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tables/table1.xml" ContentType="application/vnd.openxmlformats-officedocument.spreadsheetml.table+xml"/>
  <Override PartName="/xl/comments1.xml" ContentType="application/vnd.openxmlformats-officedocument.spreadsheetml.comments+xml"/>
  <Override PartName="/xl/drawings/drawing2.xml" ContentType="application/vnd.openxmlformats-officedocument.drawing+xml"/>
  <Override PartName="/xl/ctrlProps/ctrlProp4.xml" ContentType="application/vnd.ms-excel.controlproperties+xml"/>
  <Override PartName="/xl/ctrlProps/ctrlProp5.xml" ContentType="application/vnd.ms-excel.controlproperties+xml"/>
  <Override PartName="/xl/comments2.xml" ContentType="application/vnd.openxmlformats-officedocument.spreadsheetml.comments+xml"/>
  <Override PartName="/xl/drawings/drawing3.xml" ContentType="application/vnd.openxmlformats-officedocument.drawing+xml"/>
  <Override PartName="/xl/ctrlProps/ctrlProp6.xml" ContentType="application/vnd.ms-excel.controlproperties+xml"/>
  <Override PartName="/xl/ctrlProps/ctrlProp7.xml" ContentType="application/vnd.ms-excel.controlproperties+xml"/>
  <Override PartName="/xl/comments3.xml" ContentType="application/vnd.openxmlformats-officedocument.spreadsheetml.comments+xml"/>
  <Override PartName="/xl/drawings/drawing4.xml" ContentType="application/vnd.openxmlformats-officedocument.drawing+xml"/>
  <Override PartName="/xl/ctrlProps/ctrlProp8.xml" ContentType="application/vnd.ms-excel.controlproperties+xml"/>
  <Override PartName="/xl/ctrlProps/ctrlProp9.xml" ContentType="application/vnd.ms-excel.controlproperties+xml"/>
  <Override PartName="/xl/comments4.xml" ContentType="application/vnd.openxmlformats-officedocument.spreadsheetml.comments+xml"/>
  <Override PartName="/xl/drawings/drawing5.xml" ContentType="application/vnd.openxmlformats-officedocument.drawing+xml"/>
  <Override PartName="/xl/ctrlProps/ctrlProp10.xml" ContentType="application/vnd.ms-excel.controlproperties+xml"/>
  <Override PartName="/xl/ctrlProps/ctrlProp11.xml" ContentType="application/vnd.ms-excel.controlproperties+xml"/>
  <Override PartName="/xl/comments5.xml" ContentType="application/vnd.openxmlformats-officedocument.spreadsheetml.comments+xml"/>
  <Override PartName="/xl/drawings/drawing6.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64011"/>
  <mc:AlternateContent xmlns:mc="http://schemas.openxmlformats.org/markup-compatibility/2006">
    <mc:Choice Requires="x15">
      <x15ac:absPath xmlns:x15ac="http://schemas.microsoft.com/office/spreadsheetml/2010/11/ac" url="\\hgroup.intra\user\fcauet\fr\Documents\Fabrice Cauet\ETUDE FICHIER SUIVI DOSSIER CHANTIER CLIENT\"/>
    </mc:Choice>
  </mc:AlternateContent>
  <bookViews>
    <workbookView xWindow="0" yWindow="0" windowWidth="23040" windowHeight="9216" tabRatio="863" firstSheet="2" activeTab="7"/>
  </bookViews>
  <sheets>
    <sheet name="Feuil1" sheetId="27" r:id="rId1"/>
    <sheet name="Budgetisation" sheetId="5" r:id="rId2"/>
    <sheet name="Listing" sheetId="26" r:id="rId3"/>
    <sheet name="Avenant-TS 1" sheetId="14" r:id="rId4"/>
    <sheet name="Avenant-TS 2" sheetId="15" r:id="rId5"/>
    <sheet name="Avenant-TS 3" sheetId="16" r:id="rId6"/>
    <sheet name="Avenant-TS 4" sheetId="17" r:id="rId7"/>
    <sheet name="base_de_données" sheetId="25" r:id="rId8"/>
  </sheets>
  <functionGroups builtInGroupCount="18"/>
  <externalReferences>
    <externalReference r:id="rId9"/>
  </externalReferences>
  <definedNames>
    <definedName name="_xlnm._FilterDatabase" localSheetId="1" hidden="1">Budgetisation!$A$18:$Q$18</definedName>
    <definedName name="_xlnm._FilterDatabase" localSheetId="2" hidden="1">Listing!#REF!</definedName>
    <definedName name="coef">'[1]Coef&amp;remises'!$A$4:$C$12</definedName>
    <definedName name="image2">OFFSET(#REF!,0,#REF!,1,1)</definedName>
    <definedName name="_xlnm.Print_Area" localSheetId="3">'Avenant-TS 1'!$A$12:$Q$46</definedName>
    <definedName name="_xlnm.Print_Area" localSheetId="4">'Avenant-TS 2'!$A$12:$Q$68</definedName>
    <definedName name="_xlnm.Print_Area" localSheetId="5">'Avenant-TS 3'!$A$12:$Q$66</definedName>
    <definedName name="_xlnm.Print_Area" localSheetId="6">'Avenant-TS 4'!$A$12:$Q$65</definedName>
    <definedName name="_xlnm.Print_Area" localSheetId="1">Budgetisation!$A$15:$Q$45</definedName>
  </definedNames>
  <calcPr calcId="162913"/>
  <pivotCaches>
    <pivotCache cacheId="0" r:id="rId10"/>
  </pivotCaches>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29" i="5" l="1"/>
  <c r="H29" i="5"/>
  <c r="F29" i="5" s="1"/>
  <c r="G30" i="5"/>
  <c r="H30" i="5"/>
  <c r="F30" i="5" s="1"/>
  <c r="G31" i="5"/>
  <c r="H31" i="5"/>
  <c r="F31" i="5" s="1"/>
  <c r="G32" i="5"/>
  <c r="H32" i="5"/>
  <c r="F32" i="5" s="1"/>
  <c r="G33" i="5"/>
  <c r="H33" i="5"/>
  <c r="F33" i="5" s="1"/>
  <c r="G34" i="5"/>
  <c r="H34" i="5"/>
  <c r="F34" i="5" s="1"/>
  <c r="G35" i="5"/>
  <c r="H35" i="5"/>
  <c r="F35" i="5" s="1"/>
  <c r="G36" i="5"/>
  <c r="H36" i="5"/>
  <c r="F36" i="5" s="1"/>
  <c r="G37" i="5"/>
  <c r="H37" i="5"/>
  <c r="F37" i="5" s="1"/>
  <c r="G38" i="5"/>
  <c r="H38" i="5"/>
  <c r="F38" i="5" s="1"/>
  <c r="H28" i="5"/>
  <c r="F28" i="5" s="1"/>
  <c r="G28" i="5"/>
  <c r="G22" i="5"/>
  <c r="H22" i="5"/>
  <c r="F22" i="5" s="1"/>
  <c r="G23" i="5"/>
  <c r="H23" i="5"/>
  <c r="F23" i="5" s="1"/>
  <c r="G24" i="5"/>
  <c r="H24" i="5"/>
  <c r="F24" i="5" s="1"/>
  <c r="G25" i="5"/>
  <c r="H25" i="5"/>
  <c r="F25" i="5" s="1"/>
  <c r="G26" i="5"/>
  <c r="H26" i="5"/>
  <c r="F26" i="5" s="1"/>
  <c r="E28" i="5" l="1"/>
  <c r="E22" i="5"/>
  <c r="E24" i="5"/>
  <c r="E26" i="5"/>
  <c r="E37" i="5"/>
  <c r="E35" i="5"/>
  <c r="E33" i="5"/>
  <c r="E31" i="5"/>
  <c r="E29" i="5"/>
  <c r="E23" i="5"/>
  <c r="E38" i="5"/>
  <c r="E36" i="5"/>
  <c r="E34" i="5"/>
  <c r="E32" i="5"/>
  <c r="E30" i="5"/>
  <c r="E25" i="5"/>
  <c r="W82" i="17"/>
  <c r="V82" i="17"/>
  <c r="U82" i="17"/>
  <c r="T82" i="17"/>
  <c r="S82" i="17"/>
  <c r="R82" i="17"/>
  <c r="W81" i="17"/>
  <c r="V81" i="17"/>
  <c r="U81" i="17"/>
  <c r="T81" i="17"/>
  <c r="S81" i="17"/>
  <c r="R81" i="17"/>
  <c r="W80" i="17"/>
  <c r="W83" i="17" s="1"/>
  <c r="V80" i="17"/>
  <c r="V83" i="17" s="1"/>
  <c r="U80" i="17"/>
  <c r="U83" i="17" s="1"/>
  <c r="T80" i="17"/>
  <c r="T83" i="17" s="1"/>
  <c r="S80" i="17"/>
  <c r="S83" i="17" s="1"/>
  <c r="R80" i="17"/>
  <c r="R83" i="17" s="1"/>
  <c r="W79" i="17"/>
  <c r="V79" i="17"/>
  <c r="U79" i="17"/>
  <c r="T79" i="17"/>
  <c r="S79" i="17"/>
  <c r="R79" i="17"/>
  <c r="W78" i="17"/>
  <c r="V78" i="17"/>
  <c r="U78" i="17"/>
  <c r="T78" i="17"/>
  <c r="S78" i="17"/>
  <c r="R78" i="17"/>
  <c r="W77" i="17"/>
  <c r="V77" i="17"/>
  <c r="U77" i="17"/>
  <c r="T77" i="17"/>
  <c r="S77" i="17"/>
  <c r="R77" i="17"/>
  <c r="W76" i="17"/>
  <c r="V76" i="17"/>
  <c r="U76" i="17"/>
  <c r="T76" i="17"/>
  <c r="S76" i="17"/>
  <c r="R76" i="17"/>
  <c r="W75" i="17"/>
  <c r="V75" i="17"/>
  <c r="U75" i="17"/>
  <c r="T75" i="17"/>
  <c r="S75" i="17"/>
  <c r="R75" i="17"/>
  <c r="W74" i="17"/>
  <c r="V74" i="17"/>
  <c r="U74" i="17"/>
  <c r="T74" i="17"/>
  <c r="S74" i="17"/>
  <c r="R74" i="17"/>
  <c r="W73" i="17"/>
  <c r="V73" i="17"/>
  <c r="U73" i="17"/>
  <c r="T73" i="17"/>
  <c r="S73" i="17"/>
  <c r="R73" i="17"/>
  <c r="W72" i="17"/>
  <c r="V72" i="17"/>
  <c r="U72" i="17"/>
  <c r="T72" i="17"/>
  <c r="S72" i="17"/>
  <c r="R72" i="17"/>
  <c r="W71" i="17"/>
  <c r="V71" i="17"/>
  <c r="U71" i="17"/>
  <c r="T71" i="17"/>
  <c r="S71" i="17"/>
  <c r="R71" i="17"/>
  <c r="W70" i="17"/>
  <c r="V70" i="17"/>
  <c r="U70" i="17"/>
  <c r="T70" i="17"/>
  <c r="S70" i="17"/>
  <c r="R70" i="17"/>
  <c r="W69" i="17"/>
  <c r="V69" i="17"/>
  <c r="U69" i="17"/>
  <c r="T69" i="17"/>
  <c r="S69" i="17"/>
  <c r="R69" i="17"/>
  <c r="W60" i="17"/>
  <c r="V60" i="17"/>
  <c r="U60" i="17"/>
  <c r="T60" i="17"/>
  <c r="S60" i="17"/>
  <c r="R60" i="17"/>
  <c r="P60" i="17"/>
  <c r="O60" i="17"/>
  <c r="G60" i="17"/>
  <c r="E60" i="17"/>
  <c r="D60" i="17"/>
  <c r="W59" i="17"/>
  <c r="V59" i="17"/>
  <c r="U59" i="17"/>
  <c r="T59" i="17"/>
  <c r="S59" i="17"/>
  <c r="R59" i="17"/>
  <c r="W58" i="17"/>
  <c r="V58" i="17"/>
  <c r="U58" i="17"/>
  <c r="T58" i="17"/>
  <c r="S58" i="17"/>
  <c r="R58" i="17"/>
  <c r="W57" i="17"/>
  <c r="V57" i="17"/>
  <c r="U57" i="17"/>
  <c r="T57" i="17"/>
  <c r="S57" i="17"/>
  <c r="R57" i="17"/>
  <c r="W56" i="17"/>
  <c r="V56" i="17"/>
  <c r="U56" i="17"/>
  <c r="T56" i="17"/>
  <c r="S56" i="17"/>
  <c r="R56" i="17"/>
  <c r="W55" i="17"/>
  <c r="V55" i="17"/>
  <c r="U55" i="17"/>
  <c r="T55" i="17"/>
  <c r="S55" i="17"/>
  <c r="R55" i="17"/>
  <c r="P55" i="17"/>
  <c r="O55" i="17"/>
  <c r="H55" i="17"/>
  <c r="F55" i="17"/>
  <c r="W54" i="17"/>
  <c r="V54" i="17"/>
  <c r="U54" i="17"/>
  <c r="T54" i="17"/>
  <c r="S54" i="17"/>
  <c r="R54" i="17"/>
  <c r="P54" i="17"/>
  <c r="O54" i="17"/>
  <c r="H54" i="17"/>
  <c r="F54" i="17"/>
  <c r="W53" i="17"/>
  <c r="V53" i="17"/>
  <c r="U53" i="17"/>
  <c r="T53" i="17"/>
  <c r="S53" i="17"/>
  <c r="R53" i="17"/>
  <c r="P53" i="17"/>
  <c r="O53" i="17"/>
  <c r="H53" i="17"/>
  <c r="F53" i="17"/>
  <c r="W52" i="17"/>
  <c r="V52" i="17"/>
  <c r="U52" i="17"/>
  <c r="T52" i="17"/>
  <c r="S52" i="17"/>
  <c r="R52" i="17"/>
  <c r="P52" i="17"/>
  <c r="O52" i="17"/>
  <c r="H52" i="17"/>
  <c r="F52" i="17"/>
  <c r="W51" i="17"/>
  <c r="V51" i="17"/>
  <c r="U51" i="17"/>
  <c r="T51" i="17"/>
  <c r="S51" i="17"/>
  <c r="R51" i="17"/>
  <c r="P51" i="17"/>
  <c r="O51" i="17"/>
  <c r="H51" i="17"/>
  <c r="F51" i="17"/>
  <c r="W50" i="17"/>
  <c r="V50" i="17"/>
  <c r="U50" i="17"/>
  <c r="T50" i="17"/>
  <c r="S50" i="17"/>
  <c r="R50" i="17"/>
  <c r="P50" i="17"/>
  <c r="O50" i="17"/>
  <c r="H50" i="17"/>
  <c r="F50" i="17"/>
  <c r="W49" i="17"/>
  <c r="V49" i="17"/>
  <c r="U49" i="17"/>
  <c r="T49" i="17"/>
  <c r="S49" i="17"/>
  <c r="R49" i="17"/>
  <c r="P49" i="17"/>
  <c r="O49" i="17"/>
  <c r="W48" i="17"/>
  <c r="V48" i="17"/>
  <c r="U48" i="17"/>
  <c r="T48" i="17"/>
  <c r="S48" i="17"/>
  <c r="R48" i="17"/>
  <c r="P48" i="17"/>
  <c r="O48" i="17"/>
  <c r="W47" i="17"/>
  <c r="V47" i="17"/>
  <c r="U47" i="17"/>
  <c r="T47" i="17"/>
  <c r="S47" i="17"/>
  <c r="R47" i="17"/>
  <c r="P47" i="17"/>
  <c r="O47" i="17"/>
  <c r="W46" i="17"/>
  <c r="V46" i="17"/>
  <c r="U46" i="17"/>
  <c r="T46" i="17"/>
  <c r="S46" i="17"/>
  <c r="R46" i="17"/>
  <c r="P46" i="17"/>
  <c r="O46" i="17"/>
  <c r="H46" i="17"/>
  <c r="F46" i="17"/>
  <c r="P45" i="17"/>
  <c r="O45" i="17"/>
  <c r="N45" i="17"/>
  <c r="M45" i="17"/>
  <c r="L45" i="17"/>
  <c r="K45" i="17"/>
  <c r="J45" i="17"/>
  <c r="H45" i="17"/>
  <c r="G45" i="17"/>
  <c r="F45" i="17"/>
  <c r="E45" i="17"/>
  <c r="D45" i="17"/>
  <c r="P44" i="17"/>
  <c r="O44" i="17"/>
  <c r="N44" i="17"/>
  <c r="M44" i="17"/>
  <c r="J44" i="17"/>
  <c r="H44" i="17"/>
  <c r="G44" i="17"/>
  <c r="P43" i="17"/>
  <c r="O43" i="17"/>
  <c r="N43" i="17"/>
  <c r="M43" i="17"/>
  <c r="J43" i="17"/>
  <c r="H43" i="17"/>
  <c r="G43" i="17"/>
  <c r="P42" i="17"/>
  <c r="O42" i="17"/>
  <c r="N42" i="17"/>
  <c r="M42" i="17"/>
  <c r="J42" i="17"/>
  <c r="H42" i="17"/>
  <c r="G42" i="17"/>
  <c r="P41" i="17"/>
  <c r="O41" i="17"/>
  <c r="N41" i="17"/>
  <c r="M41" i="17"/>
  <c r="J41" i="17"/>
  <c r="H41" i="17"/>
  <c r="G41" i="17"/>
  <c r="P40" i="17"/>
  <c r="O40" i="17"/>
  <c r="N40" i="17"/>
  <c r="M40" i="17"/>
  <c r="J40" i="17"/>
  <c r="H40" i="17"/>
  <c r="G40" i="17"/>
  <c r="P39" i="17"/>
  <c r="O39" i="17"/>
  <c r="N39" i="17"/>
  <c r="M39" i="17"/>
  <c r="J39" i="17"/>
  <c r="H39" i="17"/>
  <c r="G39" i="17"/>
  <c r="P38" i="17"/>
  <c r="O38" i="17"/>
  <c r="N38" i="17"/>
  <c r="M38" i="17"/>
  <c r="J38" i="17"/>
  <c r="H38" i="17"/>
  <c r="G38" i="17"/>
  <c r="P37" i="17"/>
  <c r="O37" i="17"/>
  <c r="N37" i="17"/>
  <c r="M37" i="17"/>
  <c r="J37" i="17"/>
  <c r="H37" i="17"/>
  <c r="G37" i="17"/>
  <c r="P36" i="17"/>
  <c r="O36" i="17"/>
  <c r="N36" i="17"/>
  <c r="M36" i="17"/>
  <c r="J36" i="17"/>
  <c r="H36" i="17"/>
  <c r="G36" i="17"/>
  <c r="P35" i="17"/>
  <c r="O35" i="17"/>
  <c r="N35" i="17"/>
  <c r="M35" i="17"/>
  <c r="J35" i="17"/>
  <c r="H35" i="17"/>
  <c r="G35" i="17"/>
  <c r="P34" i="17"/>
  <c r="O34" i="17"/>
  <c r="N34" i="17"/>
  <c r="M34" i="17"/>
  <c r="J34" i="17"/>
  <c r="H34" i="17"/>
  <c r="G34" i="17"/>
  <c r="P33" i="17"/>
  <c r="O33" i="17"/>
  <c r="N33" i="17"/>
  <c r="M33" i="17"/>
  <c r="J33" i="17"/>
  <c r="H33" i="17"/>
  <c r="G33" i="17"/>
  <c r="P32" i="17"/>
  <c r="O32" i="17"/>
  <c r="N32" i="17"/>
  <c r="M32" i="17"/>
  <c r="J32" i="17"/>
  <c r="H32" i="17"/>
  <c r="G32" i="17"/>
  <c r="P31" i="17"/>
  <c r="O31" i="17"/>
  <c r="N31" i="17"/>
  <c r="M31" i="17"/>
  <c r="J31" i="17"/>
  <c r="H31" i="17"/>
  <c r="G31" i="17"/>
  <c r="P30" i="17"/>
  <c r="O30" i="17"/>
  <c r="N30" i="17"/>
  <c r="M30" i="17"/>
  <c r="J30" i="17"/>
  <c r="H30" i="17"/>
  <c r="G30" i="17"/>
  <c r="P29" i="17"/>
  <c r="O29" i="17"/>
  <c r="N29" i="17"/>
  <c r="M29" i="17"/>
  <c r="J29" i="17"/>
  <c r="H29" i="17"/>
  <c r="G29" i="17"/>
  <c r="P28" i="17"/>
  <c r="O28" i="17"/>
  <c r="N28" i="17"/>
  <c r="M28" i="17"/>
  <c r="J28" i="17"/>
  <c r="H28" i="17"/>
  <c r="G28" i="17"/>
  <c r="P27" i="17"/>
  <c r="O27" i="17"/>
  <c r="N27" i="17"/>
  <c r="M27" i="17"/>
  <c r="J27" i="17"/>
  <c r="H27" i="17"/>
  <c r="G27" i="17"/>
  <c r="P26" i="17"/>
  <c r="O26" i="17"/>
  <c r="N26" i="17"/>
  <c r="M26" i="17"/>
  <c r="J26" i="17"/>
  <c r="H26" i="17"/>
  <c r="G26" i="17"/>
  <c r="P25" i="17"/>
  <c r="O25" i="17"/>
  <c r="N25" i="17"/>
  <c r="M25" i="17"/>
  <c r="J25" i="17"/>
  <c r="H25" i="17"/>
  <c r="G25" i="17"/>
  <c r="P24" i="17"/>
  <c r="O24" i="17"/>
  <c r="N24" i="17"/>
  <c r="M24" i="17"/>
  <c r="J24" i="17"/>
  <c r="H24" i="17"/>
  <c r="G24" i="17"/>
  <c r="P23" i="17"/>
  <c r="O23" i="17"/>
  <c r="N23" i="17"/>
  <c r="M23" i="17"/>
  <c r="J23" i="17"/>
  <c r="H23" i="17"/>
  <c r="G23" i="17"/>
  <c r="S22" i="17"/>
  <c r="P22" i="17"/>
  <c r="O22" i="17"/>
  <c r="N22" i="17"/>
  <c r="M22" i="17"/>
  <c r="J22" i="17"/>
  <c r="H22" i="17"/>
  <c r="G22" i="17"/>
  <c r="P21" i="17"/>
  <c r="O21" i="17"/>
  <c r="N21" i="17"/>
  <c r="M21" i="17"/>
  <c r="J21" i="17"/>
  <c r="H21" i="17"/>
  <c r="G21" i="17"/>
  <c r="P20" i="17"/>
  <c r="O20" i="17"/>
  <c r="N20" i="17"/>
  <c r="M20" i="17"/>
  <c r="J20" i="17"/>
  <c r="H20" i="17"/>
  <c r="G20" i="17"/>
  <c r="P19" i="17"/>
  <c r="Q17" i="17"/>
  <c r="P17" i="17"/>
  <c r="H17" i="17"/>
  <c r="G17" i="17"/>
  <c r="F17" i="17"/>
  <c r="E17" i="17"/>
  <c r="D17" i="17"/>
  <c r="C17" i="17"/>
  <c r="A17" i="17"/>
  <c r="L14" i="17"/>
  <c r="F2" i="17"/>
  <c r="E1" i="17"/>
  <c r="B13" i="17" s="1"/>
  <c r="W82" i="16"/>
  <c r="V82" i="16"/>
  <c r="U82" i="16"/>
  <c r="T82" i="16"/>
  <c r="S82" i="16"/>
  <c r="R82" i="16"/>
  <c r="W81" i="16"/>
  <c r="V81" i="16"/>
  <c r="U81" i="16"/>
  <c r="T81" i="16"/>
  <c r="S81" i="16"/>
  <c r="R81" i="16"/>
  <c r="W80" i="16"/>
  <c r="W83" i="16" s="1"/>
  <c r="V80" i="16"/>
  <c r="V83" i="16" s="1"/>
  <c r="U80" i="16"/>
  <c r="U83" i="16" s="1"/>
  <c r="T80" i="16"/>
  <c r="T83" i="16" s="1"/>
  <c r="S80" i="16"/>
  <c r="S83" i="16" s="1"/>
  <c r="R80" i="16"/>
  <c r="R83" i="16" s="1"/>
  <c r="W79" i="16"/>
  <c r="V79" i="16"/>
  <c r="U79" i="16"/>
  <c r="T79" i="16"/>
  <c r="S79" i="16"/>
  <c r="R79" i="16"/>
  <c r="W78" i="16"/>
  <c r="V78" i="16"/>
  <c r="U78" i="16"/>
  <c r="T78" i="16"/>
  <c r="S78" i="16"/>
  <c r="R78" i="16"/>
  <c r="W77" i="16"/>
  <c r="V77" i="16"/>
  <c r="U77" i="16"/>
  <c r="T77" i="16"/>
  <c r="S77" i="16"/>
  <c r="R77" i="16"/>
  <c r="W76" i="16"/>
  <c r="V76" i="16"/>
  <c r="U76" i="16"/>
  <c r="T76" i="16"/>
  <c r="S76" i="16"/>
  <c r="R76" i="16"/>
  <c r="W75" i="16"/>
  <c r="V75" i="16"/>
  <c r="U75" i="16"/>
  <c r="T75" i="16"/>
  <c r="S75" i="16"/>
  <c r="R75" i="16"/>
  <c r="W74" i="16"/>
  <c r="V74" i="16"/>
  <c r="U74" i="16"/>
  <c r="T74" i="16"/>
  <c r="S74" i="16"/>
  <c r="R74" i="16"/>
  <c r="W73" i="16"/>
  <c r="V73" i="16"/>
  <c r="U73" i="16"/>
  <c r="T73" i="16"/>
  <c r="S73" i="16"/>
  <c r="R73" i="16"/>
  <c r="W72" i="16"/>
  <c r="V72" i="16"/>
  <c r="U72" i="16"/>
  <c r="T72" i="16"/>
  <c r="S72" i="16"/>
  <c r="R72" i="16"/>
  <c r="W71" i="16"/>
  <c r="V71" i="16"/>
  <c r="U71" i="16"/>
  <c r="T71" i="16"/>
  <c r="S71" i="16"/>
  <c r="R71" i="16"/>
  <c r="W70" i="16"/>
  <c r="V70" i="16"/>
  <c r="U70" i="16"/>
  <c r="T70" i="16"/>
  <c r="S70" i="16"/>
  <c r="R70" i="16"/>
  <c r="W69" i="16"/>
  <c r="V69" i="16"/>
  <c r="U69" i="16"/>
  <c r="T69" i="16"/>
  <c r="S69" i="16"/>
  <c r="R69" i="16"/>
  <c r="W60" i="16"/>
  <c r="V60" i="16"/>
  <c r="U60" i="16"/>
  <c r="T60" i="16"/>
  <c r="S60" i="16"/>
  <c r="R60" i="16"/>
  <c r="P60" i="16"/>
  <c r="O60" i="16"/>
  <c r="E60" i="16"/>
  <c r="D60" i="16"/>
  <c r="W59" i="16"/>
  <c r="V59" i="16"/>
  <c r="U59" i="16"/>
  <c r="T59" i="16"/>
  <c r="S59" i="16"/>
  <c r="R59" i="16"/>
  <c r="W58" i="16"/>
  <c r="V58" i="16"/>
  <c r="U58" i="16"/>
  <c r="T58" i="16"/>
  <c r="S58" i="16"/>
  <c r="R58" i="16"/>
  <c r="W57" i="16"/>
  <c r="V57" i="16"/>
  <c r="U57" i="16"/>
  <c r="T57" i="16"/>
  <c r="S57" i="16"/>
  <c r="R57" i="16"/>
  <c r="W56" i="16"/>
  <c r="V56" i="16"/>
  <c r="U56" i="16"/>
  <c r="T56" i="16"/>
  <c r="S56" i="16"/>
  <c r="R56" i="16"/>
  <c r="W55" i="16"/>
  <c r="V55" i="16"/>
  <c r="U55" i="16"/>
  <c r="T55" i="16"/>
  <c r="S55" i="16"/>
  <c r="R55" i="16"/>
  <c r="P55" i="16"/>
  <c r="O55" i="16"/>
  <c r="H55" i="16"/>
  <c r="F55" i="16"/>
  <c r="W54" i="16"/>
  <c r="V54" i="16"/>
  <c r="U54" i="16"/>
  <c r="T54" i="16"/>
  <c r="S54" i="16"/>
  <c r="R54" i="16"/>
  <c r="P54" i="16"/>
  <c r="O54" i="16"/>
  <c r="H54" i="16"/>
  <c r="F54" i="16"/>
  <c r="W53" i="16"/>
  <c r="V53" i="16"/>
  <c r="U53" i="16"/>
  <c r="T53" i="16"/>
  <c r="S53" i="16"/>
  <c r="R53" i="16"/>
  <c r="P53" i="16"/>
  <c r="O53" i="16"/>
  <c r="H53" i="16"/>
  <c r="F53" i="16"/>
  <c r="W52" i="16"/>
  <c r="V52" i="16"/>
  <c r="U52" i="16"/>
  <c r="T52" i="16"/>
  <c r="S52" i="16"/>
  <c r="R52" i="16"/>
  <c r="P52" i="16"/>
  <c r="O52" i="16"/>
  <c r="H52" i="16"/>
  <c r="F52" i="16"/>
  <c r="W51" i="16"/>
  <c r="V51" i="16"/>
  <c r="U51" i="16"/>
  <c r="T51" i="16"/>
  <c r="S51" i="16"/>
  <c r="R51" i="16"/>
  <c r="P51" i="16"/>
  <c r="O51" i="16"/>
  <c r="H51" i="16"/>
  <c r="F51" i="16"/>
  <c r="W50" i="16"/>
  <c r="V50" i="16"/>
  <c r="U50" i="16"/>
  <c r="T50" i="16"/>
  <c r="S50" i="16"/>
  <c r="R50" i="16"/>
  <c r="P50" i="16"/>
  <c r="O50" i="16"/>
  <c r="H50" i="16"/>
  <c r="F50" i="16"/>
  <c r="W49" i="16"/>
  <c r="V49" i="16"/>
  <c r="U49" i="16"/>
  <c r="T49" i="16"/>
  <c r="S49" i="16"/>
  <c r="R49" i="16"/>
  <c r="P49" i="16"/>
  <c r="O49" i="16"/>
  <c r="W48" i="16"/>
  <c r="V48" i="16"/>
  <c r="U48" i="16"/>
  <c r="T48" i="16"/>
  <c r="S48" i="16"/>
  <c r="R48" i="16"/>
  <c r="P48" i="16"/>
  <c r="O48" i="16"/>
  <c r="W47" i="16"/>
  <c r="V47" i="16"/>
  <c r="U47" i="16"/>
  <c r="T47" i="16"/>
  <c r="S47" i="16"/>
  <c r="R47" i="16"/>
  <c r="P47" i="16"/>
  <c r="O47" i="16"/>
  <c r="W46" i="16"/>
  <c r="V46" i="16"/>
  <c r="U46" i="16"/>
  <c r="T46" i="16"/>
  <c r="S46" i="16"/>
  <c r="R46" i="16"/>
  <c r="P46" i="16"/>
  <c r="O46" i="16"/>
  <c r="H46" i="16"/>
  <c r="F46" i="16"/>
  <c r="P45" i="16"/>
  <c r="O45" i="16"/>
  <c r="N45" i="16"/>
  <c r="M45" i="16"/>
  <c r="L45" i="16"/>
  <c r="K45" i="16"/>
  <c r="J45" i="16"/>
  <c r="H45" i="16"/>
  <c r="G45" i="16"/>
  <c r="F45" i="16"/>
  <c r="E45" i="16"/>
  <c r="D45" i="16"/>
  <c r="P44" i="16"/>
  <c r="O44" i="16"/>
  <c r="N44" i="16"/>
  <c r="M44" i="16"/>
  <c r="J44" i="16"/>
  <c r="H44" i="16"/>
  <c r="G44" i="16"/>
  <c r="P43" i="16"/>
  <c r="O43" i="16"/>
  <c r="N43" i="16"/>
  <c r="M43" i="16"/>
  <c r="J43" i="16"/>
  <c r="H43" i="16"/>
  <c r="G43" i="16"/>
  <c r="P42" i="16"/>
  <c r="O42" i="16"/>
  <c r="N42" i="16"/>
  <c r="M42" i="16"/>
  <c r="J42" i="16"/>
  <c r="H42" i="16"/>
  <c r="G42" i="16"/>
  <c r="P41" i="16"/>
  <c r="O41" i="16"/>
  <c r="N41" i="16"/>
  <c r="M41" i="16"/>
  <c r="J41" i="16"/>
  <c r="H41" i="16"/>
  <c r="G41" i="16"/>
  <c r="P40" i="16"/>
  <c r="O40" i="16"/>
  <c r="N40" i="16"/>
  <c r="M40" i="16"/>
  <c r="J40" i="16"/>
  <c r="H40" i="16"/>
  <c r="G40" i="16"/>
  <c r="P39" i="16"/>
  <c r="O39" i="16"/>
  <c r="N39" i="16"/>
  <c r="M39" i="16"/>
  <c r="J39" i="16"/>
  <c r="H39" i="16"/>
  <c r="G39" i="16"/>
  <c r="P38" i="16"/>
  <c r="O38" i="16"/>
  <c r="N38" i="16"/>
  <c r="M38" i="16"/>
  <c r="J38" i="16"/>
  <c r="H38" i="16"/>
  <c r="G38" i="16"/>
  <c r="P37" i="16"/>
  <c r="O37" i="16"/>
  <c r="N37" i="16"/>
  <c r="M37" i="16"/>
  <c r="J37" i="16"/>
  <c r="H37" i="16"/>
  <c r="G37" i="16"/>
  <c r="P36" i="16"/>
  <c r="O36" i="16"/>
  <c r="N36" i="16"/>
  <c r="M36" i="16"/>
  <c r="J36" i="16"/>
  <c r="H36" i="16"/>
  <c r="G36" i="16"/>
  <c r="P35" i="16"/>
  <c r="O35" i="16"/>
  <c r="N35" i="16"/>
  <c r="M35" i="16"/>
  <c r="J35" i="16"/>
  <c r="H35" i="16"/>
  <c r="G35" i="16"/>
  <c r="P34" i="16"/>
  <c r="O34" i="16"/>
  <c r="N34" i="16"/>
  <c r="M34" i="16"/>
  <c r="J34" i="16"/>
  <c r="H34" i="16"/>
  <c r="G34" i="16"/>
  <c r="P33" i="16"/>
  <c r="O33" i="16"/>
  <c r="N33" i="16"/>
  <c r="M33" i="16"/>
  <c r="J33" i="16"/>
  <c r="H33" i="16"/>
  <c r="G33" i="16"/>
  <c r="P32" i="16"/>
  <c r="O32" i="16"/>
  <c r="N32" i="16"/>
  <c r="M32" i="16"/>
  <c r="J32" i="16"/>
  <c r="H32" i="16"/>
  <c r="G32" i="16"/>
  <c r="P31" i="16"/>
  <c r="O31" i="16"/>
  <c r="N31" i="16"/>
  <c r="M31" i="16"/>
  <c r="J31" i="16"/>
  <c r="H31" i="16"/>
  <c r="G31" i="16"/>
  <c r="P30" i="16"/>
  <c r="O30" i="16"/>
  <c r="N30" i="16"/>
  <c r="M30" i="16"/>
  <c r="J30" i="16"/>
  <c r="H30" i="16"/>
  <c r="G30" i="16"/>
  <c r="P29" i="16"/>
  <c r="O29" i="16"/>
  <c r="N29" i="16"/>
  <c r="M29" i="16"/>
  <c r="J29" i="16"/>
  <c r="H29" i="16"/>
  <c r="G29" i="16"/>
  <c r="P28" i="16"/>
  <c r="O28" i="16"/>
  <c r="N28" i="16"/>
  <c r="M28" i="16"/>
  <c r="J28" i="16"/>
  <c r="H28" i="16"/>
  <c r="G28" i="16"/>
  <c r="P27" i="16"/>
  <c r="O27" i="16"/>
  <c r="N27" i="16"/>
  <c r="M27" i="16"/>
  <c r="J27" i="16"/>
  <c r="H27" i="16"/>
  <c r="G27" i="16"/>
  <c r="P26" i="16"/>
  <c r="O26" i="16"/>
  <c r="N26" i="16"/>
  <c r="M26" i="16"/>
  <c r="J26" i="16"/>
  <c r="H26" i="16"/>
  <c r="G26" i="16"/>
  <c r="P25" i="16"/>
  <c r="O25" i="16"/>
  <c r="N25" i="16"/>
  <c r="M25" i="16"/>
  <c r="J25" i="16"/>
  <c r="H25" i="16"/>
  <c r="G25" i="16"/>
  <c r="P24" i="16"/>
  <c r="O24" i="16"/>
  <c r="N24" i="16"/>
  <c r="M24" i="16"/>
  <c r="J24" i="16"/>
  <c r="H24" i="16"/>
  <c r="G24" i="16"/>
  <c r="P23" i="16"/>
  <c r="O23" i="16"/>
  <c r="N23" i="16"/>
  <c r="M23" i="16"/>
  <c r="J23" i="16"/>
  <c r="H23" i="16"/>
  <c r="G23" i="16"/>
  <c r="S22" i="16"/>
  <c r="P22" i="16"/>
  <c r="O22" i="16"/>
  <c r="N22" i="16"/>
  <c r="M22" i="16"/>
  <c r="J22" i="16"/>
  <c r="H22" i="16"/>
  <c r="G22" i="16"/>
  <c r="P21" i="16"/>
  <c r="O21" i="16"/>
  <c r="N21" i="16"/>
  <c r="M21" i="16"/>
  <c r="J21" i="16"/>
  <c r="H21" i="16"/>
  <c r="G21" i="16"/>
  <c r="P20" i="16"/>
  <c r="O20" i="16"/>
  <c r="N20" i="16"/>
  <c r="M20" i="16"/>
  <c r="J20" i="16"/>
  <c r="H20" i="16"/>
  <c r="G20" i="16"/>
  <c r="P19" i="16"/>
  <c r="P17" i="16"/>
  <c r="H17" i="16"/>
  <c r="G17" i="16"/>
  <c r="F17" i="16"/>
  <c r="E17" i="16"/>
  <c r="D17" i="16"/>
  <c r="C17" i="16"/>
  <c r="A17" i="16"/>
  <c r="L14" i="16"/>
  <c r="E1" i="16"/>
  <c r="B13" i="16" s="1"/>
  <c r="W84" i="15"/>
  <c r="V84" i="15"/>
  <c r="U84" i="15"/>
  <c r="T84" i="15"/>
  <c r="S84" i="15"/>
  <c r="R84" i="15"/>
  <c r="W83" i="15"/>
  <c r="V83" i="15"/>
  <c r="U83" i="15"/>
  <c r="T83" i="15"/>
  <c r="S83" i="15"/>
  <c r="R83" i="15"/>
  <c r="W82" i="15"/>
  <c r="W85" i="15" s="1"/>
  <c r="V82" i="15"/>
  <c r="V85" i="15" s="1"/>
  <c r="U82" i="15"/>
  <c r="U85" i="15" s="1"/>
  <c r="T82" i="15"/>
  <c r="T85" i="15" s="1"/>
  <c r="S82" i="15"/>
  <c r="S85" i="15" s="1"/>
  <c r="R82" i="15"/>
  <c r="R85" i="15" s="1"/>
  <c r="W81" i="15"/>
  <c r="V81" i="15"/>
  <c r="U81" i="15"/>
  <c r="T81" i="15"/>
  <c r="S81" i="15"/>
  <c r="R81" i="15"/>
  <c r="W80" i="15"/>
  <c r="V80" i="15"/>
  <c r="U80" i="15"/>
  <c r="T80" i="15"/>
  <c r="S80" i="15"/>
  <c r="R80" i="15"/>
  <c r="W79" i="15"/>
  <c r="V79" i="15"/>
  <c r="U79" i="15"/>
  <c r="T79" i="15"/>
  <c r="S79" i="15"/>
  <c r="R79" i="15"/>
  <c r="W78" i="15"/>
  <c r="V78" i="15"/>
  <c r="U78" i="15"/>
  <c r="T78" i="15"/>
  <c r="S78" i="15"/>
  <c r="R78" i="15"/>
  <c r="W77" i="15"/>
  <c r="V77" i="15"/>
  <c r="U77" i="15"/>
  <c r="T77" i="15"/>
  <c r="S77" i="15"/>
  <c r="R77" i="15"/>
  <c r="W76" i="15"/>
  <c r="V76" i="15"/>
  <c r="U76" i="15"/>
  <c r="T76" i="15"/>
  <c r="S76" i="15"/>
  <c r="R76" i="15"/>
  <c r="W75" i="15"/>
  <c r="V75" i="15"/>
  <c r="U75" i="15"/>
  <c r="T75" i="15"/>
  <c r="S75" i="15"/>
  <c r="R75" i="15"/>
  <c r="W74" i="15"/>
  <c r="V74" i="15"/>
  <c r="U74" i="15"/>
  <c r="T74" i="15"/>
  <c r="S74" i="15"/>
  <c r="R74" i="15"/>
  <c r="W73" i="15"/>
  <c r="V73" i="15"/>
  <c r="U73" i="15"/>
  <c r="T73" i="15"/>
  <c r="S73" i="15"/>
  <c r="R73" i="15"/>
  <c r="W72" i="15"/>
  <c r="V72" i="15"/>
  <c r="U72" i="15"/>
  <c r="T72" i="15"/>
  <c r="S72" i="15"/>
  <c r="R72" i="15"/>
  <c r="W71" i="15"/>
  <c r="V71" i="15"/>
  <c r="U71" i="15"/>
  <c r="T71" i="15"/>
  <c r="S71" i="15"/>
  <c r="R71" i="15"/>
  <c r="W62" i="15"/>
  <c r="V62" i="15"/>
  <c r="U62" i="15"/>
  <c r="T62" i="15"/>
  <c r="S62" i="15"/>
  <c r="R62" i="15"/>
  <c r="P62" i="15"/>
  <c r="O62" i="15"/>
  <c r="E62" i="15"/>
  <c r="D62" i="15"/>
  <c r="W59" i="15"/>
  <c r="V59" i="15"/>
  <c r="U59" i="15"/>
  <c r="T59" i="15"/>
  <c r="S59" i="15"/>
  <c r="R59" i="15"/>
  <c r="W58" i="15"/>
  <c r="V58" i="15"/>
  <c r="U58" i="15"/>
  <c r="T58" i="15"/>
  <c r="S58" i="15"/>
  <c r="R58" i="15"/>
  <c r="W57" i="15"/>
  <c r="V57" i="15"/>
  <c r="U57" i="15"/>
  <c r="T57" i="15"/>
  <c r="S57" i="15"/>
  <c r="R57" i="15"/>
  <c r="W56" i="15"/>
  <c r="V56" i="15"/>
  <c r="U56" i="15"/>
  <c r="T56" i="15"/>
  <c r="S56" i="15"/>
  <c r="R56" i="15"/>
  <c r="W55" i="15"/>
  <c r="V55" i="15"/>
  <c r="U55" i="15"/>
  <c r="T55" i="15"/>
  <c r="S55" i="15"/>
  <c r="R55" i="15"/>
  <c r="P55" i="15"/>
  <c r="O55" i="15"/>
  <c r="H55" i="15"/>
  <c r="F55" i="15"/>
  <c r="W54" i="15"/>
  <c r="V54" i="15"/>
  <c r="U54" i="15"/>
  <c r="T54" i="15"/>
  <c r="S54" i="15"/>
  <c r="R54" i="15"/>
  <c r="P54" i="15"/>
  <c r="O54" i="15"/>
  <c r="H54" i="15"/>
  <c r="F54" i="15"/>
  <c r="W53" i="15"/>
  <c r="V53" i="15"/>
  <c r="U53" i="15"/>
  <c r="T53" i="15"/>
  <c r="S53" i="15"/>
  <c r="R53" i="15"/>
  <c r="P53" i="15"/>
  <c r="O53" i="15"/>
  <c r="H53" i="15"/>
  <c r="F53" i="15"/>
  <c r="W52" i="15"/>
  <c r="V52" i="15"/>
  <c r="U52" i="15"/>
  <c r="T52" i="15"/>
  <c r="S52" i="15"/>
  <c r="R52" i="15"/>
  <c r="P52" i="15"/>
  <c r="O52" i="15"/>
  <c r="H52" i="15"/>
  <c r="F52" i="15"/>
  <c r="W51" i="15"/>
  <c r="V51" i="15"/>
  <c r="U51" i="15"/>
  <c r="T51" i="15"/>
  <c r="S51" i="15"/>
  <c r="R51" i="15"/>
  <c r="P51" i="15"/>
  <c r="O51" i="15"/>
  <c r="H51" i="15"/>
  <c r="F51" i="15"/>
  <c r="W50" i="15"/>
  <c r="V50" i="15"/>
  <c r="U50" i="15"/>
  <c r="T50" i="15"/>
  <c r="S50" i="15"/>
  <c r="R50" i="15"/>
  <c r="P50" i="15"/>
  <c r="O50" i="15"/>
  <c r="H50" i="15"/>
  <c r="F50" i="15"/>
  <c r="W49" i="15"/>
  <c r="V49" i="15"/>
  <c r="U49" i="15"/>
  <c r="T49" i="15"/>
  <c r="S49" i="15"/>
  <c r="R49" i="15"/>
  <c r="P49" i="15"/>
  <c r="O49" i="15"/>
  <c r="W48" i="15"/>
  <c r="V48" i="15"/>
  <c r="U48" i="15"/>
  <c r="T48" i="15"/>
  <c r="S48" i="15"/>
  <c r="R48" i="15"/>
  <c r="P48" i="15"/>
  <c r="O48" i="15"/>
  <c r="W47" i="15"/>
  <c r="V47" i="15"/>
  <c r="U47" i="15"/>
  <c r="T47" i="15"/>
  <c r="S47" i="15"/>
  <c r="R47" i="15"/>
  <c r="P47" i="15"/>
  <c r="O47" i="15"/>
  <c r="W46" i="15"/>
  <c r="V46" i="15"/>
  <c r="U46" i="15"/>
  <c r="T46" i="15"/>
  <c r="S46" i="15"/>
  <c r="R46" i="15"/>
  <c r="P46" i="15"/>
  <c r="O46" i="15"/>
  <c r="H46" i="15"/>
  <c r="F46" i="15"/>
  <c r="P45" i="15"/>
  <c r="O45" i="15"/>
  <c r="N45" i="15"/>
  <c r="M45" i="15"/>
  <c r="L45" i="15"/>
  <c r="K45" i="15"/>
  <c r="J45" i="15"/>
  <c r="H45" i="15"/>
  <c r="G45" i="15"/>
  <c r="F45" i="15"/>
  <c r="E45" i="15"/>
  <c r="D45" i="15"/>
  <c r="P44" i="15"/>
  <c r="O44" i="15"/>
  <c r="N44" i="15"/>
  <c r="M44" i="15"/>
  <c r="J44" i="15"/>
  <c r="H44" i="15"/>
  <c r="G44" i="15"/>
  <c r="P43" i="15"/>
  <c r="O43" i="15"/>
  <c r="N43" i="15"/>
  <c r="M43" i="15"/>
  <c r="J43" i="15"/>
  <c r="H43" i="15"/>
  <c r="G43" i="15"/>
  <c r="P42" i="15"/>
  <c r="O42" i="15"/>
  <c r="N42" i="15"/>
  <c r="M42" i="15"/>
  <c r="J42" i="15"/>
  <c r="H42" i="15"/>
  <c r="G42" i="15"/>
  <c r="P41" i="15"/>
  <c r="O41" i="15"/>
  <c r="N41" i="15"/>
  <c r="M41" i="15"/>
  <c r="J41" i="15"/>
  <c r="H41" i="15"/>
  <c r="G41" i="15"/>
  <c r="P40" i="15"/>
  <c r="O40" i="15"/>
  <c r="N40" i="15"/>
  <c r="M40" i="15"/>
  <c r="J40" i="15"/>
  <c r="H40" i="15"/>
  <c r="G40" i="15"/>
  <c r="P39" i="15"/>
  <c r="O39" i="15"/>
  <c r="N39" i="15"/>
  <c r="M39" i="15"/>
  <c r="J39" i="15"/>
  <c r="H39" i="15"/>
  <c r="G39" i="15"/>
  <c r="P38" i="15"/>
  <c r="O38" i="15"/>
  <c r="N38" i="15"/>
  <c r="M38" i="15"/>
  <c r="J38" i="15"/>
  <c r="H38" i="15"/>
  <c r="G38" i="15"/>
  <c r="P37" i="15"/>
  <c r="O37" i="15"/>
  <c r="N37" i="15"/>
  <c r="M37" i="15"/>
  <c r="J37" i="15"/>
  <c r="H37" i="15"/>
  <c r="G37" i="15"/>
  <c r="P36" i="15"/>
  <c r="O36" i="15"/>
  <c r="N36" i="15"/>
  <c r="M36" i="15"/>
  <c r="J36" i="15"/>
  <c r="H36" i="15"/>
  <c r="G36" i="15"/>
  <c r="P35" i="15"/>
  <c r="O35" i="15"/>
  <c r="N35" i="15"/>
  <c r="M35" i="15"/>
  <c r="J35" i="15"/>
  <c r="H35" i="15"/>
  <c r="G35" i="15"/>
  <c r="P34" i="15"/>
  <c r="O34" i="15"/>
  <c r="N34" i="15"/>
  <c r="M34" i="15"/>
  <c r="J34" i="15"/>
  <c r="H34" i="15"/>
  <c r="G34" i="15"/>
  <c r="P33" i="15"/>
  <c r="O33" i="15"/>
  <c r="N33" i="15"/>
  <c r="M33" i="15"/>
  <c r="J33" i="15"/>
  <c r="H33" i="15"/>
  <c r="G33" i="15"/>
  <c r="P32" i="15"/>
  <c r="O32" i="15"/>
  <c r="N32" i="15"/>
  <c r="M32" i="15"/>
  <c r="J32" i="15"/>
  <c r="H32" i="15"/>
  <c r="G32" i="15"/>
  <c r="P31" i="15"/>
  <c r="O31" i="15"/>
  <c r="N31" i="15"/>
  <c r="M31" i="15"/>
  <c r="J31" i="15"/>
  <c r="H31" i="15"/>
  <c r="G31" i="15"/>
  <c r="P30" i="15"/>
  <c r="O30" i="15"/>
  <c r="N30" i="15"/>
  <c r="M30" i="15"/>
  <c r="J30" i="15"/>
  <c r="H30" i="15"/>
  <c r="G30" i="15"/>
  <c r="P29" i="15"/>
  <c r="O29" i="15"/>
  <c r="N29" i="15"/>
  <c r="M29" i="15"/>
  <c r="J29" i="15"/>
  <c r="H29" i="15"/>
  <c r="G29" i="15"/>
  <c r="P28" i="15"/>
  <c r="O28" i="15"/>
  <c r="N28" i="15"/>
  <c r="M28" i="15"/>
  <c r="J28" i="15"/>
  <c r="H28" i="15"/>
  <c r="G28" i="15"/>
  <c r="P27" i="15"/>
  <c r="O27" i="15"/>
  <c r="N27" i="15"/>
  <c r="M27" i="15"/>
  <c r="J27" i="15"/>
  <c r="H27" i="15"/>
  <c r="G27" i="15"/>
  <c r="P26" i="15"/>
  <c r="O26" i="15"/>
  <c r="N26" i="15"/>
  <c r="M26" i="15"/>
  <c r="J26" i="15"/>
  <c r="H26" i="15"/>
  <c r="G26" i="15"/>
  <c r="P25" i="15"/>
  <c r="O25" i="15"/>
  <c r="N25" i="15"/>
  <c r="M25" i="15"/>
  <c r="J25" i="15"/>
  <c r="H25" i="15"/>
  <c r="G25" i="15"/>
  <c r="P24" i="15"/>
  <c r="O24" i="15"/>
  <c r="N24" i="15"/>
  <c r="M24" i="15"/>
  <c r="J24" i="15"/>
  <c r="H24" i="15"/>
  <c r="G24" i="15"/>
  <c r="P23" i="15"/>
  <c r="O23" i="15"/>
  <c r="N23" i="15"/>
  <c r="M23" i="15"/>
  <c r="J23" i="15"/>
  <c r="H23" i="15"/>
  <c r="G23" i="15"/>
  <c r="S22" i="15"/>
  <c r="P22" i="15"/>
  <c r="O22" i="15"/>
  <c r="N22" i="15"/>
  <c r="M22" i="15"/>
  <c r="J22" i="15"/>
  <c r="H22" i="15"/>
  <c r="G22" i="15"/>
  <c r="P21" i="15"/>
  <c r="O21" i="15"/>
  <c r="N21" i="15"/>
  <c r="M21" i="15"/>
  <c r="J21" i="15"/>
  <c r="H21" i="15"/>
  <c r="G21" i="15"/>
  <c r="P20" i="15"/>
  <c r="O20" i="15"/>
  <c r="N20" i="15"/>
  <c r="M20" i="15"/>
  <c r="J20" i="15"/>
  <c r="H20" i="15"/>
  <c r="G20" i="15"/>
  <c r="P19" i="15"/>
  <c r="P17" i="15"/>
  <c r="H17" i="15"/>
  <c r="G17" i="15"/>
  <c r="F17" i="15"/>
  <c r="E17" i="15"/>
  <c r="D17" i="15"/>
  <c r="C17" i="15"/>
  <c r="A17" i="15"/>
  <c r="L14" i="15"/>
  <c r="E1" i="15"/>
  <c r="B13" i="15" s="1"/>
  <c r="W62" i="14"/>
  <c r="V62" i="14"/>
  <c r="U62" i="14"/>
  <c r="T62" i="14"/>
  <c r="S62" i="14"/>
  <c r="R62" i="14"/>
  <c r="W61" i="14"/>
  <c r="V61" i="14"/>
  <c r="U61" i="14"/>
  <c r="T61" i="14"/>
  <c r="S61" i="14"/>
  <c r="R61" i="14"/>
  <c r="W60" i="14"/>
  <c r="W63" i="14" s="1"/>
  <c r="V60" i="14"/>
  <c r="V63" i="14" s="1"/>
  <c r="U60" i="14"/>
  <c r="U63" i="14" s="1"/>
  <c r="T60" i="14"/>
  <c r="T63" i="14" s="1"/>
  <c r="S60" i="14"/>
  <c r="S63" i="14" s="1"/>
  <c r="R60" i="14"/>
  <c r="R63" i="14" s="1"/>
  <c r="W59" i="14"/>
  <c r="V59" i="14"/>
  <c r="U59" i="14"/>
  <c r="T59" i="14"/>
  <c r="S59" i="14"/>
  <c r="R59" i="14"/>
  <c r="W58" i="14"/>
  <c r="V58" i="14"/>
  <c r="U58" i="14"/>
  <c r="T58" i="14"/>
  <c r="S58" i="14"/>
  <c r="R58" i="14"/>
  <c r="W57" i="14"/>
  <c r="V57" i="14"/>
  <c r="U57" i="14"/>
  <c r="T57" i="14"/>
  <c r="S57" i="14"/>
  <c r="R57" i="14"/>
  <c r="W56" i="14"/>
  <c r="V56" i="14"/>
  <c r="U56" i="14"/>
  <c r="T56" i="14"/>
  <c r="S56" i="14"/>
  <c r="R56" i="14"/>
  <c r="W55" i="14"/>
  <c r="V55" i="14"/>
  <c r="U55" i="14"/>
  <c r="T55" i="14"/>
  <c r="S55" i="14"/>
  <c r="R55" i="14"/>
  <c r="W54" i="14"/>
  <c r="V54" i="14"/>
  <c r="U54" i="14"/>
  <c r="T54" i="14"/>
  <c r="S54" i="14"/>
  <c r="R54" i="14"/>
  <c r="W53" i="14"/>
  <c r="V53" i="14"/>
  <c r="U53" i="14"/>
  <c r="T53" i="14"/>
  <c r="S53" i="14"/>
  <c r="R53" i="14"/>
  <c r="W52" i="14"/>
  <c r="V52" i="14"/>
  <c r="U52" i="14"/>
  <c r="T52" i="14"/>
  <c r="S52" i="14"/>
  <c r="R52" i="14"/>
  <c r="W51" i="14"/>
  <c r="V51" i="14"/>
  <c r="U51" i="14"/>
  <c r="T51" i="14"/>
  <c r="S51" i="14"/>
  <c r="R51" i="14"/>
  <c r="W50" i="14"/>
  <c r="V50" i="14"/>
  <c r="U50" i="14"/>
  <c r="T50" i="14"/>
  <c r="S50" i="14"/>
  <c r="R50" i="14"/>
  <c r="W49" i="14"/>
  <c r="V49" i="14"/>
  <c r="U49" i="14"/>
  <c r="T49" i="14"/>
  <c r="S49" i="14"/>
  <c r="R49" i="14"/>
  <c r="L41" i="14"/>
  <c r="K41" i="14"/>
  <c r="J41" i="14"/>
  <c r="I41" i="14"/>
  <c r="H41" i="14"/>
  <c r="P40" i="14"/>
  <c r="E40" i="14"/>
  <c r="D40" i="14"/>
  <c r="W39" i="14"/>
  <c r="V39" i="14"/>
  <c r="U39" i="14"/>
  <c r="T39" i="14"/>
  <c r="S39" i="14"/>
  <c r="R39" i="14"/>
  <c r="W38" i="14"/>
  <c r="V38" i="14"/>
  <c r="U38" i="14"/>
  <c r="T38" i="14"/>
  <c r="S38" i="14"/>
  <c r="R38" i="14"/>
  <c r="W37" i="14"/>
  <c r="V37" i="14"/>
  <c r="U37" i="14"/>
  <c r="T37" i="14"/>
  <c r="S37" i="14"/>
  <c r="R37" i="14"/>
  <c r="W36" i="14"/>
  <c r="V36" i="14"/>
  <c r="U36" i="14"/>
  <c r="T36" i="14"/>
  <c r="S36" i="14"/>
  <c r="R36" i="14"/>
  <c r="W35" i="14"/>
  <c r="V35" i="14"/>
  <c r="U35" i="14"/>
  <c r="T35" i="14"/>
  <c r="S35" i="14"/>
  <c r="R35" i="14"/>
  <c r="P35" i="14"/>
  <c r="O35" i="14"/>
  <c r="H35" i="14"/>
  <c r="F35" i="14"/>
  <c r="W34" i="14"/>
  <c r="V34" i="14"/>
  <c r="U34" i="14"/>
  <c r="T34" i="14"/>
  <c r="S34" i="14"/>
  <c r="R34" i="14"/>
  <c r="P34" i="14"/>
  <c r="O34" i="14"/>
  <c r="H34" i="14"/>
  <c r="F34" i="14"/>
  <c r="W33" i="14"/>
  <c r="V33" i="14"/>
  <c r="U33" i="14"/>
  <c r="T33" i="14"/>
  <c r="S33" i="14"/>
  <c r="R33" i="14"/>
  <c r="P33" i="14"/>
  <c r="O33" i="14"/>
  <c r="H33" i="14"/>
  <c r="F33" i="14"/>
  <c r="W32" i="14"/>
  <c r="V32" i="14"/>
  <c r="U32" i="14"/>
  <c r="T32" i="14"/>
  <c r="S32" i="14"/>
  <c r="R32" i="14"/>
  <c r="P32" i="14"/>
  <c r="O32" i="14"/>
  <c r="H32" i="14"/>
  <c r="F32" i="14"/>
  <c r="W31" i="14"/>
  <c r="V31" i="14"/>
  <c r="U31" i="14"/>
  <c r="T31" i="14"/>
  <c r="S31" i="14"/>
  <c r="R31" i="14"/>
  <c r="P31" i="14"/>
  <c r="O31" i="14"/>
  <c r="H31" i="14"/>
  <c r="F31" i="14"/>
  <c r="W30" i="14"/>
  <c r="V30" i="14"/>
  <c r="U30" i="14"/>
  <c r="T30" i="14"/>
  <c r="S30" i="14"/>
  <c r="R30" i="14"/>
  <c r="P30" i="14"/>
  <c r="O30" i="14"/>
  <c r="H30" i="14"/>
  <c r="F30" i="14"/>
  <c r="W29" i="14"/>
  <c r="V29" i="14"/>
  <c r="U29" i="14"/>
  <c r="T29" i="14"/>
  <c r="S29" i="14"/>
  <c r="R29" i="14"/>
  <c r="P29" i="14"/>
  <c r="O29" i="14"/>
  <c r="W28" i="14"/>
  <c r="V28" i="14"/>
  <c r="U28" i="14"/>
  <c r="T28" i="14"/>
  <c r="S28" i="14"/>
  <c r="R28" i="14"/>
  <c r="P28" i="14"/>
  <c r="O28" i="14"/>
  <c r="W27" i="14"/>
  <c r="V27" i="14"/>
  <c r="U27" i="14"/>
  <c r="T27" i="14"/>
  <c r="S27" i="14"/>
  <c r="R27" i="14"/>
  <c r="P27" i="14"/>
  <c r="O27" i="14"/>
  <c r="W26" i="14"/>
  <c r="V26" i="14"/>
  <c r="U26" i="14"/>
  <c r="T26" i="14"/>
  <c r="S26" i="14"/>
  <c r="R26" i="14"/>
  <c r="P26" i="14"/>
  <c r="O26" i="14"/>
  <c r="H26" i="14"/>
  <c r="F26" i="14"/>
  <c r="W25" i="14"/>
  <c r="V25" i="14"/>
  <c r="U25" i="14"/>
  <c r="T25" i="14"/>
  <c r="S25" i="14"/>
  <c r="R25" i="14"/>
  <c r="P25" i="14"/>
  <c r="O25" i="14"/>
  <c r="N25" i="14"/>
  <c r="M25" i="14"/>
  <c r="L25" i="14"/>
  <c r="K25" i="14"/>
  <c r="J25" i="14"/>
  <c r="H25" i="14"/>
  <c r="G25" i="14"/>
  <c r="F25" i="14"/>
  <c r="E25" i="14"/>
  <c r="D25" i="14"/>
  <c r="W24" i="14"/>
  <c r="V24" i="14"/>
  <c r="U24" i="14"/>
  <c r="T24" i="14"/>
  <c r="S24" i="14"/>
  <c r="R24" i="14"/>
  <c r="P22" i="14"/>
  <c r="O22" i="14"/>
  <c r="N22" i="14"/>
  <c r="M22" i="14"/>
  <c r="P21" i="14"/>
  <c r="O21" i="14"/>
  <c r="N21" i="14"/>
  <c r="M21" i="14"/>
  <c r="P20" i="14"/>
  <c r="O20" i="14"/>
  <c r="N20" i="14"/>
  <c r="M20" i="14"/>
  <c r="P17" i="14"/>
  <c r="H17" i="14"/>
  <c r="G17" i="14"/>
  <c r="F17" i="14"/>
  <c r="E17" i="14"/>
  <c r="D17" i="14"/>
  <c r="C17" i="14"/>
  <c r="A17" i="14"/>
  <c r="L14" i="14"/>
  <c r="E1" i="14"/>
  <c r="B13" i="14" s="1"/>
  <c r="W62" i="5"/>
  <c r="V62" i="5"/>
  <c r="U62" i="5"/>
  <c r="T62" i="5"/>
  <c r="S62" i="5"/>
  <c r="R62" i="5"/>
  <c r="W61" i="5"/>
  <c r="V61" i="5"/>
  <c r="U61" i="5"/>
  <c r="T61" i="5"/>
  <c r="S61" i="5"/>
  <c r="R61" i="5"/>
  <c r="W60" i="5"/>
  <c r="V60" i="5"/>
  <c r="U60" i="5"/>
  <c r="T60" i="5"/>
  <c r="S60" i="5"/>
  <c r="R60" i="5"/>
  <c r="W59" i="5"/>
  <c r="V59" i="5"/>
  <c r="U59" i="5"/>
  <c r="T59" i="5"/>
  <c r="S59" i="5"/>
  <c r="R59" i="5"/>
  <c r="W58" i="5"/>
  <c r="V58" i="5"/>
  <c r="U58" i="5"/>
  <c r="T58" i="5"/>
  <c r="S58" i="5"/>
  <c r="R58" i="5"/>
  <c r="W57" i="5"/>
  <c r="V57" i="5"/>
  <c r="U57" i="5"/>
  <c r="S57" i="5"/>
  <c r="R57" i="5"/>
  <c r="W56" i="5"/>
  <c r="V56" i="5"/>
  <c r="U56" i="5"/>
  <c r="T56" i="5"/>
  <c r="S56" i="5"/>
  <c r="R56" i="5"/>
  <c r="W55" i="5"/>
  <c r="V55" i="5"/>
  <c r="U55" i="5"/>
  <c r="T55" i="5"/>
  <c r="R55" i="5"/>
  <c r="W54" i="5"/>
  <c r="V54" i="5"/>
  <c r="U54" i="5"/>
  <c r="T54" i="5"/>
  <c r="S54" i="5"/>
  <c r="W53" i="5"/>
  <c r="V53" i="5"/>
  <c r="U53" i="5"/>
  <c r="T53" i="5"/>
  <c r="S53" i="5"/>
  <c r="W52" i="5"/>
  <c r="V52" i="5"/>
  <c r="U52" i="5"/>
  <c r="T52" i="5"/>
  <c r="S52" i="5"/>
  <c r="W51" i="5"/>
  <c r="V51" i="5"/>
  <c r="U51" i="5"/>
  <c r="T51" i="5"/>
  <c r="S51" i="5"/>
  <c r="R51" i="5"/>
  <c r="W50" i="5"/>
  <c r="V50" i="5"/>
  <c r="U50" i="5"/>
  <c r="T50" i="5"/>
  <c r="S50" i="5"/>
  <c r="W49" i="5"/>
  <c r="U49" i="5"/>
  <c r="T49" i="5"/>
  <c r="S49" i="5"/>
  <c r="R49" i="5"/>
  <c r="D41" i="5"/>
  <c r="R50" i="5"/>
  <c r="V49" i="5"/>
  <c r="D27" i="5"/>
  <c r="D42" i="5" s="1"/>
  <c r="P20" i="5"/>
  <c r="F20" i="5"/>
  <c r="L17" i="5"/>
  <c r="K16" i="5"/>
  <c r="B16" i="5"/>
  <c r="E41" i="5" l="1"/>
  <c r="U63" i="5"/>
  <c r="V63" i="5"/>
  <c r="T57" i="5"/>
  <c r="T63" i="5" s="1"/>
  <c r="E27" i="5"/>
  <c r="R54" i="5"/>
  <c r="M41" i="5"/>
  <c r="W63" i="5"/>
  <c r="S55" i="5"/>
  <c r="S63" i="5" s="1"/>
  <c r="E14" i="14"/>
  <c r="E14" i="17"/>
  <c r="E14" i="16"/>
  <c r="E14" i="15"/>
  <c r="K13" i="14"/>
  <c r="K13" i="15"/>
  <c r="K13" i="16"/>
  <c r="K13" i="17"/>
  <c r="G27" i="5" l="1"/>
  <c r="F27" i="5" s="1"/>
  <c r="G41" i="5"/>
  <c r="E42" i="5"/>
  <c r="R52" i="5"/>
  <c r="R53" i="5"/>
  <c r="L27" i="5"/>
  <c r="J27" i="5"/>
  <c r="K27" i="5" s="1"/>
  <c r="H27" i="5"/>
  <c r="G42" i="5" l="1"/>
  <c r="R63" i="5"/>
  <c r="O41" i="5"/>
  <c r="P41" i="5" s="1"/>
  <c r="M27" i="5"/>
  <c r="M42" i="5" s="1"/>
  <c r="E63" i="15"/>
  <c r="E41" i="14"/>
  <c r="E61" i="16"/>
  <c r="E61" i="17"/>
  <c r="N27" i="5"/>
  <c r="N42" i="5" s="1"/>
  <c r="G11" i="5"/>
  <c r="G61" i="17"/>
  <c r="G41" i="14" l="1"/>
  <c r="G42" i="14" s="1"/>
  <c r="G63" i="15"/>
  <c r="G64" i="15" s="1"/>
  <c r="F2" i="14"/>
  <c r="M61" i="16"/>
  <c r="M61" i="17"/>
  <c r="M63" i="15"/>
  <c r="M41" i="14"/>
  <c r="N61" i="17"/>
  <c r="N63" i="15"/>
  <c r="N41" i="14"/>
  <c r="N61" i="16"/>
  <c r="O27" i="5"/>
  <c r="F2" i="15" l="1"/>
  <c r="G61" i="16"/>
  <c r="G62" i="16" s="1"/>
  <c r="Q17" i="15"/>
  <c r="O42" i="5"/>
  <c r="P27" i="5"/>
  <c r="O63" i="15" l="1"/>
  <c r="O41" i="14"/>
  <c r="O42" i="14" s="1"/>
  <c r="O61" i="16"/>
  <c r="O61" i="17"/>
  <c r="P42" i="5"/>
  <c r="Q20" i="5"/>
  <c r="Q17" i="16"/>
  <c r="F2" i="16"/>
  <c r="P61" i="16" l="1"/>
  <c r="P61" i="17"/>
  <c r="F7" i="5"/>
  <c r="P63" i="15"/>
  <c r="P41" i="14"/>
  <c r="P21" i="5"/>
  <c r="P42" i="14"/>
  <c r="Q17" i="14"/>
  <c r="F4" i="14" l="1"/>
  <c r="P19" i="14"/>
</calcChain>
</file>

<file path=xl/comments1.xml><?xml version="1.0" encoding="utf-8"?>
<comments xmlns="http://schemas.openxmlformats.org/spreadsheetml/2006/main">
  <authors>
    <author>Dardill, Joel</author>
  </authors>
  <commentList>
    <comment ref="E21" authorId="0" shapeId="0">
      <text>
        <r>
          <rPr>
            <sz val="9"/>
            <color indexed="81"/>
            <rFont val="Tahoma"/>
            <family val="2"/>
          </rPr>
          <t>Prix brut matériau HAS x quantités</t>
        </r>
        <r>
          <rPr>
            <sz val="9"/>
            <color indexed="81"/>
            <rFont val="Tahoma"/>
            <family val="2"/>
          </rPr>
          <t xml:space="preserve">
</t>
        </r>
      </text>
    </comment>
  </commentList>
</comments>
</file>

<file path=xl/comments2.xml><?xml version="1.0" encoding="utf-8"?>
<comments xmlns="http://schemas.openxmlformats.org/spreadsheetml/2006/main">
  <authors>
    <author>Dardill, Joel</author>
  </authors>
  <commentList>
    <comment ref="E19" authorId="0" shapeId="0">
      <text>
        <r>
          <rPr>
            <sz val="9"/>
            <color indexed="81"/>
            <rFont val="Tahoma"/>
            <family val="2"/>
          </rPr>
          <t>Prix brut matériau HAS x quantités</t>
        </r>
        <r>
          <rPr>
            <sz val="9"/>
            <color indexed="81"/>
            <rFont val="Tahoma"/>
            <family val="2"/>
          </rPr>
          <t xml:space="preserve">
</t>
        </r>
      </text>
    </comment>
  </commentList>
</comments>
</file>

<file path=xl/comments3.xml><?xml version="1.0" encoding="utf-8"?>
<comments xmlns="http://schemas.openxmlformats.org/spreadsheetml/2006/main">
  <authors>
    <author>Dardill, Joel</author>
  </authors>
  <commentList>
    <comment ref="E19" authorId="0" shapeId="0">
      <text>
        <r>
          <rPr>
            <sz val="9"/>
            <color indexed="81"/>
            <rFont val="Tahoma"/>
            <family val="2"/>
          </rPr>
          <t>Prix brut matériau HAS x quantités</t>
        </r>
        <r>
          <rPr>
            <sz val="9"/>
            <color indexed="81"/>
            <rFont val="Tahoma"/>
            <family val="2"/>
          </rPr>
          <t xml:space="preserve">
</t>
        </r>
      </text>
    </comment>
  </commentList>
</comments>
</file>

<file path=xl/comments4.xml><?xml version="1.0" encoding="utf-8"?>
<comments xmlns="http://schemas.openxmlformats.org/spreadsheetml/2006/main">
  <authors>
    <author>Dardill, Joel</author>
  </authors>
  <commentList>
    <comment ref="E19" authorId="0" shapeId="0">
      <text>
        <r>
          <rPr>
            <sz val="9"/>
            <color indexed="81"/>
            <rFont val="Tahoma"/>
            <family val="2"/>
          </rPr>
          <t>Prix brut matériau HAS x quantités</t>
        </r>
        <r>
          <rPr>
            <sz val="9"/>
            <color indexed="81"/>
            <rFont val="Tahoma"/>
            <family val="2"/>
          </rPr>
          <t xml:space="preserve">
</t>
        </r>
      </text>
    </comment>
  </commentList>
</comments>
</file>

<file path=xl/comments5.xml><?xml version="1.0" encoding="utf-8"?>
<comments xmlns="http://schemas.openxmlformats.org/spreadsheetml/2006/main">
  <authors>
    <author>Dardill, Joel</author>
  </authors>
  <commentList>
    <comment ref="E19" authorId="0" shapeId="0">
      <text>
        <r>
          <rPr>
            <sz val="9"/>
            <color indexed="81"/>
            <rFont val="Tahoma"/>
            <family val="2"/>
          </rPr>
          <t>Prix brut matériau HAS x quantités</t>
        </r>
        <r>
          <rPr>
            <sz val="9"/>
            <color indexed="81"/>
            <rFont val="Tahoma"/>
            <family val="2"/>
          </rPr>
          <t xml:space="preserve">
</t>
        </r>
      </text>
    </comment>
  </commentList>
</comments>
</file>

<file path=xl/sharedStrings.xml><?xml version="1.0" encoding="utf-8"?>
<sst xmlns="http://schemas.openxmlformats.org/spreadsheetml/2006/main" count="1033" uniqueCount="384">
  <si>
    <t>02-15 Equipements de quai</t>
  </si>
  <si>
    <t>02-15 Accessoires élec. équip. de quai (p.16/17/18)</t>
  </si>
  <si>
    <t>Heures techniciens Hörmann*</t>
  </si>
  <si>
    <t>Centre-Est</t>
  </si>
  <si>
    <t>04-15 Portes rapides</t>
  </si>
  <si>
    <t>Fourniture matériel externe</t>
  </si>
  <si>
    <t>Est</t>
  </si>
  <si>
    <t>05-15 Portes SPU</t>
  </si>
  <si>
    <t>05-15 Portes APU/ALR/ALS/ASP/ASR/TAR/TAP</t>
  </si>
  <si>
    <t>Prorata chantier</t>
  </si>
  <si>
    <t>Nord</t>
  </si>
  <si>
    <t>05-15 Moteurs et accessoires électriques portes</t>
  </si>
  <si>
    <t>Divers</t>
  </si>
  <si>
    <t>Ouest</t>
  </si>
  <si>
    <t>06-15 Rideaux et grilles (dont coffrets et moteurs)</t>
  </si>
  <si>
    <t>Sud</t>
  </si>
  <si>
    <t xml:space="preserve">11-15 Portes, portillons garage collectif et halle sport </t>
  </si>
  <si>
    <t>Sud-Ouest</t>
  </si>
  <si>
    <t>Pièces de rechange (hors rapides et garage collectif)</t>
  </si>
  <si>
    <t>Pièces de rechange portes rapides</t>
  </si>
  <si>
    <t>Pièces de rechange portes garage collectif</t>
  </si>
  <si>
    <t>DR:</t>
  </si>
  <si>
    <t>Revendeur:</t>
  </si>
  <si>
    <t>ATC:</t>
  </si>
  <si>
    <t>Date :</t>
  </si>
  <si>
    <t>Livraison :</t>
  </si>
  <si>
    <t>Nom client et N° compte</t>
  </si>
  <si>
    <t>N° offre HAS</t>
  </si>
  <si>
    <t>Dpt</t>
  </si>
  <si>
    <t>C/P</t>
  </si>
  <si>
    <t>Remise alignée prix concurrent</t>
  </si>
  <si>
    <t>Potentiel</t>
  </si>
  <si>
    <t>Nom et adresse chantier/Utilisateur</t>
  </si>
  <si>
    <t>Concurrents</t>
  </si>
  <si>
    <t>Prix concurrent</t>
  </si>
  <si>
    <t>Ecart %</t>
  </si>
  <si>
    <t>R. usine sup. à marge 10%</t>
  </si>
  <si>
    <t>N°</t>
  </si>
  <si>
    <t>Catégorie</t>
  </si>
  <si>
    <t>Désignation</t>
  </si>
  <si>
    <t>Qté</t>
  </si>
  <si>
    <t>Prix tarif France total</t>
  </si>
  <si>
    <t>Remise client</t>
  </si>
  <si>
    <t>Prix de vente total</t>
  </si>
  <si>
    <t>Prix de vente unitaire</t>
  </si>
  <si>
    <t>Coef. tarif France</t>
  </si>
  <si>
    <t>Prix tarif total WKG</t>
  </si>
  <si>
    <t>R. usine base</t>
  </si>
  <si>
    <t>R. usine sup.</t>
  </si>
  <si>
    <t>Prix d'achat total</t>
  </si>
  <si>
    <t>Coût transport</t>
  </si>
  <si>
    <t>Marge Totale</t>
  </si>
  <si>
    <t>Commentaires / Référence accord remise</t>
  </si>
  <si>
    <t>Total fournitures usines Hörmann</t>
  </si>
  <si>
    <t>Total fournitures hors usines</t>
  </si>
  <si>
    <t>Total affaire</t>
  </si>
  <si>
    <t>Visa émetteur</t>
  </si>
  <si>
    <t>Visa DNV (PV &gt;=100k€HT)</t>
  </si>
  <si>
    <t>Visa DG (PV &gt;=500k€ HT)</t>
  </si>
  <si>
    <t>Date:</t>
  </si>
  <si>
    <t>Quantité</t>
  </si>
  <si>
    <t>ATCI</t>
  </si>
  <si>
    <t>Fiche de budgétisation &amp; demande de remise supplémentaire 2018-09</t>
  </si>
  <si>
    <t>-</t>
  </si>
  <si>
    <t>Diffus</t>
  </si>
  <si>
    <t>PI&amp;S</t>
  </si>
  <si>
    <t>IdF - Centre</t>
  </si>
  <si>
    <t/>
  </si>
  <si>
    <t>Butoirs</t>
  </si>
  <si>
    <t>CODE REPRESENTANT</t>
  </si>
  <si>
    <t>Budget pose</t>
  </si>
  <si>
    <t>Budget location</t>
  </si>
  <si>
    <t>Matériel externe</t>
  </si>
  <si>
    <t>Heures sous-traitance pose*</t>
  </si>
  <si>
    <t>Heures sous-traitance dépose*</t>
  </si>
  <si>
    <t>Budget dépose</t>
  </si>
  <si>
    <t>Location autre (dont transport)</t>
  </si>
  <si>
    <t>Location nacelle (dont transport)</t>
  </si>
  <si>
    <t>location autre</t>
  </si>
  <si>
    <t>Budget divers</t>
  </si>
  <si>
    <t>GCI</t>
  </si>
  <si>
    <t>Total marché de base</t>
  </si>
  <si>
    <t>Total Avenant-TS 1</t>
  </si>
  <si>
    <t>Taper votre mot de passe ci-dessous pour signer</t>
  </si>
  <si>
    <t>Produits</t>
  </si>
  <si>
    <t>Coefficients sur tarif VKG</t>
  </si>
  <si>
    <t>R. base</t>
  </si>
  <si>
    <t>07-15 Portes, motorisations et coffrets liste 07</t>
  </si>
  <si>
    <t>Fourniture matériel externe commandée par ATCS</t>
  </si>
  <si>
    <t>Petites fournitures externes chantier</t>
  </si>
  <si>
    <t>TE</t>
  </si>
  <si>
    <t>EE</t>
  </si>
  <si>
    <t>Visa conducteur de travaux</t>
  </si>
  <si>
    <t xml:space="preserve">Visa Directeur Régional </t>
  </si>
  <si>
    <t>Typo client</t>
  </si>
  <si>
    <t>Agence</t>
  </si>
  <si>
    <t>Nbr avenants</t>
  </si>
  <si>
    <t>Brockhagen</t>
  </si>
  <si>
    <t>Alkmaar</t>
  </si>
  <si>
    <t>Amshausen</t>
  </si>
  <si>
    <t>Brandis</t>
  </si>
  <si>
    <t>Dissen</t>
  </si>
  <si>
    <t>Freisen</t>
  </si>
  <si>
    <t>Ichtershausen</t>
  </si>
  <si>
    <t>Werne</t>
  </si>
  <si>
    <t>Legnica</t>
  </si>
  <si>
    <t>liste usines</t>
  </si>
  <si>
    <t>sauvegarde données sauf avenants</t>
  </si>
  <si>
    <t>A = Fort</t>
  </si>
  <si>
    <t>B = Moyen</t>
  </si>
  <si>
    <t>C = Faible</t>
  </si>
  <si>
    <t>Client</t>
  </si>
  <si>
    <t>41/</t>
  </si>
  <si>
    <t>43/</t>
  </si>
  <si>
    <t>44/</t>
  </si>
  <si>
    <t>45/</t>
  </si>
  <si>
    <t>46/</t>
  </si>
  <si>
    <t>47/</t>
  </si>
  <si>
    <t>48/</t>
  </si>
  <si>
    <t>49/</t>
  </si>
  <si>
    <t>50/</t>
  </si>
  <si>
    <t>42/</t>
  </si>
  <si>
    <t>Eckelhausen</t>
  </si>
  <si>
    <t>sauvegarde avenants</t>
  </si>
  <si>
    <t>montant initial</t>
  </si>
  <si>
    <t>montant initial + avenants</t>
  </si>
  <si>
    <t>marge initiale</t>
  </si>
  <si>
    <t>marge avec avenants</t>
  </si>
  <si>
    <t>Total Avenant-TS 2</t>
  </si>
  <si>
    <t>Total Avenant-TS 3</t>
  </si>
  <si>
    <t>Total Avenant-TS 4</t>
  </si>
  <si>
    <t>Total marché de base + avenants  précedents</t>
  </si>
  <si>
    <t>Total marché de base + avenant  précedent</t>
  </si>
  <si>
    <t>555-505/18-25</t>
  </si>
  <si>
    <t>12500,00€</t>
  </si>
  <si>
    <t>15478,00€</t>
  </si>
  <si>
    <t>SPU F42</t>
  </si>
  <si>
    <t>SPU 67 THERMO</t>
  </si>
  <si>
    <t>APU F42</t>
  </si>
  <si>
    <t>APU F42 THERMO</t>
  </si>
  <si>
    <t>APU 67 THERMO</t>
  </si>
  <si>
    <t>ALR F42</t>
  </si>
  <si>
    <t>ALR F42 THERMO</t>
  </si>
  <si>
    <t>ALR 67 THERMO</t>
  </si>
  <si>
    <t>ALR F42 Glazing</t>
  </si>
  <si>
    <t>ALR 67 Thermo Glazing</t>
  </si>
  <si>
    <t>ALR F42 VITRAPLAN</t>
  </si>
  <si>
    <t>portes sectionnelles</t>
  </si>
  <si>
    <t>NT 60 SPU</t>
  </si>
  <si>
    <t xml:space="preserve">NT 60 SPU PLUS </t>
  </si>
  <si>
    <t>NT 60 APU</t>
  </si>
  <si>
    <t>NT 60 ALR</t>
  </si>
  <si>
    <t>NT80 THERMO SPU</t>
  </si>
  <si>
    <t>NT80 THERMO APU</t>
  </si>
  <si>
    <t>NT80 THERMO ALR</t>
  </si>
  <si>
    <t>Portillons</t>
  </si>
  <si>
    <t>Mot. Porte sectionnelles</t>
  </si>
  <si>
    <t>WA 300 S4</t>
  </si>
  <si>
    <t>WA 300 S4 360</t>
  </si>
  <si>
    <t xml:space="preserve">WA 400 </t>
  </si>
  <si>
    <t>ITO 400</t>
  </si>
  <si>
    <t>WA 400 M</t>
  </si>
  <si>
    <t>A 445</t>
  </si>
  <si>
    <t>A 460</t>
  </si>
  <si>
    <t>B 445</t>
  </si>
  <si>
    <t>B 460</t>
  </si>
  <si>
    <t>B 460 FU</t>
  </si>
  <si>
    <t>Boitier de commande</t>
  </si>
  <si>
    <t>HS 7030 PU 42</t>
  </si>
  <si>
    <t>HS 5015 PU N 42</t>
  </si>
  <si>
    <t>HS 5015 PU H 42</t>
  </si>
  <si>
    <t>HS 6015 PU V 42</t>
  </si>
  <si>
    <t>HS 5015 PU H 67</t>
  </si>
  <si>
    <t>HS 6015 PU V 67</t>
  </si>
  <si>
    <t>HS 5015 Acoustic H</t>
  </si>
  <si>
    <t>ISO Speed Cold H 100</t>
  </si>
  <si>
    <t>ISO Speed Cold V 100</t>
  </si>
  <si>
    <t>portes spira et speed</t>
  </si>
  <si>
    <t>V 4015 SEL ALU-R</t>
  </si>
  <si>
    <t>V 5015 SEL</t>
  </si>
  <si>
    <t>V 5030 SEL</t>
  </si>
  <si>
    <t>V 6030 SEL</t>
  </si>
  <si>
    <t>V 6020 TRL</t>
  </si>
  <si>
    <t>V 10008</t>
  </si>
  <si>
    <t>V 4015 Iso L</t>
  </si>
  <si>
    <t>V 2515 Food L</t>
  </si>
  <si>
    <t>V 2012</t>
  </si>
  <si>
    <t>V 3015 Clean</t>
  </si>
  <si>
    <t>V 5030 MSL</t>
  </si>
  <si>
    <t>V 3009 Conveyor</t>
  </si>
  <si>
    <t>portes souples</t>
  </si>
  <si>
    <t>BK 150 FUE-1</t>
  </si>
  <si>
    <t>BS 150 FUE-1</t>
  </si>
  <si>
    <t>AS 500 FUE-1</t>
  </si>
  <si>
    <t>AK 500 FUE-1</t>
  </si>
  <si>
    <t>mot. Portes souples</t>
  </si>
  <si>
    <t>SB</t>
  </si>
  <si>
    <t>TGT</t>
  </si>
  <si>
    <t>DD</t>
  </si>
  <si>
    <t>rideaux à lames</t>
  </si>
  <si>
    <t>WA 250 R S4</t>
  </si>
  <si>
    <t>WA 300 R S4</t>
  </si>
  <si>
    <t>WA 300 R S4 360</t>
  </si>
  <si>
    <t>WA 300 AR S4</t>
  </si>
  <si>
    <t>WA 300 AR 360</t>
  </si>
  <si>
    <t>MOTORISATION MONTAGE DIRECT</t>
  </si>
  <si>
    <t>S6</t>
  </si>
  <si>
    <t>Mot. Rideaux</t>
  </si>
  <si>
    <t>445R</t>
  </si>
  <si>
    <t>460R Confort</t>
  </si>
  <si>
    <t>B 971 RS 6</t>
  </si>
  <si>
    <t>LHC2</t>
  </si>
  <si>
    <t>LHF2</t>
  </si>
  <si>
    <t>LHP2</t>
  </si>
  <si>
    <t>abris quai</t>
  </si>
  <si>
    <t>PT2</t>
  </si>
  <si>
    <t>PS2</t>
  </si>
  <si>
    <t>Plateforme</t>
  </si>
  <si>
    <t>Angles</t>
  </si>
  <si>
    <t>30°</t>
  </si>
  <si>
    <t>45°</t>
  </si>
  <si>
    <t>60°</t>
  </si>
  <si>
    <t>HRS</t>
  </si>
  <si>
    <t>HRT</t>
  </si>
  <si>
    <t>Autodocks</t>
  </si>
  <si>
    <t>HLS</t>
  </si>
  <si>
    <t>HLS2</t>
  </si>
  <si>
    <t>HTL2</t>
  </si>
  <si>
    <t>MLS</t>
  </si>
  <si>
    <t>MRS</t>
  </si>
  <si>
    <t>HTLP2</t>
  </si>
  <si>
    <t>HTLV3</t>
  </si>
  <si>
    <t>Niveleurs</t>
  </si>
  <si>
    <t>420 S/T</t>
  </si>
  <si>
    <t>420 Si/Ti</t>
  </si>
  <si>
    <t>460 S/T</t>
  </si>
  <si>
    <t>mot niveleurs</t>
  </si>
  <si>
    <t>DSL</t>
  </si>
  <si>
    <t>DSLR</t>
  </si>
  <si>
    <t>DTL</t>
  </si>
  <si>
    <t>DSS-G</t>
  </si>
  <si>
    <t>DTS-G</t>
  </si>
  <si>
    <t>DAS-3</t>
  </si>
  <si>
    <t>DAS-G3</t>
  </si>
  <si>
    <t>DDF-7</t>
  </si>
  <si>
    <t>SAS etancheite</t>
  </si>
  <si>
    <t>DB 15</t>
  </si>
  <si>
    <t>DB 15 PU</t>
  </si>
  <si>
    <t>DB 20</t>
  </si>
  <si>
    <t>DB 15 XL</t>
  </si>
  <si>
    <t>DB 25</t>
  </si>
  <si>
    <t>DB 11</t>
  </si>
  <si>
    <t>SBM</t>
  </si>
  <si>
    <t>SB 15</t>
  </si>
  <si>
    <t>SB 20</t>
  </si>
  <si>
    <t>SB 15 XL</t>
  </si>
  <si>
    <t>SB 25</t>
  </si>
  <si>
    <t>VB 2</t>
  </si>
  <si>
    <t>VBV 4</t>
  </si>
  <si>
    <t>VBV 5</t>
  </si>
  <si>
    <t>BUMO 115 (fournisseur externe)</t>
  </si>
  <si>
    <t>BMP</t>
  </si>
  <si>
    <t>BMPS</t>
  </si>
  <si>
    <t>BCV</t>
  </si>
  <si>
    <t>BCH</t>
  </si>
  <si>
    <t>BCHB</t>
  </si>
  <si>
    <t>BCHF</t>
  </si>
  <si>
    <t>CONSOLES</t>
  </si>
  <si>
    <t>WBM 1900</t>
  </si>
  <si>
    <t>WBM 2500</t>
  </si>
  <si>
    <t>WBM 3000</t>
  </si>
  <si>
    <t>Guides roues</t>
  </si>
  <si>
    <t>WSPG</t>
  </si>
  <si>
    <t>WR</t>
  </si>
  <si>
    <t>WRH</t>
  </si>
  <si>
    <t>MWB</t>
  </si>
  <si>
    <t>ASA AUTOBLOCK (fournisseur externe)</t>
  </si>
  <si>
    <t>Bloquages de roues</t>
  </si>
  <si>
    <t>LAMPES DE QUAI</t>
  </si>
  <si>
    <t>DAP (aide à l'accostage)</t>
  </si>
  <si>
    <t>Syst signal</t>
  </si>
  <si>
    <t>DL 1300</t>
  </si>
  <si>
    <t>DL 1400 LED</t>
  </si>
  <si>
    <t>boitier commande</t>
  </si>
  <si>
    <t>Portes Universelles</t>
  </si>
  <si>
    <t>MZ</t>
  </si>
  <si>
    <t>Motorisation</t>
  </si>
  <si>
    <t>Angle</t>
  </si>
  <si>
    <t>Dimension</t>
  </si>
  <si>
    <t>Boitier de Cde</t>
  </si>
  <si>
    <t>Portillon</t>
  </si>
  <si>
    <t>A</t>
  </si>
  <si>
    <t>K</t>
  </si>
  <si>
    <t>B</t>
  </si>
  <si>
    <t>J</t>
  </si>
  <si>
    <t>C</t>
  </si>
  <si>
    <t>D</t>
  </si>
  <si>
    <t>E</t>
  </si>
  <si>
    <t>I</t>
  </si>
  <si>
    <t>H</t>
  </si>
  <si>
    <t>G</t>
  </si>
  <si>
    <t>F</t>
  </si>
  <si>
    <t>L</t>
  </si>
  <si>
    <t>O</t>
  </si>
  <si>
    <t>N</t>
  </si>
  <si>
    <t>M</t>
  </si>
  <si>
    <t>R</t>
  </si>
  <si>
    <t>Q</t>
  </si>
  <si>
    <t>P</t>
  </si>
  <si>
    <t>U</t>
  </si>
  <si>
    <t>T</t>
  </si>
  <si>
    <t>S</t>
  </si>
  <si>
    <t>A - E</t>
  </si>
  <si>
    <t>F - G - H I</t>
  </si>
  <si>
    <t>100,00€</t>
  </si>
  <si>
    <t>10,00€</t>
  </si>
  <si>
    <t>200,00€</t>
  </si>
  <si>
    <t>20,00€</t>
  </si>
  <si>
    <t>50,00€</t>
  </si>
  <si>
    <t>500,00€</t>
  </si>
  <si>
    <t>22/01/2018</t>
  </si>
  <si>
    <t>25 698,00 €</t>
  </si>
  <si>
    <t>2 000,00€</t>
  </si>
  <si>
    <t>10 000,00€</t>
  </si>
  <si>
    <t>5 000,00€</t>
  </si>
  <si>
    <t xml:space="preserve"> 500,00€</t>
  </si>
  <si>
    <t xml:space="preserve"> 650,00€</t>
  </si>
  <si>
    <t xml:space="preserve"> 530,00€</t>
  </si>
  <si>
    <t xml:space="preserve"> 200,00€</t>
  </si>
  <si>
    <t xml:space="preserve"> 30,00€</t>
  </si>
  <si>
    <t>50 000,00€</t>
  </si>
  <si>
    <t>100 000,00€</t>
  </si>
  <si>
    <t>60 000,00€</t>
  </si>
  <si>
    <t>165 500,00€</t>
  </si>
  <si>
    <t>15/12/2012</t>
  </si>
  <si>
    <t>16/12/2012</t>
  </si>
  <si>
    <t>18/12/2012</t>
  </si>
  <si>
    <t>300 000,00€</t>
  </si>
  <si>
    <t>20/12/2012</t>
  </si>
  <si>
    <t>25/12/2036</t>
  </si>
  <si>
    <t>JE NE SUIS_x000D_
PAS DE LA _x000D_
VISITE_x000D_
HSRHSRH</t>
  </si>
  <si>
    <t>HRHTRDHHFDDF_x000D_
DSGDSGDS_x000D_
DGSHGSH_x000D_
SHSHRSH</t>
  </si>
  <si>
    <t>SHSRHRS_x000D_
SHRHSRH_x000D_
SHSJ</t>
  </si>
  <si>
    <t>huihkjhkhkj_x000D_
hrttdjtjfyjf_x000D_
jffjtyjktkyfkyfk_x000D_
dtjtkdtk</t>
  </si>
  <si>
    <t>Fedekmgkldjdg_x000D_
yiuyiuoiu_x000D_
lpopiok</t>
  </si>
  <si>
    <t>iuljlm_x000D_
ojkl</t>
  </si>
  <si>
    <t>505-555-18/21</t>
  </si>
  <si>
    <t>Type équipement</t>
  </si>
  <si>
    <t>Référence produit</t>
  </si>
  <si>
    <t>2000x2000</t>
  </si>
  <si>
    <t>contact</t>
  </si>
  <si>
    <t>Porte Universelle</t>
  </si>
  <si>
    <t>Porte Universelle MZ</t>
  </si>
  <si>
    <t>ATCS</t>
  </si>
  <si>
    <t>CTX</t>
  </si>
  <si>
    <t>envoi email</t>
  </si>
  <si>
    <t>pepe</t>
  </si>
  <si>
    <t>Demande de Validation Fiche de Budgétisation</t>
  </si>
  <si>
    <t>Bonjour,</t>
  </si>
  <si>
    <t>Veuillez trouver ci-dessous le lien pour accéder au dossier</t>
  </si>
  <si>
    <t>merci</t>
  </si>
  <si>
    <t>RSC</t>
  </si>
  <si>
    <t>RES</t>
  </si>
  <si>
    <t>AC</t>
  </si>
  <si>
    <t>CAPI</t>
  </si>
  <si>
    <t>Demande de vérification couverture SFAC</t>
  </si>
  <si>
    <t>Demande d'ouverture dossier OBA</t>
  </si>
  <si>
    <t>Étiquettes de lignes</t>
  </si>
  <si>
    <t>Somme de G</t>
  </si>
  <si>
    <t>Total général</t>
  </si>
  <si>
    <t>(Tous)</t>
  </si>
  <si>
    <t>toto@hotmail.fr</t>
  </si>
  <si>
    <t xml:space="preserve">R. usine sup. à </t>
  </si>
  <si>
    <t>remise</t>
  </si>
  <si>
    <t>DR1</t>
  </si>
  <si>
    <t>DR2</t>
  </si>
  <si>
    <t>DR3</t>
  </si>
  <si>
    <t>DR4</t>
  </si>
  <si>
    <t>DR5</t>
  </si>
  <si>
    <t>DR6</t>
  </si>
  <si>
    <t>DR7</t>
  </si>
  <si>
    <t>DG</t>
  </si>
  <si>
    <t>DNV</t>
  </si>
  <si>
    <t>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</si>
</sst>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164" formatCode="#,##0.0"/>
    <numFmt numFmtId="165" formatCode="00"/>
    <numFmt numFmtId="166" formatCode="#,##0.00\ &quot;€&quot;"/>
    <numFmt numFmtId="167" formatCode="000"/>
    <numFmt numFmtId="168" formatCode="_-* #,##0.00\ _F_-;\-* #,##0.00\ _F_-;_-* &quot;-&quot;??\ _F_-;_-@_-"/>
  </numFmts>
  <fonts count="21" x14ac:knownFonts="1">
    <font>
      <sz val="11"/>
      <color theme="1"/>
      <name val="Arial"/>
      <family val="2"/>
    </font>
    <font>
      <b/>
      <sz val="11"/>
      <color theme="1"/>
      <name val="Arial"/>
      <family val="2"/>
    </font>
    <font>
      <sz val="10"/>
      <name val="Arial"/>
      <family val="2"/>
    </font>
    <font>
      <sz val="10"/>
      <name val="Arial"/>
      <family val="2"/>
    </font>
    <font>
      <b/>
      <sz val="12"/>
      <color indexed="18"/>
      <name val="Arial"/>
      <family val="2"/>
    </font>
    <font>
      <b/>
      <sz val="10"/>
      <color indexed="18"/>
      <name val="Arial"/>
      <family val="2"/>
    </font>
    <font>
      <b/>
      <sz val="12"/>
      <name val="Arial"/>
      <family val="2"/>
    </font>
    <font>
      <b/>
      <sz val="10"/>
      <name val="Arial"/>
      <family val="2"/>
    </font>
    <font>
      <sz val="10"/>
      <color indexed="18"/>
      <name val="Arial"/>
      <family val="2"/>
    </font>
    <font>
      <sz val="9"/>
      <color indexed="81"/>
      <name val="Tahoma"/>
      <family val="2"/>
    </font>
    <font>
      <u/>
      <sz val="10"/>
      <color indexed="12"/>
      <name val="Arial"/>
      <family val="2"/>
    </font>
    <font>
      <sz val="10"/>
      <color rgb="FF3F3F76"/>
      <name val="Arial"/>
      <family val="2"/>
    </font>
    <font>
      <sz val="10"/>
      <color rgb="FFFF0000"/>
      <name val="Arial"/>
      <family val="2"/>
    </font>
    <font>
      <b/>
      <sz val="18"/>
      <color rgb="FFFF0000"/>
      <name val="Arial"/>
      <family val="2"/>
    </font>
    <font>
      <sz val="10"/>
      <name val="Arial"/>
      <family val="2"/>
    </font>
    <font>
      <i/>
      <sz val="11"/>
      <color rgb="FF0000FF"/>
      <name val="Arial"/>
      <family val="2"/>
    </font>
    <font>
      <sz val="9"/>
      <color rgb="FFFF0000"/>
      <name val="Arial"/>
      <family val="2"/>
    </font>
    <font>
      <sz val="11"/>
      <color rgb="FFFF0000"/>
      <name val="Arial"/>
      <family val="2"/>
    </font>
    <font>
      <sz val="11"/>
      <color rgb="FF000000"/>
      <name val="Arial"/>
      <family val="2"/>
    </font>
    <font>
      <b/>
      <i/>
      <sz val="11"/>
      <color rgb="FF000000"/>
      <name val="Arial"/>
      <family val="2"/>
    </font>
    <font>
      <sz val="10"/>
      <color theme="0"/>
      <name val="Arial"/>
      <family val="2"/>
    </font>
  </fonts>
  <fills count="11">
    <fill>
      <patternFill patternType="none"/>
    </fill>
    <fill>
      <patternFill patternType="gray125"/>
    </fill>
    <fill>
      <patternFill patternType="solid">
        <fgColor rgb="FFFFCC99"/>
      </patternFill>
    </fill>
    <fill>
      <patternFill patternType="solid">
        <fgColor indexed="14"/>
        <bgColor indexed="64"/>
      </patternFill>
    </fill>
    <fill>
      <patternFill patternType="solid">
        <fgColor indexed="45"/>
        <bgColor indexed="64"/>
      </patternFill>
    </fill>
    <fill>
      <patternFill patternType="solid">
        <fgColor indexed="47"/>
        <bgColor indexed="64"/>
      </patternFill>
    </fill>
    <fill>
      <patternFill patternType="solid">
        <fgColor indexed="52"/>
        <bgColor indexed="64"/>
      </patternFill>
    </fill>
    <fill>
      <patternFill patternType="solid">
        <fgColor theme="0" tint="-0.14999847407452621"/>
        <bgColor indexed="64"/>
      </patternFill>
    </fill>
    <fill>
      <patternFill patternType="solid">
        <fgColor indexed="22"/>
        <bgColor indexed="64"/>
      </patternFill>
    </fill>
    <fill>
      <patternFill patternType="solid">
        <fgColor indexed="51"/>
        <bgColor indexed="64"/>
      </patternFill>
    </fill>
    <fill>
      <patternFill patternType="solid">
        <fgColor rgb="FFFFFF00"/>
        <bgColor indexed="64"/>
      </patternFill>
    </fill>
  </fills>
  <borders count="37">
    <border>
      <left/>
      <right/>
      <top/>
      <bottom/>
      <diagonal/>
    </border>
    <border>
      <left style="thin">
        <color rgb="FF7F7F7F"/>
      </left>
      <right style="thin">
        <color rgb="FF7F7F7F"/>
      </right>
      <top style="thin">
        <color rgb="FF7F7F7F"/>
      </top>
      <bottom style="thin">
        <color rgb="FF7F7F7F"/>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diagonal/>
    </border>
    <border>
      <left style="medium">
        <color indexed="64"/>
      </left>
      <right style="medium">
        <color indexed="64"/>
      </right>
      <top style="hair">
        <color auto="1"/>
      </top>
      <bottom style="hair">
        <color auto="1"/>
      </bottom>
      <diagonal/>
    </border>
    <border>
      <left style="medium">
        <color indexed="64"/>
      </left>
      <right style="medium">
        <color indexed="64"/>
      </right>
      <top style="hair">
        <color auto="1"/>
      </top>
      <bottom style="medium">
        <color indexed="64"/>
      </bottom>
      <diagonal/>
    </border>
    <border>
      <left/>
      <right/>
      <top/>
      <bottom style="thin">
        <color rgb="FFFF0000"/>
      </bottom>
      <diagonal/>
    </border>
    <border>
      <left/>
      <right/>
      <top style="thin">
        <color rgb="FFFF0000"/>
      </top>
      <bottom style="thin">
        <color rgb="FFFF0000"/>
      </bottom>
      <diagonal/>
    </border>
    <border>
      <left/>
      <right style="thin">
        <color rgb="FFFF0000"/>
      </right>
      <top/>
      <bottom/>
      <diagonal/>
    </border>
    <border>
      <left/>
      <right style="thin">
        <color rgb="FFFF0000"/>
      </right>
      <top/>
      <bottom style="thin">
        <color rgb="FFFF0000"/>
      </bottom>
      <diagonal/>
    </border>
  </borders>
  <cellStyleXfs count="8">
    <xf numFmtId="0" fontId="0" fillId="0" borderId="0"/>
    <xf numFmtId="0" fontId="2" fillId="0" borderId="0"/>
    <xf numFmtId="0" fontId="3" fillId="0" borderId="0"/>
    <xf numFmtId="0" fontId="10" fillId="0" borderId="0" applyNumberFormat="0" applyFill="0" applyBorder="0" applyAlignment="0" applyProtection="0">
      <alignment vertical="top"/>
      <protection locked="0"/>
    </xf>
    <xf numFmtId="9" fontId="3" fillId="0" borderId="0" applyFont="0" applyFill="0" applyBorder="0" applyAlignment="0" applyProtection="0"/>
    <xf numFmtId="0" fontId="11" fillId="2" borderId="1" applyNumberFormat="0" applyAlignment="0" applyProtection="0"/>
    <xf numFmtId="0" fontId="14" fillId="0" borderId="0"/>
    <xf numFmtId="168" fontId="2" fillId="0" borderId="0" applyFont="0" applyFill="0" applyBorder="0" applyAlignment="0" applyProtection="0"/>
  </cellStyleXfs>
  <cellXfs count="324">
    <xf numFmtId="0" fontId="0" fillId="0" borderId="0" xfId="0"/>
    <xf numFmtId="0" fontId="2" fillId="0" borderId="0" xfId="1" applyAlignment="1">
      <alignment vertical="center"/>
    </xf>
    <xf numFmtId="0" fontId="3" fillId="3" borderId="0" xfId="1" applyFont="1" applyFill="1" applyBorder="1" applyAlignment="1">
      <alignment vertical="center" wrapText="1"/>
    </xf>
    <xf numFmtId="0" fontId="2" fillId="4" borderId="0" xfId="1" applyFill="1" applyAlignment="1">
      <alignment vertical="center"/>
    </xf>
    <xf numFmtId="164" fontId="2" fillId="0" borderId="0" xfId="1" applyNumberFormat="1" applyAlignment="1">
      <alignment vertical="center"/>
    </xf>
    <xf numFmtId="4" fontId="2" fillId="0" borderId="0" xfId="1" applyNumberFormat="1" applyFill="1" applyAlignment="1">
      <alignment vertical="center"/>
    </xf>
    <xf numFmtId="4" fontId="2" fillId="0" borderId="0" xfId="1" applyNumberFormat="1" applyAlignment="1">
      <alignment vertical="center"/>
    </xf>
    <xf numFmtId="10" fontId="2" fillId="0" borderId="0" xfId="1" applyNumberFormat="1" applyAlignment="1">
      <alignment vertical="center"/>
    </xf>
    <xf numFmtId="0" fontId="2" fillId="0" borderId="0" xfId="1" applyAlignment="1">
      <alignment vertical="center" wrapText="1"/>
    </xf>
    <xf numFmtId="4" fontId="3" fillId="0" borderId="0" xfId="1" applyNumberFormat="1" applyFont="1" applyFill="1" applyAlignment="1">
      <alignment vertical="center"/>
    </xf>
    <xf numFmtId="0" fontId="2" fillId="0" borderId="0" xfId="1" applyFill="1" applyAlignment="1">
      <alignment vertical="center"/>
    </xf>
    <xf numFmtId="0" fontId="3" fillId="0" borderId="0" xfId="1" applyFont="1" applyFill="1" applyBorder="1" applyAlignment="1">
      <alignment vertical="center" wrapText="1"/>
    </xf>
    <xf numFmtId="0" fontId="4" fillId="0" borderId="0" xfId="1" applyFont="1" applyAlignment="1" applyProtection="1">
      <alignment vertical="center"/>
    </xf>
    <xf numFmtId="0" fontId="2" fillId="0" borderId="0" xfId="1" applyAlignment="1" applyProtection="1">
      <alignment vertical="center"/>
    </xf>
    <xf numFmtId="164" fontId="5" fillId="6" borderId="2" xfId="1" applyNumberFormat="1" applyFont="1" applyFill="1" applyBorder="1" applyAlignment="1" applyProtection="1">
      <alignment horizontal="center" vertical="center"/>
    </xf>
    <xf numFmtId="4" fontId="5" fillId="6" borderId="2" xfId="1" applyNumberFormat="1" applyFont="1" applyFill="1" applyBorder="1" applyAlignment="1" applyProtection="1">
      <alignment horizontal="center" vertical="center"/>
    </xf>
    <xf numFmtId="14" fontId="2" fillId="0" borderId="2" xfId="1" applyNumberFormat="1" applyBorder="1" applyAlignment="1" applyProtection="1">
      <alignment horizontal="right" vertical="center"/>
      <protection locked="0"/>
    </xf>
    <xf numFmtId="0" fontId="6" fillId="0" borderId="0" xfId="1" applyFont="1" applyAlignment="1">
      <alignment vertical="center"/>
    </xf>
    <xf numFmtId="164" fontId="2" fillId="0" borderId="0" xfId="1" applyNumberFormat="1" applyAlignment="1">
      <alignment horizontal="right" vertical="center"/>
    </xf>
    <xf numFmtId="0" fontId="5" fillId="6" borderId="2" xfId="1" applyFont="1" applyFill="1" applyBorder="1" applyAlignment="1" applyProtection="1">
      <alignment horizontal="center" vertical="center"/>
    </xf>
    <xf numFmtId="4" fontId="5" fillId="6" borderId="2" xfId="1" applyNumberFormat="1" applyFont="1" applyFill="1" applyBorder="1" applyAlignment="1" applyProtection="1">
      <alignment horizontal="center" vertical="center" wrapText="1"/>
    </xf>
    <xf numFmtId="10" fontId="5" fillId="6" borderId="2" xfId="1" applyNumberFormat="1" applyFont="1" applyFill="1" applyBorder="1" applyAlignment="1" applyProtection="1">
      <alignment horizontal="center" vertical="center" wrapText="1"/>
    </xf>
    <xf numFmtId="0" fontId="5" fillId="6" borderId="2" xfId="1" applyFont="1" applyFill="1" applyBorder="1" applyAlignment="1" applyProtection="1">
      <alignment horizontal="center" vertical="center" wrapText="1"/>
    </xf>
    <xf numFmtId="10" fontId="2" fillId="7" borderId="2" xfId="1" applyNumberFormat="1" applyFill="1" applyBorder="1" applyAlignment="1" applyProtection="1">
      <alignment horizontal="center" vertical="center" wrapText="1"/>
    </xf>
    <xf numFmtId="3" fontId="2" fillId="0" borderId="2" xfId="1" applyNumberFormat="1" applyBorder="1" applyAlignment="1" applyProtection="1">
      <alignment horizontal="right" vertical="center" wrapText="1"/>
      <protection locked="0"/>
    </xf>
    <xf numFmtId="10" fontId="7" fillId="7" borderId="2" xfId="1" applyNumberFormat="1" applyFont="1" applyFill="1" applyBorder="1" applyAlignment="1" applyProtection="1">
      <alignment vertical="center"/>
    </xf>
    <xf numFmtId="164" fontId="5" fillId="6" borderId="2" xfId="1" applyNumberFormat="1" applyFont="1" applyFill="1" applyBorder="1" applyAlignment="1" applyProtection="1">
      <alignment horizontal="center" vertical="center" wrapText="1"/>
    </xf>
    <xf numFmtId="0" fontId="8" fillId="8" borderId="2" xfId="1" applyFont="1" applyFill="1" applyBorder="1" applyAlignment="1" applyProtection="1">
      <alignment horizontal="center" vertical="center" wrapText="1"/>
    </xf>
    <xf numFmtId="0" fontId="2" fillId="0" borderId="0" xfId="1" applyAlignment="1">
      <alignment horizontal="center" vertical="center" wrapText="1"/>
    </xf>
    <xf numFmtId="0" fontId="2" fillId="0" borderId="2" xfId="1" applyBorder="1" applyAlignment="1" applyProtection="1">
      <alignment vertical="center"/>
    </xf>
    <xf numFmtId="0" fontId="2" fillId="0" borderId="2" xfId="1" applyBorder="1" applyAlignment="1" applyProtection="1">
      <alignment vertical="center"/>
      <protection locked="0"/>
    </xf>
    <xf numFmtId="0" fontId="3" fillId="0" borderId="2" xfId="1" applyFont="1" applyBorder="1" applyAlignment="1" applyProtection="1">
      <alignment vertical="center"/>
      <protection locked="0"/>
    </xf>
    <xf numFmtId="164" fontId="2" fillId="0" borderId="2" xfId="1" applyNumberFormat="1" applyBorder="1" applyAlignment="1" applyProtection="1">
      <alignment vertical="center"/>
      <protection locked="0"/>
    </xf>
    <xf numFmtId="4" fontId="2" fillId="0" borderId="2" xfId="1" applyNumberFormat="1" applyBorder="1" applyAlignment="1" applyProtection="1">
      <alignment vertical="center"/>
      <protection locked="0"/>
    </xf>
    <xf numFmtId="10" fontId="2" fillId="0" borderId="2" xfId="1" applyNumberFormat="1" applyFill="1" applyBorder="1" applyAlignment="1" applyProtection="1">
      <alignment vertical="center"/>
      <protection locked="0"/>
    </xf>
    <xf numFmtId="4" fontId="2" fillId="7" borderId="2" xfId="1" applyNumberFormat="1" applyFill="1" applyBorder="1" applyAlignment="1" applyProtection="1">
      <alignment vertical="center"/>
    </xf>
    <xf numFmtId="0" fontId="2" fillId="7" borderId="2" xfId="1" applyFill="1" applyBorder="1" applyAlignment="1" applyProtection="1">
      <alignment vertical="center"/>
    </xf>
    <xf numFmtId="10" fontId="2" fillId="7" borderId="2" xfId="1" applyNumberFormat="1" applyFill="1" applyBorder="1" applyAlignment="1" applyProtection="1">
      <alignment vertical="center"/>
    </xf>
    <xf numFmtId="10" fontId="2" fillId="0" borderId="2" xfId="1" applyNumberFormat="1" applyBorder="1" applyAlignment="1" applyProtection="1">
      <alignment vertical="center"/>
      <protection locked="0"/>
    </xf>
    <xf numFmtId="0" fontId="3" fillId="0" borderId="2" xfId="1" applyFont="1" applyBorder="1" applyAlignment="1" applyProtection="1">
      <alignment vertical="center" wrapText="1"/>
      <protection locked="0"/>
    </xf>
    <xf numFmtId="0" fontId="2" fillId="0" borderId="2" xfId="1" applyBorder="1" applyAlignment="1" applyProtection="1">
      <alignment vertical="center" wrapText="1"/>
      <protection locked="0"/>
    </xf>
    <xf numFmtId="0" fontId="2" fillId="5" borderId="2" xfId="1" applyFill="1" applyBorder="1" applyAlignment="1" applyProtection="1">
      <alignment vertical="center"/>
    </xf>
    <xf numFmtId="0" fontId="7" fillId="5" borderId="2" xfId="1" applyFont="1" applyFill="1" applyBorder="1" applyAlignment="1" applyProtection="1">
      <alignment vertical="center"/>
    </xf>
    <xf numFmtId="164" fontId="2" fillId="5" borderId="2" xfId="1" applyNumberFormat="1" applyFill="1" applyBorder="1" applyAlignment="1" applyProtection="1">
      <alignment vertical="center"/>
    </xf>
    <xf numFmtId="4" fontId="2" fillId="5" borderId="2" xfId="1" applyNumberFormat="1" applyFill="1" applyBorder="1" applyAlignment="1" applyProtection="1">
      <alignment vertical="center"/>
    </xf>
    <xf numFmtId="10" fontId="2" fillId="5" borderId="2" xfId="1" applyNumberFormat="1" applyFill="1" applyBorder="1" applyAlignment="1" applyProtection="1">
      <alignment vertical="center"/>
    </xf>
    <xf numFmtId="0" fontId="2" fillId="5" borderId="2" xfId="1" applyFill="1" applyBorder="1" applyAlignment="1" applyProtection="1">
      <alignment vertical="center" wrapText="1"/>
    </xf>
    <xf numFmtId="4" fontId="2" fillId="0" borderId="2" xfId="1" applyNumberFormat="1" applyFill="1" applyBorder="1" applyAlignment="1" applyProtection="1">
      <alignment vertical="center"/>
      <protection locked="0"/>
    </xf>
    <xf numFmtId="10" fontId="3" fillId="0" borderId="2" xfId="1" applyNumberFormat="1" applyFont="1" applyBorder="1" applyAlignment="1" applyProtection="1">
      <alignment vertical="center"/>
      <protection locked="0"/>
    </xf>
    <xf numFmtId="0" fontId="2" fillId="9" borderId="2" xfId="1" applyFill="1" applyBorder="1" applyAlignment="1" applyProtection="1">
      <alignment vertical="center"/>
    </xf>
    <xf numFmtId="0" fontId="7" fillId="9" borderId="2" xfId="1" applyFont="1" applyFill="1" applyBorder="1" applyAlignment="1" applyProtection="1">
      <alignment vertical="center"/>
    </xf>
    <xf numFmtId="164" fontId="2" fillId="9" borderId="2" xfId="1" applyNumberFormat="1" applyFill="1" applyBorder="1" applyAlignment="1" applyProtection="1">
      <alignment vertical="center"/>
    </xf>
    <xf numFmtId="4" fontId="2" fillId="9" borderId="2" xfId="1" applyNumberFormat="1" applyFill="1" applyBorder="1" applyAlignment="1" applyProtection="1">
      <alignment vertical="center"/>
    </xf>
    <xf numFmtId="10" fontId="2" fillId="9" borderId="2" xfId="1" applyNumberFormat="1" applyFill="1" applyBorder="1" applyAlignment="1" applyProtection="1">
      <alignment vertical="center"/>
    </xf>
    <xf numFmtId="4" fontId="7" fillId="9" borderId="2" xfId="1" applyNumberFormat="1" applyFont="1" applyFill="1" applyBorder="1" applyAlignment="1" applyProtection="1">
      <alignment vertical="center"/>
    </xf>
    <xf numFmtId="10" fontId="7" fillId="9" borderId="2" xfId="1" applyNumberFormat="1" applyFont="1" applyFill="1" applyBorder="1" applyAlignment="1" applyProtection="1">
      <alignment vertical="center"/>
    </xf>
    <xf numFmtId="0" fontId="2" fillId="9" borderId="2" xfId="1" applyFill="1" applyBorder="1" applyAlignment="1" applyProtection="1">
      <alignment vertical="center" wrapText="1"/>
    </xf>
    <xf numFmtId="0" fontId="2" fillId="0" borderId="6" xfId="1" applyBorder="1" applyAlignment="1">
      <alignment horizontal="left" vertical="center"/>
    </xf>
    <xf numFmtId="0" fontId="2" fillId="0" borderId="7" xfId="1" applyBorder="1" applyAlignment="1">
      <alignment horizontal="left" vertical="center"/>
    </xf>
    <xf numFmtId="164" fontId="2" fillId="0" borderId="7" xfId="1" applyNumberFormat="1" applyBorder="1" applyAlignment="1">
      <alignment vertical="center"/>
    </xf>
    <xf numFmtId="164" fontId="3" fillId="0" borderId="8" xfId="1" applyNumberFormat="1" applyFont="1" applyBorder="1" applyAlignment="1">
      <alignment horizontal="left" vertical="center"/>
    </xf>
    <xf numFmtId="164" fontId="2" fillId="0" borderId="8" xfId="1" applyNumberFormat="1" applyBorder="1" applyAlignment="1">
      <alignment horizontal="left" vertical="center"/>
    </xf>
    <xf numFmtId="0" fontId="2" fillId="0" borderId="11" xfId="1" applyBorder="1" applyAlignment="1">
      <alignment vertical="center"/>
    </xf>
    <xf numFmtId="164" fontId="2" fillId="0" borderId="12" xfId="1" applyNumberFormat="1" applyBorder="1" applyAlignment="1">
      <alignment vertical="center"/>
    </xf>
    <xf numFmtId="0" fontId="3" fillId="0" borderId="2" xfId="1" applyFont="1" applyBorder="1" applyAlignment="1" applyProtection="1">
      <alignment horizontal="center" vertical="center" wrapText="1"/>
      <protection hidden="1"/>
    </xf>
    <xf numFmtId="0" fontId="0" fillId="0" borderId="23" xfId="0" applyBorder="1" applyAlignment="1" applyProtection="1">
      <alignment vertical="center"/>
      <protection hidden="1"/>
    </xf>
    <xf numFmtId="0" fontId="0" fillId="0" borderId="0" xfId="0" applyAlignment="1" applyProtection="1">
      <alignment vertical="center"/>
      <protection hidden="1"/>
    </xf>
    <xf numFmtId="0" fontId="1" fillId="0" borderId="0" xfId="0" applyFont="1" applyAlignment="1" applyProtection="1">
      <alignment vertical="center"/>
      <protection hidden="1"/>
    </xf>
    <xf numFmtId="0" fontId="0" fillId="0" borderId="0" xfId="0" applyAlignment="1" applyProtection="1">
      <alignment horizontal="center" vertical="center"/>
      <protection hidden="1"/>
    </xf>
    <xf numFmtId="10" fontId="2" fillId="5" borderId="2" xfId="1" applyNumberFormat="1" applyFill="1" applyBorder="1" applyAlignment="1" applyProtection="1">
      <alignment vertical="center" wrapText="1"/>
    </xf>
    <xf numFmtId="165" fontId="2" fillId="0" borderId="2" xfId="1" applyNumberFormat="1" applyBorder="1" applyAlignment="1" applyProtection="1">
      <alignment horizontal="center" vertical="center" wrapText="1"/>
      <protection hidden="1"/>
    </xf>
    <xf numFmtId="4" fontId="3" fillId="0" borderId="2" xfId="1" applyNumberFormat="1" applyFont="1" applyBorder="1" applyAlignment="1" applyProtection="1">
      <alignment horizontal="center" vertical="center" wrapText="1"/>
      <protection hidden="1"/>
    </xf>
    <xf numFmtId="0" fontId="0" fillId="0" borderId="0" xfId="0" applyAlignment="1">
      <alignment horizontal="center" vertical="center"/>
    </xf>
    <xf numFmtId="0" fontId="0" fillId="0" borderId="17" xfId="0" applyBorder="1" applyAlignment="1" applyProtection="1">
      <alignment vertical="center"/>
      <protection hidden="1"/>
    </xf>
    <xf numFmtId="10" fontId="5" fillId="6" borderId="15" xfId="1" applyNumberFormat="1" applyFont="1" applyFill="1" applyBorder="1" applyAlignment="1" applyProtection="1">
      <alignment horizontal="center" vertical="center"/>
    </xf>
    <xf numFmtId="4" fontId="12" fillId="0" borderId="0" xfId="1" applyNumberFormat="1" applyFont="1" applyFill="1" applyAlignment="1">
      <alignment vertical="center"/>
    </xf>
    <xf numFmtId="0" fontId="14" fillId="0" borderId="2" xfId="6" applyBorder="1" applyAlignment="1" applyProtection="1">
      <alignment vertical="center"/>
      <protection locked="0"/>
    </xf>
    <xf numFmtId="0" fontId="2" fillId="0" borderId="2" xfId="6" applyFont="1" applyBorder="1" applyAlignment="1" applyProtection="1">
      <alignment vertical="center"/>
      <protection locked="0"/>
    </xf>
    <xf numFmtId="164" fontId="14" fillId="0" borderId="2" xfId="6" applyNumberFormat="1" applyBorder="1" applyAlignment="1" applyProtection="1">
      <alignment vertical="center"/>
      <protection locked="0"/>
    </xf>
    <xf numFmtId="4" fontId="14" fillId="0" borderId="2" xfId="6" applyNumberFormat="1" applyBorder="1" applyAlignment="1" applyProtection="1">
      <alignment vertical="center"/>
      <protection locked="0"/>
    </xf>
    <xf numFmtId="10" fontId="14" fillId="0" borderId="2" xfId="6" applyNumberFormat="1" applyFill="1" applyBorder="1" applyAlignment="1" applyProtection="1">
      <alignment vertical="center"/>
      <protection locked="0"/>
    </xf>
    <xf numFmtId="4" fontId="3" fillId="0" borderId="3" xfId="1" applyNumberFormat="1" applyFont="1" applyBorder="1" applyAlignment="1" applyProtection="1">
      <alignment horizontal="center" vertical="center"/>
      <protection hidden="1"/>
    </xf>
    <xf numFmtId="4" fontId="2" fillId="0" borderId="0" xfId="1" applyNumberFormat="1" applyFont="1" applyFill="1" applyAlignment="1">
      <alignment vertical="center"/>
    </xf>
    <xf numFmtId="4" fontId="2" fillId="0" borderId="0" xfId="1" applyNumberFormat="1" applyAlignment="1">
      <alignment horizontal="center" vertical="center" wrapText="1"/>
    </xf>
    <xf numFmtId="0" fontId="2" fillId="0" borderId="28" xfId="1" applyBorder="1" applyAlignment="1">
      <alignment vertical="center"/>
    </xf>
    <xf numFmtId="0" fontId="2" fillId="0" borderId="29" xfId="1" applyBorder="1" applyAlignment="1">
      <alignment vertical="center"/>
    </xf>
    <xf numFmtId="4" fontId="2" fillId="0" borderId="28" xfId="1" applyNumberFormat="1" applyBorder="1" applyAlignment="1">
      <alignment horizontal="center" vertical="center"/>
    </xf>
    <xf numFmtId="0" fontId="2" fillId="0" borderId="24" xfId="1" applyBorder="1" applyAlignment="1">
      <alignment vertical="center"/>
    </xf>
    <xf numFmtId="0" fontId="2" fillId="0" borderId="10" xfId="1" applyBorder="1" applyAlignment="1">
      <alignment vertical="center"/>
    </xf>
    <xf numFmtId="0" fontId="3" fillId="0" borderId="9" xfId="1" applyNumberFormat="1" applyFont="1" applyBorder="1" applyAlignment="1">
      <alignment vertical="center"/>
    </xf>
    <xf numFmtId="0" fontId="2" fillId="0" borderId="26" xfId="1" applyBorder="1" applyAlignment="1">
      <alignment horizontal="center" vertical="center"/>
    </xf>
    <xf numFmtId="0" fontId="2" fillId="0" borderId="27" xfId="1" applyBorder="1" applyAlignment="1" applyProtection="1">
      <alignment horizontal="center" vertical="center"/>
      <protection hidden="1"/>
    </xf>
    <xf numFmtId="164" fontId="2" fillId="0" borderId="0" xfId="1" applyNumberFormat="1" applyAlignment="1" applyProtection="1">
      <alignment vertical="center"/>
      <protection hidden="1"/>
    </xf>
    <xf numFmtId="0" fontId="2" fillId="0" borderId="0" xfId="1" applyAlignment="1">
      <alignment horizontal="left" vertical="center"/>
    </xf>
    <xf numFmtId="4" fontId="12" fillId="0" borderId="0" xfId="1" applyNumberFormat="1" applyFont="1" applyFill="1" applyAlignment="1">
      <alignment horizontal="left" vertical="center"/>
    </xf>
    <xf numFmtId="4" fontId="2" fillId="0" borderId="0" xfId="1" applyNumberFormat="1" applyFill="1" applyAlignment="1">
      <alignment horizontal="left" vertical="center"/>
    </xf>
    <xf numFmtId="4" fontId="2" fillId="0" borderId="0" xfId="1" applyNumberFormat="1" applyAlignment="1">
      <alignment horizontal="left" vertical="center"/>
    </xf>
    <xf numFmtId="3" fontId="14" fillId="0" borderId="2" xfId="6" applyNumberFormat="1" applyBorder="1" applyAlignment="1" applyProtection="1">
      <alignment vertical="center"/>
      <protection locked="0"/>
    </xf>
    <xf numFmtId="3" fontId="2" fillId="5" borderId="2" xfId="1" applyNumberFormat="1" applyFill="1" applyBorder="1" applyAlignment="1" applyProtection="1">
      <alignment vertical="center"/>
    </xf>
    <xf numFmtId="0" fontId="2" fillId="0" borderId="2" xfId="1" applyFont="1" applyBorder="1" applyAlignment="1" applyProtection="1">
      <alignment vertical="center"/>
      <protection locked="0"/>
    </xf>
    <xf numFmtId="0" fontId="2" fillId="0" borderId="6" xfId="1" applyFont="1" applyBorder="1" applyAlignment="1">
      <alignment horizontal="left" vertical="center"/>
    </xf>
    <xf numFmtId="164" fontId="2" fillId="0" borderId="6" xfId="1" applyNumberFormat="1" applyFont="1" applyBorder="1" applyAlignment="1">
      <alignment horizontal="left" vertical="center"/>
    </xf>
    <xf numFmtId="0" fontId="1" fillId="0" borderId="0" xfId="0" applyFont="1" applyAlignment="1">
      <alignment horizontal="center" vertical="center"/>
    </xf>
    <xf numFmtId="0" fontId="0" fillId="0" borderId="0" xfId="0" applyFont="1" applyAlignment="1" applyProtection="1">
      <alignment vertical="center"/>
      <protection hidden="1"/>
    </xf>
    <xf numFmtId="0" fontId="0" fillId="0" borderId="14" xfId="0" applyBorder="1"/>
    <xf numFmtId="0" fontId="0" fillId="0" borderId="16" xfId="0" applyBorder="1"/>
    <xf numFmtId="0" fontId="0" fillId="0" borderId="15" xfId="0" applyBorder="1"/>
    <xf numFmtId="0" fontId="16" fillId="10" borderId="0" xfId="0" applyFont="1" applyFill="1"/>
    <xf numFmtId="0" fontId="0" fillId="10" borderId="0" xfId="0" applyFill="1"/>
    <xf numFmtId="9" fontId="0" fillId="0" borderId="0" xfId="0" applyNumberFormat="1"/>
    <xf numFmtId="14" fontId="0" fillId="0" borderId="0" xfId="0" applyNumberFormat="1"/>
    <xf numFmtId="4" fontId="2" fillId="0" borderId="24" xfId="1" applyNumberFormat="1" applyBorder="1" applyAlignment="1">
      <alignment vertical="center"/>
    </xf>
    <xf numFmtId="164" fontId="2" fillId="0" borderId="0" xfId="1" applyNumberFormat="1" applyBorder="1" applyAlignment="1">
      <alignment vertical="center"/>
    </xf>
    <xf numFmtId="0" fontId="16" fillId="0" borderId="0" xfId="0" applyFont="1" applyFill="1"/>
    <xf numFmtId="0" fontId="0" fillId="0" borderId="0" xfId="0" applyFill="1"/>
    <xf numFmtId="0" fontId="0" fillId="0" borderId="0" xfId="0" applyFill="1" applyAlignment="1">
      <alignment horizontal="center" vertical="center"/>
    </xf>
    <xf numFmtId="14" fontId="0" fillId="0" borderId="0" xfId="0" applyNumberFormat="1" applyFill="1"/>
    <xf numFmtId="0" fontId="17" fillId="10" borderId="0" xfId="0" applyFont="1" applyFill="1"/>
    <xf numFmtId="4" fontId="3" fillId="0" borderId="26" xfId="1" applyNumberFormat="1" applyFont="1" applyFill="1" applyBorder="1" applyAlignment="1">
      <alignment vertical="center"/>
    </xf>
    <xf numFmtId="4" fontId="2" fillId="0" borderId="27" xfId="1" applyNumberFormat="1" applyFont="1" applyFill="1" applyBorder="1" applyAlignment="1">
      <alignment vertical="center"/>
    </xf>
    <xf numFmtId="4" fontId="3" fillId="0" borderId="17" xfId="1" applyNumberFormat="1" applyFont="1" applyFill="1" applyBorder="1" applyAlignment="1">
      <alignment vertical="center"/>
    </xf>
    <xf numFmtId="4" fontId="2" fillId="0" borderId="19" xfId="1" applyNumberFormat="1" applyFill="1" applyBorder="1" applyAlignment="1">
      <alignment vertical="center"/>
    </xf>
    <xf numFmtId="4" fontId="2" fillId="0" borderId="22" xfId="1" applyNumberFormat="1" applyFill="1" applyBorder="1" applyAlignment="1">
      <alignment vertical="center"/>
    </xf>
    <xf numFmtId="4" fontId="2" fillId="0" borderId="20" xfId="1" applyNumberFormat="1" applyFont="1" applyFill="1" applyBorder="1" applyAlignment="1">
      <alignment vertical="center"/>
    </xf>
    <xf numFmtId="10" fontId="3" fillId="0" borderId="26" xfId="1" applyNumberFormat="1" applyFont="1" applyFill="1" applyBorder="1" applyAlignment="1">
      <alignment vertical="center"/>
    </xf>
    <xf numFmtId="166" fontId="0" fillId="0" borderId="0" xfId="0" applyNumberFormat="1"/>
    <xf numFmtId="0" fontId="0" fillId="0" borderId="0" xfId="0" applyBorder="1" applyAlignment="1" applyProtection="1">
      <alignment vertical="center"/>
      <protection hidden="1"/>
    </xf>
    <xf numFmtId="0" fontId="0" fillId="0" borderId="17" xfId="0" applyBorder="1" applyAlignment="1">
      <alignment horizontal="center" vertical="center"/>
    </xf>
    <xf numFmtId="0" fontId="0" fillId="0" borderId="23" xfId="0" applyBorder="1" applyAlignment="1">
      <alignment horizontal="center" vertical="center"/>
    </xf>
    <xf numFmtId="0" fontId="0" fillId="0" borderId="0" xfId="0" applyBorder="1" applyAlignment="1">
      <alignment horizontal="center" vertical="center"/>
    </xf>
    <xf numFmtId="0" fontId="0" fillId="0" borderId="20" xfId="0" applyBorder="1" applyAlignment="1">
      <alignment horizontal="center" vertical="center"/>
    </xf>
    <xf numFmtId="0" fontId="0" fillId="0" borderId="0" xfId="0" applyBorder="1"/>
    <xf numFmtId="0" fontId="0" fillId="0" borderId="26" xfId="0" applyBorder="1" applyAlignment="1">
      <alignment horizontal="center" vertical="center"/>
    </xf>
    <xf numFmtId="0" fontId="0" fillId="0" borderId="30" xfId="0" applyBorder="1" applyAlignment="1">
      <alignment horizontal="center" vertical="center"/>
    </xf>
    <xf numFmtId="0" fontId="0" fillId="0" borderId="30" xfId="0" applyBorder="1"/>
    <xf numFmtId="0" fontId="0" fillId="0" borderId="27" xfId="0" applyBorder="1"/>
    <xf numFmtId="0" fontId="0" fillId="0" borderId="24" xfId="0" applyBorder="1" applyAlignment="1">
      <alignment horizontal="center" vertical="center"/>
    </xf>
    <xf numFmtId="0" fontId="0" fillId="0" borderId="31" xfId="0" applyBorder="1"/>
    <xf numFmtId="0" fontId="0" fillId="0" borderId="32" xfId="0" applyBorder="1"/>
    <xf numFmtId="0" fontId="0" fillId="0" borderId="27" xfId="0" applyBorder="1" applyAlignment="1">
      <alignment horizontal="center" vertical="center"/>
    </xf>
    <xf numFmtId="0" fontId="0" fillId="0" borderId="26" xfId="0" applyBorder="1" applyAlignment="1">
      <alignment horizontal="left" vertical="center"/>
    </xf>
    <xf numFmtId="0" fontId="0" fillId="0" borderId="30" xfId="0" applyBorder="1" applyAlignment="1">
      <alignment horizontal="left" vertical="center"/>
    </xf>
    <xf numFmtId="0" fontId="0" fillId="0" borderId="27" xfId="0" applyBorder="1" applyAlignment="1">
      <alignment horizontal="left" vertical="center"/>
    </xf>
    <xf numFmtId="0" fontId="0" fillId="0" borderId="25" xfId="0" applyBorder="1" applyAlignment="1">
      <alignment horizontal="center" vertical="center"/>
    </xf>
    <xf numFmtId="167" fontId="0" fillId="0" borderId="0" xfId="0" applyNumberFormat="1" applyBorder="1" applyAlignment="1" applyProtection="1">
      <alignment horizontal="center" vertical="center"/>
      <protection hidden="1"/>
    </xf>
    <xf numFmtId="0" fontId="0" fillId="0" borderId="0" xfId="0" applyFill="1" applyBorder="1"/>
    <xf numFmtId="0" fontId="0" fillId="0" borderId="24" xfId="0" applyBorder="1" applyAlignment="1" applyProtection="1">
      <alignment vertical="center"/>
      <protection hidden="1"/>
    </xf>
    <xf numFmtId="0" fontId="0" fillId="0" borderId="26" xfId="0" applyBorder="1" applyAlignment="1" applyProtection="1">
      <alignment vertical="center"/>
      <protection hidden="1"/>
    </xf>
    <xf numFmtId="0" fontId="0" fillId="0" borderId="30" xfId="0" applyBorder="1" applyAlignment="1" applyProtection="1">
      <alignment vertical="center"/>
      <protection hidden="1"/>
    </xf>
    <xf numFmtId="0" fontId="0" fillId="0" borderId="27" xfId="0" applyBorder="1" applyAlignment="1" applyProtection="1">
      <alignment vertical="center"/>
      <protection hidden="1"/>
    </xf>
    <xf numFmtId="167" fontId="0" fillId="0" borderId="24" xfId="0" applyNumberFormat="1" applyBorder="1" applyAlignment="1" applyProtection="1">
      <alignment horizontal="center" vertical="center"/>
      <protection hidden="1"/>
    </xf>
    <xf numFmtId="0" fontId="0" fillId="0" borderId="20" xfId="0" applyBorder="1" applyAlignment="1" applyProtection="1">
      <alignment vertical="center"/>
      <protection hidden="1"/>
    </xf>
    <xf numFmtId="167" fontId="0" fillId="0" borderId="26" xfId="0" applyNumberFormat="1" applyBorder="1" applyAlignment="1" applyProtection="1">
      <alignment horizontal="center" vertical="center"/>
      <protection hidden="1"/>
    </xf>
    <xf numFmtId="167" fontId="0" fillId="0" borderId="30" xfId="0" applyNumberFormat="1" applyBorder="1" applyAlignment="1" applyProtection="1">
      <alignment horizontal="center" vertical="center"/>
      <protection hidden="1"/>
    </xf>
    <xf numFmtId="167" fontId="0" fillId="0" borderId="27" xfId="0" applyNumberFormat="1" applyBorder="1" applyAlignment="1" applyProtection="1">
      <alignment horizontal="center" vertical="center"/>
      <protection hidden="1"/>
    </xf>
    <xf numFmtId="0" fontId="0" fillId="0" borderId="24" xfId="0" applyBorder="1"/>
    <xf numFmtId="0" fontId="0" fillId="0" borderId="26" xfId="0" applyBorder="1"/>
    <xf numFmtId="0" fontId="0" fillId="0" borderId="24" xfId="0" applyBorder="1" applyAlignment="1" applyProtection="1">
      <alignment horizontal="center" vertical="center"/>
      <protection hidden="1"/>
    </xf>
    <xf numFmtId="0" fontId="0" fillId="0" borderId="26" xfId="0" applyBorder="1" applyAlignment="1" applyProtection="1">
      <alignment horizontal="center" vertical="center"/>
      <protection hidden="1"/>
    </xf>
    <xf numFmtId="0" fontId="0" fillId="0" borderId="30" xfId="0" applyBorder="1" applyAlignment="1" applyProtection="1">
      <alignment horizontal="center" vertical="center"/>
      <protection hidden="1"/>
    </xf>
    <xf numFmtId="0" fontId="0" fillId="0" borderId="27" xfId="0" applyBorder="1" applyAlignment="1" applyProtection="1">
      <alignment horizontal="center" vertical="center"/>
      <protection hidden="1"/>
    </xf>
    <xf numFmtId="0" fontId="0" fillId="0" borderId="24" xfId="0" applyFill="1" applyBorder="1"/>
    <xf numFmtId="4" fontId="3" fillId="0" borderId="0" xfId="1" applyNumberFormat="1" applyFont="1" applyFill="1" applyBorder="1" applyAlignment="1">
      <alignment vertical="center"/>
    </xf>
    <xf numFmtId="4" fontId="3" fillId="0" borderId="24" xfId="1" applyNumberFormat="1" applyFont="1" applyFill="1" applyBorder="1" applyAlignment="1">
      <alignment vertical="center"/>
    </xf>
    <xf numFmtId="0" fontId="0" fillId="0" borderId="19" xfId="0" applyBorder="1"/>
    <xf numFmtId="0" fontId="0" fillId="0" borderId="22" xfId="0" applyBorder="1"/>
    <xf numFmtId="0" fontId="1" fillId="0" borderId="26" xfId="0" applyFont="1" applyBorder="1" applyAlignment="1" applyProtection="1">
      <alignment vertical="center"/>
      <protection hidden="1"/>
    </xf>
    <xf numFmtId="0" fontId="0" fillId="0" borderId="30" xfId="0" applyFont="1" applyBorder="1" applyAlignment="1" applyProtection="1">
      <alignment vertical="center"/>
      <protection hidden="1"/>
    </xf>
    <xf numFmtId="0" fontId="0" fillId="0" borderId="27" xfId="0" applyFont="1" applyBorder="1" applyAlignment="1" applyProtection="1">
      <alignment vertical="center"/>
      <protection hidden="1"/>
    </xf>
    <xf numFmtId="4" fontId="3" fillId="0" borderId="0" xfId="1" applyNumberFormat="1" applyFont="1" applyFill="1" applyAlignment="1">
      <alignment vertical="center" wrapText="1"/>
    </xf>
    <xf numFmtId="49" fontId="0" fillId="0" borderId="0" xfId="0" applyNumberFormat="1"/>
    <xf numFmtId="49" fontId="2" fillId="0" borderId="3" xfId="1" quotePrefix="1" applyNumberFormat="1" applyFont="1" applyBorder="1" applyAlignment="1" applyProtection="1">
      <alignment horizontal="center" vertical="center"/>
      <protection hidden="1"/>
    </xf>
    <xf numFmtId="0" fontId="2" fillId="0" borderId="0" xfId="1" applyBorder="1" applyAlignment="1">
      <alignment horizontal="center" vertical="center"/>
    </xf>
    <xf numFmtId="0" fontId="2" fillId="0" borderId="0" xfId="1" applyBorder="1" applyAlignment="1" applyProtection="1">
      <alignment horizontal="center" vertical="center"/>
      <protection hidden="1"/>
    </xf>
    <xf numFmtId="164" fontId="2" fillId="0" borderId="0" xfId="1" applyNumberFormat="1" applyBorder="1" applyAlignment="1" applyProtection="1">
      <alignment vertical="center"/>
      <protection hidden="1"/>
    </xf>
    <xf numFmtId="4" fontId="2" fillId="0" borderId="0" xfId="1" applyNumberFormat="1" applyBorder="1" applyAlignment="1" applyProtection="1">
      <alignment vertical="center"/>
      <protection hidden="1"/>
    </xf>
    <xf numFmtId="0" fontId="2" fillId="0" borderId="14" xfId="1" applyBorder="1" applyAlignment="1">
      <alignment horizontal="left" vertical="center"/>
    </xf>
    <xf numFmtId="0" fontId="2" fillId="0" borderId="15" xfId="1" applyBorder="1" applyAlignment="1">
      <alignment vertical="center"/>
    </xf>
    <xf numFmtId="0" fontId="3" fillId="0" borderId="11" xfId="1" applyNumberFormat="1" applyFont="1" applyBorder="1" applyAlignment="1">
      <alignment vertical="center"/>
    </xf>
    <xf numFmtId="164" fontId="2" fillId="0" borderId="11" xfId="1" applyNumberFormat="1" applyBorder="1" applyAlignment="1">
      <alignment vertical="center"/>
    </xf>
    <xf numFmtId="164" fontId="2" fillId="0" borderId="13" xfId="1" applyNumberFormat="1" applyBorder="1" applyAlignment="1">
      <alignment vertical="center"/>
    </xf>
    <xf numFmtId="0" fontId="0" fillId="0" borderId="0" xfId="0" quotePrefix="1"/>
    <xf numFmtId="0" fontId="0" fillId="0" borderId="0" xfId="0" applyAlignment="1">
      <alignment wrapText="1"/>
    </xf>
    <xf numFmtId="0" fontId="10" fillId="0" borderId="0" xfId="3" applyAlignment="1" applyProtection="1"/>
    <xf numFmtId="164" fontId="2" fillId="0" borderId="0" xfId="1" applyNumberFormat="1" applyBorder="1" applyAlignment="1">
      <alignment horizontal="left" vertical="center"/>
    </xf>
    <xf numFmtId="0" fontId="17" fillId="0" borderId="33" xfId="0" applyFont="1" applyBorder="1"/>
    <xf numFmtId="0" fontId="0" fillId="0" borderId="33" xfId="0" applyBorder="1"/>
    <xf numFmtId="0" fontId="0" fillId="0" borderId="34" xfId="0" applyBorder="1"/>
    <xf numFmtId="0" fontId="0" fillId="0" borderId="35" xfId="0" applyBorder="1"/>
    <xf numFmtId="0" fontId="0" fillId="0" borderId="36" xfId="0" applyBorder="1"/>
    <xf numFmtId="0" fontId="10" fillId="0" borderId="34" xfId="3" applyBorder="1" applyAlignment="1" applyProtection="1"/>
    <xf numFmtId="0" fontId="19" fillId="0" borderId="0" xfId="0" applyFont="1"/>
    <xf numFmtId="0" fontId="18" fillId="0" borderId="0" xfId="0" applyFont="1"/>
    <xf numFmtId="0" fontId="2" fillId="0" borderId="9" xfId="1" applyBorder="1" applyAlignment="1">
      <alignment horizontal="left" vertical="center"/>
    </xf>
    <xf numFmtId="0" fontId="2" fillId="0" borderId="16" xfId="1" applyBorder="1" applyAlignment="1">
      <alignment horizontal="left" vertical="center"/>
    </xf>
    <xf numFmtId="0" fontId="2" fillId="0" borderId="9" xfId="1" applyFont="1" applyBorder="1" applyAlignment="1">
      <alignment horizontal="left" vertical="center"/>
    </xf>
    <xf numFmtId="164" fontId="2" fillId="0" borderId="10" xfId="1" applyNumberFormat="1" applyBorder="1" applyAlignment="1">
      <alignment vertical="center"/>
    </xf>
    <xf numFmtId="164" fontId="2" fillId="0" borderId="9" xfId="1" applyNumberFormat="1" applyFont="1" applyBorder="1" applyAlignment="1">
      <alignment horizontal="left" vertical="center"/>
    </xf>
    <xf numFmtId="164" fontId="3" fillId="0" borderId="0" xfId="1" applyNumberFormat="1" applyFont="1" applyBorder="1" applyAlignment="1">
      <alignment horizontal="left" vertical="center"/>
    </xf>
    <xf numFmtId="10" fontId="3" fillId="0" borderId="9" xfId="1" applyNumberFormat="1" applyFont="1" applyBorder="1" applyAlignment="1">
      <alignment horizontal="left" vertical="center"/>
    </xf>
    <xf numFmtId="10" fontId="3" fillId="0" borderId="0" xfId="1" applyNumberFormat="1" applyFont="1" applyBorder="1" applyAlignment="1">
      <alignment horizontal="left" vertical="center"/>
    </xf>
    <xf numFmtId="10" fontId="3" fillId="0" borderId="10" xfId="1" applyNumberFormat="1" applyFont="1" applyBorder="1" applyAlignment="1">
      <alignment horizontal="left" vertical="center"/>
    </xf>
    <xf numFmtId="4" fontId="3" fillId="0" borderId="9" xfId="1" applyNumberFormat="1" applyFont="1" applyBorder="1" applyAlignment="1">
      <alignment horizontal="left" vertical="center"/>
    </xf>
    <xf numFmtId="4" fontId="3" fillId="0" borderId="0" xfId="1" applyNumberFormat="1" applyFont="1" applyBorder="1" applyAlignment="1">
      <alignment horizontal="left" vertical="center"/>
    </xf>
    <xf numFmtId="4" fontId="3" fillId="0" borderId="10" xfId="1" applyNumberFormat="1" applyFont="1" applyBorder="1" applyAlignment="1">
      <alignment horizontal="left" vertical="center"/>
    </xf>
    <xf numFmtId="0" fontId="2" fillId="0" borderId="0" xfId="1" applyAlignment="1">
      <alignment horizontal="left" vertical="center"/>
    </xf>
    <xf numFmtId="10" fontId="5" fillId="6" borderId="16" xfId="1" applyNumberFormat="1" applyFont="1" applyFill="1" applyBorder="1" applyAlignment="1" applyProtection="1">
      <alignment horizontal="center" vertical="center"/>
    </xf>
    <xf numFmtId="4" fontId="3" fillId="0" borderId="11" xfId="1" applyNumberFormat="1" applyFont="1" applyBorder="1" applyAlignment="1" applyProtection="1">
      <alignment vertical="center" wrapText="1"/>
      <protection hidden="1"/>
    </xf>
    <xf numFmtId="0" fontId="2" fillId="0" borderId="13" xfId="1" applyBorder="1" applyAlignment="1" applyProtection="1">
      <alignment vertical="center" wrapText="1"/>
      <protection hidden="1"/>
    </xf>
    <xf numFmtId="0" fontId="2" fillId="0" borderId="12" xfId="1" applyBorder="1" applyAlignment="1" applyProtection="1">
      <alignment vertical="center" wrapText="1"/>
      <protection hidden="1"/>
    </xf>
    <xf numFmtId="0" fontId="2" fillId="0" borderId="13" xfId="1" applyBorder="1" applyAlignment="1" applyProtection="1">
      <alignment horizontal="left" vertical="center" wrapText="1"/>
      <protection hidden="1"/>
    </xf>
    <xf numFmtId="4" fontId="5" fillId="6" borderId="5" xfId="1" applyNumberFormat="1" applyFont="1" applyFill="1" applyBorder="1" applyAlignment="1" applyProtection="1">
      <alignment vertical="center"/>
    </xf>
    <xf numFmtId="4" fontId="5" fillId="6" borderId="3" xfId="1" applyNumberFormat="1" applyFont="1" applyFill="1" applyBorder="1" applyAlignment="1" applyProtection="1">
      <alignment horizontal="right" vertical="center"/>
    </xf>
    <xf numFmtId="4" fontId="3" fillId="0" borderId="3" xfId="1" applyNumberFormat="1" applyFont="1" applyBorder="1" applyAlignment="1" applyProtection="1">
      <alignment vertical="center" wrapText="1"/>
      <protection locked="0"/>
    </xf>
    <xf numFmtId="4" fontId="2" fillId="0" borderId="5" xfId="1" applyNumberFormat="1" applyBorder="1" applyAlignment="1" applyProtection="1">
      <alignment vertical="center" wrapText="1"/>
      <protection locked="0"/>
    </xf>
    <xf numFmtId="10" fontId="5" fillId="6" borderId="11" xfId="1" applyNumberFormat="1" applyFont="1" applyFill="1" applyBorder="1" applyAlignment="1" applyProtection="1">
      <alignment vertical="center"/>
    </xf>
    <xf numFmtId="10" fontId="5" fillId="6" borderId="13" xfId="1" applyNumberFormat="1" applyFont="1" applyFill="1" applyBorder="1" applyAlignment="1" applyProtection="1">
      <alignment horizontal="left" vertical="center"/>
    </xf>
    <xf numFmtId="10" fontId="5" fillId="6" borderId="13" xfId="1" applyNumberFormat="1" applyFont="1" applyFill="1" applyBorder="1" applyAlignment="1" applyProtection="1">
      <alignment horizontal="right" vertical="center"/>
    </xf>
    <xf numFmtId="10" fontId="5" fillId="6" borderId="13" xfId="1" applyNumberFormat="1" applyFont="1" applyFill="1" applyBorder="1" applyAlignment="1" applyProtection="1">
      <alignment vertical="center"/>
    </xf>
    <xf numFmtId="10" fontId="5" fillId="6" borderId="12" xfId="1" applyNumberFormat="1" applyFont="1" applyFill="1" applyBorder="1" applyAlignment="1" applyProtection="1">
      <alignment vertical="center"/>
    </xf>
    <xf numFmtId="0" fontId="0" fillId="0" borderId="0" xfId="0" pivotButton="1"/>
    <xf numFmtId="0" fontId="0" fillId="0" borderId="0" xfId="0" applyAlignment="1">
      <alignment horizontal="left"/>
    </xf>
    <xf numFmtId="0" fontId="0" fillId="0" borderId="0" xfId="0" applyNumberFormat="1"/>
    <xf numFmtId="0" fontId="5" fillId="6" borderId="4" xfId="1" applyFont="1" applyFill="1" applyBorder="1" applyAlignment="1" applyProtection="1">
      <alignment vertical="center"/>
    </xf>
    <xf numFmtId="9" fontId="20" fillId="0" borderId="4" xfId="1" applyNumberFormat="1" applyFont="1" applyBorder="1" applyAlignment="1" applyProtection="1">
      <alignment vertical="center" wrapText="1"/>
      <protection hidden="1"/>
    </xf>
    <xf numFmtId="0" fontId="5" fillId="6" borderId="5" xfId="1" applyFont="1" applyFill="1" applyBorder="1" applyAlignment="1" applyProtection="1">
      <alignment horizontal="center" vertical="center" wrapText="1"/>
    </xf>
    <xf numFmtId="0" fontId="2" fillId="0" borderId="5" xfId="1" applyBorder="1" applyAlignment="1" applyProtection="1">
      <alignment vertical="center"/>
    </xf>
    <xf numFmtId="0" fontId="2" fillId="5" borderId="5" xfId="1" applyFill="1" applyBorder="1" applyAlignment="1" applyProtection="1">
      <alignment vertical="center"/>
    </xf>
    <xf numFmtId="0" fontId="5" fillId="6" borderId="3" xfId="1" applyFont="1" applyFill="1" applyBorder="1" applyAlignment="1" applyProtection="1">
      <alignment horizontal="center" vertical="center" wrapText="1"/>
    </xf>
    <xf numFmtId="0" fontId="2" fillId="5" borderId="3" xfId="1" applyFill="1" applyBorder="1" applyAlignment="1" applyProtection="1">
      <alignment vertical="center" wrapText="1"/>
    </xf>
    <xf numFmtId="10" fontId="2" fillId="5" borderId="3" xfId="1" applyNumberFormat="1" applyFill="1" applyBorder="1" applyAlignment="1" applyProtection="1">
      <alignment vertical="center" wrapText="1"/>
    </xf>
    <xf numFmtId="0" fontId="5" fillId="6" borderId="6" xfId="1" applyFont="1" applyFill="1" applyBorder="1" applyAlignment="1" applyProtection="1">
      <alignment vertical="center"/>
    </xf>
    <xf numFmtId="0" fontId="5" fillId="6" borderId="14" xfId="1" applyFont="1" applyFill="1" applyBorder="1" applyAlignment="1" applyProtection="1">
      <alignment horizontal="center" vertical="center"/>
    </xf>
    <xf numFmtId="164" fontId="5" fillId="6" borderId="14" xfId="1" applyNumberFormat="1" applyFont="1" applyFill="1" applyBorder="1" applyAlignment="1" applyProtection="1">
      <alignment horizontal="center" vertical="center"/>
    </xf>
    <xf numFmtId="4" fontId="5" fillId="6" borderId="14" xfId="1" applyNumberFormat="1" applyFont="1" applyFill="1" applyBorder="1" applyAlignment="1" applyProtection="1">
      <alignment horizontal="center" vertical="center"/>
    </xf>
    <xf numFmtId="4" fontId="5" fillId="6" borderId="14" xfId="1" applyNumberFormat="1" applyFont="1" applyFill="1" applyBorder="1" applyAlignment="1" applyProtection="1">
      <alignment horizontal="center" vertical="center" wrapText="1"/>
    </xf>
    <xf numFmtId="10" fontId="5" fillId="6" borderId="6" xfId="1" applyNumberFormat="1" applyFont="1" applyFill="1" applyBorder="1" applyAlignment="1" applyProtection="1">
      <alignment vertical="center"/>
    </xf>
    <xf numFmtId="10" fontId="5" fillId="6" borderId="8" xfId="1" applyNumberFormat="1" applyFont="1" applyFill="1" applyBorder="1" applyAlignment="1" applyProtection="1">
      <alignment horizontal="left" vertical="center"/>
    </xf>
    <xf numFmtId="10" fontId="5" fillId="6" borderId="8" xfId="1" applyNumberFormat="1" applyFont="1" applyFill="1" applyBorder="1" applyAlignment="1" applyProtection="1">
      <alignment horizontal="right" vertical="center"/>
    </xf>
    <xf numFmtId="10" fontId="5" fillId="6" borderId="8" xfId="1" applyNumberFormat="1" applyFont="1" applyFill="1" applyBorder="1" applyAlignment="1" applyProtection="1">
      <alignment vertical="center"/>
    </xf>
    <xf numFmtId="10" fontId="5" fillId="6" borderId="7" xfId="1" applyNumberFormat="1" applyFont="1" applyFill="1" applyBorder="1" applyAlignment="1" applyProtection="1">
      <alignment vertical="center"/>
    </xf>
    <xf numFmtId="4" fontId="5" fillId="6" borderId="6" xfId="1" applyNumberFormat="1" applyFont="1" applyFill="1" applyBorder="1" applyAlignment="1" applyProtection="1">
      <alignment horizontal="right" vertical="center"/>
    </xf>
    <xf numFmtId="4" fontId="5" fillId="6" borderId="7" xfId="1" applyNumberFormat="1" applyFont="1" applyFill="1" applyBorder="1" applyAlignment="1" applyProtection="1">
      <alignment vertical="center"/>
    </xf>
    <xf numFmtId="10" fontId="5" fillId="6" borderId="14" xfId="1" applyNumberFormat="1" applyFont="1" applyFill="1" applyBorder="1" applyAlignment="1" applyProtection="1">
      <alignment horizontal="center" vertical="center" wrapText="1"/>
    </xf>
    <xf numFmtId="0" fontId="5" fillId="6" borderId="14" xfId="1" applyFont="1" applyFill="1" applyBorder="1" applyAlignment="1" applyProtection="1">
      <alignment horizontal="center" vertical="center" wrapText="1"/>
    </xf>
    <xf numFmtId="0" fontId="2" fillId="9" borderId="7" xfId="1" applyFill="1" applyBorder="1" applyAlignment="1" applyProtection="1">
      <alignment vertical="center"/>
    </xf>
    <xf numFmtId="0" fontId="7" fillId="9" borderId="14" xfId="1" applyFont="1" applyFill="1" applyBorder="1" applyAlignment="1" applyProtection="1">
      <alignment vertical="center"/>
    </xf>
    <xf numFmtId="0" fontId="2" fillId="9" borderId="14" xfId="1" applyFill="1" applyBorder="1" applyAlignment="1" applyProtection="1">
      <alignment vertical="center"/>
    </xf>
    <xf numFmtId="164" fontId="2" fillId="9" borderId="14" xfId="1" applyNumberFormat="1" applyFill="1" applyBorder="1" applyAlignment="1" applyProtection="1">
      <alignment vertical="center"/>
    </xf>
    <xf numFmtId="4" fontId="2" fillId="9" borderId="14" xfId="1" applyNumberFormat="1" applyFill="1" applyBorder="1" applyAlignment="1" applyProtection="1">
      <alignment vertical="center"/>
    </xf>
    <xf numFmtId="10" fontId="2" fillId="9" borderId="14" xfId="1" applyNumberFormat="1" applyFill="1" applyBorder="1" applyAlignment="1" applyProtection="1">
      <alignment vertical="center"/>
    </xf>
    <xf numFmtId="4" fontId="7" fillId="9" borderId="14" xfId="1" applyNumberFormat="1" applyFont="1" applyFill="1" applyBorder="1" applyAlignment="1" applyProtection="1">
      <alignment vertical="center"/>
    </xf>
    <xf numFmtId="10" fontId="7" fillId="9" borderId="14" xfId="1" applyNumberFormat="1" applyFont="1" applyFill="1" applyBorder="1" applyAlignment="1" applyProtection="1">
      <alignment vertical="center"/>
    </xf>
    <xf numFmtId="0" fontId="2" fillId="9" borderId="6" xfId="1" applyFill="1" applyBorder="1" applyAlignment="1" applyProtection="1">
      <alignment vertical="center" wrapText="1"/>
    </xf>
    <xf numFmtId="10" fontId="2" fillId="0" borderId="2" xfId="1" applyNumberFormat="1" applyFill="1" applyBorder="1" applyAlignment="1" applyProtection="1">
      <alignment vertical="center"/>
    </xf>
    <xf numFmtId="4" fontId="2" fillId="0" borderId="2" xfId="1" applyNumberFormat="1" applyFill="1" applyBorder="1" applyAlignment="1" applyProtection="1">
      <alignment vertical="center"/>
    </xf>
    <xf numFmtId="0" fontId="2" fillId="0" borderId="2" xfId="1" applyFill="1" applyBorder="1" applyAlignment="1" applyProtection="1">
      <alignment vertical="center"/>
    </xf>
    <xf numFmtId="0" fontId="2" fillId="0" borderId="3" xfId="1" applyFill="1" applyBorder="1" applyAlignment="1" applyProtection="1">
      <alignment vertical="center" wrapText="1"/>
      <protection locked="0"/>
    </xf>
    <xf numFmtId="4" fontId="14" fillId="0" borderId="2" xfId="6" applyNumberFormat="1" applyFill="1" applyBorder="1" applyAlignment="1" applyProtection="1">
      <alignment vertical="center"/>
      <protection locked="0"/>
    </xf>
    <xf numFmtId="0" fontId="3" fillId="0" borderId="3" xfId="1" applyFont="1" applyFill="1" applyBorder="1" applyAlignment="1" applyProtection="1">
      <alignment vertical="center" wrapText="1"/>
      <protection locked="0"/>
    </xf>
    <xf numFmtId="10" fontId="2" fillId="0" borderId="2" xfId="1" applyNumberFormat="1" applyFill="1" applyBorder="1" applyAlignment="1" applyProtection="1">
      <alignment horizontal="center" vertical="center" wrapText="1"/>
    </xf>
    <xf numFmtId="0" fontId="8" fillId="0" borderId="2" xfId="1" applyFont="1" applyFill="1" applyBorder="1" applyAlignment="1" applyProtection="1">
      <alignment horizontal="center" vertical="center" wrapText="1"/>
    </xf>
    <xf numFmtId="10" fontId="7" fillId="0" borderId="3" xfId="1" applyNumberFormat="1" applyFont="1" applyFill="1" applyBorder="1" applyAlignment="1" applyProtection="1">
      <alignment vertical="center"/>
    </xf>
    <xf numFmtId="0" fontId="2" fillId="0" borderId="0" xfId="1" applyAlignment="1">
      <alignment horizontal="left" vertical="center"/>
    </xf>
    <xf numFmtId="4" fontId="2" fillId="0" borderId="0" xfId="1" applyNumberFormat="1" applyBorder="1" applyAlignment="1">
      <alignment horizontal="center" vertical="center"/>
    </xf>
    <xf numFmtId="4" fontId="3" fillId="0" borderId="6" xfId="1" applyNumberFormat="1" applyFont="1" applyBorder="1" applyAlignment="1">
      <alignment horizontal="left" vertical="center"/>
    </xf>
    <xf numFmtId="4" fontId="3" fillId="0" borderId="8" xfId="1" applyNumberFormat="1" applyFont="1" applyBorder="1" applyAlignment="1">
      <alignment horizontal="left" vertical="center"/>
    </xf>
    <xf numFmtId="4" fontId="3" fillId="0" borderId="7" xfId="1" applyNumberFormat="1" applyFont="1" applyBorder="1" applyAlignment="1">
      <alignment horizontal="left" vertical="center"/>
    </xf>
    <xf numFmtId="4" fontId="2" fillId="0" borderId="0" xfId="1" applyNumberFormat="1" applyBorder="1" applyAlignment="1" applyProtection="1">
      <alignment horizontal="center" vertical="center"/>
      <protection hidden="1"/>
    </xf>
    <xf numFmtId="4" fontId="2" fillId="0" borderId="11" xfId="1" applyNumberFormat="1" applyBorder="1" applyAlignment="1">
      <alignment horizontal="left" vertical="center"/>
    </xf>
    <xf numFmtId="4" fontId="2" fillId="0" borderId="13" xfId="1" applyNumberFormat="1" applyBorder="1" applyAlignment="1">
      <alignment horizontal="left" vertical="center"/>
    </xf>
    <xf numFmtId="4" fontId="2" fillId="0" borderId="12" xfId="1" applyNumberFormat="1" applyBorder="1" applyAlignment="1">
      <alignment horizontal="left" vertical="center"/>
    </xf>
    <xf numFmtId="10" fontId="3" fillId="0" borderId="6" xfId="1" applyNumberFormat="1" applyFont="1" applyBorder="1" applyAlignment="1">
      <alignment horizontal="left" vertical="center"/>
    </xf>
    <xf numFmtId="10" fontId="3" fillId="0" borderId="8" xfId="1" applyNumberFormat="1" applyFont="1" applyBorder="1" applyAlignment="1">
      <alignment horizontal="left" vertical="center"/>
    </xf>
    <xf numFmtId="10" fontId="3" fillId="0" borderId="7" xfId="1" applyNumberFormat="1" applyFont="1" applyBorder="1" applyAlignment="1">
      <alignment horizontal="left" vertical="center"/>
    </xf>
    <xf numFmtId="10" fontId="2" fillId="0" borderId="11" xfId="1" applyNumberFormat="1" applyBorder="1" applyAlignment="1">
      <alignment horizontal="left" vertical="center"/>
    </xf>
    <xf numFmtId="10" fontId="2" fillId="0" borderId="13" xfId="1" applyNumberFormat="1" applyBorder="1" applyAlignment="1">
      <alignment horizontal="left" vertical="center"/>
    </xf>
    <xf numFmtId="10" fontId="2" fillId="0" borderId="12" xfId="1" applyNumberFormat="1" applyBorder="1" applyAlignment="1">
      <alignment horizontal="left" vertical="center"/>
    </xf>
    <xf numFmtId="0" fontId="10" fillId="0" borderId="0" xfId="3" applyFill="1" applyBorder="1" applyAlignment="1" applyProtection="1">
      <alignment horizontal="left" vertical="center" wrapText="1"/>
    </xf>
    <xf numFmtId="0" fontId="3" fillId="0" borderId="0" xfId="1" applyFont="1" applyFill="1" applyBorder="1" applyAlignment="1">
      <alignment horizontal="left" vertical="center" wrapText="1"/>
    </xf>
    <xf numFmtId="4" fontId="5" fillId="6" borderId="25" xfId="1" applyNumberFormat="1" applyFont="1" applyFill="1" applyBorder="1" applyAlignment="1" applyProtection="1">
      <alignment horizontal="center" vertical="center"/>
    </xf>
    <xf numFmtId="4" fontId="5" fillId="6" borderId="28" xfId="1" applyNumberFormat="1" applyFont="1" applyFill="1" applyBorder="1" applyAlignment="1" applyProtection="1">
      <alignment horizontal="center" vertical="center"/>
    </xf>
    <xf numFmtId="4" fontId="5" fillId="6" borderId="29" xfId="1" applyNumberFormat="1" applyFont="1" applyFill="1" applyBorder="1" applyAlignment="1" applyProtection="1">
      <alignment horizontal="center" vertical="center"/>
    </xf>
    <xf numFmtId="167" fontId="13" fillId="0" borderId="25" xfId="1" applyNumberFormat="1" applyFont="1" applyBorder="1" applyAlignment="1">
      <alignment horizontal="center" vertical="center"/>
    </xf>
    <xf numFmtId="167" fontId="13" fillId="0" borderId="28" xfId="1" applyNumberFormat="1" applyFont="1" applyBorder="1" applyAlignment="1">
      <alignment horizontal="center" vertical="center"/>
    </xf>
    <xf numFmtId="167" fontId="13" fillId="0" borderId="29" xfId="1" applyNumberFormat="1" applyFont="1" applyBorder="1" applyAlignment="1">
      <alignment horizontal="center" vertical="center"/>
    </xf>
    <xf numFmtId="164" fontId="3" fillId="0" borderId="3" xfId="1" applyNumberFormat="1" applyFont="1" applyFill="1" applyBorder="1" applyAlignment="1" applyProtection="1">
      <alignment horizontal="left" vertical="center"/>
      <protection locked="0"/>
    </xf>
    <xf numFmtId="164" fontId="3" fillId="0" borderId="8" xfId="1" applyNumberFormat="1" applyFont="1" applyFill="1" applyBorder="1" applyAlignment="1" applyProtection="1">
      <alignment horizontal="left" vertical="center"/>
      <protection locked="0"/>
    </xf>
    <xf numFmtId="164" fontId="3" fillId="0" borderId="7" xfId="1" applyNumberFormat="1" applyFont="1" applyFill="1" applyBorder="1" applyAlignment="1" applyProtection="1">
      <alignment horizontal="left" vertical="center"/>
      <protection locked="0"/>
    </xf>
    <xf numFmtId="49" fontId="3" fillId="0" borderId="16" xfId="1" applyNumberFormat="1" applyFont="1" applyBorder="1" applyAlignment="1" applyProtection="1">
      <alignment horizontal="center" vertical="center"/>
      <protection hidden="1"/>
    </xf>
    <xf numFmtId="49" fontId="2" fillId="0" borderId="15" xfId="1" applyNumberFormat="1" applyBorder="1" applyAlignment="1" applyProtection="1">
      <alignment horizontal="center" vertical="center"/>
      <protection hidden="1"/>
    </xf>
    <xf numFmtId="4" fontId="2" fillId="0" borderId="20" xfId="1" applyNumberFormat="1" applyBorder="1" applyAlignment="1" applyProtection="1">
      <alignment horizontal="center" vertical="center"/>
      <protection hidden="1"/>
    </xf>
    <xf numFmtId="4" fontId="2" fillId="0" borderId="21" xfId="1" applyNumberFormat="1" applyBorder="1" applyAlignment="1" applyProtection="1">
      <alignment horizontal="center" vertical="center"/>
      <protection hidden="1"/>
    </xf>
    <xf numFmtId="4" fontId="2" fillId="0" borderId="22" xfId="1" applyNumberFormat="1" applyBorder="1" applyAlignment="1" applyProtection="1">
      <alignment horizontal="center" vertical="center"/>
      <protection hidden="1"/>
    </xf>
    <xf numFmtId="4" fontId="2" fillId="0" borderId="17" xfId="1" applyNumberFormat="1" applyBorder="1" applyAlignment="1">
      <alignment horizontal="center" vertical="center"/>
    </xf>
    <xf numFmtId="4" fontId="2" fillId="0" borderId="18" xfId="1" applyNumberFormat="1" applyBorder="1" applyAlignment="1">
      <alignment horizontal="center" vertical="center"/>
    </xf>
    <xf numFmtId="4" fontId="2" fillId="0" borderId="19" xfId="1" applyNumberFormat="1" applyBorder="1" applyAlignment="1">
      <alignment horizontal="center" vertical="center"/>
    </xf>
    <xf numFmtId="164" fontId="3" fillId="0" borderId="4" xfId="1" applyNumberFormat="1" applyFont="1" applyFill="1" applyBorder="1" applyAlignment="1" applyProtection="1">
      <alignment horizontal="left" vertical="center"/>
      <protection locked="0"/>
    </xf>
    <xf numFmtId="164" fontId="3" fillId="0" borderId="5" xfId="1" applyNumberFormat="1" applyFont="1" applyFill="1" applyBorder="1" applyAlignment="1" applyProtection="1">
      <alignment horizontal="left" vertical="center"/>
      <protection locked="0"/>
    </xf>
    <xf numFmtId="10" fontId="3" fillId="0" borderId="15" xfId="1" applyNumberFormat="1" applyFont="1" applyBorder="1" applyAlignment="1" applyProtection="1">
      <alignment horizontal="center" vertical="center"/>
      <protection hidden="1"/>
    </xf>
    <xf numFmtId="10" fontId="2" fillId="0" borderId="15" xfId="1" applyNumberFormat="1" applyBorder="1" applyAlignment="1" applyProtection="1">
      <alignment horizontal="center" vertical="center"/>
      <protection hidden="1"/>
    </xf>
    <xf numFmtId="4" fontId="3" fillId="0" borderId="3" xfId="1" applyNumberFormat="1" applyFont="1" applyBorder="1" applyAlignment="1" applyProtection="1">
      <alignment horizontal="center" vertical="center" wrapText="1"/>
      <protection hidden="1"/>
    </xf>
    <xf numFmtId="0" fontId="2" fillId="0" borderId="4" xfId="1" applyBorder="1" applyAlignment="1" applyProtection="1">
      <alignment horizontal="center" vertical="center" wrapText="1"/>
      <protection hidden="1"/>
    </xf>
    <xf numFmtId="0" fontId="2" fillId="0" borderId="5" xfId="1" applyBorder="1" applyAlignment="1" applyProtection="1">
      <alignment horizontal="center" vertical="center" wrapText="1"/>
      <protection hidden="1"/>
    </xf>
    <xf numFmtId="4" fontId="3" fillId="0" borderId="3" xfId="1" applyNumberFormat="1" applyFont="1" applyBorder="1" applyAlignment="1" applyProtection="1">
      <alignment horizontal="center" vertical="center" wrapText="1"/>
      <protection locked="0"/>
    </xf>
    <xf numFmtId="4" fontId="2" fillId="0" borderId="5" xfId="1" applyNumberFormat="1" applyBorder="1" applyAlignment="1" applyProtection="1">
      <alignment horizontal="center" vertical="center" wrapText="1"/>
      <protection locked="0"/>
    </xf>
    <xf numFmtId="10" fontId="2" fillId="0" borderId="9" xfId="1" applyNumberFormat="1" applyBorder="1" applyAlignment="1">
      <alignment horizontal="left" vertical="center"/>
    </xf>
    <xf numFmtId="10" fontId="2" fillId="0" borderId="0" xfId="1" applyNumberFormat="1" applyBorder="1" applyAlignment="1">
      <alignment horizontal="left" vertical="center"/>
    </xf>
    <xf numFmtId="10" fontId="2" fillId="0" borderId="10" xfId="1" applyNumberFormat="1" applyBorder="1" applyAlignment="1">
      <alignment horizontal="left" vertical="center"/>
    </xf>
    <xf numFmtId="4" fontId="2" fillId="0" borderId="9" xfId="1" applyNumberFormat="1" applyBorder="1" applyAlignment="1">
      <alignment horizontal="left" vertical="center"/>
    </xf>
    <xf numFmtId="4" fontId="2" fillId="0" borderId="0" xfId="1" applyNumberFormat="1" applyBorder="1" applyAlignment="1">
      <alignment horizontal="left" vertical="center"/>
    </xf>
    <xf numFmtId="4" fontId="2" fillId="0" borderId="10" xfId="1" applyNumberFormat="1" applyBorder="1" applyAlignment="1">
      <alignment horizontal="left" vertical="center"/>
    </xf>
    <xf numFmtId="164" fontId="2" fillId="0" borderId="9" xfId="1" applyNumberFormat="1" applyBorder="1" applyAlignment="1">
      <alignment horizontal="left" vertical="center"/>
    </xf>
    <xf numFmtId="164" fontId="2" fillId="0" borderId="0" xfId="1" applyNumberFormat="1" applyBorder="1" applyAlignment="1">
      <alignment horizontal="left" vertical="center"/>
    </xf>
    <xf numFmtId="164" fontId="2" fillId="0" borderId="10" xfId="1" applyNumberFormat="1" applyBorder="1" applyAlignment="1">
      <alignment horizontal="left" vertical="center"/>
    </xf>
    <xf numFmtId="9" fontId="3" fillId="0" borderId="3" xfId="1" applyNumberFormat="1" applyFont="1" applyBorder="1" applyAlignment="1" applyProtection="1">
      <alignment horizontal="center" vertical="center" wrapText="1"/>
      <protection hidden="1"/>
    </xf>
    <xf numFmtId="0" fontId="3" fillId="0" borderId="5" xfId="1" applyFont="1" applyBorder="1" applyAlignment="1" applyProtection="1">
      <alignment horizontal="center" vertical="center" wrapText="1"/>
      <protection hidden="1"/>
    </xf>
    <xf numFmtId="0" fontId="5" fillId="6" borderId="3" xfId="1" applyFont="1" applyFill="1" applyBorder="1" applyAlignment="1" applyProtection="1">
      <alignment horizontal="center" vertical="center"/>
    </xf>
    <xf numFmtId="0" fontId="5" fillId="6" borderId="5" xfId="1" applyFont="1" applyFill="1" applyBorder="1" applyAlignment="1" applyProtection="1">
      <alignment horizontal="center" vertical="center"/>
    </xf>
    <xf numFmtId="10" fontId="5" fillId="6" borderId="3" xfId="1" applyNumberFormat="1" applyFont="1" applyFill="1" applyBorder="1" applyAlignment="1" applyProtection="1">
      <alignment horizontal="center" vertical="center"/>
    </xf>
    <xf numFmtId="0" fontId="2" fillId="0" borderId="4" xfId="1" applyBorder="1" applyAlignment="1" applyProtection="1">
      <alignment horizontal="center" vertical="center"/>
    </xf>
    <xf numFmtId="0" fontId="2" fillId="0" borderId="5" xfId="1" applyBorder="1" applyAlignment="1" applyProtection="1">
      <alignment horizontal="center" vertical="center"/>
    </xf>
    <xf numFmtId="4" fontId="5" fillId="6" borderId="3" xfId="1" applyNumberFormat="1" applyFont="1" applyFill="1" applyBorder="1" applyAlignment="1" applyProtection="1">
      <alignment horizontal="center" vertical="center"/>
    </xf>
    <xf numFmtId="4" fontId="5" fillId="6" borderId="5" xfId="1" applyNumberFormat="1" applyFont="1" applyFill="1" applyBorder="1" applyAlignment="1" applyProtection="1">
      <alignment horizontal="center" vertical="center"/>
    </xf>
  </cellXfs>
  <cellStyles count="8">
    <cellStyle name="Entrée 2" xfId="5"/>
    <cellStyle name="Lien hypertexte" xfId="3" builtinId="8"/>
    <cellStyle name="Milliers 2" xfId="7"/>
    <cellStyle name="Normal" xfId="0" builtinId="0"/>
    <cellStyle name="Normal 2" xfId="1"/>
    <cellStyle name="Normal 3" xfId="2"/>
    <cellStyle name="Normal 4" xfId="6"/>
    <cellStyle name="Pourcentage 2" xfId="4"/>
  </cellStyles>
  <dxfs count="20">
    <dxf>
      <alignment horizontal="general" vertical="center" textRotation="0" wrapText="1" indent="0" justifyLastLine="0" shrinkToFit="0" readingOrder="0"/>
      <border diagonalUp="0" diagonalDown="0">
        <left style="thin">
          <color indexed="64"/>
        </left>
        <right/>
        <top style="thin">
          <color indexed="64"/>
        </top>
        <bottom style="thin">
          <color indexed="64"/>
        </bottom>
        <vertical/>
        <horizontal/>
      </border>
      <protection locked="0" hidden="0"/>
    </dxf>
    <dxf>
      <numFmt numFmtId="14" formatCode="0.00%"/>
      <fill>
        <patternFill patternType="solid">
          <fgColor indexed="64"/>
          <bgColor theme="0" tint="-0.14999847407452621"/>
        </patternFill>
      </fill>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numFmt numFmtId="4" formatCode="#,##0.00"/>
      <fill>
        <patternFill patternType="solid">
          <fgColor indexed="64"/>
          <bgColor theme="0" tint="-0.14999847407452621"/>
        </patternFill>
      </fill>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numFmt numFmtId="4" formatCode="#,##0.00"/>
      <fill>
        <patternFill patternType="solid">
          <fgColor indexed="64"/>
          <bgColor theme="0" tint="-0.14999847407452621"/>
        </patternFill>
      </fill>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numFmt numFmtId="4" formatCode="#,##0.00"/>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numFmt numFmtId="14" formatCode="0.00%"/>
      <fill>
        <patternFill patternType="solid">
          <fgColor indexed="64"/>
          <bgColor theme="0" tint="-0.14999847407452621"/>
        </patternFill>
      </fill>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numFmt numFmtId="14" formatCode="0.00%"/>
      <fill>
        <patternFill patternType="solid">
          <fgColor indexed="64"/>
          <bgColor theme="0" tint="-0.14999847407452621"/>
        </patternFill>
      </fill>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numFmt numFmtId="4" formatCode="#,##0.00"/>
      <fill>
        <patternFill patternType="solid">
          <fgColor indexed="64"/>
          <bgColor theme="0" tint="-0.14999847407452621"/>
        </patternFill>
      </fill>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ill>
        <patternFill patternType="solid">
          <fgColor indexed="64"/>
          <bgColor theme="0" tint="-0.14999847407452621"/>
        </patternFill>
      </fill>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numFmt numFmtId="4" formatCode="#,##0.00"/>
      <fill>
        <patternFill patternType="solid">
          <fgColor indexed="64"/>
          <bgColor theme="0" tint="-0.14999847407452621"/>
        </patternFill>
      </fill>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numFmt numFmtId="4" formatCode="#,##0.00"/>
      <fill>
        <patternFill patternType="none">
          <fgColor indexed="64"/>
          <bgColor indexed="65"/>
        </patternFill>
      </fill>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numFmt numFmtId="14" formatCode="0.00%"/>
      <fill>
        <patternFill patternType="solid">
          <fgColor indexed="64"/>
          <bgColor theme="0" tint="-0.14999847407452621"/>
        </patternFill>
      </fill>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numFmt numFmtId="4" formatCode="#,##0.00"/>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numFmt numFmtId="164" formatCode="#,##0.0"/>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alignment horizontal="general"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1" hidden="0"/>
    </dxf>
    <dxf>
      <border outline="0">
        <left style="thin">
          <color indexed="64"/>
        </left>
        <right style="thin">
          <color indexed="64"/>
        </right>
        <top style="thin">
          <color indexed="64"/>
        </top>
        <bottom style="thin">
          <color indexed="64"/>
        </bottom>
      </border>
    </dxf>
    <dxf>
      <fill>
        <patternFill patternType="solid">
          <fgColor indexed="64"/>
          <bgColor theme="0" tint="-0.14999847407452621"/>
        </patternFill>
      </fill>
      <alignment horizontal="general" vertical="center" textRotation="0" wrapText="0" indent="0" justifyLastLine="0" shrinkToFit="0" readingOrder="0"/>
      <protection locked="1" hidden="0"/>
    </dxf>
    <dxf>
      <border outline="0">
        <bottom style="thin">
          <color indexed="64"/>
        </bottom>
      </border>
    </dxf>
  </dxfs>
  <tableStyles count="0" defaultTableStyle="TableStyleMedium2" defaultPivotStyle="PivotStyleLight16"/>
  <colors>
    <mruColors>
      <color rgb="FF0033CC"/>
      <color rgb="FF25719B"/>
      <color rgb="FF135C85"/>
      <color rgb="FFFF4F4F"/>
      <color rgb="FFFF5050"/>
      <color rgb="FFFF7C8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pivotCacheDefinition" Target="pivotCache/pivotCacheDefinition1.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3.emf"/></Relationships>
</file>

<file path=xl/drawings/_rels/drawing2.xml.rels><?xml version="1.0" encoding="UTF-8" standalone="yes"?>
<Relationships xmlns="http://schemas.openxmlformats.org/package/2006/relationships"><Relationship Id="rId2" Type="http://schemas.openxmlformats.org/officeDocument/2006/relationships/image" Target="../media/image3.emf"/><Relationship Id="rId1" Type="http://schemas.openxmlformats.org/officeDocument/2006/relationships/image" Target="../media/image7.png"/></Relationships>
</file>

<file path=xl/drawings/_rels/drawing3.xml.rels><?xml version="1.0" encoding="UTF-8" standalone="yes"?>
<Relationships xmlns="http://schemas.openxmlformats.org/package/2006/relationships"><Relationship Id="rId2" Type="http://schemas.openxmlformats.org/officeDocument/2006/relationships/image" Target="../media/image3.emf"/><Relationship Id="rId1" Type="http://schemas.openxmlformats.org/officeDocument/2006/relationships/image" Target="../media/image7.png"/></Relationships>
</file>

<file path=xl/drawings/_rels/drawing4.xml.rels><?xml version="1.0" encoding="UTF-8" standalone="yes"?>
<Relationships xmlns="http://schemas.openxmlformats.org/package/2006/relationships"><Relationship Id="rId2" Type="http://schemas.openxmlformats.org/officeDocument/2006/relationships/image" Target="../media/image3.emf"/><Relationship Id="rId1" Type="http://schemas.openxmlformats.org/officeDocument/2006/relationships/image" Target="../media/image7.png"/></Relationships>
</file>

<file path=xl/drawings/_rels/drawing5.xml.rels><?xml version="1.0" encoding="UTF-8" standalone="yes"?>
<Relationships xmlns="http://schemas.openxmlformats.org/package/2006/relationships"><Relationship Id="rId2" Type="http://schemas.openxmlformats.org/officeDocument/2006/relationships/image" Target="../media/image3.emf"/><Relationship Id="rId1" Type="http://schemas.openxmlformats.org/officeDocument/2006/relationships/image" Target="../media/image7.png"/></Relationships>
</file>

<file path=xl/drawings/_rels/drawing6.xml.rels><?xml version="1.0" encoding="UTF-8" standalone="yes"?>
<Relationships xmlns="http://schemas.openxmlformats.org/package/2006/relationships"><Relationship Id="rId2" Type="http://schemas.openxmlformats.org/officeDocument/2006/relationships/image" Target="../media/image30.png"/><Relationship Id="rId1" Type="http://schemas.openxmlformats.org/officeDocument/2006/relationships/image" Target="../media/image29.png"/></Relationships>
</file>

<file path=xl/drawings/_rels/vmlDrawing1.vml.rels><?xml version="1.0" encoding="UTF-8" standalone="yes"?>
<Relationships xmlns="http://schemas.openxmlformats.org/package/2006/relationships"><Relationship Id="rId3" Type="http://schemas.openxmlformats.org/officeDocument/2006/relationships/image" Target="../media/image4.png"/><Relationship Id="rId2" Type="http://schemas.openxmlformats.org/officeDocument/2006/relationships/image" Target="../media/image1.emf"/><Relationship Id="rId1" Type="http://schemas.openxmlformats.org/officeDocument/2006/relationships/image" Target="../media/image2.emf"/><Relationship Id="rId5" Type="http://schemas.openxmlformats.org/officeDocument/2006/relationships/image" Target="../media/image6.png"/><Relationship Id="rId4" Type="http://schemas.openxmlformats.org/officeDocument/2006/relationships/image" Target="../media/image5.png"/></Relationships>
</file>

<file path=xl/drawings/_rels/vmlDrawing2.vml.rels><?xml version="1.0" encoding="UTF-8" standalone="yes"?>
<Relationships xmlns="http://schemas.openxmlformats.org/package/2006/relationships"><Relationship Id="rId3" Type="http://schemas.openxmlformats.org/officeDocument/2006/relationships/image" Target="../media/image10.png"/><Relationship Id="rId2" Type="http://schemas.openxmlformats.org/officeDocument/2006/relationships/image" Target="../media/image9.png"/><Relationship Id="rId1" Type="http://schemas.openxmlformats.org/officeDocument/2006/relationships/image" Target="../media/image8.png"/><Relationship Id="rId6" Type="http://schemas.openxmlformats.org/officeDocument/2006/relationships/image" Target="../media/image13.png"/><Relationship Id="rId5" Type="http://schemas.openxmlformats.org/officeDocument/2006/relationships/image" Target="../media/image12.png"/><Relationship Id="rId4" Type="http://schemas.openxmlformats.org/officeDocument/2006/relationships/image" Target="../media/image11.png"/></Relationships>
</file>

<file path=xl/drawings/_rels/vmlDrawing3.vml.rels><?xml version="1.0" encoding="UTF-8" standalone="yes"?>
<Relationships xmlns="http://schemas.openxmlformats.org/package/2006/relationships"><Relationship Id="rId3" Type="http://schemas.openxmlformats.org/officeDocument/2006/relationships/image" Target="../media/image16.png"/><Relationship Id="rId2" Type="http://schemas.openxmlformats.org/officeDocument/2006/relationships/image" Target="../media/image15.png"/><Relationship Id="rId1" Type="http://schemas.openxmlformats.org/officeDocument/2006/relationships/image" Target="../media/image14.png"/><Relationship Id="rId6" Type="http://schemas.openxmlformats.org/officeDocument/2006/relationships/image" Target="../media/image19.png"/><Relationship Id="rId5" Type="http://schemas.openxmlformats.org/officeDocument/2006/relationships/image" Target="../media/image18.png"/><Relationship Id="rId4" Type="http://schemas.openxmlformats.org/officeDocument/2006/relationships/image" Target="../media/image17.png"/></Relationships>
</file>

<file path=xl/drawings/_rels/vmlDrawing4.vml.rels><?xml version="1.0" encoding="UTF-8" standalone="yes"?>
<Relationships xmlns="http://schemas.openxmlformats.org/package/2006/relationships"><Relationship Id="rId3" Type="http://schemas.openxmlformats.org/officeDocument/2006/relationships/image" Target="../media/image22.png"/><Relationship Id="rId2" Type="http://schemas.openxmlformats.org/officeDocument/2006/relationships/image" Target="../media/image21.png"/><Relationship Id="rId1" Type="http://schemas.openxmlformats.org/officeDocument/2006/relationships/image" Target="../media/image20.png"/><Relationship Id="rId5" Type="http://schemas.openxmlformats.org/officeDocument/2006/relationships/image" Target="../media/image19.png"/><Relationship Id="rId4" Type="http://schemas.openxmlformats.org/officeDocument/2006/relationships/image" Target="../media/image23.png"/></Relationships>
</file>

<file path=xl/drawings/_rels/vmlDrawing5.vml.rels><?xml version="1.0" encoding="UTF-8" standalone="yes"?>
<Relationships xmlns="http://schemas.openxmlformats.org/package/2006/relationships"><Relationship Id="rId8" Type="http://schemas.openxmlformats.org/officeDocument/2006/relationships/image" Target="../media/image28.png"/><Relationship Id="rId3" Type="http://schemas.openxmlformats.org/officeDocument/2006/relationships/image" Target="../media/image4.png"/><Relationship Id="rId7" Type="http://schemas.openxmlformats.org/officeDocument/2006/relationships/image" Target="../media/image27.png"/><Relationship Id="rId2" Type="http://schemas.openxmlformats.org/officeDocument/2006/relationships/image" Target="../media/image17.png"/><Relationship Id="rId1" Type="http://schemas.openxmlformats.org/officeDocument/2006/relationships/image" Target="../media/image22.png"/><Relationship Id="rId6" Type="http://schemas.openxmlformats.org/officeDocument/2006/relationships/image" Target="../media/image26.png"/><Relationship Id="rId5" Type="http://schemas.openxmlformats.org/officeDocument/2006/relationships/image" Target="../media/image25.png"/><Relationship Id="rId4" Type="http://schemas.openxmlformats.org/officeDocument/2006/relationships/image" Target="../media/image24.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14</xdr:col>
          <xdr:colOff>48126</xdr:colOff>
          <xdr:row>43</xdr:row>
          <xdr:rowOff>10027</xdr:rowOff>
        </xdr:from>
        <xdr:to>
          <xdr:col>16</xdr:col>
          <xdr:colOff>209208</xdr:colOff>
          <xdr:row>44</xdr:row>
          <xdr:rowOff>56474</xdr:rowOff>
        </xdr:to>
        <xdr:pic>
          <xdr:nvPicPr>
            <xdr:cNvPr id="3" name="Image 2"/>
            <xdr:cNvPicPr>
              <a:picLocks noChangeAspect="1"/>
              <a:extLst>
                <a:ext uri="{84589F7E-364E-4C9E-8A38-B11213B215E9}">
                  <a14:cameraTool cellRange="image" spid="_x0000_s29172"/>
                </a:ext>
              </a:extLst>
            </xdr:cNvPicPr>
          </xdr:nvPicPr>
          <xdr:blipFill>
            <a:blip xmlns:r="http://schemas.openxmlformats.org/officeDocument/2006/relationships" r:embed="rId1"/>
            <a:stretch>
              <a:fillRect/>
            </a:stretch>
          </xdr:blipFill>
          <xdr:spPr>
            <a:xfrm>
              <a:off x="16300784" y="6436895"/>
              <a:ext cx="1875582" cy="668078"/>
            </a:xfrm>
            <a:prstGeom prst="ellipse">
              <a:avLst/>
            </a:prstGeom>
            <a:ln>
              <a:noFill/>
            </a:ln>
            <a:effectLst>
              <a:softEdge rad="25400"/>
            </a:effectLst>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584580</xdr:colOff>
          <xdr:row>43</xdr:row>
          <xdr:rowOff>70184</xdr:rowOff>
        </xdr:from>
        <xdr:to>
          <xdr:col>12</xdr:col>
          <xdr:colOff>460978</xdr:colOff>
          <xdr:row>44</xdr:row>
          <xdr:rowOff>116631</xdr:rowOff>
        </xdr:to>
        <xdr:pic>
          <xdr:nvPicPr>
            <xdr:cNvPr id="6" name="Image 5"/>
            <xdr:cNvPicPr>
              <a:picLocks noChangeAspect="1"/>
              <a:extLst>
                <a:ext uri="{84589F7E-364E-4C9E-8A38-B11213B215E9}">
                  <a14:cameraTool cellRange="image1" spid="_x0000_s29173"/>
                </a:ext>
              </a:extLst>
            </xdr:cNvPicPr>
          </xdr:nvPicPr>
          <xdr:blipFill>
            <a:blip xmlns:r="http://schemas.openxmlformats.org/officeDocument/2006/relationships" r:embed="rId1"/>
            <a:stretch>
              <a:fillRect/>
            </a:stretch>
          </xdr:blipFill>
          <xdr:spPr>
            <a:xfrm>
              <a:off x="12856791" y="6497052"/>
              <a:ext cx="2172424" cy="668078"/>
            </a:xfrm>
            <a:prstGeom prst="ellipse">
              <a:avLst/>
            </a:prstGeom>
            <a:ln>
              <a:noFill/>
            </a:ln>
            <a:effectLst>
              <a:softEdge rad="25400"/>
            </a:effectLst>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84406</xdr:colOff>
          <xdr:row>43</xdr:row>
          <xdr:rowOff>40106</xdr:rowOff>
        </xdr:from>
        <xdr:to>
          <xdr:col>7</xdr:col>
          <xdr:colOff>501541</xdr:colOff>
          <xdr:row>44</xdr:row>
          <xdr:rowOff>138386</xdr:rowOff>
        </xdr:to>
        <xdr:pic>
          <xdr:nvPicPr>
            <xdr:cNvPr id="5" name="Image 4"/>
            <xdr:cNvPicPr>
              <a:picLocks noChangeAspect="1"/>
              <a:extLst>
                <a:ext uri="{84589F7E-364E-4C9E-8A38-B11213B215E9}">
                  <a14:cameraTool cellRange="image2" spid="_x0000_s29174"/>
                </a:ext>
              </a:extLst>
            </xdr:cNvPicPr>
          </xdr:nvPicPr>
          <xdr:blipFill>
            <a:blip xmlns:r="http://schemas.openxmlformats.org/officeDocument/2006/relationships" r:embed="rId1"/>
            <a:stretch>
              <a:fillRect/>
            </a:stretch>
          </xdr:blipFill>
          <xdr:spPr>
            <a:xfrm>
              <a:off x="9719695" y="6466974"/>
              <a:ext cx="2241925" cy="719911"/>
            </a:xfrm>
            <a:prstGeom prst="ellipse">
              <a:avLst/>
            </a:prstGeom>
            <a:ln>
              <a:noFill/>
            </a:ln>
            <a:effectLst>
              <a:softEdge rad="25400"/>
            </a:effectLst>
          </xdr:spPr>
        </xdr:pic>
        <xdr:clientData/>
      </xdr:twoCellAnchor>
    </mc:Choice>
    <mc:Fallback/>
  </mc:AlternateContent>
  <mc:AlternateContent xmlns:mc="http://schemas.openxmlformats.org/markup-compatibility/2006">
    <mc:Choice xmlns:a14="http://schemas.microsoft.com/office/drawing/2010/main" Requires="a14">
      <xdr:twoCellAnchor>
        <xdr:from>
          <xdr:col>2</xdr:col>
          <xdr:colOff>30480</xdr:colOff>
          <xdr:row>40</xdr:row>
          <xdr:rowOff>22860</xdr:rowOff>
        </xdr:from>
        <xdr:to>
          <xdr:col>2</xdr:col>
          <xdr:colOff>4876800</xdr:colOff>
          <xdr:row>40</xdr:row>
          <xdr:rowOff>358140</xdr:rowOff>
        </xdr:to>
        <xdr:sp macro="" textlink="">
          <xdr:nvSpPr>
            <xdr:cNvPr id="6085" name="Button 965" hidden="1">
              <a:extLst>
                <a:ext uri="{63B3BB69-23CF-44E3-9099-C40C66FF867C}">
                  <a14:compatExt spid="_x0000_s6085"/>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1" u="none" strike="noStrike" baseline="0">
                  <a:solidFill>
                    <a:srgbClr val="0000FF"/>
                  </a:solidFill>
                  <a:latin typeface="Arial"/>
                  <a:cs typeface="Arial"/>
                </a:rPr>
                <a:t>Ajouter ligne Hors produit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15240</xdr:colOff>
          <xdr:row>26</xdr:row>
          <xdr:rowOff>30480</xdr:rowOff>
        </xdr:from>
        <xdr:to>
          <xdr:col>3</xdr:col>
          <xdr:colOff>15240</xdr:colOff>
          <xdr:row>26</xdr:row>
          <xdr:rowOff>358140</xdr:rowOff>
        </xdr:to>
        <xdr:sp macro="" textlink="">
          <xdr:nvSpPr>
            <xdr:cNvPr id="6091" name="Button 971" hidden="1">
              <a:extLst>
                <a:ext uri="{63B3BB69-23CF-44E3-9099-C40C66FF867C}">
                  <a14:compatExt spid="_x0000_s6091"/>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1" u="none" strike="noStrike" baseline="0">
                  <a:solidFill>
                    <a:srgbClr val="0000FF"/>
                  </a:solidFill>
                  <a:latin typeface="Arial"/>
                  <a:cs typeface="Arial"/>
                </a:rPr>
                <a:t>Ajouter ligne Produit  </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xdr:col>
          <xdr:colOff>1112520</xdr:colOff>
          <xdr:row>14</xdr:row>
          <xdr:rowOff>99060</xdr:rowOff>
        </xdr:from>
        <xdr:to>
          <xdr:col>1</xdr:col>
          <xdr:colOff>2994660</xdr:colOff>
          <xdr:row>14</xdr:row>
          <xdr:rowOff>723900</xdr:rowOff>
        </xdr:to>
        <xdr:sp macro="" textlink="">
          <xdr:nvSpPr>
            <xdr:cNvPr id="28909" name="CommandButton1" hidden="1">
              <a:extLst>
                <a:ext uri="{63B3BB69-23CF-44E3-9099-C40C66FF867C}">
                  <a14:compatExt spid="_x0000_s2890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2</xdr:col>
          <xdr:colOff>3368040</xdr:colOff>
          <xdr:row>20</xdr:row>
          <xdr:rowOff>60960</xdr:rowOff>
        </xdr:from>
        <xdr:to>
          <xdr:col>2</xdr:col>
          <xdr:colOff>4716780</xdr:colOff>
          <xdr:row>20</xdr:row>
          <xdr:rowOff>464820</xdr:rowOff>
        </xdr:to>
        <xdr:sp macro="" textlink="">
          <xdr:nvSpPr>
            <xdr:cNvPr id="28949" name="Button 1301" hidden="1">
              <a:extLst>
                <a:ext uri="{63B3BB69-23CF-44E3-9099-C40C66FF867C}">
                  <a14:compatExt spid="_x0000_s28949"/>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1" u="none" strike="noStrike" baseline="0">
                  <a:solidFill>
                    <a:srgbClr val="0000FF"/>
                  </a:solidFill>
                  <a:latin typeface="Arial"/>
                  <a:cs typeface="Arial"/>
                </a:rPr>
                <a:t>Supprimer ligne(s) vide(s)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1973580</xdr:colOff>
          <xdr:row>14</xdr:row>
          <xdr:rowOff>160020</xdr:rowOff>
        </xdr:from>
        <xdr:to>
          <xdr:col>2</xdr:col>
          <xdr:colOff>4297680</xdr:colOff>
          <xdr:row>14</xdr:row>
          <xdr:rowOff>548640</xdr:rowOff>
        </xdr:to>
        <xdr:sp macro="" textlink="">
          <xdr:nvSpPr>
            <xdr:cNvPr id="29083" name="CommandButton2" hidden="1">
              <a:extLst>
                <a:ext uri="{63B3BB69-23CF-44E3-9099-C40C66FF867C}">
                  <a14:compatExt spid="_x0000_s2908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30480</xdr:colOff>
      <xdr:row>15</xdr:row>
      <xdr:rowOff>7620</xdr:rowOff>
    </xdr:from>
    <xdr:to>
      <xdr:col>1</xdr:col>
      <xdr:colOff>167640</xdr:colOff>
      <xdr:row>15</xdr:row>
      <xdr:rowOff>464820</xdr:rowOff>
    </xdr:to>
    <xdr:pic>
      <xdr:nvPicPr>
        <xdr:cNvPr id="2" name="Picture 29"/>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0480" y="762000"/>
          <a:ext cx="381000" cy="457200"/>
        </a:xfrm>
        <a:prstGeom prst="rect">
          <a:avLst/>
        </a:prstGeom>
        <a:noFill/>
        <a:ln>
          <a:noFill/>
        </a:ln>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91240B29-F687-4F45-9708-019B960494DF}">
            <a14:hiddenLine xmlns:a14="http://schemas.microsoft.com/office/drawing/2010/main" w="1">
              <a:solidFill>
                <a:srgbClr xmlns:mc="http://schemas.openxmlformats.org/markup-compatibility/2006" val="FFFFFF" mc:Ignorable="a14" a14:legacySpreadsheetColorIndex="65"/>
              </a:solidFill>
              <a:miter lim="800000"/>
              <a:headEnd/>
              <a:tailEnd/>
            </a14:hiddenLine>
          </a:ext>
          <a:ext uri="{AF507438-7753-43E0-B8FC-AC1667EBCBE1}">
            <a14:hiddenEffects xmlns:a14="http://schemas.microsoft.com/office/drawing/2010/main">
              <a:effectLst>
                <a:outerShdw dist="35921" dir="2700000" algn="ctr" rotWithShape="0">
                  <a:srgbClr val="808080"/>
                </a:outerShdw>
              </a:effectLst>
            </a14:hiddenEffects>
          </a:ext>
        </a:extLst>
      </xdr:spPr>
    </xdr:pic>
    <xdr:clientData/>
  </xdr:twoCellAnchor>
  <mc:AlternateContent xmlns:mc="http://schemas.openxmlformats.org/markup-compatibility/2006">
    <mc:Choice xmlns:a14="http://schemas.microsoft.com/office/drawing/2010/main" Requires="a14">
      <xdr:twoCellAnchor editAs="oneCell">
        <xdr:from>
          <xdr:col>13</xdr:col>
          <xdr:colOff>419100</xdr:colOff>
          <xdr:row>44</xdr:row>
          <xdr:rowOff>19050</xdr:rowOff>
        </xdr:from>
        <xdr:to>
          <xdr:col>15</xdr:col>
          <xdr:colOff>619124</xdr:colOff>
          <xdr:row>47</xdr:row>
          <xdr:rowOff>121607</xdr:rowOff>
        </xdr:to>
        <xdr:pic>
          <xdr:nvPicPr>
            <xdr:cNvPr id="3" name="Image 2"/>
            <xdr:cNvPicPr>
              <a:picLocks noChangeAspect="1"/>
              <a:extLst>
                <a:ext uri="{84589F7E-364E-4C9E-8A38-B11213B215E9}">
                  <a14:cameraTool cellRange="image" spid="_x0000_s15176"/>
                </a:ext>
              </a:extLst>
            </xdr:cNvPicPr>
          </xdr:nvPicPr>
          <xdr:blipFill>
            <a:blip xmlns:r="http://schemas.openxmlformats.org/officeDocument/2006/relationships" r:embed="rId2"/>
            <a:stretch>
              <a:fillRect/>
            </a:stretch>
          </xdr:blipFill>
          <xdr:spPr>
            <a:xfrm>
              <a:off x="16101060" y="10679430"/>
              <a:ext cx="1884045" cy="666750"/>
            </a:xfrm>
            <a:prstGeom prst="ellipse">
              <a:avLst/>
            </a:prstGeom>
            <a:ln>
              <a:noFill/>
            </a:ln>
            <a:effectLst>
              <a:softEdge rad="25400"/>
            </a:effectLst>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628650</xdr:colOff>
          <xdr:row>44</xdr:row>
          <xdr:rowOff>9525</xdr:rowOff>
        </xdr:from>
        <xdr:to>
          <xdr:col>12</xdr:col>
          <xdr:colOff>219076</xdr:colOff>
          <xdr:row>47</xdr:row>
          <xdr:rowOff>112082</xdr:rowOff>
        </xdr:to>
        <xdr:pic>
          <xdr:nvPicPr>
            <xdr:cNvPr id="4" name="Image 3"/>
            <xdr:cNvPicPr>
              <a:picLocks noChangeAspect="1"/>
              <a:extLst>
                <a:ext uri="{84589F7E-364E-4C9E-8A38-B11213B215E9}">
                  <a14:cameraTool cellRange="image1" spid="_x0000_s15177"/>
                </a:ext>
              </a:extLst>
            </xdr:cNvPicPr>
          </xdr:nvPicPr>
          <xdr:blipFill>
            <a:blip xmlns:r="http://schemas.openxmlformats.org/officeDocument/2006/relationships" r:embed="rId2"/>
            <a:stretch>
              <a:fillRect/>
            </a:stretch>
          </xdr:blipFill>
          <xdr:spPr>
            <a:xfrm>
              <a:off x="13140690" y="10669905"/>
              <a:ext cx="1891665" cy="666750"/>
            </a:xfrm>
            <a:prstGeom prst="ellipse">
              <a:avLst/>
            </a:prstGeom>
            <a:ln>
              <a:noFill/>
            </a:ln>
            <a:effectLst>
              <a:softEdge rad="25400"/>
            </a:effectLst>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133350</xdr:colOff>
          <xdr:row>44</xdr:row>
          <xdr:rowOff>9525</xdr:rowOff>
        </xdr:from>
        <xdr:to>
          <xdr:col>7</xdr:col>
          <xdr:colOff>337348</xdr:colOff>
          <xdr:row>47</xdr:row>
          <xdr:rowOff>109854</xdr:rowOff>
        </xdr:to>
        <xdr:pic>
          <xdr:nvPicPr>
            <xdr:cNvPr id="5" name="Image 4"/>
            <xdr:cNvPicPr>
              <a:picLocks noChangeAspect="1"/>
              <a:extLst>
                <a:ext uri="{84589F7E-364E-4C9E-8A38-B11213B215E9}">
                  <a14:cameraTool cellRange="image2" spid="_x0000_s15178"/>
                </a:ext>
              </a:extLst>
            </xdr:cNvPicPr>
          </xdr:nvPicPr>
          <xdr:blipFill>
            <a:blip xmlns:r="http://schemas.openxmlformats.org/officeDocument/2006/relationships" r:embed="rId2"/>
            <a:stretch>
              <a:fillRect/>
            </a:stretch>
          </xdr:blipFill>
          <xdr:spPr>
            <a:xfrm>
              <a:off x="9109710" y="10669905"/>
              <a:ext cx="1888019" cy="664522"/>
            </a:xfrm>
            <a:prstGeom prst="ellipse">
              <a:avLst/>
            </a:prstGeom>
            <a:ln>
              <a:noFill/>
            </a:ln>
            <a:effectLst>
              <a:softEdge rad="25400"/>
            </a:effectLst>
          </xdr:spPr>
        </xdr:pic>
        <xdr:clientData/>
      </xdr:twoCellAnchor>
    </mc:Choice>
    <mc:Fallback/>
  </mc:AlternateContent>
  <mc:AlternateContent xmlns:mc="http://schemas.openxmlformats.org/markup-compatibility/2006">
    <mc:Choice xmlns:a14="http://schemas.microsoft.com/office/drawing/2010/main" Requires="a14">
      <xdr:twoCellAnchor>
        <xdr:from>
          <xdr:col>2</xdr:col>
          <xdr:colOff>7620</xdr:colOff>
          <xdr:row>39</xdr:row>
          <xdr:rowOff>30480</xdr:rowOff>
        </xdr:from>
        <xdr:to>
          <xdr:col>2</xdr:col>
          <xdr:colOff>6461760</xdr:colOff>
          <xdr:row>39</xdr:row>
          <xdr:rowOff>365760</xdr:rowOff>
        </xdr:to>
        <xdr:sp macro="" textlink="">
          <xdr:nvSpPr>
            <xdr:cNvPr id="14742" name="Button 406" hidden="1">
              <a:extLst>
                <a:ext uri="{63B3BB69-23CF-44E3-9099-C40C66FF867C}">
                  <a14:compatExt spid="_x0000_s14742"/>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1" u="none" strike="noStrike" baseline="0">
                  <a:solidFill>
                    <a:srgbClr val="0000FF"/>
                  </a:solidFill>
                  <a:latin typeface="Arial"/>
                  <a:cs typeface="Arial"/>
                </a:rPr>
                <a:t>Ajouter ligne Hors HORMANN </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38100</xdr:colOff>
          <xdr:row>24</xdr:row>
          <xdr:rowOff>38100</xdr:rowOff>
        </xdr:from>
        <xdr:to>
          <xdr:col>2</xdr:col>
          <xdr:colOff>6461760</xdr:colOff>
          <xdr:row>24</xdr:row>
          <xdr:rowOff>373380</xdr:rowOff>
        </xdr:to>
        <xdr:sp macro="" textlink="">
          <xdr:nvSpPr>
            <xdr:cNvPr id="14743" name="Button 407" hidden="1">
              <a:extLst>
                <a:ext uri="{63B3BB69-23CF-44E3-9099-C40C66FF867C}">
                  <a14:compatExt spid="_x0000_s14743"/>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1" u="none" strike="noStrike" baseline="0">
                  <a:solidFill>
                    <a:srgbClr val="0000FF"/>
                  </a:solidFill>
                  <a:latin typeface="Arial"/>
                  <a:cs typeface="Arial"/>
                </a:rPr>
                <a:t>Ajouter ligne Produit  HORMANN </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13</xdr:col>
          <xdr:colOff>419100</xdr:colOff>
          <xdr:row>44</xdr:row>
          <xdr:rowOff>0</xdr:rowOff>
        </xdr:from>
        <xdr:to>
          <xdr:col>15</xdr:col>
          <xdr:colOff>619125</xdr:colOff>
          <xdr:row>45</xdr:row>
          <xdr:rowOff>20378</xdr:rowOff>
        </xdr:to>
        <xdr:pic>
          <xdr:nvPicPr>
            <xdr:cNvPr id="8" name="Image 7"/>
            <xdr:cNvPicPr>
              <a:picLocks noChangeAspect="1"/>
              <a:extLst>
                <a:ext uri="{84589F7E-364E-4C9E-8A38-B11213B215E9}">
                  <a14:cameraTool cellRange="image" spid="_x0000_s15179"/>
                </a:ext>
              </a:extLst>
            </xdr:cNvPicPr>
          </xdr:nvPicPr>
          <xdr:blipFill>
            <a:blip xmlns:r="http://schemas.openxmlformats.org/officeDocument/2006/relationships" r:embed="rId2"/>
            <a:stretch>
              <a:fillRect/>
            </a:stretch>
          </xdr:blipFill>
          <xdr:spPr>
            <a:xfrm>
              <a:off x="17213580" y="9997440"/>
              <a:ext cx="1884045" cy="668079"/>
            </a:xfrm>
            <a:prstGeom prst="ellipse">
              <a:avLst/>
            </a:prstGeom>
            <a:ln>
              <a:noFill/>
            </a:ln>
            <a:effectLst>
              <a:softEdge rad="25400"/>
            </a:effectLst>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353975</xdr:colOff>
          <xdr:row>44</xdr:row>
          <xdr:rowOff>0</xdr:rowOff>
        </xdr:from>
        <xdr:to>
          <xdr:col>12</xdr:col>
          <xdr:colOff>230372</xdr:colOff>
          <xdr:row>45</xdr:row>
          <xdr:rowOff>20378</xdr:rowOff>
        </xdr:to>
        <xdr:pic>
          <xdr:nvPicPr>
            <xdr:cNvPr id="9" name="Image 8"/>
            <xdr:cNvPicPr>
              <a:picLocks noChangeAspect="1"/>
              <a:extLst>
                <a:ext uri="{84589F7E-364E-4C9E-8A38-B11213B215E9}">
                  <a14:cameraTool cellRange="image1" spid="_x0000_s15180"/>
                </a:ext>
              </a:extLst>
            </xdr:cNvPicPr>
          </xdr:nvPicPr>
          <xdr:blipFill>
            <a:blip xmlns:r="http://schemas.openxmlformats.org/officeDocument/2006/relationships" r:embed="rId2"/>
            <a:stretch>
              <a:fillRect/>
            </a:stretch>
          </xdr:blipFill>
          <xdr:spPr>
            <a:xfrm>
              <a:off x="13978535" y="9997440"/>
              <a:ext cx="2177637" cy="668079"/>
            </a:xfrm>
            <a:prstGeom prst="ellipse">
              <a:avLst/>
            </a:prstGeom>
            <a:ln>
              <a:noFill/>
            </a:ln>
            <a:effectLst>
              <a:softEdge rad="25400"/>
            </a:effectLst>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425301</xdr:colOff>
          <xdr:row>44</xdr:row>
          <xdr:rowOff>0</xdr:rowOff>
        </xdr:from>
        <xdr:to>
          <xdr:col>8</xdr:col>
          <xdr:colOff>168349</xdr:colOff>
          <xdr:row>45</xdr:row>
          <xdr:rowOff>72211</xdr:rowOff>
        </xdr:to>
        <xdr:pic>
          <xdr:nvPicPr>
            <xdr:cNvPr id="10" name="Image 9"/>
            <xdr:cNvPicPr>
              <a:picLocks noChangeAspect="1"/>
              <a:extLst>
                <a:ext uri="{84589F7E-364E-4C9E-8A38-B11213B215E9}">
                  <a14:cameraTool cellRange="image2" spid="_x0000_s15181"/>
                </a:ext>
              </a:extLst>
            </xdr:cNvPicPr>
          </xdr:nvPicPr>
          <xdr:blipFill>
            <a:blip xmlns:r="http://schemas.openxmlformats.org/officeDocument/2006/relationships" r:embed="rId2"/>
            <a:stretch>
              <a:fillRect/>
            </a:stretch>
          </xdr:blipFill>
          <xdr:spPr>
            <a:xfrm>
              <a:off x="10514181" y="9997440"/>
              <a:ext cx="2242408" cy="719912"/>
            </a:xfrm>
            <a:prstGeom prst="ellipse">
              <a:avLst/>
            </a:prstGeom>
            <a:ln>
              <a:noFill/>
            </a:ln>
            <a:effectLst>
              <a:softEdge rad="25400"/>
            </a:effectLst>
          </xdr:spPr>
        </xdr:pic>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0</xdr:col>
      <xdr:colOff>30480</xdr:colOff>
      <xdr:row>15</xdr:row>
      <xdr:rowOff>7620</xdr:rowOff>
    </xdr:from>
    <xdr:to>
      <xdr:col>1</xdr:col>
      <xdr:colOff>167640</xdr:colOff>
      <xdr:row>15</xdr:row>
      <xdr:rowOff>464820</xdr:rowOff>
    </xdr:to>
    <xdr:pic>
      <xdr:nvPicPr>
        <xdr:cNvPr id="2" name="Picture 29"/>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0480" y="762000"/>
          <a:ext cx="381000" cy="457200"/>
        </a:xfrm>
        <a:prstGeom prst="rect">
          <a:avLst/>
        </a:prstGeom>
        <a:noFill/>
        <a:ln>
          <a:noFill/>
        </a:ln>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91240B29-F687-4F45-9708-019B960494DF}">
            <a14:hiddenLine xmlns:a14="http://schemas.microsoft.com/office/drawing/2010/main" w="1">
              <a:solidFill>
                <a:srgbClr xmlns:mc="http://schemas.openxmlformats.org/markup-compatibility/2006" val="FFFFFF" mc:Ignorable="a14" a14:legacySpreadsheetColorIndex="65"/>
              </a:solidFill>
              <a:miter lim="800000"/>
              <a:headEnd/>
              <a:tailEnd/>
            </a14:hiddenLine>
          </a:ext>
          <a:ext uri="{AF507438-7753-43E0-B8FC-AC1667EBCBE1}">
            <a14:hiddenEffects xmlns:a14="http://schemas.microsoft.com/office/drawing/2010/main">
              <a:effectLst>
                <a:outerShdw dist="35921" dir="2700000" algn="ctr" rotWithShape="0">
                  <a:srgbClr val="808080"/>
                </a:outerShdw>
              </a:effectLst>
            </a14:hiddenEffects>
          </a:ext>
        </a:extLst>
      </xdr:spPr>
    </xdr:pic>
    <xdr:clientData/>
  </xdr:twoCellAnchor>
  <mc:AlternateContent xmlns:mc="http://schemas.openxmlformats.org/markup-compatibility/2006">
    <mc:Choice xmlns:a14="http://schemas.microsoft.com/office/drawing/2010/main" Requires="a14">
      <xdr:twoCellAnchor editAs="oneCell">
        <xdr:from>
          <xdr:col>13</xdr:col>
          <xdr:colOff>419100</xdr:colOff>
          <xdr:row>66</xdr:row>
          <xdr:rowOff>19050</xdr:rowOff>
        </xdr:from>
        <xdr:to>
          <xdr:col>15</xdr:col>
          <xdr:colOff>619124</xdr:colOff>
          <xdr:row>69</xdr:row>
          <xdr:rowOff>103149</xdr:rowOff>
        </xdr:to>
        <xdr:pic>
          <xdr:nvPicPr>
            <xdr:cNvPr id="3" name="Image 2"/>
            <xdr:cNvPicPr>
              <a:picLocks noChangeAspect="1"/>
              <a:extLst>
                <a:ext uri="{84589F7E-364E-4C9E-8A38-B11213B215E9}">
                  <a14:cameraTool cellRange="image" spid="_x0000_s433238"/>
                </a:ext>
              </a:extLst>
            </xdr:cNvPicPr>
          </xdr:nvPicPr>
          <xdr:blipFill>
            <a:blip xmlns:r="http://schemas.openxmlformats.org/officeDocument/2006/relationships" r:embed="rId2"/>
            <a:stretch>
              <a:fillRect/>
            </a:stretch>
          </xdr:blipFill>
          <xdr:spPr>
            <a:xfrm>
              <a:off x="16101060" y="10679430"/>
              <a:ext cx="1884045" cy="666750"/>
            </a:xfrm>
            <a:prstGeom prst="ellipse">
              <a:avLst/>
            </a:prstGeom>
            <a:ln>
              <a:noFill/>
            </a:ln>
            <a:effectLst>
              <a:softEdge rad="25400"/>
            </a:effectLst>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628650</xdr:colOff>
          <xdr:row>66</xdr:row>
          <xdr:rowOff>9525</xdr:rowOff>
        </xdr:from>
        <xdr:to>
          <xdr:col>12</xdr:col>
          <xdr:colOff>219075</xdr:colOff>
          <xdr:row>69</xdr:row>
          <xdr:rowOff>93624</xdr:rowOff>
        </xdr:to>
        <xdr:pic>
          <xdr:nvPicPr>
            <xdr:cNvPr id="4" name="Image 3"/>
            <xdr:cNvPicPr>
              <a:picLocks noChangeAspect="1"/>
              <a:extLst>
                <a:ext uri="{84589F7E-364E-4C9E-8A38-B11213B215E9}">
                  <a14:cameraTool cellRange="image1" spid="_x0000_s433239"/>
                </a:ext>
              </a:extLst>
            </xdr:cNvPicPr>
          </xdr:nvPicPr>
          <xdr:blipFill>
            <a:blip xmlns:r="http://schemas.openxmlformats.org/officeDocument/2006/relationships" r:embed="rId2"/>
            <a:stretch>
              <a:fillRect/>
            </a:stretch>
          </xdr:blipFill>
          <xdr:spPr>
            <a:xfrm>
              <a:off x="13140690" y="10669905"/>
              <a:ext cx="1891665" cy="666750"/>
            </a:xfrm>
            <a:prstGeom prst="ellipse">
              <a:avLst/>
            </a:prstGeom>
            <a:ln>
              <a:noFill/>
            </a:ln>
            <a:effectLst>
              <a:softEdge rad="25400"/>
            </a:effectLst>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133350</xdr:colOff>
          <xdr:row>66</xdr:row>
          <xdr:rowOff>9525</xdr:rowOff>
        </xdr:from>
        <xdr:to>
          <xdr:col>7</xdr:col>
          <xdr:colOff>337348</xdr:colOff>
          <xdr:row>69</xdr:row>
          <xdr:rowOff>91396</xdr:rowOff>
        </xdr:to>
        <xdr:pic>
          <xdr:nvPicPr>
            <xdr:cNvPr id="5" name="Image 4"/>
            <xdr:cNvPicPr>
              <a:picLocks noChangeAspect="1"/>
              <a:extLst>
                <a:ext uri="{84589F7E-364E-4C9E-8A38-B11213B215E9}">
                  <a14:cameraTool cellRange="image2" spid="_x0000_s433240"/>
                </a:ext>
              </a:extLst>
            </xdr:cNvPicPr>
          </xdr:nvPicPr>
          <xdr:blipFill>
            <a:blip xmlns:r="http://schemas.openxmlformats.org/officeDocument/2006/relationships" r:embed="rId2"/>
            <a:stretch>
              <a:fillRect/>
            </a:stretch>
          </xdr:blipFill>
          <xdr:spPr>
            <a:xfrm>
              <a:off x="9109710" y="10669905"/>
              <a:ext cx="1888019" cy="664522"/>
            </a:xfrm>
            <a:prstGeom prst="ellipse">
              <a:avLst/>
            </a:prstGeom>
            <a:ln>
              <a:noFill/>
            </a:ln>
            <a:effectLst>
              <a:softEdge rad="25400"/>
            </a:effectLst>
          </xdr:spPr>
        </xdr:pic>
        <xdr:clientData/>
      </xdr:twoCellAnchor>
    </mc:Choice>
    <mc:Fallback/>
  </mc:AlternateContent>
  <xdr:twoCellAnchor>
    <xdr:from>
      <xdr:col>0</xdr:col>
      <xdr:colOff>30480</xdr:colOff>
      <xdr:row>15</xdr:row>
      <xdr:rowOff>7620</xdr:rowOff>
    </xdr:from>
    <xdr:to>
      <xdr:col>1</xdr:col>
      <xdr:colOff>167640</xdr:colOff>
      <xdr:row>15</xdr:row>
      <xdr:rowOff>464820</xdr:rowOff>
    </xdr:to>
    <xdr:pic>
      <xdr:nvPicPr>
        <xdr:cNvPr id="6" name="Picture 29"/>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0480" y="2865120"/>
          <a:ext cx="384810" cy="457200"/>
        </a:xfrm>
        <a:prstGeom prst="rect">
          <a:avLst/>
        </a:prstGeom>
        <a:noFill/>
        <a:ln>
          <a:noFill/>
        </a:ln>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91240B29-F687-4F45-9708-019B960494DF}">
            <a14:hiddenLine xmlns:a14="http://schemas.microsoft.com/office/drawing/2010/main" w="1">
              <a:solidFill>
                <a:srgbClr xmlns:mc="http://schemas.openxmlformats.org/markup-compatibility/2006" val="FFFFFF" mc:Ignorable="a14" a14:legacySpreadsheetColorIndex="65"/>
              </a:solidFill>
              <a:miter lim="800000"/>
              <a:headEnd/>
              <a:tailEnd/>
            </a14:hiddenLine>
          </a:ext>
          <a:ext uri="{AF507438-7753-43E0-B8FC-AC1667EBCBE1}">
            <a14:hiddenEffects xmlns:a14="http://schemas.microsoft.com/office/drawing/2010/main">
              <a:effectLst>
                <a:outerShdw dist="35921" dir="2700000" algn="ctr" rotWithShape="0">
                  <a:srgbClr val="808080"/>
                </a:outerShdw>
              </a:effectLst>
            </a14:hiddenEffects>
          </a:ext>
        </a:extLst>
      </xdr:spPr>
    </xdr:pic>
    <xdr:clientData/>
  </xdr:twoCellAnchor>
  <mc:AlternateContent xmlns:mc="http://schemas.openxmlformats.org/markup-compatibility/2006">
    <mc:Choice xmlns:a14="http://schemas.microsoft.com/office/drawing/2010/main" Requires="a14">
      <xdr:twoCellAnchor editAs="oneCell">
        <xdr:from>
          <xdr:col>13</xdr:col>
          <xdr:colOff>419100</xdr:colOff>
          <xdr:row>66</xdr:row>
          <xdr:rowOff>19050</xdr:rowOff>
        </xdr:from>
        <xdr:to>
          <xdr:col>15</xdr:col>
          <xdr:colOff>619123</xdr:colOff>
          <xdr:row>69</xdr:row>
          <xdr:rowOff>103149</xdr:rowOff>
        </xdr:to>
        <xdr:pic>
          <xdr:nvPicPr>
            <xdr:cNvPr id="7" name="Image 6"/>
            <xdr:cNvPicPr>
              <a:picLocks noChangeAspect="1"/>
              <a:extLst>
                <a:ext uri="{84589F7E-364E-4C9E-8A38-B11213B215E9}">
                  <a14:cameraTool cellRange="image" spid="_x0000_s433241"/>
                </a:ext>
              </a:extLst>
            </xdr:cNvPicPr>
          </xdr:nvPicPr>
          <xdr:blipFill>
            <a:blip xmlns:r="http://schemas.openxmlformats.org/officeDocument/2006/relationships" r:embed="rId2"/>
            <a:stretch>
              <a:fillRect/>
            </a:stretch>
          </xdr:blipFill>
          <xdr:spPr>
            <a:xfrm>
              <a:off x="17754600" y="12973050"/>
              <a:ext cx="1885949" cy="666750"/>
            </a:xfrm>
            <a:prstGeom prst="ellipse">
              <a:avLst/>
            </a:prstGeom>
            <a:ln>
              <a:noFill/>
            </a:ln>
            <a:effectLst>
              <a:softEdge rad="25400"/>
            </a:effectLst>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628650</xdr:colOff>
          <xdr:row>66</xdr:row>
          <xdr:rowOff>9525</xdr:rowOff>
        </xdr:from>
        <xdr:to>
          <xdr:col>12</xdr:col>
          <xdr:colOff>219075</xdr:colOff>
          <xdr:row>69</xdr:row>
          <xdr:rowOff>93624</xdr:rowOff>
        </xdr:to>
        <xdr:pic>
          <xdr:nvPicPr>
            <xdr:cNvPr id="8" name="Image 7"/>
            <xdr:cNvPicPr>
              <a:picLocks noChangeAspect="1"/>
              <a:extLst>
                <a:ext uri="{84589F7E-364E-4C9E-8A38-B11213B215E9}">
                  <a14:cameraTool cellRange="image1" spid="_x0000_s433242"/>
                </a:ext>
              </a:extLst>
            </xdr:cNvPicPr>
          </xdr:nvPicPr>
          <xdr:blipFill>
            <a:blip xmlns:r="http://schemas.openxmlformats.org/officeDocument/2006/relationships" r:embed="rId2"/>
            <a:stretch>
              <a:fillRect/>
            </a:stretch>
          </xdr:blipFill>
          <xdr:spPr>
            <a:xfrm>
              <a:off x="14801850" y="12963525"/>
              <a:ext cx="1885950" cy="666750"/>
            </a:xfrm>
            <a:prstGeom prst="ellipse">
              <a:avLst/>
            </a:prstGeom>
            <a:ln>
              <a:noFill/>
            </a:ln>
            <a:effectLst>
              <a:softEdge rad="25400"/>
            </a:effectLst>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133350</xdr:colOff>
          <xdr:row>66</xdr:row>
          <xdr:rowOff>9525</xdr:rowOff>
        </xdr:from>
        <xdr:to>
          <xdr:col>7</xdr:col>
          <xdr:colOff>337347</xdr:colOff>
          <xdr:row>69</xdr:row>
          <xdr:rowOff>91396</xdr:rowOff>
        </xdr:to>
        <xdr:pic>
          <xdr:nvPicPr>
            <xdr:cNvPr id="9" name="Image 8"/>
            <xdr:cNvPicPr>
              <a:picLocks noChangeAspect="1"/>
              <a:extLst>
                <a:ext uri="{84589F7E-364E-4C9E-8A38-B11213B215E9}">
                  <a14:cameraTool cellRange="image2" spid="_x0000_s433243"/>
                </a:ext>
              </a:extLst>
            </xdr:cNvPicPr>
          </xdr:nvPicPr>
          <xdr:blipFill>
            <a:blip xmlns:r="http://schemas.openxmlformats.org/officeDocument/2006/relationships" r:embed="rId2"/>
            <a:stretch>
              <a:fillRect/>
            </a:stretch>
          </xdr:blipFill>
          <xdr:spPr>
            <a:xfrm>
              <a:off x="10763250" y="12963525"/>
              <a:ext cx="1889923" cy="664522"/>
            </a:xfrm>
            <a:prstGeom prst="ellipse">
              <a:avLst/>
            </a:prstGeom>
            <a:ln>
              <a:noFill/>
            </a:ln>
            <a:effectLst>
              <a:softEdge rad="25400"/>
            </a:effectLst>
          </xdr:spPr>
        </xdr:pic>
        <xdr:clientData/>
      </xdr:twoCellAnchor>
    </mc:Choice>
    <mc:Fallback/>
  </mc:AlternateContent>
  <mc:AlternateContent xmlns:mc="http://schemas.openxmlformats.org/markup-compatibility/2006">
    <mc:Choice xmlns:a14="http://schemas.microsoft.com/office/drawing/2010/main" Requires="a14">
      <xdr:twoCellAnchor>
        <xdr:from>
          <xdr:col>2</xdr:col>
          <xdr:colOff>30480</xdr:colOff>
          <xdr:row>61</xdr:row>
          <xdr:rowOff>38100</xdr:rowOff>
        </xdr:from>
        <xdr:to>
          <xdr:col>2</xdr:col>
          <xdr:colOff>5836920</xdr:colOff>
          <xdr:row>61</xdr:row>
          <xdr:rowOff>365760</xdr:rowOff>
        </xdr:to>
        <xdr:sp macro="" textlink="">
          <xdr:nvSpPr>
            <xdr:cNvPr id="18891" name="Button 459" hidden="1">
              <a:extLst>
                <a:ext uri="{63B3BB69-23CF-44E3-9099-C40C66FF867C}">
                  <a14:compatExt spid="_x0000_s18891"/>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1" u="none" strike="noStrike" baseline="0">
                  <a:solidFill>
                    <a:srgbClr val="0000FF"/>
                  </a:solidFill>
                  <a:latin typeface="Arial"/>
                  <a:cs typeface="Arial"/>
                </a:rPr>
                <a:t>Ajouter ligne Hors HORMANN </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30480</xdr:colOff>
          <xdr:row>44</xdr:row>
          <xdr:rowOff>45720</xdr:rowOff>
        </xdr:from>
        <xdr:to>
          <xdr:col>2</xdr:col>
          <xdr:colOff>5829300</xdr:colOff>
          <xdr:row>44</xdr:row>
          <xdr:rowOff>365760</xdr:rowOff>
        </xdr:to>
        <xdr:sp macro="" textlink="">
          <xdr:nvSpPr>
            <xdr:cNvPr id="18893" name="Button 461" hidden="1">
              <a:extLst>
                <a:ext uri="{63B3BB69-23CF-44E3-9099-C40C66FF867C}">
                  <a14:compatExt spid="_x0000_s18893"/>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1" u="none" strike="noStrike" baseline="0">
                  <a:solidFill>
                    <a:srgbClr val="0000FF"/>
                  </a:solidFill>
                  <a:latin typeface="Arial"/>
                  <a:cs typeface="Arial"/>
                </a:rPr>
                <a:t>Ajouter ligne Produit  HORMANN </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13</xdr:col>
          <xdr:colOff>419100</xdr:colOff>
          <xdr:row>66</xdr:row>
          <xdr:rowOff>0</xdr:rowOff>
        </xdr:from>
        <xdr:to>
          <xdr:col>15</xdr:col>
          <xdr:colOff>619125</xdr:colOff>
          <xdr:row>67</xdr:row>
          <xdr:rowOff>20379</xdr:rowOff>
        </xdr:to>
        <xdr:pic>
          <xdr:nvPicPr>
            <xdr:cNvPr id="12" name="Image 11"/>
            <xdr:cNvPicPr>
              <a:picLocks noChangeAspect="1"/>
              <a:extLst>
                <a:ext uri="{84589F7E-364E-4C9E-8A38-B11213B215E9}">
                  <a14:cameraTool cellRange="image" spid="_x0000_s433244"/>
                </a:ext>
              </a:extLst>
            </xdr:cNvPicPr>
          </xdr:nvPicPr>
          <xdr:blipFill>
            <a:blip xmlns:r="http://schemas.openxmlformats.org/officeDocument/2006/relationships" r:embed="rId2"/>
            <a:stretch>
              <a:fillRect/>
            </a:stretch>
          </xdr:blipFill>
          <xdr:spPr>
            <a:xfrm>
              <a:off x="17213580" y="9997440"/>
              <a:ext cx="1884045" cy="668079"/>
            </a:xfrm>
            <a:prstGeom prst="ellipse">
              <a:avLst/>
            </a:prstGeom>
            <a:ln>
              <a:noFill/>
            </a:ln>
            <a:effectLst>
              <a:softEdge rad="25400"/>
            </a:effectLst>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353975</xdr:colOff>
          <xdr:row>66</xdr:row>
          <xdr:rowOff>0</xdr:rowOff>
        </xdr:from>
        <xdr:to>
          <xdr:col>12</xdr:col>
          <xdr:colOff>230372</xdr:colOff>
          <xdr:row>67</xdr:row>
          <xdr:rowOff>20379</xdr:rowOff>
        </xdr:to>
        <xdr:pic>
          <xdr:nvPicPr>
            <xdr:cNvPr id="13" name="Image 12"/>
            <xdr:cNvPicPr>
              <a:picLocks noChangeAspect="1"/>
              <a:extLst>
                <a:ext uri="{84589F7E-364E-4C9E-8A38-B11213B215E9}">
                  <a14:cameraTool cellRange="image1" spid="_x0000_s433245"/>
                </a:ext>
              </a:extLst>
            </xdr:cNvPicPr>
          </xdr:nvPicPr>
          <xdr:blipFill>
            <a:blip xmlns:r="http://schemas.openxmlformats.org/officeDocument/2006/relationships" r:embed="rId2"/>
            <a:stretch>
              <a:fillRect/>
            </a:stretch>
          </xdr:blipFill>
          <xdr:spPr>
            <a:xfrm>
              <a:off x="13978535" y="9997440"/>
              <a:ext cx="2177637" cy="668079"/>
            </a:xfrm>
            <a:prstGeom prst="ellipse">
              <a:avLst/>
            </a:prstGeom>
            <a:ln>
              <a:noFill/>
            </a:ln>
            <a:effectLst>
              <a:softEdge rad="25400"/>
            </a:effectLst>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425301</xdr:colOff>
          <xdr:row>66</xdr:row>
          <xdr:rowOff>0</xdr:rowOff>
        </xdr:from>
        <xdr:to>
          <xdr:col>8</xdr:col>
          <xdr:colOff>168349</xdr:colOff>
          <xdr:row>67</xdr:row>
          <xdr:rowOff>72212</xdr:rowOff>
        </xdr:to>
        <xdr:pic>
          <xdr:nvPicPr>
            <xdr:cNvPr id="14" name="Image 13"/>
            <xdr:cNvPicPr>
              <a:picLocks noChangeAspect="1"/>
              <a:extLst>
                <a:ext uri="{84589F7E-364E-4C9E-8A38-B11213B215E9}">
                  <a14:cameraTool cellRange="image2" spid="_x0000_s433246"/>
                </a:ext>
              </a:extLst>
            </xdr:cNvPicPr>
          </xdr:nvPicPr>
          <xdr:blipFill>
            <a:blip xmlns:r="http://schemas.openxmlformats.org/officeDocument/2006/relationships" r:embed="rId2"/>
            <a:stretch>
              <a:fillRect/>
            </a:stretch>
          </xdr:blipFill>
          <xdr:spPr>
            <a:xfrm>
              <a:off x="10514181" y="9997440"/>
              <a:ext cx="2242408" cy="719912"/>
            </a:xfrm>
            <a:prstGeom prst="ellipse">
              <a:avLst/>
            </a:prstGeom>
            <a:ln>
              <a:noFill/>
            </a:ln>
            <a:effectLst>
              <a:softEdge rad="25400"/>
            </a:effectLst>
          </xdr:spPr>
        </xdr:pic>
        <xdr:clientData/>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0</xdr:col>
      <xdr:colOff>30480</xdr:colOff>
      <xdr:row>15</xdr:row>
      <xdr:rowOff>7620</xdr:rowOff>
    </xdr:from>
    <xdr:to>
      <xdr:col>1</xdr:col>
      <xdr:colOff>167640</xdr:colOff>
      <xdr:row>15</xdr:row>
      <xdr:rowOff>464820</xdr:rowOff>
    </xdr:to>
    <xdr:pic>
      <xdr:nvPicPr>
        <xdr:cNvPr id="2" name="Picture 29"/>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0480" y="762000"/>
          <a:ext cx="381000" cy="457200"/>
        </a:xfrm>
        <a:prstGeom prst="rect">
          <a:avLst/>
        </a:prstGeom>
        <a:noFill/>
        <a:ln>
          <a:noFill/>
        </a:ln>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91240B29-F687-4F45-9708-019B960494DF}">
            <a14:hiddenLine xmlns:a14="http://schemas.microsoft.com/office/drawing/2010/main" w="1">
              <a:solidFill>
                <a:srgbClr xmlns:mc="http://schemas.openxmlformats.org/markup-compatibility/2006" val="FFFFFF" mc:Ignorable="a14" a14:legacySpreadsheetColorIndex="65"/>
              </a:solidFill>
              <a:miter lim="800000"/>
              <a:headEnd/>
              <a:tailEnd/>
            </a14:hiddenLine>
          </a:ext>
          <a:ext uri="{AF507438-7753-43E0-B8FC-AC1667EBCBE1}">
            <a14:hiddenEffects xmlns:a14="http://schemas.microsoft.com/office/drawing/2010/main">
              <a:effectLst>
                <a:outerShdw dist="35921" dir="2700000" algn="ctr" rotWithShape="0">
                  <a:srgbClr val="808080"/>
                </a:outerShdw>
              </a:effectLst>
            </a14:hiddenEffects>
          </a:ext>
        </a:extLst>
      </xdr:spPr>
    </xdr:pic>
    <xdr:clientData/>
  </xdr:twoCellAnchor>
  <mc:AlternateContent xmlns:mc="http://schemas.openxmlformats.org/markup-compatibility/2006">
    <mc:Choice xmlns:a14="http://schemas.microsoft.com/office/drawing/2010/main" Requires="a14">
      <xdr:twoCellAnchor editAs="oneCell">
        <xdr:from>
          <xdr:col>13</xdr:col>
          <xdr:colOff>419100</xdr:colOff>
          <xdr:row>64</xdr:row>
          <xdr:rowOff>19050</xdr:rowOff>
        </xdr:from>
        <xdr:to>
          <xdr:col>15</xdr:col>
          <xdr:colOff>619124</xdr:colOff>
          <xdr:row>67</xdr:row>
          <xdr:rowOff>103149</xdr:rowOff>
        </xdr:to>
        <xdr:pic>
          <xdr:nvPicPr>
            <xdr:cNvPr id="3" name="Image 2"/>
            <xdr:cNvPicPr>
              <a:picLocks noChangeAspect="1"/>
              <a:extLst>
                <a:ext uri="{84589F7E-364E-4C9E-8A38-B11213B215E9}">
                  <a14:cameraTool cellRange="image" spid="_x0000_s429512"/>
                </a:ext>
              </a:extLst>
            </xdr:cNvPicPr>
          </xdr:nvPicPr>
          <xdr:blipFill>
            <a:blip xmlns:r="http://schemas.openxmlformats.org/officeDocument/2006/relationships" r:embed="rId2"/>
            <a:stretch>
              <a:fillRect/>
            </a:stretch>
          </xdr:blipFill>
          <xdr:spPr>
            <a:xfrm>
              <a:off x="16101060" y="10679430"/>
              <a:ext cx="1884045" cy="666750"/>
            </a:xfrm>
            <a:prstGeom prst="ellipse">
              <a:avLst/>
            </a:prstGeom>
            <a:ln>
              <a:noFill/>
            </a:ln>
            <a:effectLst>
              <a:softEdge rad="25400"/>
            </a:effectLst>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628650</xdr:colOff>
          <xdr:row>64</xdr:row>
          <xdr:rowOff>9525</xdr:rowOff>
        </xdr:from>
        <xdr:to>
          <xdr:col>12</xdr:col>
          <xdr:colOff>219075</xdr:colOff>
          <xdr:row>67</xdr:row>
          <xdr:rowOff>93624</xdr:rowOff>
        </xdr:to>
        <xdr:pic>
          <xdr:nvPicPr>
            <xdr:cNvPr id="4" name="Image 3"/>
            <xdr:cNvPicPr>
              <a:picLocks noChangeAspect="1"/>
              <a:extLst>
                <a:ext uri="{84589F7E-364E-4C9E-8A38-B11213B215E9}">
                  <a14:cameraTool cellRange="image1" spid="_x0000_s429513"/>
                </a:ext>
              </a:extLst>
            </xdr:cNvPicPr>
          </xdr:nvPicPr>
          <xdr:blipFill>
            <a:blip xmlns:r="http://schemas.openxmlformats.org/officeDocument/2006/relationships" r:embed="rId2"/>
            <a:stretch>
              <a:fillRect/>
            </a:stretch>
          </xdr:blipFill>
          <xdr:spPr>
            <a:xfrm>
              <a:off x="13140690" y="10669905"/>
              <a:ext cx="1891665" cy="666750"/>
            </a:xfrm>
            <a:prstGeom prst="ellipse">
              <a:avLst/>
            </a:prstGeom>
            <a:ln>
              <a:noFill/>
            </a:ln>
            <a:effectLst>
              <a:softEdge rad="25400"/>
            </a:effectLst>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133350</xdr:colOff>
          <xdr:row>64</xdr:row>
          <xdr:rowOff>9525</xdr:rowOff>
        </xdr:from>
        <xdr:to>
          <xdr:col>7</xdr:col>
          <xdr:colOff>337348</xdr:colOff>
          <xdr:row>67</xdr:row>
          <xdr:rowOff>91396</xdr:rowOff>
        </xdr:to>
        <xdr:pic>
          <xdr:nvPicPr>
            <xdr:cNvPr id="5" name="Image 4"/>
            <xdr:cNvPicPr>
              <a:picLocks noChangeAspect="1"/>
              <a:extLst>
                <a:ext uri="{84589F7E-364E-4C9E-8A38-B11213B215E9}">
                  <a14:cameraTool cellRange="image2" spid="_x0000_s429514"/>
                </a:ext>
              </a:extLst>
            </xdr:cNvPicPr>
          </xdr:nvPicPr>
          <xdr:blipFill>
            <a:blip xmlns:r="http://schemas.openxmlformats.org/officeDocument/2006/relationships" r:embed="rId2"/>
            <a:stretch>
              <a:fillRect/>
            </a:stretch>
          </xdr:blipFill>
          <xdr:spPr>
            <a:xfrm>
              <a:off x="9109710" y="10669905"/>
              <a:ext cx="1888019" cy="664522"/>
            </a:xfrm>
            <a:prstGeom prst="ellipse">
              <a:avLst/>
            </a:prstGeom>
            <a:ln>
              <a:noFill/>
            </a:ln>
            <a:effectLst>
              <a:softEdge rad="25400"/>
            </a:effectLst>
          </xdr:spPr>
        </xdr:pic>
        <xdr:clientData/>
      </xdr:twoCellAnchor>
    </mc:Choice>
    <mc:Fallback/>
  </mc:AlternateContent>
  <xdr:twoCellAnchor>
    <xdr:from>
      <xdr:col>0</xdr:col>
      <xdr:colOff>30480</xdr:colOff>
      <xdr:row>15</xdr:row>
      <xdr:rowOff>7620</xdr:rowOff>
    </xdr:from>
    <xdr:to>
      <xdr:col>1</xdr:col>
      <xdr:colOff>167640</xdr:colOff>
      <xdr:row>15</xdr:row>
      <xdr:rowOff>464820</xdr:rowOff>
    </xdr:to>
    <xdr:pic>
      <xdr:nvPicPr>
        <xdr:cNvPr id="6" name="Picture 29"/>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0480" y="2865120"/>
          <a:ext cx="384810" cy="457200"/>
        </a:xfrm>
        <a:prstGeom prst="rect">
          <a:avLst/>
        </a:prstGeom>
        <a:noFill/>
        <a:ln>
          <a:noFill/>
        </a:ln>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91240B29-F687-4F45-9708-019B960494DF}">
            <a14:hiddenLine xmlns:a14="http://schemas.microsoft.com/office/drawing/2010/main" w="1">
              <a:solidFill>
                <a:srgbClr xmlns:mc="http://schemas.openxmlformats.org/markup-compatibility/2006" val="FFFFFF" mc:Ignorable="a14" a14:legacySpreadsheetColorIndex="65"/>
              </a:solidFill>
              <a:miter lim="800000"/>
              <a:headEnd/>
              <a:tailEnd/>
            </a14:hiddenLine>
          </a:ext>
          <a:ext uri="{AF507438-7753-43E0-B8FC-AC1667EBCBE1}">
            <a14:hiddenEffects xmlns:a14="http://schemas.microsoft.com/office/drawing/2010/main">
              <a:effectLst>
                <a:outerShdw dist="35921" dir="2700000" algn="ctr" rotWithShape="0">
                  <a:srgbClr val="808080"/>
                </a:outerShdw>
              </a:effectLst>
            </a14:hiddenEffects>
          </a:ext>
        </a:extLst>
      </xdr:spPr>
    </xdr:pic>
    <xdr:clientData/>
  </xdr:twoCellAnchor>
  <mc:AlternateContent xmlns:mc="http://schemas.openxmlformats.org/markup-compatibility/2006">
    <mc:Choice xmlns:a14="http://schemas.microsoft.com/office/drawing/2010/main" Requires="a14">
      <xdr:twoCellAnchor editAs="oneCell">
        <xdr:from>
          <xdr:col>13</xdr:col>
          <xdr:colOff>419100</xdr:colOff>
          <xdr:row>64</xdr:row>
          <xdr:rowOff>19050</xdr:rowOff>
        </xdr:from>
        <xdr:to>
          <xdr:col>15</xdr:col>
          <xdr:colOff>619123</xdr:colOff>
          <xdr:row>67</xdr:row>
          <xdr:rowOff>103149</xdr:rowOff>
        </xdr:to>
        <xdr:pic>
          <xdr:nvPicPr>
            <xdr:cNvPr id="7" name="Image 6"/>
            <xdr:cNvPicPr>
              <a:picLocks noChangeAspect="1"/>
              <a:extLst>
                <a:ext uri="{84589F7E-364E-4C9E-8A38-B11213B215E9}">
                  <a14:cameraTool cellRange="image" spid="_x0000_s429515"/>
                </a:ext>
              </a:extLst>
            </xdr:cNvPicPr>
          </xdr:nvPicPr>
          <xdr:blipFill>
            <a:blip xmlns:r="http://schemas.openxmlformats.org/officeDocument/2006/relationships" r:embed="rId2"/>
            <a:stretch>
              <a:fillRect/>
            </a:stretch>
          </xdr:blipFill>
          <xdr:spPr>
            <a:xfrm>
              <a:off x="17754600" y="12973050"/>
              <a:ext cx="1885949" cy="666750"/>
            </a:xfrm>
            <a:prstGeom prst="ellipse">
              <a:avLst/>
            </a:prstGeom>
            <a:ln>
              <a:noFill/>
            </a:ln>
            <a:effectLst>
              <a:softEdge rad="25400"/>
            </a:effectLst>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628650</xdr:colOff>
          <xdr:row>64</xdr:row>
          <xdr:rowOff>9525</xdr:rowOff>
        </xdr:from>
        <xdr:to>
          <xdr:col>12</xdr:col>
          <xdr:colOff>219075</xdr:colOff>
          <xdr:row>67</xdr:row>
          <xdr:rowOff>93624</xdr:rowOff>
        </xdr:to>
        <xdr:pic>
          <xdr:nvPicPr>
            <xdr:cNvPr id="8" name="Image 7"/>
            <xdr:cNvPicPr>
              <a:picLocks noChangeAspect="1"/>
              <a:extLst>
                <a:ext uri="{84589F7E-364E-4C9E-8A38-B11213B215E9}">
                  <a14:cameraTool cellRange="image1" spid="_x0000_s429516"/>
                </a:ext>
              </a:extLst>
            </xdr:cNvPicPr>
          </xdr:nvPicPr>
          <xdr:blipFill>
            <a:blip xmlns:r="http://schemas.openxmlformats.org/officeDocument/2006/relationships" r:embed="rId2"/>
            <a:stretch>
              <a:fillRect/>
            </a:stretch>
          </xdr:blipFill>
          <xdr:spPr>
            <a:xfrm>
              <a:off x="14801850" y="12963525"/>
              <a:ext cx="1885950" cy="666750"/>
            </a:xfrm>
            <a:prstGeom prst="ellipse">
              <a:avLst/>
            </a:prstGeom>
            <a:ln>
              <a:noFill/>
            </a:ln>
            <a:effectLst>
              <a:softEdge rad="25400"/>
            </a:effectLst>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133350</xdr:colOff>
          <xdr:row>64</xdr:row>
          <xdr:rowOff>9525</xdr:rowOff>
        </xdr:from>
        <xdr:to>
          <xdr:col>7</xdr:col>
          <xdr:colOff>337347</xdr:colOff>
          <xdr:row>67</xdr:row>
          <xdr:rowOff>91396</xdr:rowOff>
        </xdr:to>
        <xdr:pic>
          <xdr:nvPicPr>
            <xdr:cNvPr id="9" name="Image 8"/>
            <xdr:cNvPicPr>
              <a:picLocks noChangeAspect="1"/>
              <a:extLst>
                <a:ext uri="{84589F7E-364E-4C9E-8A38-B11213B215E9}">
                  <a14:cameraTool cellRange="image2" spid="_x0000_s429517"/>
                </a:ext>
              </a:extLst>
            </xdr:cNvPicPr>
          </xdr:nvPicPr>
          <xdr:blipFill>
            <a:blip xmlns:r="http://schemas.openxmlformats.org/officeDocument/2006/relationships" r:embed="rId2"/>
            <a:stretch>
              <a:fillRect/>
            </a:stretch>
          </xdr:blipFill>
          <xdr:spPr>
            <a:xfrm>
              <a:off x="10763250" y="12963525"/>
              <a:ext cx="1889923" cy="664522"/>
            </a:xfrm>
            <a:prstGeom prst="ellipse">
              <a:avLst/>
            </a:prstGeom>
            <a:ln>
              <a:noFill/>
            </a:ln>
            <a:effectLst>
              <a:softEdge rad="25400"/>
            </a:effectLst>
          </xdr:spPr>
        </xdr:pic>
        <xdr:clientData/>
      </xdr:twoCellAnchor>
    </mc:Choice>
    <mc:Fallback/>
  </mc:AlternateContent>
  <xdr:twoCellAnchor>
    <xdr:from>
      <xdr:col>0</xdr:col>
      <xdr:colOff>30480</xdr:colOff>
      <xdr:row>15</xdr:row>
      <xdr:rowOff>7620</xdr:rowOff>
    </xdr:from>
    <xdr:to>
      <xdr:col>1</xdr:col>
      <xdr:colOff>167640</xdr:colOff>
      <xdr:row>15</xdr:row>
      <xdr:rowOff>464820</xdr:rowOff>
    </xdr:to>
    <xdr:pic>
      <xdr:nvPicPr>
        <xdr:cNvPr id="10" name="Picture 29"/>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0480" y="2865120"/>
          <a:ext cx="384810" cy="457200"/>
        </a:xfrm>
        <a:prstGeom prst="rect">
          <a:avLst/>
        </a:prstGeom>
        <a:noFill/>
        <a:ln>
          <a:noFill/>
        </a:ln>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91240B29-F687-4F45-9708-019B960494DF}">
            <a14:hiddenLine xmlns:a14="http://schemas.microsoft.com/office/drawing/2010/main" w="1">
              <a:solidFill>
                <a:srgbClr xmlns:mc="http://schemas.openxmlformats.org/markup-compatibility/2006" val="FFFFFF" mc:Ignorable="a14" a14:legacySpreadsheetColorIndex="65"/>
              </a:solidFill>
              <a:miter lim="800000"/>
              <a:headEnd/>
              <a:tailEnd/>
            </a14:hiddenLine>
          </a:ext>
          <a:ext uri="{AF507438-7753-43E0-B8FC-AC1667EBCBE1}">
            <a14:hiddenEffects xmlns:a14="http://schemas.microsoft.com/office/drawing/2010/main">
              <a:effectLst>
                <a:outerShdw dist="35921" dir="2700000" algn="ctr" rotWithShape="0">
                  <a:srgbClr val="808080"/>
                </a:outerShdw>
              </a:effectLst>
            </a14:hiddenEffects>
          </a:ext>
        </a:extLst>
      </xdr:spPr>
    </xdr:pic>
    <xdr:clientData/>
  </xdr:twoCellAnchor>
  <mc:AlternateContent xmlns:mc="http://schemas.openxmlformats.org/markup-compatibility/2006">
    <mc:Choice xmlns:a14="http://schemas.microsoft.com/office/drawing/2010/main" Requires="a14">
      <xdr:twoCellAnchor editAs="oneCell">
        <xdr:from>
          <xdr:col>13</xdr:col>
          <xdr:colOff>419100</xdr:colOff>
          <xdr:row>64</xdr:row>
          <xdr:rowOff>19050</xdr:rowOff>
        </xdr:from>
        <xdr:to>
          <xdr:col>15</xdr:col>
          <xdr:colOff>619122</xdr:colOff>
          <xdr:row>67</xdr:row>
          <xdr:rowOff>103149</xdr:rowOff>
        </xdr:to>
        <xdr:pic>
          <xdr:nvPicPr>
            <xdr:cNvPr id="11" name="Image 10"/>
            <xdr:cNvPicPr>
              <a:picLocks noChangeAspect="1"/>
              <a:extLst>
                <a:ext uri="{84589F7E-364E-4C9E-8A38-B11213B215E9}">
                  <a14:cameraTool cellRange="image" spid="_x0000_s429518"/>
                </a:ext>
              </a:extLst>
            </xdr:cNvPicPr>
          </xdr:nvPicPr>
          <xdr:blipFill>
            <a:blip xmlns:r="http://schemas.openxmlformats.org/officeDocument/2006/relationships" r:embed="rId2"/>
            <a:stretch>
              <a:fillRect/>
            </a:stretch>
          </xdr:blipFill>
          <xdr:spPr>
            <a:xfrm>
              <a:off x="17754600" y="12973050"/>
              <a:ext cx="1885948" cy="666750"/>
            </a:xfrm>
            <a:prstGeom prst="ellipse">
              <a:avLst/>
            </a:prstGeom>
            <a:ln>
              <a:noFill/>
            </a:ln>
            <a:effectLst>
              <a:softEdge rad="25400"/>
            </a:effectLst>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628650</xdr:colOff>
          <xdr:row>64</xdr:row>
          <xdr:rowOff>9525</xdr:rowOff>
        </xdr:from>
        <xdr:to>
          <xdr:col>12</xdr:col>
          <xdr:colOff>219075</xdr:colOff>
          <xdr:row>67</xdr:row>
          <xdr:rowOff>93624</xdr:rowOff>
        </xdr:to>
        <xdr:pic>
          <xdr:nvPicPr>
            <xdr:cNvPr id="12" name="Image 11"/>
            <xdr:cNvPicPr>
              <a:picLocks noChangeAspect="1"/>
              <a:extLst>
                <a:ext uri="{84589F7E-364E-4C9E-8A38-B11213B215E9}">
                  <a14:cameraTool cellRange="image1" spid="_x0000_s429519"/>
                </a:ext>
              </a:extLst>
            </xdr:cNvPicPr>
          </xdr:nvPicPr>
          <xdr:blipFill>
            <a:blip xmlns:r="http://schemas.openxmlformats.org/officeDocument/2006/relationships" r:embed="rId2"/>
            <a:stretch>
              <a:fillRect/>
            </a:stretch>
          </xdr:blipFill>
          <xdr:spPr>
            <a:xfrm>
              <a:off x="14801850" y="12963525"/>
              <a:ext cx="1885950" cy="666750"/>
            </a:xfrm>
            <a:prstGeom prst="ellipse">
              <a:avLst/>
            </a:prstGeom>
            <a:ln>
              <a:noFill/>
            </a:ln>
            <a:effectLst>
              <a:softEdge rad="25400"/>
            </a:effectLst>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133350</xdr:colOff>
          <xdr:row>64</xdr:row>
          <xdr:rowOff>9525</xdr:rowOff>
        </xdr:from>
        <xdr:to>
          <xdr:col>7</xdr:col>
          <xdr:colOff>337346</xdr:colOff>
          <xdr:row>67</xdr:row>
          <xdr:rowOff>91396</xdr:rowOff>
        </xdr:to>
        <xdr:pic>
          <xdr:nvPicPr>
            <xdr:cNvPr id="13" name="Image 12"/>
            <xdr:cNvPicPr>
              <a:picLocks noChangeAspect="1"/>
              <a:extLst>
                <a:ext uri="{84589F7E-364E-4C9E-8A38-B11213B215E9}">
                  <a14:cameraTool cellRange="image2" spid="_x0000_s429520"/>
                </a:ext>
              </a:extLst>
            </xdr:cNvPicPr>
          </xdr:nvPicPr>
          <xdr:blipFill>
            <a:blip xmlns:r="http://schemas.openxmlformats.org/officeDocument/2006/relationships" r:embed="rId2"/>
            <a:stretch>
              <a:fillRect/>
            </a:stretch>
          </xdr:blipFill>
          <xdr:spPr>
            <a:xfrm>
              <a:off x="10763250" y="12963525"/>
              <a:ext cx="1889922" cy="664522"/>
            </a:xfrm>
            <a:prstGeom prst="ellipse">
              <a:avLst/>
            </a:prstGeom>
            <a:ln>
              <a:noFill/>
            </a:ln>
            <a:effectLst>
              <a:softEdge rad="25400"/>
            </a:effectLst>
          </xdr:spPr>
        </xdr:pic>
        <xdr:clientData/>
      </xdr:twoCellAnchor>
    </mc:Choice>
    <mc:Fallback/>
  </mc:AlternateContent>
  <mc:AlternateContent xmlns:mc="http://schemas.openxmlformats.org/markup-compatibility/2006">
    <mc:Choice xmlns:a14="http://schemas.microsoft.com/office/drawing/2010/main" Requires="a14">
      <xdr:twoCellAnchor>
        <xdr:from>
          <xdr:col>2</xdr:col>
          <xdr:colOff>38100</xdr:colOff>
          <xdr:row>44</xdr:row>
          <xdr:rowOff>60960</xdr:rowOff>
        </xdr:from>
        <xdr:to>
          <xdr:col>2</xdr:col>
          <xdr:colOff>5836920</xdr:colOff>
          <xdr:row>44</xdr:row>
          <xdr:rowOff>373380</xdr:rowOff>
        </xdr:to>
        <xdr:sp macro="" textlink="">
          <xdr:nvSpPr>
            <xdr:cNvPr id="20061" name="Button 605" hidden="1">
              <a:extLst>
                <a:ext uri="{63B3BB69-23CF-44E3-9099-C40C66FF867C}">
                  <a14:compatExt spid="_x0000_s20061"/>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1" u="none" strike="noStrike" baseline="0">
                  <a:solidFill>
                    <a:srgbClr val="0000FF"/>
                  </a:solidFill>
                  <a:latin typeface="Arial"/>
                  <a:cs typeface="Arial"/>
                </a:rPr>
                <a:t>Ajouter ligne Produit  HORMANN </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30480</xdr:colOff>
          <xdr:row>59</xdr:row>
          <xdr:rowOff>45720</xdr:rowOff>
        </xdr:from>
        <xdr:to>
          <xdr:col>2</xdr:col>
          <xdr:colOff>5836920</xdr:colOff>
          <xdr:row>59</xdr:row>
          <xdr:rowOff>373380</xdr:rowOff>
        </xdr:to>
        <xdr:sp macro="" textlink="">
          <xdr:nvSpPr>
            <xdr:cNvPr id="20071" name="Button 615" hidden="1">
              <a:extLst>
                <a:ext uri="{63B3BB69-23CF-44E3-9099-C40C66FF867C}">
                  <a14:compatExt spid="_x0000_s20071"/>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1" u="none" strike="noStrike" baseline="0">
                  <a:solidFill>
                    <a:srgbClr val="0000FF"/>
                  </a:solidFill>
                  <a:latin typeface="Arial"/>
                  <a:cs typeface="Arial"/>
                </a:rPr>
                <a:t>Ajouter ligne Hors HORMANN </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13</xdr:col>
          <xdr:colOff>419100</xdr:colOff>
          <xdr:row>64</xdr:row>
          <xdr:rowOff>0</xdr:rowOff>
        </xdr:from>
        <xdr:to>
          <xdr:col>15</xdr:col>
          <xdr:colOff>619125</xdr:colOff>
          <xdr:row>65</xdr:row>
          <xdr:rowOff>20380</xdr:rowOff>
        </xdr:to>
        <xdr:pic>
          <xdr:nvPicPr>
            <xdr:cNvPr id="16" name="Image 15"/>
            <xdr:cNvPicPr>
              <a:picLocks noChangeAspect="1"/>
              <a:extLst>
                <a:ext uri="{84589F7E-364E-4C9E-8A38-B11213B215E9}">
                  <a14:cameraTool cellRange="image" spid="_x0000_s429521"/>
                </a:ext>
              </a:extLst>
            </xdr:cNvPicPr>
          </xdr:nvPicPr>
          <xdr:blipFill>
            <a:blip xmlns:r="http://schemas.openxmlformats.org/officeDocument/2006/relationships" r:embed="rId2"/>
            <a:stretch>
              <a:fillRect/>
            </a:stretch>
          </xdr:blipFill>
          <xdr:spPr>
            <a:xfrm>
              <a:off x="17213580" y="9997440"/>
              <a:ext cx="1884045" cy="668079"/>
            </a:xfrm>
            <a:prstGeom prst="ellipse">
              <a:avLst/>
            </a:prstGeom>
            <a:ln>
              <a:noFill/>
            </a:ln>
            <a:effectLst>
              <a:softEdge rad="25400"/>
            </a:effectLst>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353975</xdr:colOff>
          <xdr:row>64</xdr:row>
          <xdr:rowOff>0</xdr:rowOff>
        </xdr:from>
        <xdr:to>
          <xdr:col>12</xdr:col>
          <xdr:colOff>230372</xdr:colOff>
          <xdr:row>65</xdr:row>
          <xdr:rowOff>20380</xdr:rowOff>
        </xdr:to>
        <xdr:pic>
          <xdr:nvPicPr>
            <xdr:cNvPr id="17" name="Image 16"/>
            <xdr:cNvPicPr>
              <a:picLocks noChangeAspect="1"/>
              <a:extLst>
                <a:ext uri="{84589F7E-364E-4C9E-8A38-B11213B215E9}">
                  <a14:cameraTool cellRange="image1" spid="_x0000_s429522"/>
                </a:ext>
              </a:extLst>
            </xdr:cNvPicPr>
          </xdr:nvPicPr>
          <xdr:blipFill>
            <a:blip xmlns:r="http://schemas.openxmlformats.org/officeDocument/2006/relationships" r:embed="rId2"/>
            <a:stretch>
              <a:fillRect/>
            </a:stretch>
          </xdr:blipFill>
          <xdr:spPr>
            <a:xfrm>
              <a:off x="13978535" y="9997440"/>
              <a:ext cx="2177637" cy="668079"/>
            </a:xfrm>
            <a:prstGeom prst="ellipse">
              <a:avLst/>
            </a:prstGeom>
            <a:ln>
              <a:noFill/>
            </a:ln>
            <a:effectLst>
              <a:softEdge rad="25400"/>
            </a:effectLst>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425301</xdr:colOff>
          <xdr:row>64</xdr:row>
          <xdr:rowOff>0</xdr:rowOff>
        </xdr:from>
        <xdr:to>
          <xdr:col>8</xdr:col>
          <xdr:colOff>168349</xdr:colOff>
          <xdr:row>65</xdr:row>
          <xdr:rowOff>72213</xdr:rowOff>
        </xdr:to>
        <xdr:pic>
          <xdr:nvPicPr>
            <xdr:cNvPr id="18" name="Image 17"/>
            <xdr:cNvPicPr>
              <a:picLocks noChangeAspect="1"/>
              <a:extLst>
                <a:ext uri="{84589F7E-364E-4C9E-8A38-B11213B215E9}">
                  <a14:cameraTool cellRange="image2" spid="_x0000_s429523"/>
                </a:ext>
              </a:extLst>
            </xdr:cNvPicPr>
          </xdr:nvPicPr>
          <xdr:blipFill>
            <a:blip xmlns:r="http://schemas.openxmlformats.org/officeDocument/2006/relationships" r:embed="rId2"/>
            <a:stretch>
              <a:fillRect/>
            </a:stretch>
          </xdr:blipFill>
          <xdr:spPr>
            <a:xfrm>
              <a:off x="10514181" y="9997440"/>
              <a:ext cx="2242408" cy="719912"/>
            </a:xfrm>
            <a:prstGeom prst="ellipse">
              <a:avLst/>
            </a:prstGeom>
            <a:ln>
              <a:noFill/>
            </a:ln>
            <a:effectLst>
              <a:softEdge rad="25400"/>
            </a:effectLst>
          </xdr:spPr>
        </xdr:pic>
        <xdr:clientData/>
      </xdr:twoCellAnchor>
    </mc:Choice>
    <mc:Fallback/>
  </mc:AlternateContent>
</xdr:wsDr>
</file>

<file path=xl/drawings/drawing5.xml><?xml version="1.0" encoding="utf-8"?>
<xdr:wsDr xmlns:xdr="http://schemas.openxmlformats.org/drawingml/2006/spreadsheetDrawing" xmlns:a="http://schemas.openxmlformats.org/drawingml/2006/main">
  <xdr:twoCellAnchor>
    <xdr:from>
      <xdr:col>0</xdr:col>
      <xdr:colOff>30480</xdr:colOff>
      <xdr:row>15</xdr:row>
      <xdr:rowOff>7620</xdr:rowOff>
    </xdr:from>
    <xdr:to>
      <xdr:col>1</xdr:col>
      <xdr:colOff>167640</xdr:colOff>
      <xdr:row>15</xdr:row>
      <xdr:rowOff>464820</xdr:rowOff>
    </xdr:to>
    <xdr:pic>
      <xdr:nvPicPr>
        <xdr:cNvPr id="2" name="Picture 29"/>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0480" y="762000"/>
          <a:ext cx="381000" cy="457200"/>
        </a:xfrm>
        <a:prstGeom prst="rect">
          <a:avLst/>
        </a:prstGeom>
        <a:noFill/>
        <a:ln>
          <a:noFill/>
        </a:ln>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91240B29-F687-4F45-9708-019B960494DF}">
            <a14:hiddenLine xmlns:a14="http://schemas.microsoft.com/office/drawing/2010/main" w="1">
              <a:solidFill>
                <a:srgbClr xmlns:mc="http://schemas.openxmlformats.org/markup-compatibility/2006" val="FFFFFF" mc:Ignorable="a14" a14:legacySpreadsheetColorIndex="65"/>
              </a:solidFill>
              <a:miter lim="800000"/>
              <a:headEnd/>
              <a:tailEnd/>
            </a14:hiddenLine>
          </a:ext>
          <a:ext uri="{AF507438-7753-43E0-B8FC-AC1667EBCBE1}">
            <a14:hiddenEffects xmlns:a14="http://schemas.microsoft.com/office/drawing/2010/main">
              <a:effectLst>
                <a:outerShdw dist="35921" dir="2700000" algn="ctr" rotWithShape="0">
                  <a:srgbClr val="808080"/>
                </a:outerShdw>
              </a:effectLst>
            </a14:hiddenEffects>
          </a:ext>
        </a:extLst>
      </xdr:spPr>
    </xdr:pic>
    <xdr:clientData/>
  </xdr:twoCellAnchor>
  <mc:AlternateContent xmlns:mc="http://schemas.openxmlformats.org/markup-compatibility/2006">
    <mc:Choice xmlns:a14="http://schemas.microsoft.com/office/drawing/2010/main" Requires="a14">
      <xdr:twoCellAnchor editAs="oneCell">
        <xdr:from>
          <xdr:col>13</xdr:col>
          <xdr:colOff>419100</xdr:colOff>
          <xdr:row>63</xdr:row>
          <xdr:rowOff>19050</xdr:rowOff>
        </xdr:from>
        <xdr:to>
          <xdr:col>15</xdr:col>
          <xdr:colOff>619124</xdr:colOff>
          <xdr:row>64</xdr:row>
          <xdr:rowOff>38100</xdr:rowOff>
        </xdr:to>
        <xdr:pic>
          <xdr:nvPicPr>
            <xdr:cNvPr id="3" name="Image 2"/>
            <xdr:cNvPicPr>
              <a:picLocks noChangeAspect="1"/>
              <a:extLst>
                <a:ext uri="{84589F7E-364E-4C9E-8A38-B11213B215E9}">
                  <a14:cameraTool cellRange="image" spid="_x0000_s418614"/>
                </a:ext>
              </a:extLst>
            </xdr:cNvPicPr>
          </xdr:nvPicPr>
          <xdr:blipFill>
            <a:blip xmlns:r="http://schemas.openxmlformats.org/officeDocument/2006/relationships" r:embed="rId2"/>
            <a:stretch>
              <a:fillRect/>
            </a:stretch>
          </xdr:blipFill>
          <xdr:spPr>
            <a:xfrm>
              <a:off x="16101060" y="10679430"/>
              <a:ext cx="1884045" cy="666750"/>
            </a:xfrm>
            <a:prstGeom prst="ellipse">
              <a:avLst/>
            </a:prstGeom>
            <a:ln>
              <a:noFill/>
            </a:ln>
            <a:effectLst>
              <a:softEdge rad="25400"/>
            </a:effectLst>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628650</xdr:colOff>
          <xdr:row>63</xdr:row>
          <xdr:rowOff>9525</xdr:rowOff>
        </xdr:from>
        <xdr:to>
          <xdr:col>12</xdr:col>
          <xdr:colOff>219075</xdr:colOff>
          <xdr:row>64</xdr:row>
          <xdr:rowOff>28575</xdr:rowOff>
        </xdr:to>
        <xdr:pic>
          <xdr:nvPicPr>
            <xdr:cNvPr id="4" name="Image 3"/>
            <xdr:cNvPicPr>
              <a:picLocks noChangeAspect="1"/>
              <a:extLst>
                <a:ext uri="{84589F7E-364E-4C9E-8A38-B11213B215E9}">
                  <a14:cameraTool cellRange="image1" spid="_x0000_s418615"/>
                </a:ext>
              </a:extLst>
            </xdr:cNvPicPr>
          </xdr:nvPicPr>
          <xdr:blipFill>
            <a:blip xmlns:r="http://schemas.openxmlformats.org/officeDocument/2006/relationships" r:embed="rId2"/>
            <a:stretch>
              <a:fillRect/>
            </a:stretch>
          </xdr:blipFill>
          <xdr:spPr>
            <a:xfrm>
              <a:off x="13140690" y="10669905"/>
              <a:ext cx="1891665" cy="666750"/>
            </a:xfrm>
            <a:prstGeom prst="ellipse">
              <a:avLst/>
            </a:prstGeom>
            <a:ln>
              <a:noFill/>
            </a:ln>
            <a:effectLst>
              <a:softEdge rad="25400"/>
            </a:effectLst>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133350</xdr:colOff>
          <xdr:row>63</xdr:row>
          <xdr:rowOff>9525</xdr:rowOff>
        </xdr:from>
        <xdr:to>
          <xdr:col>7</xdr:col>
          <xdr:colOff>337348</xdr:colOff>
          <xdr:row>64</xdr:row>
          <xdr:rowOff>26347</xdr:rowOff>
        </xdr:to>
        <xdr:pic>
          <xdr:nvPicPr>
            <xdr:cNvPr id="5" name="Image 4"/>
            <xdr:cNvPicPr>
              <a:picLocks noChangeAspect="1"/>
              <a:extLst>
                <a:ext uri="{84589F7E-364E-4C9E-8A38-B11213B215E9}">
                  <a14:cameraTool cellRange="image2" spid="_x0000_s418616"/>
                </a:ext>
              </a:extLst>
            </xdr:cNvPicPr>
          </xdr:nvPicPr>
          <xdr:blipFill>
            <a:blip xmlns:r="http://schemas.openxmlformats.org/officeDocument/2006/relationships" r:embed="rId2"/>
            <a:stretch>
              <a:fillRect/>
            </a:stretch>
          </xdr:blipFill>
          <xdr:spPr>
            <a:xfrm>
              <a:off x="9109710" y="10669905"/>
              <a:ext cx="1888019" cy="664522"/>
            </a:xfrm>
            <a:prstGeom prst="ellipse">
              <a:avLst/>
            </a:prstGeom>
            <a:ln>
              <a:noFill/>
            </a:ln>
            <a:effectLst>
              <a:softEdge rad="25400"/>
            </a:effectLst>
          </xdr:spPr>
        </xdr:pic>
        <xdr:clientData/>
      </xdr:twoCellAnchor>
    </mc:Choice>
    <mc:Fallback/>
  </mc:AlternateContent>
  <xdr:twoCellAnchor>
    <xdr:from>
      <xdr:col>0</xdr:col>
      <xdr:colOff>30480</xdr:colOff>
      <xdr:row>15</xdr:row>
      <xdr:rowOff>7620</xdr:rowOff>
    </xdr:from>
    <xdr:to>
      <xdr:col>1</xdr:col>
      <xdr:colOff>167640</xdr:colOff>
      <xdr:row>15</xdr:row>
      <xdr:rowOff>464820</xdr:rowOff>
    </xdr:to>
    <xdr:pic>
      <xdr:nvPicPr>
        <xdr:cNvPr id="6" name="Picture 29"/>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0480" y="2865120"/>
          <a:ext cx="384810" cy="457200"/>
        </a:xfrm>
        <a:prstGeom prst="rect">
          <a:avLst/>
        </a:prstGeom>
        <a:noFill/>
        <a:ln>
          <a:noFill/>
        </a:ln>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91240B29-F687-4F45-9708-019B960494DF}">
            <a14:hiddenLine xmlns:a14="http://schemas.microsoft.com/office/drawing/2010/main" w="1">
              <a:solidFill>
                <a:srgbClr xmlns:mc="http://schemas.openxmlformats.org/markup-compatibility/2006" val="FFFFFF" mc:Ignorable="a14" a14:legacySpreadsheetColorIndex="65"/>
              </a:solidFill>
              <a:miter lim="800000"/>
              <a:headEnd/>
              <a:tailEnd/>
            </a14:hiddenLine>
          </a:ext>
          <a:ext uri="{AF507438-7753-43E0-B8FC-AC1667EBCBE1}">
            <a14:hiddenEffects xmlns:a14="http://schemas.microsoft.com/office/drawing/2010/main">
              <a:effectLst>
                <a:outerShdw dist="35921" dir="2700000" algn="ctr" rotWithShape="0">
                  <a:srgbClr val="808080"/>
                </a:outerShdw>
              </a:effectLst>
            </a14:hiddenEffects>
          </a:ext>
        </a:extLst>
      </xdr:spPr>
    </xdr:pic>
    <xdr:clientData/>
  </xdr:twoCellAnchor>
  <mc:AlternateContent xmlns:mc="http://schemas.openxmlformats.org/markup-compatibility/2006">
    <mc:Choice xmlns:a14="http://schemas.microsoft.com/office/drawing/2010/main" Requires="a14">
      <xdr:twoCellAnchor editAs="oneCell">
        <xdr:from>
          <xdr:col>13</xdr:col>
          <xdr:colOff>419100</xdr:colOff>
          <xdr:row>64</xdr:row>
          <xdr:rowOff>19050</xdr:rowOff>
        </xdr:from>
        <xdr:to>
          <xdr:col>15</xdr:col>
          <xdr:colOff>609135</xdr:colOff>
          <xdr:row>67</xdr:row>
          <xdr:rowOff>100360</xdr:rowOff>
        </xdr:to>
        <xdr:pic>
          <xdr:nvPicPr>
            <xdr:cNvPr id="7" name="Image 6"/>
            <xdr:cNvPicPr>
              <a:picLocks noChangeAspect="1"/>
              <a:extLst>
                <a:ext uri="{84589F7E-364E-4C9E-8A38-B11213B215E9}">
                  <a14:cameraTool cellRange="image" spid="_x0000_s418617"/>
                </a:ext>
              </a:extLst>
            </xdr:cNvPicPr>
          </xdr:nvPicPr>
          <xdr:blipFill>
            <a:blip xmlns:r="http://schemas.openxmlformats.org/officeDocument/2006/relationships" r:embed="rId2"/>
            <a:stretch>
              <a:fillRect/>
            </a:stretch>
          </xdr:blipFill>
          <xdr:spPr>
            <a:xfrm>
              <a:off x="17796417" y="12715178"/>
              <a:ext cx="1885950" cy="666750"/>
            </a:xfrm>
            <a:prstGeom prst="ellipse">
              <a:avLst/>
            </a:prstGeom>
            <a:ln>
              <a:noFill/>
            </a:ln>
            <a:effectLst>
              <a:softEdge rad="25400"/>
            </a:effectLst>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628650</xdr:colOff>
          <xdr:row>64</xdr:row>
          <xdr:rowOff>9525</xdr:rowOff>
        </xdr:from>
        <xdr:to>
          <xdr:col>12</xdr:col>
          <xdr:colOff>203045</xdr:colOff>
          <xdr:row>67</xdr:row>
          <xdr:rowOff>90835</xdr:rowOff>
        </xdr:to>
        <xdr:pic>
          <xdr:nvPicPr>
            <xdr:cNvPr id="8" name="Image 7"/>
            <xdr:cNvPicPr>
              <a:picLocks noChangeAspect="1"/>
              <a:extLst>
                <a:ext uri="{84589F7E-364E-4C9E-8A38-B11213B215E9}">
                  <a14:cameraTool cellRange="image1" spid="_x0000_s418618"/>
                </a:ext>
              </a:extLst>
            </xdr:cNvPicPr>
          </xdr:nvPicPr>
          <xdr:blipFill>
            <a:blip xmlns:r="http://schemas.openxmlformats.org/officeDocument/2006/relationships" r:embed="rId2"/>
            <a:stretch>
              <a:fillRect/>
            </a:stretch>
          </xdr:blipFill>
          <xdr:spPr>
            <a:xfrm>
              <a:off x="14823223" y="12705653"/>
              <a:ext cx="1885950" cy="666750"/>
            </a:xfrm>
            <a:prstGeom prst="ellipse">
              <a:avLst/>
            </a:prstGeom>
            <a:ln>
              <a:noFill/>
            </a:ln>
            <a:effectLst>
              <a:softEdge rad="25400"/>
            </a:effectLst>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133350</xdr:colOff>
          <xdr:row>64</xdr:row>
          <xdr:rowOff>9525</xdr:rowOff>
        </xdr:from>
        <xdr:to>
          <xdr:col>7</xdr:col>
          <xdr:colOff>323385</xdr:colOff>
          <xdr:row>67</xdr:row>
          <xdr:rowOff>90835</xdr:rowOff>
        </xdr:to>
        <xdr:pic>
          <xdr:nvPicPr>
            <xdr:cNvPr id="9" name="Image 8"/>
            <xdr:cNvPicPr>
              <a:picLocks noChangeAspect="1"/>
              <a:extLst>
                <a:ext uri="{84589F7E-364E-4C9E-8A38-B11213B215E9}">
                  <a14:cameraTool cellRange="image2" spid="_x0000_s418619"/>
                </a:ext>
              </a:extLst>
            </xdr:cNvPicPr>
          </xdr:nvPicPr>
          <xdr:blipFill>
            <a:blip xmlns:r="http://schemas.openxmlformats.org/officeDocument/2006/relationships" r:embed="rId2"/>
            <a:stretch>
              <a:fillRect/>
            </a:stretch>
          </xdr:blipFill>
          <xdr:spPr>
            <a:xfrm>
              <a:off x="10773472" y="12705653"/>
              <a:ext cx="1885950" cy="666750"/>
            </a:xfrm>
            <a:prstGeom prst="ellipse">
              <a:avLst/>
            </a:prstGeom>
            <a:ln>
              <a:noFill/>
            </a:ln>
            <a:effectLst>
              <a:softEdge rad="25400"/>
            </a:effectLst>
          </xdr:spPr>
        </xdr:pic>
        <xdr:clientData/>
      </xdr:twoCellAnchor>
    </mc:Choice>
    <mc:Fallback/>
  </mc:AlternateContent>
  <xdr:twoCellAnchor>
    <xdr:from>
      <xdr:col>0</xdr:col>
      <xdr:colOff>30480</xdr:colOff>
      <xdr:row>15</xdr:row>
      <xdr:rowOff>7620</xdr:rowOff>
    </xdr:from>
    <xdr:to>
      <xdr:col>1</xdr:col>
      <xdr:colOff>167640</xdr:colOff>
      <xdr:row>15</xdr:row>
      <xdr:rowOff>464820</xdr:rowOff>
    </xdr:to>
    <xdr:pic>
      <xdr:nvPicPr>
        <xdr:cNvPr id="10" name="Picture 29"/>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0480" y="2865120"/>
          <a:ext cx="384810" cy="457200"/>
        </a:xfrm>
        <a:prstGeom prst="rect">
          <a:avLst/>
        </a:prstGeom>
        <a:noFill/>
        <a:ln>
          <a:noFill/>
        </a:ln>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91240B29-F687-4F45-9708-019B960494DF}">
            <a14:hiddenLine xmlns:a14="http://schemas.microsoft.com/office/drawing/2010/main" w="1">
              <a:solidFill>
                <a:srgbClr xmlns:mc="http://schemas.openxmlformats.org/markup-compatibility/2006" val="FFFFFF" mc:Ignorable="a14" a14:legacySpreadsheetColorIndex="65"/>
              </a:solidFill>
              <a:miter lim="800000"/>
              <a:headEnd/>
              <a:tailEnd/>
            </a14:hiddenLine>
          </a:ext>
          <a:ext uri="{AF507438-7753-43E0-B8FC-AC1667EBCBE1}">
            <a14:hiddenEffects xmlns:a14="http://schemas.microsoft.com/office/drawing/2010/main">
              <a:effectLst>
                <a:outerShdw dist="35921" dir="2700000" algn="ctr" rotWithShape="0">
                  <a:srgbClr val="808080"/>
                </a:outerShdw>
              </a:effectLst>
            </a14:hiddenEffects>
          </a:ext>
        </a:extLst>
      </xdr:spPr>
    </xdr:pic>
    <xdr:clientData/>
  </xdr:twoCellAnchor>
  <mc:AlternateContent xmlns:mc="http://schemas.openxmlformats.org/markup-compatibility/2006">
    <mc:Choice xmlns:a14="http://schemas.microsoft.com/office/drawing/2010/main" Requires="a14">
      <xdr:twoCellAnchor editAs="oneCell">
        <xdr:from>
          <xdr:col>13</xdr:col>
          <xdr:colOff>419100</xdr:colOff>
          <xdr:row>64</xdr:row>
          <xdr:rowOff>19050</xdr:rowOff>
        </xdr:from>
        <xdr:to>
          <xdr:col>15</xdr:col>
          <xdr:colOff>609135</xdr:colOff>
          <xdr:row>67</xdr:row>
          <xdr:rowOff>100360</xdr:rowOff>
        </xdr:to>
        <xdr:pic>
          <xdr:nvPicPr>
            <xdr:cNvPr id="11" name="Image 10"/>
            <xdr:cNvPicPr>
              <a:picLocks noChangeAspect="1"/>
              <a:extLst>
                <a:ext uri="{84589F7E-364E-4C9E-8A38-B11213B215E9}">
                  <a14:cameraTool cellRange="image" spid="_x0000_s418620"/>
                </a:ext>
              </a:extLst>
            </xdr:cNvPicPr>
          </xdr:nvPicPr>
          <xdr:blipFill>
            <a:blip xmlns:r="http://schemas.openxmlformats.org/officeDocument/2006/relationships" r:embed="rId2"/>
            <a:stretch>
              <a:fillRect/>
            </a:stretch>
          </xdr:blipFill>
          <xdr:spPr>
            <a:xfrm>
              <a:off x="17796417" y="12715178"/>
              <a:ext cx="1885950" cy="666750"/>
            </a:xfrm>
            <a:prstGeom prst="ellipse">
              <a:avLst/>
            </a:prstGeom>
            <a:ln>
              <a:noFill/>
            </a:ln>
            <a:effectLst>
              <a:softEdge rad="25400"/>
            </a:effectLst>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628650</xdr:colOff>
          <xdr:row>64</xdr:row>
          <xdr:rowOff>9525</xdr:rowOff>
        </xdr:from>
        <xdr:to>
          <xdr:col>12</xdr:col>
          <xdr:colOff>203045</xdr:colOff>
          <xdr:row>67</xdr:row>
          <xdr:rowOff>90835</xdr:rowOff>
        </xdr:to>
        <xdr:pic>
          <xdr:nvPicPr>
            <xdr:cNvPr id="12" name="Image 11"/>
            <xdr:cNvPicPr>
              <a:picLocks noChangeAspect="1"/>
              <a:extLst>
                <a:ext uri="{84589F7E-364E-4C9E-8A38-B11213B215E9}">
                  <a14:cameraTool cellRange="image1" spid="_x0000_s418621"/>
                </a:ext>
              </a:extLst>
            </xdr:cNvPicPr>
          </xdr:nvPicPr>
          <xdr:blipFill>
            <a:blip xmlns:r="http://schemas.openxmlformats.org/officeDocument/2006/relationships" r:embed="rId2"/>
            <a:stretch>
              <a:fillRect/>
            </a:stretch>
          </xdr:blipFill>
          <xdr:spPr>
            <a:xfrm>
              <a:off x="14823223" y="12705653"/>
              <a:ext cx="1885950" cy="666750"/>
            </a:xfrm>
            <a:prstGeom prst="ellipse">
              <a:avLst/>
            </a:prstGeom>
            <a:ln>
              <a:noFill/>
            </a:ln>
            <a:effectLst>
              <a:softEdge rad="25400"/>
            </a:effectLst>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133350</xdr:colOff>
          <xdr:row>64</xdr:row>
          <xdr:rowOff>9525</xdr:rowOff>
        </xdr:from>
        <xdr:to>
          <xdr:col>7</xdr:col>
          <xdr:colOff>323385</xdr:colOff>
          <xdr:row>67</xdr:row>
          <xdr:rowOff>90835</xdr:rowOff>
        </xdr:to>
        <xdr:pic>
          <xdr:nvPicPr>
            <xdr:cNvPr id="13" name="Image 12"/>
            <xdr:cNvPicPr>
              <a:picLocks noChangeAspect="1"/>
              <a:extLst>
                <a:ext uri="{84589F7E-364E-4C9E-8A38-B11213B215E9}">
                  <a14:cameraTool cellRange="image2" spid="_x0000_s418622"/>
                </a:ext>
              </a:extLst>
            </xdr:cNvPicPr>
          </xdr:nvPicPr>
          <xdr:blipFill>
            <a:blip xmlns:r="http://schemas.openxmlformats.org/officeDocument/2006/relationships" r:embed="rId2"/>
            <a:stretch>
              <a:fillRect/>
            </a:stretch>
          </xdr:blipFill>
          <xdr:spPr>
            <a:xfrm>
              <a:off x="10773472" y="12705653"/>
              <a:ext cx="1885950" cy="666750"/>
            </a:xfrm>
            <a:prstGeom prst="ellipse">
              <a:avLst/>
            </a:prstGeom>
            <a:ln>
              <a:noFill/>
            </a:ln>
            <a:effectLst>
              <a:softEdge rad="25400"/>
            </a:effectLst>
          </xdr:spPr>
        </xdr:pic>
        <xdr:clientData/>
      </xdr:twoCellAnchor>
    </mc:Choice>
    <mc:Fallback/>
  </mc:AlternateContent>
  <xdr:twoCellAnchor>
    <xdr:from>
      <xdr:col>0</xdr:col>
      <xdr:colOff>30480</xdr:colOff>
      <xdr:row>15</xdr:row>
      <xdr:rowOff>7620</xdr:rowOff>
    </xdr:from>
    <xdr:to>
      <xdr:col>1</xdr:col>
      <xdr:colOff>167640</xdr:colOff>
      <xdr:row>15</xdr:row>
      <xdr:rowOff>464820</xdr:rowOff>
    </xdr:to>
    <xdr:pic>
      <xdr:nvPicPr>
        <xdr:cNvPr id="14" name="Picture 29"/>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0480" y="2865120"/>
          <a:ext cx="384810" cy="457200"/>
        </a:xfrm>
        <a:prstGeom prst="rect">
          <a:avLst/>
        </a:prstGeom>
        <a:noFill/>
        <a:ln>
          <a:noFill/>
        </a:ln>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91240B29-F687-4F45-9708-019B960494DF}">
            <a14:hiddenLine xmlns:a14="http://schemas.microsoft.com/office/drawing/2010/main" w="1">
              <a:solidFill>
                <a:srgbClr xmlns:mc="http://schemas.openxmlformats.org/markup-compatibility/2006" val="FFFFFF" mc:Ignorable="a14" a14:legacySpreadsheetColorIndex="65"/>
              </a:solidFill>
              <a:miter lim="800000"/>
              <a:headEnd/>
              <a:tailEnd/>
            </a14:hiddenLine>
          </a:ext>
          <a:ext uri="{AF507438-7753-43E0-B8FC-AC1667EBCBE1}">
            <a14:hiddenEffects xmlns:a14="http://schemas.microsoft.com/office/drawing/2010/main">
              <a:effectLst>
                <a:outerShdw dist="35921" dir="2700000" algn="ctr" rotWithShape="0">
                  <a:srgbClr val="808080"/>
                </a:outerShdw>
              </a:effectLst>
            </a14:hiddenEffects>
          </a:ext>
        </a:extLst>
      </xdr:spPr>
    </xdr:pic>
    <xdr:clientData/>
  </xdr:twoCellAnchor>
  <mc:AlternateContent xmlns:mc="http://schemas.openxmlformats.org/markup-compatibility/2006">
    <mc:Choice xmlns:a14="http://schemas.microsoft.com/office/drawing/2010/main" Requires="a14">
      <xdr:twoCellAnchor editAs="oneCell">
        <xdr:from>
          <xdr:col>13</xdr:col>
          <xdr:colOff>419100</xdr:colOff>
          <xdr:row>64</xdr:row>
          <xdr:rowOff>19050</xdr:rowOff>
        </xdr:from>
        <xdr:to>
          <xdr:col>15</xdr:col>
          <xdr:colOff>609135</xdr:colOff>
          <xdr:row>67</xdr:row>
          <xdr:rowOff>100360</xdr:rowOff>
        </xdr:to>
        <xdr:pic>
          <xdr:nvPicPr>
            <xdr:cNvPr id="15" name="Image 14"/>
            <xdr:cNvPicPr>
              <a:picLocks noChangeAspect="1"/>
              <a:extLst>
                <a:ext uri="{84589F7E-364E-4C9E-8A38-B11213B215E9}">
                  <a14:cameraTool cellRange="image" spid="_x0000_s418623"/>
                </a:ext>
              </a:extLst>
            </xdr:cNvPicPr>
          </xdr:nvPicPr>
          <xdr:blipFill>
            <a:blip xmlns:r="http://schemas.openxmlformats.org/officeDocument/2006/relationships" r:embed="rId2"/>
            <a:stretch>
              <a:fillRect/>
            </a:stretch>
          </xdr:blipFill>
          <xdr:spPr>
            <a:xfrm>
              <a:off x="17796417" y="12715178"/>
              <a:ext cx="1885950" cy="666750"/>
            </a:xfrm>
            <a:prstGeom prst="ellipse">
              <a:avLst/>
            </a:prstGeom>
            <a:ln>
              <a:noFill/>
            </a:ln>
            <a:effectLst>
              <a:softEdge rad="25400"/>
            </a:effectLst>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628650</xdr:colOff>
          <xdr:row>64</xdr:row>
          <xdr:rowOff>9525</xdr:rowOff>
        </xdr:from>
        <xdr:to>
          <xdr:col>12</xdr:col>
          <xdr:colOff>203045</xdr:colOff>
          <xdr:row>67</xdr:row>
          <xdr:rowOff>90835</xdr:rowOff>
        </xdr:to>
        <xdr:pic>
          <xdr:nvPicPr>
            <xdr:cNvPr id="16" name="Image 15"/>
            <xdr:cNvPicPr>
              <a:picLocks noChangeAspect="1"/>
              <a:extLst>
                <a:ext uri="{84589F7E-364E-4C9E-8A38-B11213B215E9}">
                  <a14:cameraTool cellRange="image1" spid="_x0000_s418624"/>
                </a:ext>
              </a:extLst>
            </xdr:cNvPicPr>
          </xdr:nvPicPr>
          <xdr:blipFill>
            <a:blip xmlns:r="http://schemas.openxmlformats.org/officeDocument/2006/relationships" r:embed="rId2"/>
            <a:stretch>
              <a:fillRect/>
            </a:stretch>
          </xdr:blipFill>
          <xdr:spPr>
            <a:xfrm>
              <a:off x="14823223" y="12705653"/>
              <a:ext cx="1885950" cy="666750"/>
            </a:xfrm>
            <a:prstGeom prst="ellipse">
              <a:avLst/>
            </a:prstGeom>
            <a:ln>
              <a:noFill/>
            </a:ln>
            <a:effectLst>
              <a:softEdge rad="25400"/>
            </a:effectLst>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133350</xdr:colOff>
          <xdr:row>64</xdr:row>
          <xdr:rowOff>9525</xdr:rowOff>
        </xdr:from>
        <xdr:to>
          <xdr:col>7</xdr:col>
          <xdr:colOff>323385</xdr:colOff>
          <xdr:row>67</xdr:row>
          <xdr:rowOff>90835</xdr:rowOff>
        </xdr:to>
        <xdr:pic>
          <xdr:nvPicPr>
            <xdr:cNvPr id="17" name="Image 16"/>
            <xdr:cNvPicPr>
              <a:picLocks noChangeAspect="1"/>
              <a:extLst>
                <a:ext uri="{84589F7E-364E-4C9E-8A38-B11213B215E9}">
                  <a14:cameraTool cellRange="image2" spid="_x0000_s418625"/>
                </a:ext>
              </a:extLst>
            </xdr:cNvPicPr>
          </xdr:nvPicPr>
          <xdr:blipFill>
            <a:blip xmlns:r="http://schemas.openxmlformats.org/officeDocument/2006/relationships" r:embed="rId2"/>
            <a:stretch>
              <a:fillRect/>
            </a:stretch>
          </xdr:blipFill>
          <xdr:spPr>
            <a:xfrm>
              <a:off x="10773472" y="12705653"/>
              <a:ext cx="1885950" cy="666750"/>
            </a:xfrm>
            <a:prstGeom prst="ellipse">
              <a:avLst/>
            </a:prstGeom>
            <a:ln>
              <a:noFill/>
            </a:ln>
            <a:effectLst>
              <a:softEdge rad="25400"/>
            </a:effectLst>
          </xdr:spPr>
        </xdr:pic>
        <xdr:clientData/>
      </xdr:twoCellAnchor>
    </mc:Choice>
    <mc:Fallback/>
  </mc:AlternateContent>
  <mc:AlternateContent xmlns:mc="http://schemas.openxmlformats.org/markup-compatibility/2006">
    <mc:Choice xmlns:a14="http://schemas.microsoft.com/office/drawing/2010/main" Requires="a14">
      <xdr:twoCellAnchor>
        <xdr:from>
          <xdr:col>2</xdr:col>
          <xdr:colOff>38100</xdr:colOff>
          <xdr:row>44</xdr:row>
          <xdr:rowOff>45720</xdr:rowOff>
        </xdr:from>
        <xdr:to>
          <xdr:col>2</xdr:col>
          <xdr:colOff>5836920</xdr:colOff>
          <xdr:row>44</xdr:row>
          <xdr:rowOff>365760</xdr:rowOff>
        </xdr:to>
        <xdr:sp macro="" textlink="">
          <xdr:nvSpPr>
            <xdr:cNvPr id="21231" name="Button 751" hidden="1">
              <a:extLst>
                <a:ext uri="{63B3BB69-23CF-44E3-9099-C40C66FF867C}">
                  <a14:compatExt spid="_x0000_s21231"/>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1" u="none" strike="noStrike" baseline="0">
                  <a:solidFill>
                    <a:srgbClr val="0000FF"/>
                  </a:solidFill>
                  <a:latin typeface="Arial"/>
                  <a:cs typeface="Arial"/>
                </a:rPr>
                <a:t>Ajouter ligne Produit  HORMANN </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30480</xdr:colOff>
          <xdr:row>59</xdr:row>
          <xdr:rowOff>45720</xdr:rowOff>
        </xdr:from>
        <xdr:to>
          <xdr:col>2</xdr:col>
          <xdr:colOff>5836920</xdr:colOff>
          <xdr:row>59</xdr:row>
          <xdr:rowOff>373380</xdr:rowOff>
        </xdr:to>
        <xdr:sp macro="" textlink="">
          <xdr:nvSpPr>
            <xdr:cNvPr id="21245" name="Button 765" hidden="1">
              <a:extLst>
                <a:ext uri="{63B3BB69-23CF-44E3-9099-C40C66FF867C}">
                  <a14:compatExt spid="_x0000_s21245"/>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1" u="none" strike="noStrike" baseline="0">
                  <a:solidFill>
                    <a:srgbClr val="0000FF"/>
                  </a:solidFill>
                  <a:latin typeface="Arial"/>
                  <a:cs typeface="Arial"/>
                </a:rPr>
                <a:t>Ajouter ligne Hors HORMANN </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13</xdr:col>
          <xdr:colOff>419100</xdr:colOff>
          <xdr:row>64</xdr:row>
          <xdr:rowOff>0</xdr:rowOff>
        </xdr:from>
        <xdr:to>
          <xdr:col>15</xdr:col>
          <xdr:colOff>619125</xdr:colOff>
          <xdr:row>65</xdr:row>
          <xdr:rowOff>20379</xdr:rowOff>
        </xdr:to>
        <xdr:pic>
          <xdr:nvPicPr>
            <xdr:cNvPr id="20" name="Image 19"/>
            <xdr:cNvPicPr>
              <a:picLocks noChangeAspect="1"/>
              <a:extLst>
                <a:ext uri="{84589F7E-364E-4C9E-8A38-B11213B215E9}">
                  <a14:cameraTool cellRange="image" spid="_x0000_s418626"/>
                </a:ext>
              </a:extLst>
            </xdr:cNvPicPr>
          </xdr:nvPicPr>
          <xdr:blipFill>
            <a:blip xmlns:r="http://schemas.openxmlformats.org/officeDocument/2006/relationships" r:embed="rId2"/>
            <a:stretch>
              <a:fillRect/>
            </a:stretch>
          </xdr:blipFill>
          <xdr:spPr>
            <a:xfrm>
              <a:off x="17213580" y="9997440"/>
              <a:ext cx="1884045" cy="668079"/>
            </a:xfrm>
            <a:prstGeom prst="ellipse">
              <a:avLst/>
            </a:prstGeom>
            <a:ln>
              <a:noFill/>
            </a:ln>
            <a:effectLst>
              <a:softEdge rad="25400"/>
            </a:effectLst>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353975</xdr:colOff>
          <xdr:row>64</xdr:row>
          <xdr:rowOff>0</xdr:rowOff>
        </xdr:from>
        <xdr:to>
          <xdr:col>12</xdr:col>
          <xdr:colOff>230372</xdr:colOff>
          <xdr:row>65</xdr:row>
          <xdr:rowOff>20379</xdr:rowOff>
        </xdr:to>
        <xdr:pic>
          <xdr:nvPicPr>
            <xdr:cNvPr id="21" name="Image 20"/>
            <xdr:cNvPicPr>
              <a:picLocks noChangeAspect="1"/>
              <a:extLst>
                <a:ext uri="{84589F7E-364E-4C9E-8A38-B11213B215E9}">
                  <a14:cameraTool cellRange="image1" spid="_x0000_s418627"/>
                </a:ext>
              </a:extLst>
            </xdr:cNvPicPr>
          </xdr:nvPicPr>
          <xdr:blipFill>
            <a:blip xmlns:r="http://schemas.openxmlformats.org/officeDocument/2006/relationships" r:embed="rId2"/>
            <a:stretch>
              <a:fillRect/>
            </a:stretch>
          </xdr:blipFill>
          <xdr:spPr>
            <a:xfrm>
              <a:off x="13978535" y="9997440"/>
              <a:ext cx="2177637" cy="668079"/>
            </a:xfrm>
            <a:prstGeom prst="ellipse">
              <a:avLst/>
            </a:prstGeom>
            <a:ln>
              <a:noFill/>
            </a:ln>
            <a:effectLst>
              <a:softEdge rad="25400"/>
            </a:effectLst>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425301</xdr:colOff>
          <xdr:row>64</xdr:row>
          <xdr:rowOff>0</xdr:rowOff>
        </xdr:from>
        <xdr:to>
          <xdr:col>8</xdr:col>
          <xdr:colOff>168349</xdr:colOff>
          <xdr:row>65</xdr:row>
          <xdr:rowOff>72212</xdr:rowOff>
        </xdr:to>
        <xdr:pic>
          <xdr:nvPicPr>
            <xdr:cNvPr id="22" name="Image 21"/>
            <xdr:cNvPicPr>
              <a:picLocks noChangeAspect="1"/>
              <a:extLst>
                <a:ext uri="{84589F7E-364E-4C9E-8A38-B11213B215E9}">
                  <a14:cameraTool cellRange="image2" spid="_x0000_s418628"/>
                </a:ext>
              </a:extLst>
            </xdr:cNvPicPr>
          </xdr:nvPicPr>
          <xdr:blipFill>
            <a:blip xmlns:r="http://schemas.openxmlformats.org/officeDocument/2006/relationships" r:embed="rId2"/>
            <a:stretch>
              <a:fillRect/>
            </a:stretch>
          </xdr:blipFill>
          <xdr:spPr>
            <a:xfrm>
              <a:off x="10514181" y="9997440"/>
              <a:ext cx="2242408" cy="719912"/>
            </a:xfrm>
            <a:prstGeom prst="ellipse">
              <a:avLst/>
            </a:prstGeom>
            <a:ln>
              <a:noFill/>
            </a:ln>
            <a:effectLst>
              <a:softEdge rad="25400"/>
            </a:effectLst>
          </xdr:spPr>
        </xdr:pic>
        <xdr:clientData/>
      </xdr:twoCellAnchor>
    </mc:Choice>
    <mc:Fallback/>
  </mc:AlternateContent>
</xdr:wsDr>
</file>

<file path=xl/drawings/drawing6.xml><?xml version="1.0" encoding="utf-8"?>
<xdr:wsDr xmlns:xdr="http://schemas.openxmlformats.org/drawingml/2006/spreadsheetDrawing" xmlns:a="http://schemas.openxmlformats.org/drawingml/2006/main">
  <xdr:twoCellAnchor editAs="oneCell">
    <xdr:from>
      <xdr:col>3</xdr:col>
      <xdr:colOff>514351</xdr:colOff>
      <xdr:row>128</xdr:row>
      <xdr:rowOff>57444</xdr:rowOff>
    </xdr:from>
    <xdr:to>
      <xdr:col>3</xdr:col>
      <xdr:colOff>1310641</xdr:colOff>
      <xdr:row>128</xdr:row>
      <xdr:rowOff>446109</xdr:rowOff>
    </xdr:to>
    <xdr:pic>
      <xdr:nvPicPr>
        <xdr:cNvPr id="2" name="Image 1"/>
        <xdr:cNvPicPr>
          <a:picLocks noChangeAspect="1"/>
        </xdr:cNvPicPr>
      </xdr:nvPicPr>
      <xdr:blipFill>
        <a:blip xmlns:r="http://schemas.openxmlformats.org/officeDocument/2006/relationships" r:embed="rId1"/>
        <a:stretch>
          <a:fillRect/>
        </a:stretch>
      </xdr:blipFill>
      <xdr:spPr>
        <a:xfrm>
          <a:off x="6054091" y="23008884"/>
          <a:ext cx="796290" cy="388665"/>
        </a:xfrm>
        <a:prstGeom prst="rect">
          <a:avLst/>
        </a:prstGeom>
      </xdr:spPr>
    </xdr:pic>
    <xdr:clientData/>
  </xdr:twoCellAnchor>
  <xdr:twoCellAnchor editAs="oneCell">
    <xdr:from>
      <xdr:col>3</xdr:col>
      <xdr:colOff>478156</xdr:colOff>
      <xdr:row>129</xdr:row>
      <xdr:rowOff>38100</xdr:rowOff>
    </xdr:from>
    <xdr:to>
      <xdr:col>3</xdr:col>
      <xdr:colOff>1389927</xdr:colOff>
      <xdr:row>129</xdr:row>
      <xdr:rowOff>464424</xdr:rowOff>
    </xdr:to>
    <xdr:pic>
      <xdr:nvPicPr>
        <xdr:cNvPr id="3" name="Image 2"/>
        <xdr:cNvPicPr>
          <a:picLocks noChangeAspect="1"/>
        </xdr:cNvPicPr>
      </xdr:nvPicPr>
      <xdr:blipFill>
        <a:blip xmlns:r="http://schemas.openxmlformats.org/officeDocument/2006/relationships" r:embed="rId2"/>
        <a:stretch>
          <a:fillRect/>
        </a:stretch>
      </xdr:blipFill>
      <xdr:spPr>
        <a:xfrm>
          <a:off x="6017896" y="23492460"/>
          <a:ext cx="911771" cy="426324"/>
        </a:xfrm>
        <a:prstGeom prst="rect">
          <a:avLst/>
        </a:prstGeom>
      </xdr:spPr>
    </xdr:pic>
    <xdr:clientData/>
  </xdr:twoCellAnchor>
  <xdr:twoCellAnchor editAs="oneCell">
    <xdr:from>
      <xdr:col>3</xdr:col>
      <xdr:colOff>426720</xdr:colOff>
      <xdr:row>130</xdr:row>
      <xdr:rowOff>22860</xdr:rowOff>
    </xdr:from>
    <xdr:to>
      <xdr:col>3</xdr:col>
      <xdr:colOff>1338491</xdr:colOff>
      <xdr:row>130</xdr:row>
      <xdr:rowOff>449184</xdr:rowOff>
    </xdr:to>
    <xdr:pic>
      <xdr:nvPicPr>
        <xdr:cNvPr id="11" name="Image 10"/>
        <xdr:cNvPicPr>
          <a:picLocks noChangeAspect="1"/>
        </xdr:cNvPicPr>
      </xdr:nvPicPr>
      <xdr:blipFill>
        <a:blip xmlns:r="http://schemas.openxmlformats.org/officeDocument/2006/relationships" r:embed="rId2"/>
        <a:stretch>
          <a:fillRect/>
        </a:stretch>
      </xdr:blipFill>
      <xdr:spPr>
        <a:xfrm>
          <a:off x="5966460" y="23964900"/>
          <a:ext cx="911771" cy="426324"/>
        </a:xfrm>
        <a:prstGeom prst="rect">
          <a:avLst/>
        </a:prstGeom>
      </xdr:spPr>
    </xdr:pic>
    <xdr:clientData/>
  </xdr:twoCellAnchor>
  <xdr:twoCellAnchor editAs="oneCell">
    <xdr:from>
      <xdr:col>3</xdr:col>
      <xdr:colOff>464820</xdr:colOff>
      <xdr:row>131</xdr:row>
      <xdr:rowOff>99060</xdr:rowOff>
    </xdr:from>
    <xdr:to>
      <xdr:col>3</xdr:col>
      <xdr:colOff>1376591</xdr:colOff>
      <xdr:row>131</xdr:row>
      <xdr:rowOff>525384</xdr:rowOff>
    </xdr:to>
    <xdr:pic>
      <xdr:nvPicPr>
        <xdr:cNvPr id="12" name="Image 11"/>
        <xdr:cNvPicPr>
          <a:picLocks noChangeAspect="1"/>
        </xdr:cNvPicPr>
      </xdr:nvPicPr>
      <xdr:blipFill>
        <a:blip xmlns:r="http://schemas.openxmlformats.org/officeDocument/2006/relationships" r:embed="rId2"/>
        <a:stretch>
          <a:fillRect/>
        </a:stretch>
      </xdr:blipFill>
      <xdr:spPr>
        <a:xfrm>
          <a:off x="6004560" y="24513540"/>
          <a:ext cx="911771" cy="426324"/>
        </a:xfrm>
        <a:prstGeom prst="rect">
          <a:avLst/>
        </a:prstGeom>
      </xdr:spPr>
    </xdr:pic>
    <xdr:clientData/>
  </xdr:twoCellAnchor>
  <xdr:oneCellAnchor>
    <xdr:from>
      <xdr:col>3</xdr:col>
      <xdr:colOff>464820</xdr:colOff>
      <xdr:row>132</xdr:row>
      <xdr:rowOff>99060</xdr:rowOff>
    </xdr:from>
    <xdr:ext cx="911771" cy="426324"/>
    <xdr:pic>
      <xdr:nvPicPr>
        <xdr:cNvPr id="13" name="Image 12"/>
        <xdr:cNvPicPr>
          <a:picLocks noChangeAspect="1"/>
        </xdr:cNvPicPr>
      </xdr:nvPicPr>
      <xdr:blipFill>
        <a:blip xmlns:r="http://schemas.openxmlformats.org/officeDocument/2006/relationships" r:embed="rId2"/>
        <a:stretch>
          <a:fillRect/>
        </a:stretch>
      </xdr:blipFill>
      <xdr:spPr>
        <a:xfrm>
          <a:off x="6004560" y="24513540"/>
          <a:ext cx="911771" cy="426324"/>
        </a:xfrm>
        <a:prstGeom prst="rect">
          <a:avLst/>
        </a:prstGeom>
      </xdr:spPr>
    </xdr:pic>
    <xdr:clientData/>
  </xdr:oneCellAnchor>
  <xdr:oneCellAnchor>
    <xdr:from>
      <xdr:col>3</xdr:col>
      <xdr:colOff>464820</xdr:colOff>
      <xdr:row>133</xdr:row>
      <xdr:rowOff>99060</xdr:rowOff>
    </xdr:from>
    <xdr:ext cx="911771" cy="426324"/>
    <xdr:pic>
      <xdr:nvPicPr>
        <xdr:cNvPr id="14" name="Image 13"/>
        <xdr:cNvPicPr>
          <a:picLocks noChangeAspect="1"/>
        </xdr:cNvPicPr>
      </xdr:nvPicPr>
      <xdr:blipFill>
        <a:blip xmlns:r="http://schemas.openxmlformats.org/officeDocument/2006/relationships" r:embed="rId2"/>
        <a:stretch>
          <a:fillRect/>
        </a:stretch>
      </xdr:blipFill>
      <xdr:spPr>
        <a:xfrm>
          <a:off x="6004560" y="24513540"/>
          <a:ext cx="911771" cy="426324"/>
        </a:xfrm>
        <a:prstGeom prst="rect">
          <a:avLst/>
        </a:prstGeom>
      </xdr:spPr>
    </xdr:pic>
    <xdr:clientData/>
  </xdr:oneCellAnchor>
  <xdr:oneCellAnchor>
    <xdr:from>
      <xdr:col>3</xdr:col>
      <xdr:colOff>464820</xdr:colOff>
      <xdr:row>134</xdr:row>
      <xdr:rowOff>99060</xdr:rowOff>
    </xdr:from>
    <xdr:ext cx="911771" cy="426324"/>
    <xdr:pic>
      <xdr:nvPicPr>
        <xdr:cNvPr id="15" name="Image 14"/>
        <xdr:cNvPicPr>
          <a:picLocks noChangeAspect="1"/>
        </xdr:cNvPicPr>
      </xdr:nvPicPr>
      <xdr:blipFill>
        <a:blip xmlns:r="http://schemas.openxmlformats.org/officeDocument/2006/relationships" r:embed="rId2"/>
        <a:stretch>
          <a:fillRect/>
        </a:stretch>
      </xdr:blipFill>
      <xdr:spPr>
        <a:xfrm>
          <a:off x="6004560" y="24513540"/>
          <a:ext cx="911771" cy="426324"/>
        </a:xfrm>
        <a:prstGeom prst="rect">
          <a:avLst/>
        </a:prstGeom>
      </xdr:spPr>
    </xdr:pic>
    <xdr:clientData/>
  </xdr:oneCellAnchor>
  <xdr:oneCellAnchor>
    <xdr:from>
      <xdr:col>3</xdr:col>
      <xdr:colOff>464820</xdr:colOff>
      <xdr:row>135</xdr:row>
      <xdr:rowOff>99060</xdr:rowOff>
    </xdr:from>
    <xdr:ext cx="911771" cy="426324"/>
    <xdr:pic>
      <xdr:nvPicPr>
        <xdr:cNvPr id="16" name="Image 15"/>
        <xdr:cNvPicPr>
          <a:picLocks noChangeAspect="1"/>
        </xdr:cNvPicPr>
      </xdr:nvPicPr>
      <xdr:blipFill>
        <a:blip xmlns:r="http://schemas.openxmlformats.org/officeDocument/2006/relationships" r:embed="rId2"/>
        <a:stretch>
          <a:fillRect/>
        </a:stretch>
      </xdr:blipFill>
      <xdr:spPr>
        <a:xfrm>
          <a:off x="6004560" y="24513540"/>
          <a:ext cx="911771" cy="426324"/>
        </a:xfrm>
        <a:prstGeom prst="rect">
          <a:avLst/>
        </a:prstGeom>
      </xdr:spPr>
    </xdr:pic>
    <xdr:clientData/>
  </xdr:oneCellAnchor>
  <xdr:oneCellAnchor>
    <xdr:from>
      <xdr:col>3</xdr:col>
      <xdr:colOff>464820</xdr:colOff>
      <xdr:row>136</xdr:row>
      <xdr:rowOff>99060</xdr:rowOff>
    </xdr:from>
    <xdr:ext cx="911771" cy="426324"/>
    <xdr:pic>
      <xdr:nvPicPr>
        <xdr:cNvPr id="17" name="Image 16"/>
        <xdr:cNvPicPr>
          <a:picLocks noChangeAspect="1"/>
        </xdr:cNvPicPr>
      </xdr:nvPicPr>
      <xdr:blipFill>
        <a:blip xmlns:r="http://schemas.openxmlformats.org/officeDocument/2006/relationships" r:embed="rId2"/>
        <a:stretch>
          <a:fillRect/>
        </a:stretch>
      </xdr:blipFill>
      <xdr:spPr>
        <a:xfrm>
          <a:off x="6004560" y="24513540"/>
          <a:ext cx="911771" cy="426324"/>
        </a:xfrm>
        <a:prstGeom prst="rect">
          <a:avLst/>
        </a:prstGeom>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fcauet\AppData\Local\Microsoft\Windows\INetCache\Content.Outlook\G1LL1F3V\Fiche%20de%20budg&#233;tisation_2018-07-24%20GSE%20SNCF%20(69)%20VENISSIEU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ef&amp;remises"/>
      <sheetName val="Budgétisation"/>
    </sheetNames>
    <sheetDataSet>
      <sheetData sheetId="0">
        <row r="4">
          <cell r="A4" t="str">
            <v>Produits</v>
          </cell>
          <cell r="B4" t="str">
            <v>Coefficients sur tarif VKG</v>
          </cell>
          <cell r="C4" t="str">
            <v>R. base</v>
          </cell>
        </row>
        <row r="5">
          <cell r="A5" t="str">
            <v>02-15 Equipements de quai</v>
          </cell>
          <cell r="B5">
            <v>1</v>
          </cell>
          <cell r="C5">
            <v>0.6</v>
          </cell>
        </row>
        <row r="6">
          <cell r="A6" t="str">
            <v>02-15 Accessoires élec. équip. de quai (p.16/17/18)</v>
          </cell>
          <cell r="B6">
            <v>1</v>
          </cell>
          <cell r="C6">
            <v>0.53</v>
          </cell>
        </row>
        <row r="7">
          <cell r="A7" t="str">
            <v>04-15 Portes rapides</v>
          </cell>
          <cell r="B7">
            <v>1</v>
          </cell>
          <cell r="C7">
            <v>0.6</v>
          </cell>
        </row>
        <row r="8">
          <cell r="A8" t="str">
            <v>05-15 Portes SPU</v>
          </cell>
          <cell r="B8">
            <v>1</v>
          </cell>
          <cell r="C8">
            <v>0.62</v>
          </cell>
        </row>
        <row r="9">
          <cell r="A9" t="str">
            <v>05-15 Portes APU/ALR/ALS/ASP/ASR/TAR/TAP</v>
          </cell>
          <cell r="B9">
            <v>1</v>
          </cell>
          <cell r="C9">
            <v>0.57999999999999996</v>
          </cell>
        </row>
        <row r="10">
          <cell r="A10" t="str">
            <v>05-15 Moteurs et accessoires électriques portes</v>
          </cell>
          <cell r="B10">
            <v>1</v>
          </cell>
          <cell r="C10">
            <v>0.62</v>
          </cell>
        </row>
        <row r="11">
          <cell r="A11" t="str">
            <v>06-15 Rideaux et grilles (dont coffrets et moteurs)</v>
          </cell>
          <cell r="B11">
            <v>1</v>
          </cell>
          <cell r="C11">
            <v>0.54</v>
          </cell>
        </row>
        <row r="12">
          <cell r="A12" t="str">
            <v xml:space="preserve">11-15 Portes, portillons garage collectif et halle sport </v>
          </cell>
          <cell r="B12">
            <v>1</v>
          </cell>
          <cell r="C12">
            <v>0.55000000000000004</v>
          </cell>
        </row>
      </sheetData>
      <sheetData sheetId="1"/>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Cauet, Fabrice" refreshedDate="43430.334678240739" createdVersion="6" refreshedVersion="6" minRefreshableVersion="3" recordCount="18">
  <cacheSource type="worksheet">
    <worksheetSource ref="A19:Q42" sheet="Budgetisation"/>
  </cacheSource>
  <cacheFields count="17">
    <cacheField name="A" numFmtId="0">
      <sharedItems containsMixedTypes="1" containsNumber="1" containsInteger="1" minValue="1" maxValue="42" count="18">
        <s v="I"/>
        <s v="N°"/>
        <n v="1"/>
        <n v="2"/>
        <n v="3"/>
        <s v="TE"/>
        <n v="27"/>
        <n v="28"/>
        <n v="29"/>
        <n v="32"/>
        <n v="33"/>
        <n v="34"/>
        <n v="35"/>
        <n v="36"/>
        <n v="37"/>
        <n v="38"/>
        <s v="EE"/>
        <n v="42"/>
      </sharedItems>
    </cacheField>
    <cacheField name="B" numFmtId="0">
      <sharedItems count="13">
        <s v="A - E"/>
        <s v="Catégorie"/>
        <s v="05-15 Portes SPU"/>
        <s v="Total fournitures usines Hörmann"/>
        <s v="Location autre (dont transport)"/>
        <s v="Heures sous-traitance pose*"/>
        <s v="Heures techniciens Hörmann*"/>
        <s v="Location nacelle (dont transport)"/>
        <s v="Divers"/>
        <s v="Fourniture matériel externe"/>
        <s v="Heures sous-traitance dépose*"/>
        <s v="Total fournitures hors usines"/>
        <s v="Total affaire"/>
      </sharedItems>
    </cacheField>
    <cacheField name="C" numFmtId="0">
      <sharedItems containsBlank="1" count="13">
        <s v="505-555-18/21"/>
        <s v="Désignation"/>
        <s v="SPUF42 2,50 x 3,50 ht vu mot"/>
        <s v="SPUF42 3,00 x 3,50 ht vu mot"/>
        <s v="SPUF42 3,50 x 3,50 ht vu mot"/>
        <m/>
        <s v="Prorata 1,5%"/>
        <s v="Pose des portes sectionnelles"/>
        <s v="Pose des portes rapides"/>
        <s v="Pose des bloqueurs MWBC + guide roue WBM 2500"/>
        <s v="Porte ET500 fourniture et pose"/>
        <s v="Cellule IFM et renforts niveleurs + numérotations + bachage + quincaillerie"/>
        <s v="Provision casse chantier 2%"/>
      </sharedItems>
    </cacheField>
    <cacheField name="D" numFmtId="0">
      <sharedItems containsBlank="1" containsMixedTypes="1" containsNumber="1" containsInteger="1" minValue="1" maxValue="355"/>
    </cacheField>
    <cacheField name="E" numFmtId="4">
      <sharedItems containsBlank="1" containsMixedTypes="1" containsNumber="1" minValue="0" maxValue="1072608.3999999999"/>
    </cacheField>
    <cacheField name="F" numFmtId="10">
      <sharedItems containsBlank="1" containsMixedTypes="1" containsNumber="1" containsInteger="1" minValue="0" maxValue="0"/>
    </cacheField>
    <cacheField name="G" numFmtId="4">
      <sharedItems containsMixedTypes="1" containsNumber="1" minValue="0" maxValue="1212341.93" count="16">
        <s v="B = Moyen"/>
        <s v="Prix de vente total"/>
        <n v="6526.2"/>
        <n v="1062300"/>
        <n v="3782.2"/>
        <n v="1072608.3999999999"/>
        <n v="0"/>
        <n v="120019.88"/>
        <n v="9970.7999999999993"/>
        <n v="5376.85"/>
        <n v="2166"/>
        <n v="900"/>
        <n v="800"/>
        <n v="500"/>
        <n v="139733.53"/>
        <n v="1212341.93"/>
      </sharedItems>
    </cacheField>
    <cacheField name="H" numFmtId="4">
      <sharedItems containsBlank="1" containsMixedTypes="1" containsNumber="1" minValue="0" maxValue="3782.2"/>
    </cacheField>
    <cacheField name="I" numFmtId="0">
      <sharedItems containsBlank="1" containsMixedTypes="1" containsNumber="1" containsInteger="1" minValue="1" maxValue="1"/>
    </cacheField>
    <cacheField name="J" numFmtId="0">
      <sharedItems containsBlank="1" containsMixedTypes="1" containsNumber="1" minValue="3782.2" maxValue="1072608.3999999999"/>
    </cacheField>
    <cacheField name="K" numFmtId="0">
      <sharedItems containsBlank="1" containsMixedTypes="1" containsNumber="1" minValue="0.62" maxValue="0.62"/>
    </cacheField>
    <cacheField name="L" numFmtId="0">
      <sharedItems containsBlank="1" containsMixedTypes="1" containsNumber="1" containsInteger="1" minValue="0" maxValue="0"/>
    </cacheField>
    <cacheField name="M" numFmtId="4">
      <sharedItems containsBlank="1" containsMixedTypes="1" containsNumber="1" minValue="0" maxValue="523736.67199999996"/>
    </cacheField>
    <cacheField name="N" numFmtId="4">
      <sharedItems containsBlank="1" containsMixedTypes="1" containsNumber="1" minValue="100.60652" maxValue="28531.383440000005"/>
    </cacheField>
    <cacheField name="O" numFmtId="0">
      <sharedItems containsBlank="1" containsMixedTypes="1" containsNumber="1" minValue="0" maxValue="659723.87456000003"/>
    </cacheField>
    <cacheField name="P" numFmtId="10">
      <sharedItems containsBlank="1" containsMixedTypes="1" containsNumber="1" minValue="0" maxValue="0.59340000000000004"/>
    </cacheField>
    <cacheField name="Q" numFmtId="0">
      <sharedItems containsBlank="1" containsMixedTypes="1" containsNumber="1" containsInteger="1" minValue="0" maxValue="0"/>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8">
  <r>
    <x v="0"/>
    <x v="0"/>
    <x v="0"/>
    <s v="C"/>
    <s v="Client"/>
    <s v=""/>
    <x v="0"/>
    <m/>
    <m/>
    <s v="F - G - H I"/>
    <m/>
    <m/>
    <m/>
    <m/>
    <m/>
    <n v="0"/>
    <n v="0"/>
  </r>
  <r>
    <x v="1"/>
    <x v="1"/>
    <x v="1"/>
    <s v="Qté"/>
    <s v="Prix tarif France total"/>
    <s v="Remise client"/>
    <x v="1"/>
    <s v="Prix de vente unitaire"/>
    <s v="Coef. tarif France"/>
    <s v="Prix tarif total WKG"/>
    <s v="R. usine base"/>
    <s v="R. usine sup."/>
    <s v="Prix d'achat total"/>
    <s v="Coût transport"/>
    <s v="Marge Totale"/>
    <s v="En % du PV 54,42%"/>
    <s v="Commentaires / Référence accord remise"/>
  </r>
  <r>
    <x v="2"/>
    <x v="2"/>
    <x v="2"/>
    <n v="2"/>
    <n v="6526.2"/>
    <m/>
    <x v="2"/>
    <n v="3263.1"/>
    <n v="1"/>
    <n v="6526.2"/>
    <n v="0.62"/>
    <m/>
    <n v="2479.9560000000001"/>
    <n v="173.59692000000004"/>
    <n v="3872.6470799999997"/>
    <n v="0.59339999999999993"/>
    <m/>
  </r>
  <r>
    <x v="3"/>
    <x v="2"/>
    <x v="3"/>
    <n v="300"/>
    <n v="1062300"/>
    <m/>
    <x v="3"/>
    <n v="3541"/>
    <n v="1"/>
    <n v="1062300"/>
    <n v="0.62"/>
    <m/>
    <n v="403674"/>
    <n v="28257.180000000004"/>
    <n v="630368.81999999995"/>
    <n v="0.59339999999999993"/>
    <m/>
  </r>
  <r>
    <x v="4"/>
    <x v="2"/>
    <x v="4"/>
    <n v="1"/>
    <n v="3782.2"/>
    <m/>
    <x v="4"/>
    <n v="3782.2"/>
    <n v="1"/>
    <n v="3782.2"/>
    <n v="0.62"/>
    <m/>
    <n v="1437.2359999999999"/>
    <n v="100.60652"/>
    <n v="2244.3574800000001"/>
    <n v="0.59340000000000004"/>
    <m/>
  </r>
  <r>
    <x v="5"/>
    <x v="3"/>
    <x v="5"/>
    <n v="303"/>
    <n v="1072608.3999999999"/>
    <n v="0"/>
    <x v="5"/>
    <n v="3539.9617161716169"/>
    <n v="1"/>
    <n v="1072608.3999999999"/>
    <n v="0.62"/>
    <n v="0"/>
    <n v="407591.19199999998"/>
    <n v="28531.383440000005"/>
    <n v="636485.82455999998"/>
    <n v="0.59340000000000004"/>
    <m/>
  </r>
  <r>
    <x v="6"/>
    <x v="4"/>
    <x v="6"/>
    <n v="52"/>
    <m/>
    <s v=""/>
    <x v="6"/>
    <n v="0"/>
    <m/>
    <m/>
    <m/>
    <m/>
    <n v="0"/>
    <m/>
    <n v="0"/>
    <e v="#DIV/0!"/>
    <m/>
  </r>
  <r>
    <x v="7"/>
    <x v="5"/>
    <x v="7"/>
    <m/>
    <m/>
    <m/>
    <x v="7"/>
    <m/>
    <m/>
    <m/>
    <m/>
    <m/>
    <n v="100000"/>
    <m/>
    <n v="20019.880000000005"/>
    <n v="0.16680469935480691"/>
    <m/>
  </r>
  <r>
    <x v="8"/>
    <x v="6"/>
    <x v="8"/>
    <m/>
    <m/>
    <m/>
    <x v="6"/>
    <m/>
    <m/>
    <m/>
    <m/>
    <m/>
    <n v="0"/>
    <m/>
    <n v="0"/>
    <e v="#DIV/0!"/>
    <m/>
  </r>
  <r>
    <x v="9"/>
    <x v="5"/>
    <x v="9"/>
    <m/>
    <m/>
    <s v=""/>
    <x v="6"/>
    <e v="#DIV/0!"/>
    <m/>
    <m/>
    <m/>
    <m/>
    <n v="0"/>
    <m/>
    <n v="0"/>
    <e v="#DIV/0!"/>
    <m/>
  </r>
  <r>
    <x v="10"/>
    <x v="7"/>
    <x v="5"/>
    <m/>
    <m/>
    <s v=""/>
    <x v="8"/>
    <e v="#DIV/0!"/>
    <m/>
    <m/>
    <m/>
    <m/>
    <n v="8309"/>
    <m/>
    <n v="1661.7999999999993"/>
    <n v="0.1666666666666666"/>
    <m/>
  </r>
  <r>
    <x v="11"/>
    <x v="8"/>
    <x v="10"/>
    <m/>
    <m/>
    <s v=""/>
    <x v="9"/>
    <e v="#DIV/0!"/>
    <m/>
    <m/>
    <m/>
    <m/>
    <n v="4301.4800000000005"/>
    <m/>
    <n v="1075.3699999999999"/>
    <n v="0.19999999999999996"/>
    <m/>
  </r>
  <r>
    <x v="12"/>
    <x v="9"/>
    <x v="11"/>
    <m/>
    <m/>
    <s v=""/>
    <x v="10"/>
    <e v="#DIV/0!"/>
    <m/>
    <m/>
    <m/>
    <m/>
    <n v="1805"/>
    <m/>
    <n v="361"/>
    <n v="0.16666666666666666"/>
    <m/>
  </r>
  <r>
    <x v="13"/>
    <x v="8"/>
    <x v="12"/>
    <m/>
    <m/>
    <s v=""/>
    <x v="11"/>
    <e v="#DIV/0!"/>
    <m/>
    <m/>
    <m/>
    <m/>
    <n v="780"/>
    <m/>
    <n v="120"/>
    <n v="0.13333333333333333"/>
    <m/>
  </r>
  <r>
    <x v="14"/>
    <x v="10"/>
    <x v="5"/>
    <m/>
    <m/>
    <m/>
    <x v="12"/>
    <m/>
    <m/>
    <m/>
    <m/>
    <m/>
    <n v="600"/>
    <m/>
    <n v="200"/>
    <m/>
    <m/>
  </r>
  <r>
    <x v="15"/>
    <x v="4"/>
    <x v="5"/>
    <m/>
    <m/>
    <m/>
    <x v="13"/>
    <m/>
    <m/>
    <m/>
    <m/>
    <m/>
    <n v="350"/>
    <m/>
    <n v="150"/>
    <m/>
    <m/>
  </r>
  <r>
    <x v="16"/>
    <x v="11"/>
    <x v="5"/>
    <n v="52"/>
    <n v="0"/>
    <m/>
    <x v="14"/>
    <m/>
    <m/>
    <m/>
    <m/>
    <m/>
    <n v="116145.48"/>
    <m/>
    <n v="23238.050000000003"/>
    <n v="0.1663026046790631"/>
    <m/>
  </r>
  <r>
    <x v="17"/>
    <x v="12"/>
    <x v="5"/>
    <n v="355"/>
    <n v="1072608.3999999999"/>
    <m/>
    <x v="15"/>
    <m/>
    <m/>
    <m/>
    <m/>
    <m/>
    <n v="523736.67199999996"/>
    <n v="28531.383440000005"/>
    <n v="659723.87456000003"/>
    <n v="0.54420000000000002"/>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4" cacheId="0"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location ref="A4:B18" firstHeaderRow="1" firstDataRow="1" firstDataCol="1" rowPageCount="1" colPageCount="1"/>
  <pivotFields count="17">
    <pivotField showAll="0">
      <items count="19">
        <item x="2"/>
        <item x="3"/>
        <item x="4"/>
        <item x="6"/>
        <item x="7"/>
        <item x="8"/>
        <item x="9"/>
        <item x="10"/>
        <item x="11"/>
        <item x="12"/>
        <item x="13"/>
        <item x="14"/>
        <item x="15"/>
        <item x="17"/>
        <item x="16"/>
        <item x="0"/>
        <item x="1"/>
        <item x="5"/>
        <item t="default"/>
      </items>
    </pivotField>
    <pivotField axis="axisRow" showAll="0">
      <items count="14">
        <item x="2"/>
        <item x="0"/>
        <item x="1"/>
        <item x="8"/>
        <item x="9"/>
        <item x="10"/>
        <item x="5"/>
        <item x="6"/>
        <item x="4"/>
        <item x="7"/>
        <item x="12"/>
        <item x="11"/>
        <item x="3"/>
        <item t="default"/>
      </items>
    </pivotField>
    <pivotField showAll="0">
      <items count="14">
        <item x="0"/>
        <item x="11"/>
        <item x="1"/>
        <item x="10"/>
        <item x="9"/>
        <item x="8"/>
        <item x="7"/>
        <item x="6"/>
        <item x="12"/>
        <item x="2"/>
        <item x="3"/>
        <item x="4"/>
        <item x="5"/>
        <item t="default"/>
      </items>
    </pivotField>
    <pivotField showAll="0"/>
    <pivotField showAll="0"/>
    <pivotField showAll="0"/>
    <pivotField axis="axisPage" dataField="1" showAll="0">
      <items count="17">
        <item x="6"/>
        <item x="13"/>
        <item x="12"/>
        <item x="11"/>
        <item x="10"/>
        <item x="4"/>
        <item x="9"/>
        <item x="2"/>
        <item x="8"/>
        <item x="7"/>
        <item x="14"/>
        <item x="3"/>
        <item x="5"/>
        <item x="15"/>
        <item x="0"/>
        <item x="1"/>
        <item t="default"/>
      </items>
    </pivotField>
    <pivotField showAll="0"/>
    <pivotField showAll="0"/>
    <pivotField showAll="0"/>
    <pivotField showAll="0"/>
    <pivotField showAll="0"/>
    <pivotField showAll="0"/>
    <pivotField showAll="0"/>
    <pivotField showAll="0"/>
    <pivotField showAll="0"/>
    <pivotField showAll="0"/>
  </pivotFields>
  <rowFields count="1">
    <field x="1"/>
  </rowFields>
  <rowItems count="14">
    <i>
      <x/>
    </i>
    <i>
      <x v="1"/>
    </i>
    <i>
      <x v="2"/>
    </i>
    <i>
      <x v="3"/>
    </i>
    <i>
      <x v="4"/>
    </i>
    <i>
      <x v="5"/>
    </i>
    <i>
      <x v="6"/>
    </i>
    <i>
      <x v="7"/>
    </i>
    <i>
      <x v="8"/>
    </i>
    <i>
      <x v="9"/>
    </i>
    <i>
      <x v="10"/>
    </i>
    <i>
      <x v="11"/>
    </i>
    <i>
      <x v="12"/>
    </i>
    <i t="grand">
      <x/>
    </i>
  </rowItems>
  <colItems count="1">
    <i/>
  </colItems>
  <pageFields count="1">
    <pageField fld="6" hier="-1"/>
  </pageFields>
  <dataFields count="1">
    <dataField name="Somme de G" fld="6"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1" name="TEST" displayName="TEST" ref="A19:Q42" totalsRowShown="0" dataDxfId="18" headerRowBorderDxfId="19" tableBorderDxfId="17" dataCellStyle="Normal 2">
  <autoFilter ref="A19:Q42"/>
  <tableColumns count="17">
    <tableColumn id="1" name="A" dataDxfId="16" dataCellStyle="Normal 2"/>
    <tableColumn id="2" name="B" dataDxfId="15" dataCellStyle="Normal 2"/>
    <tableColumn id="3" name="C" dataDxfId="14" dataCellStyle="Normal 2"/>
    <tableColumn id="4" name="D" dataDxfId="13" dataCellStyle="Normal 2"/>
    <tableColumn id="5" name="E" dataDxfId="12" dataCellStyle="Normal 2"/>
    <tableColumn id="6" name="F" dataDxfId="11" dataCellStyle="Normal 2"/>
    <tableColumn id="7" name="G" dataDxfId="10" dataCellStyle="Normal 2"/>
    <tableColumn id="8" name="H" dataDxfId="9" dataCellStyle="Normal 2"/>
    <tableColumn id="9" name="I" dataDxfId="8" dataCellStyle="Normal 2"/>
    <tableColumn id="10" name="J" dataDxfId="7" dataCellStyle="Normal 2"/>
    <tableColumn id="11" name="K" dataDxfId="6" dataCellStyle="Normal 2"/>
    <tableColumn id="12" name="L" dataDxfId="5" dataCellStyle="Normal 2"/>
    <tableColumn id="13" name="M" dataDxfId="4" dataCellStyle="Normal 2"/>
    <tableColumn id="14" name="N" dataDxfId="3" dataCellStyle="Normal 2"/>
    <tableColumn id="15" name="O" dataDxfId="2" dataCellStyle="Normal 2"/>
    <tableColumn id="16" name="P" dataDxfId="1" dataCellStyle="Normal 2"/>
    <tableColumn id="17" name="Q" dataDxfId="0" dataCellStyle="Normal 2"/>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1.xml"/><Relationship Id="rId3" Type="http://schemas.openxmlformats.org/officeDocument/2006/relationships/vmlDrawing" Target="../drawings/vmlDrawing1.vml"/><Relationship Id="rId7" Type="http://schemas.openxmlformats.org/officeDocument/2006/relationships/image" Target="../media/image2.emf"/><Relationship Id="rId12" Type="http://schemas.openxmlformats.org/officeDocument/2006/relationships/comments" Target="../comments1.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11" Type="http://schemas.openxmlformats.org/officeDocument/2006/relationships/table" Target="../tables/table1.xml"/><Relationship Id="rId5" Type="http://schemas.openxmlformats.org/officeDocument/2006/relationships/image" Target="../media/image1.emf"/><Relationship Id="rId10" Type="http://schemas.openxmlformats.org/officeDocument/2006/relationships/ctrlProp" Target="../ctrlProps/ctrlProp3.xml"/><Relationship Id="rId4" Type="http://schemas.openxmlformats.org/officeDocument/2006/relationships/control" Target="../activeX/activeX1.xml"/><Relationship Id="rId9" Type="http://schemas.openxmlformats.org/officeDocument/2006/relationships/ctrlProp" Target="../ctrlProps/ctrlProp2.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3.bin"/><Relationship Id="rId6" Type="http://schemas.openxmlformats.org/officeDocument/2006/relationships/comments" Target="../comments2.xml"/><Relationship Id="rId5" Type="http://schemas.openxmlformats.org/officeDocument/2006/relationships/ctrlProp" Target="../ctrlProps/ctrlProp5.xml"/><Relationship Id="rId4" Type="http://schemas.openxmlformats.org/officeDocument/2006/relationships/ctrlProp" Target="../ctrlProps/ctrlProp4.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4.bin"/><Relationship Id="rId6" Type="http://schemas.openxmlformats.org/officeDocument/2006/relationships/comments" Target="../comments3.xml"/><Relationship Id="rId5" Type="http://schemas.openxmlformats.org/officeDocument/2006/relationships/ctrlProp" Target="../ctrlProps/ctrlProp7.xml"/><Relationship Id="rId4" Type="http://schemas.openxmlformats.org/officeDocument/2006/relationships/ctrlProp" Target="../ctrlProps/ctrlProp6.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5.bin"/><Relationship Id="rId6" Type="http://schemas.openxmlformats.org/officeDocument/2006/relationships/comments" Target="../comments4.xml"/><Relationship Id="rId5" Type="http://schemas.openxmlformats.org/officeDocument/2006/relationships/ctrlProp" Target="../ctrlProps/ctrlProp9.xml"/><Relationship Id="rId4" Type="http://schemas.openxmlformats.org/officeDocument/2006/relationships/ctrlProp" Target="../ctrlProps/ctrlProp8.xml"/></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drawing" Target="../drawings/drawing5.xml"/><Relationship Id="rId1" Type="http://schemas.openxmlformats.org/officeDocument/2006/relationships/printerSettings" Target="../printerSettings/printerSettings6.bin"/><Relationship Id="rId6" Type="http://schemas.openxmlformats.org/officeDocument/2006/relationships/comments" Target="../comments5.xml"/><Relationship Id="rId5" Type="http://schemas.openxmlformats.org/officeDocument/2006/relationships/ctrlProp" Target="../ctrlProps/ctrlProp11.xml"/><Relationship Id="rId4" Type="http://schemas.openxmlformats.org/officeDocument/2006/relationships/ctrlProp" Target="../ctrlProps/ctrlProp10.xml"/></Relationships>
</file>

<file path=xl/worksheets/_rels/sheet8.xml.rels><?xml version="1.0" encoding="UTF-8" standalone="yes"?>
<Relationships xmlns="http://schemas.openxmlformats.org/package/2006/relationships"><Relationship Id="rId8" Type="http://schemas.openxmlformats.org/officeDocument/2006/relationships/hyperlink" Target="mailto:toto@hotmail.fr" TargetMode="External"/><Relationship Id="rId3" Type="http://schemas.openxmlformats.org/officeDocument/2006/relationships/hyperlink" Target="mailto:toto@hotmail.fr" TargetMode="External"/><Relationship Id="rId7" Type="http://schemas.openxmlformats.org/officeDocument/2006/relationships/hyperlink" Target="mailto:toto@hotmail.fr" TargetMode="External"/><Relationship Id="rId2" Type="http://schemas.openxmlformats.org/officeDocument/2006/relationships/hyperlink" Target="mailto:toto@hotmail.fr" TargetMode="External"/><Relationship Id="rId1" Type="http://schemas.openxmlformats.org/officeDocument/2006/relationships/hyperlink" Target="mailto:toto@hotmail.fr" TargetMode="External"/><Relationship Id="rId6" Type="http://schemas.openxmlformats.org/officeDocument/2006/relationships/hyperlink" Target="mailto:toto@hotmail.fr" TargetMode="External"/><Relationship Id="rId5" Type="http://schemas.openxmlformats.org/officeDocument/2006/relationships/hyperlink" Target="mailto:toto@hotmail.fr" TargetMode="External"/><Relationship Id="rId10" Type="http://schemas.openxmlformats.org/officeDocument/2006/relationships/drawing" Target="../drawings/drawing6.xml"/><Relationship Id="rId4" Type="http://schemas.openxmlformats.org/officeDocument/2006/relationships/hyperlink" Target="mailto:toto@hotmail.fr" TargetMode="External"/><Relationship Id="rId9"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2:B18"/>
  <sheetViews>
    <sheetView workbookViewId="0">
      <selection activeCell="I18" sqref="I18"/>
    </sheetView>
  </sheetViews>
  <sheetFormatPr baseColWidth="10" defaultRowHeight="13.8" x14ac:dyDescent="0.25"/>
  <cols>
    <col min="1" max="1" width="27.796875" customWidth="1"/>
    <col min="2" max="2" width="12.296875" customWidth="1"/>
    <col min="3" max="5" width="3.8984375" customWidth="1"/>
    <col min="6" max="6" width="4.8984375" customWidth="1"/>
    <col min="7" max="7" width="6.8984375" customWidth="1"/>
    <col min="8" max="8" width="7.8984375" customWidth="1"/>
    <col min="9" max="10" width="6.8984375" customWidth="1"/>
    <col min="11" max="12" width="9.8984375" customWidth="1"/>
    <col min="13" max="13" width="7.8984375" customWidth="1"/>
    <col min="14" max="14" width="9.8984375" customWidth="1"/>
    <col min="15" max="15" width="10.8984375" customWidth="1"/>
    <col min="16" max="16" width="10.19921875" customWidth="1"/>
    <col min="17" max="17" width="17" bestFit="1" customWidth="1"/>
    <col min="18" max="18" width="12.09765625" bestFit="1" customWidth="1"/>
  </cols>
  <sheetData>
    <row r="2" spans="1:2" x14ac:dyDescent="0.25">
      <c r="A2" s="220" t="s">
        <v>300</v>
      </c>
      <c r="B2" t="s">
        <v>370</v>
      </c>
    </row>
    <row r="4" spans="1:2" x14ac:dyDescent="0.25">
      <c r="A4" s="220" t="s">
        <v>367</v>
      </c>
      <c r="B4" t="s">
        <v>368</v>
      </c>
    </row>
    <row r="5" spans="1:2" x14ac:dyDescent="0.25">
      <c r="A5" s="221" t="s">
        <v>7</v>
      </c>
      <c r="B5" s="222">
        <v>1072608.3999999999</v>
      </c>
    </row>
    <row r="6" spans="1:2" x14ac:dyDescent="0.25">
      <c r="A6" s="221" t="s">
        <v>312</v>
      </c>
      <c r="B6" s="222">
        <v>0</v>
      </c>
    </row>
    <row r="7" spans="1:2" x14ac:dyDescent="0.25">
      <c r="A7" s="221" t="s">
        <v>38</v>
      </c>
      <c r="B7" s="222">
        <v>0</v>
      </c>
    </row>
    <row r="8" spans="1:2" x14ac:dyDescent="0.25">
      <c r="A8" s="221" t="s">
        <v>12</v>
      </c>
      <c r="B8" s="222">
        <v>6276.85</v>
      </c>
    </row>
    <row r="9" spans="1:2" x14ac:dyDescent="0.25">
      <c r="A9" s="221" t="s">
        <v>5</v>
      </c>
      <c r="B9" s="222">
        <v>2166</v>
      </c>
    </row>
    <row r="10" spans="1:2" x14ac:dyDescent="0.25">
      <c r="A10" s="221" t="s">
        <v>74</v>
      </c>
      <c r="B10" s="222">
        <v>800</v>
      </c>
    </row>
    <row r="11" spans="1:2" x14ac:dyDescent="0.25">
      <c r="A11" s="221" t="s">
        <v>73</v>
      </c>
      <c r="B11" s="222">
        <v>120019.88</v>
      </c>
    </row>
    <row r="12" spans="1:2" x14ac:dyDescent="0.25">
      <c r="A12" s="221" t="s">
        <v>2</v>
      </c>
      <c r="B12" s="222">
        <v>0</v>
      </c>
    </row>
    <row r="13" spans="1:2" x14ac:dyDescent="0.25">
      <c r="A13" s="221" t="s">
        <v>76</v>
      </c>
      <c r="B13" s="222">
        <v>500</v>
      </c>
    </row>
    <row r="14" spans="1:2" x14ac:dyDescent="0.25">
      <c r="A14" s="221" t="s">
        <v>77</v>
      </c>
      <c r="B14" s="222">
        <v>9970.7999999999993</v>
      </c>
    </row>
    <row r="15" spans="1:2" x14ac:dyDescent="0.25">
      <c r="A15" s="221" t="s">
        <v>55</v>
      </c>
      <c r="B15" s="222">
        <v>1212341.93</v>
      </c>
    </row>
    <row r="16" spans="1:2" x14ac:dyDescent="0.25">
      <c r="A16" s="221" t="s">
        <v>54</v>
      </c>
      <c r="B16" s="222">
        <v>139733.53</v>
      </c>
    </row>
    <row r="17" spans="1:2" x14ac:dyDescent="0.25">
      <c r="A17" s="221" t="s">
        <v>53</v>
      </c>
      <c r="B17" s="222">
        <v>1072608.3999999999</v>
      </c>
    </row>
    <row r="18" spans="1:2" x14ac:dyDescent="0.25">
      <c r="A18" s="221" t="s">
        <v>369</v>
      </c>
      <c r="B18" s="222">
        <v>3637025.7899999996</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rgb="FFFFC000"/>
    <pageSetUpPr fitToPage="1"/>
  </sheetPr>
  <dimension ref="A1:X63"/>
  <sheetViews>
    <sheetView topLeftCell="A2" zoomScale="76" zoomScaleNormal="76" workbookViewId="0">
      <selection activeCell="A16" sqref="A16"/>
    </sheetView>
  </sheetViews>
  <sheetFormatPr baseColWidth="10" defaultColWidth="10.19921875" defaultRowHeight="15" customHeight="1" x14ac:dyDescent="0.25"/>
  <cols>
    <col min="1" max="1" width="3.796875" style="1" customWidth="1"/>
    <col min="2" max="2" width="39.8984375" style="1" bestFit="1" customWidth="1"/>
    <col min="3" max="3" width="64.09765625" style="1" customWidth="1"/>
    <col min="4" max="4" width="7.19921875" style="4" bestFit="1" customWidth="1"/>
    <col min="5" max="5" width="12.09765625" style="6" customWidth="1"/>
    <col min="6" max="6" width="11.3984375" style="6" customWidth="1"/>
    <col min="7" max="7" width="12.5" style="6" customWidth="1"/>
    <col min="8" max="8" width="10.69921875" style="6" customWidth="1"/>
    <col min="9" max="9" width="13.59765625" style="1" customWidth="1"/>
    <col min="10" max="10" width="11.3984375" style="6" customWidth="1"/>
    <col min="11" max="12" width="9.3984375" style="7" customWidth="1"/>
    <col min="13" max="13" width="11.3984375" style="6" bestFit="1" customWidth="1"/>
    <col min="14" max="14" width="10.69921875" style="6" customWidth="1"/>
    <col min="15" max="15" width="12.19921875" style="6" customWidth="1"/>
    <col min="16" max="16" width="10.19921875" style="7" customWidth="1"/>
    <col min="17" max="17" width="14.69921875" style="8" customWidth="1"/>
    <col min="18" max="18" width="13.3984375" style="6" hidden="1" customWidth="1"/>
    <col min="19" max="19" width="14.19921875" style="1" hidden="1" customWidth="1"/>
    <col min="20" max="20" width="12.5" style="1" hidden="1" customWidth="1"/>
    <col min="21" max="21" width="11.69921875" style="1" hidden="1" customWidth="1"/>
    <col min="22" max="39" width="0" style="1" hidden="1" customWidth="1"/>
    <col min="40" max="256" width="10.19921875" style="1"/>
    <col min="257" max="257" width="3.19921875" style="1" customWidth="1"/>
    <col min="258" max="258" width="39.8984375" style="1" bestFit="1" customWidth="1"/>
    <col min="259" max="259" width="27" style="1" customWidth="1"/>
    <col min="260" max="260" width="7.19921875" style="1" bestFit="1" customWidth="1"/>
    <col min="261" max="261" width="12.09765625" style="1" customWidth="1"/>
    <col min="262" max="262" width="10.69921875" style="1" customWidth="1"/>
    <col min="263" max="263" width="11.3984375" style="1" bestFit="1" customWidth="1"/>
    <col min="264" max="264" width="10.69921875" style="1" customWidth="1"/>
    <col min="265" max="266" width="0" style="1" hidden="1" customWidth="1"/>
    <col min="267" max="268" width="9.3984375" style="1" customWidth="1"/>
    <col min="269" max="269" width="11.3984375" style="1" bestFit="1" customWidth="1"/>
    <col min="270" max="270" width="10.69921875" style="1" customWidth="1"/>
    <col min="271" max="271" width="11.3984375" style="1" bestFit="1" customWidth="1"/>
    <col min="272" max="272" width="10.19921875" style="1" customWidth="1"/>
    <col min="273" max="273" width="14.69921875" style="1" customWidth="1"/>
    <col min="274" max="274" width="11.09765625" style="1" bestFit="1" customWidth="1"/>
    <col min="275" max="512" width="10.19921875" style="1"/>
    <col min="513" max="513" width="3.19921875" style="1" customWidth="1"/>
    <col min="514" max="514" width="39.8984375" style="1" bestFit="1" customWidth="1"/>
    <col min="515" max="515" width="27" style="1" customWidth="1"/>
    <col min="516" max="516" width="7.19921875" style="1" bestFit="1" customWidth="1"/>
    <col min="517" max="517" width="12.09765625" style="1" customWidth="1"/>
    <col min="518" max="518" width="10.69921875" style="1" customWidth="1"/>
    <col min="519" max="519" width="11.3984375" style="1" bestFit="1" customWidth="1"/>
    <col min="520" max="520" width="10.69921875" style="1" customWidth="1"/>
    <col min="521" max="522" width="0" style="1" hidden="1" customWidth="1"/>
    <col min="523" max="524" width="9.3984375" style="1" customWidth="1"/>
    <col min="525" max="525" width="11.3984375" style="1" bestFit="1" customWidth="1"/>
    <col min="526" max="526" width="10.69921875" style="1" customWidth="1"/>
    <col min="527" max="527" width="11.3984375" style="1" bestFit="1" customWidth="1"/>
    <col min="528" max="528" width="10.19921875" style="1" customWidth="1"/>
    <col min="529" max="529" width="14.69921875" style="1" customWidth="1"/>
    <col min="530" max="530" width="11.09765625" style="1" bestFit="1" customWidth="1"/>
    <col min="531" max="768" width="10.19921875" style="1"/>
    <col min="769" max="769" width="3.19921875" style="1" customWidth="1"/>
    <col min="770" max="770" width="39.8984375" style="1" bestFit="1" customWidth="1"/>
    <col min="771" max="771" width="27" style="1" customWidth="1"/>
    <col min="772" max="772" width="7.19921875" style="1" bestFit="1" customWidth="1"/>
    <col min="773" max="773" width="12.09765625" style="1" customWidth="1"/>
    <col min="774" max="774" width="10.69921875" style="1" customWidth="1"/>
    <col min="775" max="775" width="11.3984375" style="1" bestFit="1" customWidth="1"/>
    <col min="776" max="776" width="10.69921875" style="1" customWidth="1"/>
    <col min="777" max="778" width="0" style="1" hidden="1" customWidth="1"/>
    <col min="779" max="780" width="9.3984375" style="1" customWidth="1"/>
    <col min="781" max="781" width="11.3984375" style="1" bestFit="1" customWidth="1"/>
    <col min="782" max="782" width="10.69921875" style="1" customWidth="1"/>
    <col min="783" max="783" width="11.3984375" style="1" bestFit="1" customWidth="1"/>
    <col min="784" max="784" width="10.19921875" style="1" customWidth="1"/>
    <col min="785" max="785" width="14.69921875" style="1" customWidth="1"/>
    <col min="786" max="786" width="11.09765625" style="1" bestFit="1" customWidth="1"/>
    <col min="787" max="1024" width="10.19921875" style="1"/>
    <col min="1025" max="1025" width="3.19921875" style="1" customWidth="1"/>
    <col min="1026" max="1026" width="39.8984375" style="1" bestFit="1" customWidth="1"/>
    <col min="1027" max="1027" width="27" style="1" customWidth="1"/>
    <col min="1028" max="1028" width="7.19921875" style="1" bestFit="1" customWidth="1"/>
    <col min="1029" max="1029" width="12.09765625" style="1" customWidth="1"/>
    <col min="1030" max="1030" width="10.69921875" style="1" customWidth="1"/>
    <col min="1031" max="1031" width="11.3984375" style="1" bestFit="1" customWidth="1"/>
    <col min="1032" max="1032" width="10.69921875" style="1" customWidth="1"/>
    <col min="1033" max="1034" width="0" style="1" hidden="1" customWidth="1"/>
    <col min="1035" max="1036" width="9.3984375" style="1" customWidth="1"/>
    <col min="1037" max="1037" width="11.3984375" style="1" bestFit="1" customWidth="1"/>
    <col min="1038" max="1038" width="10.69921875" style="1" customWidth="1"/>
    <col min="1039" max="1039" width="11.3984375" style="1" bestFit="1" customWidth="1"/>
    <col min="1040" max="1040" width="10.19921875" style="1" customWidth="1"/>
    <col min="1041" max="1041" width="14.69921875" style="1" customWidth="1"/>
    <col min="1042" max="1042" width="11.09765625" style="1" bestFit="1" customWidth="1"/>
    <col min="1043" max="1280" width="10.19921875" style="1"/>
    <col min="1281" max="1281" width="3.19921875" style="1" customWidth="1"/>
    <col min="1282" max="1282" width="39.8984375" style="1" bestFit="1" customWidth="1"/>
    <col min="1283" max="1283" width="27" style="1" customWidth="1"/>
    <col min="1284" max="1284" width="7.19921875" style="1" bestFit="1" customWidth="1"/>
    <col min="1285" max="1285" width="12.09765625" style="1" customWidth="1"/>
    <col min="1286" max="1286" width="10.69921875" style="1" customWidth="1"/>
    <col min="1287" max="1287" width="11.3984375" style="1" bestFit="1" customWidth="1"/>
    <col min="1288" max="1288" width="10.69921875" style="1" customWidth="1"/>
    <col min="1289" max="1290" width="0" style="1" hidden="1" customWidth="1"/>
    <col min="1291" max="1292" width="9.3984375" style="1" customWidth="1"/>
    <col min="1293" max="1293" width="11.3984375" style="1" bestFit="1" customWidth="1"/>
    <col min="1294" max="1294" width="10.69921875" style="1" customWidth="1"/>
    <col min="1295" max="1295" width="11.3984375" style="1" bestFit="1" customWidth="1"/>
    <col min="1296" max="1296" width="10.19921875" style="1" customWidth="1"/>
    <col min="1297" max="1297" width="14.69921875" style="1" customWidth="1"/>
    <col min="1298" max="1298" width="11.09765625" style="1" bestFit="1" customWidth="1"/>
    <col min="1299" max="1536" width="10.19921875" style="1"/>
    <col min="1537" max="1537" width="3.19921875" style="1" customWidth="1"/>
    <col min="1538" max="1538" width="39.8984375" style="1" bestFit="1" customWidth="1"/>
    <col min="1539" max="1539" width="27" style="1" customWidth="1"/>
    <col min="1540" max="1540" width="7.19921875" style="1" bestFit="1" customWidth="1"/>
    <col min="1541" max="1541" width="12.09765625" style="1" customWidth="1"/>
    <col min="1542" max="1542" width="10.69921875" style="1" customWidth="1"/>
    <col min="1543" max="1543" width="11.3984375" style="1" bestFit="1" customWidth="1"/>
    <col min="1544" max="1544" width="10.69921875" style="1" customWidth="1"/>
    <col min="1545" max="1546" width="0" style="1" hidden="1" customWidth="1"/>
    <col min="1547" max="1548" width="9.3984375" style="1" customWidth="1"/>
    <col min="1549" max="1549" width="11.3984375" style="1" bestFit="1" customWidth="1"/>
    <col min="1550" max="1550" width="10.69921875" style="1" customWidth="1"/>
    <col min="1551" max="1551" width="11.3984375" style="1" bestFit="1" customWidth="1"/>
    <col min="1552" max="1552" width="10.19921875" style="1" customWidth="1"/>
    <col min="1553" max="1553" width="14.69921875" style="1" customWidth="1"/>
    <col min="1554" max="1554" width="11.09765625" style="1" bestFit="1" customWidth="1"/>
    <col min="1555" max="1792" width="10.19921875" style="1"/>
    <col min="1793" max="1793" width="3.19921875" style="1" customWidth="1"/>
    <col min="1794" max="1794" width="39.8984375" style="1" bestFit="1" customWidth="1"/>
    <col min="1795" max="1795" width="27" style="1" customWidth="1"/>
    <col min="1796" max="1796" width="7.19921875" style="1" bestFit="1" customWidth="1"/>
    <col min="1797" max="1797" width="12.09765625" style="1" customWidth="1"/>
    <col min="1798" max="1798" width="10.69921875" style="1" customWidth="1"/>
    <col min="1799" max="1799" width="11.3984375" style="1" bestFit="1" customWidth="1"/>
    <col min="1800" max="1800" width="10.69921875" style="1" customWidth="1"/>
    <col min="1801" max="1802" width="0" style="1" hidden="1" customWidth="1"/>
    <col min="1803" max="1804" width="9.3984375" style="1" customWidth="1"/>
    <col min="1805" max="1805" width="11.3984375" style="1" bestFit="1" customWidth="1"/>
    <col min="1806" max="1806" width="10.69921875" style="1" customWidth="1"/>
    <col min="1807" max="1807" width="11.3984375" style="1" bestFit="1" customWidth="1"/>
    <col min="1808" max="1808" width="10.19921875" style="1" customWidth="1"/>
    <col min="1809" max="1809" width="14.69921875" style="1" customWidth="1"/>
    <col min="1810" max="1810" width="11.09765625" style="1" bestFit="1" customWidth="1"/>
    <col min="1811" max="2048" width="10.19921875" style="1"/>
    <col min="2049" max="2049" width="3.19921875" style="1" customWidth="1"/>
    <col min="2050" max="2050" width="39.8984375" style="1" bestFit="1" customWidth="1"/>
    <col min="2051" max="2051" width="27" style="1" customWidth="1"/>
    <col min="2052" max="2052" width="7.19921875" style="1" bestFit="1" customWidth="1"/>
    <col min="2053" max="2053" width="12.09765625" style="1" customWidth="1"/>
    <col min="2054" max="2054" width="10.69921875" style="1" customWidth="1"/>
    <col min="2055" max="2055" width="11.3984375" style="1" bestFit="1" customWidth="1"/>
    <col min="2056" max="2056" width="10.69921875" style="1" customWidth="1"/>
    <col min="2057" max="2058" width="0" style="1" hidden="1" customWidth="1"/>
    <col min="2059" max="2060" width="9.3984375" style="1" customWidth="1"/>
    <col min="2061" max="2061" width="11.3984375" style="1" bestFit="1" customWidth="1"/>
    <col min="2062" max="2062" width="10.69921875" style="1" customWidth="1"/>
    <col min="2063" max="2063" width="11.3984375" style="1" bestFit="1" customWidth="1"/>
    <col min="2064" max="2064" width="10.19921875" style="1" customWidth="1"/>
    <col min="2065" max="2065" width="14.69921875" style="1" customWidth="1"/>
    <col min="2066" max="2066" width="11.09765625" style="1" bestFit="1" customWidth="1"/>
    <col min="2067" max="2304" width="10.19921875" style="1"/>
    <col min="2305" max="2305" width="3.19921875" style="1" customWidth="1"/>
    <col min="2306" max="2306" width="39.8984375" style="1" bestFit="1" customWidth="1"/>
    <col min="2307" max="2307" width="27" style="1" customWidth="1"/>
    <col min="2308" max="2308" width="7.19921875" style="1" bestFit="1" customWidth="1"/>
    <col min="2309" max="2309" width="12.09765625" style="1" customWidth="1"/>
    <col min="2310" max="2310" width="10.69921875" style="1" customWidth="1"/>
    <col min="2311" max="2311" width="11.3984375" style="1" bestFit="1" customWidth="1"/>
    <col min="2312" max="2312" width="10.69921875" style="1" customWidth="1"/>
    <col min="2313" max="2314" width="0" style="1" hidden="1" customWidth="1"/>
    <col min="2315" max="2316" width="9.3984375" style="1" customWidth="1"/>
    <col min="2317" max="2317" width="11.3984375" style="1" bestFit="1" customWidth="1"/>
    <col min="2318" max="2318" width="10.69921875" style="1" customWidth="1"/>
    <col min="2319" max="2319" width="11.3984375" style="1" bestFit="1" customWidth="1"/>
    <col min="2320" max="2320" width="10.19921875" style="1" customWidth="1"/>
    <col min="2321" max="2321" width="14.69921875" style="1" customWidth="1"/>
    <col min="2322" max="2322" width="11.09765625" style="1" bestFit="1" customWidth="1"/>
    <col min="2323" max="2560" width="10.19921875" style="1"/>
    <col min="2561" max="2561" width="3.19921875" style="1" customWidth="1"/>
    <col min="2562" max="2562" width="39.8984375" style="1" bestFit="1" customWidth="1"/>
    <col min="2563" max="2563" width="27" style="1" customWidth="1"/>
    <col min="2564" max="2564" width="7.19921875" style="1" bestFit="1" customWidth="1"/>
    <col min="2565" max="2565" width="12.09765625" style="1" customWidth="1"/>
    <col min="2566" max="2566" width="10.69921875" style="1" customWidth="1"/>
    <col min="2567" max="2567" width="11.3984375" style="1" bestFit="1" customWidth="1"/>
    <col min="2568" max="2568" width="10.69921875" style="1" customWidth="1"/>
    <col min="2569" max="2570" width="0" style="1" hidden="1" customWidth="1"/>
    <col min="2571" max="2572" width="9.3984375" style="1" customWidth="1"/>
    <col min="2573" max="2573" width="11.3984375" style="1" bestFit="1" customWidth="1"/>
    <col min="2574" max="2574" width="10.69921875" style="1" customWidth="1"/>
    <col min="2575" max="2575" width="11.3984375" style="1" bestFit="1" customWidth="1"/>
    <col min="2576" max="2576" width="10.19921875" style="1" customWidth="1"/>
    <col min="2577" max="2577" width="14.69921875" style="1" customWidth="1"/>
    <col min="2578" max="2578" width="11.09765625" style="1" bestFit="1" customWidth="1"/>
    <col min="2579" max="2816" width="10.19921875" style="1"/>
    <col min="2817" max="2817" width="3.19921875" style="1" customWidth="1"/>
    <col min="2818" max="2818" width="39.8984375" style="1" bestFit="1" customWidth="1"/>
    <col min="2819" max="2819" width="27" style="1" customWidth="1"/>
    <col min="2820" max="2820" width="7.19921875" style="1" bestFit="1" customWidth="1"/>
    <col min="2821" max="2821" width="12.09765625" style="1" customWidth="1"/>
    <col min="2822" max="2822" width="10.69921875" style="1" customWidth="1"/>
    <col min="2823" max="2823" width="11.3984375" style="1" bestFit="1" customWidth="1"/>
    <col min="2824" max="2824" width="10.69921875" style="1" customWidth="1"/>
    <col min="2825" max="2826" width="0" style="1" hidden="1" customWidth="1"/>
    <col min="2827" max="2828" width="9.3984375" style="1" customWidth="1"/>
    <col min="2829" max="2829" width="11.3984375" style="1" bestFit="1" customWidth="1"/>
    <col min="2830" max="2830" width="10.69921875" style="1" customWidth="1"/>
    <col min="2831" max="2831" width="11.3984375" style="1" bestFit="1" customWidth="1"/>
    <col min="2832" max="2832" width="10.19921875" style="1" customWidth="1"/>
    <col min="2833" max="2833" width="14.69921875" style="1" customWidth="1"/>
    <col min="2834" max="2834" width="11.09765625" style="1" bestFit="1" customWidth="1"/>
    <col min="2835" max="3072" width="10.19921875" style="1"/>
    <col min="3073" max="3073" width="3.19921875" style="1" customWidth="1"/>
    <col min="3074" max="3074" width="39.8984375" style="1" bestFit="1" customWidth="1"/>
    <col min="3075" max="3075" width="27" style="1" customWidth="1"/>
    <col min="3076" max="3076" width="7.19921875" style="1" bestFit="1" customWidth="1"/>
    <col min="3077" max="3077" width="12.09765625" style="1" customWidth="1"/>
    <col min="3078" max="3078" width="10.69921875" style="1" customWidth="1"/>
    <col min="3079" max="3079" width="11.3984375" style="1" bestFit="1" customWidth="1"/>
    <col min="3080" max="3080" width="10.69921875" style="1" customWidth="1"/>
    <col min="3081" max="3082" width="0" style="1" hidden="1" customWidth="1"/>
    <col min="3083" max="3084" width="9.3984375" style="1" customWidth="1"/>
    <col min="3085" max="3085" width="11.3984375" style="1" bestFit="1" customWidth="1"/>
    <col min="3086" max="3086" width="10.69921875" style="1" customWidth="1"/>
    <col min="3087" max="3087" width="11.3984375" style="1" bestFit="1" customWidth="1"/>
    <col min="3088" max="3088" width="10.19921875" style="1" customWidth="1"/>
    <col min="3089" max="3089" width="14.69921875" style="1" customWidth="1"/>
    <col min="3090" max="3090" width="11.09765625" style="1" bestFit="1" customWidth="1"/>
    <col min="3091" max="3328" width="10.19921875" style="1"/>
    <col min="3329" max="3329" width="3.19921875" style="1" customWidth="1"/>
    <col min="3330" max="3330" width="39.8984375" style="1" bestFit="1" customWidth="1"/>
    <col min="3331" max="3331" width="27" style="1" customWidth="1"/>
    <col min="3332" max="3332" width="7.19921875" style="1" bestFit="1" customWidth="1"/>
    <col min="3333" max="3333" width="12.09765625" style="1" customWidth="1"/>
    <col min="3334" max="3334" width="10.69921875" style="1" customWidth="1"/>
    <col min="3335" max="3335" width="11.3984375" style="1" bestFit="1" customWidth="1"/>
    <col min="3336" max="3336" width="10.69921875" style="1" customWidth="1"/>
    <col min="3337" max="3338" width="0" style="1" hidden="1" customWidth="1"/>
    <col min="3339" max="3340" width="9.3984375" style="1" customWidth="1"/>
    <col min="3341" max="3341" width="11.3984375" style="1" bestFit="1" customWidth="1"/>
    <col min="3342" max="3342" width="10.69921875" style="1" customWidth="1"/>
    <col min="3343" max="3343" width="11.3984375" style="1" bestFit="1" customWidth="1"/>
    <col min="3344" max="3344" width="10.19921875" style="1" customWidth="1"/>
    <col min="3345" max="3345" width="14.69921875" style="1" customWidth="1"/>
    <col min="3346" max="3346" width="11.09765625" style="1" bestFit="1" customWidth="1"/>
    <col min="3347" max="3584" width="10.19921875" style="1"/>
    <col min="3585" max="3585" width="3.19921875" style="1" customWidth="1"/>
    <col min="3586" max="3586" width="39.8984375" style="1" bestFit="1" customWidth="1"/>
    <col min="3587" max="3587" width="27" style="1" customWidth="1"/>
    <col min="3588" max="3588" width="7.19921875" style="1" bestFit="1" customWidth="1"/>
    <col min="3589" max="3589" width="12.09765625" style="1" customWidth="1"/>
    <col min="3590" max="3590" width="10.69921875" style="1" customWidth="1"/>
    <col min="3591" max="3591" width="11.3984375" style="1" bestFit="1" customWidth="1"/>
    <col min="3592" max="3592" width="10.69921875" style="1" customWidth="1"/>
    <col min="3593" max="3594" width="0" style="1" hidden="1" customWidth="1"/>
    <col min="3595" max="3596" width="9.3984375" style="1" customWidth="1"/>
    <col min="3597" max="3597" width="11.3984375" style="1" bestFit="1" customWidth="1"/>
    <col min="3598" max="3598" width="10.69921875" style="1" customWidth="1"/>
    <col min="3599" max="3599" width="11.3984375" style="1" bestFit="1" customWidth="1"/>
    <col min="3600" max="3600" width="10.19921875" style="1" customWidth="1"/>
    <col min="3601" max="3601" width="14.69921875" style="1" customWidth="1"/>
    <col min="3602" max="3602" width="11.09765625" style="1" bestFit="1" customWidth="1"/>
    <col min="3603" max="3840" width="10.19921875" style="1"/>
    <col min="3841" max="3841" width="3.19921875" style="1" customWidth="1"/>
    <col min="3842" max="3842" width="39.8984375" style="1" bestFit="1" customWidth="1"/>
    <col min="3843" max="3843" width="27" style="1" customWidth="1"/>
    <col min="3844" max="3844" width="7.19921875" style="1" bestFit="1" customWidth="1"/>
    <col min="3845" max="3845" width="12.09765625" style="1" customWidth="1"/>
    <col min="3846" max="3846" width="10.69921875" style="1" customWidth="1"/>
    <col min="3847" max="3847" width="11.3984375" style="1" bestFit="1" customWidth="1"/>
    <col min="3848" max="3848" width="10.69921875" style="1" customWidth="1"/>
    <col min="3849" max="3850" width="0" style="1" hidden="1" customWidth="1"/>
    <col min="3851" max="3852" width="9.3984375" style="1" customWidth="1"/>
    <col min="3853" max="3853" width="11.3984375" style="1" bestFit="1" customWidth="1"/>
    <col min="3854" max="3854" width="10.69921875" style="1" customWidth="1"/>
    <col min="3855" max="3855" width="11.3984375" style="1" bestFit="1" customWidth="1"/>
    <col min="3856" max="3856" width="10.19921875" style="1" customWidth="1"/>
    <col min="3857" max="3857" width="14.69921875" style="1" customWidth="1"/>
    <col min="3858" max="3858" width="11.09765625" style="1" bestFit="1" customWidth="1"/>
    <col min="3859" max="4096" width="10.19921875" style="1"/>
    <col min="4097" max="4097" width="3.19921875" style="1" customWidth="1"/>
    <col min="4098" max="4098" width="39.8984375" style="1" bestFit="1" customWidth="1"/>
    <col min="4099" max="4099" width="27" style="1" customWidth="1"/>
    <col min="4100" max="4100" width="7.19921875" style="1" bestFit="1" customWidth="1"/>
    <col min="4101" max="4101" width="12.09765625" style="1" customWidth="1"/>
    <col min="4102" max="4102" width="10.69921875" style="1" customWidth="1"/>
    <col min="4103" max="4103" width="11.3984375" style="1" bestFit="1" customWidth="1"/>
    <col min="4104" max="4104" width="10.69921875" style="1" customWidth="1"/>
    <col min="4105" max="4106" width="0" style="1" hidden="1" customWidth="1"/>
    <col min="4107" max="4108" width="9.3984375" style="1" customWidth="1"/>
    <col min="4109" max="4109" width="11.3984375" style="1" bestFit="1" customWidth="1"/>
    <col min="4110" max="4110" width="10.69921875" style="1" customWidth="1"/>
    <col min="4111" max="4111" width="11.3984375" style="1" bestFit="1" customWidth="1"/>
    <col min="4112" max="4112" width="10.19921875" style="1" customWidth="1"/>
    <col min="4113" max="4113" width="14.69921875" style="1" customWidth="1"/>
    <col min="4114" max="4114" width="11.09765625" style="1" bestFit="1" customWidth="1"/>
    <col min="4115" max="4352" width="10.19921875" style="1"/>
    <col min="4353" max="4353" width="3.19921875" style="1" customWidth="1"/>
    <col min="4354" max="4354" width="39.8984375" style="1" bestFit="1" customWidth="1"/>
    <col min="4355" max="4355" width="27" style="1" customWidth="1"/>
    <col min="4356" max="4356" width="7.19921875" style="1" bestFit="1" customWidth="1"/>
    <col min="4357" max="4357" width="12.09765625" style="1" customWidth="1"/>
    <col min="4358" max="4358" width="10.69921875" style="1" customWidth="1"/>
    <col min="4359" max="4359" width="11.3984375" style="1" bestFit="1" customWidth="1"/>
    <col min="4360" max="4360" width="10.69921875" style="1" customWidth="1"/>
    <col min="4361" max="4362" width="0" style="1" hidden="1" customWidth="1"/>
    <col min="4363" max="4364" width="9.3984375" style="1" customWidth="1"/>
    <col min="4365" max="4365" width="11.3984375" style="1" bestFit="1" customWidth="1"/>
    <col min="4366" max="4366" width="10.69921875" style="1" customWidth="1"/>
    <col min="4367" max="4367" width="11.3984375" style="1" bestFit="1" customWidth="1"/>
    <col min="4368" max="4368" width="10.19921875" style="1" customWidth="1"/>
    <col min="4369" max="4369" width="14.69921875" style="1" customWidth="1"/>
    <col min="4370" max="4370" width="11.09765625" style="1" bestFit="1" customWidth="1"/>
    <col min="4371" max="4608" width="10.19921875" style="1"/>
    <col min="4609" max="4609" width="3.19921875" style="1" customWidth="1"/>
    <col min="4610" max="4610" width="39.8984375" style="1" bestFit="1" customWidth="1"/>
    <col min="4611" max="4611" width="27" style="1" customWidth="1"/>
    <col min="4612" max="4612" width="7.19921875" style="1" bestFit="1" customWidth="1"/>
    <col min="4613" max="4613" width="12.09765625" style="1" customWidth="1"/>
    <col min="4614" max="4614" width="10.69921875" style="1" customWidth="1"/>
    <col min="4615" max="4615" width="11.3984375" style="1" bestFit="1" customWidth="1"/>
    <col min="4616" max="4616" width="10.69921875" style="1" customWidth="1"/>
    <col min="4617" max="4618" width="0" style="1" hidden="1" customWidth="1"/>
    <col min="4619" max="4620" width="9.3984375" style="1" customWidth="1"/>
    <col min="4621" max="4621" width="11.3984375" style="1" bestFit="1" customWidth="1"/>
    <col min="4622" max="4622" width="10.69921875" style="1" customWidth="1"/>
    <col min="4623" max="4623" width="11.3984375" style="1" bestFit="1" customWidth="1"/>
    <col min="4624" max="4624" width="10.19921875" style="1" customWidth="1"/>
    <col min="4625" max="4625" width="14.69921875" style="1" customWidth="1"/>
    <col min="4626" max="4626" width="11.09765625" style="1" bestFit="1" customWidth="1"/>
    <col min="4627" max="4864" width="10.19921875" style="1"/>
    <col min="4865" max="4865" width="3.19921875" style="1" customWidth="1"/>
    <col min="4866" max="4866" width="39.8984375" style="1" bestFit="1" customWidth="1"/>
    <col min="4867" max="4867" width="27" style="1" customWidth="1"/>
    <col min="4868" max="4868" width="7.19921875" style="1" bestFit="1" customWidth="1"/>
    <col min="4869" max="4869" width="12.09765625" style="1" customWidth="1"/>
    <col min="4870" max="4870" width="10.69921875" style="1" customWidth="1"/>
    <col min="4871" max="4871" width="11.3984375" style="1" bestFit="1" customWidth="1"/>
    <col min="4872" max="4872" width="10.69921875" style="1" customWidth="1"/>
    <col min="4873" max="4874" width="0" style="1" hidden="1" customWidth="1"/>
    <col min="4875" max="4876" width="9.3984375" style="1" customWidth="1"/>
    <col min="4877" max="4877" width="11.3984375" style="1" bestFit="1" customWidth="1"/>
    <col min="4878" max="4878" width="10.69921875" style="1" customWidth="1"/>
    <col min="4879" max="4879" width="11.3984375" style="1" bestFit="1" customWidth="1"/>
    <col min="4880" max="4880" width="10.19921875" style="1" customWidth="1"/>
    <col min="4881" max="4881" width="14.69921875" style="1" customWidth="1"/>
    <col min="4882" max="4882" width="11.09765625" style="1" bestFit="1" customWidth="1"/>
    <col min="4883" max="5120" width="10.19921875" style="1"/>
    <col min="5121" max="5121" width="3.19921875" style="1" customWidth="1"/>
    <col min="5122" max="5122" width="39.8984375" style="1" bestFit="1" customWidth="1"/>
    <col min="5123" max="5123" width="27" style="1" customWidth="1"/>
    <col min="5124" max="5124" width="7.19921875" style="1" bestFit="1" customWidth="1"/>
    <col min="5125" max="5125" width="12.09765625" style="1" customWidth="1"/>
    <col min="5126" max="5126" width="10.69921875" style="1" customWidth="1"/>
    <col min="5127" max="5127" width="11.3984375" style="1" bestFit="1" customWidth="1"/>
    <col min="5128" max="5128" width="10.69921875" style="1" customWidth="1"/>
    <col min="5129" max="5130" width="0" style="1" hidden="1" customWidth="1"/>
    <col min="5131" max="5132" width="9.3984375" style="1" customWidth="1"/>
    <col min="5133" max="5133" width="11.3984375" style="1" bestFit="1" customWidth="1"/>
    <col min="5134" max="5134" width="10.69921875" style="1" customWidth="1"/>
    <col min="5135" max="5135" width="11.3984375" style="1" bestFit="1" customWidth="1"/>
    <col min="5136" max="5136" width="10.19921875" style="1" customWidth="1"/>
    <col min="5137" max="5137" width="14.69921875" style="1" customWidth="1"/>
    <col min="5138" max="5138" width="11.09765625" style="1" bestFit="1" customWidth="1"/>
    <col min="5139" max="5376" width="10.19921875" style="1"/>
    <col min="5377" max="5377" width="3.19921875" style="1" customWidth="1"/>
    <col min="5378" max="5378" width="39.8984375" style="1" bestFit="1" customWidth="1"/>
    <col min="5379" max="5379" width="27" style="1" customWidth="1"/>
    <col min="5380" max="5380" width="7.19921875" style="1" bestFit="1" customWidth="1"/>
    <col min="5381" max="5381" width="12.09765625" style="1" customWidth="1"/>
    <col min="5382" max="5382" width="10.69921875" style="1" customWidth="1"/>
    <col min="5383" max="5383" width="11.3984375" style="1" bestFit="1" customWidth="1"/>
    <col min="5384" max="5384" width="10.69921875" style="1" customWidth="1"/>
    <col min="5385" max="5386" width="0" style="1" hidden="1" customWidth="1"/>
    <col min="5387" max="5388" width="9.3984375" style="1" customWidth="1"/>
    <col min="5389" max="5389" width="11.3984375" style="1" bestFit="1" customWidth="1"/>
    <col min="5390" max="5390" width="10.69921875" style="1" customWidth="1"/>
    <col min="5391" max="5391" width="11.3984375" style="1" bestFit="1" customWidth="1"/>
    <col min="5392" max="5392" width="10.19921875" style="1" customWidth="1"/>
    <col min="5393" max="5393" width="14.69921875" style="1" customWidth="1"/>
    <col min="5394" max="5394" width="11.09765625" style="1" bestFit="1" customWidth="1"/>
    <col min="5395" max="5632" width="10.19921875" style="1"/>
    <col min="5633" max="5633" width="3.19921875" style="1" customWidth="1"/>
    <col min="5634" max="5634" width="39.8984375" style="1" bestFit="1" customWidth="1"/>
    <col min="5635" max="5635" width="27" style="1" customWidth="1"/>
    <col min="5636" max="5636" width="7.19921875" style="1" bestFit="1" customWidth="1"/>
    <col min="5637" max="5637" width="12.09765625" style="1" customWidth="1"/>
    <col min="5638" max="5638" width="10.69921875" style="1" customWidth="1"/>
    <col min="5639" max="5639" width="11.3984375" style="1" bestFit="1" customWidth="1"/>
    <col min="5640" max="5640" width="10.69921875" style="1" customWidth="1"/>
    <col min="5641" max="5642" width="0" style="1" hidden="1" customWidth="1"/>
    <col min="5643" max="5644" width="9.3984375" style="1" customWidth="1"/>
    <col min="5645" max="5645" width="11.3984375" style="1" bestFit="1" customWidth="1"/>
    <col min="5646" max="5646" width="10.69921875" style="1" customWidth="1"/>
    <col min="5647" max="5647" width="11.3984375" style="1" bestFit="1" customWidth="1"/>
    <col min="5648" max="5648" width="10.19921875" style="1" customWidth="1"/>
    <col min="5649" max="5649" width="14.69921875" style="1" customWidth="1"/>
    <col min="5650" max="5650" width="11.09765625" style="1" bestFit="1" customWidth="1"/>
    <col min="5651" max="5888" width="10.19921875" style="1"/>
    <col min="5889" max="5889" width="3.19921875" style="1" customWidth="1"/>
    <col min="5890" max="5890" width="39.8984375" style="1" bestFit="1" customWidth="1"/>
    <col min="5891" max="5891" width="27" style="1" customWidth="1"/>
    <col min="5892" max="5892" width="7.19921875" style="1" bestFit="1" customWidth="1"/>
    <col min="5893" max="5893" width="12.09765625" style="1" customWidth="1"/>
    <col min="5894" max="5894" width="10.69921875" style="1" customWidth="1"/>
    <col min="5895" max="5895" width="11.3984375" style="1" bestFit="1" customWidth="1"/>
    <col min="5896" max="5896" width="10.69921875" style="1" customWidth="1"/>
    <col min="5897" max="5898" width="0" style="1" hidden="1" customWidth="1"/>
    <col min="5899" max="5900" width="9.3984375" style="1" customWidth="1"/>
    <col min="5901" max="5901" width="11.3984375" style="1" bestFit="1" customWidth="1"/>
    <col min="5902" max="5902" width="10.69921875" style="1" customWidth="1"/>
    <col min="5903" max="5903" width="11.3984375" style="1" bestFit="1" customWidth="1"/>
    <col min="5904" max="5904" width="10.19921875" style="1" customWidth="1"/>
    <col min="5905" max="5905" width="14.69921875" style="1" customWidth="1"/>
    <col min="5906" max="5906" width="11.09765625" style="1" bestFit="1" customWidth="1"/>
    <col min="5907" max="6144" width="10.19921875" style="1"/>
    <col min="6145" max="6145" width="3.19921875" style="1" customWidth="1"/>
    <col min="6146" max="6146" width="39.8984375" style="1" bestFit="1" customWidth="1"/>
    <col min="6147" max="6147" width="27" style="1" customWidth="1"/>
    <col min="6148" max="6148" width="7.19921875" style="1" bestFit="1" customWidth="1"/>
    <col min="6149" max="6149" width="12.09765625" style="1" customWidth="1"/>
    <col min="6150" max="6150" width="10.69921875" style="1" customWidth="1"/>
    <col min="6151" max="6151" width="11.3984375" style="1" bestFit="1" customWidth="1"/>
    <col min="6152" max="6152" width="10.69921875" style="1" customWidth="1"/>
    <col min="6153" max="6154" width="0" style="1" hidden="1" customWidth="1"/>
    <col min="6155" max="6156" width="9.3984375" style="1" customWidth="1"/>
    <col min="6157" max="6157" width="11.3984375" style="1" bestFit="1" customWidth="1"/>
    <col min="6158" max="6158" width="10.69921875" style="1" customWidth="1"/>
    <col min="6159" max="6159" width="11.3984375" style="1" bestFit="1" customWidth="1"/>
    <col min="6160" max="6160" width="10.19921875" style="1" customWidth="1"/>
    <col min="6161" max="6161" width="14.69921875" style="1" customWidth="1"/>
    <col min="6162" max="6162" width="11.09765625" style="1" bestFit="1" customWidth="1"/>
    <col min="6163" max="6400" width="10.19921875" style="1"/>
    <col min="6401" max="6401" width="3.19921875" style="1" customWidth="1"/>
    <col min="6402" max="6402" width="39.8984375" style="1" bestFit="1" customWidth="1"/>
    <col min="6403" max="6403" width="27" style="1" customWidth="1"/>
    <col min="6404" max="6404" width="7.19921875" style="1" bestFit="1" customWidth="1"/>
    <col min="6405" max="6405" width="12.09765625" style="1" customWidth="1"/>
    <col min="6406" max="6406" width="10.69921875" style="1" customWidth="1"/>
    <col min="6407" max="6407" width="11.3984375" style="1" bestFit="1" customWidth="1"/>
    <col min="6408" max="6408" width="10.69921875" style="1" customWidth="1"/>
    <col min="6409" max="6410" width="0" style="1" hidden="1" customWidth="1"/>
    <col min="6411" max="6412" width="9.3984375" style="1" customWidth="1"/>
    <col min="6413" max="6413" width="11.3984375" style="1" bestFit="1" customWidth="1"/>
    <col min="6414" max="6414" width="10.69921875" style="1" customWidth="1"/>
    <col min="6415" max="6415" width="11.3984375" style="1" bestFit="1" customWidth="1"/>
    <col min="6416" max="6416" width="10.19921875" style="1" customWidth="1"/>
    <col min="6417" max="6417" width="14.69921875" style="1" customWidth="1"/>
    <col min="6418" max="6418" width="11.09765625" style="1" bestFit="1" customWidth="1"/>
    <col min="6419" max="6656" width="10.19921875" style="1"/>
    <col min="6657" max="6657" width="3.19921875" style="1" customWidth="1"/>
    <col min="6658" max="6658" width="39.8984375" style="1" bestFit="1" customWidth="1"/>
    <col min="6659" max="6659" width="27" style="1" customWidth="1"/>
    <col min="6660" max="6660" width="7.19921875" style="1" bestFit="1" customWidth="1"/>
    <col min="6661" max="6661" width="12.09765625" style="1" customWidth="1"/>
    <col min="6662" max="6662" width="10.69921875" style="1" customWidth="1"/>
    <col min="6663" max="6663" width="11.3984375" style="1" bestFit="1" customWidth="1"/>
    <col min="6664" max="6664" width="10.69921875" style="1" customWidth="1"/>
    <col min="6665" max="6666" width="0" style="1" hidden="1" customWidth="1"/>
    <col min="6667" max="6668" width="9.3984375" style="1" customWidth="1"/>
    <col min="6669" max="6669" width="11.3984375" style="1" bestFit="1" customWidth="1"/>
    <col min="6670" max="6670" width="10.69921875" style="1" customWidth="1"/>
    <col min="6671" max="6671" width="11.3984375" style="1" bestFit="1" customWidth="1"/>
    <col min="6672" max="6672" width="10.19921875" style="1" customWidth="1"/>
    <col min="6673" max="6673" width="14.69921875" style="1" customWidth="1"/>
    <col min="6674" max="6674" width="11.09765625" style="1" bestFit="1" customWidth="1"/>
    <col min="6675" max="6912" width="10.19921875" style="1"/>
    <col min="6913" max="6913" width="3.19921875" style="1" customWidth="1"/>
    <col min="6914" max="6914" width="39.8984375" style="1" bestFit="1" customWidth="1"/>
    <col min="6915" max="6915" width="27" style="1" customWidth="1"/>
    <col min="6916" max="6916" width="7.19921875" style="1" bestFit="1" customWidth="1"/>
    <col min="6917" max="6917" width="12.09765625" style="1" customWidth="1"/>
    <col min="6918" max="6918" width="10.69921875" style="1" customWidth="1"/>
    <col min="6919" max="6919" width="11.3984375" style="1" bestFit="1" customWidth="1"/>
    <col min="6920" max="6920" width="10.69921875" style="1" customWidth="1"/>
    <col min="6921" max="6922" width="0" style="1" hidden="1" customWidth="1"/>
    <col min="6923" max="6924" width="9.3984375" style="1" customWidth="1"/>
    <col min="6925" max="6925" width="11.3984375" style="1" bestFit="1" customWidth="1"/>
    <col min="6926" max="6926" width="10.69921875" style="1" customWidth="1"/>
    <col min="6927" max="6927" width="11.3984375" style="1" bestFit="1" customWidth="1"/>
    <col min="6928" max="6928" width="10.19921875" style="1" customWidth="1"/>
    <col min="6929" max="6929" width="14.69921875" style="1" customWidth="1"/>
    <col min="6930" max="6930" width="11.09765625" style="1" bestFit="1" customWidth="1"/>
    <col min="6931" max="7168" width="10.19921875" style="1"/>
    <col min="7169" max="7169" width="3.19921875" style="1" customWidth="1"/>
    <col min="7170" max="7170" width="39.8984375" style="1" bestFit="1" customWidth="1"/>
    <col min="7171" max="7171" width="27" style="1" customWidth="1"/>
    <col min="7172" max="7172" width="7.19921875" style="1" bestFit="1" customWidth="1"/>
    <col min="7173" max="7173" width="12.09765625" style="1" customWidth="1"/>
    <col min="7174" max="7174" width="10.69921875" style="1" customWidth="1"/>
    <col min="7175" max="7175" width="11.3984375" style="1" bestFit="1" customWidth="1"/>
    <col min="7176" max="7176" width="10.69921875" style="1" customWidth="1"/>
    <col min="7177" max="7178" width="0" style="1" hidden="1" customWidth="1"/>
    <col min="7179" max="7180" width="9.3984375" style="1" customWidth="1"/>
    <col min="7181" max="7181" width="11.3984375" style="1" bestFit="1" customWidth="1"/>
    <col min="7182" max="7182" width="10.69921875" style="1" customWidth="1"/>
    <col min="7183" max="7183" width="11.3984375" style="1" bestFit="1" customWidth="1"/>
    <col min="7184" max="7184" width="10.19921875" style="1" customWidth="1"/>
    <col min="7185" max="7185" width="14.69921875" style="1" customWidth="1"/>
    <col min="7186" max="7186" width="11.09765625" style="1" bestFit="1" customWidth="1"/>
    <col min="7187" max="7424" width="10.19921875" style="1"/>
    <col min="7425" max="7425" width="3.19921875" style="1" customWidth="1"/>
    <col min="7426" max="7426" width="39.8984375" style="1" bestFit="1" customWidth="1"/>
    <col min="7427" max="7427" width="27" style="1" customWidth="1"/>
    <col min="7428" max="7428" width="7.19921875" style="1" bestFit="1" customWidth="1"/>
    <col min="7429" max="7429" width="12.09765625" style="1" customWidth="1"/>
    <col min="7430" max="7430" width="10.69921875" style="1" customWidth="1"/>
    <col min="7431" max="7431" width="11.3984375" style="1" bestFit="1" customWidth="1"/>
    <col min="7432" max="7432" width="10.69921875" style="1" customWidth="1"/>
    <col min="7433" max="7434" width="0" style="1" hidden="1" customWidth="1"/>
    <col min="7435" max="7436" width="9.3984375" style="1" customWidth="1"/>
    <col min="7437" max="7437" width="11.3984375" style="1" bestFit="1" customWidth="1"/>
    <col min="7438" max="7438" width="10.69921875" style="1" customWidth="1"/>
    <col min="7439" max="7439" width="11.3984375" style="1" bestFit="1" customWidth="1"/>
    <col min="7440" max="7440" width="10.19921875" style="1" customWidth="1"/>
    <col min="7441" max="7441" width="14.69921875" style="1" customWidth="1"/>
    <col min="7442" max="7442" width="11.09765625" style="1" bestFit="1" customWidth="1"/>
    <col min="7443" max="7680" width="10.19921875" style="1"/>
    <col min="7681" max="7681" width="3.19921875" style="1" customWidth="1"/>
    <col min="7682" max="7682" width="39.8984375" style="1" bestFit="1" customWidth="1"/>
    <col min="7683" max="7683" width="27" style="1" customWidth="1"/>
    <col min="7684" max="7684" width="7.19921875" style="1" bestFit="1" customWidth="1"/>
    <col min="7685" max="7685" width="12.09765625" style="1" customWidth="1"/>
    <col min="7686" max="7686" width="10.69921875" style="1" customWidth="1"/>
    <col min="7687" max="7687" width="11.3984375" style="1" bestFit="1" customWidth="1"/>
    <col min="7688" max="7688" width="10.69921875" style="1" customWidth="1"/>
    <col min="7689" max="7690" width="0" style="1" hidden="1" customWidth="1"/>
    <col min="7691" max="7692" width="9.3984375" style="1" customWidth="1"/>
    <col min="7693" max="7693" width="11.3984375" style="1" bestFit="1" customWidth="1"/>
    <col min="7694" max="7694" width="10.69921875" style="1" customWidth="1"/>
    <col min="7695" max="7695" width="11.3984375" style="1" bestFit="1" customWidth="1"/>
    <col min="7696" max="7696" width="10.19921875" style="1" customWidth="1"/>
    <col min="7697" max="7697" width="14.69921875" style="1" customWidth="1"/>
    <col min="7698" max="7698" width="11.09765625" style="1" bestFit="1" customWidth="1"/>
    <col min="7699" max="7936" width="10.19921875" style="1"/>
    <col min="7937" max="7937" width="3.19921875" style="1" customWidth="1"/>
    <col min="7938" max="7938" width="39.8984375" style="1" bestFit="1" customWidth="1"/>
    <col min="7939" max="7939" width="27" style="1" customWidth="1"/>
    <col min="7940" max="7940" width="7.19921875" style="1" bestFit="1" customWidth="1"/>
    <col min="7941" max="7941" width="12.09765625" style="1" customWidth="1"/>
    <col min="7942" max="7942" width="10.69921875" style="1" customWidth="1"/>
    <col min="7943" max="7943" width="11.3984375" style="1" bestFit="1" customWidth="1"/>
    <col min="7944" max="7944" width="10.69921875" style="1" customWidth="1"/>
    <col min="7945" max="7946" width="0" style="1" hidden="1" customWidth="1"/>
    <col min="7947" max="7948" width="9.3984375" style="1" customWidth="1"/>
    <col min="7949" max="7949" width="11.3984375" style="1" bestFit="1" customWidth="1"/>
    <col min="7950" max="7950" width="10.69921875" style="1" customWidth="1"/>
    <col min="7951" max="7951" width="11.3984375" style="1" bestFit="1" customWidth="1"/>
    <col min="7952" max="7952" width="10.19921875" style="1" customWidth="1"/>
    <col min="7953" max="7953" width="14.69921875" style="1" customWidth="1"/>
    <col min="7954" max="7954" width="11.09765625" style="1" bestFit="1" customWidth="1"/>
    <col min="7955" max="8192" width="10.19921875" style="1"/>
    <col min="8193" max="8193" width="3.19921875" style="1" customWidth="1"/>
    <col min="8194" max="8194" width="39.8984375" style="1" bestFit="1" customWidth="1"/>
    <col min="8195" max="8195" width="27" style="1" customWidth="1"/>
    <col min="8196" max="8196" width="7.19921875" style="1" bestFit="1" customWidth="1"/>
    <col min="8197" max="8197" width="12.09765625" style="1" customWidth="1"/>
    <col min="8198" max="8198" width="10.69921875" style="1" customWidth="1"/>
    <col min="8199" max="8199" width="11.3984375" style="1" bestFit="1" customWidth="1"/>
    <col min="8200" max="8200" width="10.69921875" style="1" customWidth="1"/>
    <col min="8201" max="8202" width="0" style="1" hidden="1" customWidth="1"/>
    <col min="8203" max="8204" width="9.3984375" style="1" customWidth="1"/>
    <col min="8205" max="8205" width="11.3984375" style="1" bestFit="1" customWidth="1"/>
    <col min="8206" max="8206" width="10.69921875" style="1" customWidth="1"/>
    <col min="8207" max="8207" width="11.3984375" style="1" bestFit="1" customWidth="1"/>
    <col min="8208" max="8208" width="10.19921875" style="1" customWidth="1"/>
    <col min="8209" max="8209" width="14.69921875" style="1" customWidth="1"/>
    <col min="8210" max="8210" width="11.09765625" style="1" bestFit="1" customWidth="1"/>
    <col min="8211" max="8448" width="10.19921875" style="1"/>
    <col min="8449" max="8449" width="3.19921875" style="1" customWidth="1"/>
    <col min="8450" max="8450" width="39.8984375" style="1" bestFit="1" customWidth="1"/>
    <col min="8451" max="8451" width="27" style="1" customWidth="1"/>
    <col min="8452" max="8452" width="7.19921875" style="1" bestFit="1" customWidth="1"/>
    <col min="8453" max="8453" width="12.09765625" style="1" customWidth="1"/>
    <col min="8454" max="8454" width="10.69921875" style="1" customWidth="1"/>
    <col min="8455" max="8455" width="11.3984375" style="1" bestFit="1" customWidth="1"/>
    <col min="8456" max="8456" width="10.69921875" style="1" customWidth="1"/>
    <col min="8457" max="8458" width="0" style="1" hidden="1" customWidth="1"/>
    <col min="8459" max="8460" width="9.3984375" style="1" customWidth="1"/>
    <col min="8461" max="8461" width="11.3984375" style="1" bestFit="1" customWidth="1"/>
    <col min="8462" max="8462" width="10.69921875" style="1" customWidth="1"/>
    <col min="8463" max="8463" width="11.3984375" style="1" bestFit="1" customWidth="1"/>
    <col min="8464" max="8464" width="10.19921875" style="1" customWidth="1"/>
    <col min="8465" max="8465" width="14.69921875" style="1" customWidth="1"/>
    <col min="8466" max="8466" width="11.09765625" style="1" bestFit="1" customWidth="1"/>
    <col min="8467" max="8704" width="10.19921875" style="1"/>
    <col min="8705" max="8705" width="3.19921875" style="1" customWidth="1"/>
    <col min="8706" max="8706" width="39.8984375" style="1" bestFit="1" customWidth="1"/>
    <col min="8707" max="8707" width="27" style="1" customWidth="1"/>
    <col min="8708" max="8708" width="7.19921875" style="1" bestFit="1" customWidth="1"/>
    <col min="8709" max="8709" width="12.09765625" style="1" customWidth="1"/>
    <col min="8710" max="8710" width="10.69921875" style="1" customWidth="1"/>
    <col min="8711" max="8711" width="11.3984375" style="1" bestFit="1" customWidth="1"/>
    <col min="8712" max="8712" width="10.69921875" style="1" customWidth="1"/>
    <col min="8713" max="8714" width="0" style="1" hidden="1" customWidth="1"/>
    <col min="8715" max="8716" width="9.3984375" style="1" customWidth="1"/>
    <col min="8717" max="8717" width="11.3984375" style="1" bestFit="1" customWidth="1"/>
    <col min="8718" max="8718" width="10.69921875" style="1" customWidth="1"/>
    <col min="8719" max="8719" width="11.3984375" style="1" bestFit="1" customWidth="1"/>
    <col min="8720" max="8720" width="10.19921875" style="1" customWidth="1"/>
    <col min="8721" max="8721" width="14.69921875" style="1" customWidth="1"/>
    <col min="8722" max="8722" width="11.09765625" style="1" bestFit="1" customWidth="1"/>
    <col min="8723" max="8960" width="10.19921875" style="1"/>
    <col min="8961" max="8961" width="3.19921875" style="1" customWidth="1"/>
    <col min="8962" max="8962" width="39.8984375" style="1" bestFit="1" customWidth="1"/>
    <col min="8963" max="8963" width="27" style="1" customWidth="1"/>
    <col min="8964" max="8964" width="7.19921875" style="1" bestFit="1" customWidth="1"/>
    <col min="8965" max="8965" width="12.09765625" style="1" customWidth="1"/>
    <col min="8966" max="8966" width="10.69921875" style="1" customWidth="1"/>
    <col min="8967" max="8967" width="11.3984375" style="1" bestFit="1" customWidth="1"/>
    <col min="8968" max="8968" width="10.69921875" style="1" customWidth="1"/>
    <col min="8969" max="8970" width="0" style="1" hidden="1" customWidth="1"/>
    <col min="8971" max="8972" width="9.3984375" style="1" customWidth="1"/>
    <col min="8973" max="8973" width="11.3984375" style="1" bestFit="1" customWidth="1"/>
    <col min="8974" max="8974" width="10.69921875" style="1" customWidth="1"/>
    <col min="8975" max="8975" width="11.3984375" style="1" bestFit="1" customWidth="1"/>
    <col min="8976" max="8976" width="10.19921875" style="1" customWidth="1"/>
    <col min="8977" max="8977" width="14.69921875" style="1" customWidth="1"/>
    <col min="8978" max="8978" width="11.09765625" style="1" bestFit="1" customWidth="1"/>
    <col min="8979" max="9216" width="10.19921875" style="1"/>
    <col min="9217" max="9217" width="3.19921875" style="1" customWidth="1"/>
    <col min="9218" max="9218" width="39.8984375" style="1" bestFit="1" customWidth="1"/>
    <col min="9219" max="9219" width="27" style="1" customWidth="1"/>
    <col min="9220" max="9220" width="7.19921875" style="1" bestFit="1" customWidth="1"/>
    <col min="9221" max="9221" width="12.09765625" style="1" customWidth="1"/>
    <col min="9222" max="9222" width="10.69921875" style="1" customWidth="1"/>
    <col min="9223" max="9223" width="11.3984375" style="1" bestFit="1" customWidth="1"/>
    <col min="9224" max="9224" width="10.69921875" style="1" customWidth="1"/>
    <col min="9225" max="9226" width="0" style="1" hidden="1" customWidth="1"/>
    <col min="9227" max="9228" width="9.3984375" style="1" customWidth="1"/>
    <col min="9229" max="9229" width="11.3984375" style="1" bestFit="1" customWidth="1"/>
    <col min="9230" max="9230" width="10.69921875" style="1" customWidth="1"/>
    <col min="9231" max="9231" width="11.3984375" style="1" bestFit="1" customWidth="1"/>
    <col min="9232" max="9232" width="10.19921875" style="1" customWidth="1"/>
    <col min="9233" max="9233" width="14.69921875" style="1" customWidth="1"/>
    <col min="9234" max="9234" width="11.09765625" style="1" bestFit="1" customWidth="1"/>
    <col min="9235" max="9472" width="10.19921875" style="1"/>
    <col min="9473" max="9473" width="3.19921875" style="1" customWidth="1"/>
    <col min="9474" max="9474" width="39.8984375" style="1" bestFit="1" customWidth="1"/>
    <col min="9475" max="9475" width="27" style="1" customWidth="1"/>
    <col min="9476" max="9476" width="7.19921875" style="1" bestFit="1" customWidth="1"/>
    <col min="9477" max="9477" width="12.09765625" style="1" customWidth="1"/>
    <col min="9478" max="9478" width="10.69921875" style="1" customWidth="1"/>
    <col min="9479" max="9479" width="11.3984375" style="1" bestFit="1" customWidth="1"/>
    <col min="9480" max="9480" width="10.69921875" style="1" customWidth="1"/>
    <col min="9481" max="9482" width="0" style="1" hidden="1" customWidth="1"/>
    <col min="9483" max="9484" width="9.3984375" style="1" customWidth="1"/>
    <col min="9485" max="9485" width="11.3984375" style="1" bestFit="1" customWidth="1"/>
    <col min="9486" max="9486" width="10.69921875" style="1" customWidth="1"/>
    <col min="9487" max="9487" width="11.3984375" style="1" bestFit="1" customWidth="1"/>
    <col min="9488" max="9488" width="10.19921875" style="1" customWidth="1"/>
    <col min="9489" max="9489" width="14.69921875" style="1" customWidth="1"/>
    <col min="9490" max="9490" width="11.09765625" style="1" bestFit="1" customWidth="1"/>
    <col min="9491" max="9728" width="10.19921875" style="1"/>
    <col min="9729" max="9729" width="3.19921875" style="1" customWidth="1"/>
    <col min="9730" max="9730" width="39.8984375" style="1" bestFit="1" customWidth="1"/>
    <col min="9731" max="9731" width="27" style="1" customWidth="1"/>
    <col min="9732" max="9732" width="7.19921875" style="1" bestFit="1" customWidth="1"/>
    <col min="9733" max="9733" width="12.09765625" style="1" customWidth="1"/>
    <col min="9734" max="9734" width="10.69921875" style="1" customWidth="1"/>
    <col min="9735" max="9735" width="11.3984375" style="1" bestFit="1" customWidth="1"/>
    <col min="9736" max="9736" width="10.69921875" style="1" customWidth="1"/>
    <col min="9737" max="9738" width="0" style="1" hidden="1" customWidth="1"/>
    <col min="9739" max="9740" width="9.3984375" style="1" customWidth="1"/>
    <col min="9741" max="9741" width="11.3984375" style="1" bestFit="1" customWidth="1"/>
    <col min="9742" max="9742" width="10.69921875" style="1" customWidth="1"/>
    <col min="9743" max="9743" width="11.3984375" style="1" bestFit="1" customWidth="1"/>
    <col min="9744" max="9744" width="10.19921875" style="1" customWidth="1"/>
    <col min="9745" max="9745" width="14.69921875" style="1" customWidth="1"/>
    <col min="9746" max="9746" width="11.09765625" style="1" bestFit="1" customWidth="1"/>
    <col min="9747" max="9984" width="10.19921875" style="1"/>
    <col min="9985" max="9985" width="3.19921875" style="1" customWidth="1"/>
    <col min="9986" max="9986" width="39.8984375" style="1" bestFit="1" customWidth="1"/>
    <col min="9987" max="9987" width="27" style="1" customWidth="1"/>
    <col min="9988" max="9988" width="7.19921875" style="1" bestFit="1" customWidth="1"/>
    <col min="9989" max="9989" width="12.09765625" style="1" customWidth="1"/>
    <col min="9990" max="9990" width="10.69921875" style="1" customWidth="1"/>
    <col min="9991" max="9991" width="11.3984375" style="1" bestFit="1" customWidth="1"/>
    <col min="9992" max="9992" width="10.69921875" style="1" customWidth="1"/>
    <col min="9993" max="9994" width="0" style="1" hidden="1" customWidth="1"/>
    <col min="9995" max="9996" width="9.3984375" style="1" customWidth="1"/>
    <col min="9997" max="9997" width="11.3984375" style="1" bestFit="1" customWidth="1"/>
    <col min="9998" max="9998" width="10.69921875" style="1" customWidth="1"/>
    <col min="9999" max="9999" width="11.3984375" style="1" bestFit="1" customWidth="1"/>
    <col min="10000" max="10000" width="10.19921875" style="1" customWidth="1"/>
    <col min="10001" max="10001" width="14.69921875" style="1" customWidth="1"/>
    <col min="10002" max="10002" width="11.09765625" style="1" bestFit="1" customWidth="1"/>
    <col min="10003" max="10240" width="10.19921875" style="1"/>
    <col min="10241" max="10241" width="3.19921875" style="1" customWidth="1"/>
    <col min="10242" max="10242" width="39.8984375" style="1" bestFit="1" customWidth="1"/>
    <col min="10243" max="10243" width="27" style="1" customWidth="1"/>
    <col min="10244" max="10244" width="7.19921875" style="1" bestFit="1" customWidth="1"/>
    <col min="10245" max="10245" width="12.09765625" style="1" customWidth="1"/>
    <col min="10246" max="10246" width="10.69921875" style="1" customWidth="1"/>
    <col min="10247" max="10247" width="11.3984375" style="1" bestFit="1" customWidth="1"/>
    <col min="10248" max="10248" width="10.69921875" style="1" customWidth="1"/>
    <col min="10249" max="10250" width="0" style="1" hidden="1" customWidth="1"/>
    <col min="10251" max="10252" width="9.3984375" style="1" customWidth="1"/>
    <col min="10253" max="10253" width="11.3984375" style="1" bestFit="1" customWidth="1"/>
    <col min="10254" max="10254" width="10.69921875" style="1" customWidth="1"/>
    <col min="10255" max="10255" width="11.3984375" style="1" bestFit="1" customWidth="1"/>
    <col min="10256" max="10256" width="10.19921875" style="1" customWidth="1"/>
    <col min="10257" max="10257" width="14.69921875" style="1" customWidth="1"/>
    <col min="10258" max="10258" width="11.09765625" style="1" bestFit="1" customWidth="1"/>
    <col min="10259" max="10496" width="10.19921875" style="1"/>
    <col min="10497" max="10497" width="3.19921875" style="1" customWidth="1"/>
    <col min="10498" max="10498" width="39.8984375" style="1" bestFit="1" customWidth="1"/>
    <col min="10499" max="10499" width="27" style="1" customWidth="1"/>
    <col min="10500" max="10500" width="7.19921875" style="1" bestFit="1" customWidth="1"/>
    <col min="10501" max="10501" width="12.09765625" style="1" customWidth="1"/>
    <col min="10502" max="10502" width="10.69921875" style="1" customWidth="1"/>
    <col min="10503" max="10503" width="11.3984375" style="1" bestFit="1" customWidth="1"/>
    <col min="10504" max="10504" width="10.69921875" style="1" customWidth="1"/>
    <col min="10505" max="10506" width="0" style="1" hidden="1" customWidth="1"/>
    <col min="10507" max="10508" width="9.3984375" style="1" customWidth="1"/>
    <col min="10509" max="10509" width="11.3984375" style="1" bestFit="1" customWidth="1"/>
    <col min="10510" max="10510" width="10.69921875" style="1" customWidth="1"/>
    <col min="10511" max="10511" width="11.3984375" style="1" bestFit="1" customWidth="1"/>
    <col min="10512" max="10512" width="10.19921875" style="1" customWidth="1"/>
    <col min="10513" max="10513" width="14.69921875" style="1" customWidth="1"/>
    <col min="10514" max="10514" width="11.09765625" style="1" bestFit="1" customWidth="1"/>
    <col min="10515" max="10752" width="10.19921875" style="1"/>
    <col min="10753" max="10753" width="3.19921875" style="1" customWidth="1"/>
    <col min="10754" max="10754" width="39.8984375" style="1" bestFit="1" customWidth="1"/>
    <col min="10755" max="10755" width="27" style="1" customWidth="1"/>
    <col min="10756" max="10756" width="7.19921875" style="1" bestFit="1" customWidth="1"/>
    <col min="10757" max="10757" width="12.09765625" style="1" customWidth="1"/>
    <col min="10758" max="10758" width="10.69921875" style="1" customWidth="1"/>
    <col min="10759" max="10759" width="11.3984375" style="1" bestFit="1" customWidth="1"/>
    <col min="10760" max="10760" width="10.69921875" style="1" customWidth="1"/>
    <col min="10761" max="10762" width="0" style="1" hidden="1" customWidth="1"/>
    <col min="10763" max="10764" width="9.3984375" style="1" customWidth="1"/>
    <col min="10765" max="10765" width="11.3984375" style="1" bestFit="1" customWidth="1"/>
    <col min="10766" max="10766" width="10.69921875" style="1" customWidth="1"/>
    <col min="10767" max="10767" width="11.3984375" style="1" bestFit="1" customWidth="1"/>
    <col min="10768" max="10768" width="10.19921875" style="1" customWidth="1"/>
    <col min="10769" max="10769" width="14.69921875" style="1" customWidth="1"/>
    <col min="10770" max="10770" width="11.09765625" style="1" bestFit="1" customWidth="1"/>
    <col min="10771" max="11008" width="10.19921875" style="1"/>
    <col min="11009" max="11009" width="3.19921875" style="1" customWidth="1"/>
    <col min="11010" max="11010" width="39.8984375" style="1" bestFit="1" customWidth="1"/>
    <col min="11011" max="11011" width="27" style="1" customWidth="1"/>
    <col min="11012" max="11012" width="7.19921875" style="1" bestFit="1" customWidth="1"/>
    <col min="11013" max="11013" width="12.09765625" style="1" customWidth="1"/>
    <col min="11014" max="11014" width="10.69921875" style="1" customWidth="1"/>
    <col min="11015" max="11015" width="11.3984375" style="1" bestFit="1" customWidth="1"/>
    <col min="11016" max="11016" width="10.69921875" style="1" customWidth="1"/>
    <col min="11017" max="11018" width="0" style="1" hidden="1" customWidth="1"/>
    <col min="11019" max="11020" width="9.3984375" style="1" customWidth="1"/>
    <col min="11021" max="11021" width="11.3984375" style="1" bestFit="1" customWidth="1"/>
    <col min="11022" max="11022" width="10.69921875" style="1" customWidth="1"/>
    <col min="11023" max="11023" width="11.3984375" style="1" bestFit="1" customWidth="1"/>
    <col min="11024" max="11024" width="10.19921875" style="1" customWidth="1"/>
    <col min="11025" max="11025" width="14.69921875" style="1" customWidth="1"/>
    <col min="11026" max="11026" width="11.09765625" style="1" bestFit="1" customWidth="1"/>
    <col min="11027" max="11264" width="10.19921875" style="1"/>
    <col min="11265" max="11265" width="3.19921875" style="1" customWidth="1"/>
    <col min="11266" max="11266" width="39.8984375" style="1" bestFit="1" customWidth="1"/>
    <col min="11267" max="11267" width="27" style="1" customWidth="1"/>
    <col min="11268" max="11268" width="7.19921875" style="1" bestFit="1" customWidth="1"/>
    <col min="11269" max="11269" width="12.09765625" style="1" customWidth="1"/>
    <col min="11270" max="11270" width="10.69921875" style="1" customWidth="1"/>
    <col min="11271" max="11271" width="11.3984375" style="1" bestFit="1" customWidth="1"/>
    <col min="11272" max="11272" width="10.69921875" style="1" customWidth="1"/>
    <col min="11273" max="11274" width="0" style="1" hidden="1" customWidth="1"/>
    <col min="11275" max="11276" width="9.3984375" style="1" customWidth="1"/>
    <col min="11277" max="11277" width="11.3984375" style="1" bestFit="1" customWidth="1"/>
    <col min="11278" max="11278" width="10.69921875" style="1" customWidth="1"/>
    <col min="11279" max="11279" width="11.3984375" style="1" bestFit="1" customWidth="1"/>
    <col min="11280" max="11280" width="10.19921875" style="1" customWidth="1"/>
    <col min="11281" max="11281" width="14.69921875" style="1" customWidth="1"/>
    <col min="11282" max="11282" width="11.09765625" style="1" bestFit="1" customWidth="1"/>
    <col min="11283" max="11520" width="10.19921875" style="1"/>
    <col min="11521" max="11521" width="3.19921875" style="1" customWidth="1"/>
    <col min="11522" max="11522" width="39.8984375" style="1" bestFit="1" customWidth="1"/>
    <col min="11523" max="11523" width="27" style="1" customWidth="1"/>
    <col min="11524" max="11524" width="7.19921875" style="1" bestFit="1" customWidth="1"/>
    <col min="11525" max="11525" width="12.09765625" style="1" customWidth="1"/>
    <col min="11526" max="11526" width="10.69921875" style="1" customWidth="1"/>
    <col min="11527" max="11527" width="11.3984375" style="1" bestFit="1" customWidth="1"/>
    <col min="11528" max="11528" width="10.69921875" style="1" customWidth="1"/>
    <col min="11529" max="11530" width="0" style="1" hidden="1" customWidth="1"/>
    <col min="11531" max="11532" width="9.3984375" style="1" customWidth="1"/>
    <col min="11533" max="11533" width="11.3984375" style="1" bestFit="1" customWidth="1"/>
    <col min="11534" max="11534" width="10.69921875" style="1" customWidth="1"/>
    <col min="11535" max="11535" width="11.3984375" style="1" bestFit="1" customWidth="1"/>
    <col min="11536" max="11536" width="10.19921875" style="1" customWidth="1"/>
    <col min="11537" max="11537" width="14.69921875" style="1" customWidth="1"/>
    <col min="11538" max="11538" width="11.09765625" style="1" bestFit="1" customWidth="1"/>
    <col min="11539" max="11776" width="10.19921875" style="1"/>
    <col min="11777" max="11777" width="3.19921875" style="1" customWidth="1"/>
    <col min="11778" max="11778" width="39.8984375" style="1" bestFit="1" customWidth="1"/>
    <col min="11779" max="11779" width="27" style="1" customWidth="1"/>
    <col min="11780" max="11780" width="7.19921875" style="1" bestFit="1" customWidth="1"/>
    <col min="11781" max="11781" width="12.09765625" style="1" customWidth="1"/>
    <col min="11782" max="11782" width="10.69921875" style="1" customWidth="1"/>
    <col min="11783" max="11783" width="11.3984375" style="1" bestFit="1" customWidth="1"/>
    <col min="11784" max="11784" width="10.69921875" style="1" customWidth="1"/>
    <col min="11785" max="11786" width="0" style="1" hidden="1" customWidth="1"/>
    <col min="11787" max="11788" width="9.3984375" style="1" customWidth="1"/>
    <col min="11789" max="11789" width="11.3984375" style="1" bestFit="1" customWidth="1"/>
    <col min="11790" max="11790" width="10.69921875" style="1" customWidth="1"/>
    <col min="11791" max="11791" width="11.3984375" style="1" bestFit="1" customWidth="1"/>
    <col min="11792" max="11792" width="10.19921875" style="1" customWidth="1"/>
    <col min="11793" max="11793" width="14.69921875" style="1" customWidth="1"/>
    <col min="11794" max="11794" width="11.09765625" style="1" bestFit="1" customWidth="1"/>
    <col min="11795" max="12032" width="10.19921875" style="1"/>
    <col min="12033" max="12033" width="3.19921875" style="1" customWidth="1"/>
    <col min="12034" max="12034" width="39.8984375" style="1" bestFit="1" customWidth="1"/>
    <col min="12035" max="12035" width="27" style="1" customWidth="1"/>
    <col min="12036" max="12036" width="7.19921875" style="1" bestFit="1" customWidth="1"/>
    <col min="12037" max="12037" width="12.09765625" style="1" customWidth="1"/>
    <col min="12038" max="12038" width="10.69921875" style="1" customWidth="1"/>
    <col min="12039" max="12039" width="11.3984375" style="1" bestFit="1" customWidth="1"/>
    <col min="12040" max="12040" width="10.69921875" style="1" customWidth="1"/>
    <col min="12041" max="12042" width="0" style="1" hidden="1" customWidth="1"/>
    <col min="12043" max="12044" width="9.3984375" style="1" customWidth="1"/>
    <col min="12045" max="12045" width="11.3984375" style="1" bestFit="1" customWidth="1"/>
    <col min="12046" max="12046" width="10.69921875" style="1" customWidth="1"/>
    <col min="12047" max="12047" width="11.3984375" style="1" bestFit="1" customWidth="1"/>
    <col min="12048" max="12048" width="10.19921875" style="1" customWidth="1"/>
    <col min="12049" max="12049" width="14.69921875" style="1" customWidth="1"/>
    <col min="12050" max="12050" width="11.09765625" style="1" bestFit="1" customWidth="1"/>
    <col min="12051" max="12288" width="10.19921875" style="1"/>
    <col min="12289" max="12289" width="3.19921875" style="1" customWidth="1"/>
    <col min="12290" max="12290" width="39.8984375" style="1" bestFit="1" customWidth="1"/>
    <col min="12291" max="12291" width="27" style="1" customWidth="1"/>
    <col min="12292" max="12292" width="7.19921875" style="1" bestFit="1" customWidth="1"/>
    <col min="12293" max="12293" width="12.09765625" style="1" customWidth="1"/>
    <col min="12294" max="12294" width="10.69921875" style="1" customWidth="1"/>
    <col min="12295" max="12295" width="11.3984375" style="1" bestFit="1" customWidth="1"/>
    <col min="12296" max="12296" width="10.69921875" style="1" customWidth="1"/>
    <col min="12297" max="12298" width="0" style="1" hidden="1" customWidth="1"/>
    <col min="12299" max="12300" width="9.3984375" style="1" customWidth="1"/>
    <col min="12301" max="12301" width="11.3984375" style="1" bestFit="1" customWidth="1"/>
    <col min="12302" max="12302" width="10.69921875" style="1" customWidth="1"/>
    <col min="12303" max="12303" width="11.3984375" style="1" bestFit="1" customWidth="1"/>
    <col min="12304" max="12304" width="10.19921875" style="1" customWidth="1"/>
    <col min="12305" max="12305" width="14.69921875" style="1" customWidth="1"/>
    <col min="12306" max="12306" width="11.09765625" style="1" bestFit="1" customWidth="1"/>
    <col min="12307" max="12544" width="10.19921875" style="1"/>
    <col min="12545" max="12545" width="3.19921875" style="1" customWidth="1"/>
    <col min="12546" max="12546" width="39.8984375" style="1" bestFit="1" customWidth="1"/>
    <col min="12547" max="12547" width="27" style="1" customWidth="1"/>
    <col min="12548" max="12548" width="7.19921875" style="1" bestFit="1" customWidth="1"/>
    <col min="12549" max="12549" width="12.09765625" style="1" customWidth="1"/>
    <col min="12550" max="12550" width="10.69921875" style="1" customWidth="1"/>
    <col min="12551" max="12551" width="11.3984375" style="1" bestFit="1" customWidth="1"/>
    <col min="12552" max="12552" width="10.69921875" style="1" customWidth="1"/>
    <col min="12553" max="12554" width="0" style="1" hidden="1" customWidth="1"/>
    <col min="12555" max="12556" width="9.3984375" style="1" customWidth="1"/>
    <col min="12557" max="12557" width="11.3984375" style="1" bestFit="1" customWidth="1"/>
    <col min="12558" max="12558" width="10.69921875" style="1" customWidth="1"/>
    <col min="12559" max="12559" width="11.3984375" style="1" bestFit="1" customWidth="1"/>
    <col min="12560" max="12560" width="10.19921875" style="1" customWidth="1"/>
    <col min="12561" max="12561" width="14.69921875" style="1" customWidth="1"/>
    <col min="12562" max="12562" width="11.09765625" style="1" bestFit="1" customWidth="1"/>
    <col min="12563" max="12800" width="10.19921875" style="1"/>
    <col min="12801" max="12801" width="3.19921875" style="1" customWidth="1"/>
    <col min="12802" max="12802" width="39.8984375" style="1" bestFit="1" customWidth="1"/>
    <col min="12803" max="12803" width="27" style="1" customWidth="1"/>
    <col min="12804" max="12804" width="7.19921875" style="1" bestFit="1" customWidth="1"/>
    <col min="12805" max="12805" width="12.09765625" style="1" customWidth="1"/>
    <col min="12806" max="12806" width="10.69921875" style="1" customWidth="1"/>
    <col min="12807" max="12807" width="11.3984375" style="1" bestFit="1" customWidth="1"/>
    <col min="12808" max="12808" width="10.69921875" style="1" customWidth="1"/>
    <col min="12809" max="12810" width="0" style="1" hidden="1" customWidth="1"/>
    <col min="12811" max="12812" width="9.3984375" style="1" customWidth="1"/>
    <col min="12813" max="12813" width="11.3984375" style="1" bestFit="1" customWidth="1"/>
    <col min="12814" max="12814" width="10.69921875" style="1" customWidth="1"/>
    <col min="12815" max="12815" width="11.3984375" style="1" bestFit="1" customWidth="1"/>
    <col min="12816" max="12816" width="10.19921875" style="1" customWidth="1"/>
    <col min="12817" max="12817" width="14.69921875" style="1" customWidth="1"/>
    <col min="12818" max="12818" width="11.09765625" style="1" bestFit="1" customWidth="1"/>
    <col min="12819" max="13056" width="10.19921875" style="1"/>
    <col min="13057" max="13057" width="3.19921875" style="1" customWidth="1"/>
    <col min="13058" max="13058" width="39.8984375" style="1" bestFit="1" customWidth="1"/>
    <col min="13059" max="13059" width="27" style="1" customWidth="1"/>
    <col min="13060" max="13060" width="7.19921875" style="1" bestFit="1" customWidth="1"/>
    <col min="13061" max="13061" width="12.09765625" style="1" customWidth="1"/>
    <col min="13062" max="13062" width="10.69921875" style="1" customWidth="1"/>
    <col min="13063" max="13063" width="11.3984375" style="1" bestFit="1" customWidth="1"/>
    <col min="13064" max="13064" width="10.69921875" style="1" customWidth="1"/>
    <col min="13065" max="13066" width="0" style="1" hidden="1" customWidth="1"/>
    <col min="13067" max="13068" width="9.3984375" style="1" customWidth="1"/>
    <col min="13069" max="13069" width="11.3984375" style="1" bestFit="1" customWidth="1"/>
    <col min="13070" max="13070" width="10.69921875" style="1" customWidth="1"/>
    <col min="13071" max="13071" width="11.3984375" style="1" bestFit="1" customWidth="1"/>
    <col min="13072" max="13072" width="10.19921875" style="1" customWidth="1"/>
    <col min="13073" max="13073" width="14.69921875" style="1" customWidth="1"/>
    <col min="13074" max="13074" width="11.09765625" style="1" bestFit="1" customWidth="1"/>
    <col min="13075" max="13312" width="10.19921875" style="1"/>
    <col min="13313" max="13313" width="3.19921875" style="1" customWidth="1"/>
    <col min="13314" max="13314" width="39.8984375" style="1" bestFit="1" customWidth="1"/>
    <col min="13315" max="13315" width="27" style="1" customWidth="1"/>
    <col min="13316" max="13316" width="7.19921875" style="1" bestFit="1" customWidth="1"/>
    <col min="13317" max="13317" width="12.09765625" style="1" customWidth="1"/>
    <col min="13318" max="13318" width="10.69921875" style="1" customWidth="1"/>
    <col min="13319" max="13319" width="11.3984375" style="1" bestFit="1" customWidth="1"/>
    <col min="13320" max="13320" width="10.69921875" style="1" customWidth="1"/>
    <col min="13321" max="13322" width="0" style="1" hidden="1" customWidth="1"/>
    <col min="13323" max="13324" width="9.3984375" style="1" customWidth="1"/>
    <col min="13325" max="13325" width="11.3984375" style="1" bestFit="1" customWidth="1"/>
    <col min="13326" max="13326" width="10.69921875" style="1" customWidth="1"/>
    <col min="13327" max="13327" width="11.3984375" style="1" bestFit="1" customWidth="1"/>
    <col min="13328" max="13328" width="10.19921875" style="1" customWidth="1"/>
    <col min="13329" max="13329" width="14.69921875" style="1" customWidth="1"/>
    <col min="13330" max="13330" width="11.09765625" style="1" bestFit="1" customWidth="1"/>
    <col min="13331" max="13568" width="10.19921875" style="1"/>
    <col min="13569" max="13569" width="3.19921875" style="1" customWidth="1"/>
    <col min="13570" max="13570" width="39.8984375" style="1" bestFit="1" customWidth="1"/>
    <col min="13571" max="13571" width="27" style="1" customWidth="1"/>
    <col min="13572" max="13572" width="7.19921875" style="1" bestFit="1" customWidth="1"/>
    <col min="13573" max="13573" width="12.09765625" style="1" customWidth="1"/>
    <col min="13574" max="13574" width="10.69921875" style="1" customWidth="1"/>
    <col min="13575" max="13575" width="11.3984375" style="1" bestFit="1" customWidth="1"/>
    <col min="13576" max="13576" width="10.69921875" style="1" customWidth="1"/>
    <col min="13577" max="13578" width="0" style="1" hidden="1" customWidth="1"/>
    <col min="13579" max="13580" width="9.3984375" style="1" customWidth="1"/>
    <col min="13581" max="13581" width="11.3984375" style="1" bestFit="1" customWidth="1"/>
    <col min="13582" max="13582" width="10.69921875" style="1" customWidth="1"/>
    <col min="13583" max="13583" width="11.3984375" style="1" bestFit="1" customWidth="1"/>
    <col min="13584" max="13584" width="10.19921875" style="1" customWidth="1"/>
    <col min="13585" max="13585" width="14.69921875" style="1" customWidth="1"/>
    <col min="13586" max="13586" width="11.09765625" style="1" bestFit="1" customWidth="1"/>
    <col min="13587" max="13824" width="10.19921875" style="1"/>
    <col min="13825" max="13825" width="3.19921875" style="1" customWidth="1"/>
    <col min="13826" max="13826" width="39.8984375" style="1" bestFit="1" customWidth="1"/>
    <col min="13827" max="13827" width="27" style="1" customWidth="1"/>
    <col min="13828" max="13828" width="7.19921875" style="1" bestFit="1" customWidth="1"/>
    <col min="13829" max="13829" width="12.09765625" style="1" customWidth="1"/>
    <col min="13830" max="13830" width="10.69921875" style="1" customWidth="1"/>
    <col min="13831" max="13831" width="11.3984375" style="1" bestFit="1" customWidth="1"/>
    <col min="13832" max="13832" width="10.69921875" style="1" customWidth="1"/>
    <col min="13833" max="13834" width="0" style="1" hidden="1" customWidth="1"/>
    <col min="13835" max="13836" width="9.3984375" style="1" customWidth="1"/>
    <col min="13837" max="13837" width="11.3984375" style="1" bestFit="1" customWidth="1"/>
    <col min="13838" max="13838" width="10.69921875" style="1" customWidth="1"/>
    <col min="13839" max="13839" width="11.3984375" style="1" bestFit="1" customWidth="1"/>
    <col min="13840" max="13840" width="10.19921875" style="1" customWidth="1"/>
    <col min="13841" max="13841" width="14.69921875" style="1" customWidth="1"/>
    <col min="13842" max="13842" width="11.09765625" style="1" bestFit="1" customWidth="1"/>
    <col min="13843" max="14080" width="10.19921875" style="1"/>
    <col min="14081" max="14081" width="3.19921875" style="1" customWidth="1"/>
    <col min="14082" max="14082" width="39.8984375" style="1" bestFit="1" customWidth="1"/>
    <col min="14083" max="14083" width="27" style="1" customWidth="1"/>
    <col min="14084" max="14084" width="7.19921875" style="1" bestFit="1" customWidth="1"/>
    <col min="14085" max="14085" width="12.09765625" style="1" customWidth="1"/>
    <col min="14086" max="14086" width="10.69921875" style="1" customWidth="1"/>
    <col min="14087" max="14087" width="11.3984375" style="1" bestFit="1" customWidth="1"/>
    <col min="14088" max="14088" width="10.69921875" style="1" customWidth="1"/>
    <col min="14089" max="14090" width="0" style="1" hidden="1" customWidth="1"/>
    <col min="14091" max="14092" width="9.3984375" style="1" customWidth="1"/>
    <col min="14093" max="14093" width="11.3984375" style="1" bestFit="1" customWidth="1"/>
    <col min="14094" max="14094" width="10.69921875" style="1" customWidth="1"/>
    <col min="14095" max="14095" width="11.3984375" style="1" bestFit="1" customWidth="1"/>
    <col min="14096" max="14096" width="10.19921875" style="1" customWidth="1"/>
    <col min="14097" max="14097" width="14.69921875" style="1" customWidth="1"/>
    <col min="14098" max="14098" width="11.09765625" style="1" bestFit="1" customWidth="1"/>
    <col min="14099" max="14336" width="10.19921875" style="1"/>
    <col min="14337" max="14337" width="3.19921875" style="1" customWidth="1"/>
    <col min="14338" max="14338" width="39.8984375" style="1" bestFit="1" customWidth="1"/>
    <col min="14339" max="14339" width="27" style="1" customWidth="1"/>
    <col min="14340" max="14340" width="7.19921875" style="1" bestFit="1" customWidth="1"/>
    <col min="14341" max="14341" width="12.09765625" style="1" customWidth="1"/>
    <col min="14342" max="14342" width="10.69921875" style="1" customWidth="1"/>
    <col min="14343" max="14343" width="11.3984375" style="1" bestFit="1" customWidth="1"/>
    <col min="14344" max="14344" width="10.69921875" style="1" customWidth="1"/>
    <col min="14345" max="14346" width="0" style="1" hidden="1" customWidth="1"/>
    <col min="14347" max="14348" width="9.3984375" style="1" customWidth="1"/>
    <col min="14349" max="14349" width="11.3984375" style="1" bestFit="1" customWidth="1"/>
    <col min="14350" max="14350" width="10.69921875" style="1" customWidth="1"/>
    <col min="14351" max="14351" width="11.3984375" style="1" bestFit="1" customWidth="1"/>
    <col min="14352" max="14352" width="10.19921875" style="1" customWidth="1"/>
    <col min="14353" max="14353" width="14.69921875" style="1" customWidth="1"/>
    <col min="14354" max="14354" width="11.09765625" style="1" bestFit="1" customWidth="1"/>
    <col min="14355" max="14592" width="10.19921875" style="1"/>
    <col min="14593" max="14593" width="3.19921875" style="1" customWidth="1"/>
    <col min="14594" max="14594" width="39.8984375" style="1" bestFit="1" customWidth="1"/>
    <col min="14595" max="14595" width="27" style="1" customWidth="1"/>
    <col min="14596" max="14596" width="7.19921875" style="1" bestFit="1" customWidth="1"/>
    <col min="14597" max="14597" width="12.09765625" style="1" customWidth="1"/>
    <col min="14598" max="14598" width="10.69921875" style="1" customWidth="1"/>
    <col min="14599" max="14599" width="11.3984375" style="1" bestFit="1" customWidth="1"/>
    <col min="14600" max="14600" width="10.69921875" style="1" customWidth="1"/>
    <col min="14601" max="14602" width="0" style="1" hidden="1" customWidth="1"/>
    <col min="14603" max="14604" width="9.3984375" style="1" customWidth="1"/>
    <col min="14605" max="14605" width="11.3984375" style="1" bestFit="1" customWidth="1"/>
    <col min="14606" max="14606" width="10.69921875" style="1" customWidth="1"/>
    <col min="14607" max="14607" width="11.3984375" style="1" bestFit="1" customWidth="1"/>
    <col min="14608" max="14608" width="10.19921875" style="1" customWidth="1"/>
    <col min="14609" max="14609" width="14.69921875" style="1" customWidth="1"/>
    <col min="14610" max="14610" width="11.09765625" style="1" bestFit="1" customWidth="1"/>
    <col min="14611" max="14848" width="10.19921875" style="1"/>
    <col min="14849" max="14849" width="3.19921875" style="1" customWidth="1"/>
    <col min="14850" max="14850" width="39.8984375" style="1" bestFit="1" customWidth="1"/>
    <col min="14851" max="14851" width="27" style="1" customWidth="1"/>
    <col min="14852" max="14852" width="7.19921875" style="1" bestFit="1" customWidth="1"/>
    <col min="14853" max="14853" width="12.09765625" style="1" customWidth="1"/>
    <col min="14854" max="14854" width="10.69921875" style="1" customWidth="1"/>
    <col min="14855" max="14855" width="11.3984375" style="1" bestFit="1" customWidth="1"/>
    <col min="14856" max="14856" width="10.69921875" style="1" customWidth="1"/>
    <col min="14857" max="14858" width="0" style="1" hidden="1" customWidth="1"/>
    <col min="14859" max="14860" width="9.3984375" style="1" customWidth="1"/>
    <col min="14861" max="14861" width="11.3984375" style="1" bestFit="1" customWidth="1"/>
    <col min="14862" max="14862" width="10.69921875" style="1" customWidth="1"/>
    <col min="14863" max="14863" width="11.3984375" style="1" bestFit="1" customWidth="1"/>
    <col min="14864" max="14864" width="10.19921875" style="1" customWidth="1"/>
    <col min="14865" max="14865" width="14.69921875" style="1" customWidth="1"/>
    <col min="14866" max="14866" width="11.09765625" style="1" bestFit="1" customWidth="1"/>
    <col min="14867" max="15104" width="10.19921875" style="1"/>
    <col min="15105" max="15105" width="3.19921875" style="1" customWidth="1"/>
    <col min="15106" max="15106" width="39.8984375" style="1" bestFit="1" customWidth="1"/>
    <col min="15107" max="15107" width="27" style="1" customWidth="1"/>
    <col min="15108" max="15108" width="7.19921875" style="1" bestFit="1" customWidth="1"/>
    <col min="15109" max="15109" width="12.09765625" style="1" customWidth="1"/>
    <col min="15110" max="15110" width="10.69921875" style="1" customWidth="1"/>
    <col min="15111" max="15111" width="11.3984375" style="1" bestFit="1" customWidth="1"/>
    <col min="15112" max="15112" width="10.69921875" style="1" customWidth="1"/>
    <col min="15113" max="15114" width="0" style="1" hidden="1" customWidth="1"/>
    <col min="15115" max="15116" width="9.3984375" style="1" customWidth="1"/>
    <col min="15117" max="15117" width="11.3984375" style="1" bestFit="1" customWidth="1"/>
    <col min="15118" max="15118" width="10.69921875" style="1" customWidth="1"/>
    <col min="15119" max="15119" width="11.3984375" style="1" bestFit="1" customWidth="1"/>
    <col min="15120" max="15120" width="10.19921875" style="1" customWidth="1"/>
    <col min="15121" max="15121" width="14.69921875" style="1" customWidth="1"/>
    <col min="15122" max="15122" width="11.09765625" style="1" bestFit="1" customWidth="1"/>
    <col min="15123" max="15360" width="10.19921875" style="1"/>
    <col min="15361" max="15361" width="3.19921875" style="1" customWidth="1"/>
    <col min="15362" max="15362" width="39.8984375" style="1" bestFit="1" customWidth="1"/>
    <col min="15363" max="15363" width="27" style="1" customWidth="1"/>
    <col min="15364" max="15364" width="7.19921875" style="1" bestFit="1" customWidth="1"/>
    <col min="15365" max="15365" width="12.09765625" style="1" customWidth="1"/>
    <col min="15366" max="15366" width="10.69921875" style="1" customWidth="1"/>
    <col min="15367" max="15367" width="11.3984375" style="1" bestFit="1" customWidth="1"/>
    <col min="15368" max="15368" width="10.69921875" style="1" customWidth="1"/>
    <col min="15369" max="15370" width="0" style="1" hidden="1" customWidth="1"/>
    <col min="15371" max="15372" width="9.3984375" style="1" customWidth="1"/>
    <col min="15373" max="15373" width="11.3984375" style="1" bestFit="1" customWidth="1"/>
    <col min="15374" max="15374" width="10.69921875" style="1" customWidth="1"/>
    <col min="15375" max="15375" width="11.3984375" style="1" bestFit="1" customWidth="1"/>
    <col min="15376" max="15376" width="10.19921875" style="1" customWidth="1"/>
    <col min="15377" max="15377" width="14.69921875" style="1" customWidth="1"/>
    <col min="15378" max="15378" width="11.09765625" style="1" bestFit="1" customWidth="1"/>
    <col min="15379" max="15616" width="10.19921875" style="1"/>
    <col min="15617" max="15617" width="3.19921875" style="1" customWidth="1"/>
    <col min="15618" max="15618" width="39.8984375" style="1" bestFit="1" customWidth="1"/>
    <col min="15619" max="15619" width="27" style="1" customWidth="1"/>
    <col min="15620" max="15620" width="7.19921875" style="1" bestFit="1" customWidth="1"/>
    <col min="15621" max="15621" width="12.09765625" style="1" customWidth="1"/>
    <col min="15622" max="15622" width="10.69921875" style="1" customWidth="1"/>
    <col min="15623" max="15623" width="11.3984375" style="1" bestFit="1" customWidth="1"/>
    <col min="15624" max="15624" width="10.69921875" style="1" customWidth="1"/>
    <col min="15625" max="15626" width="0" style="1" hidden="1" customWidth="1"/>
    <col min="15627" max="15628" width="9.3984375" style="1" customWidth="1"/>
    <col min="15629" max="15629" width="11.3984375" style="1" bestFit="1" customWidth="1"/>
    <col min="15630" max="15630" width="10.69921875" style="1" customWidth="1"/>
    <col min="15631" max="15631" width="11.3984375" style="1" bestFit="1" customWidth="1"/>
    <col min="15632" max="15632" width="10.19921875" style="1" customWidth="1"/>
    <col min="15633" max="15633" width="14.69921875" style="1" customWidth="1"/>
    <col min="15634" max="15634" width="11.09765625" style="1" bestFit="1" customWidth="1"/>
    <col min="15635" max="15872" width="10.19921875" style="1"/>
    <col min="15873" max="15873" width="3.19921875" style="1" customWidth="1"/>
    <col min="15874" max="15874" width="39.8984375" style="1" bestFit="1" customWidth="1"/>
    <col min="15875" max="15875" width="27" style="1" customWidth="1"/>
    <col min="15876" max="15876" width="7.19921875" style="1" bestFit="1" customWidth="1"/>
    <col min="15877" max="15877" width="12.09765625" style="1" customWidth="1"/>
    <col min="15878" max="15878" width="10.69921875" style="1" customWidth="1"/>
    <col min="15879" max="15879" width="11.3984375" style="1" bestFit="1" customWidth="1"/>
    <col min="15880" max="15880" width="10.69921875" style="1" customWidth="1"/>
    <col min="15881" max="15882" width="0" style="1" hidden="1" customWidth="1"/>
    <col min="15883" max="15884" width="9.3984375" style="1" customWidth="1"/>
    <col min="15885" max="15885" width="11.3984375" style="1" bestFit="1" customWidth="1"/>
    <col min="15886" max="15886" width="10.69921875" style="1" customWidth="1"/>
    <col min="15887" max="15887" width="11.3984375" style="1" bestFit="1" customWidth="1"/>
    <col min="15888" max="15888" width="10.19921875" style="1" customWidth="1"/>
    <col min="15889" max="15889" width="14.69921875" style="1" customWidth="1"/>
    <col min="15890" max="15890" width="11.09765625" style="1" bestFit="1" customWidth="1"/>
    <col min="15891" max="16128" width="10.19921875" style="1"/>
    <col min="16129" max="16129" width="3.19921875" style="1" customWidth="1"/>
    <col min="16130" max="16130" width="39.8984375" style="1" bestFit="1" customWidth="1"/>
    <col min="16131" max="16131" width="27" style="1" customWidth="1"/>
    <col min="16132" max="16132" width="7.19921875" style="1" bestFit="1" customWidth="1"/>
    <col min="16133" max="16133" width="12.09765625" style="1" customWidth="1"/>
    <col min="16134" max="16134" width="10.69921875" style="1" customWidth="1"/>
    <col min="16135" max="16135" width="11.3984375" style="1" bestFit="1" customWidth="1"/>
    <col min="16136" max="16136" width="10.69921875" style="1" customWidth="1"/>
    <col min="16137" max="16138" width="0" style="1" hidden="1" customWidth="1"/>
    <col min="16139" max="16140" width="9.3984375" style="1" customWidth="1"/>
    <col min="16141" max="16141" width="11.3984375" style="1" bestFit="1" customWidth="1"/>
    <col min="16142" max="16142" width="10.69921875" style="1" customWidth="1"/>
    <col min="16143" max="16143" width="11.3984375" style="1" bestFit="1" customWidth="1"/>
    <col min="16144" max="16144" width="10.19921875" style="1" customWidth="1"/>
    <col min="16145" max="16145" width="14.69921875" style="1" customWidth="1"/>
    <col min="16146" max="16146" width="11.09765625" style="1" bestFit="1" customWidth="1"/>
    <col min="16147" max="16384" width="10.19921875" style="1"/>
  </cols>
  <sheetData>
    <row r="1" spans="1:21" ht="16.2" customHeight="1" x14ac:dyDescent="0.25">
      <c r="B1" s="2" t="s">
        <v>0</v>
      </c>
      <c r="C1" s="3" t="s">
        <v>9</v>
      </c>
      <c r="E1" s="263"/>
      <c r="F1" s="263"/>
      <c r="G1" s="75"/>
      <c r="H1" s="5"/>
      <c r="S1" s="1" t="s">
        <v>84</v>
      </c>
      <c r="T1" s="1" t="s">
        <v>85</v>
      </c>
      <c r="U1" s="1" t="s">
        <v>86</v>
      </c>
    </row>
    <row r="2" spans="1:21" ht="16.2" customHeight="1" x14ac:dyDescent="0.25">
      <c r="B2" s="2"/>
      <c r="C2" s="3"/>
      <c r="E2" s="205"/>
      <c r="F2" s="205"/>
      <c r="G2" s="75"/>
      <c r="H2" s="5"/>
    </row>
    <row r="3" spans="1:21" ht="16.2" customHeight="1" x14ac:dyDescent="0.25">
      <c r="B3" s="2"/>
      <c r="C3" s="3"/>
      <c r="E3" s="205"/>
      <c r="F3" s="205"/>
      <c r="G3" s="75"/>
      <c r="H3" s="5"/>
    </row>
    <row r="4" spans="1:21" ht="16.2" customHeight="1" thickBot="1" x14ac:dyDescent="0.3">
      <c r="B4" s="2"/>
      <c r="C4" s="3"/>
      <c r="E4" s="205"/>
      <c r="F4" s="205"/>
      <c r="G4" s="75"/>
      <c r="H4" s="5"/>
    </row>
    <row r="5" spans="1:21" ht="15" customHeight="1" x14ac:dyDescent="0.25">
      <c r="A5" s="1" t="s">
        <v>217</v>
      </c>
      <c r="B5" s="2" t="s">
        <v>215</v>
      </c>
      <c r="C5" s="3"/>
      <c r="E5" s="5" t="s">
        <v>219</v>
      </c>
      <c r="F5" s="118"/>
      <c r="G5" s="120" t="s">
        <v>349</v>
      </c>
      <c r="H5" s="121">
        <v>2</v>
      </c>
      <c r="S5" s="1" t="s">
        <v>0</v>
      </c>
      <c r="T5" s="1">
        <v>1</v>
      </c>
      <c r="U5" s="7">
        <v>0.6</v>
      </c>
    </row>
    <row r="6" spans="1:21" ht="15" customHeight="1" thickBot="1" x14ac:dyDescent="0.3">
      <c r="B6" s="2" t="s">
        <v>4</v>
      </c>
      <c r="C6" s="3" t="s">
        <v>76</v>
      </c>
      <c r="E6" s="5"/>
      <c r="F6" s="119" t="s">
        <v>124</v>
      </c>
      <c r="G6" s="123" t="s">
        <v>125</v>
      </c>
      <c r="H6" s="122"/>
      <c r="S6" s="1" t="s">
        <v>1</v>
      </c>
      <c r="T6" s="1">
        <v>1</v>
      </c>
      <c r="U6" s="7">
        <v>0.53</v>
      </c>
    </row>
    <row r="7" spans="1:21" ht="15" customHeight="1" x14ac:dyDescent="0.25">
      <c r="B7" s="2" t="s">
        <v>7</v>
      </c>
      <c r="C7" s="3" t="s">
        <v>2</v>
      </c>
      <c r="E7" s="5"/>
      <c r="F7" s="124" t="e">
        <f>VLOOKUP("Total affaire",B21:P118,15,0)</f>
        <v>#DIV/0!</v>
      </c>
      <c r="G7" s="9"/>
      <c r="H7" s="5"/>
      <c r="S7" s="1" t="s">
        <v>4</v>
      </c>
      <c r="T7" s="1">
        <v>1</v>
      </c>
      <c r="U7" s="7">
        <v>0.6</v>
      </c>
    </row>
    <row r="8" spans="1:21" ht="15" customHeight="1" thickBot="1" x14ac:dyDescent="0.3">
      <c r="B8" s="2" t="s">
        <v>8</v>
      </c>
      <c r="C8" s="3" t="s">
        <v>73</v>
      </c>
      <c r="E8" s="5"/>
      <c r="F8" s="119" t="s">
        <v>126</v>
      </c>
      <c r="G8" s="75" t="s">
        <v>127</v>
      </c>
      <c r="H8" s="5"/>
      <c r="S8" s="1" t="s">
        <v>7</v>
      </c>
      <c r="T8" s="1">
        <v>1</v>
      </c>
      <c r="U8" s="7">
        <v>0.62</v>
      </c>
    </row>
    <row r="9" spans="1:21" ht="15" customHeight="1" x14ac:dyDescent="0.25">
      <c r="B9" s="2" t="s">
        <v>11</v>
      </c>
      <c r="C9" s="3" t="s">
        <v>74</v>
      </c>
      <c r="E9" s="5"/>
      <c r="F9" s="9"/>
      <c r="G9" s="9"/>
      <c r="H9" s="5"/>
      <c r="S9" s="1" t="s">
        <v>8</v>
      </c>
      <c r="T9" s="1">
        <v>1</v>
      </c>
      <c r="U9" s="7">
        <v>0.57999999999999996</v>
      </c>
    </row>
    <row r="10" spans="1:21" ht="15" customHeight="1" thickBot="1" x14ac:dyDescent="0.3">
      <c r="B10" s="2" t="s">
        <v>14</v>
      </c>
      <c r="C10" s="3" t="s">
        <v>88</v>
      </c>
      <c r="E10" s="5"/>
      <c r="F10" s="9"/>
      <c r="G10" s="162"/>
      <c r="H10" s="5"/>
      <c r="S10" s="1" t="s">
        <v>11</v>
      </c>
      <c r="T10" s="1">
        <v>1</v>
      </c>
      <c r="U10" s="7">
        <v>0.62</v>
      </c>
    </row>
    <row r="11" spans="1:21" ht="15" customHeight="1" thickBot="1" x14ac:dyDescent="0.3">
      <c r="B11" s="2" t="s">
        <v>16</v>
      </c>
      <c r="C11" s="3" t="s">
        <v>12</v>
      </c>
      <c r="F11" s="9"/>
      <c r="G11" s="163" t="str">
        <f>IF(base_de_données!A73="","",G5)</f>
        <v/>
      </c>
      <c r="H11" s="5"/>
      <c r="S11" s="1" t="s">
        <v>14</v>
      </c>
      <c r="T11" s="1">
        <v>1</v>
      </c>
      <c r="U11" s="7">
        <v>0.54</v>
      </c>
    </row>
    <row r="12" spans="1:21" ht="15" customHeight="1" x14ac:dyDescent="0.25">
      <c r="B12" s="2" t="s">
        <v>18</v>
      </c>
      <c r="C12" s="3" t="s">
        <v>89</v>
      </c>
      <c r="E12" s="5"/>
      <c r="F12" s="82"/>
      <c r="G12" s="9"/>
      <c r="H12" s="5"/>
      <c r="S12" s="1" t="s">
        <v>16</v>
      </c>
      <c r="T12" s="1">
        <v>1</v>
      </c>
      <c r="U12" s="7">
        <v>0.55000000000000004</v>
      </c>
    </row>
    <row r="13" spans="1:21" ht="15" customHeight="1" x14ac:dyDescent="0.25">
      <c r="B13" s="2" t="s">
        <v>19</v>
      </c>
      <c r="C13" s="10"/>
      <c r="E13" s="5"/>
      <c r="F13" s="9"/>
      <c r="G13" s="9"/>
      <c r="H13" s="5"/>
      <c r="S13" s="1" t="s">
        <v>18</v>
      </c>
      <c r="T13" s="1">
        <v>1</v>
      </c>
      <c r="U13" s="7">
        <v>0.5</v>
      </c>
    </row>
    <row r="14" spans="1:21" ht="15" customHeight="1" thickBot="1" x14ac:dyDescent="0.3">
      <c r="B14" s="2" t="s">
        <v>20</v>
      </c>
      <c r="C14" s="10"/>
      <c r="E14" s="5"/>
      <c r="F14" s="169"/>
      <c r="G14" s="5"/>
      <c r="H14" s="5"/>
      <c r="S14" s="1" t="s">
        <v>19</v>
      </c>
      <c r="T14" s="1">
        <v>1</v>
      </c>
      <c r="U14" s="7">
        <v>0.5</v>
      </c>
    </row>
    <row r="15" spans="1:21" ht="59.4" customHeight="1" thickBot="1" x14ac:dyDescent="0.3">
      <c r="E15" s="75"/>
      <c r="F15" s="5"/>
      <c r="K15" s="280" t="s">
        <v>69</v>
      </c>
      <c r="L15" s="281"/>
      <c r="M15" s="282"/>
      <c r="S15" s="1" t="s">
        <v>20</v>
      </c>
      <c r="T15" s="1">
        <v>1</v>
      </c>
      <c r="U15" s="7">
        <v>0.45</v>
      </c>
    </row>
    <row r="16" spans="1:21" ht="21.75" customHeight="1" thickBot="1" x14ac:dyDescent="0.3">
      <c r="B16" s="278" t="str">
        <f>HYPERLINK(E1)</f>
        <v/>
      </c>
      <c r="C16" s="279"/>
      <c r="K16" s="283">
        <f>base_de_données!A61</f>
        <v>221</v>
      </c>
      <c r="L16" s="284"/>
      <c r="M16" s="285"/>
      <c r="S16" s="1" t="s">
        <v>87</v>
      </c>
      <c r="T16" s="1">
        <v>1</v>
      </c>
      <c r="U16" s="7">
        <v>0.55000000000000004</v>
      </c>
    </row>
    <row r="17" spans="1:18" ht="15" customHeight="1" x14ac:dyDescent="0.25">
      <c r="A17" s="12"/>
      <c r="B17" s="13" t="s">
        <v>312</v>
      </c>
      <c r="C17" s="13" t="s">
        <v>346</v>
      </c>
      <c r="D17" s="14" t="s">
        <v>295</v>
      </c>
      <c r="E17" s="171" t="s">
        <v>111</v>
      </c>
      <c r="F17" s="14" t="s">
        <v>22</v>
      </c>
      <c r="G17" s="286" t="s">
        <v>109</v>
      </c>
      <c r="H17" s="287"/>
      <c r="I17" s="287"/>
      <c r="J17" s="288"/>
      <c r="K17" s="206" t="s">
        <v>23</v>
      </c>
      <c r="L17" s="289" t="str">
        <f>base_de_données!A60</f>
        <v>2</v>
      </c>
      <c r="M17" s="290"/>
      <c r="N17" s="15" t="s">
        <v>24</v>
      </c>
      <c r="O17" s="16"/>
      <c r="P17" s="15" t="s">
        <v>25</v>
      </c>
      <c r="Q17" s="16"/>
    </row>
    <row r="18" spans="1:18" ht="37.5" customHeight="1" x14ac:dyDescent="0.25">
      <c r="A18" s="231" t="s">
        <v>299</v>
      </c>
      <c r="B18" s="232" t="s">
        <v>26</v>
      </c>
      <c r="C18" s="232" t="s">
        <v>27</v>
      </c>
      <c r="D18" s="233" t="s">
        <v>28</v>
      </c>
      <c r="E18" s="234" t="s">
        <v>29</v>
      </c>
      <c r="F18" s="235" t="s">
        <v>373</v>
      </c>
      <c r="G18" s="234" t="s">
        <v>31</v>
      </c>
      <c r="H18" s="236"/>
      <c r="I18" s="237" t="s">
        <v>32</v>
      </c>
      <c r="J18" s="238"/>
      <c r="K18" s="239"/>
      <c r="L18" s="240"/>
      <c r="M18" s="241" t="s">
        <v>33</v>
      </c>
      <c r="N18" s="242"/>
      <c r="O18" s="243" t="s">
        <v>34</v>
      </c>
      <c r="P18" s="244" t="s">
        <v>35</v>
      </c>
      <c r="Q18" s="244" t="s">
        <v>372</v>
      </c>
    </row>
    <row r="19" spans="1:18" ht="37.5" customHeight="1" x14ac:dyDescent="0.25">
      <c r="A19" s="223" t="s">
        <v>291</v>
      </c>
      <c r="B19" s="19" t="s">
        <v>293</v>
      </c>
      <c r="C19" s="19" t="s">
        <v>295</v>
      </c>
      <c r="D19" s="14" t="s">
        <v>296</v>
      </c>
      <c r="E19" s="15" t="s">
        <v>297</v>
      </c>
      <c r="F19" s="20" t="s">
        <v>301</v>
      </c>
      <c r="G19" s="15" t="s">
        <v>300</v>
      </c>
      <c r="H19" s="215" t="s">
        <v>299</v>
      </c>
      <c r="I19" s="216" t="s">
        <v>298</v>
      </c>
      <c r="J19" s="217" t="s">
        <v>294</v>
      </c>
      <c r="K19" s="218" t="s">
        <v>292</v>
      </c>
      <c r="L19" s="219" t="s">
        <v>302</v>
      </c>
      <c r="M19" s="212" t="s">
        <v>305</v>
      </c>
      <c r="N19" s="211" t="s">
        <v>304</v>
      </c>
      <c r="O19" s="21" t="s">
        <v>303</v>
      </c>
      <c r="P19" s="22" t="s">
        <v>308</v>
      </c>
      <c r="Q19" s="228" t="s">
        <v>307</v>
      </c>
    </row>
    <row r="20" spans="1:18" ht="42" customHeight="1" x14ac:dyDescent="0.25">
      <c r="A20" s="224" t="s">
        <v>298</v>
      </c>
      <c r="B20" s="64" t="s">
        <v>312</v>
      </c>
      <c r="C20" s="64" t="s">
        <v>346</v>
      </c>
      <c r="D20" s="70" t="s">
        <v>295</v>
      </c>
      <c r="E20" s="71" t="s">
        <v>111</v>
      </c>
      <c r="F20" s="260" t="str">
        <f>IF(O20="","",1-(O20-G41)/E27)</f>
        <v/>
      </c>
      <c r="G20" s="71" t="s">
        <v>109</v>
      </c>
      <c r="H20" s="207"/>
      <c r="I20" s="208"/>
      <c r="J20" s="210" t="s">
        <v>313</v>
      </c>
      <c r="K20" s="208"/>
      <c r="L20" s="209"/>
      <c r="M20" s="213"/>
      <c r="N20" s="214"/>
      <c r="O20" s="24"/>
      <c r="P20" s="260">
        <f>IF(O20="",0,(O20-G42)/G42)</f>
        <v>0</v>
      </c>
      <c r="Q20" s="262" t="e">
        <f>IF((G42*10%-O42-G42*P20)/(J27*(1-K27))&lt;0,0,(G42*10%-O42-G42*P20)/(J27*(1-K27)))</f>
        <v>#DIV/0!</v>
      </c>
    </row>
    <row r="21" spans="1:18" s="28" customFormat="1" ht="42" customHeight="1" x14ac:dyDescent="0.25">
      <c r="A21" s="225" t="s">
        <v>37</v>
      </c>
      <c r="B21" s="22" t="s">
        <v>38</v>
      </c>
      <c r="C21" s="22" t="s">
        <v>39</v>
      </c>
      <c r="D21" s="26" t="s">
        <v>40</v>
      </c>
      <c r="E21" s="20" t="s">
        <v>41</v>
      </c>
      <c r="F21" s="21" t="s">
        <v>42</v>
      </c>
      <c r="G21" s="20" t="s">
        <v>43</v>
      </c>
      <c r="H21" s="20" t="s">
        <v>44</v>
      </c>
      <c r="I21" s="261" t="s">
        <v>45</v>
      </c>
      <c r="J21" s="20" t="s">
        <v>46</v>
      </c>
      <c r="K21" s="21" t="s">
        <v>47</v>
      </c>
      <c r="L21" s="21" t="s">
        <v>48</v>
      </c>
      <c r="M21" s="20" t="s">
        <v>49</v>
      </c>
      <c r="N21" s="20" t="s">
        <v>50</v>
      </c>
      <c r="O21" s="21" t="s">
        <v>51</v>
      </c>
      <c r="P21" s="21" t="e">
        <f>"En % du PV "&amp;P42*100&amp;"%"</f>
        <v>#DIV/0!</v>
      </c>
      <c r="Q21" s="228" t="s">
        <v>52</v>
      </c>
      <c r="R21" s="83"/>
    </row>
    <row r="22" spans="1:18" ht="15" customHeight="1" x14ac:dyDescent="0.25">
      <c r="A22" s="226">
        <v>1</v>
      </c>
      <c r="B22" s="76"/>
      <c r="C22" s="77"/>
      <c r="D22" s="97"/>
      <c r="E22" s="258">
        <f>TEST[[#This Row],[G]]+TEST[[#This Row],[H]]</f>
        <v>0</v>
      </c>
      <c r="F22" s="258">
        <f>TEST[[#This Row],[H]]+TEST[[#This Row],[I]]</f>
        <v>0</v>
      </c>
      <c r="G22" s="258">
        <f>TEST[[#This Row],[I]]+TEST[[#This Row],[J]]</f>
        <v>0</v>
      </c>
      <c r="H22" s="258">
        <f>TEST[[#This Row],[J]]+TEST[[#This Row],[K]]</f>
        <v>0</v>
      </c>
      <c r="I22" s="256"/>
      <c r="J22" s="255"/>
      <c r="K22" s="254"/>
      <c r="L22" s="34"/>
      <c r="M22" s="255"/>
      <c r="N22" s="255"/>
      <c r="O22" s="255"/>
      <c r="P22" s="254"/>
      <c r="Q22" s="259"/>
    </row>
    <row r="23" spans="1:18" ht="15" customHeight="1" x14ac:dyDescent="0.25">
      <c r="A23" s="226">
        <v>2</v>
      </c>
      <c r="B23" s="76"/>
      <c r="C23" s="76"/>
      <c r="D23" s="97"/>
      <c r="E23" s="258">
        <f>TEST[[#This Row],[G]]+TEST[[#This Row],[H]]</f>
        <v>0</v>
      </c>
      <c r="F23" s="258">
        <f>TEST[[#This Row],[H]]+TEST[[#This Row],[I]]</f>
        <v>0</v>
      </c>
      <c r="G23" s="258">
        <f>TEST[[#This Row],[I]]+TEST[[#This Row],[J]]</f>
        <v>0</v>
      </c>
      <c r="H23" s="258">
        <f>TEST[[#This Row],[J]]+TEST[[#This Row],[K]]</f>
        <v>0</v>
      </c>
      <c r="I23" s="256"/>
      <c r="J23" s="255"/>
      <c r="K23" s="254"/>
      <c r="L23" s="34"/>
      <c r="M23" s="255"/>
      <c r="N23" s="255"/>
      <c r="O23" s="255"/>
      <c r="P23" s="254"/>
      <c r="Q23" s="259"/>
    </row>
    <row r="24" spans="1:18" ht="15" customHeight="1" x14ac:dyDescent="0.25">
      <c r="A24" s="226">
        <v>3</v>
      </c>
      <c r="B24" s="76"/>
      <c r="C24" s="76"/>
      <c r="D24" s="97"/>
      <c r="E24" s="258">
        <f>TEST[[#This Row],[G]]+TEST[[#This Row],[H]]</f>
        <v>0</v>
      </c>
      <c r="F24" s="258">
        <f>TEST[[#This Row],[H]]+TEST[[#This Row],[I]]</f>
        <v>0</v>
      </c>
      <c r="G24" s="258">
        <f>TEST[[#This Row],[I]]+TEST[[#This Row],[J]]</f>
        <v>0</v>
      </c>
      <c r="H24" s="258">
        <f>TEST[[#This Row],[J]]+TEST[[#This Row],[K]]</f>
        <v>0</v>
      </c>
      <c r="I24" s="256"/>
      <c r="J24" s="255"/>
      <c r="K24" s="254"/>
      <c r="L24" s="34"/>
      <c r="M24" s="255"/>
      <c r="N24" s="255"/>
      <c r="O24" s="255"/>
      <c r="P24" s="254"/>
      <c r="Q24" s="259"/>
    </row>
    <row r="25" spans="1:18" ht="15" customHeight="1" x14ac:dyDescent="0.25">
      <c r="A25" s="226">
        <v>4</v>
      </c>
      <c r="B25" s="76"/>
      <c r="C25" s="76"/>
      <c r="D25" s="97"/>
      <c r="E25" s="258">
        <f>TEST[[#This Row],[G]]+TEST[[#This Row],[H]]</f>
        <v>0</v>
      </c>
      <c r="F25" s="258">
        <f>TEST[[#This Row],[H]]+TEST[[#This Row],[I]]</f>
        <v>0</v>
      </c>
      <c r="G25" s="258">
        <f>TEST[[#This Row],[I]]+TEST[[#This Row],[J]]</f>
        <v>0</v>
      </c>
      <c r="H25" s="258">
        <f>TEST[[#This Row],[J]]+TEST[[#This Row],[K]]</f>
        <v>0</v>
      </c>
      <c r="I25" s="256"/>
      <c r="J25" s="255"/>
      <c r="K25" s="254"/>
      <c r="L25" s="34"/>
      <c r="M25" s="255"/>
      <c r="N25" s="255"/>
      <c r="O25" s="255"/>
      <c r="P25" s="254"/>
      <c r="Q25" s="259"/>
    </row>
    <row r="26" spans="1:18" ht="15" customHeight="1" x14ac:dyDescent="0.25">
      <c r="A26" s="226">
        <v>5</v>
      </c>
      <c r="B26" s="76"/>
      <c r="C26" s="76"/>
      <c r="D26" s="97"/>
      <c r="E26" s="258">
        <f>TEST[[#This Row],[G]]+TEST[[#This Row],[H]]</f>
        <v>0</v>
      </c>
      <c r="F26" s="258">
        <f>TEST[[#This Row],[H]]+TEST[[#This Row],[I]]</f>
        <v>0</v>
      </c>
      <c r="G26" s="258">
        <f>TEST[[#This Row],[I]]+TEST[[#This Row],[J]]</f>
        <v>0</v>
      </c>
      <c r="H26" s="258">
        <f>TEST[[#This Row],[J]]+TEST[[#This Row],[K]]</f>
        <v>0</v>
      </c>
      <c r="I26" s="256"/>
      <c r="J26" s="255"/>
      <c r="K26" s="254"/>
      <c r="L26" s="34"/>
      <c r="M26" s="255"/>
      <c r="N26" s="255"/>
      <c r="O26" s="255"/>
      <c r="P26" s="254"/>
      <c r="Q26" s="259"/>
    </row>
    <row r="27" spans="1:18" ht="30.75" customHeight="1" x14ac:dyDescent="0.25">
      <c r="A27" s="227" t="s">
        <v>90</v>
      </c>
      <c r="B27" s="42" t="s">
        <v>53</v>
      </c>
      <c r="C27" s="41"/>
      <c r="D27" s="98">
        <f>SUM(D22:D24)</f>
        <v>0</v>
      </c>
      <c r="E27" s="44">
        <f>SUM(E22:E24)</f>
        <v>0</v>
      </c>
      <c r="F27" s="45" t="e">
        <f>IF(E27="","",(E27-G27)/E27)</f>
        <v>#DIV/0!</v>
      </c>
      <c r="G27" s="44">
        <f>SUM(G22:G24)</f>
        <v>0</v>
      </c>
      <c r="H27" s="44" t="e">
        <f>IF(G27="","",G27/D27)</f>
        <v>#DIV/0!</v>
      </c>
      <c r="I27" s="44">
        <v>1</v>
      </c>
      <c r="J27" s="44">
        <f>SUM(J22:J24)</f>
        <v>0</v>
      </c>
      <c r="K27" s="45" t="e">
        <f>SUMPRODUCT(J22:J24,K22:K24)/J27</f>
        <v>#DIV/0!</v>
      </c>
      <c r="L27" s="45" t="e">
        <f>SUMPRODUCT(J22:J24,K22:K24,L22:L24)/SUMPRODUCT(J22:J24,K22:K24)</f>
        <v>#DIV/0!</v>
      </c>
      <c r="M27" s="44">
        <f>SUM(M22:M24)</f>
        <v>0</v>
      </c>
      <c r="N27" s="44">
        <f>SUM(N22:N24)</f>
        <v>0</v>
      </c>
      <c r="O27" s="44">
        <f>SUM(O22:O24)</f>
        <v>0</v>
      </c>
      <c r="P27" s="45" t="e">
        <f>IF(G27="","",O27/G27)</f>
        <v>#DIV/0!</v>
      </c>
      <c r="Q27" s="229"/>
    </row>
    <row r="28" spans="1:18" ht="15" customHeight="1" x14ac:dyDescent="0.25">
      <c r="A28" s="226"/>
      <c r="B28" s="30"/>
      <c r="C28" s="30"/>
      <c r="D28" s="32"/>
      <c r="E28" s="258">
        <f>TEST[[#This Row],[G]]+TEST[[#This Row],[H]]</f>
        <v>0</v>
      </c>
      <c r="F28" s="258">
        <f>TEST[[#This Row],[H]]+TEST[[#This Row],[I]]</f>
        <v>0</v>
      </c>
      <c r="G28" s="258">
        <f>TEST[[#This Row],[I]]+TEST[[#This Row],[J]]</f>
        <v>0</v>
      </c>
      <c r="H28" s="258">
        <f>TEST[[#This Row],[J]]+TEST[[#This Row],[K]]</f>
        <v>0</v>
      </c>
      <c r="I28" s="256"/>
      <c r="J28" s="255"/>
      <c r="K28" s="254"/>
      <c r="L28" s="254"/>
      <c r="M28" s="47"/>
      <c r="N28" s="255"/>
      <c r="O28" s="255"/>
      <c r="P28" s="254"/>
      <c r="Q28" s="257"/>
    </row>
    <row r="29" spans="1:18" ht="15" customHeight="1" x14ac:dyDescent="0.25">
      <c r="A29" s="226"/>
      <c r="B29" s="30"/>
      <c r="C29" s="31"/>
      <c r="D29" s="32"/>
      <c r="E29" s="258">
        <f>TEST[[#This Row],[G]]+TEST[[#This Row],[H]]</f>
        <v>0</v>
      </c>
      <c r="F29" s="258">
        <f>TEST[[#This Row],[H]]+TEST[[#This Row],[I]]</f>
        <v>0</v>
      </c>
      <c r="G29" s="258">
        <f>TEST[[#This Row],[I]]+TEST[[#This Row],[J]]</f>
        <v>0</v>
      </c>
      <c r="H29" s="258">
        <f>TEST[[#This Row],[J]]+TEST[[#This Row],[K]]</f>
        <v>0</v>
      </c>
      <c r="I29" s="256"/>
      <c r="J29" s="255"/>
      <c r="K29" s="254"/>
      <c r="L29" s="254"/>
      <c r="M29" s="47"/>
      <c r="N29" s="255"/>
      <c r="O29" s="255"/>
      <c r="P29" s="254"/>
      <c r="Q29" s="257"/>
    </row>
    <row r="30" spans="1:18" ht="15" customHeight="1" x14ac:dyDescent="0.25">
      <c r="A30" s="226"/>
      <c r="B30" s="30"/>
      <c r="C30" s="31"/>
      <c r="D30" s="32"/>
      <c r="E30" s="258">
        <f>TEST[[#This Row],[G]]+TEST[[#This Row],[H]]</f>
        <v>0</v>
      </c>
      <c r="F30" s="258">
        <f>TEST[[#This Row],[H]]+TEST[[#This Row],[I]]</f>
        <v>0</v>
      </c>
      <c r="G30" s="258">
        <f>TEST[[#This Row],[I]]+TEST[[#This Row],[J]]</f>
        <v>0</v>
      </c>
      <c r="H30" s="258">
        <f>TEST[[#This Row],[J]]+TEST[[#This Row],[K]]</f>
        <v>0</v>
      </c>
      <c r="I30" s="256"/>
      <c r="J30" s="255"/>
      <c r="K30" s="254"/>
      <c r="L30" s="254"/>
      <c r="M30" s="47"/>
      <c r="N30" s="255"/>
      <c r="O30" s="255"/>
      <c r="P30" s="254"/>
      <c r="Q30" s="257"/>
    </row>
    <row r="31" spans="1:18" ht="15" customHeight="1" x14ac:dyDescent="0.25">
      <c r="A31" s="226"/>
      <c r="B31" s="30"/>
      <c r="C31" s="99"/>
      <c r="D31" s="32"/>
      <c r="E31" s="258">
        <f>TEST[[#This Row],[G]]+TEST[[#This Row],[H]]</f>
        <v>0</v>
      </c>
      <c r="F31" s="258">
        <f>TEST[[#This Row],[H]]+TEST[[#This Row],[I]]</f>
        <v>0</v>
      </c>
      <c r="G31" s="258">
        <f>TEST[[#This Row],[I]]+TEST[[#This Row],[J]]</f>
        <v>0</v>
      </c>
      <c r="H31" s="258">
        <f>TEST[[#This Row],[J]]+TEST[[#This Row],[K]]</f>
        <v>0</v>
      </c>
      <c r="I31" s="256"/>
      <c r="J31" s="255"/>
      <c r="K31" s="254"/>
      <c r="L31" s="254"/>
      <c r="M31" s="47"/>
      <c r="N31" s="255"/>
      <c r="O31" s="255"/>
      <c r="P31" s="254"/>
      <c r="Q31" s="257"/>
    </row>
    <row r="32" spans="1:18" ht="15" customHeight="1" x14ac:dyDescent="0.25">
      <c r="A32" s="226"/>
      <c r="B32" s="30"/>
      <c r="C32" s="31"/>
      <c r="D32" s="32"/>
      <c r="E32" s="258">
        <f>TEST[[#This Row],[G]]+TEST[[#This Row],[H]]</f>
        <v>0</v>
      </c>
      <c r="F32" s="258">
        <f>TEST[[#This Row],[H]]+TEST[[#This Row],[I]]</f>
        <v>0</v>
      </c>
      <c r="G32" s="258">
        <f>TEST[[#This Row],[I]]+TEST[[#This Row],[J]]</f>
        <v>0</v>
      </c>
      <c r="H32" s="258">
        <f>TEST[[#This Row],[J]]+TEST[[#This Row],[K]]</f>
        <v>0</v>
      </c>
      <c r="I32" s="256"/>
      <c r="J32" s="255"/>
      <c r="K32" s="254"/>
      <c r="L32" s="254"/>
      <c r="M32" s="47"/>
      <c r="N32" s="255"/>
      <c r="O32" s="255"/>
      <c r="P32" s="254"/>
      <c r="Q32" s="257"/>
    </row>
    <row r="33" spans="1:24" ht="15" customHeight="1" x14ac:dyDescent="0.25">
      <c r="A33" s="226"/>
      <c r="B33" s="30"/>
      <c r="C33" s="38"/>
      <c r="D33" s="32"/>
      <c r="E33" s="258">
        <f>TEST[[#This Row],[G]]+TEST[[#This Row],[H]]</f>
        <v>0</v>
      </c>
      <c r="F33" s="258">
        <f>TEST[[#This Row],[H]]+TEST[[#This Row],[I]]</f>
        <v>0</v>
      </c>
      <c r="G33" s="258">
        <f>TEST[[#This Row],[I]]+TEST[[#This Row],[J]]</f>
        <v>0</v>
      </c>
      <c r="H33" s="258">
        <f>TEST[[#This Row],[J]]+TEST[[#This Row],[K]]</f>
        <v>0</v>
      </c>
      <c r="I33" s="256"/>
      <c r="J33" s="255"/>
      <c r="K33" s="254"/>
      <c r="L33" s="254"/>
      <c r="M33" s="47"/>
      <c r="N33" s="255"/>
      <c r="O33" s="255"/>
      <c r="P33" s="254"/>
      <c r="Q33" s="257"/>
    </row>
    <row r="34" spans="1:24" ht="15" customHeight="1" x14ac:dyDescent="0.25">
      <c r="A34" s="226"/>
      <c r="B34" s="30"/>
      <c r="C34" s="30"/>
      <c r="D34" s="32"/>
      <c r="E34" s="258">
        <f>TEST[[#This Row],[G]]+TEST[[#This Row],[H]]</f>
        <v>0</v>
      </c>
      <c r="F34" s="258">
        <f>TEST[[#This Row],[H]]+TEST[[#This Row],[I]]</f>
        <v>0</v>
      </c>
      <c r="G34" s="258">
        <f>TEST[[#This Row],[I]]+TEST[[#This Row],[J]]</f>
        <v>0</v>
      </c>
      <c r="H34" s="258">
        <f>TEST[[#This Row],[J]]+TEST[[#This Row],[K]]</f>
        <v>0</v>
      </c>
      <c r="I34" s="256"/>
      <c r="J34" s="255"/>
      <c r="K34" s="254"/>
      <c r="L34" s="254"/>
      <c r="M34" s="47"/>
      <c r="N34" s="255"/>
      <c r="O34" s="255"/>
      <c r="P34" s="254"/>
      <c r="Q34" s="257"/>
    </row>
    <row r="35" spans="1:24" ht="15" customHeight="1" x14ac:dyDescent="0.25">
      <c r="A35" s="226"/>
      <c r="B35" s="30"/>
      <c r="C35" s="30"/>
      <c r="D35" s="32"/>
      <c r="E35" s="258">
        <f>TEST[[#This Row],[G]]+TEST[[#This Row],[H]]</f>
        <v>0</v>
      </c>
      <c r="F35" s="258">
        <f>TEST[[#This Row],[H]]+TEST[[#This Row],[I]]</f>
        <v>0</v>
      </c>
      <c r="G35" s="258">
        <f>TEST[[#This Row],[I]]+TEST[[#This Row],[J]]</f>
        <v>0</v>
      </c>
      <c r="H35" s="258">
        <f>TEST[[#This Row],[J]]+TEST[[#This Row],[K]]</f>
        <v>0</v>
      </c>
      <c r="I35" s="256"/>
      <c r="J35" s="255"/>
      <c r="K35" s="254"/>
      <c r="L35" s="254"/>
      <c r="M35" s="47"/>
      <c r="N35" s="255"/>
      <c r="O35" s="255"/>
      <c r="P35" s="254"/>
      <c r="Q35" s="257"/>
    </row>
    <row r="36" spans="1:24" ht="15" customHeight="1" x14ac:dyDescent="0.25">
      <c r="A36" s="226"/>
      <c r="B36" s="30"/>
      <c r="C36" s="30"/>
      <c r="D36" s="32"/>
      <c r="E36" s="258">
        <f>TEST[[#This Row],[G]]+TEST[[#This Row],[H]]</f>
        <v>0</v>
      </c>
      <c r="F36" s="258">
        <f>TEST[[#This Row],[H]]+TEST[[#This Row],[I]]</f>
        <v>0</v>
      </c>
      <c r="G36" s="258">
        <f>TEST[[#This Row],[I]]+TEST[[#This Row],[J]]</f>
        <v>0</v>
      </c>
      <c r="H36" s="258">
        <f>TEST[[#This Row],[J]]+TEST[[#This Row],[K]]</f>
        <v>0</v>
      </c>
      <c r="I36" s="256"/>
      <c r="J36" s="255"/>
      <c r="K36" s="254"/>
      <c r="L36" s="254"/>
      <c r="M36" s="47"/>
      <c r="N36" s="255"/>
      <c r="O36" s="255"/>
      <c r="P36" s="254"/>
      <c r="Q36" s="257"/>
    </row>
    <row r="37" spans="1:24" ht="15" customHeight="1" x14ac:dyDescent="0.25">
      <c r="A37" s="226"/>
      <c r="B37" s="30"/>
      <c r="C37" s="30"/>
      <c r="D37" s="32"/>
      <c r="E37" s="258">
        <f>TEST[[#This Row],[G]]+TEST[[#This Row],[H]]</f>
        <v>0</v>
      </c>
      <c r="F37" s="258">
        <f>TEST[[#This Row],[H]]+TEST[[#This Row],[I]]</f>
        <v>0</v>
      </c>
      <c r="G37" s="258">
        <f>TEST[[#This Row],[I]]+TEST[[#This Row],[J]]</f>
        <v>0</v>
      </c>
      <c r="H37" s="258">
        <f>TEST[[#This Row],[J]]+TEST[[#This Row],[K]]</f>
        <v>0</v>
      </c>
      <c r="I37" s="256"/>
      <c r="J37" s="255"/>
      <c r="K37" s="254"/>
      <c r="L37" s="254"/>
      <c r="M37" s="47"/>
      <c r="N37" s="255"/>
      <c r="O37" s="255"/>
      <c r="P37" s="254"/>
      <c r="Q37" s="257"/>
    </row>
    <row r="38" spans="1:24" ht="15" customHeight="1" x14ac:dyDescent="0.25">
      <c r="A38" s="226"/>
      <c r="B38" s="30"/>
      <c r="C38" s="30"/>
      <c r="D38" s="32"/>
      <c r="E38" s="258">
        <f>TEST[[#This Row],[G]]+TEST[[#This Row],[H]]</f>
        <v>0</v>
      </c>
      <c r="F38" s="258">
        <f>TEST[[#This Row],[H]]+TEST[[#This Row],[I]]</f>
        <v>0</v>
      </c>
      <c r="G38" s="258">
        <f>TEST[[#This Row],[I]]+TEST[[#This Row],[J]]</f>
        <v>0</v>
      </c>
      <c r="H38" s="258">
        <f>TEST[[#This Row],[J]]+TEST[[#This Row],[K]]</f>
        <v>0</v>
      </c>
      <c r="I38" s="256"/>
      <c r="J38" s="255"/>
      <c r="K38" s="254"/>
      <c r="L38" s="254"/>
      <c r="M38" s="47"/>
      <c r="N38" s="255"/>
      <c r="O38" s="255"/>
      <c r="P38" s="254"/>
      <c r="Q38" s="257"/>
    </row>
    <row r="39" spans="1:24" ht="15" customHeight="1" x14ac:dyDescent="0.25">
      <c r="A39" s="226"/>
      <c r="B39" s="30"/>
      <c r="C39" s="30"/>
      <c r="D39" s="32"/>
      <c r="E39" s="258"/>
      <c r="F39" s="258"/>
      <c r="G39" s="258"/>
      <c r="H39" s="258"/>
      <c r="I39" s="256"/>
      <c r="J39" s="255"/>
      <c r="K39" s="254"/>
      <c r="L39" s="254"/>
      <c r="M39" s="47"/>
      <c r="N39" s="255"/>
      <c r="O39" s="255"/>
      <c r="P39" s="254"/>
      <c r="Q39" s="257"/>
    </row>
    <row r="40" spans="1:24" ht="15" customHeight="1" x14ac:dyDescent="0.25">
      <c r="A40" s="226"/>
      <c r="B40" s="30"/>
      <c r="C40" s="30"/>
      <c r="D40" s="32"/>
      <c r="E40" s="258"/>
      <c r="F40" s="258"/>
      <c r="G40" s="258"/>
      <c r="H40" s="258"/>
      <c r="I40" s="256"/>
      <c r="J40" s="255"/>
      <c r="K40" s="254"/>
      <c r="L40" s="254"/>
      <c r="M40" s="47"/>
      <c r="N40" s="255"/>
      <c r="O40" s="255"/>
      <c r="P40" s="254"/>
      <c r="Q40" s="257"/>
    </row>
    <row r="41" spans="1:24" ht="30.75" customHeight="1" x14ac:dyDescent="0.25">
      <c r="A41" s="227" t="s">
        <v>91</v>
      </c>
      <c r="B41" s="42" t="s">
        <v>54</v>
      </c>
      <c r="C41" s="41"/>
      <c r="D41" s="43">
        <f>SUM(D28:D35)</f>
        <v>0</v>
      </c>
      <c r="E41" s="44">
        <f>SUM(E28:E35)</f>
        <v>0</v>
      </c>
      <c r="F41" s="45"/>
      <c r="G41" s="44">
        <f>SUM(G28:G37)</f>
        <v>0</v>
      </c>
      <c r="H41" s="44"/>
      <c r="I41" s="41"/>
      <c r="J41" s="43"/>
      <c r="K41" s="45"/>
      <c r="L41" s="45"/>
      <c r="M41" s="44">
        <f>SUM(M28:M37)</f>
        <v>0</v>
      </c>
      <c r="N41" s="44"/>
      <c r="O41" s="44">
        <f>SUM(O28:O35)</f>
        <v>0</v>
      </c>
      <c r="P41" s="45" t="e">
        <f>IF(G41="","",O41/G41)</f>
        <v>#DIV/0!</v>
      </c>
      <c r="Q41" s="230"/>
      <c r="X41" s="6"/>
    </row>
    <row r="42" spans="1:24" ht="15" customHeight="1" x14ac:dyDescent="0.25">
      <c r="A42" s="245">
        <v>42</v>
      </c>
      <c r="B42" s="246" t="s">
        <v>55</v>
      </c>
      <c r="C42" s="247"/>
      <c r="D42" s="248">
        <f>D27+D41</f>
        <v>0</v>
      </c>
      <c r="E42" s="249">
        <f>E27+E41</f>
        <v>0</v>
      </c>
      <c r="F42" s="250"/>
      <c r="G42" s="251">
        <f>SUM(G41+G27)</f>
        <v>0</v>
      </c>
      <c r="H42" s="251"/>
      <c r="I42" s="247"/>
      <c r="J42" s="248"/>
      <c r="K42" s="250"/>
      <c r="L42" s="250"/>
      <c r="M42" s="249">
        <f>M27+M41</f>
        <v>0</v>
      </c>
      <c r="N42" s="249">
        <f>N27</f>
        <v>0</v>
      </c>
      <c r="O42" s="251">
        <f>O27+O41</f>
        <v>0</v>
      </c>
      <c r="P42" s="252" t="e">
        <f>ROUND(IF(G42="","",O42/G42),4)</f>
        <v>#DIV/0!</v>
      </c>
      <c r="Q42" s="253"/>
    </row>
    <row r="43" spans="1:24" ht="18" customHeight="1" x14ac:dyDescent="0.25">
      <c r="A43" s="57" t="s">
        <v>56</v>
      </c>
      <c r="B43" s="176"/>
      <c r="C43" s="100" t="s">
        <v>92</v>
      </c>
      <c r="D43" s="59"/>
      <c r="E43" s="101" t="s">
        <v>93</v>
      </c>
      <c r="F43" s="60"/>
      <c r="G43" s="61"/>
      <c r="H43" s="61"/>
      <c r="I43" s="61"/>
      <c r="J43" s="272" t="s">
        <v>57</v>
      </c>
      <c r="K43" s="273"/>
      <c r="L43" s="273"/>
      <c r="M43" s="274"/>
      <c r="N43" s="265" t="s">
        <v>58</v>
      </c>
      <c r="O43" s="266"/>
      <c r="P43" s="266"/>
      <c r="Q43" s="267"/>
    </row>
    <row r="44" spans="1:24" ht="48.6" customHeight="1" x14ac:dyDescent="0.25">
      <c r="A44" s="193"/>
      <c r="B44" s="194"/>
      <c r="C44" s="195"/>
      <c r="D44" s="196"/>
      <c r="E44" s="197"/>
      <c r="F44" s="198"/>
      <c r="G44" s="184"/>
      <c r="H44" s="184"/>
      <c r="I44" s="184"/>
      <c r="J44" s="199"/>
      <c r="K44" s="200"/>
      <c r="L44" s="200"/>
      <c r="M44" s="201"/>
      <c r="N44" s="202"/>
      <c r="O44" s="203"/>
      <c r="P44" s="203"/>
      <c r="Q44" s="204"/>
    </row>
    <row r="45" spans="1:24" ht="15" customHeight="1" x14ac:dyDescent="0.25">
      <c r="A45" s="62" t="s">
        <v>24</v>
      </c>
      <c r="B45" s="177"/>
      <c r="C45" s="178" t="s">
        <v>24</v>
      </c>
      <c r="D45" s="63"/>
      <c r="E45" s="179" t="s">
        <v>59</v>
      </c>
      <c r="F45" s="180"/>
      <c r="G45" s="180"/>
      <c r="H45" s="180"/>
      <c r="I45" s="63"/>
      <c r="J45" s="275" t="s">
        <v>59</v>
      </c>
      <c r="K45" s="276"/>
      <c r="L45" s="276"/>
      <c r="M45" s="277"/>
      <c r="N45" s="269" t="s">
        <v>59</v>
      </c>
      <c r="O45" s="270"/>
      <c r="P45" s="270"/>
      <c r="Q45" s="271"/>
    </row>
    <row r="46" spans="1:24" ht="15" customHeight="1" x14ac:dyDescent="0.25">
      <c r="B46" s="172"/>
      <c r="C46" s="172"/>
      <c r="D46" s="112"/>
      <c r="E46" s="264"/>
      <c r="F46" s="264"/>
      <c r="G46" s="264"/>
      <c r="H46" s="264"/>
      <c r="I46" s="264"/>
      <c r="J46" s="264"/>
      <c r="K46" s="264"/>
      <c r="L46" s="264"/>
      <c r="M46" s="264"/>
      <c r="N46" s="264"/>
      <c r="O46" s="264"/>
      <c r="P46" s="264"/>
      <c r="Q46" s="264"/>
    </row>
    <row r="47" spans="1:24" ht="15" customHeight="1" thickBot="1" x14ac:dyDescent="0.3">
      <c r="B47" s="173"/>
      <c r="C47" s="173"/>
      <c r="D47" s="174"/>
      <c r="E47" s="175"/>
      <c r="F47" s="175"/>
      <c r="G47" s="175"/>
      <c r="H47" s="175"/>
      <c r="I47" s="175"/>
      <c r="J47" s="268"/>
      <c r="K47" s="268"/>
      <c r="L47" s="268"/>
      <c r="M47" s="268"/>
      <c r="N47" s="268"/>
      <c r="O47" s="268"/>
      <c r="P47" s="268"/>
      <c r="Q47" s="268"/>
    </row>
    <row r="48" spans="1:24" ht="15" customHeight="1" thickBot="1" x14ac:dyDescent="0.3">
      <c r="R48" s="86" t="s">
        <v>70</v>
      </c>
      <c r="S48" s="84" t="s">
        <v>71</v>
      </c>
      <c r="T48" s="84" t="s">
        <v>72</v>
      </c>
      <c r="U48" s="84" t="s">
        <v>75</v>
      </c>
      <c r="V48" s="85" t="s">
        <v>78</v>
      </c>
      <c r="W48" s="87" t="s">
        <v>79</v>
      </c>
    </row>
    <row r="49" spans="8:23" ht="15" customHeight="1" thickBot="1" x14ac:dyDescent="0.3">
      <c r="H49" s="111"/>
      <c r="R49" s="6" t="str">
        <f>IF(B28="Heures sous-traitance pose*",G28,"")</f>
        <v/>
      </c>
      <c r="S49" s="6" t="str">
        <f>IF(B28="Location nacelle (dont transport)",G28,"")</f>
        <v/>
      </c>
      <c r="T49" s="6" t="str">
        <f>IF(B28="Fourniture matériel externe",G28,"")</f>
        <v/>
      </c>
      <c r="U49" s="6" t="str">
        <f>IF(B28="Heures sous-traitance dépose*",G28,"")</f>
        <v/>
      </c>
      <c r="V49" s="6" t="str">
        <f>IF(B28="Location autre (dont transport)",G28,"")</f>
        <v/>
      </c>
      <c r="W49" s="6" t="str">
        <f>IF(B28="Divers",G28,"")</f>
        <v/>
      </c>
    </row>
    <row r="50" spans="8:23" ht="15" customHeight="1" x14ac:dyDescent="0.25">
      <c r="R50" s="6" t="str">
        <f>IF(B29="Heures sous-traitance pose*",G29,"")</f>
        <v/>
      </c>
      <c r="S50" s="6" t="str">
        <f>IF(B29="Location nacelle (dont transport)",G29,"")</f>
        <v/>
      </c>
      <c r="T50" s="6" t="str">
        <f>IF(B29="Fourniture matériel externe",G29,"")</f>
        <v/>
      </c>
      <c r="U50" s="6" t="str">
        <f>IF(B29="Heures sous-traitance dépose*",G29,"")</f>
        <v/>
      </c>
      <c r="V50" s="6" t="str">
        <f>IF(B29="Location autre (dont transport)",G29,"")</f>
        <v/>
      </c>
      <c r="W50" s="6" t="str">
        <f>IF(B29="Divers",G29,"")</f>
        <v/>
      </c>
    </row>
    <row r="51" spans="8:23" ht="15" customHeight="1" x14ac:dyDescent="0.25">
      <c r="R51" s="6" t="str">
        <f>IF(B30="Heures sous-traitance pose*",G30,"")</f>
        <v/>
      </c>
      <c r="S51" s="6" t="str">
        <f>IF(B30="Location nacelle (dont transport)",G30,"")</f>
        <v/>
      </c>
      <c r="T51" s="6" t="str">
        <f>IF(B30="Fourniture matériel externe",G30,"")</f>
        <v/>
      </c>
      <c r="U51" s="6" t="str">
        <f>IF(B30="Heures sous-traitance dépose*",G30,"")</f>
        <v/>
      </c>
      <c r="V51" s="6" t="str">
        <f>IF(B30="Location autre (dont transport)",G30,"")</f>
        <v/>
      </c>
      <c r="W51" s="6" t="str">
        <f>IF(B30="Divers",G30,"")</f>
        <v/>
      </c>
    </row>
    <row r="52" spans="8:23" ht="15" customHeight="1" x14ac:dyDescent="0.25">
      <c r="R52" s="6" t="e">
        <f>IF(#REF!="Heures sous-traitance pose*",#REF!,"")</f>
        <v>#REF!</v>
      </c>
      <c r="S52" s="6" t="e">
        <f>IF(#REF!="Location nacelle (dont transport)",#REF!,"")</f>
        <v>#REF!</v>
      </c>
      <c r="T52" s="6" t="e">
        <f>IF(#REF!="Fourniture matériel externe",#REF!,"")</f>
        <v>#REF!</v>
      </c>
      <c r="U52" s="6" t="e">
        <f>IF(#REF!="Heures sous-traitance dépose*",#REF!,"")</f>
        <v>#REF!</v>
      </c>
      <c r="V52" s="6" t="e">
        <f>IF(#REF!="Location autre (dont transport)",#REF!,"")</f>
        <v>#REF!</v>
      </c>
      <c r="W52" s="6" t="e">
        <f>IF(#REF!="Divers",#REF!,"")</f>
        <v>#REF!</v>
      </c>
    </row>
    <row r="53" spans="8:23" ht="15" customHeight="1" x14ac:dyDescent="0.25">
      <c r="R53" s="6" t="e">
        <f>IF(#REF!="Heures sous-traitance pose*",#REF!,"")</f>
        <v>#REF!</v>
      </c>
      <c r="S53" s="6" t="e">
        <f>IF(#REF!="Location nacelle (dont transport)",#REF!,"")</f>
        <v>#REF!</v>
      </c>
      <c r="T53" s="6" t="e">
        <f>IF(#REF!="Fourniture matériel externe",#REF!,"")</f>
        <v>#REF!</v>
      </c>
      <c r="U53" s="6" t="e">
        <f>IF(#REF!="Heures sous-traitance dépose*",#REF!,"")</f>
        <v>#REF!</v>
      </c>
      <c r="V53" s="6" t="e">
        <f>IF(#REF!="Location autre (dont transport)",#REF!,"")</f>
        <v>#REF!</v>
      </c>
      <c r="W53" s="6" t="e">
        <f>IF(#REF!="Divers",#REF!,"")</f>
        <v>#REF!</v>
      </c>
    </row>
    <row r="54" spans="8:23" ht="15" customHeight="1" x14ac:dyDescent="0.25">
      <c r="R54" s="6" t="str">
        <f t="shared" ref="R54:R60" si="0">IF(B31="Heures sous-traitance pose*",G31,"")</f>
        <v/>
      </c>
      <c r="S54" s="6" t="str">
        <f t="shared" ref="S54:S60" si="1">IF(B31="Location nacelle (dont transport)",G31,"")</f>
        <v/>
      </c>
      <c r="T54" s="6" t="str">
        <f t="shared" ref="T54:T60" si="2">IF(B31="Fourniture matériel externe",G31,"")</f>
        <v/>
      </c>
      <c r="U54" s="6" t="str">
        <f t="shared" ref="U54:U60" si="3">IF(B31="Heures sous-traitance dépose*",G31,"")</f>
        <v/>
      </c>
      <c r="V54" s="6" t="str">
        <f t="shared" ref="V54:V60" si="4">IF(B31="Location autre (dont transport)",G31,"")</f>
        <v/>
      </c>
      <c r="W54" s="6" t="str">
        <f t="shared" ref="W54:W60" si="5">IF(B31="Divers",G31,"")</f>
        <v/>
      </c>
    </row>
    <row r="55" spans="8:23" ht="15" customHeight="1" x14ac:dyDescent="0.25">
      <c r="R55" s="6" t="str">
        <f t="shared" si="0"/>
        <v/>
      </c>
      <c r="S55" s="6" t="str">
        <f t="shared" si="1"/>
        <v/>
      </c>
      <c r="T55" s="6" t="str">
        <f t="shared" si="2"/>
        <v/>
      </c>
      <c r="U55" s="6" t="str">
        <f t="shared" si="3"/>
        <v/>
      </c>
      <c r="V55" s="6" t="str">
        <f t="shared" si="4"/>
        <v/>
      </c>
      <c r="W55" s="6" t="str">
        <f t="shared" si="5"/>
        <v/>
      </c>
    </row>
    <row r="56" spans="8:23" ht="15" customHeight="1" x14ac:dyDescent="0.25">
      <c r="R56" s="6" t="str">
        <f t="shared" si="0"/>
        <v/>
      </c>
      <c r="S56" s="6" t="str">
        <f t="shared" si="1"/>
        <v/>
      </c>
      <c r="T56" s="6" t="str">
        <f t="shared" si="2"/>
        <v/>
      </c>
      <c r="U56" s="6" t="str">
        <f t="shared" si="3"/>
        <v/>
      </c>
      <c r="V56" s="6" t="str">
        <f t="shared" si="4"/>
        <v/>
      </c>
      <c r="W56" s="6" t="str">
        <f t="shared" si="5"/>
        <v/>
      </c>
    </row>
    <row r="57" spans="8:23" ht="15" customHeight="1" x14ac:dyDescent="0.25">
      <c r="R57" s="6" t="str">
        <f t="shared" si="0"/>
        <v/>
      </c>
      <c r="S57" s="6" t="str">
        <f t="shared" si="1"/>
        <v/>
      </c>
      <c r="T57" s="6" t="str">
        <f t="shared" si="2"/>
        <v/>
      </c>
      <c r="U57" s="6" t="str">
        <f t="shared" si="3"/>
        <v/>
      </c>
      <c r="V57" s="6" t="str">
        <f t="shared" si="4"/>
        <v/>
      </c>
      <c r="W57" s="6" t="str">
        <f t="shared" si="5"/>
        <v/>
      </c>
    </row>
    <row r="58" spans="8:23" ht="15" customHeight="1" x14ac:dyDescent="0.25">
      <c r="R58" s="6" t="str">
        <f t="shared" si="0"/>
        <v/>
      </c>
      <c r="S58" s="6" t="str">
        <f t="shared" si="1"/>
        <v/>
      </c>
      <c r="T58" s="6" t="str">
        <f t="shared" si="2"/>
        <v/>
      </c>
      <c r="U58" s="6" t="str">
        <f t="shared" si="3"/>
        <v/>
      </c>
      <c r="V58" s="6" t="str">
        <f t="shared" si="4"/>
        <v/>
      </c>
      <c r="W58" s="6" t="str">
        <f t="shared" si="5"/>
        <v/>
      </c>
    </row>
    <row r="59" spans="8:23" ht="15" customHeight="1" x14ac:dyDescent="0.25">
      <c r="R59" s="6" t="str">
        <f t="shared" si="0"/>
        <v/>
      </c>
      <c r="S59" s="6" t="str">
        <f t="shared" si="1"/>
        <v/>
      </c>
      <c r="T59" s="6" t="str">
        <f t="shared" si="2"/>
        <v/>
      </c>
      <c r="U59" s="6" t="str">
        <f t="shared" si="3"/>
        <v/>
      </c>
      <c r="V59" s="6" t="str">
        <f t="shared" si="4"/>
        <v/>
      </c>
      <c r="W59" s="6" t="str">
        <f t="shared" si="5"/>
        <v/>
      </c>
    </row>
    <row r="60" spans="8:23" ht="15" customHeight="1" x14ac:dyDescent="0.25">
      <c r="R60" s="6" t="str">
        <f t="shared" si="0"/>
        <v/>
      </c>
      <c r="S60" s="6" t="str">
        <f t="shared" si="1"/>
        <v/>
      </c>
      <c r="T60" s="6" t="str">
        <f t="shared" si="2"/>
        <v/>
      </c>
      <c r="U60" s="6" t="str">
        <f t="shared" si="3"/>
        <v/>
      </c>
      <c r="V60" s="6" t="str">
        <f t="shared" si="4"/>
        <v/>
      </c>
      <c r="W60" s="6" t="str">
        <f t="shared" si="5"/>
        <v/>
      </c>
    </row>
    <row r="61" spans="8:23" ht="15" customHeight="1" x14ac:dyDescent="0.25">
      <c r="R61" s="6" t="e">
        <f>IF(#REF!="Heures sous-traitance pose*",#REF!,"")</f>
        <v>#REF!</v>
      </c>
      <c r="S61" s="6" t="e">
        <f>IF(#REF!="Location nacelle (dont transport)",#REF!,"")</f>
        <v>#REF!</v>
      </c>
      <c r="T61" s="6" t="e">
        <f>IF(#REF!="Fourniture matériel externe",#REF!,"")</f>
        <v>#REF!</v>
      </c>
      <c r="U61" s="6" t="e">
        <f>IF(#REF!="Heures sous-traitance dépose*",#REF!,"")</f>
        <v>#REF!</v>
      </c>
      <c r="V61" s="6" t="e">
        <f>IF(#REF!="Location autre (dont transport)",#REF!,"")</f>
        <v>#REF!</v>
      </c>
      <c r="W61" s="6" t="e">
        <f>IF(#REF!="Divers",#REF!,"")</f>
        <v>#REF!</v>
      </c>
    </row>
    <row r="62" spans="8:23" ht="15" customHeight="1" x14ac:dyDescent="0.25">
      <c r="R62" s="6" t="e">
        <f>IF(#REF!="Heures sous-traitance pose*",#REF!,"")</f>
        <v>#REF!</v>
      </c>
      <c r="S62" s="6" t="e">
        <f>IF(#REF!="Location nacelle (dont transport)",#REF!,"")</f>
        <v>#REF!</v>
      </c>
      <c r="T62" s="6" t="e">
        <f>IF(#REF!="Fourniture matériel externe",#REF!,"")</f>
        <v>#REF!</v>
      </c>
      <c r="U62" s="6" t="e">
        <f>IF(#REF!="Heures sous-traitance dépose*",#REF!,"")</f>
        <v>#REF!</v>
      </c>
      <c r="V62" s="6" t="e">
        <f>IF(#REF!="Location autre (dont transport)",#REF!,"")</f>
        <v>#REF!</v>
      </c>
      <c r="W62" s="6" t="e">
        <f>IF(#REF!="Divers",#REF!,"")</f>
        <v>#REF!</v>
      </c>
    </row>
    <row r="63" spans="8:23" ht="15" customHeight="1" x14ac:dyDescent="0.25">
      <c r="R63" s="6" t="e">
        <f t="shared" ref="R63:W63" si="6">SUM(R49:R62)</f>
        <v>#REF!</v>
      </c>
      <c r="S63" s="6" t="e">
        <f t="shared" si="6"/>
        <v>#REF!</v>
      </c>
      <c r="T63" s="6" t="e">
        <f t="shared" si="6"/>
        <v>#REF!</v>
      </c>
      <c r="U63" s="6" t="e">
        <f t="shared" si="6"/>
        <v>#REF!</v>
      </c>
      <c r="V63" s="6" t="e">
        <f t="shared" si="6"/>
        <v>#REF!</v>
      </c>
      <c r="W63" s="6" t="e">
        <f t="shared" si="6"/>
        <v>#REF!</v>
      </c>
    </row>
  </sheetData>
  <mergeCells count="15">
    <mergeCell ref="B16:C16"/>
    <mergeCell ref="K15:M15"/>
    <mergeCell ref="K16:M16"/>
    <mergeCell ref="G17:J17"/>
    <mergeCell ref="L17:M17"/>
    <mergeCell ref="J47:M47"/>
    <mergeCell ref="N47:Q47"/>
    <mergeCell ref="N45:Q45"/>
    <mergeCell ref="J43:M43"/>
    <mergeCell ref="J45:M45"/>
    <mergeCell ref="E1:F1"/>
    <mergeCell ref="E46:I46"/>
    <mergeCell ref="J46:M46"/>
    <mergeCell ref="N46:Q46"/>
    <mergeCell ref="N43:Q43"/>
  </mergeCells>
  <dataValidations count="5">
    <dataValidation type="list" allowBlank="1" showInputMessage="1" showErrorMessage="1" sqref="WVO983041 WLS983041 WBW983041 VSA983041 VIE983041 UYI983041 UOM983041 UEQ983041 TUU983041 TKY983041 TBC983041 SRG983041 SHK983041 RXO983041 RNS983041 RDW983041 QUA983041 QKE983041 QAI983041 PQM983041 PGQ983041 OWU983041 OMY983041 ODC983041 NTG983041 NJK983041 MZO983041 MPS983041 MFW983041 LWA983041 LME983041 LCI983041 KSM983041 KIQ983041 JYU983041 JOY983041 JFC983041 IVG983041 ILK983041 IBO983041 HRS983041 HHW983041 GYA983041 GOE983041 GEI983041 FUM983041 FKQ983041 FAU983041 EQY983041 EHC983041 DXG983041 DNK983041 DDO983041 CTS983041 CJW983041 CAA983041 BQE983041 BGI983041 AWM983041 AMQ983041 ACU983041 SY983041 JC983041 G983041 WVO917505 WLS917505 WBW917505 VSA917505 VIE917505 UYI917505 UOM917505 UEQ917505 TUU917505 TKY917505 TBC917505 SRG917505 SHK917505 RXO917505 RNS917505 RDW917505 QUA917505 QKE917505 QAI917505 PQM917505 PGQ917505 OWU917505 OMY917505 ODC917505 NTG917505 NJK917505 MZO917505 MPS917505 MFW917505 LWA917505 LME917505 LCI917505 KSM917505 KIQ917505 JYU917505 JOY917505 JFC917505 IVG917505 ILK917505 IBO917505 HRS917505 HHW917505 GYA917505 GOE917505 GEI917505 FUM917505 FKQ917505 FAU917505 EQY917505 EHC917505 DXG917505 DNK917505 DDO917505 CTS917505 CJW917505 CAA917505 BQE917505 BGI917505 AWM917505 AMQ917505 ACU917505 SY917505 JC917505 G917505 WVO851969 WLS851969 WBW851969 VSA851969 VIE851969 UYI851969 UOM851969 UEQ851969 TUU851969 TKY851969 TBC851969 SRG851969 SHK851969 RXO851969 RNS851969 RDW851969 QUA851969 QKE851969 QAI851969 PQM851969 PGQ851969 OWU851969 OMY851969 ODC851969 NTG851969 NJK851969 MZO851969 MPS851969 MFW851969 LWA851969 LME851969 LCI851969 KSM851969 KIQ851969 JYU851969 JOY851969 JFC851969 IVG851969 ILK851969 IBO851969 HRS851969 HHW851969 GYA851969 GOE851969 GEI851969 FUM851969 FKQ851969 FAU851969 EQY851969 EHC851969 DXG851969 DNK851969 DDO851969 CTS851969 CJW851969 CAA851969 BQE851969 BGI851969 AWM851969 AMQ851969 ACU851969 SY851969 JC851969 G851969 WVO786433 WLS786433 WBW786433 VSA786433 VIE786433 UYI786433 UOM786433 UEQ786433 TUU786433 TKY786433 TBC786433 SRG786433 SHK786433 RXO786433 RNS786433 RDW786433 QUA786433 QKE786433 QAI786433 PQM786433 PGQ786433 OWU786433 OMY786433 ODC786433 NTG786433 NJK786433 MZO786433 MPS786433 MFW786433 LWA786433 LME786433 LCI786433 KSM786433 KIQ786433 JYU786433 JOY786433 JFC786433 IVG786433 ILK786433 IBO786433 HRS786433 HHW786433 GYA786433 GOE786433 GEI786433 FUM786433 FKQ786433 FAU786433 EQY786433 EHC786433 DXG786433 DNK786433 DDO786433 CTS786433 CJW786433 CAA786433 BQE786433 BGI786433 AWM786433 AMQ786433 ACU786433 SY786433 JC786433 G786433 WVO720897 WLS720897 WBW720897 VSA720897 VIE720897 UYI720897 UOM720897 UEQ720897 TUU720897 TKY720897 TBC720897 SRG720897 SHK720897 RXO720897 RNS720897 RDW720897 QUA720897 QKE720897 QAI720897 PQM720897 PGQ720897 OWU720897 OMY720897 ODC720897 NTG720897 NJK720897 MZO720897 MPS720897 MFW720897 LWA720897 LME720897 LCI720897 KSM720897 KIQ720897 JYU720897 JOY720897 JFC720897 IVG720897 ILK720897 IBO720897 HRS720897 HHW720897 GYA720897 GOE720897 GEI720897 FUM720897 FKQ720897 FAU720897 EQY720897 EHC720897 DXG720897 DNK720897 DDO720897 CTS720897 CJW720897 CAA720897 BQE720897 BGI720897 AWM720897 AMQ720897 ACU720897 SY720897 JC720897 G720897 WVO655361 WLS655361 WBW655361 VSA655361 VIE655361 UYI655361 UOM655361 UEQ655361 TUU655361 TKY655361 TBC655361 SRG655361 SHK655361 RXO655361 RNS655361 RDW655361 QUA655361 QKE655361 QAI655361 PQM655361 PGQ655361 OWU655361 OMY655361 ODC655361 NTG655361 NJK655361 MZO655361 MPS655361 MFW655361 LWA655361 LME655361 LCI655361 KSM655361 KIQ655361 JYU655361 JOY655361 JFC655361 IVG655361 ILK655361 IBO655361 HRS655361 HHW655361 GYA655361 GOE655361 GEI655361 FUM655361 FKQ655361 FAU655361 EQY655361 EHC655361 DXG655361 DNK655361 DDO655361 CTS655361 CJW655361 CAA655361 BQE655361 BGI655361 AWM655361 AMQ655361 ACU655361 SY655361 JC655361 G655361 WVO589825 WLS589825 WBW589825 VSA589825 VIE589825 UYI589825 UOM589825 UEQ589825 TUU589825 TKY589825 TBC589825 SRG589825 SHK589825 RXO589825 RNS589825 RDW589825 QUA589825 QKE589825 QAI589825 PQM589825 PGQ589825 OWU589825 OMY589825 ODC589825 NTG589825 NJK589825 MZO589825 MPS589825 MFW589825 LWA589825 LME589825 LCI589825 KSM589825 KIQ589825 JYU589825 JOY589825 JFC589825 IVG589825 ILK589825 IBO589825 HRS589825 HHW589825 GYA589825 GOE589825 GEI589825 FUM589825 FKQ589825 FAU589825 EQY589825 EHC589825 DXG589825 DNK589825 DDO589825 CTS589825 CJW589825 CAA589825 BQE589825 BGI589825 AWM589825 AMQ589825 ACU589825 SY589825 JC589825 G589825 WVO524289 WLS524289 WBW524289 VSA524289 VIE524289 UYI524289 UOM524289 UEQ524289 TUU524289 TKY524289 TBC524289 SRG524289 SHK524289 RXO524289 RNS524289 RDW524289 QUA524289 QKE524289 QAI524289 PQM524289 PGQ524289 OWU524289 OMY524289 ODC524289 NTG524289 NJK524289 MZO524289 MPS524289 MFW524289 LWA524289 LME524289 LCI524289 KSM524289 KIQ524289 JYU524289 JOY524289 JFC524289 IVG524289 ILK524289 IBO524289 HRS524289 HHW524289 GYA524289 GOE524289 GEI524289 FUM524289 FKQ524289 FAU524289 EQY524289 EHC524289 DXG524289 DNK524289 DDO524289 CTS524289 CJW524289 CAA524289 BQE524289 BGI524289 AWM524289 AMQ524289 ACU524289 SY524289 JC524289 G524289 WVO458753 WLS458753 WBW458753 VSA458753 VIE458753 UYI458753 UOM458753 UEQ458753 TUU458753 TKY458753 TBC458753 SRG458753 SHK458753 RXO458753 RNS458753 RDW458753 QUA458753 QKE458753 QAI458753 PQM458753 PGQ458753 OWU458753 OMY458753 ODC458753 NTG458753 NJK458753 MZO458753 MPS458753 MFW458753 LWA458753 LME458753 LCI458753 KSM458753 KIQ458753 JYU458753 JOY458753 JFC458753 IVG458753 ILK458753 IBO458753 HRS458753 HHW458753 GYA458753 GOE458753 GEI458753 FUM458753 FKQ458753 FAU458753 EQY458753 EHC458753 DXG458753 DNK458753 DDO458753 CTS458753 CJW458753 CAA458753 BQE458753 BGI458753 AWM458753 AMQ458753 ACU458753 SY458753 JC458753 G458753 WVO393217 WLS393217 WBW393217 VSA393217 VIE393217 UYI393217 UOM393217 UEQ393217 TUU393217 TKY393217 TBC393217 SRG393217 SHK393217 RXO393217 RNS393217 RDW393217 QUA393217 QKE393217 QAI393217 PQM393217 PGQ393217 OWU393217 OMY393217 ODC393217 NTG393217 NJK393217 MZO393217 MPS393217 MFW393217 LWA393217 LME393217 LCI393217 KSM393217 KIQ393217 JYU393217 JOY393217 JFC393217 IVG393217 ILK393217 IBO393217 HRS393217 HHW393217 GYA393217 GOE393217 GEI393217 FUM393217 FKQ393217 FAU393217 EQY393217 EHC393217 DXG393217 DNK393217 DDO393217 CTS393217 CJW393217 CAA393217 BQE393217 BGI393217 AWM393217 AMQ393217 ACU393217 SY393217 JC393217 G393217 WVO327681 WLS327681 WBW327681 VSA327681 VIE327681 UYI327681 UOM327681 UEQ327681 TUU327681 TKY327681 TBC327681 SRG327681 SHK327681 RXO327681 RNS327681 RDW327681 QUA327681 QKE327681 QAI327681 PQM327681 PGQ327681 OWU327681 OMY327681 ODC327681 NTG327681 NJK327681 MZO327681 MPS327681 MFW327681 LWA327681 LME327681 LCI327681 KSM327681 KIQ327681 JYU327681 JOY327681 JFC327681 IVG327681 ILK327681 IBO327681 HRS327681 HHW327681 GYA327681 GOE327681 GEI327681 FUM327681 FKQ327681 FAU327681 EQY327681 EHC327681 DXG327681 DNK327681 DDO327681 CTS327681 CJW327681 CAA327681 BQE327681 BGI327681 AWM327681 AMQ327681 ACU327681 SY327681 JC327681 G327681 WVO262145 WLS262145 WBW262145 VSA262145 VIE262145 UYI262145 UOM262145 UEQ262145 TUU262145 TKY262145 TBC262145 SRG262145 SHK262145 RXO262145 RNS262145 RDW262145 QUA262145 QKE262145 QAI262145 PQM262145 PGQ262145 OWU262145 OMY262145 ODC262145 NTG262145 NJK262145 MZO262145 MPS262145 MFW262145 LWA262145 LME262145 LCI262145 KSM262145 KIQ262145 JYU262145 JOY262145 JFC262145 IVG262145 ILK262145 IBO262145 HRS262145 HHW262145 GYA262145 GOE262145 GEI262145 FUM262145 FKQ262145 FAU262145 EQY262145 EHC262145 DXG262145 DNK262145 DDO262145 CTS262145 CJW262145 CAA262145 BQE262145 BGI262145 AWM262145 AMQ262145 ACU262145 SY262145 JC262145 G262145 WVO196609 WLS196609 WBW196609 VSA196609 VIE196609 UYI196609 UOM196609 UEQ196609 TUU196609 TKY196609 TBC196609 SRG196609 SHK196609 RXO196609 RNS196609 RDW196609 QUA196609 QKE196609 QAI196609 PQM196609 PGQ196609 OWU196609 OMY196609 ODC196609 NTG196609 NJK196609 MZO196609 MPS196609 MFW196609 LWA196609 LME196609 LCI196609 KSM196609 KIQ196609 JYU196609 JOY196609 JFC196609 IVG196609 ILK196609 IBO196609 HRS196609 HHW196609 GYA196609 GOE196609 GEI196609 FUM196609 FKQ196609 FAU196609 EQY196609 EHC196609 DXG196609 DNK196609 DDO196609 CTS196609 CJW196609 CAA196609 BQE196609 BGI196609 AWM196609 AMQ196609 ACU196609 SY196609 JC196609 G196609 WVO131073 WLS131073 WBW131073 VSA131073 VIE131073 UYI131073 UOM131073 UEQ131073 TUU131073 TKY131073 TBC131073 SRG131073 SHK131073 RXO131073 RNS131073 RDW131073 QUA131073 QKE131073 QAI131073 PQM131073 PGQ131073 OWU131073 OMY131073 ODC131073 NTG131073 NJK131073 MZO131073 MPS131073 MFW131073 LWA131073 LME131073 LCI131073 KSM131073 KIQ131073 JYU131073 JOY131073 JFC131073 IVG131073 ILK131073 IBO131073 HRS131073 HHW131073 GYA131073 GOE131073 GEI131073 FUM131073 FKQ131073 FAU131073 EQY131073 EHC131073 DXG131073 DNK131073 DDO131073 CTS131073 CJW131073 CAA131073 BQE131073 BGI131073 AWM131073 AMQ131073 ACU131073 SY131073 JC131073 G131073 WVO65537 WLS65537 WBW65537 VSA65537 VIE65537 UYI65537 UOM65537 UEQ65537 TUU65537 TKY65537 TBC65537 SRG65537 SHK65537 RXO65537 RNS65537 RDW65537 QUA65537 QKE65537 QAI65537 PQM65537 PGQ65537 OWU65537 OMY65537 ODC65537 NTG65537 NJK65537 MZO65537 MPS65537 MFW65537 LWA65537 LME65537 LCI65537 KSM65537 KIQ65537 JYU65537 JOY65537 JFC65537 IVG65537 ILK65537 IBO65537 HRS65537 HHW65537 GYA65537 GOE65537 GEI65537 FUM65537 FKQ65537 FAU65537 EQY65537 EHC65537 DXG65537 DNK65537 DDO65537 CTS65537 CJW65537 CAA65537 BQE65537 BGI65537 AWM65537 AMQ65537 ACU65537 SY65537 JC65537 G65537 WVO20 WLS20 WBW20 VSA20 VIE20 UYI20 UOM20 UEQ20 TUU20 TKY20 TBC20 SRG20 SHK20 RXO20 RNS20 RDW20 QUA20 QKE20 QAI20 PQM20 PGQ20 OWU20 OMY20 ODC20 NTG20 NJK20 MZO20 MPS20 MFW20 LWA20 LME20 LCI20 KSM20 KIQ20 JYU20 JOY20 JFC20 IVG20 ILK20 IBO20 HRS20 HHW20 GYA20 GOE20 GEI20 FUM20 FKQ20 FAU20 EQY20 EHC20 DXG20 DNK20 DDO20 CTS20 CJW20 CAA20 BQE20 BGI20 AWM20 AMQ20 ACU20 SY20 JC20">
      <formula1>$G$1:$G$7</formula1>
    </dataValidation>
    <dataValidation type="list" allowBlank="1" showInputMessage="1" showErrorMessage="1" sqref="WVJ983070:WVJ983079 B28:B40 WVJ28:WVJ40 WLN28:WLN40 WBR28:WBR40 VRV28:VRV40 VHZ28:VHZ40 UYD28:UYD40 UOH28:UOH40 UEL28:UEL40 TUP28:TUP40 TKT28:TKT40 TAX28:TAX40 SRB28:SRB40 SHF28:SHF40 RXJ28:RXJ40 RNN28:RNN40 RDR28:RDR40 QTV28:QTV40 QJZ28:QJZ40 QAD28:QAD40 PQH28:PQH40 PGL28:PGL40 OWP28:OWP40 OMT28:OMT40 OCX28:OCX40 NTB28:NTB40 NJF28:NJF40 MZJ28:MZJ40 MPN28:MPN40 MFR28:MFR40 LVV28:LVV40 LLZ28:LLZ40 LCD28:LCD40 KSH28:KSH40 KIL28:KIL40 JYP28:JYP40 JOT28:JOT40 JEX28:JEX40 IVB28:IVB40 ILF28:ILF40 IBJ28:IBJ40 HRN28:HRN40 HHR28:HHR40 GXV28:GXV40 GNZ28:GNZ40 GED28:GED40 FUH28:FUH40 FKL28:FKL40 FAP28:FAP40 EQT28:EQT40 EGX28:EGX40 DXB28:DXB40 DNF28:DNF40 DDJ28:DDJ40 CTN28:CTN40 CJR28:CJR40 BZV28:BZV40 BPZ28:BPZ40 BGD28:BGD40 AWH28:AWH40 AML28:AML40 ACP28:ACP40 ST28:ST40 IX28:IX40 WLN983070:WLN983079 WBR983070:WBR983079 VRV983070:VRV983079 VHZ983070:VHZ983079 UYD983070:UYD983079 UOH983070:UOH983079 UEL983070:UEL983079 TUP983070:TUP983079 TKT983070:TKT983079 TAX983070:TAX983079 SRB983070:SRB983079 SHF983070:SHF983079 RXJ983070:RXJ983079 RNN983070:RNN983079 RDR983070:RDR983079 QTV983070:QTV983079 QJZ983070:QJZ983079 QAD983070:QAD983079 PQH983070:PQH983079 PGL983070:PGL983079 OWP983070:OWP983079 OMT983070:OMT983079 OCX983070:OCX983079 NTB983070:NTB983079 NJF983070:NJF983079 MZJ983070:MZJ983079 MPN983070:MPN983079 MFR983070:MFR983079 LVV983070:LVV983079 LLZ983070:LLZ983079 LCD983070:LCD983079 KSH983070:KSH983079 KIL983070:KIL983079 JYP983070:JYP983079 JOT983070:JOT983079 JEX983070:JEX983079 IVB983070:IVB983079 ILF983070:ILF983079 IBJ983070:IBJ983079 HRN983070:HRN983079 HHR983070:HHR983079 GXV983070:GXV983079 GNZ983070:GNZ983079 GED983070:GED983079 FUH983070:FUH983079 FKL983070:FKL983079 FAP983070:FAP983079 EQT983070:EQT983079 EGX983070:EGX983079 DXB983070:DXB983079 DNF983070:DNF983079 DDJ983070:DDJ983079 CTN983070:CTN983079 CJR983070:CJR983079 BZV983070:BZV983079 BPZ983070:BPZ983079 BGD983070:BGD983079 AWH983070:AWH983079 AML983070:AML983079 ACP983070:ACP983079 ST983070:ST983079 IX983070:IX983079 B983070:B983079 WVJ917534:WVJ917543 WLN917534:WLN917543 WBR917534:WBR917543 VRV917534:VRV917543 VHZ917534:VHZ917543 UYD917534:UYD917543 UOH917534:UOH917543 UEL917534:UEL917543 TUP917534:TUP917543 TKT917534:TKT917543 TAX917534:TAX917543 SRB917534:SRB917543 SHF917534:SHF917543 RXJ917534:RXJ917543 RNN917534:RNN917543 RDR917534:RDR917543 QTV917534:QTV917543 QJZ917534:QJZ917543 QAD917534:QAD917543 PQH917534:PQH917543 PGL917534:PGL917543 OWP917534:OWP917543 OMT917534:OMT917543 OCX917534:OCX917543 NTB917534:NTB917543 NJF917534:NJF917543 MZJ917534:MZJ917543 MPN917534:MPN917543 MFR917534:MFR917543 LVV917534:LVV917543 LLZ917534:LLZ917543 LCD917534:LCD917543 KSH917534:KSH917543 KIL917534:KIL917543 JYP917534:JYP917543 JOT917534:JOT917543 JEX917534:JEX917543 IVB917534:IVB917543 ILF917534:ILF917543 IBJ917534:IBJ917543 HRN917534:HRN917543 HHR917534:HHR917543 GXV917534:GXV917543 GNZ917534:GNZ917543 GED917534:GED917543 FUH917534:FUH917543 FKL917534:FKL917543 FAP917534:FAP917543 EQT917534:EQT917543 EGX917534:EGX917543 DXB917534:DXB917543 DNF917534:DNF917543 DDJ917534:DDJ917543 CTN917534:CTN917543 CJR917534:CJR917543 BZV917534:BZV917543 BPZ917534:BPZ917543 BGD917534:BGD917543 AWH917534:AWH917543 AML917534:AML917543 ACP917534:ACP917543 ST917534:ST917543 IX917534:IX917543 B917534:B917543 WVJ851998:WVJ852007 WLN851998:WLN852007 WBR851998:WBR852007 VRV851998:VRV852007 VHZ851998:VHZ852007 UYD851998:UYD852007 UOH851998:UOH852007 UEL851998:UEL852007 TUP851998:TUP852007 TKT851998:TKT852007 TAX851998:TAX852007 SRB851998:SRB852007 SHF851998:SHF852007 RXJ851998:RXJ852007 RNN851998:RNN852007 RDR851998:RDR852007 QTV851998:QTV852007 QJZ851998:QJZ852007 QAD851998:QAD852007 PQH851998:PQH852007 PGL851998:PGL852007 OWP851998:OWP852007 OMT851998:OMT852007 OCX851998:OCX852007 NTB851998:NTB852007 NJF851998:NJF852007 MZJ851998:MZJ852007 MPN851998:MPN852007 MFR851998:MFR852007 LVV851998:LVV852007 LLZ851998:LLZ852007 LCD851998:LCD852007 KSH851998:KSH852007 KIL851998:KIL852007 JYP851998:JYP852007 JOT851998:JOT852007 JEX851998:JEX852007 IVB851998:IVB852007 ILF851998:ILF852007 IBJ851998:IBJ852007 HRN851998:HRN852007 HHR851998:HHR852007 GXV851998:GXV852007 GNZ851998:GNZ852007 GED851998:GED852007 FUH851998:FUH852007 FKL851998:FKL852007 FAP851998:FAP852007 EQT851998:EQT852007 EGX851998:EGX852007 DXB851998:DXB852007 DNF851998:DNF852007 DDJ851998:DDJ852007 CTN851998:CTN852007 CJR851998:CJR852007 BZV851998:BZV852007 BPZ851998:BPZ852007 BGD851998:BGD852007 AWH851998:AWH852007 AML851998:AML852007 ACP851998:ACP852007 ST851998:ST852007 IX851998:IX852007 B851998:B852007 WVJ786462:WVJ786471 WLN786462:WLN786471 WBR786462:WBR786471 VRV786462:VRV786471 VHZ786462:VHZ786471 UYD786462:UYD786471 UOH786462:UOH786471 UEL786462:UEL786471 TUP786462:TUP786471 TKT786462:TKT786471 TAX786462:TAX786471 SRB786462:SRB786471 SHF786462:SHF786471 RXJ786462:RXJ786471 RNN786462:RNN786471 RDR786462:RDR786471 QTV786462:QTV786471 QJZ786462:QJZ786471 QAD786462:QAD786471 PQH786462:PQH786471 PGL786462:PGL786471 OWP786462:OWP786471 OMT786462:OMT786471 OCX786462:OCX786471 NTB786462:NTB786471 NJF786462:NJF786471 MZJ786462:MZJ786471 MPN786462:MPN786471 MFR786462:MFR786471 LVV786462:LVV786471 LLZ786462:LLZ786471 LCD786462:LCD786471 KSH786462:KSH786471 KIL786462:KIL786471 JYP786462:JYP786471 JOT786462:JOT786471 JEX786462:JEX786471 IVB786462:IVB786471 ILF786462:ILF786471 IBJ786462:IBJ786471 HRN786462:HRN786471 HHR786462:HHR786471 GXV786462:GXV786471 GNZ786462:GNZ786471 GED786462:GED786471 FUH786462:FUH786471 FKL786462:FKL786471 FAP786462:FAP786471 EQT786462:EQT786471 EGX786462:EGX786471 DXB786462:DXB786471 DNF786462:DNF786471 DDJ786462:DDJ786471 CTN786462:CTN786471 CJR786462:CJR786471 BZV786462:BZV786471 BPZ786462:BPZ786471 BGD786462:BGD786471 AWH786462:AWH786471 AML786462:AML786471 ACP786462:ACP786471 ST786462:ST786471 IX786462:IX786471 B786462:B786471 WVJ720926:WVJ720935 WLN720926:WLN720935 WBR720926:WBR720935 VRV720926:VRV720935 VHZ720926:VHZ720935 UYD720926:UYD720935 UOH720926:UOH720935 UEL720926:UEL720935 TUP720926:TUP720935 TKT720926:TKT720935 TAX720926:TAX720935 SRB720926:SRB720935 SHF720926:SHF720935 RXJ720926:RXJ720935 RNN720926:RNN720935 RDR720926:RDR720935 QTV720926:QTV720935 QJZ720926:QJZ720935 QAD720926:QAD720935 PQH720926:PQH720935 PGL720926:PGL720935 OWP720926:OWP720935 OMT720926:OMT720935 OCX720926:OCX720935 NTB720926:NTB720935 NJF720926:NJF720935 MZJ720926:MZJ720935 MPN720926:MPN720935 MFR720926:MFR720935 LVV720926:LVV720935 LLZ720926:LLZ720935 LCD720926:LCD720935 KSH720926:KSH720935 KIL720926:KIL720935 JYP720926:JYP720935 JOT720926:JOT720935 JEX720926:JEX720935 IVB720926:IVB720935 ILF720926:ILF720935 IBJ720926:IBJ720935 HRN720926:HRN720935 HHR720926:HHR720935 GXV720926:GXV720935 GNZ720926:GNZ720935 GED720926:GED720935 FUH720926:FUH720935 FKL720926:FKL720935 FAP720926:FAP720935 EQT720926:EQT720935 EGX720926:EGX720935 DXB720926:DXB720935 DNF720926:DNF720935 DDJ720926:DDJ720935 CTN720926:CTN720935 CJR720926:CJR720935 BZV720926:BZV720935 BPZ720926:BPZ720935 BGD720926:BGD720935 AWH720926:AWH720935 AML720926:AML720935 ACP720926:ACP720935 ST720926:ST720935 IX720926:IX720935 B720926:B720935 WVJ655390:WVJ655399 WLN655390:WLN655399 WBR655390:WBR655399 VRV655390:VRV655399 VHZ655390:VHZ655399 UYD655390:UYD655399 UOH655390:UOH655399 UEL655390:UEL655399 TUP655390:TUP655399 TKT655390:TKT655399 TAX655390:TAX655399 SRB655390:SRB655399 SHF655390:SHF655399 RXJ655390:RXJ655399 RNN655390:RNN655399 RDR655390:RDR655399 QTV655390:QTV655399 QJZ655390:QJZ655399 QAD655390:QAD655399 PQH655390:PQH655399 PGL655390:PGL655399 OWP655390:OWP655399 OMT655390:OMT655399 OCX655390:OCX655399 NTB655390:NTB655399 NJF655390:NJF655399 MZJ655390:MZJ655399 MPN655390:MPN655399 MFR655390:MFR655399 LVV655390:LVV655399 LLZ655390:LLZ655399 LCD655390:LCD655399 KSH655390:KSH655399 KIL655390:KIL655399 JYP655390:JYP655399 JOT655390:JOT655399 JEX655390:JEX655399 IVB655390:IVB655399 ILF655390:ILF655399 IBJ655390:IBJ655399 HRN655390:HRN655399 HHR655390:HHR655399 GXV655390:GXV655399 GNZ655390:GNZ655399 GED655390:GED655399 FUH655390:FUH655399 FKL655390:FKL655399 FAP655390:FAP655399 EQT655390:EQT655399 EGX655390:EGX655399 DXB655390:DXB655399 DNF655390:DNF655399 DDJ655390:DDJ655399 CTN655390:CTN655399 CJR655390:CJR655399 BZV655390:BZV655399 BPZ655390:BPZ655399 BGD655390:BGD655399 AWH655390:AWH655399 AML655390:AML655399 ACP655390:ACP655399 ST655390:ST655399 IX655390:IX655399 B655390:B655399 WVJ589854:WVJ589863 WLN589854:WLN589863 WBR589854:WBR589863 VRV589854:VRV589863 VHZ589854:VHZ589863 UYD589854:UYD589863 UOH589854:UOH589863 UEL589854:UEL589863 TUP589854:TUP589863 TKT589854:TKT589863 TAX589854:TAX589863 SRB589854:SRB589863 SHF589854:SHF589863 RXJ589854:RXJ589863 RNN589854:RNN589863 RDR589854:RDR589863 QTV589854:QTV589863 QJZ589854:QJZ589863 QAD589854:QAD589863 PQH589854:PQH589863 PGL589854:PGL589863 OWP589854:OWP589863 OMT589854:OMT589863 OCX589854:OCX589863 NTB589854:NTB589863 NJF589854:NJF589863 MZJ589854:MZJ589863 MPN589854:MPN589863 MFR589854:MFR589863 LVV589854:LVV589863 LLZ589854:LLZ589863 LCD589854:LCD589863 KSH589854:KSH589863 KIL589854:KIL589863 JYP589854:JYP589863 JOT589854:JOT589863 JEX589854:JEX589863 IVB589854:IVB589863 ILF589854:ILF589863 IBJ589854:IBJ589863 HRN589854:HRN589863 HHR589854:HHR589863 GXV589854:GXV589863 GNZ589854:GNZ589863 GED589854:GED589863 FUH589854:FUH589863 FKL589854:FKL589863 FAP589854:FAP589863 EQT589854:EQT589863 EGX589854:EGX589863 DXB589854:DXB589863 DNF589854:DNF589863 DDJ589854:DDJ589863 CTN589854:CTN589863 CJR589854:CJR589863 BZV589854:BZV589863 BPZ589854:BPZ589863 BGD589854:BGD589863 AWH589854:AWH589863 AML589854:AML589863 ACP589854:ACP589863 ST589854:ST589863 IX589854:IX589863 B589854:B589863 WVJ524318:WVJ524327 WLN524318:WLN524327 WBR524318:WBR524327 VRV524318:VRV524327 VHZ524318:VHZ524327 UYD524318:UYD524327 UOH524318:UOH524327 UEL524318:UEL524327 TUP524318:TUP524327 TKT524318:TKT524327 TAX524318:TAX524327 SRB524318:SRB524327 SHF524318:SHF524327 RXJ524318:RXJ524327 RNN524318:RNN524327 RDR524318:RDR524327 QTV524318:QTV524327 QJZ524318:QJZ524327 QAD524318:QAD524327 PQH524318:PQH524327 PGL524318:PGL524327 OWP524318:OWP524327 OMT524318:OMT524327 OCX524318:OCX524327 NTB524318:NTB524327 NJF524318:NJF524327 MZJ524318:MZJ524327 MPN524318:MPN524327 MFR524318:MFR524327 LVV524318:LVV524327 LLZ524318:LLZ524327 LCD524318:LCD524327 KSH524318:KSH524327 KIL524318:KIL524327 JYP524318:JYP524327 JOT524318:JOT524327 JEX524318:JEX524327 IVB524318:IVB524327 ILF524318:ILF524327 IBJ524318:IBJ524327 HRN524318:HRN524327 HHR524318:HHR524327 GXV524318:GXV524327 GNZ524318:GNZ524327 GED524318:GED524327 FUH524318:FUH524327 FKL524318:FKL524327 FAP524318:FAP524327 EQT524318:EQT524327 EGX524318:EGX524327 DXB524318:DXB524327 DNF524318:DNF524327 DDJ524318:DDJ524327 CTN524318:CTN524327 CJR524318:CJR524327 BZV524318:BZV524327 BPZ524318:BPZ524327 BGD524318:BGD524327 AWH524318:AWH524327 AML524318:AML524327 ACP524318:ACP524327 ST524318:ST524327 IX524318:IX524327 B524318:B524327 WVJ458782:WVJ458791 WLN458782:WLN458791 WBR458782:WBR458791 VRV458782:VRV458791 VHZ458782:VHZ458791 UYD458782:UYD458791 UOH458782:UOH458791 UEL458782:UEL458791 TUP458782:TUP458791 TKT458782:TKT458791 TAX458782:TAX458791 SRB458782:SRB458791 SHF458782:SHF458791 RXJ458782:RXJ458791 RNN458782:RNN458791 RDR458782:RDR458791 QTV458782:QTV458791 QJZ458782:QJZ458791 QAD458782:QAD458791 PQH458782:PQH458791 PGL458782:PGL458791 OWP458782:OWP458791 OMT458782:OMT458791 OCX458782:OCX458791 NTB458782:NTB458791 NJF458782:NJF458791 MZJ458782:MZJ458791 MPN458782:MPN458791 MFR458782:MFR458791 LVV458782:LVV458791 LLZ458782:LLZ458791 LCD458782:LCD458791 KSH458782:KSH458791 KIL458782:KIL458791 JYP458782:JYP458791 JOT458782:JOT458791 JEX458782:JEX458791 IVB458782:IVB458791 ILF458782:ILF458791 IBJ458782:IBJ458791 HRN458782:HRN458791 HHR458782:HHR458791 GXV458782:GXV458791 GNZ458782:GNZ458791 GED458782:GED458791 FUH458782:FUH458791 FKL458782:FKL458791 FAP458782:FAP458791 EQT458782:EQT458791 EGX458782:EGX458791 DXB458782:DXB458791 DNF458782:DNF458791 DDJ458782:DDJ458791 CTN458782:CTN458791 CJR458782:CJR458791 BZV458782:BZV458791 BPZ458782:BPZ458791 BGD458782:BGD458791 AWH458782:AWH458791 AML458782:AML458791 ACP458782:ACP458791 ST458782:ST458791 IX458782:IX458791 B458782:B458791 WVJ393246:WVJ393255 WLN393246:WLN393255 WBR393246:WBR393255 VRV393246:VRV393255 VHZ393246:VHZ393255 UYD393246:UYD393255 UOH393246:UOH393255 UEL393246:UEL393255 TUP393246:TUP393255 TKT393246:TKT393255 TAX393246:TAX393255 SRB393246:SRB393255 SHF393246:SHF393255 RXJ393246:RXJ393255 RNN393246:RNN393255 RDR393246:RDR393255 QTV393246:QTV393255 QJZ393246:QJZ393255 QAD393246:QAD393255 PQH393246:PQH393255 PGL393246:PGL393255 OWP393246:OWP393255 OMT393246:OMT393255 OCX393246:OCX393255 NTB393246:NTB393255 NJF393246:NJF393255 MZJ393246:MZJ393255 MPN393246:MPN393255 MFR393246:MFR393255 LVV393246:LVV393255 LLZ393246:LLZ393255 LCD393246:LCD393255 KSH393246:KSH393255 KIL393246:KIL393255 JYP393246:JYP393255 JOT393246:JOT393255 JEX393246:JEX393255 IVB393246:IVB393255 ILF393246:ILF393255 IBJ393246:IBJ393255 HRN393246:HRN393255 HHR393246:HHR393255 GXV393246:GXV393255 GNZ393246:GNZ393255 GED393246:GED393255 FUH393246:FUH393255 FKL393246:FKL393255 FAP393246:FAP393255 EQT393246:EQT393255 EGX393246:EGX393255 DXB393246:DXB393255 DNF393246:DNF393255 DDJ393246:DDJ393255 CTN393246:CTN393255 CJR393246:CJR393255 BZV393246:BZV393255 BPZ393246:BPZ393255 BGD393246:BGD393255 AWH393246:AWH393255 AML393246:AML393255 ACP393246:ACP393255 ST393246:ST393255 IX393246:IX393255 B393246:B393255 WVJ327710:WVJ327719 WLN327710:WLN327719 WBR327710:WBR327719 VRV327710:VRV327719 VHZ327710:VHZ327719 UYD327710:UYD327719 UOH327710:UOH327719 UEL327710:UEL327719 TUP327710:TUP327719 TKT327710:TKT327719 TAX327710:TAX327719 SRB327710:SRB327719 SHF327710:SHF327719 RXJ327710:RXJ327719 RNN327710:RNN327719 RDR327710:RDR327719 QTV327710:QTV327719 QJZ327710:QJZ327719 QAD327710:QAD327719 PQH327710:PQH327719 PGL327710:PGL327719 OWP327710:OWP327719 OMT327710:OMT327719 OCX327710:OCX327719 NTB327710:NTB327719 NJF327710:NJF327719 MZJ327710:MZJ327719 MPN327710:MPN327719 MFR327710:MFR327719 LVV327710:LVV327719 LLZ327710:LLZ327719 LCD327710:LCD327719 KSH327710:KSH327719 KIL327710:KIL327719 JYP327710:JYP327719 JOT327710:JOT327719 JEX327710:JEX327719 IVB327710:IVB327719 ILF327710:ILF327719 IBJ327710:IBJ327719 HRN327710:HRN327719 HHR327710:HHR327719 GXV327710:GXV327719 GNZ327710:GNZ327719 GED327710:GED327719 FUH327710:FUH327719 FKL327710:FKL327719 FAP327710:FAP327719 EQT327710:EQT327719 EGX327710:EGX327719 DXB327710:DXB327719 DNF327710:DNF327719 DDJ327710:DDJ327719 CTN327710:CTN327719 CJR327710:CJR327719 BZV327710:BZV327719 BPZ327710:BPZ327719 BGD327710:BGD327719 AWH327710:AWH327719 AML327710:AML327719 ACP327710:ACP327719 ST327710:ST327719 IX327710:IX327719 B327710:B327719 WVJ262174:WVJ262183 WLN262174:WLN262183 WBR262174:WBR262183 VRV262174:VRV262183 VHZ262174:VHZ262183 UYD262174:UYD262183 UOH262174:UOH262183 UEL262174:UEL262183 TUP262174:TUP262183 TKT262174:TKT262183 TAX262174:TAX262183 SRB262174:SRB262183 SHF262174:SHF262183 RXJ262174:RXJ262183 RNN262174:RNN262183 RDR262174:RDR262183 QTV262174:QTV262183 QJZ262174:QJZ262183 QAD262174:QAD262183 PQH262174:PQH262183 PGL262174:PGL262183 OWP262174:OWP262183 OMT262174:OMT262183 OCX262174:OCX262183 NTB262174:NTB262183 NJF262174:NJF262183 MZJ262174:MZJ262183 MPN262174:MPN262183 MFR262174:MFR262183 LVV262174:LVV262183 LLZ262174:LLZ262183 LCD262174:LCD262183 KSH262174:KSH262183 KIL262174:KIL262183 JYP262174:JYP262183 JOT262174:JOT262183 JEX262174:JEX262183 IVB262174:IVB262183 ILF262174:ILF262183 IBJ262174:IBJ262183 HRN262174:HRN262183 HHR262174:HHR262183 GXV262174:GXV262183 GNZ262174:GNZ262183 GED262174:GED262183 FUH262174:FUH262183 FKL262174:FKL262183 FAP262174:FAP262183 EQT262174:EQT262183 EGX262174:EGX262183 DXB262174:DXB262183 DNF262174:DNF262183 DDJ262174:DDJ262183 CTN262174:CTN262183 CJR262174:CJR262183 BZV262174:BZV262183 BPZ262174:BPZ262183 BGD262174:BGD262183 AWH262174:AWH262183 AML262174:AML262183 ACP262174:ACP262183 ST262174:ST262183 IX262174:IX262183 B262174:B262183 WVJ196638:WVJ196647 WLN196638:WLN196647 WBR196638:WBR196647 VRV196638:VRV196647 VHZ196638:VHZ196647 UYD196638:UYD196647 UOH196638:UOH196647 UEL196638:UEL196647 TUP196638:TUP196647 TKT196638:TKT196647 TAX196638:TAX196647 SRB196638:SRB196647 SHF196638:SHF196647 RXJ196638:RXJ196647 RNN196638:RNN196647 RDR196638:RDR196647 QTV196638:QTV196647 QJZ196638:QJZ196647 QAD196638:QAD196647 PQH196638:PQH196647 PGL196638:PGL196647 OWP196638:OWP196647 OMT196638:OMT196647 OCX196638:OCX196647 NTB196638:NTB196647 NJF196638:NJF196647 MZJ196638:MZJ196647 MPN196638:MPN196647 MFR196638:MFR196647 LVV196638:LVV196647 LLZ196638:LLZ196647 LCD196638:LCD196647 KSH196638:KSH196647 KIL196638:KIL196647 JYP196638:JYP196647 JOT196638:JOT196647 JEX196638:JEX196647 IVB196638:IVB196647 ILF196638:ILF196647 IBJ196638:IBJ196647 HRN196638:HRN196647 HHR196638:HHR196647 GXV196638:GXV196647 GNZ196638:GNZ196647 GED196638:GED196647 FUH196638:FUH196647 FKL196638:FKL196647 FAP196638:FAP196647 EQT196638:EQT196647 EGX196638:EGX196647 DXB196638:DXB196647 DNF196638:DNF196647 DDJ196638:DDJ196647 CTN196638:CTN196647 CJR196638:CJR196647 BZV196638:BZV196647 BPZ196638:BPZ196647 BGD196638:BGD196647 AWH196638:AWH196647 AML196638:AML196647 ACP196638:ACP196647 ST196638:ST196647 IX196638:IX196647 B196638:B196647 WVJ131102:WVJ131111 WLN131102:WLN131111 WBR131102:WBR131111 VRV131102:VRV131111 VHZ131102:VHZ131111 UYD131102:UYD131111 UOH131102:UOH131111 UEL131102:UEL131111 TUP131102:TUP131111 TKT131102:TKT131111 TAX131102:TAX131111 SRB131102:SRB131111 SHF131102:SHF131111 RXJ131102:RXJ131111 RNN131102:RNN131111 RDR131102:RDR131111 QTV131102:QTV131111 QJZ131102:QJZ131111 QAD131102:QAD131111 PQH131102:PQH131111 PGL131102:PGL131111 OWP131102:OWP131111 OMT131102:OMT131111 OCX131102:OCX131111 NTB131102:NTB131111 NJF131102:NJF131111 MZJ131102:MZJ131111 MPN131102:MPN131111 MFR131102:MFR131111 LVV131102:LVV131111 LLZ131102:LLZ131111 LCD131102:LCD131111 KSH131102:KSH131111 KIL131102:KIL131111 JYP131102:JYP131111 JOT131102:JOT131111 JEX131102:JEX131111 IVB131102:IVB131111 ILF131102:ILF131111 IBJ131102:IBJ131111 HRN131102:HRN131111 HHR131102:HHR131111 GXV131102:GXV131111 GNZ131102:GNZ131111 GED131102:GED131111 FUH131102:FUH131111 FKL131102:FKL131111 FAP131102:FAP131111 EQT131102:EQT131111 EGX131102:EGX131111 DXB131102:DXB131111 DNF131102:DNF131111 DDJ131102:DDJ131111 CTN131102:CTN131111 CJR131102:CJR131111 BZV131102:BZV131111 BPZ131102:BPZ131111 BGD131102:BGD131111 AWH131102:AWH131111 AML131102:AML131111 ACP131102:ACP131111 ST131102:ST131111 IX131102:IX131111 B131102:B131111 WVJ65566:WVJ65575 WLN65566:WLN65575 WBR65566:WBR65575 VRV65566:VRV65575 VHZ65566:VHZ65575 UYD65566:UYD65575 UOH65566:UOH65575 UEL65566:UEL65575 TUP65566:TUP65575 TKT65566:TKT65575 TAX65566:TAX65575 SRB65566:SRB65575 SHF65566:SHF65575 RXJ65566:RXJ65575 RNN65566:RNN65575 RDR65566:RDR65575 QTV65566:QTV65575 QJZ65566:QJZ65575 QAD65566:QAD65575 PQH65566:PQH65575 PGL65566:PGL65575 OWP65566:OWP65575 OMT65566:OMT65575 OCX65566:OCX65575 NTB65566:NTB65575 NJF65566:NJF65575 MZJ65566:MZJ65575 MPN65566:MPN65575 MFR65566:MFR65575 LVV65566:LVV65575 LLZ65566:LLZ65575 LCD65566:LCD65575 KSH65566:KSH65575 KIL65566:KIL65575 JYP65566:JYP65575 JOT65566:JOT65575 JEX65566:JEX65575 IVB65566:IVB65575 ILF65566:ILF65575 IBJ65566:IBJ65575 HRN65566:HRN65575 HHR65566:HHR65575 GXV65566:GXV65575 GNZ65566:GNZ65575 GED65566:GED65575 FUH65566:FUH65575 FKL65566:FKL65575 FAP65566:FAP65575 EQT65566:EQT65575 EGX65566:EGX65575 DXB65566:DXB65575 DNF65566:DNF65575 DDJ65566:DDJ65575 CTN65566:CTN65575 CJR65566:CJR65575 BZV65566:BZV65575 BPZ65566:BPZ65575 BGD65566:BGD65575 AWH65566:AWH65575 AML65566:AML65575 ACP65566:ACP65575 ST65566:ST65575 IX65566:IX65575 B65566:B65575">
      <formula1>$C$5:$C$12</formula1>
    </dataValidation>
    <dataValidation type="list" allowBlank="1" showInputMessage="1" showErrorMessage="1" sqref="WVM983038 JA17 SW17 ACS17 AMO17 AWK17 BGG17 BQC17 BZY17 CJU17 CTQ17 DDM17 DNI17 DXE17 EHA17 EQW17 FAS17 FKO17 FUK17 GEG17 GOC17 GXY17 HHU17 HRQ17 IBM17 ILI17 IVE17 JFA17 JOW17 JYS17 KIO17 KSK17 LCG17 LMC17 LVY17 MFU17 MPQ17 MZM17 NJI17 NTE17 ODA17 OMW17 OWS17 PGO17 PQK17 QAG17 QKC17 QTY17 RDU17 RNQ17 RXM17 SHI17 SRE17 TBA17 TKW17 TUS17 UEO17 UOK17 UYG17 VIC17 VRY17 WBU17 WLQ17 WVM17 E65534 JA65534 SW65534 ACS65534 AMO65534 AWK65534 BGG65534 BQC65534 BZY65534 CJU65534 CTQ65534 DDM65534 DNI65534 DXE65534 EHA65534 EQW65534 FAS65534 FKO65534 FUK65534 GEG65534 GOC65534 GXY65534 HHU65534 HRQ65534 IBM65534 ILI65534 IVE65534 JFA65534 JOW65534 JYS65534 KIO65534 KSK65534 LCG65534 LMC65534 LVY65534 MFU65534 MPQ65534 MZM65534 NJI65534 NTE65534 ODA65534 OMW65534 OWS65534 PGO65534 PQK65534 QAG65534 QKC65534 QTY65534 RDU65534 RNQ65534 RXM65534 SHI65534 SRE65534 TBA65534 TKW65534 TUS65534 UEO65534 UOK65534 UYG65534 VIC65534 VRY65534 WBU65534 WLQ65534 WVM65534 E131070 JA131070 SW131070 ACS131070 AMO131070 AWK131070 BGG131070 BQC131070 BZY131070 CJU131070 CTQ131070 DDM131070 DNI131070 DXE131070 EHA131070 EQW131070 FAS131070 FKO131070 FUK131070 GEG131070 GOC131070 GXY131070 HHU131070 HRQ131070 IBM131070 ILI131070 IVE131070 JFA131070 JOW131070 JYS131070 KIO131070 KSK131070 LCG131070 LMC131070 LVY131070 MFU131070 MPQ131070 MZM131070 NJI131070 NTE131070 ODA131070 OMW131070 OWS131070 PGO131070 PQK131070 QAG131070 QKC131070 QTY131070 RDU131070 RNQ131070 RXM131070 SHI131070 SRE131070 TBA131070 TKW131070 TUS131070 UEO131070 UOK131070 UYG131070 VIC131070 VRY131070 WBU131070 WLQ131070 WVM131070 E196606 JA196606 SW196606 ACS196606 AMO196606 AWK196606 BGG196606 BQC196606 BZY196606 CJU196606 CTQ196606 DDM196606 DNI196606 DXE196606 EHA196606 EQW196606 FAS196606 FKO196606 FUK196606 GEG196606 GOC196606 GXY196606 HHU196606 HRQ196606 IBM196606 ILI196606 IVE196606 JFA196606 JOW196606 JYS196606 KIO196606 KSK196606 LCG196606 LMC196606 LVY196606 MFU196606 MPQ196606 MZM196606 NJI196606 NTE196606 ODA196606 OMW196606 OWS196606 PGO196606 PQK196606 QAG196606 QKC196606 QTY196606 RDU196606 RNQ196606 RXM196606 SHI196606 SRE196606 TBA196606 TKW196606 TUS196606 UEO196606 UOK196606 UYG196606 VIC196606 VRY196606 WBU196606 WLQ196606 WVM196606 E262142 JA262142 SW262142 ACS262142 AMO262142 AWK262142 BGG262142 BQC262142 BZY262142 CJU262142 CTQ262142 DDM262142 DNI262142 DXE262142 EHA262142 EQW262142 FAS262142 FKO262142 FUK262142 GEG262142 GOC262142 GXY262142 HHU262142 HRQ262142 IBM262142 ILI262142 IVE262142 JFA262142 JOW262142 JYS262142 KIO262142 KSK262142 LCG262142 LMC262142 LVY262142 MFU262142 MPQ262142 MZM262142 NJI262142 NTE262142 ODA262142 OMW262142 OWS262142 PGO262142 PQK262142 QAG262142 QKC262142 QTY262142 RDU262142 RNQ262142 RXM262142 SHI262142 SRE262142 TBA262142 TKW262142 TUS262142 UEO262142 UOK262142 UYG262142 VIC262142 VRY262142 WBU262142 WLQ262142 WVM262142 E327678 JA327678 SW327678 ACS327678 AMO327678 AWK327678 BGG327678 BQC327678 BZY327678 CJU327678 CTQ327678 DDM327678 DNI327678 DXE327678 EHA327678 EQW327678 FAS327678 FKO327678 FUK327678 GEG327678 GOC327678 GXY327678 HHU327678 HRQ327678 IBM327678 ILI327678 IVE327678 JFA327678 JOW327678 JYS327678 KIO327678 KSK327678 LCG327678 LMC327678 LVY327678 MFU327678 MPQ327678 MZM327678 NJI327678 NTE327678 ODA327678 OMW327678 OWS327678 PGO327678 PQK327678 QAG327678 QKC327678 QTY327678 RDU327678 RNQ327678 RXM327678 SHI327678 SRE327678 TBA327678 TKW327678 TUS327678 UEO327678 UOK327678 UYG327678 VIC327678 VRY327678 WBU327678 WLQ327678 WVM327678 E393214 JA393214 SW393214 ACS393214 AMO393214 AWK393214 BGG393214 BQC393214 BZY393214 CJU393214 CTQ393214 DDM393214 DNI393214 DXE393214 EHA393214 EQW393214 FAS393214 FKO393214 FUK393214 GEG393214 GOC393214 GXY393214 HHU393214 HRQ393214 IBM393214 ILI393214 IVE393214 JFA393214 JOW393214 JYS393214 KIO393214 KSK393214 LCG393214 LMC393214 LVY393214 MFU393214 MPQ393214 MZM393214 NJI393214 NTE393214 ODA393214 OMW393214 OWS393214 PGO393214 PQK393214 QAG393214 QKC393214 QTY393214 RDU393214 RNQ393214 RXM393214 SHI393214 SRE393214 TBA393214 TKW393214 TUS393214 UEO393214 UOK393214 UYG393214 VIC393214 VRY393214 WBU393214 WLQ393214 WVM393214 E458750 JA458750 SW458750 ACS458750 AMO458750 AWK458750 BGG458750 BQC458750 BZY458750 CJU458750 CTQ458750 DDM458750 DNI458750 DXE458750 EHA458750 EQW458750 FAS458750 FKO458750 FUK458750 GEG458750 GOC458750 GXY458750 HHU458750 HRQ458750 IBM458750 ILI458750 IVE458750 JFA458750 JOW458750 JYS458750 KIO458750 KSK458750 LCG458750 LMC458750 LVY458750 MFU458750 MPQ458750 MZM458750 NJI458750 NTE458750 ODA458750 OMW458750 OWS458750 PGO458750 PQK458750 QAG458750 QKC458750 QTY458750 RDU458750 RNQ458750 RXM458750 SHI458750 SRE458750 TBA458750 TKW458750 TUS458750 UEO458750 UOK458750 UYG458750 VIC458750 VRY458750 WBU458750 WLQ458750 WVM458750 E524286 JA524286 SW524286 ACS524286 AMO524286 AWK524286 BGG524286 BQC524286 BZY524286 CJU524286 CTQ524286 DDM524286 DNI524286 DXE524286 EHA524286 EQW524286 FAS524286 FKO524286 FUK524286 GEG524286 GOC524286 GXY524286 HHU524286 HRQ524286 IBM524286 ILI524286 IVE524286 JFA524286 JOW524286 JYS524286 KIO524286 KSK524286 LCG524286 LMC524286 LVY524286 MFU524286 MPQ524286 MZM524286 NJI524286 NTE524286 ODA524286 OMW524286 OWS524286 PGO524286 PQK524286 QAG524286 QKC524286 QTY524286 RDU524286 RNQ524286 RXM524286 SHI524286 SRE524286 TBA524286 TKW524286 TUS524286 UEO524286 UOK524286 UYG524286 VIC524286 VRY524286 WBU524286 WLQ524286 WVM524286 E589822 JA589822 SW589822 ACS589822 AMO589822 AWK589822 BGG589822 BQC589822 BZY589822 CJU589822 CTQ589822 DDM589822 DNI589822 DXE589822 EHA589822 EQW589822 FAS589822 FKO589822 FUK589822 GEG589822 GOC589822 GXY589822 HHU589822 HRQ589822 IBM589822 ILI589822 IVE589822 JFA589822 JOW589822 JYS589822 KIO589822 KSK589822 LCG589822 LMC589822 LVY589822 MFU589822 MPQ589822 MZM589822 NJI589822 NTE589822 ODA589822 OMW589822 OWS589822 PGO589822 PQK589822 QAG589822 QKC589822 QTY589822 RDU589822 RNQ589822 RXM589822 SHI589822 SRE589822 TBA589822 TKW589822 TUS589822 UEO589822 UOK589822 UYG589822 VIC589822 VRY589822 WBU589822 WLQ589822 WVM589822 E655358 JA655358 SW655358 ACS655358 AMO655358 AWK655358 BGG655358 BQC655358 BZY655358 CJU655358 CTQ655358 DDM655358 DNI655358 DXE655358 EHA655358 EQW655358 FAS655358 FKO655358 FUK655358 GEG655358 GOC655358 GXY655358 HHU655358 HRQ655358 IBM655358 ILI655358 IVE655358 JFA655358 JOW655358 JYS655358 KIO655358 KSK655358 LCG655358 LMC655358 LVY655358 MFU655358 MPQ655358 MZM655358 NJI655358 NTE655358 ODA655358 OMW655358 OWS655358 PGO655358 PQK655358 QAG655358 QKC655358 QTY655358 RDU655358 RNQ655358 RXM655358 SHI655358 SRE655358 TBA655358 TKW655358 TUS655358 UEO655358 UOK655358 UYG655358 VIC655358 VRY655358 WBU655358 WLQ655358 WVM655358 E720894 JA720894 SW720894 ACS720894 AMO720894 AWK720894 BGG720894 BQC720894 BZY720894 CJU720894 CTQ720894 DDM720894 DNI720894 DXE720894 EHA720894 EQW720894 FAS720894 FKO720894 FUK720894 GEG720894 GOC720894 GXY720894 HHU720894 HRQ720894 IBM720894 ILI720894 IVE720894 JFA720894 JOW720894 JYS720894 KIO720894 KSK720894 LCG720894 LMC720894 LVY720894 MFU720894 MPQ720894 MZM720894 NJI720894 NTE720894 ODA720894 OMW720894 OWS720894 PGO720894 PQK720894 QAG720894 QKC720894 QTY720894 RDU720894 RNQ720894 RXM720894 SHI720894 SRE720894 TBA720894 TKW720894 TUS720894 UEO720894 UOK720894 UYG720894 VIC720894 VRY720894 WBU720894 WLQ720894 WVM720894 E786430 JA786430 SW786430 ACS786430 AMO786430 AWK786430 BGG786430 BQC786430 BZY786430 CJU786430 CTQ786430 DDM786430 DNI786430 DXE786430 EHA786430 EQW786430 FAS786430 FKO786430 FUK786430 GEG786430 GOC786430 GXY786430 HHU786430 HRQ786430 IBM786430 ILI786430 IVE786430 JFA786430 JOW786430 JYS786430 KIO786430 KSK786430 LCG786430 LMC786430 LVY786430 MFU786430 MPQ786430 MZM786430 NJI786430 NTE786430 ODA786430 OMW786430 OWS786430 PGO786430 PQK786430 QAG786430 QKC786430 QTY786430 RDU786430 RNQ786430 RXM786430 SHI786430 SRE786430 TBA786430 TKW786430 TUS786430 UEO786430 UOK786430 UYG786430 VIC786430 VRY786430 WBU786430 WLQ786430 WVM786430 E851966 JA851966 SW851966 ACS851966 AMO851966 AWK851966 BGG851966 BQC851966 BZY851966 CJU851966 CTQ851966 DDM851966 DNI851966 DXE851966 EHA851966 EQW851966 FAS851966 FKO851966 FUK851966 GEG851966 GOC851966 GXY851966 HHU851966 HRQ851966 IBM851966 ILI851966 IVE851966 JFA851966 JOW851966 JYS851966 KIO851966 KSK851966 LCG851966 LMC851966 LVY851966 MFU851966 MPQ851966 MZM851966 NJI851966 NTE851966 ODA851966 OMW851966 OWS851966 PGO851966 PQK851966 QAG851966 QKC851966 QTY851966 RDU851966 RNQ851966 RXM851966 SHI851966 SRE851966 TBA851966 TKW851966 TUS851966 UEO851966 UOK851966 UYG851966 VIC851966 VRY851966 WBU851966 WLQ851966 WVM851966 E917502 JA917502 SW917502 ACS917502 AMO917502 AWK917502 BGG917502 BQC917502 BZY917502 CJU917502 CTQ917502 DDM917502 DNI917502 DXE917502 EHA917502 EQW917502 FAS917502 FKO917502 FUK917502 GEG917502 GOC917502 GXY917502 HHU917502 HRQ917502 IBM917502 ILI917502 IVE917502 JFA917502 JOW917502 JYS917502 KIO917502 KSK917502 LCG917502 LMC917502 LVY917502 MFU917502 MPQ917502 MZM917502 NJI917502 NTE917502 ODA917502 OMW917502 OWS917502 PGO917502 PQK917502 QAG917502 QKC917502 QTY917502 RDU917502 RNQ917502 RXM917502 SHI917502 SRE917502 TBA917502 TKW917502 TUS917502 UEO917502 UOK917502 UYG917502 VIC917502 VRY917502 WBU917502 WLQ917502 WVM917502 E983038 JA983038 SW983038 ACS983038 AMO983038 AWK983038 BGG983038 BQC983038 BZY983038 CJU983038 CTQ983038 DDM983038 DNI983038 DXE983038 EHA983038 EQW983038 FAS983038 FKO983038 FUK983038 GEG983038 GOC983038 GXY983038 HHU983038 HRQ983038 IBM983038 ILI983038 IVE983038 JFA983038 JOW983038 JYS983038 KIO983038 KSK983038 LCG983038 LMC983038 LVY983038 MFU983038 MPQ983038 MZM983038 NJI983038 NTE983038 ODA983038 OMW983038 OWS983038 PGO983038 PQK983038 QAG983038 QKC983038 QTY983038 RDU983038 RNQ983038 RXM983038 SHI983038 SRE983038 TBA983038 TKW983038 TUS983038 UEO983038 UOK983038 UYG983038 VIC983038 VRY983038 WBU983038 WLQ983038">
      <formula1>$F$1:$F$12</formula1>
    </dataValidation>
    <dataValidation type="list" allowBlank="1" showInputMessage="1" showErrorMessage="1" sqref="WVM983041 WLQ983041 WBU983041 VRY983041 VIC983041 UYG983041 UOK983041 UEO983041 TUS983041 TKW983041 TBA983041 SRE983041 SHI983041 RXM983041 RNQ983041 RDU983041 QTY983041 QKC983041 QAG983041 PQK983041 PGO983041 OWS983041 OMW983041 ODA983041 NTE983041 NJI983041 MZM983041 MPQ983041 MFU983041 LVY983041 LMC983041 LCG983041 KSK983041 KIO983041 JYS983041 JOW983041 JFA983041 IVE983041 ILI983041 IBM983041 HRQ983041 HHU983041 GXY983041 GOC983041 GEG983041 FUK983041 FKO983041 FAS983041 EQW983041 EHA983041 DXE983041 DNI983041 DDM983041 CTQ983041 CJU983041 BZY983041 BQC983041 BGG983041 AWK983041 AMO983041 ACS983041 SW983041 JA983041 E983041 WVM917505 WLQ917505 WBU917505 VRY917505 VIC917505 UYG917505 UOK917505 UEO917505 TUS917505 TKW917505 TBA917505 SRE917505 SHI917505 RXM917505 RNQ917505 RDU917505 QTY917505 QKC917505 QAG917505 PQK917505 PGO917505 OWS917505 OMW917505 ODA917505 NTE917505 NJI917505 MZM917505 MPQ917505 MFU917505 LVY917505 LMC917505 LCG917505 KSK917505 KIO917505 JYS917505 JOW917505 JFA917505 IVE917505 ILI917505 IBM917505 HRQ917505 HHU917505 GXY917505 GOC917505 GEG917505 FUK917505 FKO917505 FAS917505 EQW917505 EHA917505 DXE917505 DNI917505 DDM917505 CTQ917505 CJU917505 BZY917505 BQC917505 BGG917505 AWK917505 AMO917505 ACS917505 SW917505 JA917505 E917505 WVM851969 WLQ851969 WBU851969 VRY851969 VIC851969 UYG851969 UOK851969 UEO851969 TUS851969 TKW851969 TBA851969 SRE851969 SHI851969 RXM851969 RNQ851969 RDU851969 QTY851969 QKC851969 QAG851969 PQK851969 PGO851969 OWS851969 OMW851969 ODA851969 NTE851969 NJI851969 MZM851969 MPQ851969 MFU851969 LVY851969 LMC851969 LCG851969 KSK851969 KIO851969 JYS851969 JOW851969 JFA851969 IVE851969 ILI851969 IBM851969 HRQ851969 HHU851969 GXY851969 GOC851969 GEG851969 FUK851969 FKO851969 FAS851969 EQW851969 EHA851969 DXE851969 DNI851969 DDM851969 CTQ851969 CJU851969 BZY851969 BQC851969 BGG851969 AWK851969 AMO851969 ACS851969 SW851969 JA851969 E851969 WVM786433 WLQ786433 WBU786433 VRY786433 VIC786433 UYG786433 UOK786433 UEO786433 TUS786433 TKW786433 TBA786433 SRE786433 SHI786433 RXM786433 RNQ786433 RDU786433 QTY786433 QKC786433 QAG786433 PQK786433 PGO786433 OWS786433 OMW786433 ODA786433 NTE786433 NJI786433 MZM786433 MPQ786433 MFU786433 LVY786433 LMC786433 LCG786433 KSK786433 KIO786433 JYS786433 JOW786433 JFA786433 IVE786433 ILI786433 IBM786433 HRQ786433 HHU786433 GXY786433 GOC786433 GEG786433 FUK786433 FKO786433 FAS786433 EQW786433 EHA786433 DXE786433 DNI786433 DDM786433 CTQ786433 CJU786433 BZY786433 BQC786433 BGG786433 AWK786433 AMO786433 ACS786433 SW786433 JA786433 E786433 WVM720897 WLQ720897 WBU720897 VRY720897 VIC720897 UYG720897 UOK720897 UEO720897 TUS720897 TKW720897 TBA720897 SRE720897 SHI720897 RXM720897 RNQ720897 RDU720897 QTY720897 QKC720897 QAG720897 PQK720897 PGO720897 OWS720897 OMW720897 ODA720897 NTE720897 NJI720897 MZM720897 MPQ720897 MFU720897 LVY720897 LMC720897 LCG720897 KSK720897 KIO720897 JYS720897 JOW720897 JFA720897 IVE720897 ILI720897 IBM720897 HRQ720897 HHU720897 GXY720897 GOC720897 GEG720897 FUK720897 FKO720897 FAS720897 EQW720897 EHA720897 DXE720897 DNI720897 DDM720897 CTQ720897 CJU720897 BZY720897 BQC720897 BGG720897 AWK720897 AMO720897 ACS720897 SW720897 JA720897 E720897 WVM655361 WLQ655361 WBU655361 VRY655361 VIC655361 UYG655361 UOK655361 UEO655361 TUS655361 TKW655361 TBA655361 SRE655361 SHI655361 RXM655361 RNQ655361 RDU655361 QTY655361 QKC655361 QAG655361 PQK655361 PGO655361 OWS655361 OMW655361 ODA655361 NTE655361 NJI655361 MZM655361 MPQ655361 MFU655361 LVY655361 LMC655361 LCG655361 KSK655361 KIO655361 JYS655361 JOW655361 JFA655361 IVE655361 ILI655361 IBM655361 HRQ655361 HHU655361 GXY655361 GOC655361 GEG655361 FUK655361 FKO655361 FAS655361 EQW655361 EHA655361 DXE655361 DNI655361 DDM655361 CTQ655361 CJU655361 BZY655361 BQC655361 BGG655361 AWK655361 AMO655361 ACS655361 SW655361 JA655361 E655361 WVM589825 WLQ589825 WBU589825 VRY589825 VIC589825 UYG589825 UOK589825 UEO589825 TUS589825 TKW589825 TBA589825 SRE589825 SHI589825 RXM589825 RNQ589825 RDU589825 QTY589825 QKC589825 QAG589825 PQK589825 PGO589825 OWS589825 OMW589825 ODA589825 NTE589825 NJI589825 MZM589825 MPQ589825 MFU589825 LVY589825 LMC589825 LCG589825 KSK589825 KIO589825 JYS589825 JOW589825 JFA589825 IVE589825 ILI589825 IBM589825 HRQ589825 HHU589825 GXY589825 GOC589825 GEG589825 FUK589825 FKO589825 FAS589825 EQW589825 EHA589825 DXE589825 DNI589825 DDM589825 CTQ589825 CJU589825 BZY589825 BQC589825 BGG589825 AWK589825 AMO589825 ACS589825 SW589825 JA589825 E589825 WVM524289 WLQ524289 WBU524289 VRY524289 VIC524289 UYG524289 UOK524289 UEO524289 TUS524289 TKW524289 TBA524289 SRE524289 SHI524289 RXM524289 RNQ524289 RDU524289 QTY524289 QKC524289 QAG524289 PQK524289 PGO524289 OWS524289 OMW524289 ODA524289 NTE524289 NJI524289 MZM524289 MPQ524289 MFU524289 LVY524289 LMC524289 LCG524289 KSK524289 KIO524289 JYS524289 JOW524289 JFA524289 IVE524289 ILI524289 IBM524289 HRQ524289 HHU524289 GXY524289 GOC524289 GEG524289 FUK524289 FKO524289 FAS524289 EQW524289 EHA524289 DXE524289 DNI524289 DDM524289 CTQ524289 CJU524289 BZY524289 BQC524289 BGG524289 AWK524289 AMO524289 ACS524289 SW524289 JA524289 E524289 WVM458753 WLQ458753 WBU458753 VRY458753 VIC458753 UYG458753 UOK458753 UEO458753 TUS458753 TKW458753 TBA458753 SRE458753 SHI458753 RXM458753 RNQ458753 RDU458753 QTY458753 QKC458753 QAG458753 PQK458753 PGO458753 OWS458753 OMW458753 ODA458753 NTE458753 NJI458753 MZM458753 MPQ458753 MFU458753 LVY458753 LMC458753 LCG458753 KSK458753 KIO458753 JYS458753 JOW458753 JFA458753 IVE458753 ILI458753 IBM458753 HRQ458753 HHU458753 GXY458753 GOC458753 GEG458753 FUK458753 FKO458753 FAS458753 EQW458753 EHA458753 DXE458753 DNI458753 DDM458753 CTQ458753 CJU458753 BZY458753 BQC458753 BGG458753 AWK458753 AMO458753 ACS458753 SW458753 JA458753 E458753 WVM393217 WLQ393217 WBU393217 VRY393217 VIC393217 UYG393217 UOK393217 UEO393217 TUS393217 TKW393217 TBA393217 SRE393217 SHI393217 RXM393217 RNQ393217 RDU393217 QTY393217 QKC393217 QAG393217 PQK393217 PGO393217 OWS393217 OMW393217 ODA393217 NTE393217 NJI393217 MZM393217 MPQ393217 MFU393217 LVY393217 LMC393217 LCG393217 KSK393217 KIO393217 JYS393217 JOW393217 JFA393217 IVE393217 ILI393217 IBM393217 HRQ393217 HHU393217 GXY393217 GOC393217 GEG393217 FUK393217 FKO393217 FAS393217 EQW393217 EHA393217 DXE393217 DNI393217 DDM393217 CTQ393217 CJU393217 BZY393217 BQC393217 BGG393217 AWK393217 AMO393217 ACS393217 SW393217 JA393217 E393217 WVM327681 WLQ327681 WBU327681 VRY327681 VIC327681 UYG327681 UOK327681 UEO327681 TUS327681 TKW327681 TBA327681 SRE327681 SHI327681 RXM327681 RNQ327681 RDU327681 QTY327681 QKC327681 QAG327681 PQK327681 PGO327681 OWS327681 OMW327681 ODA327681 NTE327681 NJI327681 MZM327681 MPQ327681 MFU327681 LVY327681 LMC327681 LCG327681 KSK327681 KIO327681 JYS327681 JOW327681 JFA327681 IVE327681 ILI327681 IBM327681 HRQ327681 HHU327681 GXY327681 GOC327681 GEG327681 FUK327681 FKO327681 FAS327681 EQW327681 EHA327681 DXE327681 DNI327681 DDM327681 CTQ327681 CJU327681 BZY327681 BQC327681 BGG327681 AWK327681 AMO327681 ACS327681 SW327681 JA327681 E327681 WVM262145 WLQ262145 WBU262145 VRY262145 VIC262145 UYG262145 UOK262145 UEO262145 TUS262145 TKW262145 TBA262145 SRE262145 SHI262145 RXM262145 RNQ262145 RDU262145 QTY262145 QKC262145 QAG262145 PQK262145 PGO262145 OWS262145 OMW262145 ODA262145 NTE262145 NJI262145 MZM262145 MPQ262145 MFU262145 LVY262145 LMC262145 LCG262145 KSK262145 KIO262145 JYS262145 JOW262145 JFA262145 IVE262145 ILI262145 IBM262145 HRQ262145 HHU262145 GXY262145 GOC262145 GEG262145 FUK262145 FKO262145 FAS262145 EQW262145 EHA262145 DXE262145 DNI262145 DDM262145 CTQ262145 CJU262145 BZY262145 BQC262145 BGG262145 AWK262145 AMO262145 ACS262145 SW262145 JA262145 E262145 WVM196609 WLQ196609 WBU196609 VRY196609 VIC196609 UYG196609 UOK196609 UEO196609 TUS196609 TKW196609 TBA196609 SRE196609 SHI196609 RXM196609 RNQ196609 RDU196609 QTY196609 QKC196609 QAG196609 PQK196609 PGO196609 OWS196609 OMW196609 ODA196609 NTE196609 NJI196609 MZM196609 MPQ196609 MFU196609 LVY196609 LMC196609 LCG196609 KSK196609 KIO196609 JYS196609 JOW196609 JFA196609 IVE196609 ILI196609 IBM196609 HRQ196609 HHU196609 GXY196609 GOC196609 GEG196609 FUK196609 FKO196609 FAS196609 EQW196609 EHA196609 DXE196609 DNI196609 DDM196609 CTQ196609 CJU196609 BZY196609 BQC196609 BGG196609 AWK196609 AMO196609 ACS196609 SW196609 JA196609 E196609 WVM131073 WLQ131073 WBU131073 VRY131073 VIC131073 UYG131073 UOK131073 UEO131073 TUS131073 TKW131073 TBA131073 SRE131073 SHI131073 RXM131073 RNQ131073 RDU131073 QTY131073 QKC131073 QAG131073 PQK131073 PGO131073 OWS131073 OMW131073 ODA131073 NTE131073 NJI131073 MZM131073 MPQ131073 MFU131073 LVY131073 LMC131073 LCG131073 KSK131073 KIO131073 JYS131073 JOW131073 JFA131073 IVE131073 ILI131073 IBM131073 HRQ131073 HHU131073 GXY131073 GOC131073 GEG131073 FUK131073 FKO131073 FAS131073 EQW131073 EHA131073 DXE131073 DNI131073 DDM131073 CTQ131073 CJU131073 BZY131073 BQC131073 BGG131073 AWK131073 AMO131073 ACS131073 SW131073 JA131073 E131073 WVM65537 WLQ65537 WBU65537 VRY65537 VIC65537 UYG65537 UOK65537 UEO65537 TUS65537 TKW65537 TBA65537 SRE65537 SHI65537 RXM65537 RNQ65537 RDU65537 QTY65537 QKC65537 QAG65537 PQK65537 PGO65537 OWS65537 OMW65537 ODA65537 NTE65537 NJI65537 MZM65537 MPQ65537 MFU65537 LVY65537 LMC65537 LCG65537 KSK65537 KIO65537 JYS65537 JOW65537 JFA65537 IVE65537 ILI65537 IBM65537 HRQ65537 HHU65537 GXY65537 GOC65537 GEG65537 FUK65537 FKO65537 FAS65537 EQW65537 EHA65537 DXE65537 DNI65537 DDM65537 CTQ65537 CJU65537 BZY65537 BQC65537 BGG65537 AWK65537 AMO65537 ACS65537 SW65537 JA65537 E65537 WVM20 WLQ20 WBU20 VRY20 VIC20 UYG20 UOK20 UEO20 TUS20 TKW20 TBA20 SRE20 SHI20 RXM20 RNQ20 RDU20 QTY20 QKC20 QAG20 PQK20 PGO20 OWS20 OMW20 ODA20 NTE20 NJI20 MZM20 MPQ20 MFU20 LVY20 LMC20 LCG20 KSK20 KIO20 JYS20 JOW20 JFA20 IVE20 ILI20 IBM20 HRQ20 HHU20 GXY20 GOC20 GEG20 FUK20 FKO20 FAS20 EQW20 EHA20 DXE20 DNI20 DDM20 CTQ20 CJU20 BZY20 BQC20 BGG20 AWK20 AMO20 ACS20 SW20 JA20">
      <formula1>$E$1:$E$6</formula1>
    </dataValidation>
    <dataValidation type="list" allowBlank="1" showInputMessage="1" showErrorMessage="1" sqref="WVJ983044:WVJ983068 IX22:IX26 ST22:ST26 ACP22:ACP26 AML22:AML26 AWH22:AWH26 BGD22:BGD26 BPZ22:BPZ26 BZV22:BZV26 CJR22:CJR26 CTN22:CTN26 DDJ22:DDJ26 DNF22:DNF26 DXB22:DXB26 EGX22:EGX26 EQT22:EQT26 FAP22:FAP26 FKL22:FKL26 FUH22:FUH26 GED22:GED26 GNZ22:GNZ26 GXV22:GXV26 HHR22:HHR26 HRN22:HRN26 IBJ22:IBJ26 ILF22:ILF26 IVB22:IVB26 JEX22:JEX26 JOT22:JOT26 JYP22:JYP26 KIL22:KIL26 KSH22:KSH26 LCD22:LCD26 LLZ22:LLZ26 LVV22:LVV26 MFR22:MFR26 MPN22:MPN26 MZJ22:MZJ26 NJF22:NJF26 NTB22:NTB26 OCX22:OCX26 OMT22:OMT26 OWP22:OWP26 PGL22:PGL26 PQH22:PQH26 QAD22:QAD26 QJZ22:QJZ26 QTV22:QTV26 RDR22:RDR26 RNN22:RNN26 RXJ22:RXJ26 SHF22:SHF26 SRB22:SRB26 TAX22:TAX26 TKT22:TKT26 TUP22:TUP26 UEL22:UEL26 UOH22:UOH26 UYD22:UYD26 VHZ22:VHZ26 VRV22:VRV26 WBR22:WBR26 WLN22:WLN26 WVJ22:WVJ26 B65540:B65564 IX65540:IX65564 ST65540:ST65564 ACP65540:ACP65564 AML65540:AML65564 AWH65540:AWH65564 BGD65540:BGD65564 BPZ65540:BPZ65564 BZV65540:BZV65564 CJR65540:CJR65564 CTN65540:CTN65564 DDJ65540:DDJ65564 DNF65540:DNF65564 DXB65540:DXB65564 EGX65540:EGX65564 EQT65540:EQT65564 FAP65540:FAP65564 FKL65540:FKL65564 FUH65540:FUH65564 GED65540:GED65564 GNZ65540:GNZ65564 GXV65540:GXV65564 HHR65540:HHR65564 HRN65540:HRN65564 IBJ65540:IBJ65564 ILF65540:ILF65564 IVB65540:IVB65564 JEX65540:JEX65564 JOT65540:JOT65564 JYP65540:JYP65564 KIL65540:KIL65564 KSH65540:KSH65564 LCD65540:LCD65564 LLZ65540:LLZ65564 LVV65540:LVV65564 MFR65540:MFR65564 MPN65540:MPN65564 MZJ65540:MZJ65564 NJF65540:NJF65564 NTB65540:NTB65564 OCX65540:OCX65564 OMT65540:OMT65564 OWP65540:OWP65564 PGL65540:PGL65564 PQH65540:PQH65564 QAD65540:QAD65564 QJZ65540:QJZ65564 QTV65540:QTV65564 RDR65540:RDR65564 RNN65540:RNN65564 RXJ65540:RXJ65564 SHF65540:SHF65564 SRB65540:SRB65564 TAX65540:TAX65564 TKT65540:TKT65564 TUP65540:TUP65564 UEL65540:UEL65564 UOH65540:UOH65564 UYD65540:UYD65564 VHZ65540:VHZ65564 VRV65540:VRV65564 WBR65540:WBR65564 WLN65540:WLN65564 WVJ65540:WVJ65564 B131076:B131100 IX131076:IX131100 ST131076:ST131100 ACP131076:ACP131100 AML131076:AML131100 AWH131076:AWH131100 BGD131076:BGD131100 BPZ131076:BPZ131100 BZV131076:BZV131100 CJR131076:CJR131100 CTN131076:CTN131100 DDJ131076:DDJ131100 DNF131076:DNF131100 DXB131076:DXB131100 EGX131076:EGX131100 EQT131076:EQT131100 FAP131076:FAP131100 FKL131076:FKL131100 FUH131076:FUH131100 GED131076:GED131100 GNZ131076:GNZ131100 GXV131076:GXV131100 HHR131076:HHR131100 HRN131076:HRN131100 IBJ131076:IBJ131100 ILF131076:ILF131100 IVB131076:IVB131100 JEX131076:JEX131100 JOT131076:JOT131100 JYP131076:JYP131100 KIL131076:KIL131100 KSH131076:KSH131100 LCD131076:LCD131100 LLZ131076:LLZ131100 LVV131076:LVV131100 MFR131076:MFR131100 MPN131076:MPN131100 MZJ131076:MZJ131100 NJF131076:NJF131100 NTB131076:NTB131100 OCX131076:OCX131100 OMT131076:OMT131100 OWP131076:OWP131100 PGL131076:PGL131100 PQH131076:PQH131100 QAD131076:QAD131100 QJZ131076:QJZ131100 QTV131076:QTV131100 RDR131076:RDR131100 RNN131076:RNN131100 RXJ131076:RXJ131100 SHF131076:SHF131100 SRB131076:SRB131100 TAX131076:TAX131100 TKT131076:TKT131100 TUP131076:TUP131100 UEL131076:UEL131100 UOH131076:UOH131100 UYD131076:UYD131100 VHZ131076:VHZ131100 VRV131076:VRV131100 WBR131076:WBR131100 WLN131076:WLN131100 WVJ131076:WVJ131100 B196612:B196636 IX196612:IX196636 ST196612:ST196636 ACP196612:ACP196636 AML196612:AML196636 AWH196612:AWH196636 BGD196612:BGD196636 BPZ196612:BPZ196636 BZV196612:BZV196636 CJR196612:CJR196636 CTN196612:CTN196636 DDJ196612:DDJ196636 DNF196612:DNF196636 DXB196612:DXB196636 EGX196612:EGX196636 EQT196612:EQT196636 FAP196612:FAP196636 FKL196612:FKL196636 FUH196612:FUH196636 GED196612:GED196636 GNZ196612:GNZ196636 GXV196612:GXV196636 HHR196612:HHR196636 HRN196612:HRN196636 IBJ196612:IBJ196636 ILF196612:ILF196636 IVB196612:IVB196636 JEX196612:JEX196636 JOT196612:JOT196636 JYP196612:JYP196636 KIL196612:KIL196636 KSH196612:KSH196636 LCD196612:LCD196636 LLZ196612:LLZ196636 LVV196612:LVV196636 MFR196612:MFR196636 MPN196612:MPN196636 MZJ196612:MZJ196636 NJF196612:NJF196636 NTB196612:NTB196636 OCX196612:OCX196636 OMT196612:OMT196636 OWP196612:OWP196636 PGL196612:PGL196636 PQH196612:PQH196636 QAD196612:QAD196636 QJZ196612:QJZ196636 QTV196612:QTV196636 RDR196612:RDR196636 RNN196612:RNN196636 RXJ196612:RXJ196636 SHF196612:SHF196636 SRB196612:SRB196636 TAX196612:TAX196636 TKT196612:TKT196636 TUP196612:TUP196636 UEL196612:UEL196636 UOH196612:UOH196636 UYD196612:UYD196636 VHZ196612:VHZ196636 VRV196612:VRV196636 WBR196612:WBR196636 WLN196612:WLN196636 WVJ196612:WVJ196636 B262148:B262172 IX262148:IX262172 ST262148:ST262172 ACP262148:ACP262172 AML262148:AML262172 AWH262148:AWH262172 BGD262148:BGD262172 BPZ262148:BPZ262172 BZV262148:BZV262172 CJR262148:CJR262172 CTN262148:CTN262172 DDJ262148:DDJ262172 DNF262148:DNF262172 DXB262148:DXB262172 EGX262148:EGX262172 EQT262148:EQT262172 FAP262148:FAP262172 FKL262148:FKL262172 FUH262148:FUH262172 GED262148:GED262172 GNZ262148:GNZ262172 GXV262148:GXV262172 HHR262148:HHR262172 HRN262148:HRN262172 IBJ262148:IBJ262172 ILF262148:ILF262172 IVB262148:IVB262172 JEX262148:JEX262172 JOT262148:JOT262172 JYP262148:JYP262172 KIL262148:KIL262172 KSH262148:KSH262172 LCD262148:LCD262172 LLZ262148:LLZ262172 LVV262148:LVV262172 MFR262148:MFR262172 MPN262148:MPN262172 MZJ262148:MZJ262172 NJF262148:NJF262172 NTB262148:NTB262172 OCX262148:OCX262172 OMT262148:OMT262172 OWP262148:OWP262172 PGL262148:PGL262172 PQH262148:PQH262172 QAD262148:QAD262172 QJZ262148:QJZ262172 QTV262148:QTV262172 RDR262148:RDR262172 RNN262148:RNN262172 RXJ262148:RXJ262172 SHF262148:SHF262172 SRB262148:SRB262172 TAX262148:TAX262172 TKT262148:TKT262172 TUP262148:TUP262172 UEL262148:UEL262172 UOH262148:UOH262172 UYD262148:UYD262172 VHZ262148:VHZ262172 VRV262148:VRV262172 WBR262148:WBR262172 WLN262148:WLN262172 WVJ262148:WVJ262172 B327684:B327708 IX327684:IX327708 ST327684:ST327708 ACP327684:ACP327708 AML327684:AML327708 AWH327684:AWH327708 BGD327684:BGD327708 BPZ327684:BPZ327708 BZV327684:BZV327708 CJR327684:CJR327708 CTN327684:CTN327708 DDJ327684:DDJ327708 DNF327684:DNF327708 DXB327684:DXB327708 EGX327684:EGX327708 EQT327684:EQT327708 FAP327684:FAP327708 FKL327684:FKL327708 FUH327684:FUH327708 GED327684:GED327708 GNZ327684:GNZ327708 GXV327684:GXV327708 HHR327684:HHR327708 HRN327684:HRN327708 IBJ327684:IBJ327708 ILF327684:ILF327708 IVB327684:IVB327708 JEX327684:JEX327708 JOT327684:JOT327708 JYP327684:JYP327708 KIL327684:KIL327708 KSH327684:KSH327708 LCD327684:LCD327708 LLZ327684:LLZ327708 LVV327684:LVV327708 MFR327684:MFR327708 MPN327684:MPN327708 MZJ327684:MZJ327708 NJF327684:NJF327708 NTB327684:NTB327708 OCX327684:OCX327708 OMT327684:OMT327708 OWP327684:OWP327708 PGL327684:PGL327708 PQH327684:PQH327708 QAD327684:QAD327708 QJZ327684:QJZ327708 QTV327684:QTV327708 RDR327684:RDR327708 RNN327684:RNN327708 RXJ327684:RXJ327708 SHF327684:SHF327708 SRB327684:SRB327708 TAX327684:TAX327708 TKT327684:TKT327708 TUP327684:TUP327708 UEL327684:UEL327708 UOH327684:UOH327708 UYD327684:UYD327708 VHZ327684:VHZ327708 VRV327684:VRV327708 WBR327684:WBR327708 WLN327684:WLN327708 WVJ327684:WVJ327708 B393220:B393244 IX393220:IX393244 ST393220:ST393244 ACP393220:ACP393244 AML393220:AML393244 AWH393220:AWH393244 BGD393220:BGD393244 BPZ393220:BPZ393244 BZV393220:BZV393244 CJR393220:CJR393244 CTN393220:CTN393244 DDJ393220:DDJ393244 DNF393220:DNF393244 DXB393220:DXB393244 EGX393220:EGX393244 EQT393220:EQT393244 FAP393220:FAP393244 FKL393220:FKL393244 FUH393220:FUH393244 GED393220:GED393244 GNZ393220:GNZ393244 GXV393220:GXV393244 HHR393220:HHR393244 HRN393220:HRN393244 IBJ393220:IBJ393244 ILF393220:ILF393244 IVB393220:IVB393244 JEX393220:JEX393244 JOT393220:JOT393244 JYP393220:JYP393244 KIL393220:KIL393244 KSH393220:KSH393244 LCD393220:LCD393244 LLZ393220:LLZ393244 LVV393220:LVV393244 MFR393220:MFR393244 MPN393220:MPN393244 MZJ393220:MZJ393244 NJF393220:NJF393244 NTB393220:NTB393244 OCX393220:OCX393244 OMT393220:OMT393244 OWP393220:OWP393244 PGL393220:PGL393244 PQH393220:PQH393244 QAD393220:QAD393244 QJZ393220:QJZ393244 QTV393220:QTV393244 RDR393220:RDR393244 RNN393220:RNN393244 RXJ393220:RXJ393244 SHF393220:SHF393244 SRB393220:SRB393244 TAX393220:TAX393244 TKT393220:TKT393244 TUP393220:TUP393244 UEL393220:UEL393244 UOH393220:UOH393244 UYD393220:UYD393244 VHZ393220:VHZ393244 VRV393220:VRV393244 WBR393220:WBR393244 WLN393220:WLN393244 WVJ393220:WVJ393244 B458756:B458780 IX458756:IX458780 ST458756:ST458780 ACP458756:ACP458780 AML458756:AML458780 AWH458756:AWH458780 BGD458756:BGD458780 BPZ458756:BPZ458780 BZV458756:BZV458780 CJR458756:CJR458780 CTN458756:CTN458780 DDJ458756:DDJ458780 DNF458756:DNF458780 DXB458756:DXB458780 EGX458756:EGX458780 EQT458756:EQT458780 FAP458756:FAP458780 FKL458756:FKL458780 FUH458756:FUH458780 GED458756:GED458780 GNZ458756:GNZ458780 GXV458756:GXV458780 HHR458756:HHR458780 HRN458756:HRN458780 IBJ458756:IBJ458780 ILF458756:ILF458780 IVB458756:IVB458780 JEX458756:JEX458780 JOT458756:JOT458780 JYP458756:JYP458780 KIL458756:KIL458780 KSH458756:KSH458780 LCD458756:LCD458780 LLZ458756:LLZ458780 LVV458756:LVV458780 MFR458756:MFR458780 MPN458756:MPN458780 MZJ458756:MZJ458780 NJF458756:NJF458780 NTB458756:NTB458780 OCX458756:OCX458780 OMT458756:OMT458780 OWP458756:OWP458780 PGL458756:PGL458780 PQH458756:PQH458780 QAD458756:QAD458780 QJZ458756:QJZ458780 QTV458756:QTV458780 RDR458756:RDR458780 RNN458756:RNN458780 RXJ458756:RXJ458780 SHF458756:SHF458780 SRB458756:SRB458780 TAX458756:TAX458780 TKT458756:TKT458780 TUP458756:TUP458780 UEL458756:UEL458780 UOH458756:UOH458780 UYD458756:UYD458780 VHZ458756:VHZ458780 VRV458756:VRV458780 WBR458756:WBR458780 WLN458756:WLN458780 WVJ458756:WVJ458780 B524292:B524316 IX524292:IX524316 ST524292:ST524316 ACP524292:ACP524316 AML524292:AML524316 AWH524292:AWH524316 BGD524292:BGD524316 BPZ524292:BPZ524316 BZV524292:BZV524316 CJR524292:CJR524316 CTN524292:CTN524316 DDJ524292:DDJ524316 DNF524292:DNF524316 DXB524292:DXB524316 EGX524292:EGX524316 EQT524292:EQT524316 FAP524292:FAP524316 FKL524292:FKL524316 FUH524292:FUH524316 GED524292:GED524316 GNZ524292:GNZ524316 GXV524292:GXV524316 HHR524292:HHR524316 HRN524292:HRN524316 IBJ524292:IBJ524316 ILF524292:ILF524316 IVB524292:IVB524316 JEX524292:JEX524316 JOT524292:JOT524316 JYP524292:JYP524316 KIL524292:KIL524316 KSH524292:KSH524316 LCD524292:LCD524316 LLZ524292:LLZ524316 LVV524292:LVV524316 MFR524292:MFR524316 MPN524292:MPN524316 MZJ524292:MZJ524316 NJF524292:NJF524316 NTB524292:NTB524316 OCX524292:OCX524316 OMT524292:OMT524316 OWP524292:OWP524316 PGL524292:PGL524316 PQH524292:PQH524316 QAD524292:QAD524316 QJZ524292:QJZ524316 QTV524292:QTV524316 RDR524292:RDR524316 RNN524292:RNN524316 RXJ524292:RXJ524316 SHF524292:SHF524316 SRB524292:SRB524316 TAX524292:TAX524316 TKT524292:TKT524316 TUP524292:TUP524316 UEL524292:UEL524316 UOH524292:UOH524316 UYD524292:UYD524316 VHZ524292:VHZ524316 VRV524292:VRV524316 WBR524292:WBR524316 WLN524292:WLN524316 WVJ524292:WVJ524316 B589828:B589852 IX589828:IX589852 ST589828:ST589852 ACP589828:ACP589852 AML589828:AML589852 AWH589828:AWH589852 BGD589828:BGD589852 BPZ589828:BPZ589852 BZV589828:BZV589852 CJR589828:CJR589852 CTN589828:CTN589852 DDJ589828:DDJ589852 DNF589828:DNF589852 DXB589828:DXB589852 EGX589828:EGX589852 EQT589828:EQT589852 FAP589828:FAP589852 FKL589828:FKL589852 FUH589828:FUH589852 GED589828:GED589852 GNZ589828:GNZ589852 GXV589828:GXV589852 HHR589828:HHR589852 HRN589828:HRN589852 IBJ589828:IBJ589852 ILF589828:ILF589852 IVB589828:IVB589852 JEX589828:JEX589852 JOT589828:JOT589852 JYP589828:JYP589852 KIL589828:KIL589852 KSH589828:KSH589852 LCD589828:LCD589852 LLZ589828:LLZ589852 LVV589828:LVV589852 MFR589828:MFR589852 MPN589828:MPN589852 MZJ589828:MZJ589852 NJF589828:NJF589852 NTB589828:NTB589852 OCX589828:OCX589852 OMT589828:OMT589852 OWP589828:OWP589852 PGL589828:PGL589852 PQH589828:PQH589852 QAD589828:QAD589852 QJZ589828:QJZ589852 QTV589828:QTV589852 RDR589828:RDR589852 RNN589828:RNN589852 RXJ589828:RXJ589852 SHF589828:SHF589852 SRB589828:SRB589852 TAX589828:TAX589852 TKT589828:TKT589852 TUP589828:TUP589852 UEL589828:UEL589852 UOH589828:UOH589852 UYD589828:UYD589852 VHZ589828:VHZ589852 VRV589828:VRV589852 WBR589828:WBR589852 WLN589828:WLN589852 WVJ589828:WVJ589852 B655364:B655388 IX655364:IX655388 ST655364:ST655388 ACP655364:ACP655388 AML655364:AML655388 AWH655364:AWH655388 BGD655364:BGD655388 BPZ655364:BPZ655388 BZV655364:BZV655388 CJR655364:CJR655388 CTN655364:CTN655388 DDJ655364:DDJ655388 DNF655364:DNF655388 DXB655364:DXB655388 EGX655364:EGX655388 EQT655364:EQT655388 FAP655364:FAP655388 FKL655364:FKL655388 FUH655364:FUH655388 GED655364:GED655388 GNZ655364:GNZ655388 GXV655364:GXV655388 HHR655364:HHR655388 HRN655364:HRN655388 IBJ655364:IBJ655388 ILF655364:ILF655388 IVB655364:IVB655388 JEX655364:JEX655388 JOT655364:JOT655388 JYP655364:JYP655388 KIL655364:KIL655388 KSH655364:KSH655388 LCD655364:LCD655388 LLZ655364:LLZ655388 LVV655364:LVV655388 MFR655364:MFR655388 MPN655364:MPN655388 MZJ655364:MZJ655388 NJF655364:NJF655388 NTB655364:NTB655388 OCX655364:OCX655388 OMT655364:OMT655388 OWP655364:OWP655388 PGL655364:PGL655388 PQH655364:PQH655388 QAD655364:QAD655388 QJZ655364:QJZ655388 QTV655364:QTV655388 RDR655364:RDR655388 RNN655364:RNN655388 RXJ655364:RXJ655388 SHF655364:SHF655388 SRB655364:SRB655388 TAX655364:TAX655388 TKT655364:TKT655388 TUP655364:TUP655388 UEL655364:UEL655388 UOH655364:UOH655388 UYD655364:UYD655388 VHZ655364:VHZ655388 VRV655364:VRV655388 WBR655364:WBR655388 WLN655364:WLN655388 WVJ655364:WVJ655388 B720900:B720924 IX720900:IX720924 ST720900:ST720924 ACP720900:ACP720924 AML720900:AML720924 AWH720900:AWH720924 BGD720900:BGD720924 BPZ720900:BPZ720924 BZV720900:BZV720924 CJR720900:CJR720924 CTN720900:CTN720924 DDJ720900:DDJ720924 DNF720900:DNF720924 DXB720900:DXB720924 EGX720900:EGX720924 EQT720900:EQT720924 FAP720900:FAP720924 FKL720900:FKL720924 FUH720900:FUH720924 GED720900:GED720924 GNZ720900:GNZ720924 GXV720900:GXV720924 HHR720900:HHR720924 HRN720900:HRN720924 IBJ720900:IBJ720924 ILF720900:ILF720924 IVB720900:IVB720924 JEX720900:JEX720924 JOT720900:JOT720924 JYP720900:JYP720924 KIL720900:KIL720924 KSH720900:KSH720924 LCD720900:LCD720924 LLZ720900:LLZ720924 LVV720900:LVV720924 MFR720900:MFR720924 MPN720900:MPN720924 MZJ720900:MZJ720924 NJF720900:NJF720924 NTB720900:NTB720924 OCX720900:OCX720924 OMT720900:OMT720924 OWP720900:OWP720924 PGL720900:PGL720924 PQH720900:PQH720924 QAD720900:QAD720924 QJZ720900:QJZ720924 QTV720900:QTV720924 RDR720900:RDR720924 RNN720900:RNN720924 RXJ720900:RXJ720924 SHF720900:SHF720924 SRB720900:SRB720924 TAX720900:TAX720924 TKT720900:TKT720924 TUP720900:TUP720924 UEL720900:UEL720924 UOH720900:UOH720924 UYD720900:UYD720924 VHZ720900:VHZ720924 VRV720900:VRV720924 WBR720900:WBR720924 WLN720900:WLN720924 WVJ720900:WVJ720924 B786436:B786460 IX786436:IX786460 ST786436:ST786460 ACP786436:ACP786460 AML786436:AML786460 AWH786436:AWH786460 BGD786436:BGD786460 BPZ786436:BPZ786460 BZV786436:BZV786460 CJR786436:CJR786460 CTN786436:CTN786460 DDJ786436:DDJ786460 DNF786436:DNF786460 DXB786436:DXB786460 EGX786436:EGX786460 EQT786436:EQT786460 FAP786436:FAP786460 FKL786436:FKL786460 FUH786436:FUH786460 GED786436:GED786460 GNZ786436:GNZ786460 GXV786436:GXV786460 HHR786436:HHR786460 HRN786436:HRN786460 IBJ786436:IBJ786460 ILF786436:ILF786460 IVB786436:IVB786460 JEX786436:JEX786460 JOT786436:JOT786460 JYP786436:JYP786460 KIL786436:KIL786460 KSH786436:KSH786460 LCD786436:LCD786460 LLZ786436:LLZ786460 LVV786436:LVV786460 MFR786436:MFR786460 MPN786436:MPN786460 MZJ786436:MZJ786460 NJF786436:NJF786460 NTB786436:NTB786460 OCX786436:OCX786460 OMT786436:OMT786460 OWP786436:OWP786460 PGL786436:PGL786460 PQH786436:PQH786460 QAD786436:QAD786460 QJZ786436:QJZ786460 QTV786436:QTV786460 RDR786436:RDR786460 RNN786436:RNN786460 RXJ786436:RXJ786460 SHF786436:SHF786460 SRB786436:SRB786460 TAX786436:TAX786460 TKT786436:TKT786460 TUP786436:TUP786460 UEL786436:UEL786460 UOH786436:UOH786460 UYD786436:UYD786460 VHZ786436:VHZ786460 VRV786436:VRV786460 WBR786436:WBR786460 WLN786436:WLN786460 WVJ786436:WVJ786460 B851972:B851996 IX851972:IX851996 ST851972:ST851996 ACP851972:ACP851996 AML851972:AML851996 AWH851972:AWH851996 BGD851972:BGD851996 BPZ851972:BPZ851996 BZV851972:BZV851996 CJR851972:CJR851996 CTN851972:CTN851996 DDJ851972:DDJ851996 DNF851972:DNF851996 DXB851972:DXB851996 EGX851972:EGX851996 EQT851972:EQT851996 FAP851972:FAP851996 FKL851972:FKL851996 FUH851972:FUH851996 GED851972:GED851996 GNZ851972:GNZ851996 GXV851972:GXV851996 HHR851972:HHR851996 HRN851972:HRN851996 IBJ851972:IBJ851996 ILF851972:ILF851996 IVB851972:IVB851996 JEX851972:JEX851996 JOT851972:JOT851996 JYP851972:JYP851996 KIL851972:KIL851996 KSH851972:KSH851996 LCD851972:LCD851996 LLZ851972:LLZ851996 LVV851972:LVV851996 MFR851972:MFR851996 MPN851972:MPN851996 MZJ851972:MZJ851996 NJF851972:NJF851996 NTB851972:NTB851996 OCX851972:OCX851996 OMT851972:OMT851996 OWP851972:OWP851996 PGL851972:PGL851996 PQH851972:PQH851996 QAD851972:QAD851996 QJZ851972:QJZ851996 QTV851972:QTV851996 RDR851972:RDR851996 RNN851972:RNN851996 RXJ851972:RXJ851996 SHF851972:SHF851996 SRB851972:SRB851996 TAX851972:TAX851996 TKT851972:TKT851996 TUP851972:TUP851996 UEL851972:UEL851996 UOH851972:UOH851996 UYD851972:UYD851996 VHZ851972:VHZ851996 VRV851972:VRV851996 WBR851972:WBR851996 WLN851972:WLN851996 WVJ851972:WVJ851996 B917508:B917532 IX917508:IX917532 ST917508:ST917532 ACP917508:ACP917532 AML917508:AML917532 AWH917508:AWH917532 BGD917508:BGD917532 BPZ917508:BPZ917532 BZV917508:BZV917532 CJR917508:CJR917532 CTN917508:CTN917532 DDJ917508:DDJ917532 DNF917508:DNF917532 DXB917508:DXB917532 EGX917508:EGX917532 EQT917508:EQT917532 FAP917508:FAP917532 FKL917508:FKL917532 FUH917508:FUH917532 GED917508:GED917532 GNZ917508:GNZ917532 GXV917508:GXV917532 HHR917508:HHR917532 HRN917508:HRN917532 IBJ917508:IBJ917532 ILF917508:ILF917532 IVB917508:IVB917532 JEX917508:JEX917532 JOT917508:JOT917532 JYP917508:JYP917532 KIL917508:KIL917532 KSH917508:KSH917532 LCD917508:LCD917532 LLZ917508:LLZ917532 LVV917508:LVV917532 MFR917508:MFR917532 MPN917508:MPN917532 MZJ917508:MZJ917532 NJF917508:NJF917532 NTB917508:NTB917532 OCX917508:OCX917532 OMT917508:OMT917532 OWP917508:OWP917532 PGL917508:PGL917532 PQH917508:PQH917532 QAD917508:QAD917532 QJZ917508:QJZ917532 QTV917508:QTV917532 RDR917508:RDR917532 RNN917508:RNN917532 RXJ917508:RXJ917532 SHF917508:SHF917532 SRB917508:SRB917532 TAX917508:TAX917532 TKT917508:TKT917532 TUP917508:TUP917532 UEL917508:UEL917532 UOH917508:UOH917532 UYD917508:UYD917532 VHZ917508:VHZ917532 VRV917508:VRV917532 WBR917508:WBR917532 WLN917508:WLN917532 WVJ917508:WVJ917532 B983044:B983068 IX983044:IX983068 ST983044:ST983068 ACP983044:ACP983068 AML983044:AML983068 AWH983044:AWH983068 BGD983044:BGD983068 BPZ983044:BPZ983068 BZV983044:BZV983068 CJR983044:CJR983068 CTN983044:CTN983068 DDJ983044:DDJ983068 DNF983044:DNF983068 DXB983044:DXB983068 EGX983044:EGX983068 EQT983044:EQT983068 FAP983044:FAP983068 FKL983044:FKL983068 FUH983044:FUH983068 GED983044:GED983068 GNZ983044:GNZ983068 GXV983044:GXV983068 HHR983044:HHR983068 HRN983044:HRN983068 IBJ983044:IBJ983068 ILF983044:ILF983068 IVB983044:IVB983068 JEX983044:JEX983068 JOT983044:JOT983068 JYP983044:JYP983068 KIL983044:KIL983068 KSH983044:KSH983068 LCD983044:LCD983068 LLZ983044:LLZ983068 LVV983044:LVV983068 MFR983044:MFR983068 MPN983044:MPN983068 MZJ983044:MZJ983068 NJF983044:NJF983068 NTB983044:NTB983068 OCX983044:OCX983068 OMT983044:OMT983068 OWP983044:OWP983068 PGL983044:PGL983068 PQH983044:PQH983068 QAD983044:QAD983068 QJZ983044:QJZ983068 QTV983044:QTV983068 RDR983044:RDR983068 RNN983044:RNN983068 RXJ983044:RXJ983068 SHF983044:SHF983068 SRB983044:SRB983068 TAX983044:TAX983068 TKT983044:TKT983068 TUP983044:TUP983068 UEL983044:UEL983068 UOH983044:UOH983068 UYD983044:UYD983068 VHZ983044:VHZ983068 VRV983044:VRV983068 WBR983044:WBR983068 WLN983044:WLN983068 B22:B26 WVJ983082 IX46:IX65520 ST46:ST65520 ACP46:ACP65520 AML46:AML65520 AWH46:AWH65520 BGD46:BGD65520 BPZ46:BPZ65520 BZV46:BZV65520 CJR46:CJR65520 CTN46:CTN65520 DDJ46:DDJ65520 DNF46:DNF65520 DXB46:DXB65520 EGX46:EGX65520 EQT46:EQT65520 FAP46:FAP65520 FKL46:FKL65520 FUH46:FUH65520 GED46:GED65520 GNZ46:GNZ65520 GXV46:GXV65520 HHR46:HHR65520 HRN46:HRN65520 IBJ46:IBJ65520 ILF46:ILF65520 IVB46:IVB65520 JEX46:JEX65520 JOT46:JOT65520 JYP46:JYP65520 KIL46:KIL65520 KSH46:KSH65520 LCD46:LCD65520 LLZ46:LLZ65520 LVV46:LVV65520 MFR46:MFR65520 MPN46:MPN65520 MZJ46:MZJ65520 NJF46:NJF65520 NTB46:NTB65520 OCX46:OCX65520 OMT46:OMT65520 OWP46:OWP65520 PGL46:PGL65520 PQH46:PQH65520 QAD46:QAD65520 QJZ46:QJZ65520 QTV46:QTV65520 RDR46:RDR65520 RNN46:RNN65520 RXJ46:RXJ65520 SHF46:SHF65520 SRB46:SRB65520 TAX46:TAX65520 TKT46:TKT65520 TUP46:TUP65520 UEL46:UEL65520 UOH46:UOH65520 UYD46:UYD65520 VHZ46:VHZ65520 VRV46:VRV65520 WBR46:WBR65520 WLN46:WLN65520 WVJ46:WVJ65520 B65582:B131056 IX65582:IX131056 ST65582:ST131056 ACP65582:ACP131056 AML65582:AML131056 AWH65582:AWH131056 BGD65582:BGD131056 BPZ65582:BPZ131056 BZV65582:BZV131056 CJR65582:CJR131056 CTN65582:CTN131056 DDJ65582:DDJ131056 DNF65582:DNF131056 DXB65582:DXB131056 EGX65582:EGX131056 EQT65582:EQT131056 FAP65582:FAP131056 FKL65582:FKL131056 FUH65582:FUH131056 GED65582:GED131056 GNZ65582:GNZ131056 GXV65582:GXV131056 HHR65582:HHR131056 HRN65582:HRN131056 IBJ65582:IBJ131056 ILF65582:ILF131056 IVB65582:IVB131056 JEX65582:JEX131056 JOT65582:JOT131056 JYP65582:JYP131056 KIL65582:KIL131056 KSH65582:KSH131056 LCD65582:LCD131056 LLZ65582:LLZ131056 LVV65582:LVV131056 MFR65582:MFR131056 MPN65582:MPN131056 MZJ65582:MZJ131056 NJF65582:NJF131056 NTB65582:NTB131056 OCX65582:OCX131056 OMT65582:OMT131056 OWP65582:OWP131056 PGL65582:PGL131056 PQH65582:PQH131056 QAD65582:QAD131056 QJZ65582:QJZ131056 QTV65582:QTV131056 RDR65582:RDR131056 RNN65582:RNN131056 RXJ65582:RXJ131056 SHF65582:SHF131056 SRB65582:SRB131056 TAX65582:TAX131056 TKT65582:TKT131056 TUP65582:TUP131056 UEL65582:UEL131056 UOH65582:UOH131056 UYD65582:UYD131056 VHZ65582:VHZ131056 VRV65582:VRV131056 WBR65582:WBR131056 WLN65582:WLN131056 WVJ65582:WVJ131056 B131118:B196592 IX131118:IX196592 ST131118:ST196592 ACP131118:ACP196592 AML131118:AML196592 AWH131118:AWH196592 BGD131118:BGD196592 BPZ131118:BPZ196592 BZV131118:BZV196592 CJR131118:CJR196592 CTN131118:CTN196592 DDJ131118:DDJ196592 DNF131118:DNF196592 DXB131118:DXB196592 EGX131118:EGX196592 EQT131118:EQT196592 FAP131118:FAP196592 FKL131118:FKL196592 FUH131118:FUH196592 GED131118:GED196592 GNZ131118:GNZ196592 GXV131118:GXV196592 HHR131118:HHR196592 HRN131118:HRN196592 IBJ131118:IBJ196592 ILF131118:ILF196592 IVB131118:IVB196592 JEX131118:JEX196592 JOT131118:JOT196592 JYP131118:JYP196592 KIL131118:KIL196592 KSH131118:KSH196592 LCD131118:LCD196592 LLZ131118:LLZ196592 LVV131118:LVV196592 MFR131118:MFR196592 MPN131118:MPN196592 MZJ131118:MZJ196592 NJF131118:NJF196592 NTB131118:NTB196592 OCX131118:OCX196592 OMT131118:OMT196592 OWP131118:OWP196592 PGL131118:PGL196592 PQH131118:PQH196592 QAD131118:QAD196592 QJZ131118:QJZ196592 QTV131118:QTV196592 RDR131118:RDR196592 RNN131118:RNN196592 RXJ131118:RXJ196592 SHF131118:SHF196592 SRB131118:SRB196592 TAX131118:TAX196592 TKT131118:TKT196592 TUP131118:TUP196592 UEL131118:UEL196592 UOH131118:UOH196592 UYD131118:UYD196592 VHZ131118:VHZ196592 VRV131118:VRV196592 WBR131118:WBR196592 WLN131118:WLN196592 WVJ131118:WVJ196592 B196654:B262128 IX196654:IX262128 ST196654:ST262128 ACP196654:ACP262128 AML196654:AML262128 AWH196654:AWH262128 BGD196654:BGD262128 BPZ196654:BPZ262128 BZV196654:BZV262128 CJR196654:CJR262128 CTN196654:CTN262128 DDJ196654:DDJ262128 DNF196654:DNF262128 DXB196654:DXB262128 EGX196654:EGX262128 EQT196654:EQT262128 FAP196654:FAP262128 FKL196654:FKL262128 FUH196654:FUH262128 GED196654:GED262128 GNZ196654:GNZ262128 GXV196654:GXV262128 HHR196654:HHR262128 HRN196654:HRN262128 IBJ196654:IBJ262128 ILF196654:ILF262128 IVB196654:IVB262128 JEX196654:JEX262128 JOT196654:JOT262128 JYP196654:JYP262128 KIL196654:KIL262128 KSH196654:KSH262128 LCD196654:LCD262128 LLZ196654:LLZ262128 LVV196654:LVV262128 MFR196654:MFR262128 MPN196654:MPN262128 MZJ196654:MZJ262128 NJF196654:NJF262128 NTB196654:NTB262128 OCX196654:OCX262128 OMT196654:OMT262128 OWP196654:OWP262128 PGL196654:PGL262128 PQH196654:PQH262128 QAD196654:QAD262128 QJZ196654:QJZ262128 QTV196654:QTV262128 RDR196654:RDR262128 RNN196654:RNN262128 RXJ196654:RXJ262128 SHF196654:SHF262128 SRB196654:SRB262128 TAX196654:TAX262128 TKT196654:TKT262128 TUP196654:TUP262128 UEL196654:UEL262128 UOH196654:UOH262128 UYD196654:UYD262128 VHZ196654:VHZ262128 VRV196654:VRV262128 WBR196654:WBR262128 WLN196654:WLN262128 WVJ196654:WVJ262128 B262190:B327664 IX262190:IX327664 ST262190:ST327664 ACP262190:ACP327664 AML262190:AML327664 AWH262190:AWH327664 BGD262190:BGD327664 BPZ262190:BPZ327664 BZV262190:BZV327664 CJR262190:CJR327664 CTN262190:CTN327664 DDJ262190:DDJ327664 DNF262190:DNF327664 DXB262190:DXB327664 EGX262190:EGX327664 EQT262190:EQT327664 FAP262190:FAP327664 FKL262190:FKL327664 FUH262190:FUH327664 GED262190:GED327664 GNZ262190:GNZ327664 GXV262190:GXV327664 HHR262190:HHR327664 HRN262190:HRN327664 IBJ262190:IBJ327664 ILF262190:ILF327664 IVB262190:IVB327664 JEX262190:JEX327664 JOT262190:JOT327664 JYP262190:JYP327664 KIL262190:KIL327664 KSH262190:KSH327664 LCD262190:LCD327664 LLZ262190:LLZ327664 LVV262190:LVV327664 MFR262190:MFR327664 MPN262190:MPN327664 MZJ262190:MZJ327664 NJF262190:NJF327664 NTB262190:NTB327664 OCX262190:OCX327664 OMT262190:OMT327664 OWP262190:OWP327664 PGL262190:PGL327664 PQH262190:PQH327664 QAD262190:QAD327664 QJZ262190:QJZ327664 QTV262190:QTV327664 RDR262190:RDR327664 RNN262190:RNN327664 RXJ262190:RXJ327664 SHF262190:SHF327664 SRB262190:SRB327664 TAX262190:TAX327664 TKT262190:TKT327664 TUP262190:TUP327664 UEL262190:UEL327664 UOH262190:UOH327664 UYD262190:UYD327664 VHZ262190:VHZ327664 VRV262190:VRV327664 WBR262190:WBR327664 WLN262190:WLN327664 WVJ262190:WVJ327664 B327726:B393200 IX327726:IX393200 ST327726:ST393200 ACP327726:ACP393200 AML327726:AML393200 AWH327726:AWH393200 BGD327726:BGD393200 BPZ327726:BPZ393200 BZV327726:BZV393200 CJR327726:CJR393200 CTN327726:CTN393200 DDJ327726:DDJ393200 DNF327726:DNF393200 DXB327726:DXB393200 EGX327726:EGX393200 EQT327726:EQT393200 FAP327726:FAP393200 FKL327726:FKL393200 FUH327726:FUH393200 GED327726:GED393200 GNZ327726:GNZ393200 GXV327726:GXV393200 HHR327726:HHR393200 HRN327726:HRN393200 IBJ327726:IBJ393200 ILF327726:ILF393200 IVB327726:IVB393200 JEX327726:JEX393200 JOT327726:JOT393200 JYP327726:JYP393200 KIL327726:KIL393200 KSH327726:KSH393200 LCD327726:LCD393200 LLZ327726:LLZ393200 LVV327726:LVV393200 MFR327726:MFR393200 MPN327726:MPN393200 MZJ327726:MZJ393200 NJF327726:NJF393200 NTB327726:NTB393200 OCX327726:OCX393200 OMT327726:OMT393200 OWP327726:OWP393200 PGL327726:PGL393200 PQH327726:PQH393200 QAD327726:QAD393200 QJZ327726:QJZ393200 QTV327726:QTV393200 RDR327726:RDR393200 RNN327726:RNN393200 RXJ327726:RXJ393200 SHF327726:SHF393200 SRB327726:SRB393200 TAX327726:TAX393200 TKT327726:TKT393200 TUP327726:TUP393200 UEL327726:UEL393200 UOH327726:UOH393200 UYD327726:UYD393200 VHZ327726:VHZ393200 VRV327726:VRV393200 WBR327726:WBR393200 WLN327726:WLN393200 WVJ327726:WVJ393200 B393262:B458736 IX393262:IX458736 ST393262:ST458736 ACP393262:ACP458736 AML393262:AML458736 AWH393262:AWH458736 BGD393262:BGD458736 BPZ393262:BPZ458736 BZV393262:BZV458736 CJR393262:CJR458736 CTN393262:CTN458736 DDJ393262:DDJ458736 DNF393262:DNF458736 DXB393262:DXB458736 EGX393262:EGX458736 EQT393262:EQT458736 FAP393262:FAP458736 FKL393262:FKL458736 FUH393262:FUH458736 GED393262:GED458736 GNZ393262:GNZ458736 GXV393262:GXV458736 HHR393262:HHR458736 HRN393262:HRN458736 IBJ393262:IBJ458736 ILF393262:ILF458736 IVB393262:IVB458736 JEX393262:JEX458736 JOT393262:JOT458736 JYP393262:JYP458736 KIL393262:KIL458736 KSH393262:KSH458736 LCD393262:LCD458736 LLZ393262:LLZ458736 LVV393262:LVV458736 MFR393262:MFR458736 MPN393262:MPN458736 MZJ393262:MZJ458736 NJF393262:NJF458736 NTB393262:NTB458736 OCX393262:OCX458736 OMT393262:OMT458736 OWP393262:OWP458736 PGL393262:PGL458736 PQH393262:PQH458736 QAD393262:QAD458736 QJZ393262:QJZ458736 QTV393262:QTV458736 RDR393262:RDR458736 RNN393262:RNN458736 RXJ393262:RXJ458736 SHF393262:SHF458736 SRB393262:SRB458736 TAX393262:TAX458736 TKT393262:TKT458736 TUP393262:TUP458736 UEL393262:UEL458736 UOH393262:UOH458736 UYD393262:UYD458736 VHZ393262:VHZ458736 VRV393262:VRV458736 WBR393262:WBR458736 WLN393262:WLN458736 WVJ393262:WVJ458736 B458798:B524272 IX458798:IX524272 ST458798:ST524272 ACP458798:ACP524272 AML458798:AML524272 AWH458798:AWH524272 BGD458798:BGD524272 BPZ458798:BPZ524272 BZV458798:BZV524272 CJR458798:CJR524272 CTN458798:CTN524272 DDJ458798:DDJ524272 DNF458798:DNF524272 DXB458798:DXB524272 EGX458798:EGX524272 EQT458798:EQT524272 FAP458798:FAP524272 FKL458798:FKL524272 FUH458798:FUH524272 GED458798:GED524272 GNZ458798:GNZ524272 GXV458798:GXV524272 HHR458798:HHR524272 HRN458798:HRN524272 IBJ458798:IBJ524272 ILF458798:ILF524272 IVB458798:IVB524272 JEX458798:JEX524272 JOT458798:JOT524272 JYP458798:JYP524272 KIL458798:KIL524272 KSH458798:KSH524272 LCD458798:LCD524272 LLZ458798:LLZ524272 LVV458798:LVV524272 MFR458798:MFR524272 MPN458798:MPN524272 MZJ458798:MZJ524272 NJF458798:NJF524272 NTB458798:NTB524272 OCX458798:OCX524272 OMT458798:OMT524272 OWP458798:OWP524272 PGL458798:PGL524272 PQH458798:PQH524272 QAD458798:QAD524272 QJZ458798:QJZ524272 QTV458798:QTV524272 RDR458798:RDR524272 RNN458798:RNN524272 RXJ458798:RXJ524272 SHF458798:SHF524272 SRB458798:SRB524272 TAX458798:TAX524272 TKT458798:TKT524272 TUP458798:TUP524272 UEL458798:UEL524272 UOH458798:UOH524272 UYD458798:UYD524272 VHZ458798:VHZ524272 VRV458798:VRV524272 WBR458798:WBR524272 WLN458798:WLN524272 WVJ458798:WVJ524272 B524334:B589808 IX524334:IX589808 ST524334:ST589808 ACP524334:ACP589808 AML524334:AML589808 AWH524334:AWH589808 BGD524334:BGD589808 BPZ524334:BPZ589808 BZV524334:BZV589808 CJR524334:CJR589808 CTN524334:CTN589808 DDJ524334:DDJ589808 DNF524334:DNF589808 DXB524334:DXB589808 EGX524334:EGX589808 EQT524334:EQT589808 FAP524334:FAP589808 FKL524334:FKL589808 FUH524334:FUH589808 GED524334:GED589808 GNZ524334:GNZ589808 GXV524334:GXV589808 HHR524334:HHR589808 HRN524334:HRN589808 IBJ524334:IBJ589808 ILF524334:ILF589808 IVB524334:IVB589808 JEX524334:JEX589808 JOT524334:JOT589808 JYP524334:JYP589808 KIL524334:KIL589808 KSH524334:KSH589808 LCD524334:LCD589808 LLZ524334:LLZ589808 LVV524334:LVV589808 MFR524334:MFR589808 MPN524334:MPN589808 MZJ524334:MZJ589808 NJF524334:NJF589808 NTB524334:NTB589808 OCX524334:OCX589808 OMT524334:OMT589808 OWP524334:OWP589808 PGL524334:PGL589808 PQH524334:PQH589808 QAD524334:QAD589808 QJZ524334:QJZ589808 QTV524334:QTV589808 RDR524334:RDR589808 RNN524334:RNN589808 RXJ524334:RXJ589808 SHF524334:SHF589808 SRB524334:SRB589808 TAX524334:TAX589808 TKT524334:TKT589808 TUP524334:TUP589808 UEL524334:UEL589808 UOH524334:UOH589808 UYD524334:UYD589808 VHZ524334:VHZ589808 VRV524334:VRV589808 WBR524334:WBR589808 WLN524334:WLN589808 WVJ524334:WVJ589808 B589870:B655344 IX589870:IX655344 ST589870:ST655344 ACP589870:ACP655344 AML589870:AML655344 AWH589870:AWH655344 BGD589870:BGD655344 BPZ589870:BPZ655344 BZV589870:BZV655344 CJR589870:CJR655344 CTN589870:CTN655344 DDJ589870:DDJ655344 DNF589870:DNF655344 DXB589870:DXB655344 EGX589870:EGX655344 EQT589870:EQT655344 FAP589870:FAP655344 FKL589870:FKL655344 FUH589870:FUH655344 GED589870:GED655344 GNZ589870:GNZ655344 GXV589870:GXV655344 HHR589870:HHR655344 HRN589870:HRN655344 IBJ589870:IBJ655344 ILF589870:ILF655344 IVB589870:IVB655344 JEX589870:JEX655344 JOT589870:JOT655344 JYP589870:JYP655344 KIL589870:KIL655344 KSH589870:KSH655344 LCD589870:LCD655344 LLZ589870:LLZ655344 LVV589870:LVV655344 MFR589870:MFR655344 MPN589870:MPN655344 MZJ589870:MZJ655344 NJF589870:NJF655344 NTB589870:NTB655344 OCX589870:OCX655344 OMT589870:OMT655344 OWP589870:OWP655344 PGL589870:PGL655344 PQH589870:PQH655344 QAD589870:QAD655344 QJZ589870:QJZ655344 QTV589870:QTV655344 RDR589870:RDR655344 RNN589870:RNN655344 RXJ589870:RXJ655344 SHF589870:SHF655344 SRB589870:SRB655344 TAX589870:TAX655344 TKT589870:TKT655344 TUP589870:TUP655344 UEL589870:UEL655344 UOH589870:UOH655344 UYD589870:UYD655344 VHZ589870:VHZ655344 VRV589870:VRV655344 WBR589870:WBR655344 WLN589870:WLN655344 WVJ589870:WVJ655344 B655406:B720880 IX655406:IX720880 ST655406:ST720880 ACP655406:ACP720880 AML655406:AML720880 AWH655406:AWH720880 BGD655406:BGD720880 BPZ655406:BPZ720880 BZV655406:BZV720880 CJR655406:CJR720880 CTN655406:CTN720880 DDJ655406:DDJ720880 DNF655406:DNF720880 DXB655406:DXB720880 EGX655406:EGX720880 EQT655406:EQT720880 FAP655406:FAP720880 FKL655406:FKL720880 FUH655406:FUH720880 GED655406:GED720880 GNZ655406:GNZ720880 GXV655406:GXV720880 HHR655406:HHR720880 HRN655406:HRN720880 IBJ655406:IBJ720880 ILF655406:ILF720880 IVB655406:IVB720880 JEX655406:JEX720880 JOT655406:JOT720880 JYP655406:JYP720880 KIL655406:KIL720880 KSH655406:KSH720880 LCD655406:LCD720880 LLZ655406:LLZ720880 LVV655406:LVV720880 MFR655406:MFR720880 MPN655406:MPN720880 MZJ655406:MZJ720880 NJF655406:NJF720880 NTB655406:NTB720880 OCX655406:OCX720880 OMT655406:OMT720880 OWP655406:OWP720880 PGL655406:PGL720880 PQH655406:PQH720880 QAD655406:QAD720880 QJZ655406:QJZ720880 QTV655406:QTV720880 RDR655406:RDR720880 RNN655406:RNN720880 RXJ655406:RXJ720880 SHF655406:SHF720880 SRB655406:SRB720880 TAX655406:TAX720880 TKT655406:TKT720880 TUP655406:TUP720880 UEL655406:UEL720880 UOH655406:UOH720880 UYD655406:UYD720880 VHZ655406:VHZ720880 VRV655406:VRV720880 WBR655406:WBR720880 WLN655406:WLN720880 WVJ655406:WVJ720880 B720942:B786416 IX720942:IX786416 ST720942:ST786416 ACP720942:ACP786416 AML720942:AML786416 AWH720942:AWH786416 BGD720942:BGD786416 BPZ720942:BPZ786416 BZV720942:BZV786416 CJR720942:CJR786416 CTN720942:CTN786416 DDJ720942:DDJ786416 DNF720942:DNF786416 DXB720942:DXB786416 EGX720942:EGX786416 EQT720942:EQT786416 FAP720942:FAP786416 FKL720942:FKL786416 FUH720942:FUH786416 GED720942:GED786416 GNZ720942:GNZ786416 GXV720942:GXV786416 HHR720942:HHR786416 HRN720942:HRN786416 IBJ720942:IBJ786416 ILF720942:ILF786416 IVB720942:IVB786416 JEX720942:JEX786416 JOT720942:JOT786416 JYP720942:JYP786416 KIL720942:KIL786416 KSH720942:KSH786416 LCD720942:LCD786416 LLZ720942:LLZ786416 LVV720942:LVV786416 MFR720942:MFR786416 MPN720942:MPN786416 MZJ720942:MZJ786416 NJF720942:NJF786416 NTB720942:NTB786416 OCX720942:OCX786416 OMT720942:OMT786416 OWP720942:OWP786416 PGL720942:PGL786416 PQH720942:PQH786416 QAD720942:QAD786416 QJZ720942:QJZ786416 QTV720942:QTV786416 RDR720942:RDR786416 RNN720942:RNN786416 RXJ720942:RXJ786416 SHF720942:SHF786416 SRB720942:SRB786416 TAX720942:TAX786416 TKT720942:TKT786416 TUP720942:TUP786416 UEL720942:UEL786416 UOH720942:UOH786416 UYD720942:UYD786416 VHZ720942:VHZ786416 VRV720942:VRV786416 WBR720942:WBR786416 WLN720942:WLN786416 WVJ720942:WVJ786416 B786478:B851952 IX786478:IX851952 ST786478:ST851952 ACP786478:ACP851952 AML786478:AML851952 AWH786478:AWH851952 BGD786478:BGD851952 BPZ786478:BPZ851952 BZV786478:BZV851952 CJR786478:CJR851952 CTN786478:CTN851952 DDJ786478:DDJ851952 DNF786478:DNF851952 DXB786478:DXB851952 EGX786478:EGX851952 EQT786478:EQT851952 FAP786478:FAP851952 FKL786478:FKL851952 FUH786478:FUH851952 GED786478:GED851952 GNZ786478:GNZ851952 GXV786478:GXV851952 HHR786478:HHR851952 HRN786478:HRN851952 IBJ786478:IBJ851952 ILF786478:ILF851952 IVB786478:IVB851952 JEX786478:JEX851952 JOT786478:JOT851952 JYP786478:JYP851952 KIL786478:KIL851952 KSH786478:KSH851952 LCD786478:LCD851952 LLZ786478:LLZ851952 LVV786478:LVV851952 MFR786478:MFR851952 MPN786478:MPN851952 MZJ786478:MZJ851952 NJF786478:NJF851952 NTB786478:NTB851952 OCX786478:OCX851952 OMT786478:OMT851952 OWP786478:OWP851952 PGL786478:PGL851952 PQH786478:PQH851952 QAD786478:QAD851952 QJZ786478:QJZ851952 QTV786478:QTV851952 RDR786478:RDR851952 RNN786478:RNN851952 RXJ786478:RXJ851952 SHF786478:SHF851952 SRB786478:SRB851952 TAX786478:TAX851952 TKT786478:TKT851952 TUP786478:TUP851952 UEL786478:UEL851952 UOH786478:UOH851952 UYD786478:UYD851952 VHZ786478:VHZ851952 VRV786478:VRV851952 WBR786478:WBR851952 WLN786478:WLN851952 WVJ786478:WVJ851952 B852014:B917488 IX852014:IX917488 ST852014:ST917488 ACP852014:ACP917488 AML852014:AML917488 AWH852014:AWH917488 BGD852014:BGD917488 BPZ852014:BPZ917488 BZV852014:BZV917488 CJR852014:CJR917488 CTN852014:CTN917488 DDJ852014:DDJ917488 DNF852014:DNF917488 DXB852014:DXB917488 EGX852014:EGX917488 EQT852014:EQT917488 FAP852014:FAP917488 FKL852014:FKL917488 FUH852014:FUH917488 GED852014:GED917488 GNZ852014:GNZ917488 GXV852014:GXV917488 HHR852014:HHR917488 HRN852014:HRN917488 IBJ852014:IBJ917488 ILF852014:ILF917488 IVB852014:IVB917488 JEX852014:JEX917488 JOT852014:JOT917488 JYP852014:JYP917488 KIL852014:KIL917488 KSH852014:KSH917488 LCD852014:LCD917488 LLZ852014:LLZ917488 LVV852014:LVV917488 MFR852014:MFR917488 MPN852014:MPN917488 MZJ852014:MZJ917488 NJF852014:NJF917488 NTB852014:NTB917488 OCX852014:OCX917488 OMT852014:OMT917488 OWP852014:OWP917488 PGL852014:PGL917488 PQH852014:PQH917488 QAD852014:QAD917488 QJZ852014:QJZ917488 QTV852014:QTV917488 RDR852014:RDR917488 RNN852014:RNN917488 RXJ852014:RXJ917488 SHF852014:SHF917488 SRB852014:SRB917488 TAX852014:TAX917488 TKT852014:TKT917488 TUP852014:TUP917488 UEL852014:UEL917488 UOH852014:UOH917488 UYD852014:UYD917488 VHZ852014:VHZ917488 VRV852014:VRV917488 WBR852014:WBR917488 WLN852014:WLN917488 WVJ852014:WVJ917488 B917550:B983024 IX917550:IX983024 ST917550:ST983024 ACP917550:ACP983024 AML917550:AML983024 AWH917550:AWH983024 BGD917550:BGD983024 BPZ917550:BPZ983024 BZV917550:BZV983024 CJR917550:CJR983024 CTN917550:CTN983024 DDJ917550:DDJ983024 DNF917550:DNF983024 DXB917550:DXB983024 EGX917550:EGX983024 EQT917550:EQT983024 FAP917550:FAP983024 FKL917550:FKL983024 FUH917550:FUH983024 GED917550:GED983024 GNZ917550:GNZ983024 GXV917550:GXV983024 HHR917550:HHR983024 HRN917550:HRN983024 IBJ917550:IBJ983024 ILF917550:ILF983024 IVB917550:IVB983024 JEX917550:JEX983024 JOT917550:JOT983024 JYP917550:JYP983024 KIL917550:KIL983024 KSH917550:KSH983024 LCD917550:LCD983024 LLZ917550:LLZ983024 LVV917550:LVV983024 MFR917550:MFR983024 MPN917550:MPN983024 MZJ917550:MZJ983024 NJF917550:NJF983024 NTB917550:NTB983024 OCX917550:OCX983024 OMT917550:OMT983024 OWP917550:OWP983024 PGL917550:PGL983024 PQH917550:PQH983024 QAD917550:QAD983024 QJZ917550:QJZ983024 QTV917550:QTV983024 RDR917550:RDR983024 RNN917550:RNN983024 RXJ917550:RXJ983024 SHF917550:SHF983024 SRB917550:SRB983024 TAX917550:TAX983024 TKT917550:TKT983024 TUP917550:TUP983024 UEL917550:UEL983024 UOH917550:UOH983024 UYD917550:UYD983024 VHZ917550:VHZ983024 VRV917550:VRV983024 WBR917550:WBR983024 WLN917550:WLN983024 WVJ917550:WVJ983024 B983086:B1048576 IX983086:IX1048576 ST983086:ST1048576 ACP983086:ACP1048576 AML983086:AML1048576 AWH983086:AWH1048576 BGD983086:BGD1048576 BPZ983086:BPZ1048576 BZV983086:BZV1048576 CJR983086:CJR1048576 CTN983086:CTN1048576 DDJ983086:DDJ1048576 DNF983086:DNF1048576 DXB983086:DXB1048576 EGX983086:EGX1048576 EQT983086:EQT1048576 FAP983086:FAP1048576 FKL983086:FKL1048576 FUH983086:FUH1048576 GED983086:GED1048576 GNZ983086:GNZ1048576 GXV983086:GXV1048576 HHR983086:HHR1048576 HRN983086:HRN1048576 IBJ983086:IBJ1048576 ILF983086:ILF1048576 IVB983086:IVB1048576 JEX983086:JEX1048576 JOT983086:JOT1048576 JYP983086:JYP1048576 KIL983086:KIL1048576 KSH983086:KSH1048576 LCD983086:LCD1048576 LLZ983086:LLZ1048576 LVV983086:LVV1048576 MFR983086:MFR1048576 MPN983086:MPN1048576 MZJ983086:MZJ1048576 NJF983086:NJF1048576 NTB983086:NTB1048576 OCX983086:OCX1048576 OMT983086:OMT1048576 OWP983086:OWP1048576 PGL983086:PGL1048576 PQH983086:PQH1048576 QAD983086:QAD1048576 QJZ983086:QJZ1048576 QTV983086:QTV1048576 RDR983086:RDR1048576 RNN983086:RNN1048576 RXJ983086:RXJ1048576 SHF983086:SHF1048576 SRB983086:SRB1048576 TAX983086:TAX1048576 TKT983086:TKT1048576 TUP983086:TUP1048576 UEL983086:UEL1048576 UOH983086:UOH1048576 UYD983086:UYD1048576 VHZ983086:VHZ1048576 VRV983086:VRV1048576 WBR983086:WBR1048576 WLN983086:WLN1048576 WVJ983086:WVJ1048576 B65578 IX65578 ST65578 ACP65578 AML65578 AWH65578 BGD65578 BPZ65578 BZV65578 CJR65578 CTN65578 DDJ65578 DNF65578 DXB65578 EGX65578 EQT65578 FAP65578 FKL65578 FUH65578 GED65578 GNZ65578 GXV65578 HHR65578 HRN65578 IBJ65578 ILF65578 IVB65578 JEX65578 JOT65578 JYP65578 KIL65578 KSH65578 LCD65578 LLZ65578 LVV65578 MFR65578 MPN65578 MZJ65578 NJF65578 NTB65578 OCX65578 OMT65578 OWP65578 PGL65578 PQH65578 QAD65578 QJZ65578 QTV65578 RDR65578 RNN65578 RXJ65578 SHF65578 SRB65578 TAX65578 TKT65578 TUP65578 UEL65578 UOH65578 UYD65578 VHZ65578 VRV65578 WBR65578 WLN65578 WVJ65578 B131114 IX131114 ST131114 ACP131114 AML131114 AWH131114 BGD131114 BPZ131114 BZV131114 CJR131114 CTN131114 DDJ131114 DNF131114 DXB131114 EGX131114 EQT131114 FAP131114 FKL131114 FUH131114 GED131114 GNZ131114 GXV131114 HHR131114 HRN131114 IBJ131114 ILF131114 IVB131114 JEX131114 JOT131114 JYP131114 KIL131114 KSH131114 LCD131114 LLZ131114 LVV131114 MFR131114 MPN131114 MZJ131114 NJF131114 NTB131114 OCX131114 OMT131114 OWP131114 PGL131114 PQH131114 QAD131114 QJZ131114 QTV131114 RDR131114 RNN131114 RXJ131114 SHF131114 SRB131114 TAX131114 TKT131114 TUP131114 UEL131114 UOH131114 UYD131114 VHZ131114 VRV131114 WBR131114 WLN131114 WVJ131114 B196650 IX196650 ST196650 ACP196650 AML196650 AWH196650 BGD196650 BPZ196650 BZV196650 CJR196650 CTN196650 DDJ196650 DNF196650 DXB196650 EGX196650 EQT196650 FAP196650 FKL196650 FUH196650 GED196650 GNZ196650 GXV196650 HHR196650 HRN196650 IBJ196650 ILF196650 IVB196650 JEX196650 JOT196650 JYP196650 KIL196650 KSH196650 LCD196650 LLZ196650 LVV196650 MFR196650 MPN196650 MZJ196650 NJF196650 NTB196650 OCX196650 OMT196650 OWP196650 PGL196650 PQH196650 QAD196650 QJZ196650 QTV196650 RDR196650 RNN196650 RXJ196650 SHF196650 SRB196650 TAX196650 TKT196650 TUP196650 UEL196650 UOH196650 UYD196650 VHZ196650 VRV196650 WBR196650 WLN196650 WVJ196650 B262186 IX262186 ST262186 ACP262186 AML262186 AWH262186 BGD262186 BPZ262186 BZV262186 CJR262186 CTN262186 DDJ262186 DNF262186 DXB262186 EGX262186 EQT262186 FAP262186 FKL262186 FUH262186 GED262186 GNZ262186 GXV262186 HHR262186 HRN262186 IBJ262186 ILF262186 IVB262186 JEX262186 JOT262186 JYP262186 KIL262186 KSH262186 LCD262186 LLZ262186 LVV262186 MFR262186 MPN262186 MZJ262186 NJF262186 NTB262186 OCX262186 OMT262186 OWP262186 PGL262186 PQH262186 QAD262186 QJZ262186 QTV262186 RDR262186 RNN262186 RXJ262186 SHF262186 SRB262186 TAX262186 TKT262186 TUP262186 UEL262186 UOH262186 UYD262186 VHZ262186 VRV262186 WBR262186 WLN262186 WVJ262186 B327722 IX327722 ST327722 ACP327722 AML327722 AWH327722 BGD327722 BPZ327722 BZV327722 CJR327722 CTN327722 DDJ327722 DNF327722 DXB327722 EGX327722 EQT327722 FAP327722 FKL327722 FUH327722 GED327722 GNZ327722 GXV327722 HHR327722 HRN327722 IBJ327722 ILF327722 IVB327722 JEX327722 JOT327722 JYP327722 KIL327722 KSH327722 LCD327722 LLZ327722 LVV327722 MFR327722 MPN327722 MZJ327722 NJF327722 NTB327722 OCX327722 OMT327722 OWP327722 PGL327722 PQH327722 QAD327722 QJZ327722 QTV327722 RDR327722 RNN327722 RXJ327722 SHF327722 SRB327722 TAX327722 TKT327722 TUP327722 UEL327722 UOH327722 UYD327722 VHZ327722 VRV327722 WBR327722 WLN327722 WVJ327722 B393258 IX393258 ST393258 ACP393258 AML393258 AWH393258 BGD393258 BPZ393258 BZV393258 CJR393258 CTN393258 DDJ393258 DNF393258 DXB393258 EGX393258 EQT393258 FAP393258 FKL393258 FUH393258 GED393258 GNZ393258 GXV393258 HHR393258 HRN393258 IBJ393258 ILF393258 IVB393258 JEX393258 JOT393258 JYP393258 KIL393258 KSH393258 LCD393258 LLZ393258 LVV393258 MFR393258 MPN393258 MZJ393258 NJF393258 NTB393258 OCX393258 OMT393258 OWP393258 PGL393258 PQH393258 QAD393258 QJZ393258 QTV393258 RDR393258 RNN393258 RXJ393258 SHF393258 SRB393258 TAX393258 TKT393258 TUP393258 UEL393258 UOH393258 UYD393258 VHZ393258 VRV393258 WBR393258 WLN393258 WVJ393258 B458794 IX458794 ST458794 ACP458794 AML458794 AWH458794 BGD458794 BPZ458794 BZV458794 CJR458794 CTN458794 DDJ458794 DNF458794 DXB458794 EGX458794 EQT458794 FAP458794 FKL458794 FUH458794 GED458794 GNZ458794 GXV458794 HHR458794 HRN458794 IBJ458794 ILF458794 IVB458794 JEX458794 JOT458794 JYP458794 KIL458794 KSH458794 LCD458794 LLZ458794 LVV458794 MFR458794 MPN458794 MZJ458794 NJF458794 NTB458794 OCX458794 OMT458794 OWP458794 PGL458794 PQH458794 QAD458794 QJZ458794 QTV458794 RDR458794 RNN458794 RXJ458794 SHF458794 SRB458794 TAX458794 TKT458794 TUP458794 UEL458794 UOH458794 UYD458794 VHZ458794 VRV458794 WBR458794 WLN458794 WVJ458794 B524330 IX524330 ST524330 ACP524330 AML524330 AWH524330 BGD524330 BPZ524330 BZV524330 CJR524330 CTN524330 DDJ524330 DNF524330 DXB524330 EGX524330 EQT524330 FAP524330 FKL524330 FUH524330 GED524330 GNZ524330 GXV524330 HHR524330 HRN524330 IBJ524330 ILF524330 IVB524330 JEX524330 JOT524330 JYP524330 KIL524330 KSH524330 LCD524330 LLZ524330 LVV524330 MFR524330 MPN524330 MZJ524330 NJF524330 NTB524330 OCX524330 OMT524330 OWP524330 PGL524330 PQH524330 QAD524330 QJZ524330 QTV524330 RDR524330 RNN524330 RXJ524330 SHF524330 SRB524330 TAX524330 TKT524330 TUP524330 UEL524330 UOH524330 UYD524330 VHZ524330 VRV524330 WBR524330 WLN524330 WVJ524330 B589866 IX589866 ST589866 ACP589866 AML589866 AWH589866 BGD589866 BPZ589866 BZV589866 CJR589866 CTN589866 DDJ589866 DNF589866 DXB589866 EGX589866 EQT589866 FAP589866 FKL589866 FUH589866 GED589866 GNZ589866 GXV589866 HHR589866 HRN589866 IBJ589866 ILF589866 IVB589866 JEX589866 JOT589866 JYP589866 KIL589866 KSH589866 LCD589866 LLZ589866 LVV589866 MFR589866 MPN589866 MZJ589866 NJF589866 NTB589866 OCX589866 OMT589866 OWP589866 PGL589866 PQH589866 QAD589866 QJZ589866 QTV589866 RDR589866 RNN589866 RXJ589866 SHF589866 SRB589866 TAX589866 TKT589866 TUP589866 UEL589866 UOH589866 UYD589866 VHZ589866 VRV589866 WBR589866 WLN589866 WVJ589866 B655402 IX655402 ST655402 ACP655402 AML655402 AWH655402 BGD655402 BPZ655402 BZV655402 CJR655402 CTN655402 DDJ655402 DNF655402 DXB655402 EGX655402 EQT655402 FAP655402 FKL655402 FUH655402 GED655402 GNZ655402 GXV655402 HHR655402 HRN655402 IBJ655402 ILF655402 IVB655402 JEX655402 JOT655402 JYP655402 KIL655402 KSH655402 LCD655402 LLZ655402 LVV655402 MFR655402 MPN655402 MZJ655402 NJF655402 NTB655402 OCX655402 OMT655402 OWP655402 PGL655402 PQH655402 QAD655402 QJZ655402 QTV655402 RDR655402 RNN655402 RXJ655402 SHF655402 SRB655402 TAX655402 TKT655402 TUP655402 UEL655402 UOH655402 UYD655402 VHZ655402 VRV655402 WBR655402 WLN655402 WVJ655402 B720938 IX720938 ST720938 ACP720938 AML720938 AWH720938 BGD720938 BPZ720938 BZV720938 CJR720938 CTN720938 DDJ720938 DNF720938 DXB720938 EGX720938 EQT720938 FAP720938 FKL720938 FUH720938 GED720938 GNZ720938 GXV720938 HHR720938 HRN720938 IBJ720938 ILF720938 IVB720938 JEX720938 JOT720938 JYP720938 KIL720938 KSH720938 LCD720938 LLZ720938 LVV720938 MFR720938 MPN720938 MZJ720938 NJF720938 NTB720938 OCX720938 OMT720938 OWP720938 PGL720938 PQH720938 QAD720938 QJZ720938 QTV720938 RDR720938 RNN720938 RXJ720938 SHF720938 SRB720938 TAX720938 TKT720938 TUP720938 UEL720938 UOH720938 UYD720938 VHZ720938 VRV720938 WBR720938 WLN720938 WVJ720938 B786474 IX786474 ST786474 ACP786474 AML786474 AWH786474 BGD786474 BPZ786474 BZV786474 CJR786474 CTN786474 DDJ786474 DNF786474 DXB786474 EGX786474 EQT786474 FAP786474 FKL786474 FUH786474 GED786474 GNZ786474 GXV786474 HHR786474 HRN786474 IBJ786474 ILF786474 IVB786474 JEX786474 JOT786474 JYP786474 KIL786474 KSH786474 LCD786474 LLZ786474 LVV786474 MFR786474 MPN786474 MZJ786474 NJF786474 NTB786474 OCX786474 OMT786474 OWP786474 PGL786474 PQH786474 QAD786474 QJZ786474 QTV786474 RDR786474 RNN786474 RXJ786474 SHF786474 SRB786474 TAX786474 TKT786474 TUP786474 UEL786474 UOH786474 UYD786474 VHZ786474 VRV786474 WBR786474 WLN786474 WVJ786474 B852010 IX852010 ST852010 ACP852010 AML852010 AWH852010 BGD852010 BPZ852010 BZV852010 CJR852010 CTN852010 DDJ852010 DNF852010 DXB852010 EGX852010 EQT852010 FAP852010 FKL852010 FUH852010 GED852010 GNZ852010 GXV852010 HHR852010 HRN852010 IBJ852010 ILF852010 IVB852010 JEX852010 JOT852010 JYP852010 KIL852010 KSH852010 LCD852010 LLZ852010 LVV852010 MFR852010 MPN852010 MZJ852010 NJF852010 NTB852010 OCX852010 OMT852010 OWP852010 PGL852010 PQH852010 QAD852010 QJZ852010 QTV852010 RDR852010 RNN852010 RXJ852010 SHF852010 SRB852010 TAX852010 TKT852010 TUP852010 UEL852010 UOH852010 UYD852010 VHZ852010 VRV852010 WBR852010 WLN852010 WVJ852010 B917546 IX917546 ST917546 ACP917546 AML917546 AWH917546 BGD917546 BPZ917546 BZV917546 CJR917546 CTN917546 DDJ917546 DNF917546 DXB917546 EGX917546 EQT917546 FAP917546 FKL917546 FUH917546 GED917546 GNZ917546 GXV917546 HHR917546 HRN917546 IBJ917546 ILF917546 IVB917546 JEX917546 JOT917546 JYP917546 KIL917546 KSH917546 LCD917546 LLZ917546 LVV917546 MFR917546 MPN917546 MZJ917546 NJF917546 NTB917546 OCX917546 OMT917546 OWP917546 PGL917546 PQH917546 QAD917546 QJZ917546 QTV917546 RDR917546 RNN917546 RXJ917546 SHF917546 SRB917546 TAX917546 TKT917546 TUP917546 UEL917546 UOH917546 UYD917546 VHZ917546 VRV917546 WBR917546 WLN917546 WVJ917546 B983082 IX983082 ST983082 ACP983082 AML983082 AWH983082 BGD983082 BPZ983082 BZV983082 CJR983082 CTN983082 DDJ983082 DNF983082 DXB983082 EGX983082 EQT983082 FAP983082 FKL983082 FUH983082 GED983082 GNZ983082 GXV983082 HHR983082 HRN983082 IBJ983082 ILF983082 IVB983082 JEX983082 JOT983082 JYP983082 KIL983082 KSH983082 LCD983082 LLZ983082 LVV983082 MFR983082 MPN983082 MZJ983082 NJF983082 NTB983082 OCX983082 OMT983082 OWP983082 PGL983082 PQH983082 QAD983082 QJZ983082 QTV983082 RDR983082 RNN983082 RXJ983082 SHF983082 SRB983082 TAX983082 TKT983082 TUP983082 UEL983082 UOH983082 UYD983082 VHZ983082 VRV983082 WBR983082 WLN983082 B359:B65520">
      <formula1>$B$1:$B$15</formula1>
    </dataValidation>
  </dataValidations>
  <pageMargins left="0.78740157480314965" right="0.78740157480314965" top="0.78740157480314965" bottom="0.78740157480314965" header="0.51181102362204722" footer="0.51181102362204722"/>
  <pageSetup paperSize="9" scale="52" orientation="landscape" r:id="rId1"/>
  <headerFooter alignWithMargins="0">
    <oddFooter>&amp;C&amp;F&amp;Rp.&amp;P/&amp;N</oddFooter>
  </headerFooter>
  <drawing r:id="rId2"/>
  <legacyDrawing r:id="rId3"/>
  <controls>
    <mc:AlternateContent xmlns:mc="http://schemas.openxmlformats.org/markup-compatibility/2006">
      <mc:Choice Requires="x14">
        <control shapeId="29083" r:id="rId4" name="CommandButton2">
          <controlPr defaultSize="0" autoLine="0" r:id="rId5">
            <anchor moveWithCells="1">
              <from>
                <xdr:col>2</xdr:col>
                <xdr:colOff>1973580</xdr:colOff>
                <xdr:row>14</xdr:row>
                <xdr:rowOff>160020</xdr:rowOff>
              </from>
              <to>
                <xdr:col>2</xdr:col>
                <xdr:colOff>4297680</xdr:colOff>
                <xdr:row>14</xdr:row>
                <xdr:rowOff>548640</xdr:rowOff>
              </to>
            </anchor>
          </controlPr>
        </control>
      </mc:Choice>
      <mc:Fallback>
        <control shapeId="29083" r:id="rId4" name="CommandButton2"/>
      </mc:Fallback>
    </mc:AlternateContent>
    <mc:AlternateContent xmlns:mc="http://schemas.openxmlformats.org/markup-compatibility/2006">
      <mc:Choice Requires="x14">
        <control shapeId="28909" r:id="rId6" name="CommandButton1">
          <controlPr defaultSize="0" autoLine="0" autoPict="0" r:id="rId7">
            <anchor moveWithCells="1">
              <from>
                <xdr:col>1</xdr:col>
                <xdr:colOff>1112520</xdr:colOff>
                <xdr:row>14</xdr:row>
                <xdr:rowOff>99060</xdr:rowOff>
              </from>
              <to>
                <xdr:col>1</xdr:col>
                <xdr:colOff>2994660</xdr:colOff>
                <xdr:row>14</xdr:row>
                <xdr:rowOff>723900</xdr:rowOff>
              </to>
            </anchor>
          </controlPr>
        </control>
      </mc:Choice>
      <mc:Fallback>
        <control shapeId="28909" r:id="rId6" name="CommandButton1"/>
      </mc:Fallback>
    </mc:AlternateContent>
    <mc:AlternateContent xmlns:mc="http://schemas.openxmlformats.org/markup-compatibility/2006">
      <mc:Choice Requires="x14">
        <control shapeId="6085" r:id="rId8" name="Button 965">
          <controlPr defaultSize="0" print="0" autoFill="0" autoPict="0" macro="[0]!AjoutAgentTE">
            <anchor moveWithCells="1" sizeWithCells="1">
              <from>
                <xdr:col>2</xdr:col>
                <xdr:colOff>30480</xdr:colOff>
                <xdr:row>40</xdr:row>
                <xdr:rowOff>22860</xdr:rowOff>
              </from>
              <to>
                <xdr:col>2</xdr:col>
                <xdr:colOff>4876800</xdr:colOff>
                <xdr:row>40</xdr:row>
                <xdr:rowOff>358140</xdr:rowOff>
              </to>
            </anchor>
          </controlPr>
        </control>
      </mc:Choice>
    </mc:AlternateContent>
    <mc:AlternateContent xmlns:mc="http://schemas.openxmlformats.org/markup-compatibility/2006">
      <mc:Choice Requires="x14">
        <control shapeId="6091" r:id="rId9" name="Button 971">
          <controlPr defaultSize="0" print="0" autoFill="0" autoPict="0" macro="[0]!AjoutAgentTL">
            <anchor moveWithCells="1" sizeWithCells="1">
              <from>
                <xdr:col>2</xdr:col>
                <xdr:colOff>15240</xdr:colOff>
                <xdr:row>26</xdr:row>
                <xdr:rowOff>30480</xdr:rowOff>
              </from>
              <to>
                <xdr:col>3</xdr:col>
                <xdr:colOff>15240</xdr:colOff>
                <xdr:row>26</xdr:row>
                <xdr:rowOff>358140</xdr:rowOff>
              </to>
            </anchor>
          </controlPr>
        </control>
      </mc:Choice>
    </mc:AlternateContent>
    <mc:AlternateContent xmlns:mc="http://schemas.openxmlformats.org/markup-compatibility/2006">
      <mc:Choice Requires="x14">
        <control shapeId="28949" r:id="rId10" name="Button 1301">
          <controlPr defaultSize="0" print="0" autoFill="0" autoPict="0" macro="[0]!Bouton1301_Cliquer">
            <anchor moveWithCells="1" sizeWithCells="1">
              <from>
                <xdr:col>2</xdr:col>
                <xdr:colOff>3368040</xdr:colOff>
                <xdr:row>20</xdr:row>
                <xdr:rowOff>60960</xdr:rowOff>
              </from>
              <to>
                <xdr:col>2</xdr:col>
                <xdr:colOff>4716780</xdr:colOff>
                <xdr:row>20</xdr:row>
                <xdr:rowOff>464820</xdr:rowOff>
              </to>
            </anchor>
          </controlPr>
        </control>
      </mc:Choice>
    </mc:AlternateContent>
  </controls>
  <tableParts count="1">
    <tablePart r:id="rId1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I2"/>
  <sheetViews>
    <sheetView zoomScale="73" zoomScaleNormal="73" workbookViewId="0">
      <selection activeCell="E33" sqref="E33"/>
    </sheetView>
  </sheetViews>
  <sheetFormatPr baseColWidth="10" defaultColWidth="8" defaultRowHeight="13.8" x14ac:dyDescent="0.25"/>
  <cols>
    <col min="1" max="6" width="33.19921875" customWidth="1"/>
    <col min="7" max="7" width="27.3984375" customWidth="1"/>
    <col min="8" max="8" width="15.69921875" customWidth="1"/>
    <col min="9" max="9" width="16" customWidth="1"/>
    <col min="10" max="10" width="16.3984375" customWidth="1"/>
    <col min="11" max="11" width="20.69921875" customWidth="1"/>
    <col min="12" max="12" width="11.09765625" customWidth="1"/>
    <col min="13" max="13" width="12.3984375" customWidth="1"/>
  </cols>
  <sheetData>
    <row r="1" spans="1:9" s="72" customFormat="1" x14ac:dyDescent="0.25">
      <c r="A1" s="72" t="s">
        <v>347</v>
      </c>
      <c r="B1" s="72" t="s">
        <v>348</v>
      </c>
      <c r="C1" s="72" t="s">
        <v>288</v>
      </c>
      <c r="D1" s="72" t="s">
        <v>286</v>
      </c>
      <c r="E1" s="72" t="s">
        <v>289</v>
      </c>
      <c r="F1" s="72" t="s">
        <v>290</v>
      </c>
      <c r="G1" s="72" t="s">
        <v>287</v>
      </c>
      <c r="H1" s="72" t="s">
        <v>60</v>
      </c>
      <c r="I1" s="72" t="s">
        <v>350</v>
      </c>
    </row>
    <row r="2" spans="1:9" x14ac:dyDescent="0.25">
      <c r="A2" t="s">
        <v>351</v>
      </c>
      <c r="B2" t="s">
        <v>285</v>
      </c>
      <c r="H2">
        <v>1</v>
      </c>
      <c r="I2" t="s">
        <v>352</v>
      </c>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tabColor theme="0" tint="-0.14999847407452621"/>
    <pageSetUpPr fitToPage="1"/>
  </sheetPr>
  <dimension ref="A1:X63"/>
  <sheetViews>
    <sheetView zoomScale="73" zoomScaleNormal="73" workbookViewId="0">
      <pane xSplit="3" ySplit="19" topLeftCell="D20" activePane="bottomRight" state="frozen"/>
      <selection activeCell="A14" sqref="A14"/>
      <selection pane="topRight" activeCell="D14" sqref="D14"/>
      <selection pane="bottomLeft" activeCell="A20" sqref="A20"/>
      <selection pane="bottomRight" activeCell="G42" sqref="G42"/>
    </sheetView>
  </sheetViews>
  <sheetFormatPr baseColWidth="10" defaultColWidth="10.19921875" defaultRowHeight="15" customHeight="1" x14ac:dyDescent="0.25"/>
  <cols>
    <col min="1" max="1" width="3.19921875" style="1" customWidth="1"/>
    <col min="2" max="2" width="39.8984375" style="1" bestFit="1" customWidth="1"/>
    <col min="3" max="3" width="85" style="1" customWidth="1"/>
    <col min="4" max="4" width="7.19921875" style="4" bestFit="1" customWidth="1"/>
    <col min="5" max="5" width="12.09765625" style="6" customWidth="1"/>
    <col min="6" max="6" width="10.69921875" style="6" customWidth="1"/>
    <col min="7" max="7" width="11.3984375" style="6" bestFit="1" customWidth="1"/>
    <col min="8" max="8" width="10.69921875" style="6" customWidth="1"/>
    <col min="9" max="9" width="13.59765625" style="1" customWidth="1"/>
    <col min="10" max="10" width="11.3984375" style="6" customWidth="1"/>
    <col min="11" max="12" width="9.3984375" style="7" customWidth="1"/>
    <col min="13" max="13" width="11.3984375" style="6" bestFit="1" customWidth="1"/>
    <col min="14" max="14" width="10.69921875" style="6" customWidth="1"/>
    <col min="15" max="15" width="11.3984375" style="6" bestFit="1" customWidth="1"/>
    <col min="16" max="16" width="10.19921875" style="7" customWidth="1"/>
    <col min="17" max="17" width="14.69921875" style="8" customWidth="1"/>
    <col min="18" max="18" width="11.09765625" style="6" bestFit="1" customWidth="1"/>
    <col min="19" max="19" width="12.09765625" style="1" bestFit="1" customWidth="1"/>
    <col min="20" max="20" width="12.5" style="1" bestFit="1" customWidth="1"/>
    <col min="21" max="21" width="11.69921875" style="1" bestFit="1" customWidth="1"/>
    <col min="22" max="256" width="10.19921875" style="1"/>
    <col min="257" max="257" width="3.19921875" style="1" customWidth="1"/>
    <col min="258" max="258" width="39.8984375" style="1" bestFit="1" customWidth="1"/>
    <col min="259" max="259" width="27" style="1" customWidth="1"/>
    <col min="260" max="260" width="7.19921875" style="1" bestFit="1" customWidth="1"/>
    <col min="261" max="261" width="12.09765625" style="1" customWidth="1"/>
    <col min="262" max="262" width="10.69921875" style="1" customWidth="1"/>
    <col min="263" max="263" width="11.3984375" style="1" bestFit="1" customWidth="1"/>
    <col min="264" max="264" width="10.69921875" style="1" customWidth="1"/>
    <col min="265" max="266" width="0" style="1" hidden="1" customWidth="1"/>
    <col min="267" max="268" width="9.3984375" style="1" customWidth="1"/>
    <col min="269" max="269" width="11.3984375" style="1" bestFit="1" customWidth="1"/>
    <col min="270" max="270" width="10.69921875" style="1" customWidth="1"/>
    <col min="271" max="271" width="11.3984375" style="1" bestFit="1" customWidth="1"/>
    <col min="272" max="272" width="10.19921875" style="1" customWidth="1"/>
    <col min="273" max="273" width="14.69921875" style="1" customWidth="1"/>
    <col min="274" max="274" width="11.09765625" style="1" bestFit="1" customWidth="1"/>
    <col min="275" max="512" width="10.19921875" style="1"/>
    <col min="513" max="513" width="3.19921875" style="1" customWidth="1"/>
    <col min="514" max="514" width="39.8984375" style="1" bestFit="1" customWidth="1"/>
    <col min="515" max="515" width="27" style="1" customWidth="1"/>
    <col min="516" max="516" width="7.19921875" style="1" bestFit="1" customWidth="1"/>
    <col min="517" max="517" width="12.09765625" style="1" customWidth="1"/>
    <col min="518" max="518" width="10.69921875" style="1" customWidth="1"/>
    <col min="519" max="519" width="11.3984375" style="1" bestFit="1" customWidth="1"/>
    <col min="520" max="520" width="10.69921875" style="1" customWidth="1"/>
    <col min="521" max="522" width="0" style="1" hidden="1" customWidth="1"/>
    <col min="523" max="524" width="9.3984375" style="1" customWidth="1"/>
    <col min="525" max="525" width="11.3984375" style="1" bestFit="1" customWidth="1"/>
    <col min="526" max="526" width="10.69921875" style="1" customWidth="1"/>
    <col min="527" max="527" width="11.3984375" style="1" bestFit="1" customWidth="1"/>
    <col min="528" max="528" width="10.19921875" style="1" customWidth="1"/>
    <col min="529" max="529" width="14.69921875" style="1" customWidth="1"/>
    <col min="530" max="530" width="11.09765625" style="1" bestFit="1" customWidth="1"/>
    <col min="531" max="768" width="10.19921875" style="1"/>
    <col min="769" max="769" width="3.19921875" style="1" customWidth="1"/>
    <col min="770" max="770" width="39.8984375" style="1" bestFit="1" customWidth="1"/>
    <col min="771" max="771" width="27" style="1" customWidth="1"/>
    <col min="772" max="772" width="7.19921875" style="1" bestFit="1" customWidth="1"/>
    <col min="773" max="773" width="12.09765625" style="1" customWidth="1"/>
    <col min="774" max="774" width="10.69921875" style="1" customWidth="1"/>
    <col min="775" max="775" width="11.3984375" style="1" bestFit="1" customWidth="1"/>
    <col min="776" max="776" width="10.69921875" style="1" customWidth="1"/>
    <col min="777" max="778" width="0" style="1" hidden="1" customWidth="1"/>
    <col min="779" max="780" width="9.3984375" style="1" customWidth="1"/>
    <col min="781" max="781" width="11.3984375" style="1" bestFit="1" customWidth="1"/>
    <col min="782" max="782" width="10.69921875" style="1" customWidth="1"/>
    <col min="783" max="783" width="11.3984375" style="1" bestFit="1" customWidth="1"/>
    <col min="784" max="784" width="10.19921875" style="1" customWidth="1"/>
    <col min="785" max="785" width="14.69921875" style="1" customWidth="1"/>
    <col min="786" max="786" width="11.09765625" style="1" bestFit="1" customWidth="1"/>
    <col min="787" max="1024" width="10.19921875" style="1"/>
    <col min="1025" max="1025" width="3.19921875" style="1" customWidth="1"/>
    <col min="1026" max="1026" width="39.8984375" style="1" bestFit="1" customWidth="1"/>
    <col min="1027" max="1027" width="27" style="1" customWidth="1"/>
    <col min="1028" max="1028" width="7.19921875" style="1" bestFit="1" customWidth="1"/>
    <col min="1029" max="1029" width="12.09765625" style="1" customWidth="1"/>
    <col min="1030" max="1030" width="10.69921875" style="1" customWidth="1"/>
    <col min="1031" max="1031" width="11.3984375" style="1" bestFit="1" customWidth="1"/>
    <col min="1032" max="1032" width="10.69921875" style="1" customWidth="1"/>
    <col min="1033" max="1034" width="0" style="1" hidden="1" customWidth="1"/>
    <col min="1035" max="1036" width="9.3984375" style="1" customWidth="1"/>
    <col min="1037" max="1037" width="11.3984375" style="1" bestFit="1" customWidth="1"/>
    <col min="1038" max="1038" width="10.69921875" style="1" customWidth="1"/>
    <col min="1039" max="1039" width="11.3984375" style="1" bestFit="1" customWidth="1"/>
    <col min="1040" max="1040" width="10.19921875" style="1" customWidth="1"/>
    <col min="1041" max="1041" width="14.69921875" style="1" customWidth="1"/>
    <col min="1042" max="1042" width="11.09765625" style="1" bestFit="1" customWidth="1"/>
    <col min="1043" max="1280" width="10.19921875" style="1"/>
    <col min="1281" max="1281" width="3.19921875" style="1" customWidth="1"/>
    <col min="1282" max="1282" width="39.8984375" style="1" bestFit="1" customWidth="1"/>
    <col min="1283" max="1283" width="27" style="1" customWidth="1"/>
    <col min="1284" max="1284" width="7.19921875" style="1" bestFit="1" customWidth="1"/>
    <col min="1285" max="1285" width="12.09765625" style="1" customWidth="1"/>
    <col min="1286" max="1286" width="10.69921875" style="1" customWidth="1"/>
    <col min="1287" max="1287" width="11.3984375" style="1" bestFit="1" customWidth="1"/>
    <col min="1288" max="1288" width="10.69921875" style="1" customWidth="1"/>
    <col min="1289" max="1290" width="0" style="1" hidden="1" customWidth="1"/>
    <col min="1291" max="1292" width="9.3984375" style="1" customWidth="1"/>
    <col min="1293" max="1293" width="11.3984375" style="1" bestFit="1" customWidth="1"/>
    <col min="1294" max="1294" width="10.69921875" style="1" customWidth="1"/>
    <col min="1295" max="1295" width="11.3984375" style="1" bestFit="1" customWidth="1"/>
    <col min="1296" max="1296" width="10.19921875" style="1" customWidth="1"/>
    <col min="1297" max="1297" width="14.69921875" style="1" customWidth="1"/>
    <col min="1298" max="1298" width="11.09765625" style="1" bestFit="1" customWidth="1"/>
    <col min="1299" max="1536" width="10.19921875" style="1"/>
    <col min="1537" max="1537" width="3.19921875" style="1" customWidth="1"/>
    <col min="1538" max="1538" width="39.8984375" style="1" bestFit="1" customWidth="1"/>
    <col min="1539" max="1539" width="27" style="1" customWidth="1"/>
    <col min="1540" max="1540" width="7.19921875" style="1" bestFit="1" customWidth="1"/>
    <col min="1541" max="1541" width="12.09765625" style="1" customWidth="1"/>
    <col min="1542" max="1542" width="10.69921875" style="1" customWidth="1"/>
    <col min="1543" max="1543" width="11.3984375" style="1" bestFit="1" customWidth="1"/>
    <col min="1544" max="1544" width="10.69921875" style="1" customWidth="1"/>
    <col min="1545" max="1546" width="0" style="1" hidden="1" customWidth="1"/>
    <col min="1547" max="1548" width="9.3984375" style="1" customWidth="1"/>
    <col min="1549" max="1549" width="11.3984375" style="1" bestFit="1" customWidth="1"/>
    <col min="1550" max="1550" width="10.69921875" style="1" customWidth="1"/>
    <col min="1551" max="1551" width="11.3984375" style="1" bestFit="1" customWidth="1"/>
    <col min="1552" max="1552" width="10.19921875" style="1" customWidth="1"/>
    <col min="1553" max="1553" width="14.69921875" style="1" customWidth="1"/>
    <col min="1554" max="1554" width="11.09765625" style="1" bestFit="1" customWidth="1"/>
    <col min="1555" max="1792" width="10.19921875" style="1"/>
    <col min="1793" max="1793" width="3.19921875" style="1" customWidth="1"/>
    <col min="1794" max="1794" width="39.8984375" style="1" bestFit="1" customWidth="1"/>
    <col min="1795" max="1795" width="27" style="1" customWidth="1"/>
    <col min="1796" max="1796" width="7.19921875" style="1" bestFit="1" customWidth="1"/>
    <col min="1797" max="1797" width="12.09765625" style="1" customWidth="1"/>
    <col min="1798" max="1798" width="10.69921875" style="1" customWidth="1"/>
    <col min="1799" max="1799" width="11.3984375" style="1" bestFit="1" customWidth="1"/>
    <col min="1800" max="1800" width="10.69921875" style="1" customWidth="1"/>
    <col min="1801" max="1802" width="0" style="1" hidden="1" customWidth="1"/>
    <col min="1803" max="1804" width="9.3984375" style="1" customWidth="1"/>
    <col min="1805" max="1805" width="11.3984375" style="1" bestFit="1" customWidth="1"/>
    <col min="1806" max="1806" width="10.69921875" style="1" customWidth="1"/>
    <col min="1807" max="1807" width="11.3984375" style="1" bestFit="1" customWidth="1"/>
    <col min="1808" max="1808" width="10.19921875" style="1" customWidth="1"/>
    <col min="1809" max="1809" width="14.69921875" style="1" customWidth="1"/>
    <col min="1810" max="1810" width="11.09765625" style="1" bestFit="1" customWidth="1"/>
    <col min="1811" max="2048" width="10.19921875" style="1"/>
    <col min="2049" max="2049" width="3.19921875" style="1" customWidth="1"/>
    <col min="2050" max="2050" width="39.8984375" style="1" bestFit="1" customWidth="1"/>
    <col min="2051" max="2051" width="27" style="1" customWidth="1"/>
    <col min="2052" max="2052" width="7.19921875" style="1" bestFit="1" customWidth="1"/>
    <col min="2053" max="2053" width="12.09765625" style="1" customWidth="1"/>
    <col min="2054" max="2054" width="10.69921875" style="1" customWidth="1"/>
    <col min="2055" max="2055" width="11.3984375" style="1" bestFit="1" customWidth="1"/>
    <col min="2056" max="2056" width="10.69921875" style="1" customWidth="1"/>
    <col min="2057" max="2058" width="0" style="1" hidden="1" customWidth="1"/>
    <col min="2059" max="2060" width="9.3984375" style="1" customWidth="1"/>
    <col min="2061" max="2061" width="11.3984375" style="1" bestFit="1" customWidth="1"/>
    <col min="2062" max="2062" width="10.69921875" style="1" customWidth="1"/>
    <col min="2063" max="2063" width="11.3984375" style="1" bestFit="1" customWidth="1"/>
    <col min="2064" max="2064" width="10.19921875" style="1" customWidth="1"/>
    <col min="2065" max="2065" width="14.69921875" style="1" customWidth="1"/>
    <col min="2066" max="2066" width="11.09765625" style="1" bestFit="1" customWidth="1"/>
    <col min="2067" max="2304" width="10.19921875" style="1"/>
    <col min="2305" max="2305" width="3.19921875" style="1" customWidth="1"/>
    <col min="2306" max="2306" width="39.8984375" style="1" bestFit="1" customWidth="1"/>
    <col min="2307" max="2307" width="27" style="1" customWidth="1"/>
    <col min="2308" max="2308" width="7.19921875" style="1" bestFit="1" customWidth="1"/>
    <col min="2309" max="2309" width="12.09765625" style="1" customWidth="1"/>
    <col min="2310" max="2310" width="10.69921875" style="1" customWidth="1"/>
    <col min="2311" max="2311" width="11.3984375" style="1" bestFit="1" customWidth="1"/>
    <col min="2312" max="2312" width="10.69921875" style="1" customWidth="1"/>
    <col min="2313" max="2314" width="0" style="1" hidden="1" customWidth="1"/>
    <col min="2315" max="2316" width="9.3984375" style="1" customWidth="1"/>
    <col min="2317" max="2317" width="11.3984375" style="1" bestFit="1" customWidth="1"/>
    <col min="2318" max="2318" width="10.69921875" style="1" customWidth="1"/>
    <col min="2319" max="2319" width="11.3984375" style="1" bestFit="1" customWidth="1"/>
    <col min="2320" max="2320" width="10.19921875" style="1" customWidth="1"/>
    <col min="2321" max="2321" width="14.69921875" style="1" customWidth="1"/>
    <col min="2322" max="2322" width="11.09765625" style="1" bestFit="1" customWidth="1"/>
    <col min="2323" max="2560" width="10.19921875" style="1"/>
    <col min="2561" max="2561" width="3.19921875" style="1" customWidth="1"/>
    <col min="2562" max="2562" width="39.8984375" style="1" bestFit="1" customWidth="1"/>
    <col min="2563" max="2563" width="27" style="1" customWidth="1"/>
    <col min="2564" max="2564" width="7.19921875" style="1" bestFit="1" customWidth="1"/>
    <col min="2565" max="2565" width="12.09765625" style="1" customWidth="1"/>
    <col min="2566" max="2566" width="10.69921875" style="1" customWidth="1"/>
    <col min="2567" max="2567" width="11.3984375" style="1" bestFit="1" customWidth="1"/>
    <col min="2568" max="2568" width="10.69921875" style="1" customWidth="1"/>
    <col min="2569" max="2570" width="0" style="1" hidden="1" customWidth="1"/>
    <col min="2571" max="2572" width="9.3984375" style="1" customWidth="1"/>
    <col min="2573" max="2573" width="11.3984375" style="1" bestFit="1" customWidth="1"/>
    <col min="2574" max="2574" width="10.69921875" style="1" customWidth="1"/>
    <col min="2575" max="2575" width="11.3984375" style="1" bestFit="1" customWidth="1"/>
    <col min="2576" max="2576" width="10.19921875" style="1" customWidth="1"/>
    <col min="2577" max="2577" width="14.69921875" style="1" customWidth="1"/>
    <col min="2578" max="2578" width="11.09765625" style="1" bestFit="1" customWidth="1"/>
    <col min="2579" max="2816" width="10.19921875" style="1"/>
    <col min="2817" max="2817" width="3.19921875" style="1" customWidth="1"/>
    <col min="2818" max="2818" width="39.8984375" style="1" bestFit="1" customWidth="1"/>
    <col min="2819" max="2819" width="27" style="1" customWidth="1"/>
    <col min="2820" max="2820" width="7.19921875" style="1" bestFit="1" customWidth="1"/>
    <col min="2821" max="2821" width="12.09765625" style="1" customWidth="1"/>
    <col min="2822" max="2822" width="10.69921875" style="1" customWidth="1"/>
    <col min="2823" max="2823" width="11.3984375" style="1" bestFit="1" customWidth="1"/>
    <col min="2824" max="2824" width="10.69921875" style="1" customWidth="1"/>
    <col min="2825" max="2826" width="0" style="1" hidden="1" customWidth="1"/>
    <col min="2827" max="2828" width="9.3984375" style="1" customWidth="1"/>
    <col min="2829" max="2829" width="11.3984375" style="1" bestFit="1" customWidth="1"/>
    <col min="2830" max="2830" width="10.69921875" style="1" customWidth="1"/>
    <col min="2831" max="2831" width="11.3984375" style="1" bestFit="1" customWidth="1"/>
    <col min="2832" max="2832" width="10.19921875" style="1" customWidth="1"/>
    <col min="2833" max="2833" width="14.69921875" style="1" customWidth="1"/>
    <col min="2834" max="2834" width="11.09765625" style="1" bestFit="1" customWidth="1"/>
    <col min="2835" max="3072" width="10.19921875" style="1"/>
    <col min="3073" max="3073" width="3.19921875" style="1" customWidth="1"/>
    <col min="3074" max="3074" width="39.8984375" style="1" bestFit="1" customWidth="1"/>
    <col min="3075" max="3075" width="27" style="1" customWidth="1"/>
    <col min="3076" max="3076" width="7.19921875" style="1" bestFit="1" customWidth="1"/>
    <col min="3077" max="3077" width="12.09765625" style="1" customWidth="1"/>
    <col min="3078" max="3078" width="10.69921875" style="1" customWidth="1"/>
    <col min="3079" max="3079" width="11.3984375" style="1" bestFit="1" customWidth="1"/>
    <col min="3080" max="3080" width="10.69921875" style="1" customWidth="1"/>
    <col min="3081" max="3082" width="0" style="1" hidden="1" customWidth="1"/>
    <col min="3083" max="3084" width="9.3984375" style="1" customWidth="1"/>
    <col min="3085" max="3085" width="11.3984375" style="1" bestFit="1" customWidth="1"/>
    <col min="3086" max="3086" width="10.69921875" style="1" customWidth="1"/>
    <col min="3087" max="3087" width="11.3984375" style="1" bestFit="1" customWidth="1"/>
    <col min="3088" max="3088" width="10.19921875" style="1" customWidth="1"/>
    <col min="3089" max="3089" width="14.69921875" style="1" customWidth="1"/>
    <col min="3090" max="3090" width="11.09765625" style="1" bestFit="1" customWidth="1"/>
    <col min="3091" max="3328" width="10.19921875" style="1"/>
    <col min="3329" max="3329" width="3.19921875" style="1" customWidth="1"/>
    <col min="3330" max="3330" width="39.8984375" style="1" bestFit="1" customWidth="1"/>
    <col min="3331" max="3331" width="27" style="1" customWidth="1"/>
    <col min="3332" max="3332" width="7.19921875" style="1" bestFit="1" customWidth="1"/>
    <col min="3333" max="3333" width="12.09765625" style="1" customWidth="1"/>
    <col min="3334" max="3334" width="10.69921875" style="1" customWidth="1"/>
    <col min="3335" max="3335" width="11.3984375" style="1" bestFit="1" customWidth="1"/>
    <col min="3336" max="3336" width="10.69921875" style="1" customWidth="1"/>
    <col min="3337" max="3338" width="0" style="1" hidden="1" customWidth="1"/>
    <col min="3339" max="3340" width="9.3984375" style="1" customWidth="1"/>
    <col min="3341" max="3341" width="11.3984375" style="1" bestFit="1" customWidth="1"/>
    <col min="3342" max="3342" width="10.69921875" style="1" customWidth="1"/>
    <col min="3343" max="3343" width="11.3984375" style="1" bestFit="1" customWidth="1"/>
    <col min="3344" max="3344" width="10.19921875" style="1" customWidth="1"/>
    <col min="3345" max="3345" width="14.69921875" style="1" customWidth="1"/>
    <col min="3346" max="3346" width="11.09765625" style="1" bestFit="1" customWidth="1"/>
    <col min="3347" max="3584" width="10.19921875" style="1"/>
    <col min="3585" max="3585" width="3.19921875" style="1" customWidth="1"/>
    <col min="3586" max="3586" width="39.8984375" style="1" bestFit="1" customWidth="1"/>
    <col min="3587" max="3587" width="27" style="1" customWidth="1"/>
    <col min="3588" max="3588" width="7.19921875" style="1" bestFit="1" customWidth="1"/>
    <col min="3589" max="3589" width="12.09765625" style="1" customWidth="1"/>
    <col min="3590" max="3590" width="10.69921875" style="1" customWidth="1"/>
    <col min="3591" max="3591" width="11.3984375" style="1" bestFit="1" customWidth="1"/>
    <col min="3592" max="3592" width="10.69921875" style="1" customWidth="1"/>
    <col min="3593" max="3594" width="0" style="1" hidden="1" customWidth="1"/>
    <col min="3595" max="3596" width="9.3984375" style="1" customWidth="1"/>
    <col min="3597" max="3597" width="11.3984375" style="1" bestFit="1" customWidth="1"/>
    <col min="3598" max="3598" width="10.69921875" style="1" customWidth="1"/>
    <col min="3599" max="3599" width="11.3984375" style="1" bestFit="1" customWidth="1"/>
    <col min="3600" max="3600" width="10.19921875" style="1" customWidth="1"/>
    <col min="3601" max="3601" width="14.69921875" style="1" customWidth="1"/>
    <col min="3602" max="3602" width="11.09765625" style="1" bestFit="1" customWidth="1"/>
    <col min="3603" max="3840" width="10.19921875" style="1"/>
    <col min="3841" max="3841" width="3.19921875" style="1" customWidth="1"/>
    <col min="3842" max="3842" width="39.8984375" style="1" bestFit="1" customWidth="1"/>
    <col min="3843" max="3843" width="27" style="1" customWidth="1"/>
    <col min="3844" max="3844" width="7.19921875" style="1" bestFit="1" customWidth="1"/>
    <col min="3845" max="3845" width="12.09765625" style="1" customWidth="1"/>
    <col min="3846" max="3846" width="10.69921875" style="1" customWidth="1"/>
    <col min="3847" max="3847" width="11.3984375" style="1" bestFit="1" customWidth="1"/>
    <col min="3848" max="3848" width="10.69921875" style="1" customWidth="1"/>
    <col min="3849" max="3850" width="0" style="1" hidden="1" customWidth="1"/>
    <col min="3851" max="3852" width="9.3984375" style="1" customWidth="1"/>
    <col min="3853" max="3853" width="11.3984375" style="1" bestFit="1" customWidth="1"/>
    <col min="3854" max="3854" width="10.69921875" style="1" customWidth="1"/>
    <col min="3855" max="3855" width="11.3984375" style="1" bestFit="1" customWidth="1"/>
    <col min="3856" max="3856" width="10.19921875" style="1" customWidth="1"/>
    <col min="3857" max="3857" width="14.69921875" style="1" customWidth="1"/>
    <col min="3858" max="3858" width="11.09765625" style="1" bestFit="1" customWidth="1"/>
    <col min="3859" max="4096" width="10.19921875" style="1"/>
    <col min="4097" max="4097" width="3.19921875" style="1" customWidth="1"/>
    <col min="4098" max="4098" width="39.8984375" style="1" bestFit="1" customWidth="1"/>
    <col min="4099" max="4099" width="27" style="1" customWidth="1"/>
    <col min="4100" max="4100" width="7.19921875" style="1" bestFit="1" customWidth="1"/>
    <col min="4101" max="4101" width="12.09765625" style="1" customWidth="1"/>
    <col min="4102" max="4102" width="10.69921875" style="1" customWidth="1"/>
    <col min="4103" max="4103" width="11.3984375" style="1" bestFit="1" customWidth="1"/>
    <col min="4104" max="4104" width="10.69921875" style="1" customWidth="1"/>
    <col min="4105" max="4106" width="0" style="1" hidden="1" customWidth="1"/>
    <col min="4107" max="4108" width="9.3984375" style="1" customWidth="1"/>
    <col min="4109" max="4109" width="11.3984375" style="1" bestFit="1" customWidth="1"/>
    <col min="4110" max="4110" width="10.69921875" style="1" customWidth="1"/>
    <col min="4111" max="4111" width="11.3984375" style="1" bestFit="1" customWidth="1"/>
    <col min="4112" max="4112" width="10.19921875" style="1" customWidth="1"/>
    <col min="4113" max="4113" width="14.69921875" style="1" customWidth="1"/>
    <col min="4114" max="4114" width="11.09765625" style="1" bestFit="1" customWidth="1"/>
    <col min="4115" max="4352" width="10.19921875" style="1"/>
    <col min="4353" max="4353" width="3.19921875" style="1" customWidth="1"/>
    <col min="4354" max="4354" width="39.8984375" style="1" bestFit="1" customWidth="1"/>
    <col min="4355" max="4355" width="27" style="1" customWidth="1"/>
    <col min="4356" max="4356" width="7.19921875" style="1" bestFit="1" customWidth="1"/>
    <col min="4357" max="4357" width="12.09765625" style="1" customWidth="1"/>
    <col min="4358" max="4358" width="10.69921875" style="1" customWidth="1"/>
    <col min="4359" max="4359" width="11.3984375" style="1" bestFit="1" customWidth="1"/>
    <col min="4360" max="4360" width="10.69921875" style="1" customWidth="1"/>
    <col min="4361" max="4362" width="0" style="1" hidden="1" customWidth="1"/>
    <col min="4363" max="4364" width="9.3984375" style="1" customWidth="1"/>
    <col min="4365" max="4365" width="11.3984375" style="1" bestFit="1" customWidth="1"/>
    <col min="4366" max="4366" width="10.69921875" style="1" customWidth="1"/>
    <col min="4367" max="4367" width="11.3984375" style="1" bestFit="1" customWidth="1"/>
    <col min="4368" max="4368" width="10.19921875" style="1" customWidth="1"/>
    <col min="4369" max="4369" width="14.69921875" style="1" customWidth="1"/>
    <col min="4370" max="4370" width="11.09765625" style="1" bestFit="1" customWidth="1"/>
    <col min="4371" max="4608" width="10.19921875" style="1"/>
    <col min="4609" max="4609" width="3.19921875" style="1" customWidth="1"/>
    <col min="4610" max="4610" width="39.8984375" style="1" bestFit="1" customWidth="1"/>
    <col min="4611" max="4611" width="27" style="1" customWidth="1"/>
    <col min="4612" max="4612" width="7.19921875" style="1" bestFit="1" customWidth="1"/>
    <col min="4613" max="4613" width="12.09765625" style="1" customWidth="1"/>
    <col min="4614" max="4614" width="10.69921875" style="1" customWidth="1"/>
    <col min="4615" max="4615" width="11.3984375" style="1" bestFit="1" customWidth="1"/>
    <col min="4616" max="4616" width="10.69921875" style="1" customWidth="1"/>
    <col min="4617" max="4618" width="0" style="1" hidden="1" customWidth="1"/>
    <col min="4619" max="4620" width="9.3984375" style="1" customWidth="1"/>
    <col min="4621" max="4621" width="11.3984375" style="1" bestFit="1" customWidth="1"/>
    <col min="4622" max="4622" width="10.69921875" style="1" customWidth="1"/>
    <col min="4623" max="4623" width="11.3984375" style="1" bestFit="1" customWidth="1"/>
    <col min="4624" max="4624" width="10.19921875" style="1" customWidth="1"/>
    <col min="4625" max="4625" width="14.69921875" style="1" customWidth="1"/>
    <col min="4626" max="4626" width="11.09765625" style="1" bestFit="1" customWidth="1"/>
    <col min="4627" max="4864" width="10.19921875" style="1"/>
    <col min="4865" max="4865" width="3.19921875" style="1" customWidth="1"/>
    <col min="4866" max="4866" width="39.8984375" style="1" bestFit="1" customWidth="1"/>
    <col min="4867" max="4867" width="27" style="1" customWidth="1"/>
    <col min="4868" max="4868" width="7.19921875" style="1" bestFit="1" customWidth="1"/>
    <col min="4869" max="4869" width="12.09765625" style="1" customWidth="1"/>
    <col min="4870" max="4870" width="10.69921875" style="1" customWidth="1"/>
    <col min="4871" max="4871" width="11.3984375" style="1" bestFit="1" customWidth="1"/>
    <col min="4872" max="4872" width="10.69921875" style="1" customWidth="1"/>
    <col min="4873" max="4874" width="0" style="1" hidden="1" customWidth="1"/>
    <col min="4875" max="4876" width="9.3984375" style="1" customWidth="1"/>
    <col min="4877" max="4877" width="11.3984375" style="1" bestFit="1" customWidth="1"/>
    <col min="4878" max="4878" width="10.69921875" style="1" customWidth="1"/>
    <col min="4879" max="4879" width="11.3984375" style="1" bestFit="1" customWidth="1"/>
    <col min="4880" max="4880" width="10.19921875" style="1" customWidth="1"/>
    <col min="4881" max="4881" width="14.69921875" style="1" customWidth="1"/>
    <col min="4882" max="4882" width="11.09765625" style="1" bestFit="1" customWidth="1"/>
    <col min="4883" max="5120" width="10.19921875" style="1"/>
    <col min="5121" max="5121" width="3.19921875" style="1" customWidth="1"/>
    <col min="5122" max="5122" width="39.8984375" style="1" bestFit="1" customWidth="1"/>
    <col min="5123" max="5123" width="27" style="1" customWidth="1"/>
    <col min="5124" max="5124" width="7.19921875" style="1" bestFit="1" customWidth="1"/>
    <col min="5125" max="5125" width="12.09765625" style="1" customWidth="1"/>
    <col min="5126" max="5126" width="10.69921875" style="1" customWidth="1"/>
    <col min="5127" max="5127" width="11.3984375" style="1" bestFit="1" customWidth="1"/>
    <col min="5128" max="5128" width="10.69921875" style="1" customWidth="1"/>
    <col min="5129" max="5130" width="0" style="1" hidden="1" customWidth="1"/>
    <col min="5131" max="5132" width="9.3984375" style="1" customWidth="1"/>
    <col min="5133" max="5133" width="11.3984375" style="1" bestFit="1" customWidth="1"/>
    <col min="5134" max="5134" width="10.69921875" style="1" customWidth="1"/>
    <col min="5135" max="5135" width="11.3984375" style="1" bestFit="1" customWidth="1"/>
    <col min="5136" max="5136" width="10.19921875" style="1" customWidth="1"/>
    <col min="5137" max="5137" width="14.69921875" style="1" customWidth="1"/>
    <col min="5138" max="5138" width="11.09765625" style="1" bestFit="1" customWidth="1"/>
    <col min="5139" max="5376" width="10.19921875" style="1"/>
    <col min="5377" max="5377" width="3.19921875" style="1" customWidth="1"/>
    <col min="5378" max="5378" width="39.8984375" style="1" bestFit="1" customWidth="1"/>
    <col min="5379" max="5379" width="27" style="1" customWidth="1"/>
    <col min="5380" max="5380" width="7.19921875" style="1" bestFit="1" customWidth="1"/>
    <col min="5381" max="5381" width="12.09765625" style="1" customWidth="1"/>
    <col min="5382" max="5382" width="10.69921875" style="1" customWidth="1"/>
    <col min="5383" max="5383" width="11.3984375" style="1" bestFit="1" customWidth="1"/>
    <col min="5384" max="5384" width="10.69921875" style="1" customWidth="1"/>
    <col min="5385" max="5386" width="0" style="1" hidden="1" customWidth="1"/>
    <col min="5387" max="5388" width="9.3984375" style="1" customWidth="1"/>
    <col min="5389" max="5389" width="11.3984375" style="1" bestFit="1" customWidth="1"/>
    <col min="5390" max="5390" width="10.69921875" style="1" customWidth="1"/>
    <col min="5391" max="5391" width="11.3984375" style="1" bestFit="1" customWidth="1"/>
    <col min="5392" max="5392" width="10.19921875" style="1" customWidth="1"/>
    <col min="5393" max="5393" width="14.69921875" style="1" customWidth="1"/>
    <col min="5394" max="5394" width="11.09765625" style="1" bestFit="1" customWidth="1"/>
    <col min="5395" max="5632" width="10.19921875" style="1"/>
    <col min="5633" max="5633" width="3.19921875" style="1" customWidth="1"/>
    <col min="5634" max="5634" width="39.8984375" style="1" bestFit="1" customWidth="1"/>
    <col min="5635" max="5635" width="27" style="1" customWidth="1"/>
    <col min="5636" max="5636" width="7.19921875" style="1" bestFit="1" customWidth="1"/>
    <col min="5637" max="5637" width="12.09765625" style="1" customWidth="1"/>
    <col min="5638" max="5638" width="10.69921875" style="1" customWidth="1"/>
    <col min="5639" max="5639" width="11.3984375" style="1" bestFit="1" customWidth="1"/>
    <col min="5640" max="5640" width="10.69921875" style="1" customWidth="1"/>
    <col min="5641" max="5642" width="0" style="1" hidden="1" customWidth="1"/>
    <col min="5643" max="5644" width="9.3984375" style="1" customWidth="1"/>
    <col min="5645" max="5645" width="11.3984375" style="1" bestFit="1" customWidth="1"/>
    <col min="5646" max="5646" width="10.69921875" style="1" customWidth="1"/>
    <col min="5647" max="5647" width="11.3984375" style="1" bestFit="1" customWidth="1"/>
    <col min="5648" max="5648" width="10.19921875" style="1" customWidth="1"/>
    <col min="5649" max="5649" width="14.69921875" style="1" customWidth="1"/>
    <col min="5650" max="5650" width="11.09765625" style="1" bestFit="1" customWidth="1"/>
    <col min="5651" max="5888" width="10.19921875" style="1"/>
    <col min="5889" max="5889" width="3.19921875" style="1" customWidth="1"/>
    <col min="5890" max="5890" width="39.8984375" style="1" bestFit="1" customWidth="1"/>
    <col min="5891" max="5891" width="27" style="1" customWidth="1"/>
    <col min="5892" max="5892" width="7.19921875" style="1" bestFit="1" customWidth="1"/>
    <col min="5893" max="5893" width="12.09765625" style="1" customWidth="1"/>
    <col min="5894" max="5894" width="10.69921875" style="1" customWidth="1"/>
    <col min="5895" max="5895" width="11.3984375" style="1" bestFit="1" customWidth="1"/>
    <col min="5896" max="5896" width="10.69921875" style="1" customWidth="1"/>
    <col min="5897" max="5898" width="0" style="1" hidden="1" customWidth="1"/>
    <col min="5899" max="5900" width="9.3984375" style="1" customWidth="1"/>
    <col min="5901" max="5901" width="11.3984375" style="1" bestFit="1" customWidth="1"/>
    <col min="5902" max="5902" width="10.69921875" style="1" customWidth="1"/>
    <col min="5903" max="5903" width="11.3984375" style="1" bestFit="1" customWidth="1"/>
    <col min="5904" max="5904" width="10.19921875" style="1" customWidth="1"/>
    <col min="5905" max="5905" width="14.69921875" style="1" customWidth="1"/>
    <col min="5906" max="5906" width="11.09765625" style="1" bestFit="1" customWidth="1"/>
    <col min="5907" max="6144" width="10.19921875" style="1"/>
    <col min="6145" max="6145" width="3.19921875" style="1" customWidth="1"/>
    <col min="6146" max="6146" width="39.8984375" style="1" bestFit="1" customWidth="1"/>
    <col min="6147" max="6147" width="27" style="1" customWidth="1"/>
    <col min="6148" max="6148" width="7.19921875" style="1" bestFit="1" customWidth="1"/>
    <col min="6149" max="6149" width="12.09765625" style="1" customWidth="1"/>
    <col min="6150" max="6150" width="10.69921875" style="1" customWidth="1"/>
    <col min="6151" max="6151" width="11.3984375" style="1" bestFit="1" customWidth="1"/>
    <col min="6152" max="6152" width="10.69921875" style="1" customWidth="1"/>
    <col min="6153" max="6154" width="0" style="1" hidden="1" customWidth="1"/>
    <col min="6155" max="6156" width="9.3984375" style="1" customWidth="1"/>
    <col min="6157" max="6157" width="11.3984375" style="1" bestFit="1" customWidth="1"/>
    <col min="6158" max="6158" width="10.69921875" style="1" customWidth="1"/>
    <col min="6159" max="6159" width="11.3984375" style="1" bestFit="1" customWidth="1"/>
    <col min="6160" max="6160" width="10.19921875" style="1" customWidth="1"/>
    <col min="6161" max="6161" width="14.69921875" style="1" customWidth="1"/>
    <col min="6162" max="6162" width="11.09765625" style="1" bestFit="1" customWidth="1"/>
    <col min="6163" max="6400" width="10.19921875" style="1"/>
    <col min="6401" max="6401" width="3.19921875" style="1" customWidth="1"/>
    <col min="6402" max="6402" width="39.8984375" style="1" bestFit="1" customWidth="1"/>
    <col min="6403" max="6403" width="27" style="1" customWidth="1"/>
    <col min="6404" max="6404" width="7.19921875" style="1" bestFit="1" customWidth="1"/>
    <col min="6405" max="6405" width="12.09765625" style="1" customWidth="1"/>
    <col min="6406" max="6406" width="10.69921875" style="1" customWidth="1"/>
    <col min="6407" max="6407" width="11.3984375" style="1" bestFit="1" customWidth="1"/>
    <col min="6408" max="6408" width="10.69921875" style="1" customWidth="1"/>
    <col min="6409" max="6410" width="0" style="1" hidden="1" customWidth="1"/>
    <col min="6411" max="6412" width="9.3984375" style="1" customWidth="1"/>
    <col min="6413" max="6413" width="11.3984375" style="1" bestFit="1" customWidth="1"/>
    <col min="6414" max="6414" width="10.69921875" style="1" customWidth="1"/>
    <col min="6415" max="6415" width="11.3984375" style="1" bestFit="1" customWidth="1"/>
    <col min="6416" max="6416" width="10.19921875" style="1" customWidth="1"/>
    <col min="6417" max="6417" width="14.69921875" style="1" customWidth="1"/>
    <col min="6418" max="6418" width="11.09765625" style="1" bestFit="1" customWidth="1"/>
    <col min="6419" max="6656" width="10.19921875" style="1"/>
    <col min="6657" max="6657" width="3.19921875" style="1" customWidth="1"/>
    <col min="6658" max="6658" width="39.8984375" style="1" bestFit="1" customWidth="1"/>
    <col min="6659" max="6659" width="27" style="1" customWidth="1"/>
    <col min="6660" max="6660" width="7.19921875" style="1" bestFit="1" customWidth="1"/>
    <col min="6661" max="6661" width="12.09765625" style="1" customWidth="1"/>
    <col min="6662" max="6662" width="10.69921875" style="1" customWidth="1"/>
    <col min="6663" max="6663" width="11.3984375" style="1" bestFit="1" customWidth="1"/>
    <col min="6664" max="6664" width="10.69921875" style="1" customWidth="1"/>
    <col min="6665" max="6666" width="0" style="1" hidden="1" customWidth="1"/>
    <col min="6667" max="6668" width="9.3984375" style="1" customWidth="1"/>
    <col min="6669" max="6669" width="11.3984375" style="1" bestFit="1" customWidth="1"/>
    <col min="6670" max="6670" width="10.69921875" style="1" customWidth="1"/>
    <col min="6671" max="6671" width="11.3984375" style="1" bestFit="1" customWidth="1"/>
    <col min="6672" max="6672" width="10.19921875" style="1" customWidth="1"/>
    <col min="6673" max="6673" width="14.69921875" style="1" customWidth="1"/>
    <col min="6674" max="6674" width="11.09765625" style="1" bestFit="1" customWidth="1"/>
    <col min="6675" max="6912" width="10.19921875" style="1"/>
    <col min="6913" max="6913" width="3.19921875" style="1" customWidth="1"/>
    <col min="6914" max="6914" width="39.8984375" style="1" bestFit="1" customWidth="1"/>
    <col min="6915" max="6915" width="27" style="1" customWidth="1"/>
    <col min="6916" max="6916" width="7.19921875" style="1" bestFit="1" customWidth="1"/>
    <col min="6917" max="6917" width="12.09765625" style="1" customWidth="1"/>
    <col min="6918" max="6918" width="10.69921875" style="1" customWidth="1"/>
    <col min="6919" max="6919" width="11.3984375" style="1" bestFit="1" customWidth="1"/>
    <col min="6920" max="6920" width="10.69921875" style="1" customWidth="1"/>
    <col min="6921" max="6922" width="0" style="1" hidden="1" customWidth="1"/>
    <col min="6923" max="6924" width="9.3984375" style="1" customWidth="1"/>
    <col min="6925" max="6925" width="11.3984375" style="1" bestFit="1" customWidth="1"/>
    <col min="6926" max="6926" width="10.69921875" style="1" customWidth="1"/>
    <col min="6927" max="6927" width="11.3984375" style="1" bestFit="1" customWidth="1"/>
    <col min="6928" max="6928" width="10.19921875" style="1" customWidth="1"/>
    <col min="6929" max="6929" width="14.69921875" style="1" customWidth="1"/>
    <col min="6930" max="6930" width="11.09765625" style="1" bestFit="1" customWidth="1"/>
    <col min="6931" max="7168" width="10.19921875" style="1"/>
    <col min="7169" max="7169" width="3.19921875" style="1" customWidth="1"/>
    <col min="7170" max="7170" width="39.8984375" style="1" bestFit="1" customWidth="1"/>
    <col min="7171" max="7171" width="27" style="1" customWidth="1"/>
    <col min="7172" max="7172" width="7.19921875" style="1" bestFit="1" customWidth="1"/>
    <col min="7173" max="7173" width="12.09765625" style="1" customWidth="1"/>
    <col min="7174" max="7174" width="10.69921875" style="1" customWidth="1"/>
    <col min="7175" max="7175" width="11.3984375" style="1" bestFit="1" customWidth="1"/>
    <col min="7176" max="7176" width="10.69921875" style="1" customWidth="1"/>
    <col min="7177" max="7178" width="0" style="1" hidden="1" customWidth="1"/>
    <col min="7179" max="7180" width="9.3984375" style="1" customWidth="1"/>
    <col min="7181" max="7181" width="11.3984375" style="1" bestFit="1" customWidth="1"/>
    <col min="7182" max="7182" width="10.69921875" style="1" customWidth="1"/>
    <col min="7183" max="7183" width="11.3984375" style="1" bestFit="1" customWidth="1"/>
    <col min="7184" max="7184" width="10.19921875" style="1" customWidth="1"/>
    <col min="7185" max="7185" width="14.69921875" style="1" customWidth="1"/>
    <col min="7186" max="7186" width="11.09765625" style="1" bestFit="1" customWidth="1"/>
    <col min="7187" max="7424" width="10.19921875" style="1"/>
    <col min="7425" max="7425" width="3.19921875" style="1" customWidth="1"/>
    <col min="7426" max="7426" width="39.8984375" style="1" bestFit="1" customWidth="1"/>
    <col min="7427" max="7427" width="27" style="1" customWidth="1"/>
    <col min="7428" max="7428" width="7.19921875" style="1" bestFit="1" customWidth="1"/>
    <col min="7429" max="7429" width="12.09765625" style="1" customWidth="1"/>
    <col min="7430" max="7430" width="10.69921875" style="1" customWidth="1"/>
    <col min="7431" max="7431" width="11.3984375" style="1" bestFit="1" customWidth="1"/>
    <col min="7432" max="7432" width="10.69921875" style="1" customWidth="1"/>
    <col min="7433" max="7434" width="0" style="1" hidden="1" customWidth="1"/>
    <col min="7435" max="7436" width="9.3984375" style="1" customWidth="1"/>
    <col min="7437" max="7437" width="11.3984375" style="1" bestFit="1" customWidth="1"/>
    <col min="7438" max="7438" width="10.69921875" style="1" customWidth="1"/>
    <col min="7439" max="7439" width="11.3984375" style="1" bestFit="1" customWidth="1"/>
    <col min="7440" max="7440" width="10.19921875" style="1" customWidth="1"/>
    <col min="7441" max="7441" width="14.69921875" style="1" customWidth="1"/>
    <col min="7442" max="7442" width="11.09765625" style="1" bestFit="1" customWidth="1"/>
    <col min="7443" max="7680" width="10.19921875" style="1"/>
    <col min="7681" max="7681" width="3.19921875" style="1" customWidth="1"/>
    <col min="7682" max="7682" width="39.8984375" style="1" bestFit="1" customWidth="1"/>
    <col min="7683" max="7683" width="27" style="1" customWidth="1"/>
    <col min="7684" max="7684" width="7.19921875" style="1" bestFit="1" customWidth="1"/>
    <col min="7685" max="7685" width="12.09765625" style="1" customWidth="1"/>
    <col min="7686" max="7686" width="10.69921875" style="1" customWidth="1"/>
    <col min="7687" max="7687" width="11.3984375" style="1" bestFit="1" customWidth="1"/>
    <col min="7688" max="7688" width="10.69921875" style="1" customWidth="1"/>
    <col min="7689" max="7690" width="0" style="1" hidden="1" customWidth="1"/>
    <col min="7691" max="7692" width="9.3984375" style="1" customWidth="1"/>
    <col min="7693" max="7693" width="11.3984375" style="1" bestFit="1" customWidth="1"/>
    <col min="7694" max="7694" width="10.69921875" style="1" customWidth="1"/>
    <col min="7695" max="7695" width="11.3984375" style="1" bestFit="1" customWidth="1"/>
    <col min="7696" max="7696" width="10.19921875" style="1" customWidth="1"/>
    <col min="7697" max="7697" width="14.69921875" style="1" customWidth="1"/>
    <col min="7698" max="7698" width="11.09765625" style="1" bestFit="1" customWidth="1"/>
    <col min="7699" max="7936" width="10.19921875" style="1"/>
    <col min="7937" max="7937" width="3.19921875" style="1" customWidth="1"/>
    <col min="7938" max="7938" width="39.8984375" style="1" bestFit="1" customWidth="1"/>
    <col min="7939" max="7939" width="27" style="1" customWidth="1"/>
    <col min="7940" max="7940" width="7.19921875" style="1" bestFit="1" customWidth="1"/>
    <col min="7941" max="7941" width="12.09765625" style="1" customWidth="1"/>
    <col min="7942" max="7942" width="10.69921875" style="1" customWidth="1"/>
    <col min="7943" max="7943" width="11.3984375" style="1" bestFit="1" customWidth="1"/>
    <col min="7944" max="7944" width="10.69921875" style="1" customWidth="1"/>
    <col min="7945" max="7946" width="0" style="1" hidden="1" customWidth="1"/>
    <col min="7947" max="7948" width="9.3984375" style="1" customWidth="1"/>
    <col min="7949" max="7949" width="11.3984375" style="1" bestFit="1" customWidth="1"/>
    <col min="7950" max="7950" width="10.69921875" style="1" customWidth="1"/>
    <col min="7951" max="7951" width="11.3984375" style="1" bestFit="1" customWidth="1"/>
    <col min="7952" max="7952" width="10.19921875" style="1" customWidth="1"/>
    <col min="7953" max="7953" width="14.69921875" style="1" customWidth="1"/>
    <col min="7954" max="7954" width="11.09765625" style="1" bestFit="1" customWidth="1"/>
    <col min="7955" max="8192" width="10.19921875" style="1"/>
    <col min="8193" max="8193" width="3.19921875" style="1" customWidth="1"/>
    <col min="8194" max="8194" width="39.8984375" style="1" bestFit="1" customWidth="1"/>
    <col min="8195" max="8195" width="27" style="1" customWidth="1"/>
    <col min="8196" max="8196" width="7.19921875" style="1" bestFit="1" customWidth="1"/>
    <col min="8197" max="8197" width="12.09765625" style="1" customWidth="1"/>
    <col min="8198" max="8198" width="10.69921875" style="1" customWidth="1"/>
    <col min="8199" max="8199" width="11.3984375" style="1" bestFit="1" customWidth="1"/>
    <col min="8200" max="8200" width="10.69921875" style="1" customWidth="1"/>
    <col min="8201" max="8202" width="0" style="1" hidden="1" customWidth="1"/>
    <col min="8203" max="8204" width="9.3984375" style="1" customWidth="1"/>
    <col min="8205" max="8205" width="11.3984375" style="1" bestFit="1" customWidth="1"/>
    <col min="8206" max="8206" width="10.69921875" style="1" customWidth="1"/>
    <col min="8207" max="8207" width="11.3984375" style="1" bestFit="1" customWidth="1"/>
    <col min="8208" max="8208" width="10.19921875" style="1" customWidth="1"/>
    <col min="8209" max="8209" width="14.69921875" style="1" customWidth="1"/>
    <col min="8210" max="8210" width="11.09765625" style="1" bestFit="1" customWidth="1"/>
    <col min="8211" max="8448" width="10.19921875" style="1"/>
    <col min="8449" max="8449" width="3.19921875" style="1" customWidth="1"/>
    <col min="8450" max="8450" width="39.8984375" style="1" bestFit="1" customWidth="1"/>
    <col min="8451" max="8451" width="27" style="1" customWidth="1"/>
    <col min="8452" max="8452" width="7.19921875" style="1" bestFit="1" customWidth="1"/>
    <col min="8453" max="8453" width="12.09765625" style="1" customWidth="1"/>
    <col min="8454" max="8454" width="10.69921875" style="1" customWidth="1"/>
    <col min="8455" max="8455" width="11.3984375" style="1" bestFit="1" customWidth="1"/>
    <col min="8456" max="8456" width="10.69921875" style="1" customWidth="1"/>
    <col min="8457" max="8458" width="0" style="1" hidden="1" customWidth="1"/>
    <col min="8459" max="8460" width="9.3984375" style="1" customWidth="1"/>
    <col min="8461" max="8461" width="11.3984375" style="1" bestFit="1" customWidth="1"/>
    <col min="8462" max="8462" width="10.69921875" style="1" customWidth="1"/>
    <col min="8463" max="8463" width="11.3984375" style="1" bestFit="1" customWidth="1"/>
    <col min="8464" max="8464" width="10.19921875" style="1" customWidth="1"/>
    <col min="8465" max="8465" width="14.69921875" style="1" customWidth="1"/>
    <col min="8466" max="8466" width="11.09765625" style="1" bestFit="1" customWidth="1"/>
    <col min="8467" max="8704" width="10.19921875" style="1"/>
    <col min="8705" max="8705" width="3.19921875" style="1" customWidth="1"/>
    <col min="8706" max="8706" width="39.8984375" style="1" bestFit="1" customWidth="1"/>
    <col min="8707" max="8707" width="27" style="1" customWidth="1"/>
    <col min="8708" max="8708" width="7.19921875" style="1" bestFit="1" customWidth="1"/>
    <col min="8709" max="8709" width="12.09765625" style="1" customWidth="1"/>
    <col min="8710" max="8710" width="10.69921875" style="1" customWidth="1"/>
    <col min="8711" max="8711" width="11.3984375" style="1" bestFit="1" customWidth="1"/>
    <col min="8712" max="8712" width="10.69921875" style="1" customWidth="1"/>
    <col min="8713" max="8714" width="0" style="1" hidden="1" customWidth="1"/>
    <col min="8715" max="8716" width="9.3984375" style="1" customWidth="1"/>
    <col min="8717" max="8717" width="11.3984375" style="1" bestFit="1" customWidth="1"/>
    <col min="8718" max="8718" width="10.69921875" style="1" customWidth="1"/>
    <col min="8719" max="8719" width="11.3984375" style="1" bestFit="1" customWidth="1"/>
    <col min="8720" max="8720" width="10.19921875" style="1" customWidth="1"/>
    <col min="8721" max="8721" width="14.69921875" style="1" customWidth="1"/>
    <col min="8722" max="8722" width="11.09765625" style="1" bestFit="1" customWidth="1"/>
    <col min="8723" max="8960" width="10.19921875" style="1"/>
    <col min="8961" max="8961" width="3.19921875" style="1" customWidth="1"/>
    <col min="8962" max="8962" width="39.8984375" style="1" bestFit="1" customWidth="1"/>
    <col min="8963" max="8963" width="27" style="1" customWidth="1"/>
    <col min="8964" max="8964" width="7.19921875" style="1" bestFit="1" customWidth="1"/>
    <col min="8965" max="8965" width="12.09765625" style="1" customWidth="1"/>
    <col min="8966" max="8966" width="10.69921875" style="1" customWidth="1"/>
    <col min="8967" max="8967" width="11.3984375" style="1" bestFit="1" customWidth="1"/>
    <col min="8968" max="8968" width="10.69921875" style="1" customWidth="1"/>
    <col min="8969" max="8970" width="0" style="1" hidden="1" customWidth="1"/>
    <col min="8971" max="8972" width="9.3984375" style="1" customWidth="1"/>
    <col min="8973" max="8973" width="11.3984375" style="1" bestFit="1" customWidth="1"/>
    <col min="8974" max="8974" width="10.69921875" style="1" customWidth="1"/>
    <col min="8975" max="8975" width="11.3984375" style="1" bestFit="1" customWidth="1"/>
    <col min="8976" max="8976" width="10.19921875" style="1" customWidth="1"/>
    <col min="8977" max="8977" width="14.69921875" style="1" customWidth="1"/>
    <col min="8978" max="8978" width="11.09765625" style="1" bestFit="1" customWidth="1"/>
    <col min="8979" max="9216" width="10.19921875" style="1"/>
    <col min="9217" max="9217" width="3.19921875" style="1" customWidth="1"/>
    <col min="9218" max="9218" width="39.8984375" style="1" bestFit="1" customWidth="1"/>
    <col min="9219" max="9219" width="27" style="1" customWidth="1"/>
    <col min="9220" max="9220" width="7.19921875" style="1" bestFit="1" customWidth="1"/>
    <col min="9221" max="9221" width="12.09765625" style="1" customWidth="1"/>
    <col min="9222" max="9222" width="10.69921875" style="1" customWidth="1"/>
    <col min="9223" max="9223" width="11.3984375" style="1" bestFit="1" customWidth="1"/>
    <col min="9224" max="9224" width="10.69921875" style="1" customWidth="1"/>
    <col min="9225" max="9226" width="0" style="1" hidden="1" customWidth="1"/>
    <col min="9227" max="9228" width="9.3984375" style="1" customWidth="1"/>
    <col min="9229" max="9229" width="11.3984375" style="1" bestFit="1" customWidth="1"/>
    <col min="9230" max="9230" width="10.69921875" style="1" customWidth="1"/>
    <col min="9231" max="9231" width="11.3984375" style="1" bestFit="1" customWidth="1"/>
    <col min="9232" max="9232" width="10.19921875" style="1" customWidth="1"/>
    <col min="9233" max="9233" width="14.69921875" style="1" customWidth="1"/>
    <col min="9234" max="9234" width="11.09765625" style="1" bestFit="1" customWidth="1"/>
    <col min="9235" max="9472" width="10.19921875" style="1"/>
    <col min="9473" max="9473" width="3.19921875" style="1" customWidth="1"/>
    <col min="9474" max="9474" width="39.8984375" style="1" bestFit="1" customWidth="1"/>
    <col min="9475" max="9475" width="27" style="1" customWidth="1"/>
    <col min="9476" max="9476" width="7.19921875" style="1" bestFit="1" customWidth="1"/>
    <col min="9477" max="9477" width="12.09765625" style="1" customWidth="1"/>
    <col min="9478" max="9478" width="10.69921875" style="1" customWidth="1"/>
    <col min="9479" max="9479" width="11.3984375" style="1" bestFit="1" customWidth="1"/>
    <col min="9480" max="9480" width="10.69921875" style="1" customWidth="1"/>
    <col min="9481" max="9482" width="0" style="1" hidden="1" customWidth="1"/>
    <col min="9483" max="9484" width="9.3984375" style="1" customWidth="1"/>
    <col min="9485" max="9485" width="11.3984375" style="1" bestFit="1" customWidth="1"/>
    <col min="9486" max="9486" width="10.69921875" style="1" customWidth="1"/>
    <col min="9487" max="9487" width="11.3984375" style="1" bestFit="1" customWidth="1"/>
    <col min="9488" max="9488" width="10.19921875" style="1" customWidth="1"/>
    <col min="9489" max="9489" width="14.69921875" style="1" customWidth="1"/>
    <col min="9490" max="9490" width="11.09765625" style="1" bestFit="1" customWidth="1"/>
    <col min="9491" max="9728" width="10.19921875" style="1"/>
    <col min="9729" max="9729" width="3.19921875" style="1" customWidth="1"/>
    <col min="9730" max="9730" width="39.8984375" style="1" bestFit="1" customWidth="1"/>
    <col min="9731" max="9731" width="27" style="1" customWidth="1"/>
    <col min="9732" max="9732" width="7.19921875" style="1" bestFit="1" customWidth="1"/>
    <col min="9733" max="9733" width="12.09765625" style="1" customWidth="1"/>
    <col min="9734" max="9734" width="10.69921875" style="1" customWidth="1"/>
    <col min="9735" max="9735" width="11.3984375" style="1" bestFit="1" customWidth="1"/>
    <col min="9736" max="9736" width="10.69921875" style="1" customWidth="1"/>
    <col min="9737" max="9738" width="0" style="1" hidden="1" customWidth="1"/>
    <col min="9739" max="9740" width="9.3984375" style="1" customWidth="1"/>
    <col min="9741" max="9741" width="11.3984375" style="1" bestFit="1" customWidth="1"/>
    <col min="9742" max="9742" width="10.69921875" style="1" customWidth="1"/>
    <col min="9743" max="9743" width="11.3984375" style="1" bestFit="1" customWidth="1"/>
    <col min="9744" max="9744" width="10.19921875" style="1" customWidth="1"/>
    <col min="9745" max="9745" width="14.69921875" style="1" customWidth="1"/>
    <col min="9746" max="9746" width="11.09765625" style="1" bestFit="1" customWidth="1"/>
    <col min="9747" max="9984" width="10.19921875" style="1"/>
    <col min="9985" max="9985" width="3.19921875" style="1" customWidth="1"/>
    <col min="9986" max="9986" width="39.8984375" style="1" bestFit="1" customWidth="1"/>
    <col min="9987" max="9987" width="27" style="1" customWidth="1"/>
    <col min="9988" max="9988" width="7.19921875" style="1" bestFit="1" customWidth="1"/>
    <col min="9989" max="9989" width="12.09765625" style="1" customWidth="1"/>
    <col min="9990" max="9990" width="10.69921875" style="1" customWidth="1"/>
    <col min="9991" max="9991" width="11.3984375" style="1" bestFit="1" customWidth="1"/>
    <col min="9992" max="9992" width="10.69921875" style="1" customWidth="1"/>
    <col min="9993" max="9994" width="0" style="1" hidden="1" customWidth="1"/>
    <col min="9995" max="9996" width="9.3984375" style="1" customWidth="1"/>
    <col min="9997" max="9997" width="11.3984375" style="1" bestFit="1" customWidth="1"/>
    <col min="9998" max="9998" width="10.69921875" style="1" customWidth="1"/>
    <col min="9999" max="9999" width="11.3984375" style="1" bestFit="1" customWidth="1"/>
    <col min="10000" max="10000" width="10.19921875" style="1" customWidth="1"/>
    <col min="10001" max="10001" width="14.69921875" style="1" customWidth="1"/>
    <col min="10002" max="10002" width="11.09765625" style="1" bestFit="1" customWidth="1"/>
    <col min="10003" max="10240" width="10.19921875" style="1"/>
    <col min="10241" max="10241" width="3.19921875" style="1" customWidth="1"/>
    <col min="10242" max="10242" width="39.8984375" style="1" bestFit="1" customWidth="1"/>
    <col min="10243" max="10243" width="27" style="1" customWidth="1"/>
    <col min="10244" max="10244" width="7.19921875" style="1" bestFit="1" customWidth="1"/>
    <col min="10245" max="10245" width="12.09765625" style="1" customWidth="1"/>
    <col min="10246" max="10246" width="10.69921875" style="1" customWidth="1"/>
    <col min="10247" max="10247" width="11.3984375" style="1" bestFit="1" customWidth="1"/>
    <col min="10248" max="10248" width="10.69921875" style="1" customWidth="1"/>
    <col min="10249" max="10250" width="0" style="1" hidden="1" customWidth="1"/>
    <col min="10251" max="10252" width="9.3984375" style="1" customWidth="1"/>
    <col min="10253" max="10253" width="11.3984375" style="1" bestFit="1" customWidth="1"/>
    <col min="10254" max="10254" width="10.69921875" style="1" customWidth="1"/>
    <col min="10255" max="10255" width="11.3984375" style="1" bestFit="1" customWidth="1"/>
    <col min="10256" max="10256" width="10.19921875" style="1" customWidth="1"/>
    <col min="10257" max="10257" width="14.69921875" style="1" customWidth="1"/>
    <col min="10258" max="10258" width="11.09765625" style="1" bestFit="1" customWidth="1"/>
    <col min="10259" max="10496" width="10.19921875" style="1"/>
    <col min="10497" max="10497" width="3.19921875" style="1" customWidth="1"/>
    <col min="10498" max="10498" width="39.8984375" style="1" bestFit="1" customWidth="1"/>
    <col min="10499" max="10499" width="27" style="1" customWidth="1"/>
    <col min="10500" max="10500" width="7.19921875" style="1" bestFit="1" customWidth="1"/>
    <col min="10501" max="10501" width="12.09765625" style="1" customWidth="1"/>
    <col min="10502" max="10502" width="10.69921875" style="1" customWidth="1"/>
    <col min="10503" max="10503" width="11.3984375" style="1" bestFit="1" customWidth="1"/>
    <col min="10504" max="10504" width="10.69921875" style="1" customWidth="1"/>
    <col min="10505" max="10506" width="0" style="1" hidden="1" customWidth="1"/>
    <col min="10507" max="10508" width="9.3984375" style="1" customWidth="1"/>
    <col min="10509" max="10509" width="11.3984375" style="1" bestFit="1" customWidth="1"/>
    <col min="10510" max="10510" width="10.69921875" style="1" customWidth="1"/>
    <col min="10511" max="10511" width="11.3984375" style="1" bestFit="1" customWidth="1"/>
    <col min="10512" max="10512" width="10.19921875" style="1" customWidth="1"/>
    <col min="10513" max="10513" width="14.69921875" style="1" customWidth="1"/>
    <col min="10514" max="10514" width="11.09765625" style="1" bestFit="1" customWidth="1"/>
    <col min="10515" max="10752" width="10.19921875" style="1"/>
    <col min="10753" max="10753" width="3.19921875" style="1" customWidth="1"/>
    <col min="10754" max="10754" width="39.8984375" style="1" bestFit="1" customWidth="1"/>
    <col min="10755" max="10755" width="27" style="1" customWidth="1"/>
    <col min="10756" max="10756" width="7.19921875" style="1" bestFit="1" customWidth="1"/>
    <col min="10757" max="10757" width="12.09765625" style="1" customWidth="1"/>
    <col min="10758" max="10758" width="10.69921875" style="1" customWidth="1"/>
    <col min="10759" max="10759" width="11.3984375" style="1" bestFit="1" customWidth="1"/>
    <col min="10760" max="10760" width="10.69921875" style="1" customWidth="1"/>
    <col min="10761" max="10762" width="0" style="1" hidden="1" customWidth="1"/>
    <col min="10763" max="10764" width="9.3984375" style="1" customWidth="1"/>
    <col min="10765" max="10765" width="11.3984375" style="1" bestFit="1" customWidth="1"/>
    <col min="10766" max="10766" width="10.69921875" style="1" customWidth="1"/>
    <col min="10767" max="10767" width="11.3984375" style="1" bestFit="1" customWidth="1"/>
    <col min="10768" max="10768" width="10.19921875" style="1" customWidth="1"/>
    <col min="10769" max="10769" width="14.69921875" style="1" customWidth="1"/>
    <col min="10770" max="10770" width="11.09765625" style="1" bestFit="1" customWidth="1"/>
    <col min="10771" max="11008" width="10.19921875" style="1"/>
    <col min="11009" max="11009" width="3.19921875" style="1" customWidth="1"/>
    <col min="11010" max="11010" width="39.8984375" style="1" bestFit="1" customWidth="1"/>
    <col min="11011" max="11011" width="27" style="1" customWidth="1"/>
    <col min="11012" max="11012" width="7.19921875" style="1" bestFit="1" customWidth="1"/>
    <col min="11013" max="11013" width="12.09765625" style="1" customWidth="1"/>
    <col min="11014" max="11014" width="10.69921875" style="1" customWidth="1"/>
    <col min="11015" max="11015" width="11.3984375" style="1" bestFit="1" customWidth="1"/>
    <col min="11016" max="11016" width="10.69921875" style="1" customWidth="1"/>
    <col min="11017" max="11018" width="0" style="1" hidden="1" customWidth="1"/>
    <col min="11019" max="11020" width="9.3984375" style="1" customWidth="1"/>
    <col min="11021" max="11021" width="11.3984375" style="1" bestFit="1" customWidth="1"/>
    <col min="11022" max="11022" width="10.69921875" style="1" customWidth="1"/>
    <col min="11023" max="11023" width="11.3984375" style="1" bestFit="1" customWidth="1"/>
    <col min="11024" max="11024" width="10.19921875" style="1" customWidth="1"/>
    <col min="11025" max="11025" width="14.69921875" style="1" customWidth="1"/>
    <col min="11026" max="11026" width="11.09765625" style="1" bestFit="1" customWidth="1"/>
    <col min="11027" max="11264" width="10.19921875" style="1"/>
    <col min="11265" max="11265" width="3.19921875" style="1" customWidth="1"/>
    <col min="11266" max="11266" width="39.8984375" style="1" bestFit="1" customWidth="1"/>
    <col min="11267" max="11267" width="27" style="1" customWidth="1"/>
    <col min="11268" max="11268" width="7.19921875" style="1" bestFit="1" customWidth="1"/>
    <col min="11269" max="11269" width="12.09765625" style="1" customWidth="1"/>
    <col min="11270" max="11270" width="10.69921875" style="1" customWidth="1"/>
    <col min="11271" max="11271" width="11.3984375" style="1" bestFit="1" customWidth="1"/>
    <col min="11272" max="11272" width="10.69921875" style="1" customWidth="1"/>
    <col min="11273" max="11274" width="0" style="1" hidden="1" customWidth="1"/>
    <col min="11275" max="11276" width="9.3984375" style="1" customWidth="1"/>
    <col min="11277" max="11277" width="11.3984375" style="1" bestFit="1" customWidth="1"/>
    <col min="11278" max="11278" width="10.69921875" style="1" customWidth="1"/>
    <col min="11279" max="11279" width="11.3984375" style="1" bestFit="1" customWidth="1"/>
    <col min="11280" max="11280" width="10.19921875" style="1" customWidth="1"/>
    <col min="11281" max="11281" width="14.69921875" style="1" customWidth="1"/>
    <col min="11282" max="11282" width="11.09765625" style="1" bestFit="1" customWidth="1"/>
    <col min="11283" max="11520" width="10.19921875" style="1"/>
    <col min="11521" max="11521" width="3.19921875" style="1" customWidth="1"/>
    <col min="11522" max="11522" width="39.8984375" style="1" bestFit="1" customWidth="1"/>
    <col min="11523" max="11523" width="27" style="1" customWidth="1"/>
    <col min="11524" max="11524" width="7.19921875" style="1" bestFit="1" customWidth="1"/>
    <col min="11525" max="11525" width="12.09765625" style="1" customWidth="1"/>
    <col min="11526" max="11526" width="10.69921875" style="1" customWidth="1"/>
    <col min="11527" max="11527" width="11.3984375" style="1" bestFit="1" customWidth="1"/>
    <col min="11528" max="11528" width="10.69921875" style="1" customWidth="1"/>
    <col min="11529" max="11530" width="0" style="1" hidden="1" customWidth="1"/>
    <col min="11531" max="11532" width="9.3984375" style="1" customWidth="1"/>
    <col min="11533" max="11533" width="11.3984375" style="1" bestFit="1" customWidth="1"/>
    <col min="11534" max="11534" width="10.69921875" style="1" customWidth="1"/>
    <col min="11535" max="11535" width="11.3984375" style="1" bestFit="1" customWidth="1"/>
    <col min="11536" max="11536" width="10.19921875" style="1" customWidth="1"/>
    <col min="11537" max="11537" width="14.69921875" style="1" customWidth="1"/>
    <col min="11538" max="11538" width="11.09765625" style="1" bestFit="1" customWidth="1"/>
    <col min="11539" max="11776" width="10.19921875" style="1"/>
    <col min="11777" max="11777" width="3.19921875" style="1" customWidth="1"/>
    <col min="11778" max="11778" width="39.8984375" style="1" bestFit="1" customWidth="1"/>
    <col min="11779" max="11779" width="27" style="1" customWidth="1"/>
    <col min="11780" max="11780" width="7.19921875" style="1" bestFit="1" customWidth="1"/>
    <col min="11781" max="11781" width="12.09765625" style="1" customWidth="1"/>
    <col min="11782" max="11782" width="10.69921875" style="1" customWidth="1"/>
    <col min="11783" max="11783" width="11.3984375" style="1" bestFit="1" customWidth="1"/>
    <col min="11784" max="11784" width="10.69921875" style="1" customWidth="1"/>
    <col min="11785" max="11786" width="0" style="1" hidden="1" customWidth="1"/>
    <col min="11787" max="11788" width="9.3984375" style="1" customWidth="1"/>
    <col min="11789" max="11789" width="11.3984375" style="1" bestFit="1" customWidth="1"/>
    <col min="11790" max="11790" width="10.69921875" style="1" customWidth="1"/>
    <col min="11791" max="11791" width="11.3984375" style="1" bestFit="1" customWidth="1"/>
    <col min="11792" max="11792" width="10.19921875" style="1" customWidth="1"/>
    <col min="11793" max="11793" width="14.69921875" style="1" customWidth="1"/>
    <col min="11794" max="11794" width="11.09765625" style="1" bestFit="1" customWidth="1"/>
    <col min="11795" max="12032" width="10.19921875" style="1"/>
    <col min="12033" max="12033" width="3.19921875" style="1" customWidth="1"/>
    <col min="12034" max="12034" width="39.8984375" style="1" bestFit="1" customWidth="1"/>
    <col min="12035" max="12035" width="27" style="1" customWidth="1"/>
    <col min="12036" max="12036" width="7.19921875" style="1" bestFit="1" customWidth="1"/>
    <col min="12037" max="12037" width="12.09765625" style="1" customWidth="1"/>
    <col min="12038" max="12038" width="10.69921875" style="1" customWidth="1"/>
    <col min="12039" max="12039" width="11.3984375" style="1" bestFit="1" customWidth="1"/>
    <col min="12040" max="12040" width="10.69921875" style="1" customWidth="1"/>
    <col min="12041" max="12042" width="0" style="1" hidden="1" customWidth="1"/>
    <col min="12043" max="12044" width="9.3984375" style="1" customWidth="1"/>
    <col min="12045" max="12045" width="11.3984375" style="1" bestFit="1" customWidth="1"/>
    <col min="12046" max="12046" width="10.69921875" style="1" customWidth="1"/>
    <col min="12047" max="12047" width="11.3984375" style="1" bestFit="1" customWidth="1"/>
    <col min="12048" max="12048" width="10.19921875" style="1" customWidth="1"/>
    <col min="12049" max="12049" width="14.69921875" style="1" customWidth="1"/>
    <col min="12050" max="12050" width="11.09765625" style="1" bestFit="1" customWidth="1"/>
    <col min="12051" max="12288" width="10.19921875" style="1"/>
    <col min="12289" max="12289" width="3.19921875" style="1" customWidth="1"/>
    <col min="12290" max="12290" width="39.8984375" style="1" bestFit="1" customWidth="1"/>
    <col min="12291" max="12291" width="27" style="1" customWidth="1"/>
    <col min="12292" max="12292" width="7.19921875" style="1" bestFit="1" customWidth="1"/>
    <col min="12293" max="12293" width="12.09765625" style="1" customWidth="1"/>
    <col min="12294" max="12294" width="10.69921875" style="1" customWidth="1"/>
    <col min="12295" max="12295" width="11.3984375" style="1" bestFit="1" customWidth="1"/>
    <col min="12296" max="12296" width="10.69921875" style="1" customWidth="1"/>
    <col min="12297" max="12298" width="0" style="1" hidden="1" customWidth="1"/>
    <col min="12299" max="12300" width="9.3984375" style="1" customWidth="1"/>
    <col min="12301" max="12301" width="11.3984375" style="1" bestFit="1" customWidth="1"/>
    <col min="12302" max="12302" width="10.69921875" style="1" customWidth="1"/>
    <col min="12303" max="12303" width="11.3984375" style="1" bestFit="1" customWidth="1"/>
    <col min="12304" max="12304" width="10.19921875" style="1" customWidth="1"/>
    <col min="12305" max="12305" width="14.69921875" style="1" customWidth="1"/>
    <col min="12306" max="12306" width="11.09765625" style="1" bestFit="1" customWidth="1"/>
    <col min="12307" max="12544" width="10.19921875" style="1"/>
    <col min="12545" max="12545" width="3.19921875" style="1" customWidth="1"/>
    <col min="12546" max="12546" width="39.8984375" style="1" bestFit="1" customWidth="1"/>
    <col min="12547" max="12547" width="27" style="1" customWidth="1"/>
    <col min="12548" max="12548" width="7.19921875" style="1" bestFit="1" customWidth="1"/>
    <col min="12549" max="12549" width="12.09765625" style="1" customWidth="1"/>
    <col min="12550" max="12550" width="10.69921875" style="1" customWidth="1"/>
    <col min="12551" max="12551" width="11.3984375" style="1" bestFit="1" customWidth="1"/>
    <col min="12552" max="12552" width="10.69921875" style="1" customWidth="1"/>
    <col min="12553" max="12554" width="0" style="1" hidden="1" customWidth="1"/>
    <col min="12555" max="12556" width="9.3984375" style="1" customWidth="1"/>
    <col min="12557" max="12557" width="11.3984375" style="1" bestFit="1" customWidth="1"/>
    <col min="12558" max="12558" width="10.69921875" style="1" customWidth="1"/>
    <col min="12559" max="12559" width="11.3984375" style="1" bestFit="1" customWidth="1"/>
    <col min="12560" max="12560" width="10.19921875" style="1" customWidth="1"/>
    <col min="12561" max="12561" width="14.69921875" style="1" customWidth="1"/>
    <col min="12562" max="12562" width="11.09765625" style="1" bestFit="1" customWidth="1"/>
    <col min="12563" max="12800" width="10.19921875" style="1"/>
    <col min="12801" max="12801" width="3.19921875" style="1" customWidth="1"/>
    <col min="12802" max="12802" width="39.8984375" style="1" bestFit="1" customWidth="1"/>
    <col min="12803" max="12803" width="27" style="1" customWidth="1"/>
    <col min="12804" max="12804" width="7.19921875" style="1" bestFit="1" customWidth="1"/>
    <col min="12805" max="12805" width="12.09765625" style="1" customWidth="1"/>
    <col min="12806" max="12806" width="10.69921875" style="1" customWidth="1"/>
    <col min="12807" max="12807" width="11.3984375" style="1" bestFit="1" customWidth="1"/>
    <col min="12808" max="12808" width="10.69921875" style="1" customWidth="1"/>
    <col min="12809" max="12810" width="0" style="1" hidden="1" customWidth="1"/>
    <col min="12811" max="12812" width="9.3984375" style="1" customWidth="1"/>
    <col min="12813" max="12813" width="11.3984375" style="1" bestFit="1" customWidth="1"/>
    <col min="12814" max="12814" width="10.69921875" style="1" customWidth="1"/>
    <col min="12815" max="12815" width="11.3984375" style="1" bestFit="1" customWidth="1"/>
    <col min="12816" max="12816" width="10.19921875" style="1" customWidth="1"/>
    <col min="12817" max="12817" width="14.69921875" style="1" customWidth="1"/>
    <col min="12818" max="12818" width="11.09765625" style="1" bestFit="1" customWidth="1"/>
    <col min="12819" max="13056" width="10.19921875" style="1"/>
    <col min="13057" max="13057" width="3.19921875" style="1" customWidth="1"/>
    <col min="13058" max="13058" width="39.8984375" style="1" bestFit="1" customWidth="1"/>
    <col min="13059" max="13059" width="27" style="1" customWidth="1"/>
    <col min="13060" max="13060" width="7.19921875" style="1" bestFit="1" customWidth="1"/>
    <col min="13061" max="13061" width="12.09765625" style="1" customWidth="1"/>
    <col min="13062" max="13062" width="10.69921875" style="1" customWidth="1"/>
    <col min="13063" max="13063" width="11.3984375" style="1" bestFit="1" customWidth="1"/>
    <col min="13064" max="13064" width="10.69921875" style="1" customWidth="1"/>
    <col min="13065" max="13066" width="0" style="1" hidden="1" customWidth="1"/>
    <col min="13067" max="13068" width="9.3984375" style="1" customWidth="1"/>
    <col min="13069" max="13069" width="11.3984375" style="1" bestFit="1" customWidth="1"/>
    <col min="13070" max="13070" width="10.69921875" style="1" customWidth="1"/>
    <col min="13071" max="13071" width="11.3984375" style="1" bestFit="1" customWidth="1"/>
    <col min="13072" max="13072" width="10.19921875" style="1" customWidth="1"/>
    <col min="13073" max="13073" width="14.69921875" style="1" customWidth="1"/>
    <col min="13074" max="13074" width="11.09765625" style="1" bestFit="1" customWidth="1"/>
    <col min="13075" max="13312" width="10.19921875" style="1"/>
    <col min="13313" max="13313" width="3.19921875" style="1" customWidth="1"/>
    <col min="13314" max="13314" width="39.8984375" style="1" bestFit="1" customWidth="1"/>
    <col min="13315" max="13315" width="27" style="1" customWidth="1"/>
    <col min="13316" max="13316" width="7.19921875" style="1" bestFit="1" customWidth="1"/>
    <col min="13317" max="13317" width="12.09765625" style="1" customWidth="1"/>
    <col min="13318" max="13318" width="10.69921875" style="1" customWidth="1"/>
    <col min="13319" max="13319" width="11.3984375" style="1" bestFit="1" customWidth="1"/>
    <col min="13320" max="13320" width="10.69921875" style="1" customWidth="1"/>
    <col min="13321" max="13322" width="0" style="1" hidden="1" customWidth="1"/>
    <col min="13323" max="13324" width="9.3984375" style="1" customWidth="1"/>
    <col min="13325" max="13325" width="11.3984375" style="1" bestFit="1" customWidth="1"/>
    <col min="13326" max="13326" width="10.69921875" style="1" customWidth="1"/>
    <col min="13327" max="13327" width="11.3984375" style="1" bestFit="1" customWidth="1"/>
    <col min="13328" max="13328" width="10.19921875" style="1" customWidth="1"/>
    <col min="13329" max="13329" width="14.69921875" style="1" customWidth="1"/>
    <col min="13330" max="13330" width="11.09765625" style="1" bestFit="1" customWidth="1"/>
    <col min="13331" max="13568" width="10.19921875" style="1"/>
    <col min="13569" max="13569" width="3.19921875" style="1" customWidth="1"/>
    <col min="13570" max="13570" width="39.8984375" style="1" bestFit="1" customWidth="1"/>
    <col min="13571" max="13571" width="27" style="1" customWidth="1"/>
    <col min="13572" max="13572" width="7.19921875" style="1" bestFit="1" customWidth="1"/>
    <col min="13573" max="13573" width="12.09765625" style="1" customWidth="1"/>
    <col min="13574" max="13574" width="10.69921875" style="1" customWidth="1"/>
    <col min="13575" max="13575" width="11.3984375" style="1" bestFit="1" customWidth="1"/>
    <col min="13576" max="13576" width="10.69921875" style="1" customWidth="1"/>
    <col min="13577" max="13578" width="0" style="1" hidden="1" customWidth="1"/>
    <col min="13579" max="13580" width="9.3984375" style="1" customWidth="1"/>
    <col min="13581" max="13581" width="11.3984375" style="1" bestFit="1" customWidth="1"/>
    <col min="13582" max="13582" width="10.69921875" style="1" customWidth="1"/>
    <col min="13583" max="13583" width="11.3984375" style="1" bestFit="1" customWidth="1"/>
    <col min="13584" max="13584" width="10.19921875" style="1" customWidth="1"/>
    <col min="13585" max="13585" width="14.69921875" style="1" customWidth="1"/>
    <col min="13586" max="13586" width="11.09765625" style="1" bestFit="1" customWidth="1"/>
    <col min="13587" max="13824" width="10.19921875" style="1"/>
    <col min="13825" max="13825" width="3.19921875" style="1" customWidth="1"/>
    <col min="13826" max="13826" width="39.8984375" style="1" bestFit="1" customWidth="1"/>
    <col min="13827" max="13827" width="27" style="1" customWidth="1"/>
    <col min="13828" max="13828" width="7.19921875" style="1" bestFit="1" customWidth="1"/>
    <col min="13829" max="13829" width="12.09765625" style="1" customWidth="1"/>
    <col min="13830" max="13830" width="10.69921875" style="1" customWidth="1"/>
    <col min="13831" max="13831" width="11.3984375" style="1" bestFit="1" customWidth="1"/>
    <col min="13832" max="13832" width="10.69921875" style="1" customWidth="1"/>
    <col min="13833" max="13834" width="0" style="1" hidden="1" customWidth="1"/>
    <col min="13835" max="13836" width="9.3984375" style="1" customWidth="1"/>
    <col min="13837" max="13837" width="11.3984375" style="1" bestFit="1" customWidth="1"/>
    <col min="13838" max="13838" width="10.69921875" style="1" customWidth="1"/>
    <col min="13839" max="13839" width="11.3984375" style="1" bestFit="1" customWidth="1"/>
    <col min="13840" max="13840" width="10.19921875" style="1" customWidth="1"/>
    <col min="13841" max="13841" width="14.69921875" style="1" customWidth="1"/>
    <col min="13842" max="13842" width="11.09765625" style="1" bestFit="1" customWidth="1"/>
    <col min="13843" max="14080" width="10.19921875" style="1"/>
    <col min="14081" max="14081" width="3.19921875" style="1" customWidth="1"/>
    <col min="14082" max="14082" width="39.8984375" style="1" bestFit="1" customWidth="1"/>
    <col min="14083" max="14083" width="27" style="1" customWidth="1"/>
    <col min="14084" max="14084" width="7.19921875" style="1" bestFit="1" customWidth="1"/>
    <col min="14085" max="14085" width="12.09765625" style="1" customWidth="1"/>
    <col min="14086" max="14086" width="10.69921875" style="1" customWidth="1"/>
    <col min="14087" max="14087" width="11.3984375" style="1" bestFit="1" customWidth="1"/>
    <col min="14088" max="14088" width="10.69921875" style="1" customWidth="1"/>
    <col min="14089" max="14090" width="0" style="1" hidden="1" customWidth="1"/>
    <col min="14091" max="14092" width="9.3984375" style="1" customWidth="1"/>
    <col min="14093" max="14093" width="11.3984375" style="1" bestFit="1" customWidth="1"/>
    <col min="14094" max="14094" width="10.69921875" style="1" customWidth="1"/>
    <col min="14095" max="14095" width="11.3984375" style="1" bestFit="1" customWidth="1"/>
    <col min="14096" max="14096" width="10.19921875" style="1" customWidth="1"/>
    <col min="14097" max="14097" width="14.69921875" style="1" customWidth="1"/>
    <col min="14098" max="14098" width="11.09765625" style="1" bestFit="1" customWidth="1"/>
    <col min="14099" max="14336" width="10.19921875" style="1"/>
    <col min="14337" max="14337" width="3.19921875" style="1" customWidth="1"/>
    <col min="14338" max="14338" width="39.8984375" style="1" bestFit="1" customWidth="1"/>
    <col min="14339" max="14339" width="27" style="1" customWidth="1"/>
    <col min="14340" max="14340" width="7.19921875" style="1" bestFit="1" customWidth="1"/>
    <col min="14341" max="14341" width="12.09765625" style="1" customWidth="1"/>
    <col min="14342" max="14342" width="10.69921875" style="1" customWidth="1"/>
    <col min="14343" max="14343" width="11.3984375" style="1" bestFit="1" customWidth="1"/>
    <col min="14344" max="14344" width="10.69921875" style="1" customWidth="1"/>
    <col min="14345" max="14346" width="0" style="1" hidden="1" customWidth="1"/>
    <col min="14347" max="14348" width="9.3984375" style="1" customWidth="1"/>
    <col min="14349" max="14349" width="11.3984375" style="1" bestFit="1" customWidth="1"/>
    <col min="14350" max="14350" width="10.69921875" style="1" customWidth="1"/>
    <col min="14351" max="14351" width="11.3984375" style="1" bestFit="1" customWidth="1"/>
    <col min="14352" max="14352" width="10.19921875" style="1" customWidth="1"/>
    <col min="14353" max="14353" width="14.69921875" style="1" customWidth="1"/>
    <col min="14354" max="14354" width="11.09765625" style="1" bestFit="1" customWidth="1"/>
    <col min="14355" max="14592" width="10.19921875" style="1"/>
    <col min="14593" max="14593" width="3.19921875" style="1" customWidth="1"/>
    <col min="14594" max="14594" width="39.8984375" style="1" bestFit="1" customWidth="1"/>
    <col min="14595" max="14595" width="27" style="1" customWidth="1"/>
    <col min="14596" max="14596" width="7.19921875" style="1" bestFit="1" customWidth="1"/>
    <col min="14597" max="14597" width="12.09765625" style="1" customWidth="1"/>
    <col min="14598" max="14598" width="10.69921875" style="1" customWidth="1"/>
    <col min="14599" max="14599" width="11.3984375" style="1" bestFit="1" customWidth="1"/>
    <col min="14600" max="14600" width="10.69921875" style="1" customWidth="1"/>
    <col min="14601" max="14602" width="0" style="1" hidden="1" customWidth="1"/>
    <col min="14603" max="14604" width="9.3984375" style="1" customWidth="1"/>
    <col min="14605" max="14605" width="11.3984375" style="1" bestFit="1" customWidth="1"/>
    <col min="14606" max="14606" width="10.69921875" style="1" customWidth="1"/>
    <col min="14607" max="14607" width="11.3984375" style="1" bestFit="1" customWidth="1"/>
    <col min="14608" max="14608" width="10.19921875" style="1" customWidth="1"/>
    <col min="14609" max="14609" width="14.69921875" style="1" customWidth="1"/>
    <col min="14610" max="14610" width="11.09765625" style="1" bestFit="1" customWidth="1"/>
    <col min="14611" max="14848" width="10.19921875" style="1"/>
    <col min="14849" max="14849" width="3.19921875" style="1" customWidth="1"/>
    <col min="14850" max="14850" width="39.8984375" style="1" bestFit="1" customWidth="1"/>
    <col min="14851" max="14851" width="27" style="1" customWidth="1"/>
    <col min="14852" max="14852" width="7.19921875" style="1" bestFit="1" customWidth="1"/>
    <col min="14853" max="14853" width="12.09765625" style="1" customWidth="1"/>
    <col min="14854" max="14854" width="10.69921875" style="1" customWidth="1"/>
    <col min="14855" max="14855" width="11.3984375" style="1" bestFit="1" customWidth="1"/>
    <col min="14856" max="14856" width="10.69921875" style="1" customWidth="1"/>
    <col min="14857" max="14858" width="0" style="1" hidden="1" customWidth="1"/>
    <col min="14859" max="14860" width="9.3984375" style="1" customWidth="1"/>
    <col min="14861" max="14861" width="11.3984375" style="1" bestFit="1" customWidth="1"/>
    <col min="14862" max="14862" width="10.69921875" style="1" customWidth="1"/>
    <col min="14863" max="14863" width="11.3984375" style="1" bestFit="1" customWidth="1"/>
    <col min="14864" max="14864" width="10.19921875" style="1" customWidth="1"/>
    <col min="14865" max="14865" width="14.69921875" style="1" customWidth="1"/>
    <col min="14866" max="14866" width="11.09765625" style="1" bestFit="1" customWidth="1"/>
    <col min="14867" max="15104" width="10.19921875" style="1"/>
    <col min="15105" max="15105" width="3.19921875" style="1" customWidth="1"/>
    <col min="15106" max="15106" width="39.8984375" style="1" bestFit="1" customWidth="1"/>
    <col min="15107" max="15107" width="27" style="1" customWidth="1"/>
    <col min="15108" max="15108" width="7.19921875" style="1" bestFit="1" customWidth="1"/>
    <col min="15109" max="15109" width="12.09765625" style="1" customWidth="1"/>
    <col min="15110" max="15110" width="10.69921875" style="1" customWidth="1"/>
    <col min="15111" max="15111" width="11.3984375" style="1" bestFit="1" customWidth="1"/>
    <col min="15112" max="15112" width="10.69921875" style="1" customWidth="1"/>
    <col min="15113" max="15114" width="0" style="1" hidden="1" customWidth="1"/>
    <col min="15115" max="15116" width="9.3984375" style="1" customWidth="1"/>
    <col min="15117" max="15117" width="11.3984375" style="1" bestFit="1" customWidth="1"/>
    <col min="15118" max="15118" width="10.69921875" style="1" customWidth="1"/>
    <col min="15119" max="15119" width="11.3984375" style="1" bestFit="1" customWidth="1"/>
    <col min="15120" max="15120" width="10.19921875" style="1" customWidth="1"/>
    <col min="15121" max="15121" width="14.69921875" style="1" customWidth="1"/>
    <col min="15122" max="15122" width="11.09765625" style="1" bestFit="1" customWidth="1"/>
    <col min="15123" max="15360" width="10.19921875" style="1"/>
    <col min="15361" max="15361" width="3.19921875" style="1" customWidth="1"/>
    <col min="15362" max="15362" width="39.8984375" style="1" bestFit="1" customWidth="1"/>
    <col min="15363" max="15363" width="27" style="1" customWidth="1"/>
    <col min="15364" max="15364" width="7.19921875" style="1" bestFit="1" customWidth="1"/>
    <col min="15365" max="15365" width="12.09765625" style="1" customWidth="1"/>
    <col min="15366" max="15366" width="10.69921875" style="1" customWidth="1"/>
    <col min="15367" max="15367" width="11.3984375" style="1" bestFit="1" customWidth="1"/>
    <col min="15368" max="15368" width="10.69921875" style="1" customWidth="1"/>
    <col min="15369" max="15370" width="0" style="1" hidden="1" customWidth="1"/>
    <col min="15371" max="15372" width="9.3984375" style="1" customWidth="1"/>
    <col min="15373" max="15373" width="11.3984375" style="1" bestFit="1" customWidth="1"/>
    <col min="15374" max="15374" width="10.69921875" style="1" customWidth="1"/>
    <col min="15375" max="15375" width="11.3984375" style="1" bestFit="1" customWidth="1"/>
    <col min="15376" max="15376" width="10.19921875" style="1" customWidth="1"/>
    <col min="15377" max="15377" width="14.69921875" style="1" customWidth="1"/>
    <col min="15378" max="15378" width="11.09765625" style="1" bestFit="1" customWidth="1"/>
    <col min="15379" max="15616" width="10.19921875" style="1"/>
    <col min="15617" max="15617" width="3.19921875" style="1" customWidth="1"/>
    <col min="15618" max="15618" width="39.8984375" style="1" bestFit="1" customWidth="1"/>
    <col min="15619" max="15619" width="27" style="1" customWidth="1"/>
    <col min="15620" max="15620" width="7.19921875" style="1" bestFit="1" customWidth="1"/>
    <col min="15621" max="15621" width="12.09765625" style="1" customWidth="1"/>
    <col min="15622" max="15622" width="10.69921875" style="1" customWidth="1"/>
    <col min="15623" max="15623" width="11.3984375" style="1" bestFit="1" customWidth="1"/>
    <col min="15624" max="15624" width="10.69921875" style="1" customWidth="1"/>
    <col min="15625" max="15626" width="0" style="1" hidden="1" customWidth="1"/>
    <col min="15627" max="15628" width="9.3984375" style="1" customWidth="1"/>
    <col min="15629" max="15629" width="11.3984375" style="1" bestFit="1" customWidth="1"/>
    <col min="15630" max="15630" width="10.69921875" style="1" customWidth="1"/>
    <col min="15631" max="15631" width="11.3984375" style="1" bestFit="1" customWidth="1"/>
    <col min="15632" max="15632" width="10.19921875" style="1" customWidth="1"/>
    <col min="15633" max="15633" width="14.69921875" style="1" customWidth="1"/>
    <col min="15634" max="15634" width="11.09765625" style="1" bestFit="1" customWidth="1"/>
    <col min="15635" max="15872" width="10.19921875" style="1"/>
    <col min="15873" max="15873" width="3.19921875" style="1" customWidth="1"/>
    <col min="15874" max="15874" width="39.8984375" style="1" bestFit="1" customWidth="1"/>
    <col min="15875" max="15875" width="27" style="1" customWidth="1"/>
    <col min="15876" max="15876" width="7.19921875" style="1" bestFit="1" customWidth="1"/>
    <col min="15877" max="15877" width="12.09765625" style="1" customWidth="1"/>
    <col min="15878" max="15878" width="10.69921875" style="1" customWidth="1"/>
    <col min="15879" max="15879" width="11.3984375" style="1" bestFit="1" customWidth="1"/>
    <col min="15880" max="15880" width="10.69921875" style="1" customWidth="1"/>
    <col min="15881" max="15882" width="0" style="1" hidden="1" customWidth="1"/>
    <col min="15883" max="15884" width="9.3984375" style="1" customWidth="1"/>
    <col min="15885" max="15885" width="11.3984375" style="1" bestFit="1" customWidth="1"/>
    <col min="15886" max="15886" width="10.69921875" style="1" customWidth="1"/>
    <col min="15887" max="15887" width="11.3984375" style="1" bestFit="1" customWidth="1"/>
    <col min="15888" max="15888" width="10.19921875" style="1" customWidth="1"/>
    <col min="15889" max="15889" width="14.69921875" style="1" customWidth="1"/>
    <col min="15890" max="15890" width="11.09765625" style="1" bestFit="1" customWidth="1"/>
    <col min="15891" max="16128" width="10.19921875" style="1"/>
    <col min="16129" max="16129" width="3.19921875" style="1" customWidth="1"/>
    <col min="16130" max="16130" width="39.8984375" style="1" bestFit="1" customWidth="1"/>
    <col min="16131" max="16131" width="27" style="1" customWidth="1"/>
    <col min="16132" max="16132" width="7.19921875" style="1" bestFit="1" customWidth="1"/>
    <col min="16133" max="16133" width="12.09765625" style="1" customWidth="1"/>
    <col min="16134" max="16134" width="10.69921875" style="1" customWidth="1"/>
    <col min="16135" max="16135" width="11.3984375" style="1" bestFit="1" customWidth="1"/>
    <col min="16136" max="16136" width="10.69921875" style="1" customWidth="1"/>
    <col min="16137" max="16138" width="0" style="1" hidden="1" customWidth="1"/>
    <col min="16139" max="16140" width="9.3984375" style="1" customWidth="1"/>
    <col min="16141" max="16141" width="11.3984375" style="1" bestFit="1" customWidth="1"/>
    <col min="16142" max="16142" width="10.69921875" style="1" customWidth="1"/>
    <col min="16143" max="16143" width="11.3984375" style="1" bestFit="1" customWidth="1"/>
    <col min="16144" max="16144" width="10.19921875" style="1" customWidth="1"/>
    <col min="16145" max="16145" width="14.69921875" style="1" customWidth="1"/>
    <col min="16146" max="16146" width="11.09765625" style="1" bestFit="1" customWidth="1"/>
    <col min="16147" max="16384" width="10.19921875" style="1"/>
  </cols>
  <sheetData>
    <row r="1" spans="1:17" ht="16.2" hidden="1" customHeight="1" x14ac:dyDescent="0.25">
      <c r="B1" s="2" t="s">
        <v>0</v>
      </c>
      <c r="C1" s="3" t="s">
        <v>9</v>
      </c>
      <c r="E1" s="93" t="str">
        <f ca="1">SUBSTITUTE(SUBSTITUTE(LEFT(CELL("filename",A1),FIND("]",CELL("filename",A1))),"[",""),"]","")</f>
        <v>\\hgroup.intra\user\fcauet\fr\Documents\Fabrice Cauet\ETUDE FICHIER SUIVI DOSSIER CHANTIER CLIENT\TEST SUIVI 26_11_2018.xlsm</v>
      </c>
      <c r="F1" s="93"/>
      <c r="G1" s="94"/>
      <c r="H1" s="95"/>
      <c r="I1" s="93"/>
      <c r="J1" s="96"/>
    </row>
    <row r="2" spans="1:17" ht="15" hidden="1" customHeight="1" x14ac:dyDescent="0.25">
      <c r="B2" s="2" t="s">
        <v>1</v>
      </c>
      <c r="C2" s="3" t="s">
        <v>77</v>
      </c>
      <c r="E2" s="5"/>
      <c r="F2" s="9">
        <f>VLOOKUP("Total affaire",B17:I120,6,0)</f>
        <v>100000</v>
      </c>
      <c r="G2" s="9"/>
      <c r="H2" s="5"/>
    </row>
    <row r="3" spans="1:17" ht="15" hidden="1" customHeight="1" thickBot="1" x14ac:dyDescent="0.3">
      <c r="B3" s="2" t="s">
        <v>4</v>
      </c>
      <c r="C3" s="3" t="s">
        <v>76</v>
      </c>
      <c r="E3" s="5"/>
      <c r="F3" s="9"/>
      <c r="G3" s="9"/>
      <c r="H3" s="5"/>
    </row>
    <row r="4" spans="1:17" ht="15" hidden="1" customHeight="1" x14ac:dyDescent="0.25">
      <c r="B4" s="2" t="s">
        <v>7</v>
      </c>
      <c r="C4" s="3" t="s">
        <v>2</v>
      </c>
      <c r="E4" s="5"/>
      <c r="F4" s="124">
        <f>VLOOKUP("Total affaire",B17:P120,15,0)</f>
        <v>0.28000000000000003</v>
      </c>
      <c r="G4" s="9"/>
      <c r="H4" s="5"/>
    </row>
    <row r="5" spans="1:17" ht="15" hidden="1" customHeight="1" x14ac:dyDescent="0.25">
      <c r="B5" s="2" t="s">
        <v>8</v>
      </c>
      <c r="C5" s="3" t="s">
        <v>73</v>
      </c>
      <c r="E5" s="5"/>
      <c r="F5" s="9"/>
      <c r="G5" s="9"/>
      <c r="H5" s="5"/>
    </row>
    <row r="6" spans="1:17" ht="15" hidden="1" customHeight="1" x14ac:dyDescent="0.25">
      <c r="B6" s="2" t="s">
        <v>11</v>
      </c>
      <c r="C6" s="3" t="s">
        <v>74</v>
      </c>
      <c r="E6" s="5"/>
      <c r="F6" s="9"/>
      <c r="G6"/>
      <c r="H6" s="5"/>
    </row>
    <row r="7" spans="1:17" ht="15" hidden="1" customHeight="1" x14ac:dyDescent="0.25">
      <c r="B7" s="2" t="s">
        <v>14</v>
      </c>
      <c r="C7" s="3" t="s">
        <v>5</v>
      </c>
      <c r="E7" s="5"/>
      <c r="F7" s="9"/>
      <c r="G7" s="9"/>
      <c r="H7" s="5"/>
    </row>
    <row r="8" spans="1:17" ht="15" hidden="1" customHeight="1" x14ac:dyDescent="0.25">
      <c r="B8" s="2" t="s">
        <v>16</v>
      </c>
      <c r="C8" s="3" t="s">
        <v>12</v>
      </c>
      <c r="E8" s="5"/>
      <c r="F8" s="9"/>
      <c r="G8" s="9"/>
      <c r="H8" s="5"/>
    </row>
    <row r="9" spans="1:17" ht="15" hidden="1" customHeight="1" x14ac:dyDescent="0.25">
      <c r="B9" s="2" t="s">
        <v>18</v>
      </c>
      <c r="C9" s="10"/>
      <c r="E9" s="5"/>
      <c r="F9" s="82"/>
      <c r="G9" s="9"/>
      <c r="H9" s="5"/>
    </row>
    <row r="10" spans="1:17" ht="15" hidden="1" customHeight="1" x14ac:dyDescent="0.25">
      <c r="B10" s="2" t="s">
        <v>19</v>
      </c>
      <c r="C10" s="10"/>
      <c r="E10" s="5"/>
      <c r="F10" s="9"/>
      <c r="G10" s="9"/>
      <c r="H10" s="5"/>
    </row>
    <row r="11" spans="1:17" ht="15" hidden="1" customHeight="1" thickBot="1" x14ac:dyDescent="0.3">
      <c r="B11" s="2" t="s">
        <v>20</v>
      </c>
      <c r="C11" s="10"/>
      <c r="E11" s="5"/>
      <c r="F11" s="9"/>
      <c r="G11" s="5"/>
      <c r="H11" s="5"/>
    </row>
    <row r="12" spans="1:17" ht="15" customHeight="1" thickBot="1" x14ac:dyDescent="0.3">
      <c r="B12" s="11"/>
      <c r="F12" s="5"/>
      <c r="K12" s="280" t="s">
        <v>69</v>
      </c>
      <c r="L12" s="281"/>
      <c r="M12" s="282"/>
    </row>
    <row r="13" spans="1:17" ht="21.75" customHeight="1" thickBot="1" x14ac:dyDescent="0.3">
      <c r="B13" s="278" t="str">
        <f ca="1">HYPERLINK(E1)</f>
        <v>\\hgroup.intra\user\fcauet\fr\Documents\Fabrice Cauet\ETUDE FICHIER SUIVI DOSSIER CHANTIER CLIENT\TEST SUIVI 26_11_2018.xlsm</v>
      </c>
      <c r="C13" s="279"/>
      <c r="K13" s="283">
        <f>Budgetisation!K16</f>
        <v>221</v>
      </c>
      <c r="L13" s="284"/>
      <c r="M13" s="285"/>
    </row>
    <row r="14" spans="1:17" ht="15" customHeight="1" x14ac:dyDescent="0.25">
      <c r="A14" s="12" t="s">
        <v>62</v>
      </c>
      <c r="B14" s="13"/>
      <c r="C14" s="13"/>
      <c r="D14" s="14" t="s">
        <v>21</v>
      </c>
      <c r="E14" s="81" t="str">
        <f>Budgetisation!E17</f>
        <v>Client</v>
      </c>
      <c r="F14" s="14" t="s">
        <v>22</v>
      </c>
      <c r="G14" s="286"/>
      <c r="H14" s="297"/>
      <c r="I14" s="297"/>
      <c r="J14" s="298"/>
      <c r="K14" s="74" t="s">
        <v>23</v>
      </c>
      <c r="L14" s="299" t="e">
        <f>IF(#REF!="","",#REF!)</f>
        <v>#REF!</v>
      </c>
      <c r="M14" s="300"/>
      <c r="N14" s="15" t="s">
        <v>24</v>
      </c>
      <c r="O14" s="16"/>
      <c r="P14" s="15" t="s">
        <v>25</v>
      </c>
      <c r="Q14" s="16"/>
    </row>
    <row r="15" spans="1:17" ht="8.1" customHeight="1" x14ac:dyDescent="0.25">
      <c r="A15" s="17"/>
      <c r="D15" s="18"/>
    </row>
    <row r="16" spans="1:17" ht="37.5" customHeight="1" x14ac:dyDescent="0.25">
      <c r="A16" s="317" t="s">
        <v>26</v>
      </c>
      <c r="B16" s="318"/>
      <c r="C16" s="19" t="s">
        <v>27</v>
      </c>
      <c r="D16" s="14" t="s">
        <v>28</v>
      </c>
      <c r="E16" s="15" t="s">
        <v>29</v>
      </c>
      <c r="F16" s="20" t="s">
        <v>30</v>
      </c>
      <c r="G16" s="15" t="s">
        <v>31</v>
      </c>
      <c r="H16" s="319" t="s">
        <v>32</v>
      </c>
      <c r="I16" s="320"/>
      <c r="J16" s="320"/>
      <c r="K16" s="320"/>
      <c r="L16" s="321"/>
      <c r="M16" s="322" t="s">
        <v>33</v>
      </c>
      <c r="N16" s="323"/>
      <c r="O16" s="21" t="s">
        <v>34</v>
      </c>
      <c r="P16" s="22" t="s">
        <v>35</v>
      </c>
      <c r="Q16" s="22" t="s">
        <v>36</v>
      </c>
    </row>
    <row r="17" spans="1:24" ht="42" customHeight="1" x14ac:dyDescent="0.25">
      <c r="A17" s="315" t="str">
        <f>Budgetisation!A20</f>
        <v>I</v>
      </c>
      <c r="B17" s="316"/>
      <c r="C17" s="64" t="str">
        <f>Budgetisation!C20</f>
        <v>505-555-18/21</v>
      </c>
      <c r="D17" s="70" t="str">
        <f>Budgetisation!D20</f>
        <v>C</v>
      </c>
      <c r="E17" s="71" t="str">
        <f>Budgetisation!E20</f>
        <v>Client</v>
      </c>
      <c r="F17" s="23" t="str">
        <f>IF(O17="","",1-(O17-G40)/E25)</f>
        <v/>
      </c>
      <c r="G17" s="71" t="str">
        <f>Budgetisation!G20</f>
        <v>B = Moyen</v>
      </c>
      <c r="H17" s="301">
        <f>Budgetisation!H20</f>
        <v>0</v>
      </c>
      <c r="I17" s="302"/>
      <c r="J17" s="302"/>
      <c r="K17" s="302"/>
      <c r="L17" s="303"/>
      <c r="M17" s="304"/>
      <c r="N17" s="305"/>
      <c r="O17" s="24"/>
      <c r="P17" s="23">
        <f>IF(O17="",0,(O17-G42)/G42)</f>
        <v>0</v>
      </c>
      <c r="Q17" s="25" t="e">
        <f>IF((G42*10%-O42-G42*P17)/(J25*(1-K25))&lt;0,0,(G42*10%-O42-G42*P17)/(J25*(1-K25)))</f>
        <v>#VALUE!</v>
      </c>
    </row>
    <row r="18" spans="1:24" ht="8.1" customHeight="1" x14ac:dyDescent="0.25"/>
    <row r="19" spans="1:24" s="28" customFormat="1" ht="42" customHeight="1" x14ac:dyDescent="0.25">
      <c r="A19" s="22" t="s">
        <v>37</v>
      </c>
      <c r="B19" s="22" t="s">
        <v>38</v>
      </c>
      <c r="C19" s="22" t="s">
        <v>39</v>
      </c>
      <c r="D19" s="26" t="s">
        <v>40</v>
      </c>
      <c r="E19" s="20" t="s">
        <v>41</v>
      </c>
      <c r="F19" s="21" t="s">
        <v>42</v>
      </c>
      <c r="G19" s="20" t="s">
        <v>43</v>
      </c>
      <c r="H19" s="20" t="s">
        <v>44</v>
      </c>
      <c r="I19" s="27" t="s">
        <v>45</v>
      </c>
      <c r="J19" s="20" t="s">
        <v>46</v>
      </c>
      <c r="K19" s="21" t="s">
        <v>47</v>
      </c>
      <c r="L19" s="21" t="s">
        <v>48</v>
      </c>
      <c r="M19" s="20" t="s">
        <v>49</v>
      </c>
      <c r="N19" s="20" t="s">
        <v>50</v>
      </c>
      <c r="O19" s="21" t="s">
        <v>51</v>
      </c>
      <c r="P19" s="21" t="str">
        <f>"En % du PV "&amp;P42*100&amp;"%"</f>
        <v>En % du PV 28%</v>
      </c>
      <c r="Q19" s="22" t="s">
        <v>52</v>
      </c>
      <c r="R19" s="83"/>
    </row>
    <row r="20" spans="1:24" ht="15" customHeight="1" x14ac:dyDescent="0.25">
      <c r="A20" s="29"/>
      <c r="B20" s="76"/>
      <c r="C20" s="77"/>
      <c r="D20" s="78"/>
      <c r="E20" s="79"/>
      <c r="F20" s="80"/>
      <c r="G20" s="35"/>
      <c r="H20" s="35"/>
      <c r="I20" s="36"/>
      <c r="J20" s="35"/>
      <c r="K20" s="37"/>
      <c r="L20" s="38"/>
      <c r="M20" s="35" t="str">
        <f>IF(B20="","",J20*(1-K20)*(1-L20))</f>
        <v/>
      </c>
      <c r="N20" s="35" t="str">
        <f>IF(B20="","",J20*(1-K20)*7%)</f>
        <v/>
      </c>
      <c r="O20" s="35" t="str">
        <f>IF(AND(B20="",M20="",N20=""),"",G20-M20-N20)</f>
        <v/>
      </c>
      <c r="P20" s="37" t="str">
        <f>IF(G20="","",O20/G20)</f>
        <v/>
      </c>
      <c r="Q20" s="39"/>
    </row>
    <row r="21" spans="1:24" ht="15" customHeight="1" x14ac:dyDescent="0.25">
      <c r="A21" s="29"/>
      <c r="B21" s="76"/>
      <c r="C21" s="76"/>
      <c r="D21" s="78"/>
      <c r="E21" s="79"/>
      <c r="F21" s="80"/>
      <c r="G21" s="35"/>
      <c r="H21" s="35"/>
      <c r="I21" s="36"/>
      <c r="J21" s="35"/>
      <c r="K21" s="37"/>
      <c r="L21" s="38"/>
      <c r="M21" s="35" t="str">
        <f>IF(B21="","",J21*(1-K21)*(1-L21))</f>
        <v/>
      </c>
      <c r="N21" s="35" t="str">
        <f>IF(B21="","",J21*(1-K21)*7%)</f>
        <v/>
      </c>
      <c r="O21" s="35" t="str">
        <f>IF(AND(B21="",M21="",N21=""),"",G21-M21-N21)</f>
        <v/>
      </c>
      <c r="P21" s="37" t="str">
        <f>IF(G21="","",O21/G21)</f>
        <v/>
      </c>
      <c r="Q21" s="39"/>
    </row>
    <row r="22" spans="1:24" ht="15" customHeight="1" x14ac:dyDescent="0.25">
      <c r="A22" s="29"/>
      <c r="B22" s="76"/>
      <c r="C22" s="76"/>
      <c r="D22" s="78"/>
      <c r="E22" s="79"/>
      <c r="F22" s="80"/>
      <c r="G22" s="35"/>
      <c r="H22" s="35"/>
      <c r="I22" s="36"/>
      <c r="J22" s="35"/>
      <c r="K22" s="37"/>
      <c r="L22" s="38"/>
      <c r="M22" s="35" t="str">
        <f>IF(B22="","",J22*(1-K22)*(1-L22))</f>
        <v/>
      </c>
      <c r="N22" s="35" t="str">
        <f>IF(B22="","",J22*(1-K22)*7%)</f>
        <v/>
      </c>
      <c r="O22" s="35" t="str">
        <f>IF(AND(B22="",M22="",N22=""),"",G22-M22-N22)</f>
        <v/>
      </c>
      <c r="P22" s="37" t="str">
        <f>IF(G22="","",O22/G22)</f>
        <v/>
      </c>
      <c r="Q22" s="39"/>
      <c r="S22" s="7"/>
    </row>
    <row r="23" spans="1:24" ht="15" customHeight="1" x14ac:dyDescent="0.25">
      <c r="A23" s="29"/>
      <c r="B23" s="76"/>
      <c r="C23" s="76"/>
      <c r="D23" s="78"/>
      <c r="E23" s="79"/>
      <c r="F23" s="80"/>
      <c r="G23" s="35"/>
      <c r="H23" s="35"/>
      <c r="I23" s="36"/>
      <c r="J23" s="35"/>
      <c r="K23" s="37"/>
      <c r="L23" s="38"/>
      <c r="M23" s="35"/>
      <c r="N23" s="35"/>
      <c r="O23" s="35"/>
      <c r="P23" s="37"/>
      <c r="Q23" s="39"/>
      <c r="S23" s="7"/>
    </row>
    <row r="24" spans="1:24" ht="15" customHeight="1" x14ac:dyDescent="0.25">
      <c r="A24" s="29"/>
      <c r="B24" s="76"/>
      <c r="C24" s="76"/>
      <c r="D24" s="78"/>
      <c r="E24" s="79"/>
      <c r="F24" s="80"/>
      <c r="G24" s="35"/>
      <c r="H24" s="35"/>
      <c r="I24" s="36"/>
      <c r="J24" s="35"/>
      <c r="K24" s="37"/>
      <c r="L24" s="38"/>
      <c r="M24" s="35"/>
      <c r="N24" s="35"/>
      <c r="O24" s="35"/>
      <c r="P24" s="37"/>
      <c r="Q24" s="39"/>
      <c r="R24" s="6" t="str">
        <f>IF(B24="Heures sous-traitance pose*",G24,"")</f>
        <v/>
      </c>
      <c r="S24" s="6" t="str">
        <f>IF(B24="Location nacelle (dont transport)",G24,"")</f>
        <v/>
      </c>
      <c r="T24" s="6" t="str">
        <f>IF(B24="Fourniture matériel externe",G24,"")</f>
        <v/>
      </c>
      <c r="U24" s="6" t="str">
        <f>IF(B24="Heures sous-traitance dépose*",G24,"")</f>
        <v/>
      </c>
      <c r="V24" s="6" t="str">
        <f>IF(B24="Location autre (dont transport)",G24,"")</f>
        <v/>
      </c>
      <c r="W24" s="6" t="str">
        <f>IF(B24="Divers",G24,"")</f>
        <v/>
      </c>
    </row>
    <row r="25" spans="1:24" ht="30.9" customHeight="1" x14ac:dyDescent="0.25">
      <c r="A25" s="41" t="s">
        <v>90</v>
      </c>
      <c r="B25" s="42" t="s">
        <v>53</v>
      </c>
      <c r="C25" s="41"/>
      <c r="D25" s="43">
        <f>SUM(D20:D22)</f>
        <v>0</v>
      </c>
      <c r="E25" s="44" t="str">
        <f>IF(E20="","",SUM(E20:E22))</f>
        <v/>
      </c>
      <c r="F25" s="45" t="str">
        <f>IF(E25="","",(E25-G25)/E25)</f>
        <v/>
      </c>
      <c r="G25" s="44" t="str">
        <f>IF(G20="","",SUM(G20:G22))</f>
        <v/>
      </c>
      <c r="H25" s="44" t="str">
        <f>IF(G25="","",G25/D25)</f>
        <v/>
      </c>
      <c r="I25" s="44">
        <v>1</v>
      </c>
      <c r="J25" s="44">
        <f>SUM(J20:J22)</f>
        <v>0</v>
      </c>
      <c r="K25" s="45" t="str">
        <f>IF(J20="","",SUMPRODUCT(J20:J22,K20:K22)/J25)</f>
        <v/>
      </c>
      <c r="L25" s="45" t="str">
        <f>IF(S22=0,"",SUMPRODUCT(J20:J22,K20:K22,L20:L22)/SUMPRODUCT(J20:J22,K20:K22))</f>
        <v/>
      </c>
      <c r="M25" s="44">
        <f>SUM(M20:M22)</f>
        <v>0</v>
      </c>
      <c r="N25" s="44">
        <f>SUM(N20:N22)</f>
        <v>0</v>
      </c>
      <c r="O25" s="44">
        <f>SUM(O20:O22)</f>
        <v>0</v>
      </c>
      <c r="P25" s="45" t="str">
        <f>IF(G25="","",O25/G25)</f>
        <v/>
      </c>
      <c r="Q25" s="46"/>
      <c r="R25" s="6" t="str">
        <f>IF(B25="Heures sous-traitance pose*",G25,"")</f>
        <v/>
      </c>
      <c r="S25" s="6" t="str">
        <f>IF(B25="Location nacelle (dont transport)",G25,"")</f>
        <v/>
      </c>
      <c r="T25" s="6" t="str">
        <f>IF(B25="Fourniture matériel externe",G25,"")</f>
        <v/>
      </c>
      <c r="U25" s="6" t="str">
        <f>IF(B25="Heures sous-traitance dépose*",G25,"")</f>
        <v/>
      </c>
      <c r="V25" s="6" t="str">
        <f>IF(B25="Location autre (dont transport)",G25,"")</f>
        <v/>
      </c>
      <c r="W25" s="6" t="str">
        <f>IF(B25="Divers",G25,"")</f>
        <v/>
      </c>
    </row>
    <row r="26" spans="1:24" ht="15" customHeight="1" x14ac:dyDescent="0.25">
      <c r="A26" s="29">
        <v>27</v>
      </c>
      <c r="B26" s="30"/>
      <c r="C26" s="30"/>
      <c r="D26" s="32"/>
      <c r="E26" s="33"/>
      <c r="F26" s="37" t="str">
        <f>IF(OR(E26="",E26=0),"",(E26-G26)/E26)</f>
        <v/>
      </c>
      <c r="G26" s="47"/>
      <c r="H26" s="35" t="str">
        <f>IF(G26="","",G26/D26)</f>
        <v/>
      </c>
      <c r="I26" s="36"/>
      <c r="J26" s="35"/>
      <c r="K26" s="37"/>
      <c r="L26" s="37"/>
      <c r="M26" s="33"/>
      <c r="N26" s="35"/>
      <c r="O26" s="35" t="str">
        <f t="shared" ref="O26:O35" si="0">IF(AND(B26="",M26="",N26=""),"",G26-M26-N26)</f>
        <v/>
      </c>
      <c r="P26" s="37" t="str">
        <f t="shared" ref="P26:P35" si="1">IF(G26="","",O26/G26)</f>
        <v/>
      </c>
      <c r="Q26" s="40"/>
      <c r="R26" s="6" t="str">
        <f>IF(B26="Heures sous-traitance pose*",G26,"")</f>
        <v/>
      </c>
      <c r="S26" s="6" t="str">
        <f>IF(B26="Location nacelle (dont transport)",G26,"")</f>
        <v/>
      </c>
      <c r="T26" s="6" t="str">
        <f>IF(B26="Fourniture matériel externe",G26,"")</f>
        <v/>
      </c>
      <c r="U26" s="6" t="str">
        <f>IF(B26="Heures sous-traitance dépose*",G26,"")</f>
        <v/>
      </c>
      <c r="V26" s="6" t="str">
        <f>IF(B26="Location autre (dont transport)",G26,"")</f>
        <v/>
      </c>
      <c r="W26" s="6" t="str">
        <f>IF(B26="Divers",G26,"")</f>
        <v/>
      </c>
      <c r="X26" s="6"/>
    </row>
    <row r="27" spans="1:24" ht="15" customHeight="1" x14ac:dyDescent="0.25">
      <c r="A27" s="29">
        <v>28</v>
      </c>
      <c r="B27" s="30"/>
      <c r="C27" s="31"/>
      <c r="D27" s="32"/>
      <c r="E27" s="33"/>
      <c r="F27" s="37"/>
      <c r="G27" s="47"/>
      <c r="H27" s="35"/>
      <c r="I27" s="36"/>
      <c r="J27" s="35"/>
      <c r="K27" s="37"/>
      <c r="L27" s="37"/>
      <c r="M27" s="33"/>
      <c r="N27" s="35"/>
      <c r="O27" s="35" t="str">
        <f t="shared" si="0"/>
        <v/>
      </c>
      <c r="P27" s="37" t="str">
        <f t="shared" si="1"/>
        <v/>
      </c>
      <c r="Q27" s="40"/>
      <c r="R27" s="6" t="str">
        <f>IF(B27="Heures sous-traitance pose*",G27,"")</f>
        <v/>
      </c>
      <c r="S27" s="6" t="str">
        <f>IF(B27="Location nacelle (dont transport)",G27,"")</f>
        <v/>
      </c>
      <c r="T27" s="6" t="str">
        <f>IF(B27="Fourniture matériel externe",G27,"")</f>
        <v/>
      </c>
      <c r="U27" s="6" t="str">
        <f>IF(B27="Heures sous-traitance dépose*",G27,"")</f>
        <v/>
      </c>
      <c r="V27" s="6" t="str">
        <f>IF(B27="Location autre (dont transport)",G27,"")</f>
        <v/>
      </c>
      <c r="W27" s="6" t="str">
        <f>IF(B27="Divers",G27,"")</f>
        <v/>
      </c>
      <c r="X27" s="6"/>
    </row>
    <row r="28" spans="1:24" ht="15" customHeight="1" x14ac:dyDescent="0.25">
      <c r="A28" s="29">
        <v>29</v>
      </c>
      <c r="B28" s="30"/>
      <c r="C28" s="31"/>
      <c r="D28" s="32"/>
      <c r="E28" s="33"/>
      <c r="F28" s="37"/>
      <c r="G28" s="47"/>
      <c r="H28" s="35"/>
      <c r="I28" s="36"/>
      <c r="J28" s="35"/>
      <c r="K28" s="37"/>
      <c r="L28" s="37"/>
      <c r="M28" s="33"/>
      <c r="N28" s="35"/>
      <c r="O28" s="35" t="str">
        <f t="shared" si="0"/>
        <v/>
      </c>
      <c r="P28" s="37" t="str">
        <f t="shared" si="1"/>
        <v/>
      </c>
      <c r="Q28" s="40"/>
      <c r="R28" s="6" t="str">
        <f t="shared" ref="R28:R39" si="2">IF(B28="Heures sous-traitance pose*",G28,"")</f>
        <v/>
      </c>
      <c r="S28" s="6" t="str">
        <f t="shared" ref="S28:S39" si="3">IF(B28="Location nacelle (dont transport)",G28,"")</f>
        <v/>
      </c>
      <c r="T28" s="6" t="str">
        <f t="shared" ref="T28:T39" si="4">IF(B28="Fourniture matériel externe",G28,"")</f>
        <v/>
      </c>
      <c r="U28" s="6" t="str">
        <f t="shared" ref="U28:U39" si="5">IF(B28="Heures sous-traitance dépose*",G28,"")</f>
        <v/>
      </c>
      <c r="V28" s="6" t="str">
        <f t="shared" ref="V28:V39" si="6">IF(B28="Location autre (dont transport)",G28,"")</f>
        <v/>
      </c>
      <c r="W28" s="6" t="str">
        <f t="shared" ref="W28:W39" si="7">IF(B28="Divers",G28,"")</f>
        <v/>
      </c>
      <c r="X28" s="6"/>
    </row>
    <row r="29" spans="1:24" ht="15" customHeight="1" x14ac:dyDescent="0.25">
      <c r="A29" s="29">
        <v>30</v>
      </c>
      <c r="B29" s="30"/>
      <c r="C29" s="31"/>
      <c r="D29" s="32"/>
      <c r="E29" s="33"/>
      <c r="F29" s="37"/>
      <c r="G29" s="47"/>
      <c r="H29" s="35"/>
      <c r="I29" s="36"/>
      <c r="J29" s="35"/>
      <c r="K29" s="37"/>
      <c r="L29" s="37"/>
      <c r="M29" s="33"/>
      <c r="N29" s="35"/>
      <c r="O29" s="35" t="str">
        <f t="shared" si="0"/>
        <v/>
      </c>
      <c r="P29" s="37" t="str">
        <f t="shared" si="1"/>
        <v/>
      </c>
      <c r="Q29" s="40"/>
      <c r="R29" s="6" t="str">
        <f t="shared" si="2"/>
        <v/>
      </c>
      <c r="S29" s="6" t="str">
        <f t="shared" si="3"/>
        <v/>
      </c>
      <c r="T29" s="6" t="str">
        <f t="shared" si="4"/>
        <v/>
      </c>
      <c r="U29" s="6" t="str">
        <f t="shared" si="5"/>
        <v/>
      </c>
      <c r="V29" s="6" t="str">
        <f t="shared" si="6"/>
        <v/>
      </c>
      <c r="W29" s="6" t="str">
        <f t="shared" si="7"/>
        <v/>
      </c>
      <c r="X29" s="6"/>
    </row>
    <row r="30" spans="1:24" ht="15" customHeight="1" x14ac:dyDescent="0.25">
      <c r="A30" s="29">
        <v>31</v>
      </c>
      <c r="B30" s="30"/>
      <c r="C30" s="48"/>
      <c r="D30" s="32"/>
      <c r="E30" s="33"/>
      <c r="F30" s="37" t="str">
        <f t="shared" ref="F30:F35" si="8">IF(OR(E30="",E30=0),"",(E30-G30)/E30)</f>
        <v/>
      </c>
      <c r="G30" s="47"/>
      <c r="H30" s="35" t="str">
        <f t="shared" ref="H30:H35" si="9">IF(G30="","",G30/D30)</f>
        <v/>
      </c>
      <c r="I30" s="36"/>
      <c r="J30" s="35"/>
      <c r="K30" s="37"/>
      <c r="L30" s="37"/>
      <c r="M30" s="33"/>
      <c r="N30" s="35"/>
      <c r="O30" s="35" t="str">
        <f t="shared" si="0"/>
        <v/>
      </c>
      <c r="P30" s="37" t="str">
        <f t="shared" si="1"/>
        <v/>
      </c>
      <c r="Q30" s="40"/>
      <c r="R30" s="6" t="str">
        <f t="shared" si="2"/>
        <v/>
      </c>
      <c r="S30" s="6" t="str">
        <f t="shared" si="3"/>
        <v/>
      </c>
      <c r="T30" s="6" t="str">
        <f t="shared" si="4"/>
        <v/>
      </c>
      <c r="U30" s="6" t="str">
        <f t="shared" si="5"/>
        <v/>
      </c>
      <c r="V30" s="6" t="str">
        <f t="shared" si="6"/>
        <v/>
      </c>
      <c r="W30" s="6" t="str">
        <f t="shared" si="7"/>
        <v/>
      </c>
      <c r="X30" s="6"/>
    </row>
    <row r="31" spans="1:24" ht="15" customHeight="1" x14ac:dyDescent="0.25">
      <c r="A31" s="29">
        <v>32</v>
      </c>
      <c r="B31" s="30"/>
      <c r="C31" s="31"/>
      <c r="D31" s="32"/>
      <c r="E31" s="33"/>
      <c r="F31" s="37" t="str">
        <f t="shared" si="8"/>
        <v/>
      </c>
      <c r="G31" s="47"/>
      <c r="H31" s="35" t="str">
        <f t="shared" si="9"/>
        <v/>
      </c>
      <c r="I31" s="36"/>
      <c r="J31" s="35"/>
      <c r="K31" s="37"/>
      <c r="L31" s="37"/>
      <c r="M31" s="33"/>
      <c r="N31" s="35"/>
      <c r="O31" s="35" t="str">
        <f t="shared" si="0"/>
        <v/>
      </c>
      <c r="P31" s="37" t="str">
        <f t="shared" si="1"/>
        <v/>
      </c>
      <c r="Q31" s="40"/>
      <c r="R31" s="6" t="str">
        <f t="shared" si="2"/>
        <v/>
      </c>
      <c r="S31" s="6" t="str">
        <f t="shared" si="3"/>
        <v/>
      </c>
      <c r="T31" s="6" t="str">
        <f t="shared" si="4"/>
        <v/>
      </c>
      <c r="U31" s="6" t="str">
        <f t="shared" si="5"/>
        <v/>
      </c>
      <c r="V31" s="6" t="str">
        <f t="shared" si="6"/>
        <v/>
      </c>
      <c r="W31" s="6" t="str">
        <f t="shared" si="7"/>
        <v/>
      </c>
      <c r="X31" s="6"/>
    </row>
    <row r="32" spans="1:24" ht="15" customHeight="1" x14ac:dyDescent="0.25">
      <c r="A32" s="29">
        <v>33</v>
      </c>
      <c r="B32" s="30"/>
      <c r="C32" s="31"/>
      <c r="D32" s="32"/>
      <c r="E32" s="33"/>
      <c r="F32" s="37" t="str">
        <f t="shared" si="8"/>
        <v/>
      </c>
      <c r="G32" s="47"/>
      <c r="H32" s="35" t="str">
        <f t="shared" si="9"/>
        <v/>
      </c>
      <c r="I32" s="36"/>
      <c r="J32" s="35"/>
      <c r="K32" s="37"/>
      <c r="L32" s="37"/>
      <c r="M32" s="33"/>
      <c r="N32" s="35"/>
      <c r="O32" s="35" t="str">
        <f t="shared" si="0"/>
        <v/>
      </c>
      <c r="P32" s="37" t="str">
        <f t="shared" si="1"/>
        <v/>
      </c>
      <c r="Q32" s="40"/>
      <c r="R32" s="6" t="str">
        <f t="shared" si="2"/>
        <v/>
      </c>
      <c r="S32" s="6" t="str">
        <f t="shared" si="3"/>
        <v/>
      </c>
      <c r="T32" s="6" t="str">
        <f t="shared" si="4"/>
        <v/>
      </c>
      <c r="U32" s="6" t="str">
        <f t="shared" si="5"/>
        <v/>
      </c>
      <c r="V32" s="6" t="str">
        <f t="shared" si="6"/>
        <v/>
      </c>
      <c r="W32" s="6" t="str">
        <f t="shared" si="7"/>
        <v/>
      </c>
      <c r="X32" s="6"/>
    </row>
    <row r="33" spans="1:24" ht="15" customHeight="1" x14ac:dyDescent="0.25">
      <c r="A33" s="29">
        <v>34</v>
      </c>
      <c r="B33" s="30"/>
      <c r="C33" s="38"/>
      <c r="D33" s="32"/>
      <c r="E33" s="33"/>
      <c r="F33" s="37" t="str">
        <f t="shared" si="8"/>
        <v/>
      </c>
      <c r="G33" s="47"/>
      <c r="H33" s="35" t="str">
        <f t="shared" si="9"/>
        <v/>
      </c>
      <c r="I33" s="36"/>
      <c r="J33" s="35"/>
      <c r="K33" s="37"/>
      <c r="L33" s="37"/>
      <c r="M33" s="33"/>
      <c r="N33" s="35"/>
      <c r="O33" s="35" t="str">
        <f t="shared" si="0"/>
        <v/>
      </c>
      <c r="P33" s="37" t="str">
        <f t="shared" si="1"/>
        <v/>
      </c>
      <c r="Q33" s="40"/>
      <c r="R33" s="6" t="str">
        <f t="shared" si="2"/>
        <v/>
      </c>
      <c r="S33" s="6" t="str">
        <f t="shared" si="3"/>
        <v/>
      </c>
      <c r="T33" s="6" t="str">
        <f t="shared" si="4"/>
        <v/>
      </c>
      <c r="U33" s="6" t="str">
        <f t="shared" si="5"/>
        <v/>
      </c>
      <c r="V33" s="6" t="str">
        <f t="shared" si="6"/>
        <v/>
      </c>
      <c r="W33" s="6" t="str">
        <f t="shared" si="7"/>
        <v/>
      </c>
      <c r="X33" s="6"/>
    </row>
    <row r="34" spans="1:24" ht="15" customHeight="1" x14ac:dyDescent="0.25">
      <c r="A34" s="29">
        <v>35</v>
      </c>
      <c r="B34" s="30"/>
      <c r="C34" s="30"/>
      <c r="D34" s="32"/>
      <c r="E34" s="33"/>
      <c r="F34" s="37" t="str">
        <f t="shared" si="8"/>
        <v/>
      </c>
      <c r="G34" s="47"/>
      <c r="H34" s="35" t="str">
        <f t="shared" si="9"/>
        <v/>
      </c>
      <c r="I34" s="36"/>
      <c r="J34" s="35"/>
      <c r="K34" s="37"/>
      <c r="L34" s="37"/>
      <c r="M34" s="33"/>
      <c r="N34" s="35"/>
      <c r="O34" s="35" t="str">
        <f t="shared" si="0"/>
        <v/>
      </c>
      <c r="P34" s="37" t="str">
        <f t="shared" si="1"/>
        <v/>
      </c>
      <c r="Q34" s="40"/>
      <c r="R34" s="6" t="str">
        <f t="shared" si="2"/>
        <v/>
      </c>
      <c r="S34" s="6" t="str">
        <f t="shared" si="3"/>
        <v/>
      </c>
      <c r="T34" s="6" t="str">
        <f t="shared" si="4"/>
        <v/>
      </c>
      <c r="U34" s="6" t="str">
        <f t="shared" si="5"/>
        <v/>
      </c>
      <c r="V34" s="6" t="str">
        <f t="shared" si="6"/>
        <v/>
      </c>
      <c r="W34" s="6" t="str">
        <f t="shared" si="7"/>
        <v/>
      </c>
      <c r="X34" s="6"/>
    </row>
    <row r="35" spans="1:24" ht="15" customHeight="1" x14ac:dyDescent="0.25">
      <c r="A35" s="29">
        <v>36</v>
      </c>
      <c r="B35" s="30"/>
      <c r="C35" s="30"/>
      <c r="D35" s="32"/>
      <c r="E35" s="33"/>
      <c r="F35" s="37" t="str">
        <f t="shared" si="8"/>
        <v/>
      </c>
      <c r="G35" s="47"/>
      <c r="H35" s="35" t="str">
        <f t="shared" si="9"/>
        <v/>
      </c>
      <c r="I35" s="36"/>
      <c r="J35" s="35"/>
      <c r="K35" s="37"/>
      <c r="L35" s="37"/>
      <c r="M35" s="33"/>
      <c r="N35" s="35"/>
      <c r="O35" s="35" t="str">
        <f t="shared" si="0"/>
        <v/>
      </c>
      <c r="P35" s="37" t="str">
        <f t="shared" si="1"/>
        <v/>
      </c>
      <c r="Q35" s="40"/>
      <c r="R35" s="6" t="str">
        <f t="shared" si="2"/>
        <v/>
      </c>
      <c r="S35" s="6" t="str">
        <f t="shared" si="3"/>
        <v/>
      </c>
      <c r="T35" s="6" t="str">
        <f t="shared" si="4"/>
        <v/>
      </c>
      <c r="U35" s="6" t="str">
        <f t="shared" si="5"/>
        <v/>
      </c>
      <c r="V35" s="6" t="str">
        <f t="shared" si="6"/>
        <v/>
      </c>
      <c r="W35" s="6" t="str">
        <f t="shared" si="7"/>
        <v/>
      </c>
      <c r="X35" s="6"/>
    </row>
    <row r="36" spans="1:24" ht="15" customHeight="1" x14ac:dyDescent="0.25">
      <c r="A36" s="29">
        <v>37</v>
      </c>
      <c r="B36" s="30"/>
      <c r="C36" s="30"/>
      <c r="D36" s="32"/>
      <c r="E36" s="33"/>
      <c r="F36" s="37"/>
      <c r="G36" s="47"/>
      <c r="H36" s="35"/>
      <c r="I36" s="36"/>
      <c r="J36" s="35"/>
      <c r="K36" s="37"/>
      <c r="L36" s="37"/>
      <c r="M36" s="33"/>
      <c r="N36" s="35"/>
      <c r="O36" s="35"/>
      <c r="P36" s="37"/>
      <c r="Q36" s="40"/>
      <c r="R36" s="6" t="str">
        <f t="shared" si="2"/>
        <v/>
      </c>
      <c r="S36" s="6" t="str">
        <f t="shared" si="3"/>
        <v/>
      </c>
      <c r="T36" s="6" t="str">
        <f t="shared" si="4"/>
        <v/>
      </c>
      <c r="U36" s="6" t="str">
        <f t="shared" si="5"/>
        <v/>
      </c>
      <c r="V36" s="6" t="str">
        <f t="shared" si="6"/>
        <v/>
      </c>
      <c r="W36" s="6" t="str">
        <f t="shared" si="7"/>
        <v/>
      </c>
      <c r="X36" s="6"/>
    </row>
    <row r="37" spans="1:24" ht="15" customHeight="1" x14ac:dyDescent="0.25">
      <c r="A37" s="29">
        <v>38</v>
      </c>
      <c r="B37" s="30"/>
      <c r="C37" s="30"/>
      <c r="D37" s="32"/>
      <c r="E37" s="33"/>
      <c r="F37" s="37"/>
      <c r="G37" s="47"/>
      <c r="H37" s="35"/>
      <c r="I37" s="36"/>
      <c r="J37" s="35"/>
      <c r="K37" s="37"/>
      <c r="L37" s="37"/>
      <c r="M37" s="33"/>
      <c r="N37" s="35"/>
      <c r="O37" s="35"/>
      <c r="P37" s="37"/>
      <c r="Q37" s="40"/>
      <c r="R37" s="6" t="str">
        <f t="shared" si="2"/>
        <v/>
      </c>
      <c r="S37" s="6" t="str">
        <f t="shared" si="3"/>
        <v/>
      </c>
      <c r="T37" s="6" t="str">
        <f t="shared" si="4"/>
        <v/>
      </c>
      <c r="U37" s="6" t="str">
        <f t="shared" si="5"/>
        <v/>
      </c>
      <c r="V37" s="6" t="str">
        <f t="shared" si="6"/>
        <v/>
      </c>
      <c r="W37" s="6" t="str">
        <f t="shared" si="7"/>
        <v/>
      </c>
      <c r="X37" s="6"/>
    </row>
    <row r="38" spans="1:24" ht="15" customHeight="1" x14ac:dyDescent="0.25">
      <c r="A38" s="29">
        <v>39</v>
      </c>
      <c r="B38" s="30"/>
      <c r="C38" s="30"/>
      <c r="D38" s="32"/>
      <c r="E38" s="33"/>
      <c r="F38" s="37"/>
      <c r="G38" s="47"/>
      <c r="H38" s="35"/>
      <c r="I38" s="36"/>
      <c r="J38" s="35"/>
      <c r="K38" s="37"/>
      <c r="L38" s="37"/>
      <c r="M38" s="33"/>
      <c r="N38" s="35"/>
      <c r="O38" s="35"/>
      <c r="P38" s="37"/>
      <c r="Q38" s="40"/>
      <c r="R38" s="6" t="str">
        <f t="shared" si="2"/>
        <v/>
      </c>
      <c r="S38" s="6" t="str">
        <f t="shared" si="3"/>
        <v/>
      </c>
      <c r="T38" s="6" t="str">
        <f t="shared" si="4"/>
        <v/>
      </c>
      <c r="U38" s="6" t="str">
        <f t="shared" si="5"/>
        <v/>
      </c>
      <c r="V38" s="6" t="str">
        <f t="shared" si="6"/>
        <v/>
      </c>
      <c r="W38" s="6" t="str">
        <f t="shared" si="7"/>
        <v/>
      </c>
      <c r="X38" s="6"/>
    </row>
    <row r="39" spans="1:24" ht="15" customHeight="1" x14ac:dyDescent="0.25">
      <c r="A39" s="29">
        <v>40</v>
      </c>
      <c r="B39" s="30"/>
      <c r="C39" s="30"/>
      <c r="D39" s="32"/>
      <c r="E39" s="33"/>
      <c r="F39" s="37"/>
      <c r="G39" s="47"/>
      <c r="H39" s="35"/>
      <c r="I39" s="36"/>
      <c r="J39" s="35"/>
      <c r="K39" s="37"/>
      <c r="L39" s="37"/>
      <c r="M39" s="33"/>
      <c r="N39" s="35"/>
      <c r="O39" s="35"/>
      <c r="P39" s="37"/>
      <c r="Q39" s="40"/>
      <c r="R39" s="6" t="str">
        <f t="shared" si="2"/>
        <v/>
      </c>
      <c r="S39" s="6" t="str">
        <f t="shared" si="3"/>
        <v/>
      </c>
      <c r="T39" s="6" t="str">
        <f t="shared" si="4"/>
        <v/>
      </c>
      <c r="U39" s="6" t="str">
        <f t="shared" si="5"/>
        <v/>
      </c>
      <c r="V39" s="6" t="str">
        <f t="shared" si="6"/>
        <v/>
      </c>
      <c r="W39" s="6" t="str">
        <f t="shared" si="7"/>
        <v/>
      </c>
      <c r="X39" s="6"/>
    </row>
    <row r="40" spans="1:24" ht="30.9" customHeight="1" x14ac:dyDescent="0.25">
      <c r="A40" s="41" t="s">
        <v>91</v>
      </c>
      <c r="B40" s="42" t="s">
        <v>82</v>
      </c>
      <c r="C40" s="41"/>
      <c r="D40" s="43">
        <f>SUM(D26:D35)</f>
        <v>0</v>
      </c>
      <c r="E40" s="44">
        <f>SUM(E26:E35)</f>
        <v>0</v>
      </c>
      <c r="F40" s="45"/>
      <c r="G40" s="44">
        <v>100000</v>
      </c>
      <c r="H40" s="44"/>
      <c r="I40" s="41"/>
      <c r="J40" s="43"/>
      <c r="K40" s="45"/>
      <c r="L40" s="45"/>
      <c r="M40" s="44"/>
      <c r="N40" s="44"/>
      <c r="O40" s="44">
        <v>28000</v>
      </c>
      <c r="P40" s="45">
        <f>IF(G40="","",O40/G40)</f>
        <v>0.28000000000000003</v>
      </c>
      <c r="Q40" s="69"/>
      <c r="S40" s="6"/>
      <c r="T40" s="6"/>
      <c r="U40" s="6"/>
      <c r="V40" s="6"/>
      <c r="W40" s="6"/>
      <c r="X40" s="6"/>
    </row>
    <row r="41" spans="1:24" ht="15" customHeight="1" x14ac:dyDescent="0.25">
      <c r="A41" s="41">
        <v>42</v>
      </c>
      <c r="B41" s="42" t="s">
        <v>81</v>
      </c>
      <c r="C41" s="41"/>
      <c r="D41" s="43"/>
      <c r="E41" s="44">
        <f>Budgetisation!E42</f>
        <v>0</v>
      </c>
      <c r="F41" s="45"/>
      <c r="G41" s="44">
        <f>Budgetisation!G42</f>
        <v>0</v>
      </c>
      <c r="H41" s="44">
        <f>Budgetisation!H42</f>
        <v>0</v>
      </c>
      <c r="I41" s="44">
        <f>Budgetisation!I42</f>
        <v>0</v>
      </c>
      <c r="J41" s="44">
        <f>Budgetisation!J42</f>
        <v>0</v>
      </c>
      <c r="K41" s="44">
        <f>Budgetisation!K42</f>
        <v>0</v>
      </c>
      <c r="L41" s="44">
        <f>Budgetisation!L42</f>
        <v>0</v>
      </c>
      <c r="M41" s="44">
        <f>Budgetisation!M42</f>
        <v>0</v>
      </c>
      <c r="N41" s="44">
        <f>Budgetisation!N42</f>
        <v>0</v>
      </c>
      <c r="O41" s="44">
        <f>Budgetisation!O42</f>
        <v>0</v>
      </c>
      <c r="P41" s="45" t="e">
        <f>Budgetisation!P42</f>
        <v>#DIV/0!</v>
      </c>
      <c r="Q41" s="69"/>
      <c r="S41" s="6"/>
      <c r="T41" s="6"/>
      <c r="U41" s="6"/>
      <c r="V41" s="6"/>
      <c r="W41" s="6"/>
    </row>
    <row r="42" spans="1:24" ht="15" customHeight="1" x14ac:dyDescent="0.25">
      <c r="A42" s="49">
        <v>43</v>
      </c>
      <c r="B42" s="50" t="s">
        <v>55</v>
      </c>
      <c r="C42" s="49"/>
      <c r="D42" s="51"/>
      <c r="E42" s="52"/>
      <c r="F42" s="53"/>
      <c r="G42" s="54">
        <f>G40+G41</f>
        <v>100000</v>
      </c>
      <c r="H42" s="54"/>
      <c r="I42" s="49"/>
      <c r="J42" s="51"/>
      <c r="K42" s="53"/>
      <c r="L42" s="53"/>
      <c r="M42" s="52"/>
      <c r="N42" s="52"/>
      <c r="O42" s="54">
        <f>O40+O41</f>
        <v>28000</v>
      </c>
      <c r="P42" s="55">
        <f>ROUND(IF(G42="","",O42/G42),4)</f>
        <v>0.28000000000000003</v>
      </c>
      <c r="Q42" s="56"/>
    </row>
    <row r="43" spans="1:24" ht="8.1" customHeight="1" x14ac:dyDescent="0.25"/>
    <row r="44" spans="1:24" ht="15" customHeight="1" x14ac:dyDescent="0.25">
      <c r="A44" s="57" t="s">
        <v>56</v>
      </c>
      <c r="B44" s="58"/>
      <c r="C44" s="100" t="s">
        <v>92</v>
      </c>
      <c r="D44" s="59"/>
      <c r="E44" s="101" t="s">
        <v>93</v>
      </c>
      <c r="F44" s="60"/>
      <c r="G44" s="61"/>
      <c r="H44" s="61"/>
      <c r="I44" s="61"/>
      <c r="J44" s="272" t="s">
        <v>57</v>
      </c>
      <c r="K44" s="273"/>
      <c r="L44" s="273"/>
      <c r="M44" s="274"/>
      <c r="N44" s="265" t="s">
        <v>58</v>
      </c>
      <c r="O44" s="266"/>
      <c r="P44" s="266"/>
      <c r="Q44" s="267"/>
    </row>
    <row r="45" spans="1:24" ht="15" customHeight="1" thickBot="1" x14ac:dyDescent="0.3">
      <c r="A45" s="62" t="s">
        <v>24</v>
      </c>
      <c r="B45" s="88"/>
      <c r="C45" s="89" t="s">
        <v>24</v>
      </c>
      <c r="D45" s="63"/>
      <c r="E45" s="312" t="s">
        <v>59</v>
      </c>
      <c r="F45" s="313"/>
      <c r="G45" s="313"/>
      <c r="H45" s="313"/>
      <c r="I45" s="314"/>
      <c r="J45" s="306" t="s">
        <v>59</v>
      </c>
      <c r="K45" s="307"/>
      <c r="L45" s="307"/>
      <c r="M45" s="308"/>
      <c r="N45" s="309" t="s">
        <v>59</v>
      </c>
      <c r="O45" s="310"/>
      <c r="P45" s="310"/>
      <c r="Q45" s="311"/>
    </row>
    <row r="46" spans="1:24" ht="15" customHeight="1" x14ac:dyDescent="0.25">
      <c r="B46" s="90" t="s">
        <v>83</v>
      </c>
      <c r="C46" s="90" t="s">
        <v>83</v>
      </c>
      <c r="E46" s="294" t="s">
        <v>83</v>
      </c>
      <c r="F46" s="295"/>
      <c r="G46" s="295"/>
      <c r="H46" s="295"/>
      <c r="I46" s="296"/>
      <c r="J46" s="294" t="s">
        <v>83</v>
      </c>
      <c r="K46" s="295"/>
      <c r="L46" s="295"/>
      <c r="M46" s="296"/>
      <c r="N46" s="294" t="s">
        <v>83</v>
      </c>
      <c r="O46" s="295"/>
      <c r="P46" s="295"/>
      <c r="Q46" s="296"/>
    </row>
    <row r="47" spans="1:24" ht="15" customHeight="1" thickBot="1" x14ac:dyDescent="0.3">
      <c r="B47" s="91"/>
      <c r="C47" s="91"/>
      <c r="D47" s="92"/>
      <c r="E47" s="291"/>
      <c r="F47" s="292"/>
      <c r="G47" s="292"/>
      <c r="H47" s="292"/>
      <c r="I47" s="293"/>
      <c r="J47" s="291"/>
      <c r="K47" s="292"/>
      <c r="L47" s="292"/>
      <c r="M47" s="293"/>
      <c r="N47" s="291"/>
      <c r="O47" s="292"/>
      <c r="P47" s="292"/>
      <c r="Q47" s="293"/>
    </row>
    <row r="48" spans="1:24" ht="15" customHeight="1" thickBot="1" x14ac:dyDescent="0.3">
      <c r="R48" s="86" t="s">
        <v>70</v>
      </c>
      <c r="S48" s="84" t="s">
        <v>71</v>
      </c>
      <c r="T48" s="84" t="s">
        <v>72</v>
      </c>
      <c r="U48" s="84" t="s">
        <v>75</v>
      </c>
      <c r="V48" s="85" t="s">
        <v>78</v>
      </c>
      <c r="W48" s="87" t="s">
        <v>79</v>
      </c>
    </row>
    <row r="49" spans="18:23" ht="15" customHeight="1" x14ac:dyDescent="0.25">
      <c r="R49" s="6" t="str">
        <f t="shared" ref="R49:R60" si="10">IF(B30="Heures sous-traitance pose*",G30,"")</f>
        <v/>
      </c>
      <c r="S49" s="6" t="str">
        <f t="shared" ref="S49:S60" si="11">IF(B30="Location nacelle (dont transport)",G30,"")</f>
        <v/>
      </c>
      <c r="T49" s="6" t="str">
        <f t="shared" ref="T49:T60" si="12">IF(B30="Fourniture matériel externe",G30,"")</f>
        <v/>
      </c>
      <c r="U49" s="6" t="str">
        <f t="shared" ref="U49:U60" si="13">IF(B30="Heures sous-traitance dépose*",G30,"")</f>
        <v/>
      </c>
      <c r="V49" s="6" t="str">
        <f t="shared" ref="V49:V60" si="14">IF(B30="Location autre (dont transport)",G30,"")</f>
        <v/>
      </c>
      <c r="W49" s="6" t="str">
        <f t="shared" ref="W49:W60" si="15">IF(B30="Divers",G30,"")</f>
        <v/>
      </c>
    </row>
    <row r="50" spans="18:23" ht="15" customHeight="1" x14ac:dyDescent="0.25">
      <c r="R50" s="6" t="str">
        <f t="shared" si="10"/>
        <v/>
      </c>
      <c r="S50" s="6" t="str">
        <f t="shared" si="11"/>
        <v/>
      </c>
      <c r="T50" s="6" t="str">
        <f t="shared" si="12"/>
        <v/>
      </c>
      <c r="U50" s="6" t="str">
        <f t="shared" si="13"/>
        <v/>
      </c>
      <c r="V50" s="6" t="str">
        <f t="shared" si="14"/>
        <v/>
      </c>
      <c r="W50" s="6" t="str">
        <f t="shared" si="15"/>
        <v/>
      </c>
    </row>
    <row r="51" spans="18:23" ht="15" customHeight="1" x14ac:dyDescent="0.25">
      <c r="R51" s="6" t="str">
        <f t="shared" si="10"/>
        <v/>
      </c>
      <c r="S51" s="6" t="str">
        <f t="shared" si="11"/>
        <v/>
      </c>
      <c r="T51" s="6" t="str">
        <f t="shared" si="12"/>
        <v/>
      </c>
      <c r="U51" s="6" t="str">
        <f t="shared" si="13"/>
        <v/>
      </c>
      <c r="V51" s="6" t="str">
        <f t="shared" si="14"/>
        <v/>
      </c>
      <c r="W51" s="6" t="str">
        <f t="shared" si="15"/>
        <v/>
      </c>
    </row>
    <row r="52" spans="18:23" ht="15" customHeight="1" x14ac:dyDescent="0.25">
      <c r="R52" s="6" t="str">
        <f t="shared" si="10"/>
        <v/>
      </c>
      <c r="S52" s="6" t="str">
        <f t="shared" si="11"/>
        <v/>
      </c>
      <c r="T52" s="6" t="str">
        <f t="shared" si="12"/>
        <v/>
      </c>
      <c r="U52" s="6" t="str">
        <f t="shared" si="13"/>
        <v/>
      </c>
      <c r="V52" s="6" t="str">
        <f t="shared" si="14"/>
        <v/>
      </c>
      <c r="W52" s="6" t="str">
        <f t="shared" si="15"/>
        <v/>
      </c>
    </row>
    <row r="53" spans="18:23" ht="15" customHeight="1" x14ac:dyDescent="0.25">
      <c r="R53" s="6" t="str">
        <f t="shared" si="10"/>
        <v/>
      </c>
      <c r="S53" s="6" t="str">
        <f t="shared" si="11"/>
        <v/>
      </c>
      <c r="T53" s="6" t="str">
        <f t="shared" si="12"/>
        <v/>
      </c>
      <c r="U53" s="6" t="str">
        <f t="shared" si="13"/>
        <v/>
      </c>
      <c r="V53" s="6" t="str">
        <f t="shared" si="14"/>
        <v/>
      </c>
      <c r="W53" s="6" t="str">
        <f t="shared" si="15"/>
        <v/>
      </c>
    </row>
    <row r="54" spans="18:23" ht="15" customHeight="1" x14ac:dyDescent="0.25">
      <c r="R54" s="6" t="str">
        <f t="shared" si="10"/>
        <v/>
      </c>
      <c r="S54" s="6" t="str">
        <f t="shared" si="11"/>
        <v/>
      </c>
      <c r="T54" s="6" t="str">
        <f t="shared" si="12"/>
        <v/>
      </c>
      <c r="U54" s="6" t="str">
        <f t="shared" si="13"/>
        <v/>
      </c>
      <c r="V54" s="6" t="str">
        <f t="shared" si="14"/>
        <v/>
      </c>
      <c r="W54" s="6" t="str">
        <f t="shared" si="15"/>
        <v/>
      </c>
    </row>
    <row r="55" spans="18:23" ht="15" customHeight="1" x14ac:dyDescent="0.25">
      <c r="R55" s="6" t="str">
        <f t="shared" si="10"/>
        <v/>
      </c>
      <c r="S55" s="6" t="str">
        <f t="shared" si="11"/>
        <v/>
      </c>
      <c r="T55" s="6" t="str">
        <f t="shared" si="12"/>
        <v/>
      </c>
      <c r="U55" s="6" t="str">
        <f t="shared" si="13"/>
        <v/>
      </c>
      <c r="V55" s="6" t="str">
        <f t="shared" si="14"/>
        <v/>
      </c>
      <c r="W55" s="6" t="str">
        <f t="shared" si="15"/>
        <v/>
      </c>
    </row>
    <row r="56" spans="18:23" ht="15" customHeight="1" x14ac:dyDescent="0.25">
      <c r="R56" s="6" t="str">
        <f t="shared" si="10"/>
        <v/>
      </c>
      <c r="S56" s="6" t="str">
        <f t="shared" si="11"/>
        <v/>
      </c>
      <c r="T56" s="6" t="str">
        <f t="shared" si="12"/>
        <v/>
      </c>
      <c r="U56" s="6" t="str">
        <f t="shared" si="13"/>
        <v/>
      </c>
      <c r="V56" s="6" t="str">
        <f t="shared" si="14"/>
        <v/>
      </c>
      <c r="W56" s="6" t="str">
        <f t="shared" si="15"/>
        <v/>
      </c>
    </row>
    <row r="57" spans="18:23" ht="15" customHeight="1" x14ac:dyDescent="0.25">
      <c r="R57" s="6" t="str">
        <f t="shared" si="10"/>
        <v/>
      </c>
      <c r="S57" s="6" t="str">
        <f t="shared" si="11"/>
        <v/>
      </c>
      <c r="T57" s="6" t="str">
        <f t="shared" si="12"/>
        <v/>
      </c>
      <c r="U57" s="6" t="str">
        <f t="shared" si="13"/>
        <v/>
      </c>
      <c r="V57" s="6" t="str">
        <f t="shared" si="14"/>
        <v/>
      </c>
      <c r="W57" s="6" t="str">
        <f t="shared" si="15"/>
        <v/>
      </c>
    </row>
    <row r="58" spans="18:23" ht="15" customHeight="1" x14ac:dyDescent="0.25">
      <c r="R58" s="6" t="str">
        <f t="shared" si="10"/>
        <v/>
      </c>
      <c r="S58" s="6" t="str">
        <f t="shared" si="11"/>
        <v/>
      </c>
      <c r="T58" s="6" t="str">
        <f t="shared" si="12"/>
        <v/>
      </c>
      <c r="U58" s="6" t="str">
        <f t="shared" si="13"/>
        <v/>
      </c>
      <c r="V58" s="6" t="str">
        <f t="shared" si="14"/>
        <v/>
      </c>
      <c r="W58" s="6" t="str">
        <f t="shared" si="15"/>
        <v/>
      </c>
    </row>
    <row r="59" spans="18:23" ht="15" customHeight="1" x14ac:dyDescent="0.25">
      <c r="R59" s="6" t="str">
        <f t="shared" si="10"/>
        <v/>
      </c>
      <c r="S59" s="6" t="str">
        <f t="shared" si="11"/>
        <v/>
      </c>
      <c r="T59" s="6" t="str">
        <f t="shared" si="12"/>
        <v/>
      </c>
      <c r="U59" s="6" t="str">
        <f t="shared" si="13"/>
        <v/>
      </c>
      <c r="V59" s="6" t="str">
        <f t="shared" si="14"/>
        <v/>
      </c>
      <c r="W59" s="6" t="str">
        <f t="shared" si="15"/>
        <v/>
      </c>
    </row>
    <row r="60" spans="18:23" ht="15" customHeight="1" x14ac:dyDescent="0.25">
      <c r="R60" s="6" t="str">
        <f t="shared" si="10"/>
        <v/>
      </c>
      <c r="S60" s="6" t="str">
        <f t="shared" si="11"/>
        <v/>
      </c>
      <c r="T60" s="6" t="str">
        <f t="shared" si="12"/>
        <v/>
      </c>
      <c r="U60" s="6" t="str">
        <f t="shared" si="13"/>
        <v/>
      </c>
      <c r="V60" s="6" t="str">
        <f t="shared" si="14"/>
        <v/>
      </c>
      <c r="W60" s="6" t="str">
        <f t="shared" si="15"/>
        <v/>
      </c>
    </row>
    <row r="61" spans="18:23" ht="15" customHeight="1" x14ac:dyDescent="0.25">
      <c r="R61" s="6" t="e">
        <f>IF(#REF!="Heures sous-traitance pose*",#REF!,"")</f>
        <v>#REF!</v>
      </c>
      <c r="S61" s="6" t="e">
        <f>IF(#REF!="Location nacelle (dont transport)",#REF!,"")</f>
        <v>#REF!</v>
      </c>
      <c r="T61" s="6" t="e">
        <f>IF(#REF!="Fourniture matériel externe",#REF!,"")</f>
        <v>#REF!</v>
      </c>
      <c r="U61" s="6" t="e">
        <f>IF(#REF!="Heures sous-traitance dépose*",#REF!,"")</f>
        <v>#REF!</v>
      </c>
      <c r="V61" s="6" t="e">
        <f>IF(#REF!="Location autre (dont transport)",#REF!,"")</f>
        <v>#REF!</v>
      </c>
      <c r="W61" s="6" t="e">
        <f>IF(#REF!="Divers",#REF!,"")</f>
        <v>#REF!</v>
      </c>
    </row>
    <row r="62" spans="18:23" ht="15" customHeight="1" x14ac:dyDescent="0.25">
      <c r="R62" s="6" t="e">
        <f>IF(#REF!="Heures sous-traitance pose*",#REF!,"")</f>
        <v>#REF!</v>
      </c>
      <c r="S62" s="6" t="e">
        <f>IF(#REF!="Location nacelle (dont transport)",#REF!,"")</f>
        <v>#REF!</v>
      </c>
      <c r="T62" s="6" t="e">
        <f>IF(#REF!="Fourniture matériel externe",#REF!,"")</f>
        <v>#REF!</v>
      </c>
      <c r="U62" s="6" t="e">
        <f>IF(#REF!="Heures sous-traitance dépose*",#REF!,"")</f>
        <v>#REF!</v>
      </c>
      <c r="V62" s="6" t="e">
        <f>IF(#REF!="Location autre (dont transport)",#REF!,"")</f>
        <v>#REF!</v>
      </c>
      <c r="W62" s="6" t="e">
        <f>IF(#REF!="Divers",#REF!,"")</f>
        <v>#REF!</v>
      </c>
    </row>
    <row r="63" spans="18:23" ht="15" customHeight="1" x14ac:dyDescent="0.25">
      <c r="R63" s="6" t="e">
        <f t="shared" ref="R63:W63" si="16">SUM(R49:R62)</f>
        <v>#REF!</v>
      </c>
      <c r="S63" s="6" t="e">
        <f t="shared" si="16"/>
        <v>#REF!</v>
      </c>
      <c r="T63" s="6" t="e">
        <f t="shared" si="16"/>
        <v>#REF!</v>
      </c>
      <c r="U63" s="6" t="e">
        <f t="shared" si="16"/>
        <v>#REF!</v>
      </c>
      <c r="V63" s="6" t="e">
        <f t="shared" si="16"/>
        <v>#REF!</v>
      </c>
      <c r="W63" s="6" t="e">
        <f t="shared" si="16"/>
        <v>#REF!</v>
      </c>
    </row>
  </sheetData>
  <sheetProtection pivotTables="0"/>
  <mergeCells count="22">
    <mergeCell ref="B13:C13"/>
    <mergeCell ref="J45:M45"/>
    <mergeCell ref="N45:Q45"/>
    <mergeCell ref="E45:I45"/>
    <mergeCell ref="A17:B17"/>
    <mergeCell ref="J44:M44"/>
    <mergeCell ref="N44:Q44"/>
    <mergeCell ref="A16:B16"/>
    <mergeCell ref="H16:L16"/>
    <mergeCell ref="M16:N16"/>
    <mergeCell ref="K12:M12"/>
    <mergeCell ref="K13:M13"/>
    <mergeCell ref="G14:J14"/>
    <mergeCell ref="L14:M14"/>
    <mergeCell ref="H17:L17"/>
    <mergeCell ref="M17:N17"/>
    <mergeCell ref="E47:I47"/>
    <mergeCell ref="J47:M47"/>
    <mergeCell ref="N47:Q47"/>
    <mergeCell ref="J46:M46"/>
    <mergeCell ref="N46:Q46"/>
    <mergeCell ref="E46:I46"/>
  </mergeCells>
  <dataValidations count="6">
    <dataValidation type="list" allowBlank="1" showInputMessage="1" showErrorMessage="1" sqref="B26:B39 IX26:IX39 ST26:ST39 ACP26:ACP39 AML26:AML39 AWH26:AWH39 BGD26:BGD39 BPZ26:BPZ39 BZV26:BZV39 CJR26:CJR39 CTN26:CTN39 DDJ26:DDJ39 DNF26:DNF39 DXB26:DXB39 EGX26:EGX39 EQT26:EQT39 FAP26:FAP39 FKL26:FKL39 FUH26:FUH39 GED26:GED39 GNZ26:GNZ39 GXV26:GXV39 HHR26:HHR39 HRN26:HRN39 IBJ26:IBJ39 ILF26:ILF39 IVB26:IVB39 JEX26:JEX39 JOT26:JOT39 JYP26:JYP39 KIL26:KIL39 KSH26:KSH39 LCD26:LCD39 LLZ26:LLZ39 LVV26:LVV39 MFR26:MFR39 MPN26:MPN39 MZJ26:MZJ39 NJF26:NJF39 NTB26:NTB39 OCX26:OCX39 OMT26:OMT39 OWP26:OWP39 PGL26:PGL39 PQH26:PQH39 QAD26:QAD39 QJZ26:QJZ39 QTV26:QTV39 RDR26:RDR39 RNN26:RNN39 RXJ26:RXJ39 SHF26:SHF39 SRB26:SRB39 TAX26:TAX39 TKT26:TKT39 TUP26:TUP39 UEL26:UEL39 UOH26:UOH39 UYD26:UYD39 VHZ26:VHZ39 VRV26:VRV39 WBR26:WBR39 WLN26:WLN39 WVJ26:WVJ39 B65567:B65576 IX65567:IX65576 ST65567:ST65576 ACP65567:ACP65576 AML65567:AML65576 AWH65567:AWH65576 BGD65567:BGD65576 BPZ65567:BPZ65576 BZV65567:BZV65576 CJR65567:CJR65576 CTN65567:CTN65576 DDJ65567:DDJ65576 DNF65567:DNF65576 DXB65567:DXB65576 EGX65567:EGX65576 EQT65567:EQT65576 FAP65567:FAP65576 FKL65567:FKL65576 FUH65567:FUH65576 GED65567:GED65576 GNZ65567:GNZ65576 GXV65567:GXV65576 HHR65567:HHR65576 HRN65567:HRN65576 IBJ65567:IBJ65576 ILF65567:ILF65576 IVB65567:IVB65576 JEX65567:JEX65576 JOT65567:JOT65576 JYP65567:JYP65576 KIL65567:KIL65576 KSH65567:KSH65576 LCD65567:LCD65576 LLZ65567:LLZ65576 LVV65567:LVV65576 MFR65567:MFR65576 MPN65567:MPN65576 MZJ65567:MZJ65576 NJF65567:NJF65576 NTB65567:NTB65576 OCX65567:OCX65576 OMT65567:OMT65576 OWP65567:OWP65576 PGL65567:PGL65576 PQH65567:PQH65576 QAD65567:QAD65576 QJZ65567:QJZ65576 QTV65567:QTV65576 RDR65567:RDR65576 RNN65567:RNN65576 RXJ65567:RXJ65576 SHF65567:SHF65576 SRB65567:SRB65576 TAX65567:TAX65576 TKT65567:TKT65576 TUP65567:TUP65576 UEL65567:UEL65576 UOH65567:UOH65576 UYD65567:UYD65576 VHZ65567:VHZ65576 VRV65567:VRV65576 WBR65567:WBR65576 WLN65567:WLN65576 WVJ65567:WVJ65576 B131103:B131112 IX131103:IX131112 ST131103:ST131112 ACP131103:ACP131112 AML131103:AML131112 AWH131103:AWH131112 BGD131103:BGD131112 BPZ131103:BPZ131112 BZV131103:BZV131112 CJR131103:CJR131112 CTN131103:CTN131112 DDJ131103:DDJ131112 DNF131103:DNF131112 DXB131103:DXB131112 EGX131103:EGX131112 EQT131103:EQT131112 FAP131103:FAP131112 FKL131103:FKL131112 FUH131103:FUH131112 GED131103:GED131112 GNZ131103:GNZ131112 GXV131103:GXV131112 HHR131103:HHR131112 HRN131103:HRN131112 IBJ131103:IBJ131112 ILF131103:ILF131112 IVB131103:IVB131112 JEX131103:JEX131112 JOT131103:JOT131112 JYP131103:JYP131112 KIL131103:KIL131112 KSH131103:KSH131112 LCD131103:LCD131112 LLZ131103:LLZ131112 LVV131103:LVV131112 MFR131103:MFR131112 MPN131103:MPN131112 MZJ131103:MZJ131112 NJF131103:NJF131112 NTB131103:NTB131112 OCX131103:OCX131112 OMT131103:OMT131112 OWP131103:OWP131112 PGL131103:PGL131112 PQH131103:PQH131112 QAD131103:QAD131112 QJZ131103:QJZ131112 QTV131103:QTV131112 RDR131103:RDR131112 RNN131103:RNN131112 RXJ131103:RXJ131112 SHF131103:SHF131112 SRB131103:SRB131112 TAX131103:TAX131112 TKT131103:TKT131112 TUP131103:TUP131112 UEL131103:UEL131112 UOH131103:UOH131112 UYD131103:UYD131112 VHZ131103:VHZ131112 VRV131103:VRV131112 WBR131103:WBR131112 WLN131103:WLN131112 WVJ131103:WVJ131112 B196639:B196648 IX196639:IX196648 ST196639:ST196648 ACP196639:ACP196648 AML196639:AML196648 AWH196639:AWH196648 BGD196639:BGD196648 BPZ196639:BPZ196648 BZV196639:BZV196648 CJR196639:CJR196648 CTN196639:CTN196648 DDJ196639:DDJ196648 DNF196639:DNF196648 DXB196639:DXB196648 EGX196639:EGX196648 EQT196639:EQT196648 FAP196639:FAP196648 FKL196639:FKL196648 FUH196639:FUH196648 GED196639:GED196648 GNZ196639:GNZ196648 GXV196639:GXV196648 HHR196639:HHR196648 HRN196639:HRN196648 IBJ196639:IBJ196648 ILF196639:ILF196648 IVB196639:IVB196648 JEX196639:JEX196648 JOT196639:JOT196648 JYP196639:JYP196648 KIL196639:KIL196648 KSH196639:KSH196648 LCD196639:LCD196648 LLZ196639:LLZ196648 LVV196639:LVV196648 MFR196639:MFR196648 MPN196639:MPN196648 MZJ196639:MZJ196648 NJF196639:NJF196648 NTB196639:NTB196648 OCX196639:OCX196648 OMT196639:OMT196648 OWP196639:OWP196648 PGL196639:PGL196648 PQH196639:PQH196648 QAD196639:QAD196648 QJZ196639:QJZ196648 QTV196639:QTV196648 RDR196639:RDR196648 RNN196639:RNN196648 RXJ196639:RXJ196648 SHF196639:SHF196648 SRB196639:SRB196648 TAX196639:TAX196648 TKT196639:TKT196648 TUP196639:TUP196648 UEL196639:UEL196648 UOH196639:UOH196648 UYD196639:UYD196648 VHZ196639:VHZ196648 VRV196639:VRV196648 WBR196639:WBR196648 WLN196639:WLN196648 WVJ196639:WVJ196648 B262175:B262184 IX262175:IX262184 ST262175:ST262184 ACP262175:ACP262184 AML262175:AML262184 AWH262175:AWH262184 BGD262175:BGD262184 BPZ262175:BPZ262184 BZV262175:BZV262184 CJR262175:CJR262184 CTN262175:CTN262184 DDJ262175:DDJ262184 DNF262175:DNF262184 DXB262175:DXB262184 EGX262175:EGX262184 EQT262175:EQT262184 FAP262175:FAP262184 FKL262175:FKL262184 FUH262175:FUH262184 GED262175:GED262184 GNZ262175:GNZ262184 GXV262175:GXV262184 HHR262175:HHR262184 HRN262175:HRN262184 IBJ262175:IBJ262184 ILF262175:ILF262184 IVB262175:IVB262184 JEX262175:JEX262184 JOT262175:JOT262184 JYP262175:JYP262184 KIL262175:KIL262184 KSH262175:KSH262184 LCD262175:LCD262184 LLZ262175:LLZ262184 LVV262175:LVV262184 MFR262175:MFR262184 MPN262175:MPN262184 MZJ262175:MZJ262184 NJF262175:NJF262184 NTB262175:NTB262184 OCX262175:OCX262184 OMT262175:OMT262184 OWP262175:OWP262184 PGL262175:PGL262184 PQH262175:PQH262184 QAD262175:QAD262184 QJZ262175:QJZ262184 QTV262175:QTV262184 RDR262175:RDR262184 RNN262175:RNN262184 RXJ262175:RXJ262184 SHF262175:SHF262184 SRB262175:SRB262184 TAX262175:TAX262184 TKT262175:TKT262184 TUP262175:TUP262184 UEL262175:UEL262184 UOH262175:UOH262184 UYD262175:UYD262184 VHZ262175:VHZ262184 VRV262175:VRV262184 WBR262175:WBR262184 WLN262175:WLN262184 WVJ262175:WVJ262184 B327711:B327720 IX327711:IX327720 ST327711:ST327720 ACP327711:ACP327720 AML327711:AML327720 AWH327711:AWH327720 BGD327711:BGD327720 BPZ327711:BPZ327720 BZV327711:BZV327720 CJR327711:CJR327720 CTN327711:CTN327720 DDJ327711:DDJ327720 DNF327711:DNF327720 DXB327711:DXB327720 EGX327711:EGX327720 EQT327711:EQT327720 FAP327711:FAP327720 FKL327711:FKL327720 FUH327711:FUH327720 GED327711:GED327720 GNZ327711:GNZ327720 GXV327711:GXV327720 HHR327711:HHR327720 HRN327711:HRN327720 IBJ327711:IBJ327720 ILF327711:ILF327720 IVB327711:IVB327720 JEX327711:JEX327720 JOT327711:JOT327720 JYP327711:JYP327720 KIL327711:KIL327720 KSH327711:KSH327720 LCD327711:LCD327720 LLZ327711:LLZ327720 LVV327711:LVV327720 MFR327711:MFR327720 MPN327711:MPN327720 MZJ327711:MZJ327720 NJF327711:NJF327720 NTB327711:NTB327720 OCX327711:OCX327720 OMT327711:OMT327720 OWP327711:OWP327720 PGL327711:PGL327720 PQH327711:PQH327720 QAD327711:QAD327720 QJZ327711:QJZ327720 QTV327711:QTV327720 RDR327711:RDR327720 RNN327711:RNN327720 RXJ327711:RXJ327720 SHF327711:SHF327720 SRB327711:SRB327720 TAX327711:TAX327720 TKT327711:TKT327720 TUP327711:TUP327720 UEL327711:UEL327720 UOH327711:UOH327720 UYD327711:UYD327720 VHZ327711:VHZ327720 VRV327711:VRV327720 WBR327711:WBR327720 WLN327711:WLN327720 WVJ327711:WVJ327720 B393247:B393256 IX393247:IX393256 ST393247:ST393256 ACP393247:ACP393256 AML393247:AML393256 AWH393247:AWH393256 BGD393247:BGD393256 BPZ393247:BPZ393256 BZV393247:BZV393256 CJR393247:CJR393256 CTN393247:CTN393256 DDJ393247:DDJ393256 DNF393247:DNF393256 DXB393247:DXB393256 EGX393247:EGX393256 EQT393247:EQT393256 FAP393247:FAP393256 FKL393247:FKL393256 FUH393247:FUH393256 GED393247:GED393256 GNZ393247:GNZ393256 GXV393247:GXV393256 HHR393247:HHR393256 HRN393247:HRN393256 IBJ393247:IBJ393256 ILF393247:ILF393256 IVB393247:IVB393256 JEX393247:JEX393256 JOT393247:JOT393256 JYP393247:JYP393256 KIL393247:KIL393256 KSH393247:KSH393256 LCD393247:LCD393256 LLZ393247:LLZ393256 LVV393247:LVV393256 MFR393247:MFR393256 MPN393247:MPN393256 MZJ393247:MZJ393256 NJF393247:NJF393256 NTB393247:NTB393256 OCX393247:OCX393256 OMT393247:OMT393256 OWP393247:OWP393256 PGL393247:PGL393256 PQH393247:PQH393256 QAD393247:QAD393256 QJZ393247:QJZ393256 QTV393247:QTV393256 RDR393247:RDR393256 RNN393247:RNN393256 RXJ393247:RXJ393256 SHF393247:SHF393256 SRB393247:SRB393256 TAX393247:TAX393256 TKT393247:TKT393256 TUP393247:TUP393256 UEL393247:UEL393256 UOH393247:UOH393256 UYD393247:UYD393256 VHZ393247:VHZ393256 VRV393247:VRV393256 WBR393247:WBR393256 WLN393247:WLN393256 WVJ393247:WVJ393256 B458783:B458792 IX458783:IX458792 ST458783:ST458792 ACP458783:ACP458792 AML458783:AML458792 AWH458783:AWH458792 BGD458783:BGD458792 BPZ458783:BPZ458792 BZV458783:BZV458792 CJR458783:CJR458792 CTN458783:CTN458792 DDJ458783:DDJ458792 DNF458783:DNF458792 DXB458783:DXB458792 EGX458783:EGX458792 EQT458783:EQT458792 FAP458783:FAP458792 FKL458783:FKL458792 FUH458783:FUH458792 GED458783:GED458792 GNZ458783:GNZ458792 GXV458783:GXV458792 HHR458783:HHR458792 HRN458783:HRN458792 IBJ458783:IBJ458792 ILF458783:ILF458792 IVB458783:IVB458792 JEX458783:JEX458792 JOT458783:JOT458792 JYP458783:JYP458792 KIL458783:KIL458792 KSH458783:KSH458792 LCD458783:LCD458792 LLZ458783:LLZ458792 LVV458783:LVV458792 MFR458783:MFR458792 MPN458783:MPN458792 MZJ458783:MZJ458792 NJF458783:NJF458792 NTB458783:NTB458792 OCX458783:OCX458792 OMT458783:OMT458792 OWP458783:OWP458792 PGL458783:PGL458792 PQH458783:PQH458792 QAD458783:QAD458792 QJZ458783:QJZ458792 QTV458783:QTV458792 RDR458783:RDR458792 RNN458783:RNN458792 RXJ458783:RXJ458792 SHF458783:SHF458792 SRB458783:SRB458792 TAX458783:TAX458792 TKT458783:TKT458792 TUP458783:TUP458792 UEL458783:UEL458792 UOH458783:UOH458792 UYD458783:UYD458792 VHZ458783:VHZ458792 VRV458783:VRV458792 WBR458783:WBR458792 WLN458783:WLN458792 WVJ458783:WVJ458792 B524319:B524328 IX524319:IX524328 ST524319:ST524328 ACP524319:ACP524328 AML524319:AML524328 AWH524319:AWH524328 BGD524319:BGD524328 BPZ524319:BPZ524328 BZV524319:BZV524328 CJR524319:CJR524328 CTN524319:CTN524328 DDJ524319:DDJ524328 DNF524319:DNF524328 DXB524319:DXB524328 EGX524319:EGX524328 EQT524319:EQT524328 FAP524319:FAP524328 FKL524319:FKL524328 FUH524319:FUH524328 GED524319:GED524328 GNZ524319:GNZ524328 GXV524319:GXV524328 HHR524319:HHR524328 HRN524319:HRN524328 IBJ524319:IBJ524328 ILF524319:ILF524328 IVB524319:IVB524328 JEX524319:JEX524328 JOT524319:JOT524328 JYP524319:JYP524328 KIL524319:KIL524328 KSH524319:KSH524328 LCD524319:LCD524328 LLZ524319:LLZ524328 LVV524319:LVV524328 MFR524319:MFR524328 MPN524319:MPN524328 MZJ524319:MZJ524328 NJF524319:NJF524328 NTB524319:NTB524328 OCX524319:OCX524328 OMT524319:OMT524328 OWP524319:OWP524328 PGL524319:PGL524328 PQH524319:PQH524328 QAD524319:QAD524328 QJZ524319:QJZ524328 QTV524319:QTV524328 RDR524319:RDR524328 RNN524319:RNN524328 RXJ524319:RXJ524328 SHF524319:SHF524328 SRB524319:SRB524328 TAX524319:TAX524328 TKT524319:TKT524328 TUP524319:TUP524328 UEL524319:UEL524328 UOH524319:UOH524328 UYD524319:UYD524328 VHZ524319:VHZ524328 VRV524319:VRV524328 WBR524319:WBR524328 WLN524319:WLN524328 WVJ524319:WVJ524328 B589855:B589864 IX589855:IX589864 ST589855:ST589864 ACP589855:ACP589864 AML589855:AML589864 AWH589855:AWH589864 BGD589855:BGD589864 BPZ589855:BPZ589864 BZV589855:BZV589864 CJR589855:CJR589864 CTN589855:CTN589864 DDJ589855:DDJ589864 DNF589855:DNF589864 DXB589855:DXB589864 EGX589855:EGX589864 EQT589855:EQT589864 FAP589855:FAP589864 FKL589855:FKL589864 FUH589855:FUH589864 GED589855:GED589864 GNZ589855:GNZ589864 GXV589855:GXV589864 HHR589855:HHR589864 HRN589855:HRN589864 IBJ589855:IBJ589864 ILF589855:ILF589864 IVB589855:IVB589864 JEX589855:JEX589864 JOT589855:JOT589864 JYP589855:JYP589864 KIL589855:KIL589864 KSH589855:KSH589864 LCD589855:LCD589864 LLZ589855:LLZ589864 LVV589855:LVV589864 MFR589855:MFR589864 MPN589855:MPN589864 MZJ589855:MZJ589864 NJF589855:NJF589864 NTB589855:NTB589864 OCX589855:OCX589864 OMT589855:OMT589864 OWP589855:OWP589864 PGL589855:PGL589864 PQH589855:PQH589864 QAD589855:QAD589864 QJZ589855:QJZ589864 QTV589855:QTV589864 RDR589855:RDR589864 RNN589855:RNN589864 RXJ589855:RXJ589864 SHF589855:SHF589864 SRB589855:SRB589864 TAX589855:TAX589864 TKT589855:TKT589864 TUP589855:TUP589864 UEL589855:UEL589864 UOH589855:UOH589864 UYD589855:UYD589864 VHZ589855:VHZ589864 VRV589855:VRV589864 WBR589855:WBR589864 WLN589855:WLN589864 WVJ589855:WVJ589864 B655391:B655400 IX655391:IX655400 ST655391:ST655400 ACP655391:ACP655400 AML655391:AML655400 AWH655391:AWH655400 BGD655391:BGD655400 BPZ655391:BPZ655400 BZV655391:BZV655400 CJR655391:CJR655400 CTN655391:CTN655400 DDJ655391:DDJ655400 DNF655391:DNF655400 DXB655391:DXB655400 EGX655391:EGX655400 EQT655391:EQT655400 FAP655391:FAP655400 FKL655391:FKL655400 FUH655391:FUH655400 GED655391:GED655400 GNZ655391:GNZ655400 GXV655391:GXV655400 HHR655391:HHR655400 HRN655391:HRN655400 IBJ655391:IBJ655400 ILF655391:ILF655400 IVB655391:IVB655400 JEX655391:JEX655400 JOT655391:JOT655400 JYP655391:JYP655400 KIL655391:KIL655400 KSH655391:KSH655400 LCD655391:LCD655400 LLZ655391:LLZ655400 LVV655391:LVV655400 MFR655391:MFR655400 MPN655391:MPN655400 MZJ655391:MZJ655400 NJF655391:NJF655400 NTB655391:NTB655400 OCX655391:OCX655400 OMT655391:OMT655400 OWP655391:OWP655400 PGL655391:PGL655400 PQH655391:PQH655400 QAD655391:QAD655400 QJZ655391:QJZ655400 QTV655391:QTV655400 RDR655391:RDR655400 RNN655391:RNN655400 RXJ655391:RXJ655400 SHF655391:SHF655400 SRB655391:SRB655400 TAX655391:TAX655400 TKT655391:TKT655400 TUP655391:TUP655400 UEL655391:UEL655400 UOH655391:UOH655400 UYD655391:UYD655400 VHZ655391:VHZ655400 VRV655391:VRV655400 WBR655391:WBR655400 WLN655391:WLN655400 WVJ655391:WVJ655400 B720927:B720936 IX720927:IX720936 ST720927:ST720936 ACP720927:ACP720936 AML720927:AML720936 AWH720927:AWH720936 BGD720927:BGD720936 BPZ720927:BPZ720936 BZV720927:BZV720936 CJR720927:CJR720936 CTN720927:CTN720936 DDJ720927:DDJ720936 DNF720927:DNF720936 DXB720927:DXB720936 EGX720927:EGX720936 EQT720927:EQT720936 FAP720927:FAP720936 FKL720927:FKL720936 FUH720927:FUH720936 GED720927:GED720936 GNZ720927:GNZ720936 GXV720927:GXV720936 HHR720927:HHR720936 HRN720927:HRN720936 IBJ720927:IBJ720936 ILF720927:ILF720936 IVB720927:IVB720936 JEX720927:JEX720936 JOT720927:JOT720936 JYP720927:JYP720936 KIL720927:KIL720936 KSH720927:KSH720936 LCD720927:LCD720936 LLZ720927:LLZ720936 LVV720927:LVV720936 MFR720927:MFR720936 MPN720927:MPN720936 MZJ720927:MZJ720936 NJF720927:NJF720936 NTB720927:NTB720936 OCX720927:OCX720936 OMT720927:OMT720936 OWP720927:OWP720936 PGL720927:PGL720936 PQH720927:PQH720936 QAD720927:QAD720936 QJZ720927:QJZ720936 QTV720927:QTV720936 RDR720927:RDR720936 RNN720927:RNN720936 RXJ720927:RXJ720936 SHF720927:SHF720936 SRB720927:SRB720936 TAX720927:TAX720936 TKT720927:TKT720936 TUP720927:TUP720936 UEL720927:UEL720936 UOH720927:UOH720936 UYD720927:UYD720936 VHZ720927:VHZ720936 VRV720927:VRV720936 WBR720927:WBR720936 WLN720927:WLN720936 WVJ720927:WVJ720936 B786463:B786472 IX786463:IX786472 ST786463:ST786472 ACP786463:ACP786472 AML786463:AML786472 AWH786463:AWH786472 BGD786463:BGD786472 BPZ786463:BPZ786472 BZV786463:BZV786472 CJR786463:CJR786472 CTN786463:CTN786472 DDJ786463:DDJ786472 DNF786463:DNF786472 DXB786463:DXB786472 EGX786463:EGX786472 EQT786463:EQT786472 FAP786463:FAP786472 FKL786463:FKL786472 FUH786463:FUH786472 GED786463:GED786472 GNZ786463:GNZ786472 GXV786463:GXV786472 HHR786463:HHR786472 HRN786463:HRN786472 IBJ786463:IBJ786472 ILF786463:ILF786472 IVB786463:IVB786472 JEX786463:JEX786472 JOT786463:JOT786472 JYP786463:JYP786472 KIL786463:KIL786472 KSH786463:KSH786472 LCD786463:LCD786472 LLZ786463:LLZ786472 LVV786463:LVV786472 MFR786463:MFR786472 MPN786463:MPN786472 MZJ786463:MZJ786472 NJF786463:NJF786472 NTB786463:NTB786472 OCX786463:OCX786472 OMT786463:OMT786472 OWP786463:OWP786472 PGL786463:PGL786472 PQH786463:PQH786472 QAD786463:QAD786472 QJZ786463:QJZ786472 QTV786463:QTV786472 RDR786463:RDR786472 RNN786463:RNN786472 RXJ786463:RXJ786472 SHF786463:SHF786472 SRB786463:SRB786472 TAX786463:TAX786472 TKT786463:TKT786472 TUP786463:TUP786472 UEL786463:UEL786472 UOH786463:UOH786472 UYD786463:UYD786472 VHZ786463:VHZ786472 VRV786463:VRV786472 WBR786463:WBR786472 WLN786463:WLN786472 WVJ786463:WVJ786472 B851999:B852008 IX851999:IX852008 ST851999:ST852008 ACP851999:ACP852008 AML851999:AML852008 AWH851999:AWH852008 BGD851999:BGD852008 BPZ851999:BPZ852008 BZV851999:BZV852008 CJR851999:CJR852008 CTN851999:CTN852008 DDJ851999:DDJ852008 DNF851999:DNF852008 DXB851999:DXB852008 EGX851999:EGX852008 EQT851999:EQT852008 FAP851999:FAP852008 FKL851999:FKL852008 FUH851999:FUH852008 GED851999:GED852008 GNZ851999:GNZ852008 GXV851999:GXV852008 HHR851999:HHR852008 HRN851999:HRN852008 IBJ851999:IBJ852008 ILF851999:ILF852008 IVB851999:IVB852008 JEX851999:JEX852008 JOT851999:JOT852008 JYP851999:JYP852008 KIL851999:KIL852008 KSH851999:KSH852008 LCD851999:LCD852008 LLZ851999:LLZ852008 LVV851999:LVV852008 MFR851999:MFR852008 MPN851999:MPN852008 MZJ851999:MZJ852008 NJF851999:NJF852008 NTB851999:NTB852008 OCX851999:OCX852008 OMT851999:OMT852008 OWP851999:OWP852008 PGL851999:PGL852008 PQH851999:PQH852008 QAD851999:QAD852008 QJZ851999:QJZ852008 QTV851999:QTV852008 RDR851999:RDR852008 RNN851999:RNN852008 RXJ851999:RXJ852008 SHF851999:SHF852008 SRB851999:SRB852008 TAX851999:TAX852008 TKT851999:TKT852008 TUP851999:TUP852008 UEL851999:UEL852008 UOH851999:UOH852008 UYD851999:UYD852008 VHZ851999:VHZ852008 VRV851999:VRV852008 WBR851999:WBR852008 WLN851999:WLN852008 WVJ851999:WVJ852008 B917535:B917544 IX917535:IX917544 ST917535:ST917544 ACP917535:ACP917544 AML917535:AML917544 AWH917535:AWH917544 BGD917535:BGD917544 BPZ917535:BPZ917544 BZV917535:BZV917544 CJR917535:CJR917544 CTN917535:CTN917544 DDJ917535:DDJ917544 DNF917535:DNF917544 DXB917535:DXB917544 EGX917535:EGX917544 EQT917535:EQT917544 FAP917535:FAP917544 FKL917535:FKL917544 FUH917535:FUH917544 GED917535:GED917544 GNZ917535:GNZ917544 GXV917535:GXV917544 HHR917535:HHR917544 HRN917535:HRN917544 IBJ917535:IBJ917544 ILF917535:ILF917544 IVB917535:IVB917544 JEX917535:JEX917544 JOT917535:JOT917544 JYP917535:JYP917544 KIL917535:KIL917544 KSH917535:KSH917544 LCD917535:LCD917544 LLZ917535:LLZ917544 LVV917535:LVV917544 MFR917535:MFR917544 MPN917535:MPN917544 MZJ917535:MZJ917544 NJF917535:NJF917544 NTB917535:NTB917544 OCX917535:OCX917544 OMT917535:OMT917544 OWP917535:OWP917544 PGL917535:PGL917544 PQH917535:PQH917544 QAD917535:QAD917544 QJZ917535:QJZ917544 QTV917535:QTV917544 RDR917535:RDR917544 RNN917535:RNN917544 RXJ917535:RXJ917544 SHF917535:SHF917544 SRB917535:SRB917544 TAX917535:TAX917544 TKT917535:TKT917544 TUP917535:TUP917544 UEL917535:UEL917544 UOH917535:UOH917544 UYD917535:UYD917544 VHZ917535:VHZ917544 VRV917535:VRV917544 WBR917535:WBR917544 WLN917535:WLN917544 WVJ917535:WVJ917544 B983071:B983080 IX983071:IX983080 ST983071:ST983080 ACP983071:ACP983080 AML983071:AML983080 AWH983071:AWH983080 BGD983071:BGD983080 BPZ983071:BPZ983080 BZV983071:BZV983080 CJR983071:CJR983080 CTN983071:CTN983080 DDJ983071:DDJ983080 DNF983071:DNF983080 DXB983071:DXB983080 EGX983071:EGX983080 EQT983071:EQT983080 FAP983071:FAP983080 FKL983071:FKL983080 FUH983071:FUH983080 GED983071:GED983080 GNZ983071:GNZ983080 GXV983071:GXV983080 HHR983071:HHR983080 HRN983071:HRN983080 IBJ983071:IBJ983080 ILF983071:ILF983080 IVB983071:IVB983080 JEX983071:JEX983080 JOT983071:JOT983080 JYP983071:JYP983080 KIL983071:KIL983080 KSH983071:KSH983080 LCD983071:LCD983080 LLZ983071:LLZ983080 LVV983071:LVV983080 MFR983071:MFR983080 MPN983071:MPN983080 MZJ983071:MZJ983080 NJF983071:NJF983080 NTB983071:NTB983080 OCX983071:OCX983080 OMT983071:OMT983080 OWP983071:OWP983080 PGL983071:PGL983080 PQH983071:PQH983080 QAD983071:QAD983080 QJZ983071:QJZ983080 QTV983071:QTV983080 RDR983071:RDR983080 RNN983071:RNN983080 RXJ983071:RXJ983080 SHF983071:SHF983080 SRB983071:SRB983080 TAX983071:TAX983080 TKT983071:TKT983080 TUP983071:TUP983080 UEL983071:UEL983080 UOH983071:UOH983080 UYD983071:UYD983080 VHZ983071:VHZ983080 VRV983071:VRV983080 WBR983071:WBR983080 WLN983071:WLN983080 WVJ983071:WVJ983080">
      <formula1>$C$2:$C$8</formula1>
    </dataValidation>
    <dataValidation type="list" allowBlank="1" showInputMessage="1" showErrorMessage="1" sqref="IX65:IX65521 ST65:ST65521 ACP65:ACP65521 AML65:AML65521 AWH65:AWH65521 BGD65:BGD65521 BPZ65:BPZ65521 BZV65:BZV65521 CJR65:CJR65521 CTN65:CTN65521 DDJ65:DDJ65521 DNF65:DNF65521 DXB65:DXB65521 EGX65:EGX65521 EQT65:EQT65521 FAP65:FAP65521 FKL65:FKL65521 FUH65:FUH65521 GED65:GED65521 GNZ65:GNZ65521 GXV65:GXV65521 HHR65:HHR65521 HRN65:HRN65521 IBJ65:IBJ65521 ILF65:ILF65521 IVB65:IVB65521 JEX65:JEX65521 JOT65:JOT65521 JYP65:JYP65521 KIL65:KIL65521 KSH65:KSH65521 LCD65:LCD65521 LLZ65:LLZ65521 LVV65:LVV65521 MFR65:MFR65521 MPN65:MPN65521 MZJ65:MZJ65521 NJF65:NJF65521 NTB65:NTB65521 OCX65:OCX65521 OMT65:OMT65521 OWP65:OWP65521 PGL65:PGL65521 PQH65:PQH65521 QAD65:QAD65521 QJZ65:QJZ65521 QTV65:QTV65521 RDR65:RDR65521 RNN65:RNN65521 RXJ65:RXJ65521 SHF65:SHF65521 SRB65:SRB65521 TAX65:TAX65521 TKT65:TKT65521 TUP65:TUP65521 UEL65:UEL65521 UOH65:UOH65521 UYD65:UYD65521 VHZ65:VHZ65521 VRV65:VRV65521 WBR65:WBR65521 WLN65:WLN65521 WVJ65:WVJ65521 WVJ983083 B65583:B131057 IX65583:IX131057 ST65583:ST131057 ACP65583:ACP131057 AML65583:AML131057 AWH65583:AWH131057 BGD65583:BGD131057 BPZ65583:BPZ131057 BZV65583:BZV131057 CJR65583:CJR131057 CTN65583:CTN131057 DDJ65583:DDJ131057 DNF65583:DNF131057 DXB65583:DXB131057 EGX65583:EGX131057 EQT65583:EQT131057 FAP65583:FAP131057 FKL65583:FKL131057 FUH65583:FUH131057 GED65583:GED131057 GNZ65583:GNZ131057 GXV65583:GXV131057 HHR65583:HHR131057 HRN65583:HRN131057 IBJ65583:IBJ131057 ILF65583:ILF131057 IVB65583:IVB131057 JEX65583:JEX131057 JOT65583:JOT131057 JYP65583:JYP131057 KIL65583:KIL131057 KSH65583:KSH131057 LCD65583:LCD131057 LLZ65583:LLZ131057 LVV65583:LVV131057 MFR65583:MFR131057 MPN65583:MPN131057 MZJ65583:MZJ131057 NJF65583:NJF131057 NTB65583:NTB131057 OCX65583:OCX131057 OMT65583:OMT131057 OWP65583:OWP131057 PGL65583:PGL131057 PQH65583:PQH131057 QAD65583:QAD131057 QJZ65583:QJZ131057 QTV65583:QTV131057 RDR65583:RDR131057 RNN65583:RNN131057 RXJ65583:RXJ131057 SHF65583:SHF131057 SRB65583:SRB131057 TAX65583:TAX131057 TKT65583:TKT131057 TUP65583:TUP131057 UEL65583:UEL131057 UOH65583:UOH131057 UYD65583:UYD131057 VHZ65583:VHZ131057 VRV65583:VRV131057 WBR65583:WBR131057 WLN65583:WLN131057 WVJ65583:WVJ131057 B131119:B196593 IX131119:IX196593 ST131119:ST196593 ACP131119:ACP196593 AML131119:AML196593 AWH131119:AWH196593 BGD131119:BGD196593 BPZ131119:BPZ196593 BZV131119:BZV196593 CJR131119:CJR196593 CTN131119:CTN196593 DDJ131119:DDJ196593 DNF131119:DNF196593 DXB131119:DXB196593 EGX131119:EGX196593 EQT131119:EQT196593 FAP131119:FAP196593 FKL131119:FKL196593 FUH131119:FUH196593 GED131119:GED196593 GNZ131119:GNZ196593 GXV131119:GXV196593 HHR131119:HHR196593 HRN131119:HRN196593 IBJ131119:IBJ196593 ILF131119:ILF196593 IVB131119:IVB196593 JEX131119:JEX196593 JOT131119:JOT196593 JYP131119:JYP196593 KIL131119:KIL196593 KSH131119:KSH196593 LCD131119:LCD196593 LLZ131119:LLZ196593 LVV131119:LVV196593 MFR131119:MFR196593 MPN131119:MPN196593 MZJ131119:MZJ196593 NJF131119:NJF196593 NTB131119:NTB196593 OCX131119:OCX196593 OMT131119:OMT196593 OWP131119:OWP196593 PGL131119:PGL196593 PQH131119:PQH196593 QAD131119:QAD196593 QJZ131119:QJZ196593 QTV131119:QTV196593 RDR131119:RDR196593 RNN131119:RNN196593 RXJ131119:RXJ196593 SHF131119:SHF196593 SRB131119:SRB196593 TAX131119:TAX196593 TKT131119:TKT196593 TUP131119:TUP196593 UEL131119:UEL196593 UOH131119:UOH196593 UYD131119:UYD196593 VHZ131119:VHZ196593 VRV131119:VRV196593 WBR131119:WBR196593 WLN131119:WLN196593 WVJ131119:WVJ196593 B196655:B262129 IX196655:IX262129 ST196655:ST262129 ACP196655:ACP262129 AML196655:AML262129 AWH196655:AWH262129 BGD196655:BGD262129 BPZ196655:BPZ262129 BZV196655:BZV262129 CJR196655:CJR262129 CTN196655:CTN262129 DDJ196655:DDJ262129 DNF196655:DNF262129 DXB196655:DXB262129 EGX196655:EGX262129 EQT196655:EQT262129 FAP196655:FAP262129 FKL196655:FKL262129 FUH196655:FUH262129 GED196655:GED262129 GNZ196655:GNZ262129 GXV196655:GXV262129 HHR196655:HHR262129 HRN196655:HRN262129 IBJ196655:IBJ262129 ILF196655:ILF262129 IVB196655:IVB262129 JEX196655:JEX262129 JOT196655:JOT262129 JYP196655:JYP262129 KIL196655:KIL262129 KSH196655:KSH262129 LCD196655:LCD262129 LLZ196655:LLZ262129 LVV196655:LVV262129 MFR196655:MFR262129 MPN196655:MPN262129 MZJ196655:MZJ262129 NJF196655:NJF262129 NTB196655:NTB262129 OCX196655:OCX262129 OMT196655:OMT262129 OWP196655:OWP262129 PGL196655:PGL262129 PQH196655:PQH262129 QAD196655:QAD262129 QJZ196655:QJZ262129 QTV196655:QTV262129 RDR196655:RDR262129 RNN196655:RNN262129 RXJ196655:RXJ262129 SHF196655:SHF262129 SRB196655:SRB262129 TAX196655:TAX262129 TKT196655:TKT262129 TUP196655:TUP262129 UEL196655:UEL262129 UOH196655:UOH262129 UYD196655:UYD262129 VHZ196655:VHZ262129 VRV196655:VRV262129 WBR196655:WBR262129 WLN196655:WLN262129 WVJ196655:WVJ262129 B262191:B327665 IX262191:IX327665 ST262191:ST327665 ACP262191:ACP327665 AML262191:AML327665 AWH262191:AWH327665 BGD262191:BGD327665 BPZ262191:BPZ327665 BZV262191:BZV327665 CJR262191:CJR327665 CTN262191:CTN327665 DDJ262191:DDJ327665 DNF262191:DNF327665 DXB262191:DXB327665 EGX262191:EGX327665 EQT262191:EQT327665 FAP262191:FAP327665 FKL262191:FKL327665 FUH262191:FUH327665 GED262191:GED327665 GNZ262191:GNZ327665 GXV262191:GXV327665 HHR262191:HHR327665 HRN262191:HRN327665 IBJ262191:IBJ327665 ILF262191:ILF327665 IVB262191:IVB327665 JEX262191:JEX327665 JOT262191:JOT327665 JYP262191:JYP327665 KIL262191:KIL327665 KSH262191:KSH327665 LCD262191:LCD327665 LLZ262191:LLZ327665 LVV262191:LVV327665 MFR262191:MFR327665 MPN262191:MPN327665 MZJ262191:MZJ327665 NJF262191:NJF327665 NTB262191:NTB327665 OCX262191:OCX327665 OMT262191:OMT327665 OWP262191:OWP327665 PGL262191:PGL327665 PQH262191:PQH327665 QAD262191:QAD327665 QJZ262191:QJZ327665 QTV262191:QTV327665 RDR262191:RDR327665 RNN262191:RNN327665 RXJ262191:RXJ327665 SHF262191:SHF327665 SRB262191:SRB327665 TAX262191:TAX327665 TKT262191:TKT327665 TUP262191:TUP327665 UEL262191:UEL327665 UOH262191:UOH327665 UYD262191:UYD327665 VHZ262191:VHZ327665 VRV262191:VRV327665 WBR262191:WBR327665 WLN262191:WLN327665 WVJ262191:WVJ327665 B327727:B393201 IX327727:IX393201 ST327727:ST393201 ACP327727:ACP393201 AML327727:AML393201 AWH327727:AWH393201 BGD327727:BGD393201 BPZ327727:BPZ393201 BZV327727:BZV393201 CJR327727:CJR393201 CTN327727:CTN393201 DDJ327727:DDJ393201 DNF327727:DNF393201 DXB327727:DXB393201 EGX327727:EGX393201 EQT327727:EQT393201 FAP327727:FAP393201 FKL327727:FKL393201 FUH327727:FUH393201 GED327727:GED393201 GNZ327727:GNZ393201 GXV327727:GXV393201 HHR327727:HHR393201 HRN327727:HRN393201 IBJ327727:IBJ393201 ILF327727:ILF393201 IVB327727:IVB393201 JEX327727:JEX393201 JOT327727:JOT393201 JYP327727:JYP393201 KIL327727:KIL393201 KSH327727:KSH393201 LCD327727:LCD393201 LLZ327727:LLZ393201 LVV327727:LVV393201 MFR327727:MFR393201 MPN327727:MPN393201 MZJ327727:MZJ393201 NJF327727:NJF393201 NTB327727:NTB393201 OCX327727:OCX393201 OMT327727:OMT393201 OWP327727:OWP393201 PGL327727:PGL393201 PQH327727:PQH393201 QAD327727:QAD393201 QJZ327727:QJZ393201 QTV327727:QTV393201 RDR327727:RDR393201 RNN327727:RNN393201 RXJ327727:RXJ393201 SHF327727:SHF393201 SRB327727:SRB393201 TAX327727:TAX393201 TKT327727:TKT393201 TUP327727:TUP393201 UEL327727:UEL393201 UOH327727:UOH393201 UYD327727:UYD393201 VHZ327727:VHZ393201 VRV327727:VRV393201 WBR327727:WBR393201 WLN327727:WLN393201 WVJ327727:WVJ393201 B393263:B458737 IX393263:IX458737 ST393263:ST458737 ACP393263:ACP458737 AML393263:AML458737 AWH393263:AWH458737 BGD393263:BGD458737 BPZ393263:BPZ458737 BZV393263:BZV458737 CJR393263:CJR458737 CTN393263:CTN458737 DDJ393263:DDJ458737 DNF393263:DNF458737 DXB393263:DXB458737 EGX393263:EGX458737 EQT393263:EQT458737 FAP393263:FAP458737 FKL393263:FKL458737 FUH393263:FUH458737 GED393263:GED458737 GNZ393263:GNZ458737 GXV393263:GXV458737 HHR393263:HHR458737 HRN393263:HRN458737 IBJ393263:IBJ458737 ILF393263:ILF458737 IVB393263:IVB458737 JEX393263:JEX458737 JOT393263:JOT458737 JYP393263:JYP458737 KIL393263:KIL458737 KSH393263:KSH458737 LCD393263:LCD458737 LLZ393263:LLZ458737 LVV393263:LVV458737 MFR393263:MFR458737 MPN393263:MPN458737 MZJ393263:MZJ458737 NJF393263:NJF458737 NTB393263:NTB458737 OCX393263:OCX458737 OMT393263:OMT458737 OWP393263:OWP458737 PGL393263:PGL458737 PQH393263:PQH458737 QAD393263:QAD458737 QJZ393263:QJZ458737 QTV393263:QTV458737 RDR393263:RDR458737 RNN393263:RNN458737 RXJ393263:RXJ458737 SHF393263:SHF458737 SRB393263:SRB458737 TAX393263:TAX458737 TKT393263:TKT458737 TUP393263:TUP458737 UEL393263:UEL458737 UOH393263:UOH458737 UYD393263:UYD458737 VHZ393263:VHZ458737 VRV393263:VRV458737 WBR393263:WBR458737 WLN393263:WLN458737 WVJ393263:WVJ458737 B458799:B524273 IX458799:IX524273 ST458799:ST524273 ACP458799:ACP524273 AML458799:AML524273 AWH458799:AWH524273 BGD458799:BGD524273 BPZ458799:BPZ524273 BZV458799:BZV524273 CJR458799:CJR524273 CTN458799:CTN524273 DDJ458799:DDJ524273 DNF458799:DNF524273 DXB458799:DXB524273 EGX458799:EGX524273 EQT458799:EQT524273 FAP458799:FAP524273 FKL458799:FKL524273 FUH458799:FUH524273 GED458799:GED524273 GNZ458799:GNZ524273 GXV458799:GXV524273 HHR458799:HHR524273 HRN458799:HRN524273 IBJ458799:IBJ524273 ILF458799:ILF524273 IVB458799:IVB524273 JEX458799:JEX524273 JOT458799:JOT524273 JYP458799:JYP524273 KIL458799:KIL524273 KSH458799:KSH524273 LCD458799:LCD524273 LLZ458799:LLZ524273 LVV458799:LVV524273 MFR458799:MFR524273 MPN458799:MPN524273 MZJ458799:MZJ524273 NJF458799:NJF524273 NTB458799:NTB524273 OCX458799:OCX524273 OMT458799:OMT524273 OWP458799:OWP524273 PGL458799:PGL524273 PQH458799:PQH524273 QAD458799:QAD524273 QJZ458799:QJZ524273 QTV458799:QTV524273 RDR458799:RDR524273 RNN458799:RNN524273 RXJ458799:RXJ524273 SHF458799:SHF524273 SRB458799:SRB524273 TAX458799:TAX524273 TKT458799:TKT524273 TUP458799:TUP524273 UEL458799:UEL524273 UOH458799:UOH524273 UYD458799:UYD524273 VHZ458799:VHZ524273 VRV458799:VRV524273 WBR458799:WBR524273 WLN458799:WLN524273 WVJ458799:WVJ524273 B524335:B589809 IX524335:IX589809 ST524335:ST589809 ACP524335:ACP589809 AML524335:AML589809 AWH524335:AWH589809 BGD524335:BGD589809 BPZ524335:BPZ589809 BZV524335:BZV589809 CJR524335:CJR589809 CTN524335:CTN589809 DDJ524335:DDJ589809 DNF524335:DNF589809 DXB524335:DXB589809 EGX524335:EGX589809 EQT524335:EQT589809 FAP524335:FAP589809 FKL524335:FKL589809 FUH524335:FUH589809 GED524335:GED589809 GNZ524335:GNZ589809 GXV524335:GXV589809 HHR524335:HHR589809 HRN524335:HRN589809 IBJ524335:IBJ589809 ILF524335:ILF589809 IVB524335:IVB589809 JEX524335:JEX589809 JOT524335:JOT589809 JYP524335:JYP589809 KIL524335:KIL589809 KSH524335:KSH589809 LCD524335:LCD589809 LLZ524335:LLZ589809 LVV524335:LVV589809 MFR524335:MFR589809 MPN524335:MPN589809 MZJ524335:MZJ589809 NJF524335:NJF589809 NTB524335:NTB589809 OCX524335:OCX589809 OMT524335:OMT589809 OWP524335:OWP589809 PGL524335:PGL589809 PQH524335:PQH589809 QAD524335:QAD589809 QJZ524335:QJZ589809 QTV524335:QTV589809 RDR524335:RDR589809 RNN524335:RNN589809 RXJ524335:RXJ589809 SHF524335:SHF589809 SRB524335:SRB589809 TAX524335:TAX589809 TKT524335:TKT589809 TUP524335:TUP589809 UEL524335:UEL589809 UOH524335:UOH589809 UYD524335:UYD589809 VHZ524335:VHZ589809 VRV524335:VRV589809 WBR524335:WBR589809 WLN524335:WLN589809 WVJ524335:WVJ589809 B589871:B655345 IX589871:IX655345 ST589871:ST655345 ACP589871:ACP655345 AML589871:AML655345 AWH589871:AWH655345 BGD589871:BGD655345 BPZ589871:BPZ655345 BZV589871:BZV655345 CJR589871:CJR655345 CTN589871:CTN655345 DDJ589871:DDJ655345 DNF589871:DNF655345 DXB589871:DXB655345 EGX589871:EGX655345 EQT589871:EQT655345 FAP589871:FAP655345 FKL589871:FKL655345 FUH589871:FUH655345 GED589871:GED655345 GNZ589871:GNZ655345 GXV589871:GXV655345 HHR589871:HHR655345 HRN589871:HRN655345 IBJ589871:IBJ655345 ILF589871:ILF655345 IVB589871:IVB655345 JEX589871:JEX655345 JOT589871:JOT655345 JYP589871:JYP655345 KIL589871:KIL655345 KSH589871:KSH655345 LCD589871:LCD655345 LLZ589871:LLZ655345 LVV589871:LVV655345 MFR589871:MFR655345 MPN589871:MPN655345 MZJ589871:MZJ655345 NJF589871:NJF655345 NTB589871:NTB655345 OCX589871:OCX655345 OMT589871:OMT655345 OWP589871:OWP655345 PGL589871:PGL655345 PQH589871:PQH655345 QAD589871:QAD655345 QJZ589871:QJZ655345 QTV589871:QTV655345 RDR589871:RDR655345 RNN589871:RNN655345 RXJ589871:RXJ655345 SHF589871:SHF655345 SRB589871:SRB655345 TAX589871:TAX655345 TKT589871:TKT655345 TUP589871:TUP655345 UEL589871:UEL655345 UOH589871:UOH655345 UYD589871:UYD655345 VHZ589871:VHZ655345 VRV589871:VRV655345 WBR589871:WBR655345 WLN589871:WLN655345 WVJ589871:WVJ655345 B655407:B720881 IX655407:IX720881 ST655407:ST720881 ACP655407:ACP720881 AML655407:AML720881 AWH655407:AWH720881 BGD655407:BGD720881 BPZ655407:BPZ720881 BZV655407:BZV720881 CJR655407:CJR720881 CTN655407:CTN720881 DDJ655407:DDJ720881 DNF655407:DNF720881 DXB655407:DXB720881 EGX655407:EGX720881 EQT655407:EQT720881 FAP655407:FAP720881 FKL655407:FKL720881 FUH655407:FUH720881 GED655407:GED720881 GNZ655407:GNZ720881 GXV655407:GXV720881 HHR655407:HHR720881 HRN655407:HRN720881 IBJ655407:IBJ720881 ILF655407:ILF720881 IVB655407:IVB720881 JEX655407:JEX720881 JOT655407:JOT720881 JYP655407:JYP720881 KIL655407:KIL720881 KSH655407:KSH720881 LCD655407:LCD720881 LLZ655407:LLZ720881 LVV655407:LVV720881 MFR655407:MFR720881 MPN655407:MPN720881 MZJ655407:MZJ720881 NJF655407:NJF720881 NTB655407:NTB720881 OCX655407:OCX720881 OMT655407:OMT720881 OWP655407:OWP720881 PGL655407:PGL720881 PQH655407:PQH720881 QAD655407:QAD720881 QJZ655407:QJZ720881 QTV655407:QTV720881 RDR655407:RDR720881 RNN655407:RNN720881 RXJ655407:RXJ720881 SHF655407:SHF720881 SRB655407:SRB720881 TAX655407:TAX720881 TKT655407:TKT720881 TUP655407:TUP720881 UEL655407:UEL720881 UOH655407:UOH720881 UYD655407:UYD720881 VHZ655407:VHZ720881 VRV655407:VRV720881 WBR655407:WBR720881 WLN655407:WLN720881 WVJ655407:WVJ720881 B720943:B786417 IX720943:IX786417 ST720943:ST786417 ACP720943:ACP786417 AML720943:AML786417 AWH720943:AWH786417 BGD720943:BGD786417 BPZ720943:BPZ786417 BZV720943:BZV786417 CJR720943:CJR786417 CTN720943:CTN786417 DDJ720943:DDJ786417 DNF720943:DNF786417 DXB720943:DXB786417 EGX720943:EGX786417 EQT720943:EQT786417 FAP720943:FAP786417 FKL720943:FKL786417 FUH720943:FUH786417 GED720943:GED786417 GNZ720943:GNZ786417 GXV720943:GXV786417 HHR720943:HHR786417 HRN720943:HRN786417 IBJ720943:IBJ786417 ILF720943:ILF786417 IVB720943:IVB786417 JEX720943:JEX786417 JOT720943:JOT786417 JYP720943:JYP786417 KIL720943:KIL786417 KSH720943:KSH786417 LCD720943:LCD786417 LLZ720943:LLZ786417 LVV720943:LVV786417 MFR720943:MFR786417 MPN720943:MPN786417 MZJ720943:MZJ786417 NJF720943:NJF786417 NTB720943:NTB786417 OCX720943:OCX786417 OMT720943:OMT786417 OWP720943:OWP786417 PGL720943:PGL786417 PQH720943:PQH786417 QAD720943:QAD786417 QJZ720943:QJZ786417 QTV720943:QTV786417 RDR720943:RDR786417 RNN720943:RNN786417 RXJ720943:RXJ786417 SHF720943:SHF786417 SRB720943:SRB786417 TAX720943:TAX786417 TKT720943:TKT786417 TUP720943:TUP786417 UEL720943:UEL786417 UOH720943:UOH786417 UYD720943:UYD786417 VHZ720943:VHZ786417 VRV720943:VRV786417 WBR720943:WBR786417 WLN720943:WLN786417 WVJ720943:WVJ786417 B786479:B851953 IX786479:IX851953 ST786479:ST851953 ACP786479:ACP851953 AML786479:AML851953 AWH786479:AWH851953 BGD786479:BGD851953 BPZ786479:BPZ851953 BZV786479:BZV851953 CJR786479:CJR851953 CTN786479:CTN851953 DDJ786479:DDJ851953 DNF786479:DNF851953 DXB786479:DXB851953 EGX786479:EGX851953 EQT786479:EQT851953 FAP786479:FAP851953 FKL786479:FKL851953 FUH786479:FUH851953 GED786479:GED851953 GNZ786479:GNZ851953 GXV786479:GXV851953 HHR786479:HHR851953 HRN786479:HRN851953 IBJ786479:IBJ851953 ILF786479:ILF851953 IVB786479:IVB851953 JEX786479:JEX851953 JOT786479:JOT851953 JYP786479:JYP851953 KIL786479:KIL851953 KSH786479:KSH851953 LCD786479:LCD851953 LLZ786479:LLZ851953 LVV786479:LVV851953 MFR786479:MFR851953 MPN786479:MPN851953 MZJ786479:MZJ851953 NJF786479:NJF851953 NTB786479:NTB851953 OCX786479:OCX851953 OMT786479:OMT851953 OWP786479:OWP851953 PGL786479:PGL851953 PQH786479:PQH851953 QAD786479:QAD851953 QJZ786479:QJZ851953 QTV786479:QTV851953 RDR786479:RDR851953 RNN786479:RNN851953 RXJ786479:RXJ851953 SHF786479:SHF851953 SRB786479:SRB851953 TAX786479:TAX851953 TKT786479:TKT851953 TUP786479:TUP851953 UEL786479:UEL851953 UOH786479:UOH851953 UYD786479:UYD851953 VHZ786479:VHZ851953 VRV786479:VRV851953 WBR786479:WBR851953 WLN786479:WLN851953 WVJ786479:WVJ851953 B852015:B917489 IX852015:IX917489 ST852015:ST917489 ACP852015:ACP917489 AML852015:AML917489 AWH852015:AWH917489 BGD852015:BGD917489 BPZ852015:BPZ917489 BZV852015:BZV917489 CJR852015:CJR917489 CTN852015:CTN917489 DDJ852015:DDJ917489 DNF852015:DNF917489 DXB852015:DXB917489 EGX852015:EGX917489 EQT852015:EQT917489 FAP852015:FAP917489 FKL852015:FKL917489 FUH852015:FUH917489 GED852015:GED917489 GNZ852015:GNZ917489 GXV852015:GXV917489 HHR852015:HHR917489 HRN852015:HRN917489 IBJ852015:IBJ917489 ILF852015:ILF917489 IVB852015:IVB917489 JEX852015:JEX917489 JOT852015:JOT917489 JYP852015:JYP917489 KIL852015:KIL917489 KSH852015:KSH917489 LCD852015:LCD917489 LLZ852015:LLZ917489 LVV852015:LVV917489 MFR852015:MFR917489 MPN852015:MPN917489 MZJ852015:MZJ917489 NJF852015:NJF917489 NTB852015:NTB917489 OCX852015:OCX917489 OMT852015:OMT917489 OWP852015:OWP917489 PGL852015:PGL917489 PQH852015:PQH917489 QAD852015:QAD917489 QJZ852015:QJZ917489 QTV852015:QTV917489 RDR852015:RDR917489 RNN852015:RNN917489 RXJ852015:RXJ917489 SHF852015:SHF917489 SRB852015:SRB917489 TAX852015:TAX917489 TKT852015:TKT917489 TUP852015:TUP917489 UEL852015:UEL917489 UOH852015:UOH917489 UYD852015:UYD917489 VHZ852015:VHZ917489 VRV852015:VRV917489 WBR852015:WBR917489 WLN852015:WLN917489 WVJ852015:WVJ917489 B917551:B983025 IX917551:IX983025 ST917551:ST983025 ACP917551:ACP983025 AML917551:AML983025 AWH917551:AWH983025 BGD917551:BGD983025 BPZ917551:BPZ983025 BZV917551:BZV983025 CJR917551:CJR983025 CTN917551:CTN983025 DDJ917551:DDJ983025 DNF917551:DNF983025 DXB917551:DXB983025 EGX917551:EGX983025 EQT917551:EQT983025 FAP917551:FAP983025 FKL917551:FKL983025 FUH917551:FUH983025 GED917551:GED983025 GNZ917551:GNZ983025 GXV917551:GXV983025 HHR917551:HHR983025 HRN917551:HRN983025 IBJ917551:IBJ983025 ILF917551:ILF983025 IVB917551:IVB983025 JEX917551:JEX983025 JOT917551:JOT983025 JYP917551:JYP983025 KIL917551:KIL983025 KSH917551:KSH983025 LCD917551:LCD983025 LLZ917551:LLZ983025 LVV917551:LVV983025 MFR917551:MFR983025 MPN917551:MPN983025 MZJ917551:MZJ983025 NJF917551:NJF983025 NTB917551:NTB983025 OCX917551:OCX983025 OMT917551:OMT983025 OWP917551:OWP983025 PGL917551:PGL983025 PQH917551:PQH983025 QAD917551:QAD983025 QJZ917551:QJZ983025 QTV917551:QTV983025 RDR917551:RDR983025 RNN917551:RNN983025 RXJ917551:RXJ983025 SHF917551:SHF983025 SRB917551:SRB983025 TAX917551:TAX983025 TKT917551:TKT983025 TUP917551:TUP983025 UEL917551:UEL983025 UOH917551:UOH983025 UYD917551:UYD983025 VHZ917551:VHZ983025 VRV917551:VRV983025 WBR917551:WBR983025 WLN917551:WLN983025 WVJ917551:WVJ983025 B983087:B1048576 IX983087:IX1048576 ST983087:ST1048576 ACP983087:ACP1048576 AML983087:AML1048576 AWH983087:AWH1048576 BGD983087:BGD1048576 BPZ983087:BPZ1048576 BZV983087:BZV1048576 CJR983087:CJR1048576 CTN983087:CTN1048576 DDJ983087:DDJ1048576 DNF983087:DNF1048576 DXB983087:DXB1048576 EGX983087:EGX1048576 EQT983087:EQT1048576 FAP983087:FAP1048576 FKL983087:FKL1048576 FUH983087:FUH1048576 GED983087:GED1048576 GNZ983087:GNZ1048576 GXV983087:GXV1048576 HHR983087:HHR1048576 HRN983087:HRN1048576 IBJ983087:IBJ1048576 ILF983087:ILF1048576 IVB983087:IVB1048576 JEX983087:JEX1048576 JOT983087:JOT1048576 JYP983087:JYP1048576 KIL983087:KIL1048576 KSH983087:KSH1048576 LCD983087:LCD1048576 LLZ983087:LLZ1048576 LVV983087:LVV1048576 MFR983087:MFR1048576 MPN983087:MPN1048576 MZJ983087:MZJ1048576 NJF983087:NJF1048576 NTB983087:NTB1048576 OCX983087:OCX1048576 OMT983087:OMT1048576 OWP983087:OWP1048576 PGL983087:PGL1048576 PQH983087:PQH1048576 QAD983087:QAD1048576 QJZ983087:QJZ1048576 QTV983087:QTV1048576 RDR983087:RDR1048576 RNN983087:RNN1048576 RXJ983087:RXJ1048576 SHF983087:SHF1048576 SRB983087:SRB1048576 TAX983087:TAX1048576 TKT983087:TKT1048576 TUP983087:TUP1048576 UEL983087:UEL1048576 UOH983087:UOH1048576 UYD983087:UYD1048576 VHZ983087:VHZ1048576 VRV983087:VRV1048576 WBR983087:WBR1048576 WLN983087:WLN1048576 WVJ983087:WVJ1048576 B43 IX43 ST43 ACP43 AML43 AWH43 BGD43 BPZ43 BZV43 CJR43 CTN43 DDJ43 DNF43 DXB43 EGX43 EQT43 FAP43 FKL43 FUH43 GED43 GNZ43 GXV43 HHR43 HRN43 IBJ43 ILF43 IVB43 JEX43 JOT43 JYP43 KIL43 KSH43 LCD43 LLZ43 LVV43 MFR43 MPN43 MZJ43 NJF43 NTB43 OCX43 OMT43 OWP43 PGL43 PQH43 QAD43 QJZ43 QTV43 RDR43 RNN43 RXJ43 SHF43 SRB43 TAX43 TKT43 TUP43 UEL43 UOH43 UYD43 VHZ43 VRV43 WBR43 WLN43 WVJ43 B65579 IX65579 ST65579 ACP65579 AML65579 AWH65579 BGD65579 BPZ65579 BZV65579 CJR65579 CTN65579 DDJ65579 DNF65579 DXB65579 EGX65579 EQT65579 FAP65579 FKL65579 FUH65579 GED65579 GNZ65579 GXV65579 HHR65579 HRN65579 IBJ65579 ILF65579 IVB65579 JEX65579 JOT65579 JYP65579 KIL65579 KSH65579 LCD65579 LLZ65579 LVV65579 MFR65579 MPN65579 MZJ65579 NJF65579 NTB65579 OCX65579 OMT65579 OWP65579 PGL65579 PQH65579 QAD65579 QJZ65579 QTV65579 RDR65579 RNN65579 RXJ65579 SHF65579 SRB65579 TAX65579 TKT65579 TUP65579 UEL65579 UOH65579 UYD65579 VHZ65579 VRV65579 WBR65579 WLN65579 WVJ65579 B131115 IX131115 ST131115 ACP131115 AML131115 AWH131115 BGD131115 BPZ131115 BZV131115 CJR131115 CTN131115 DDJ131115 DNF131115 DXB131115 EGX131115 EQT131115 FAP131115 FKL131115 FUH131115 GED131115 GNZ131115 GXV131115 HHR131115 HRN131115 IBJ131115 ILF131115 IVB131115 JEX131115 JOT131115 JYP131115 KIL131115 KSH131115 LCD131115 LLZ131115 LVV131115 MFR131115 MPN131115 MZJ131115 NJF131115 NTB131115 OCX131115 OMT131115 OWP131115 PGL131115 PQH131115 QAD131115 QJZ131115 QTV131115 RDR131115 RNN131115 RXJ131115 SHF131115 SRB131115 TAX131115 TKT131115 TUP131115 UEL131115 UOH131115 UYD131115 VHZ131115 VRV131115 WBR131115 WLN131115 WVJ131115 B196651 IX196651 ST196651 ACP196651 AML196651 AWH196651 BGD196651 BPZ196651 BZV196651 CJR196651 CTN196651 DDJ196651 DNF196651 DXB196651 EGX196651 EQT196651 FAP196651 FKL196651 FUH196651 GED196651 GNZ196651 GXV196651 HHR196651 HRN196651 IBJ196651 ILF196651 IVB196651 JEX196651 JOT196651 JYP196651 KIL196651 KSH196651 LCD196651 LLZ196651 LVV196651 MFR196651 MPN196651 MZJ196651 NJF196651 NTB196651 OCX196651 OMT196651 OWP196651 PGL196651 PQH196651 QAD196651 QJZ196651 QTV196651 RDR196651 RNN196651 RXJ196651 SHF196651 SRB196651 TAX196651 TKT196651 TUP196651 UEL196651 UOH196651 UYD196651 VHZ196651 VRV196651 WBR196651 WLN196651 WVJ196651 B262187 IX262187 ST262187 ACP262187 AML262187 AWH262187 BGD262187 BPZ262187 BZV262187 CJR262187 CTN262187 DDJ262187 DNF262187 DXB262187 EGX262187 EQT262187 FAP262187 FKL262187 FUH262187 GED262187 GNZ262187 GXV262187 HHR262187 HRN262187 IBJ262187 ILF262187 IVB262187 JEX262187 JOT262187 JYP262187 KIL262187 KSH262187 LCD262187 LLZ262187 LVV262187 MFR262187 MPN262187 MZJ262187 NJF262187 NTB262187 OCX262187 OMT262187 OWP262187 PGL262187 PQH262187 QAD262187 QJZ262187 QTV262187 RDR262187 RNN262187 RXJ262187 SHF262187 SRB262187 TAX262187 TKT262187 TUP262187 UEL262187 UOH262187 UYD262187 VHZ262187 VRV262187 WBR262187 WLN262187 WVJ262187 B327723 IX327723 ST327723 ACP327723 AML327723 AWH327723 BGD327723 BPZ327723 BZV327723 CJR327723 CTN327723 DDJ327723 DNF327723 DXB327723 EGX327723 EQT327723 FAP327723 FKL327723 FUH327723 GED327723 GNZ327723 GXV327723 HHR327723 HRN327723 IBJ327723 ILF327723 IVB327723 JEX327723 JOT327723 JYP327723 KIL327723 KSH327723 LCD327723 LLZ327723 LVV327723 MFR327723 MPN327723 MZJ327723 NJF327723 NTB327723 OCX327723 OMT327723 OWP327723 PGL327723 PQH327723 QAD327723 QJZ327723 QTV327723 RDR327723 RNN327723 RXJ327723 SHF327723 SRB327723 TAX327723 TKT327723 TUP327723 UEL327723 UOH327723 UYD327723 VHZ327723 VRV327723 WBR327723 WLN327723 WVJ327723 B393259 IX393259 ST393259 ACP393259 AML393259 AWH393259 BGD393259 BPZ393259 BZV393259 CJR393259 CTN393259 DDJ393259 DNF393259 DXB393259 EGX393259 EQT393259 FAP393259 FKL393259 FUH393259 GED393259 GNZ393259 GXV393259 HHR393259 HRN393259 IBJ393259 ILF393259 IVB393259 JEX393259 JOT393259 JYP393259 KIL393259 KSH393259 LCD393259 LLZ393259 LVV393259 MFR393259 MPN393259 MZJ393259 NJF393259 NTB393259 OCX393259 OMT393259 OWP393259 PGL393259 PQH393259 QAD393259 QJZ393259 QTV393259 RDR393259 RNN393259 RXJ393259 SHF393259 SRB393259 TAX393259 TKT393259 TUP393259 UEL393259 UOH393259 UYD393259 VHZ393259 VRV393259 WBR393259 WLN393259 WVJ393259 B458795 IX458795 ST458795 ACP458795 AML458795 AWH458795 BGD458795 BPZ458795 BZV458795 CJR458795 CTN458795 DDJ458795 DNF458795 DXB458795 EGX458795 EQT458795 FAP458795 FKL458795 FUH458795 GED458795 GNZ458795 GXV458795 HHR458795 HRN458795 IBJ458795 ILF458795 IVB458795 JEX458795 JOT458795 JYP458795 KIL458795 KSH458795 LCD458795 LLZ458795 LVV458795 MFR458795 MPN458795 MZJ458795 NJF458795 NTB458795 OCX458795 OMT458795 OWP458795 PGL458795 PQH458795 QAD458795 QJZ458795 QTV458795 RDR458795 RNN458795 RXJ458795 SHF458795 SRB458795 TAX458795 TKT458795 TUP458795 UEL458795 UOH458795 UYD458795 VHZ458795 VRV458795 WBR458795 WLN458795 WVJ458795 B524331 IX524331 ST524331 ACP524331 AML524331 AWH524331 BGD524331 BPZ524331 BZV524331 CJR524331 CTN524331 DDJ524331 DNF524331 DXB524331 EGX524331 EQT524331 FAP524331 FKL524331 FUH524331 GED524331 GNZ524331 GXV524331 HHR524331 HRN524331 IBJ524331 ILF524331 IVB524331 JEX524331 JOT524331 JYP524331 KIL524331 KSH524331 LCD524331 LLZ524331 LVV524331 MFR524331 MPN524331 MZJ524331 NJF524331 NTB524331 OCX524331 OMT524331 OWP524331 PGL524331 PQH524331 QAD524331 QJZ524331 QTV524331 RDR524331 RNN524331 RXJ524331 SHF524331 SRB524331 TAX524331 TKT524331 TUP524331 UEL524331 UOH524331 UYD524331 VHZ524331 VRV524331 WBR524331 WLN524331 WVJ524331 B589867 IX589867 ST589867 ACP589867 AML589867 AWH589867 BGD589867 BPZ589867 BZV589867 CJR589867 CTN589867 DDJ589867 DNF589867 DXB589867 EGX589867 EQT589867 FAP589867 FKL589867 FUH589867 GED589867 GNZ589867 GXV589867 HHR589867 HRN589867 IBJ589867 ILF589867 IVB589867 JEX589867 JOT589867 JYP589867 KIL589867 KSH589867 LCD589867 LLZ589867 LVV589867 MFR589867 MPN589867 MZJ589867 NJF589867 NTB589867 OCX589867 OMT589867 OWP589867 PGL589867 PQH589867 QAD589867 QJZ589867 QTV589867 RDR589867 RNN589867 RXJ589867 SHF589867 SRB589867 TAX589867 TKT589867 TUP589867 UEL589867 UOH589867 UYD589867 VHZ589867 VRV589867 WBR589867 WLN589867 WVJ589867 B655403 IX655403 ST655403 ACP655403 AML655403 AWH655403 BGD655403 BPZ655403 BZV655403 CJR655403 CTN655403 DDJ655403 DNF655403 DXB655403 EGX655403 EQT655403 FAP655403 FKL655403 FUH655403 GED655403 GNZ655403 GXV655403 HHR655403 HRN655403 IBJ655403 ILF655403 IVB655403 JEX655403 JOT655403 JYP655403 KIL655403 KSH655403 LCD655403 LLZ655403 LVV655403 MFR655403 MPN655403 MZJ655403 NJF655403 NTB655403 OCX655403 OMT655403 OWP655403 PGL655403 PQH655403 QAD655403 QJZ655403 QTV655403 RDR655403 RNN655403 RXJ655403 SHF655403 SRB655403 TAX655403 TKT655403 TUP655403 UEL655403 UOH655403 UYD655403 VHZ655403 VRV655403 WBR655403 WLN655403 WVJ655403 B720939 IX720939 ST720939 ACP720939 AML720939 AWH720939 BGD720939 BPZ720939 BZV720939 CJR720939 CTN720939 DDJ720939 DNF720939 DXB720939 EGX720939 EQT720939 FAP720939 FKL720939 FUH720939 GED720939 GNZ720939 GXV720939 HHR720939 HRN720939 IBJ720939 ILF720939 IVB720939 JEX720939 JOT720939 JYP720939 KIL720939 KSH720939 LCD720939 LLZ720939 LVV720939 MFR720939 MPN720939 MZJ720939 NJF720939 NTB720939 OCX720939 OMT720939 OWP720939 PGL720939 PQH720939 QAD720939 QJZ720939 QTV720939 RDR720939 RNN720939 RXJ720939 SHF720939 SRB720939 TAX720939 TKT720939 TUP720939 UEL720939 UOH720939 UYD720939 VHZ720939 VRV720939 WBR720939 WLN720939 WVJ720939 B786475 IX786475 ST786475 ACP786475 AML786475 AWH786475 BGD786475 BPZ786475 BZV786475 CJR786475 CTN786475 DDJ786475 DNF786475 DXB786475 EGX786475 EQT786475 FAP786475 FKL786475 FUH786475 GED786475 GNZ786475 GXV786475 HHR786475 HRN786475 IBJ786475 ILF786475 IVB786475 JEX786475 JOT786475 JYP786475 KIL786475 KSH786475 LCD786475 LLZ786475 LVV786475 MFR786475 MPN786475 MZJ786475 NJF786475 NTB786475 OCX786475 OMT786475 OWP786475 PGL786475 PQH786475 QAD786475 QJZ786475 QTV786475 RDR786475 RNN786475 RXJ786475 SHF786475 SRB786475 TAX786475 TKT786475 TUP786475 UEL786475 UOH786475 UYD786475 VHZ786475 VRV786475 WBR786475 WLN786475 WVJ786475 B852011 IX852011 ST852011 ACP852011 AML852011 AWH852011 BGD852011 BPZ852011 BZV852011 CJR852011 CTN852011 DDJ852011 DNF852011 DXB852011 EGX852011 EQT852011 FAP852011 FKL852011 FUH852011 GED852011 GNZ852011 GXV852011 HHR852011 HRN852011 IBJ852011 ILF852011 IVB852011 JEX852011 JOT852011 JYP852011 KIL852011 KSH852011 LCD852011 LLZ852011 LVV852011 MFR852011 MPN852011 MZJ852011 NJF852011 NTB852011 OCX852011 OMT852011 OWP852011 PGL852011 PQH852011 QAD852011 QJZ852011 QTV852011 RDR852011 RNN852011 RXJ852011 SHF852011 SRB852011 TAX852011 TKT852011 TUP852011 UEL852011 UOH852011 UYD852011 VHZ852011 VRV852011 WBR852011 WLN852011 WVJ852011 B917547 IX917547 ST917547 ACP917547 AML917547 AWH917547 BGD917547 BPZ917547 BZV917547 CJR917547 CTN917547 DDJ917547 DNF917547 DXB917547 EGX917547 EQT917547 FAP917547 FKL917547 FUH917547 GED917547 GNZ917547 GXV917547 HHR917547 HRN917547 IBJ917547 ILF917547 IVB917547 JEX917547 JOT917547 JYP917547 KIL917547 KSH917547 LCD917547 LLZ917547 LVV917547 MFR917547 MPN917547 MZJ917547 NJF917547 NTB917547 OCX917547 OMT917547 OWP917547 PGL917547 PQH917547 QAD917547 QJZ917547 QTV917547 RDR917547 RNN917547 RXJ917547 SHF917547 SRB917547 TAX917547 TKT917547 TUP917547 UEL917547 UOH917547 UYD917547 VHZ917547 VRV917547 WBR917547 WLN917547 WVJ917547 B983083 IX983083 ST983083 ACP983083 AML983083 AWH983083 BGD983083 BPZ983083 BZV983083 CJR983083 CTN983083 DDJ983083 DNF983083 DXB983083 EGX983083 EQT983083 FAP983083 FKL983083 FUH983083 GED983083 GNZ983083 GXV983083 HHR983083 HRN983083 IBJ983083 ILF983083 IVB983083 JEX983083 JOT983083 JYP983083 KIL983083 KSH983083 LCD983083 LLZ983083 LVV983083 MFR983083 MPN983083 MZJ983083 NJF983083 NTB983083 OCX983083 OMT983083 OWP983083 PGL983083 PQH983083 QAD983083 QJZ983083 QTV983083 RDR983083 RNN983083 RXJ983083 SHF983083 SRB983083 TAX983083 TKT983083 TUP983083 UEL983083 UOH983083 UYD983083 VHZ983083 VRV983083 WBR983083 WLN983083 B65:B65521">
      <formula1>$B$1:$B$13</formula1>
    </dataValidation>
    <dataValidation type="list" allowBlank="1" showInputMessage="1" showErrorMessage="1" sqref="WVM983042 JA17 SW17 ACS17 AMO17 AWK17 BGG17 BQC17 BZY17 CJU17 CTQ17 DDM17 DNI17 DXE17 EHA17 EQW17 FAS17 FKO17 FUK17 GEG17 GOC17 GXY17 HHU17 HRQ17 IBM17 ILI17 IVE17 JFA17 JOW17 JYS17 KIO17 KSK17 LCG17 LMC17 LVY17 MFU17 MPQ17 MZM17 NJI17 NTE17 ODA17 OMW17 OWS17 PGO17 PQK17 QAG17 QKC17 QTY17 RDU17 RNQ17 RXM17 SHI17 SRE17 TBA17 TKW17 TUS17 UEO17 UOK17 UYG17 VIC17 VRY17 WBU17 WLQ17 WVM17 E65538 JA65538 SW65538 ACS65538 AMO65538 AWK65538 BGG65538 BQC65538 BZY65538 CJU65538 CTQ65538 DDM65538 DNI65538 DXE65538 EHA65538 EQW65538 FAS65538 FKO65538 FUK65538 GEG65538 GOC65538 GXY65538 HHU65538 HRQ65538 IBM65538 ILI65538 IVE65538 JFA65538 JOW65538 JYS65538 KIO65538 KSK65538 LCG65538 LMC65538 LVY65538 MFU65538 MPQ65538 MZM65538 NJI65538 NTE65538 ODA65538 OMW65538 OWS65538 PGO65538 PQK65538 QAG65538 QKC65538 QTY65538 RDU65538 RNQ65538 RXM65538 SHI65538 SRE65538 TBA65538 TKW65538 TUS65538 UEO65538 UOK65538 UYG65538 VIC65538 VRY65538 WBU65538 WLQ65538 WVM65538 E131074 JA131074 SW131074 ACS131074 AMO131074 AWK131074 BGG131074 BQC131074 BZY131074 CJU131074 CTQ131074 DDM131074 DNI131074 DXE131074 EHA131074 EQW131074 FAS131074 FKO131074 FUK131074 GEG131074 GOC131074 GXY131074 HHU131074 HRQ131074 IBM131074 ILI131074 IVE131074 JFA131074 JOW131074 JYS131074 KIO131074 KSK131074 LCG131074 LMC131074 LVY131074 MFU131074 MPQ131074 MZM131074 NJI131074 NTE131074 ODA131074 OMW131074 OWS131074 PGO131074 PQK131074 QAG131074 QKC131074 QTY131074 RDU131074 RNQ131074 RXM131074 SHI131074 SRE131074 TBA131074 TKW131074 TUS131074 UEO131074 UOK131074 UYG131074 VIC131074 VRY131074 WBU131074 WLQ131074 WVM131074 E196610 JA196610 SW196610 ACS196610 AMO196610 AWK196610 BGG196610 BQC196610 BZY196610 CJU196610 CTQ196610 DDM196610 DNI196610 DXE196610 EHA196610 EQW196610 FAS196610 FKO196610 FUK196610 GEG196610 GOC196610 GXY196610 HHU196610 HRQ196610 IBM196610 ILI196610 IVE196610 JFA196610 JOW196610 JYS196610 KIO196610 KSK196610 LCG196610 LMC196610 LVY196610 MFU196610 MPQ196610 MZM196610 NJI196610 NTE196610 ODA196610 OMW196610 OWS196610 PGO196610 PQK196610 QAG196610 QKC196610 QTY196610 RDU196610 RNQ196610 RXM196610 SHI196610 SRE196610 TBA196610 TKW196610 TUS196610 UEO196610 UOK196610 UYG196610 VIC196610 VRY196610 WBU196610 WLQ196610 WVM196610 E262146 JA262146 SW262146 ACS262146 AMO262146 AWK262146 BGG262146 BQC262146 BZY262146 CJU262146 CTQ262146 DDM262146 DNI262146 DXE262146 EHA262146 EQW262146 FAS262146 FKO262146 FUK262146 GEG262146 GOC262146 GXY262146 HHU262146 HRQ262146 IBM262146 ILI262146 IVE262146 JFA262146 JOW262146 JYS262146 KIO262146 KSK262146 LCG262146 LMC262146 LVY262146 MFU262146 MPQ262146 MZM262146 NJI262146 NTE262146 ODA262146 OMW262146 OWS262146 PGO262146 PQK262146 QAG262146 QKC262146 QTY262146 RDU262146 RNQ262146 RXM262146 SHI262146 SRE262146 TBA262146 TKW262146 TUS262146 UEO262146 UOK262146 UYG262146 VIC262146 VRY262146 WBU262146 WLQ262146 WVM262146 E327682 JA327682 SW327682 ACS327682 AMO327682 AWK327682 BGG327682 BQC327682 BZY327682 CJU327682 CTQ327682 DDM327682 DNI327682 DXE327682 EHA327682 EQW327682 FAS327682 FKO327682 FUK327682 GEG327682 GOC327682 GXY327682 HHU327682 HRQ327682 IBM327682 ILI327682 IVE327682 JFA327682 JOW327682 JYS327682 KIO327682 KSK327682 LCG327682 LMC327682 LVY327682 MFU327682 MPQ327682 MZM327682 NJI327682 NTE327682 ODA327682 OMW327682 OWS327682 PGO327682 PQK327682 QAG327682 QKC327682 QTY327682 RDU327682 RNQ327682 RXM327682 SHI327682 SRE327682 TBA327682 TKW327682 TUS327682 UEO327682 UOK327682 UYG327682 VIC327682 VRY327682 WBU327682 WLQ327682 WVM327682 E393218 JA393218 SW393218 ACS393218 AMO393218 AWK393218 BGG393218 BQC393218 BZY393218 CJU393218 CTQ393218 DDM393218 DNI393218 DXE393218 EHA393218 EQW393218 FAS393218 FKO393218 FUK393218 GEG393218 GOC393218 GXY393218 HHU393218 HRQ393218 IBM393218 ILI393218 IVE393218 JFA393218 JOW393218 JYS393218 KIO393218 KSK393218 LCG393218 LMC393218 LVY393218 MFU393218 MPQ393218 MZM393218 NJI393218 NTE393218 ODA393218 OMW393218 OWS393218 PGO393218 PQK393218 QAG393218 QKC393218 QTY393218 RDU393218 RNQ393218 RXM393218 SHI393218 SRE393218 TBA393218 TKW393218 TUS393218 UEO393218 UOK393218 UYG393218 VIC393218 VRY393218 WBU393218 WLQ393218 WVM393218 E458754 JA458754 SW458754 ACS458754 AMO458754 AWK458754 BGG458754 BQC458754 BZY458754 CJU458754 CTQ458754 DDM458754 DNI458754 DXE458754 EHA458754 EQW458754 FAS458754 FKO458754 FUK458754 GEG458754 GOC458754 GXY458754 HHU458754 HRQ458754 IBM458754 ILI458754 IVE458754 JFA458754 JOW458754 JYS458754 KIO458754 KSK458754 LCG458754 LMC458754 LVY458754 MFU458754 MPQ458754 MZM458754 NJI458754 NTE458754 ODA458754 OMW458754 OWS458754 PGO458754 PQK458754 QAG458754 QKC458754 QTY458754 RDU458754 RNQ458754 RXM458754 SHI458754 SRE458754 TBA458754 TKW458754 TUS458754 UEO458754 UOK458754 UYG458754 VIC458754 VRY458754 WBU458754 WLQ458754 WVM458754 E524290 JA524290 SW524290 ACS524290 AMO524290 AWK524290 BGG524290 BQC524290 BZY524290 CJU524290 CTQ524290 DDM524290 DNI524290 DXE524290 EHA524290 EQW524290 FAS524290 FKO524290 FUK524290 GEG524290 GOC524290 GXY524290 HHU524290 HRQ524290 IBM524290 ILI524290 IVE524290 JFA524290 JOW524290 JYS524290 KIO524290 KSK524290 LCG524290 LMC524290 LVY524290 MFU524290 MPQ524290 MZM524290 NJI524290 NTE524290 ODA524290 OMW524290 OWS524290 PGO524290 PQK524290 QAG524290 QKC524290 QTY524290 RDU524290 RNQ524290 RXM524290 SHI524290 SRE524290 TBA524290 TKW524290 TUS524290 UEO524290 UOK524290 UYG524290 VIC524290 VRY524290 WBU524290 WLQ524290 WVM524290 E589826 JA589826 SW589826 ACS589826 AMO589826 AWK589826 BGG589826 BQC589826 BZY589826 CJU589826 CTQ589826 DDM589826 DNI589826 DXE589826 EHA589826 EQW589826 FAS589826 FKO589826 FUK589826 GEG589826 GOC589826 GXY589826 HHU589826 HRQ589826 IBM589826 ILI589826 IVE589826 JFA589826 JOW589826 JYS589826 KIO589826 KSK589826 LCG589826 LMC589826 LVY589826 MFU589826 MPQ589826 MZM589826 NJI589826 NTE589826 ODA589826 OMW589826 OWS589826 PGO589826 PQK589826 QAG589826 QKC589826 QTY589826 RDU589826 RNQ589826 RXM589826 SHI589826 SRE589826 TBA589826 TKW589826 TUS589826 UEO589826 UOK589826 UYG589826 VIC589826 VRY589826 WBU589826 WLQ589826 WVM589826 E655362 JA655362 SW655362 ACS655362 AMO655362 AWK655362 BGG655362 BQC655362 BZY655362 CJU655362 CTQ655362 DDM655362 DNI655362 DXE655362 EHA655362 EQW655362 FAS655362 FKO655362 FUK655362 GEG655362 GOC655362 GXY655362 HHU655362 HRQ655362 IBM655362 ILI655362 IVE655362 JFA655362 JOW655362 JYS655362 KIO655362 KSK655362 LCG655362 LMC655362 LVY655362 MFU655362 MPQ655362 MZM655362 NJI655362 NTE655362 ODA655362 OMW655362 OWS655362 PGO655362 PQK655362 QAG655362 QKC655362 QTY655362 RDU655362 RNQ655362 RXM655362 SHI655362 SRE655362 TBA655362 TKW655362 TUS655362 UEO655362 UOK655362 UYG655362 VIC655362 VRY655362 WBU655362 WLQ655362 WVM655362 E720898 JA720898 SW720898 ACS720898 AMO720898 AWK720898 BGG720898 BQC720898 BZY720898 CJU720898 CTQ720898 DDM720898 DNI720898 DXE720898 EHA720898 EQW720898 FAS720898 FKO720898 FUK720898 GEG720898 GOC720898 GXY720898 HHU720898 HRQ720898 IBM720898 ILI720898 IVE720898 JFA720898 JOW720898 JYS720898 KIO720898 KSK720898 LCG720898 LMC720898 LVY720898 MFU720898 MPQ720898 MZM720898 NJI720898 NTE720898 ODA720898 OMW720898 OWS720898 PGO720898 PQK720898 QAG720898 QKC720898 QTY720898 RDU720898 RNQ720898 RXM720898 SHI720898 SRE720898 TBA720898 TKW720898 TUS720898 UEO720898 UOK720898 UYG720898 VIC720898 VRY720898 WBU720898 WLQ720898 WVM720898 E786434 JA786434 SW786434 ACS786434 AMO786434 AWK786434 BGG786434 BQC786434 BZY786434 CJU786434 CTQ786434 DDM786434 DNI786434 DXE786434 EHA786434 EQW786434 FAS786434 FKO786434 FUK786434 GEG786434 GOC786434 GXY786434 HHU786434 HRQ786434 IBM786434 ILI786434 IVE786434 JFA786434 JOW786434 JYS786434 KIO786434 KSK786434 LCG786434 LMC786434 LVY786434 MFU786434 MPQ786434 MZM786434 NJI786434 NTE786434 ODA786434 OMW786434 OWS786434 PGO786434 PQK786434 QAG786434 QKC786434 QTY786434 RDU786434 RNQ786434 RXM786434 SHI786434 SRE786434 TBA786434 TKW786434 TUS786434 UEO786434 UOK786434 UYG786434 VIC786434 VRY786434 WBU786434 WLQ786434 WVM786434 E851970 JA851970 SW851970 ACS851970 AMO851970 AWK851970 BGG851970 BQC851970 BZY851970 CJU851970 CTQ851970 DDM851970 DNI851970 DXE851970 EHA851970 EQW851970 FAS851970 FKO851970 FUK851970 GEG851970 GOC851970 GXY851970 HHU851970 HRQ851970 IBM851970 ILI851970 IVE851970 JFA851970 JOW851970 JYS851970 KIO851970 KSK851970 LCG851970 LMC851970 LVY851970 MFU851970 MPQ851970 MZM851970 NJI851970 NTE851970 ODA851970 OMW851970 OWS851970 PGO851970 PQK851970 QAG851970 QKC851970 QTY851970 RDU851970 RNQ851970 RXM851970 SHI851970 SRE851970 TBA851970 TKW851970 TUS851970 UEO851970 UOK851970 UYG851970 VIC851970 VRY851970 WBU851970 WLQ851970 WVM851970 E917506 JA917506 SW917506 ACS917506 AMO917506 AWK917506 BGG917506 BQC917506 BZY917506 CJU917506 CTQ917506 DDM917506 DNI917506 DXE917506 EHA917506 EQW917506 FAS917506 FKO917506 FUK917506 GEG917506 GOC917506 GXY917506 HHU917506 HRQ917506 IBM917506 ILI917506 IVE917506 JFA917506 JOW917506 JYS917506 KIO917506 KSK917506 LCG917506 LMC917506 LVY917506 MFU917506 MPQ917506 MZM917506 NJI917506 NTE917506 ODA917506 OMW917506 OWS917506 PGO917506 PQK917506 QAG917506 QKC917506 QTY917506 RDU917506 RNQ917506 RXM917506 SHI917506 SRE917506 TBA917506 TKW917506 TUS917506 UEO917506 UOK917506 UYG917506 VIC917506 VRY917506 WBU917506 WLQ917506 WVM917506 E983042 JA983042 SW983042 ACS983042 AMO983042 AWK983042 BGG983042 BQC983042 BZY983042 CJU983042 CTQ983042 DDM983042 DNI983042 DXE983042 EHA983042 EQW983042 FAS983042 FKO983042 FUK983042 GEG983042 GOC983042 GXY983042 HHU983042 HRQ983042 IBM983042 ILI983042 IVE983042 JFA983042 JOW983042 JYS983042 KIO983042 KSK983042 LCG983042 LMC983042 LVY983042 MFU983042 MPQ983042 MZM983042 NJI983042 NTE983042 ODA983042 OMW983042 OWS983042 PGO983042 PQK983042 QAG983042 QKC983042 QTY983042 RDU983042 RNQ983042 RXM983042 SHI983042 SRE983042 TBA983042 TKW983042 TUS983042 UEO983042 UOK983042 UYG983042 VIC983042 VRY983042 WBU983042 WLQ983042">
      <formula1>$E$1:$E$3</formula1>
    </dataValidation>
    <dataValidation type="list" allowBlank="1" showInputMessage="1" showErrorMessage="1" sqref="WVO983042 JC17 SY17 ACU17 AMQ17 AWM17 BGI17 BQE17 CAA17 CJW17 CTS17 DDO17 DNK17 DXG17 EHC17 EQY17 FAU17 FKQ17 FUM17 GEI17 GOE17 GYA17 HHW17 HRS17 IBO17 ILK17 IVG17 JFC17 JOY17 JYU17 KIQ17 KSM17 LCI17 LME17 LWA17 MFW17 MPS17 MZO17 NJK17 NTG17 ODC17 OMY17 OWU17 PGQ17 PQM17 QAI17 QKE17 QUA17 RDW17 RNS17 RXO17 SHK17 SRG17 TBC17 TKY17 TUU17 UEQ17 UOM17 UYI17 VIE17 VSA17 WBW17 WLS17 WVO17 G65538 JC65538 SY65538 ACU65538 AMQ65538 AWM65538 BGI65538 BQE65538 CAA65538 CJW65538 CTS65538 DDO65538 DNK65538 DXG65538 EHC65538 EQY65538 FAU65538 FKQ65538 FUM65538 GEI65538 GOE65538 GYA65538 HHW65538 HRS65538 IBO65538 ILK65538 IVG65538 JFC65538 JOY65538 JYU65538 KIQ65538 KSM65538 LCI65538 LME65538 LWA65538 MFW65538 MPS65538 MZO65538 NJK65538 NTG65538 ODC65538 OMY65538 OWU65538 PGQ65538 PQM65538 QAI65538 QKE65538 QUA65538 RDW65538 RNS65538 RXO65538 SHK65538 SRG65538 TBC65538 TKY65538 TUU65538 UEQ65538 UOM65538 UYI65538 VIE65538 VSA65538 WBW65538 WLS65538 WVO65538 G131074 JC131074 SY131074 ACU131074 AMQ131074 AWM131074 BGI131074 BQE131074 CAA131074 CJW131074 CTS131074 DDO131074 DNK131074 DXG131074 EHC131074 EQY131074 FAU131074 FKQ131074 FUM131074 GEI131074 GOE131074 GYA131074 HHW131074 HRS131074 IBO131074 ILK131074 IVG131074 JFC131074 JOY131074 JYU131074 KIQ131074 KSM131074 LCI131074 LME131074 LWA131074 MFW131074 MPS131074 MZO131074 NJK131074 NTG131074 ODC131074 OMY131074 OWU131074 PGQ131074 PQM131074 QAI131074 QKE131074 QUA131074 RDW131074 RNS131074 RXO131074 SHK131074 SRG131074 TBC131074 TKY131074 TUU131074 UEQ131074 UOM131074 UYI131074 VIE131074 VSA131074 WBW131074 WLS131074 WVO131074 G196610 JC196610 SY196610 ACU196610 AMQ196610 AWM196610 BGI196610 BQE196610 CAA196610 CJW196610 CTS196610 DDO196610 DNK196610 DXG196610 EHC196610 EQY196610 FAU196610 FKQ196610 FUM196610 GEI196610 GOE196610 GYA196610 HHW196610 HRS196610 IBO196610 ILK196610 IVG196610 JFC196610 JOY196610 JYU196610 KIQ196610 KSM196610 LCI196610 LME196610 LWA196610 MFW196610 MPS196610 MZO196610 NJK196610 NTG196610 ODC196610 OMY196610 OWU196610 PGQ196610 PQM196610 QAI196610 QKE196610 QUA196610 RDW196610 RNS196610 RXO196610 SHK196610 SRG196610 TBC196610 TKY196610 TUU196610 UEQ196610 UOM196610 UYI196610 VIE196610 VSA196610 WBW196610 WLS196610 WVO196610 G262146 JC262146 SY262146 ACU262146 AMQ262146 AWM262146 BGI262146 BQE262146 CAA262146 CJW262146 CTS262146 DDO262146 DNK262146 DXG262146 EHC262146 EQY262146 FAU262146 FKQ262146 FUM262146 GEI262146 GOE262146 GYA262146 HHW262146 HRS262146 IBO262146 ILK262146 IVG262146 JFC262146 JOY262146 JYU262146 KIQ262146 KSM262146 LCI262146 LME262146 LWA262146 MFW262146 MPS262146 MZO262146 NJK262146 NTG262146 ODC262146 OMY262146 OWU262146 PGQ262146 PQM262146 QAI262146 QKE262146 QUA262146 RDW262146 RNS262146 RXO262146 SHK262146 SRG262146 TBC262146 TKY262146 TUU262146 UEQ262146 UOM262146 UYI262146 VIE262146 VSA262146 WBW262146 WLS262146 WVO262146 G327682 JC327682 SY327682 ACU327682 AMQ327682 AWM327682 BGI327682 BQE327682 CAA327682 CJW327682 CTS327682 DDO327682 DNK327682 DXG327682 EHC327682 EQY327682 FAU327682 FKQ327682 FUM327682 GEI327682 GOE327682 GYA327682 HHW327682 HRS327682 IBO327682 ILK327682 IVG327682 JFC327682 JOY327682 JYU327682 KIQ327682 KSM327682 LCI327682 LME327682 LWA327682 MFW327682 MPS327682 MZO327682 NJK327682 NTG327682 ODC327682 OMY327682 OWU327682 PGQ327682 PQM327682 QAI327682 QKE327682 QUA327682 RDW327682 RNS327682 RXO327682 SHK327682 SRG327682 TBC327682 TKY327682 TUU327682 UEQ327682 UOM327682 UYI327682 VIE327682 VSA327682 WBW327682 WLS327682 WVO327682 G393218 JC393218 SY393218 ACU393218 AMQ393218 AWM393218 BGI393218 BQE393218 CAA393218 CJW393218 CTS393218 DDO393218 DNK393218 DXG393218 EHC393218 EQY393218 FAU393218 FKQ393218 FUM393218 GEI393218 GOE393218 GYA393218 HHW393218 HRS393218 IBO393218 ILK393218 IVG393218 JFC393218 JOY393218 JYU393218 KIQ393218 KSM393218 LCI393218 LME393218 LWA393218 MFW393218 MPS393218 MZO393218 NJK393218 NTG393218 ODC393218 OMY393218 OWU393218 PGQ393218 PQM393218 QAI393218 QKE393218 QUA393218 RDW393218 RNS393218 RXO393218 SHK393218 SRG393218 TBC393218 TKY393218 TUU393218 UEQ393218 UOM393218 UYI393218 VIE393218 VSA393218 WBW393218 WLS393218 WVO393218 G458754 JC458754 SY458754 ACU458754 AMQ458754 AWM458754 BGI458754 BQE458754 CAA458754 CJW458754 CTS458754 DDO458754 DNK458754 DXG458754 EHC458754 EQY458754 FAU458754 FKQ458754 FUM458754 GEI458754 GOE458754 GYA458754 HHW458754 HRS458754 IBO458754 ILK458754 IVG458754 JFC458754 JOY458754 JYU458754 KIQ458754 KSM458754 LCI458754 LME458754 LWA458754 MFW458754 MPS458754 MZO458754 NJK458754 NTG458754 ODC458754 OMY458754 OWU458754 PGQ458754 PQM458754 QAI458754 QKE458754 QUA458754 RDW458754 RNS458754 RXO458754 SHK458754 SRG458754 TBC458754 TKY458754 TUU458754 UEQ458754 UOM458754 UYI458754 VIE458754 VSA458754 WBW458754 WLS458754 WVO458754 G524290 JC524290 SY524290 ACU524290 AMQ524290 AWM524290 BGI524290 BQE524290 CAA524290 CJW524290 CTS524290 DDO524290 DNK524290 DXG524290 EHC524290 EQY524290 FAU524290 FKQ524290 FUM524290 GEI524290 GOE524290 GYA524290 HHW524290 HRS524290 IBO524290 ILK524290 IVG524290 JFC524290 JOY524290 JYU524290 KIQ524290 KSM524290 LCI524290 LME524290 LWA524290 MFW524290 MPS524290 MZO524290 NJK524290 NTG524290 ODC524290 OMY524290 OWU524290 PGQ524290 PQM524290 QAI524290 QKE524290 QUA524290 RDW524290 RNS524290 RXO524290 SHK524290 SRG524290 TBC524290 TKY524290 TUU524290 UEQ524290 UOM524290 UYI524290 VIE524290 VSA524290 WBW524290 WLS524290 WVO524290 G589826 JC589826 SY589826 ACU589826 AMQ589826 AWM589826 BGI589826 BQE589826 CAA589826 CJW589826 CTS589826 DDO589826 DNK589826 DXG589826 EHC589826 EQY589826 FAU589826 FKQ589826 FUM589826 GEI589826 GOE589826 GYA589826 HHW589826 HRS589826 IBO589826 ILK589826 IVG589826 JFC589826 JOY589826 JYU589826 KIQ589826 KSM589826 LCI589826 LME589826 LWA589826 MFW589826 MPS589826 MZO589826 NJK589826 NTG589826 ODC589826 OMY589826 OWU589826 PGQ589826 PQM589826 QAI589826 QKE589826 QUA589826 RDW589826 RNS589826 RXO589826 SHK589826 SRG589826 TBC589826 TKY589826 TUU589826 UEQ589826 UOM589826 UYI589826 VIE589826 VSA589826 WBW589826 WLS589826 WVO589826 G655362 JC655362 SY655362 ACU655362 AMQ655362 AWM655362 BGI655362 BQE655362 CAA655362 CJW655362 CTS655362 DDO655362 DNK655362 DXG655362 EHC655362 EQY655362 FAU655362 FKQ655362 FUM655362 GEI655362 GOE655362 GYA655362 HHW655362 HRS655362 IBO655362 ILK655362 IVG655362 JFC655362 JOY655362 JYU655362 KIQ655362 KSM655362 LCI655362 LME655362 LWA655362 MFW655362 MPS655362 MZO655362 NJK655362 NTG655362 ODC655362 OMY655362 OWU655362 PGQ655362 PQM655362 QAI655362 QKE655362 QUA655362 RDW655362 RNS655362 RXO655362 SHK655362 SRG655362 TBC655362 TKY655362 TUU655362 UEQ655362 UOM655362 UYI655362 VIE655362 VSA655362 WBW655362 WLS655362 WVO655362 G720898 JC720898 SY720898 ACU720898 AMQ720898 AWM720898 BGI720898 BQE720898 CAA720898 CJW720898 CTS720898 DDO720898 DNK720898 DXG720898 EHC720898 EQY720898 FAU720898 FKQ720898 FUM720898 GEI720898 GOE720898 GYA720898 HHW720898 HRS720898 IBO720898 ILK720898 IVG720898 JFC720898 JOY720898 JYU720898 KIQ720898 KSM720898 LCI720898 LME720898 LWA720898 MFW720898 MPS720898 MZO720898 NJK720898 NTG720898 ODC720898 OMY720898 OWU720898 PGQ720898 PQM720898 QAI720898 QKE720898 QUA720898 RDW720898 RNS720898 RXO720898 SHK720898 SRG720898 TBC720898 TKY720898 TUU720898 UEQ720898 UOM720898 UYI720898 VIE720898 VSA720898 WBW720898 WLS720898 WVO720898 G786434 JC786434 SY786434 ACU786434 AMQ786434 AWM786434 BGI786434 BQE786434 CAA786434 CJW786434 CTS786434 DDO786434 DNK786434 DXG786434 EHC786434 EQY786434 FAU786434 FKQ786434 FUM786434 GEI786434 GOE786434 GYA786434 HHW786434 HRS786434 IBO786434 ILK786434 IVG786434 JFC786434 JOY786434 JYU786434 KIQ786434 KSM786434 LCI786434 LME786434 LWA786434 MFW786434 MPS786434 MZO786434 NJK786434 NTG786434 ODC786434 OMY786434 OWU786434 PGQ786434 PQM786434 QAI786434 QKE786434 QUA786434 RDW786434 RNS786434 RXO786434 SHK786434 SRG786434 TBC786434 TKY786434 TUU786434 UEQ786434 UOM786434 UYI786434 VIE786434 VSA786434 WBW786434 WLS786434 WVO786434 G851970 JC851970 SY851970 ACU851970 AMQ851970 AWM851970 BGI851970 BQE851970 CAA851970 CJW851970 CTS851970 DDO851970 DNK851970 DXG851970 EHC851970 EQY851970 FAU851970 FKQ851970 FUM851970 GEI851970 GOE851970 GYA851970 HHW851970 HRS851970 IBO851970 ILK851970 IVG851970 JFC851970 JOY851970 JYU851970 KIQ851970 KSM851970 LCI851970 LME851970 LWA851970 MFW851970 MPS851970 MZO851970 NJK851970 NTG851970 ODC851970 OMY851970 OWU851970 PGQ851970 PQM851970 QAI851970 QKE851970 QUA851970 RDW851970 RNS851970 RXO851970 SHK851970 SRG851970 TBC851970 TKY851970 TUU851970 UEQ851970 UOM851970 UYI851970 VIE851970 VSA851970 WBW851970 WLS851970 WVO851970 G917506 JC917506 SY917506 ACU917506 AMQ917506 AWM917506 BGI917506 BQE917506 CAA917506 CJW917506 CTS917506 DDO917506 DNK917506 DXG917506 EHC917506 EQY917506 FAU917506 FKQ917506 FUM917506 GEI917506 GOE917506 GYA917506 HHW917506 HRS917506 IBO917506 ILK917506 IVG917506 JFC917506 JOY917506 JYU917506 KIQ917506 KSM917506 LCI917506 LME917506 LWA917506 MFW917506 MPS917506 MZO917506 NJK917506 NTG917506 ODC917506 OMY917506 OWU917506 PGQ917506 PQM917506 QAI917506 QKE917506 QUA917506 RDW917506 RNS917506 RXO917506 SHK917506 SRG917506 TBC917506 TKY917506 TUU917506 UEQ917506 UOM917506 UYI917506 VIE917506 VSA917506 WBW917506 WLS917506 WVO917506 G983042 JC983042 SY983042 ACU983042 AMQ983042 AWM983042 BGI983042 BQE983042 CAA983042 CJW983042 CTS983042 DDO983042 DNK983042 DXG983042 EHC983042 EQY983042 FAU983042 FKQ983042 FUM983042 GEI983042 GOE983042 GYA983042 HHW983042 HRS983042 IBO983042 ILK983042 IVG983042 JFC983042 JOY983042 JYU983042 KIQ983042 KSM983042 LCI983042 LME983042 LWA983042 MFW983042 MPS983042 MZO983042 NJK983042 NTG983042 ODC983042 OMY983042 OWU983042 PGQ983042 PQM983042 QAI983042 QKE983042 QUA983042 RDW983042 RNS983042 RXO983042 SHK983042 SRG983042 TBC983042 TKY983042 TUU983042 UEQ983042 UOM983042 UYI983042 VIE983042 VSA983042 WBW983042 WLS983042">
      <formula1>$G$1:$G$4</formula1>
    </dataValidation>
    <dataValidation type="list" allowBlank="1" showInputMessage="1" showErrorMessage="1" sqref="WVM983039 JA14 SW14 ACS14 AMO14 AWK14 BGG14 BQC14 BZY14 CJU14 CTQ14 DDM14 DNI14 DXE14 EHA14 EQW14 FAS14 FKO14 FUK14 GEG14 GOC14 GXY14 HHU14 HRQ14 IBM14 ILI14 IVE14 JFA14 JOW14 JYS14 KIO14 KSK14 LCG14 LMC14 LVY14 MFU14 MPQ14 MZM14 NJI14 NTE14 ODA14 OMW14 OWS14 PGO14 PQK14 QAG14 QKC14 QTY14 RDU14 RNQ14 RXM14 SHI14 SRE14 TBA14 TKW14 TUS14 UEO14 UOK14 UYG14 VIC14 VRY14 WBU14 WLQ14 WVM14 E65535 JA65535 SW65535 ACS65535 AMO65535 AWK65535 BGG65535 BQC65535 BZY65535 CJU65535 CTQ65535 DDM65535 DNI65535 DXE65535 EHA65535 EQW65535 FAS65535 FKO65535 FUK65535 GEG65535 GOC65535 GXY65535 HHU65535 HRQ65535 IBM65535 ILI65535 IVE65535 JFA65535 JOW65535 JYS65535 KIO65535 KSK65535 LCG65535 LMC65535 LVY65535 MFU65535 MPQ65535 MZM65535 NJI65535 NTE65535 ODA65535 OMW65535 OWS65535 PGO65535 PQK65535 QAG65535 QKC65535 QTY65535 RDU65535 RNQ65535 RXM65535 SHI65535 SRE65535 TBA65535 TKW65535 TUS65535 UEO65535 UOK65535 UYG65535 VIC65535 VRY65535 WBU65535 WLQ65535 WVM65535 E131071 JA131071 SW131071 ACS131071 AMO131071 AWK131071 BGG131071 BQC131071 BZY131071 CJU131071 CTQ131071 DDM131071 DNI131071 DXE131071 EHA131071 EQW131071 FAS131071 FKO131071 FUK131071 GEG131071 GOC131071 GXY131071 HHU131071 HRQ131071 IBM131071 ILI131071 IVE131071 JFA131071 JOW131071 JYS131071 KIO131071 KSK131071 LCG131071 LMC131071 LVY131071 MFU131071 MPQ131071 MZM131071 NJI131071 NTE131071 ODA131071 OMW131071 OWS131071 PGO131071 PQK131071 QAG131071 QKC131071 QTY131071 RDU131071 RNQ131071 RXM131071 SHI131071 SRE131071 TBA131071 TKW131071 TUS131071 UEO131071 UOK131071 UYG131071 VIC131071 VRY131071 WBU131071 WLQ131071 WVM131071 E196607 JA196607 SW196607 ACS196607 AMO196607 AWK196607 BGG196607 BQC196607 BZY196607 CJU196607 CTQ196607 DDM196607 DNI196607 DXE196607 EHA196607 EQW196607 FAS196607 FKO196607 FUK196607 GEG196607 GOC196607 GXY196607 HHU196607 HRQ196607 IBM196607 ILI196607 IVE196607 JFA196607 JOW196607 JYS196607 KIO196607 KSK196607 LCG196607 LMC196607 LVY196607 MFU196607 MPQ196607 MZM196607 NJI196607 NTE196607 ODA196607 OMW196607 OWS196607 PGO196607 PQK196607 QAG196607 QKC196607 QTY196607 RDU196607 RNQ196607 RXM196607 SHI196607 SRE196607 TBA196607 TKW196607 TUS196607 UEO196607 UOK196607 UYG196607 VIC196607 VRY196607 WBU196607 WLQ196607 WVM196607 E262143 JA262143 SW262143 ACS262143 AMO262143 AWK262143 BGG262143 BQC262143 BZY262143 CJU262143 CTQ262143 DDM262143 DNI262143 DXE262143 EHA262143 EQW262143 FAS262143 FKO262143 FUK262143 GEG262143 GOC262143 GXY262143 HHU262143 HRQ262143 IBM262143 ILI262143 IVE262143 JFA262143 JOW262143 JYS262143 KIO262143 KSK262143 LCG262143 LMC262143 LVY262143 MFU262143 MPQ262143 MZM262143 NJI262143 NTE262143 ODA262143 OMW262143 OWS262143 PGO262143 PQK262143 QAG262143 QKC262143 QTY262143 RDU262143 RNQ262143 RXM262143 SHI262143 SRE262143 TBA262143 TKW262143 TUS262143 UEO262143 UOK262143 UYG262143 VIC262143 VRY262143 WBU262143 WLQ262143 WVM262143 E327679 JA327679 SW327679 ACS327679 AMO327679 AWK327679 BGG327679 BQC327679 BZY327679 CJU327679 CTQ327679 DDM327679 DNI327679 DXE327679 EHA327679 EQW327679 FAS327679 FKO327679 FUK327679 GEG327679 GOC327679 GXY327679 HHU327679 HRQ327679 IBM327679 ILI327679 IVE327679 JFA327679 JOW327679 JYS327679 KIO327679 KSK327679 LCG327679 LMC327679 LVY327679 MFU327679 MPQ327679 MZM327679 NJI327679 NTE327679 ODA327679 OMW327679 OWS327679 PGO327679 PQK327679 QAG327679 QKC327679 QTY327679 RDU327679 RNQ327679 RXM327679 SHI327679 SRE327679 TBA327679 TKW327679 TUS327679 UEO327679 UOK327679 UYG327679 VIC327679 VRY327679 WBU327679 WLQ327679 WVM327679 E393215 JA393215 SW393215 ACS393215 AMO393215 AWK393215 BGG393215 BQC393215 BZY393215 CJU393215 CTQ393215 DDM393215 DNI393215 DXE393215 EHA393215 EQW393215 FAS393215 FKO393215 FUK393215 GEG393215 GOC393215 GXY393215 HHU393215 HRQ393215 IBM393215 ILI393215 IVE393215 JFA393215 JOW393215 JYS393215 KIO393215 KSK393215 LCG393215 LMC393215 LVY393215 MFU393215 MPQ393215 MZM393215 NJI393215 NTE393215 ODA393215 OMW393215 OWS393215 PGO393215 PQK393215 QAG393215 QKC393215 QTY393215 RDU393215 RNQ393215 RXM393215 SHI393215 SRE393215 TBA393215 TKW393215 TUS393215 UEO393215 UOK393215 UYG393215 VIC393215 VRY393215 WBU393215 WLQ393215 WVM393215 E458751 JA458751 SW458751 ACS458751 AMO458751 AWK458751 BGG458751 BQC458751 BZY458751 CJU458751 CTQ458751 DDM458751 DNI458751 DXE458751 EHA458751 EQW458751 FAS458751 FKO458751 FUK458751 GEG458751 GOC458751 GXY458751 HHU458751 HRQ458751 IBM458751 ILI458751 IVE458751 JFA458751 JOW458751 JYS458751 KIO458751 KSK458751 LCG458751 LMC458751 LVY458751 MFU458751 MPQ458751 MZM458751 NJI458751 NTE458751 ODA458751 OMW458751 OWS458751 PGO458751 PQK458751 QAG458751 QKC458751 QTY458751 RDU458751 RNQ458751 RXM458751 SHI458751 SRE458751 TBA458751 TKW458751 TUS458751 UEO458751 UOK458751 UYG458751 VIC458751 VRY458751 WBU458751 WLQ458751 WVM458751 E524287 JA524287 SW524287 ACS524287 AMO524287 AWK524287 BGG524287 BQC524287 BZY524287 CJU524287 CTQ524287 DDM524287 DNI524287 DXE524287 EHA524287 EQW524287 FAS524287 FKO524287 FUK524287 GEG524287 GOC524287 GXY524287 HHU524287 HRQ524287 IBM524287 ILI524287 IVE524287 JFA524287 JOW524287 JYS524287 KIO524287 KSK524287 LCG524287 LMC524287 LVY524287 MFU524287 MPQ524287 MZM524287 NJI524287 NTE524287 ODA524287 OMW524287 OWS524287 PGO524287 PQK524287 QAG524287 QKC524287 QTY524287 RDU524287 RNQ524287 RXM524287 SHI524287 SRE524287 TBA524287 TKW524287 TUS524287 UEO524287 UOK524287 UYG524287 VIC524287 VRY524287 WBU524287 WLQ524287 WVM524287 E589823 JA589823 SW589823 ACS589823 AMO589823 AWK589823 BGG589823 BQC589823 BZY589823 CJU589823 CTQ589823 DDM589823 DNI589823 DXE589823 EHA589823 EQW589823 FAS589823 FKO589823 FUK589823 GEG589823 GOC589823 GXY589823 HHU589823 HRQ589823 IBM589823 ILI589823 IVE589823 JFA589823 JOW589823 JYS589823 KIO589823 KSK589823 LCG589823 LMC589823 LVY589823 MFU589823 MPQ589823 MZM589823 NJI589823 NTE589823 ODA589823 OMW589823 OWS589823 PGO589823 PQK589823 QAG589823 QKC589823 QTY589823 RDU589823 RNQ589823 RXM589823 SHI589823 SRE589823 TBA589823 TKW589823 TUS589823 UEO589823 UOK589823 UYG589823 VIC589823 VRY589823 WBU589823 WLQ589823 WVM589823 E655359 JA655359 SW655359 ACS655359 AMO655359 AWK655359 BGG655359 BQC655359 BZY655359 CJU655359 CTQ655359 DDM655359 DNI655359 DXE655359 EHA655359 EQW655359 FAS655359 FKO655359 FUK655359 GEG655359 GOC655359 GXY655359 HHU655359 HRQ655359 IBM655359 ILI655359 IVE655359 JFA655359 JOW655359 JYS655359 KIO655359 KSK655359 LCG655359 LMC655359 LVY655359 MFU655359 MPQ655359 MZM655359 NJI655359 NTE655359 ODA655359 OMW655359 OWS655359 PGO655359 PQK655359 QAG655359 QKC655359 QTY655359 RDU655359 RNQ655359 RXM655359 SHI655359 SRE655359 TBA655359 TKW655359 TUS655359 UEO655359 UOK655359 UYG655359 VIC655359 VRY655359 WBU655359 WLQ655359 WVM655359 E720895 JA720895 SW720895 ACS720895 AMO720895 AWK720895 BGG720895 BQC720895 BZY720895 CJU720895 CTQ720895 DDM720895 DNI720895 DXE720895 EHA720895 EQW720895 FAS720895 FKO720895 FUK720895 GEG720895 GOC720895 GXY720895 HHU720895 HRQ720895 IBM720895 ILI720895 IVE720895 JFA720895 JOW720895 JYS720895 KIO720895 KSK720895 LCG720895 LMC720895 LVY720895 MFU720895 MPQ720895 MZM720895 NJI720895 NTE720895 ODA720895 OMW720895 OWS720895 PGO720895 PQK720895 QAG720895 QKC720895 QTY720895 RDU720895 RNQ720895 RXM720895 SHI720895 SRE720895 TBA720895 TKW720895 TUS720895 UEO720895 UOK720895 UYG720895 VIC720895 VRY720895 WBU720895 WLQ720895 WVM720895 E786431 JA786431 SW786431 ACS786431 AMO786431 AWK786431 BGG786431 BQC786431 BZY786431 CJU786431 CTQ786431 DDM786431 DNI786431 DXE786431 EHA786431 EQW786431 FAS786431 FKO786431 FUK786431 GEG786431 GOC786431 GXY786431 HHU786431 HRQ786431 IBM786431 ILI786431 IVE786431 JFA786431 JOW786431 JYS786431 KIO786431 KSK786431 LCG786431 LMC786431 LVY786431 MFU786431 MPQ786431 MZM786431 NJI786431 NTE786431 ODA786431 OMW786431 OWS786431 PGO786431 PQK786431 QAG786431 QKC786431 QTY786431 RDU786431 RNQ786431 RXM786431 SHI786431 SRE786431 TBA786431 TKW786431 TUS786431 UEO786431 UOK786431 UYG786431 VIC786431 VRY786431 WBU786431 WLQ786431 WVM786431 E851967 JA851967 SW851967 ACS851967 AMO851967 AWK851967 BGG851967 BQC851967 BZY851967 CJU851967 CTQ851967 DDM851967 DNI851967 DXE851967 EHA851967 EQW851967 FAS851967 FKO851967 FUK851967 GEG851967 GOC851967 GXY851967 HHU851967 HRQ851967 IBM851967 ILI851967 IVE851967 JFA851967 JOW851967 JYS851967 KIO851967 KSK851967 LCG851967 LMC851967 LVY851967 MFU851967 MPQ851967 MZM851967 NJI851967 NTE851967 ODA851967 OMW851967 OWS851967 PGO851967 PQK851967 QAG851967 QKC851967 QTY851967 RDU851967 RNQ851967 RXM851967 SHI851967 SRE851967 TBA851967 TKW851967 TUS851967 UEO851967 UOK851967 UYG851967 VIC851967 VRY851967 WBU851967 WLQ851967 WVM851967 E917503 JA917503 SW917503 ACS917503 AMO917503 AWK917503 BGG917503 BQC917503 BZY917503 CJU917503 CTQ917503 DDM917503 DNI917503 DXE917503 EHA917503 EQW917503 FAS917503 FKO917503 FUK917503 GEG917503 GOC917503 GXY917503 HHU917503 HRQ917503 IBM917503 ILI917503 IVE917503 JFA917503 JOW917503 JYS917503 KIO917503 KSK917503 LCG917503 LMC917503 LVY917503 MFU917503 MPQ917503 MZM917503 NJI917503 NTE917503 ODA917503 OMW917503 OWS917503 PGO917503 PQK917503 QAG917503 QKC917503 QTY917503 RDU917503 RNQ917503 RXM917503 SHI917503 SRE917503 TBA917503 TKW917503 TUS917503 UEO917503 UOK917503 UYG917503 VIC917503 VRY917503 WBU917503 WLQ917503 WVM917503 E983039 JA983039 SW983039 ACS983039 AMO983039 AWK983039 BGG983039 BQC983039 BZY983039 CJU983039 CTQ983039 DDM983039 DNI983039 DXE983039 EHA983039 EQW983039 FAS983039 FKO983039 FUK983039 GEG983039 GOC983039 GXY983039 HHU983039 HRQ983039 IBM983039 ILI983039 IVE983039 JFA983039 JOW983039 JYS983039 KIO983039 KSK983039 LCG983039 LMC983039 LVY983039 MFU983039 MPQ983039 MZM983039 NJI983039 NTE983039 ODA983039 OMW983039 OWS983039 PGO983039 PQK983039 QAG983039 QKC983039 QTY983039 RDU983039 RNQ983039 RXM983039 SHI983039 SRE983039 TBA983039 TKW983039 TUS983039 UEO983039 UOK983039 UYG983039 VIC983039 VRY983039 WBU983039 WLQ983039">
      <formula1>$F$1:$F$9</formula1>
    </dataValidation>
    <dataValidation type="list" allowBlank="1" showInputMessage="1" showErrorMessage="1" sqref="WVJ983045:WVJ983069 IX20:IX24 ST20:ST24 ACP20:ACP24 AML20:AML24 AWH20:AWH24 BGD20:BGD24 BPZ20:BPZ24 BZV20:BZV24 CJR20:CJR24 CTN20:CTN24 DDJ20:DDJ24 DNF20:DNF24 DXB20:DXB24 EGX20:EGX24 EQT20:EQT24 FAP20:FAP24 FKL20:FKL24 FUH20:FUH24 GED20:GED24 GNZ20:GNZ24 GXV20:GXV24 HHR20:HHR24 HRN20:HRN24 IBJ20:IBJ24 ILF20:ILF24 IVB20:IVB24 JEX20:JEX24 JOT20:JOT24 JYP20:JYP24 KIL20:KIL24 KSH20:KSH24 LCD20:LCD24 LLZ20:LLZ24 LVV20:LVV24 MFR20:MFR24 MPN20:MPN24 MZJ20:MZJ24 NJF20:NJF24 NTB20:NTB24 OCX20:OCX24 OMT20:OMT24 OWP20:OWP24 PGL20:PGL24 PQH20:PQH24 QAD20:QAD24 QJZ20:QJZ24 QTV20:QTV24 RDR20:RDR24 RNN20:RNN24 RXJ20:RXJ24 SHF20:SHF24 SRB20:SRB24 TAX20:TAX24 TKT20:TKT24 TUP20:TUP24 UEL20:UEL24 UOH20:UOH24 UYD20:UYD24 VHZ20:VHZ24 VRV20:VRV24 WBR20:WBR24 WLN20:WLN24 WVJ20:WVJ24 B65541:B65565 IX65541:IX65565 ST65541:ST65565 ACP65541:ACP65565 AML65541:AML65565 AWH65541:AWH65565 BGD65541:BGD65565 BPZ65541:BPZ65565 BZV65541:BZV65565 CJR65541:CJR65565 CTN65541:CTN65565 DDJ65541:DDJ65565 DNF65541:DNF65565 DXB65541:DXB65565 EGX65541:EGX65565 EQT65541:EQT65565 FAP65541:FAP65565 FKL65541:FKL65565 FUH65541:FUH65565 GED65541:GED65565 GNZ65541:GNZ65565 GXV65541:GXV65565 HHR65541:HHR65565 HRN65541:HRN65565 IBJ65541:IBJ65565 ILF65541:ILF65565 IVB65541:IVB65565 JEX65541:JEX65565 JOT65541:JOT65565 JYP65541:JYP65565 KIL65541:KIL65565 KSH65541:KSH65565 LCD65541:LCD65565 LLZ65541:LLZ65565 LVV65541:LVV65565 MFR65541:MFR65565 MPN65541:MPN65565 MZJ65541:MZJ65565 NJF65541:NJF65565 NTB65541:NTB65565 OCX65541:OCX65565 OMT65541:OMT65565 OWP65541:OWP65565 PGL65541:PGL65565 PQH65541:PQH65565 QAD65541:QAD65565 QJZ65541:QJZ65565 QTV65541:QTV65565 RDR65541:RDR65565 RNN65541:RNN65565 RXJ65541:RXJ65565 SHF65541:SHF65565 SRB65541:SRB65565 TAX65541:TAX65565 TKT65541:TKT65565 TUP65541:TUP65565 UEL65541:UEL65565 UOH65541:UOH65565 UYD65541:UYD65565 VHZ65541:VHZ65565 VRV65541:VRV65565 WBR65541:WBR65565 WLN65541:WLN65565 WVJ65541:WVJ65565 B131077:B131101 IX131077:IX131101 ST131077:ST131101 ACP131077:ACP131101 AML131077:AML131101 AWH131077:AWH131101 BGD131077:BGD131101 BPZ131077:BPZ131101 BZV131077:BZV131101 CJR131077:CJR131101 CTN131077:CTN131101 DDJ131077:DDJ131101 DNF131077:DNF131101 DXB131077:DXB131101 EGX131077:EGX131101 EQT131077:EQT131101 FAP131077:FAP131101 FKL131077:FKL131101 FUH131077:FUH131101 GED131077:GED131101 GNZ131077:GNZ131101 GXV131077:GXV131101 HHR131077:HHR131101 HRN131077:HRN131101 IBJ131077:IBJ131101 ILF131077:ILF131101 IVB131077:IVB131101 JEX131077:JEX131101 JOT131077:JOT131101 JYP131077:JYP131101 KIL131077:KIL131101 KSH131077:KSH131101 LCD131077:LCD131101 LLZ131077:LLZ131101 LVV131077:LVV131101 MFR131077:MFR131101 MPN131077:MPN131101 MZJ131077:MZJ131101 NJF131077:NJF131101 NTB131077:NTB131101 OCX131077:OCX131101 OMT131077:OMT131101 OWP131077:OWP131101 PGL131077:PGL131101 PQH131077:PQH131101 QAD131077:QAD131101 QJZ131077:QJZ131101 QTV131077:QTV131101 RDR131077:RDR131101 RNN131077:RNN131101 RXJ131077:RXJ131101 SHF131077:SHF131101 SRB131077:SRB131101 TAX131077:TAX131101 TKT131077:TKT131101 TUP131077:TUP131101 UEL131077:UEL131101 UOH131077:UOH131101 UYD131077:UYD131101 VHZ131077:VHZ131101 VRV131077:VRV131101 WBR131077:WBR131101 WLN131077:WLN131101 WVJ131077:WVJ131101 B196613:B196637 IX196613:IX196637 ST196613:ST196637 ACP196613:ACP196637 AML196613:AML196637 AWH196613:AWH196637 BGD196613:BGD196637 BPZ196613:BPZ196637 BZV196613:BZV196637 CJR196613:CJR196637 CTN196613:CTN196637 DDJ196613:DDJ196637 DNF196613:DNF196637 DXB196613:DXB196637 EGX196613:EGX196637 EQT196613:EQT196637 FAP196613:FAP196637 FKL196613:FKL196637 FUH196613:FUH196637 GED196613:GED196637 GNZ196613:GNZ196637 GXV196613:GXV196637 HHR196613:HHR196637 HRN196613:HRN196637 IBJ196613:IBJ196637 ILF196613:ILF196637 IVB196613:IVB196637 JEX196613:JEX196637 JOT196613:JOT196637 JYP196613:JYP196637 KIL196613:KIL196637 KSH196613:KSH196637 LCD196613:LCD196637 LLZ196613:LLZ196637 LVV196613:LVV196637 MFR196613:MFR196637 MPN196613:MPN196637 MZJ196613:MZJ196637 NJF196613:NJF196637 NTB196613:NTB196637 OCX196613:OCX196637 OMT196613:OMT196637 OWP196613:OWP196637 PGL196613:PGL196637 PQH196613:PQH196637 QAD196613:QAD196637 QJZ196613:QJZ196637 QTV196613:QTV196637 RDR196613:RDR196637 RNN196613:RNN196637 RXJ196613:RXJ196637 SHF196613:SHF196637 SRB196613:SRB196637 TAX196613:TAX196637 TKT196613:TKT196637 TUP196613:TUP196637 UEL196613:UEL196637 UOH196613:UOH196637 UYD196613:UYD196637 VHZ196613:VHZ196637 VRV196613:VRV196637 WBR196613:WBR196637 WLN196613:WLN196637 WVJ196613:WVJ196637 B262149:B262173 IX262149:IX262173 ST262149:ST262173 ACP262149:ACP262173 AML262149:AML262173 AWH262149:AWH262173 BGD262149:BGD262173 BPZ262149:BPZ262173 BZV262149:BZV262173 CJR262149:CJR262173 CTN262149:CTN262173 DDJ262149:DDJ262173 DNF262149:DNF262173 DXB262149:DXB262173 EGX262149:EGX262173 EQT262149:EQT262173 FAP262149:FAP262173 FKL262149:FKL262173 FUH262149:FUH262173 GED262149:GED262173 GNZ262149:GNZ262173 GXV262149:GXV262173 HHR262149:HHR262173 HRN262149:HRN262173 IBJ262149:IBJ262173 ILF262149:ILF262173 IVB262149:IVB262173 JEX262149:JEX262173 JOT262149:JOT262173 JYP262149:JYP262173 KIL262149:KIL262173 KSH262149:KSH262173 LCD262149:LCD262173 LLZ262149:LLZ262173 LVV262149:LVV262173 MFR262149:MFR262173 MPN262149:MPN262173 MZJ262149:MZJ262173 NJF262149:NJF262173 NTB262149:NTB262173 OCX262149:OCX262173 OMT262149:OMT262173 OWP262149:OWP262173 PGL262149:PGL262173 PQH262149:PQH262173 QAD262149:QAD262173 QJZ262149:QJZ262173 QTV262149:QTV262173 RDR262149:RDR262173 RNN262149:RNN262173 RXJ262149:RXJ262173 SHF262149:SHF262173 SRB262149:SRB262173 TAX262149:TAX262173 TKT262149:TKT262173 TUP262149:TUP262173 UEL262149:UEL262173 UOH262149:UOH262173 UYD262149:UYD262173 VHZ262149:VHZ262173 VRV262149:VRV262173 WBR262149:WBR262173 WLN262149:WLN262173 WVJ262149:WVJ262173 B327685:B327709 IX327685:IX327709 ST327685:ST327709 ACP327685:ACP327709 AML327685:AML327709 AWH327685:AWH327709 BGD327685:BGD327709 BPZ327685:BPZ327709 BZV327685:BZV327709 CJR327685:CJR327709 CTN327685:CTN327709 DDJ327685:DDJ327709 DNF327685:DNF327709 DXB327685:DXB327709 EGX327685:EGX327709 EQT327685:EQT327709 FAP327685:FAP327709 FKL327685:FKL327709 FUH327685:FUH327709 GED327685:GED327709 GNZ327685:GNZ327709 GXV327685:GXV327709 HHR327685:HHR327709 HRN327685:HRN327709 IBJ327685:IBJ327709 ILF327685:ILF327709 IVB327685:IVB327709 JEX327685:JEX327709 JOT327685:JOT327709 JYP327685:JYP327709 KIL327685:KIL327709 KSH327685:KSH327709 LCD327685:LCD327709 LLZ327685:LLZ327709 LVV327685:LVV327709 MFR327685:MFR327709 MPN327685:MPN327709 MZJ327685:MZJ327709 NJF327685:NJF327709 NTB327685:NTB327709 OCX327685:OCX327709 OMT327685:OMT327709 OWP327685:OWP327709 PGL327685:PGL327709 PQH327685:PQH327709 QAD327685:QAD327709 QJZ327685:QJZ327709 QTV327685:QTV327709 RDR327685:RDR327709 RNN327685:RNN327709 RXJ327685:RXJ327709 SHF327685:SHF327709 SRB327685:SRB327709 TAX327685:TAX327709 TKT327685:TKT327709 TUP327685:TUP327709 UEL327685:UEL327709 UOH327685:UOH327709 UYD327685:UYD327709 VHZ327685:VHZ327709 VRV327685:VRV327709 WBR327685:WBR327709 WLN327685:WLN327709 WVJ327685:WVJ327709 B393221:B393245 IX393221:IX393245 ST393221:ST393245 ACP393221:ACP393245 AML393221:AML393245 AWH393221:AWH393245 BGD393221:BGD393245 BPZ393221:BPZ393245 BZV393221:BZV393245 CJR393221:CJR393245 CTN393221:CTN393245 DDJ393221:DDJ393245 DNF393221:DNF393245 DXB393221:DXB393245 EGX393221:EGX393245 EQT393221:EQT393245 FAP393221:FAP393245 FKL393221:FKL393245 FUH393221:FUH393245 GED393221:GED393245 GNZ393221:GNZ393245 GXV393221:GXV393245 HHR393221:HHR393245 HRN393221:HRN393245 IBJ393221:IBJ393245 ILF393221:ILF393245 IVB393221:IVB393245 JEX393221:JEX393245 JOT393221:JOT393245 JYP393221:JYP393245 KIL393221:KIL393245 KSH393221:KSH393245 LCD393221:LCD393245 LLZ393221:LLZ393245 LVV393221:LVV393245 MFR393221:MFR393245 MPN393221:MPN393245 MZJ393221:MZJ393245 NJF393221:NJF393245 NTB393221:NTB393245 OCX393221:OCX393245 OMT393221:OMT393245 OWP393221:OWP393245 PGL393221:PGL393245 PQH393221:PQH393245 QAD393221:QAD393245 QJZ393221:QJZ393245 QTV393221:QTV393245 RDR393221:RDR393245 RNN393221:RNN393245 RXJ393221:RXJ393245 SHF393221:SHF393245 SRB393221:SRB393245 TAX393221:TAX393245 TKT393221:TKT393245 TUP393221:TUP393245 UEL393221:UEL393245 UOH393221:UOH393245 UYD393221:UYD393245 VHZ393221:VHZ393245 VRV393221:VRV393245 WBR393221:WBR393245 WLN393221:WLN393245 WVJ393221:WVJ393245 B458757:B458781 IX458757:IX458781 ST458757:ST458781 ACP458757:ACP458781 AML458757:AML458781 AWH458757:AWH458781 BGD458757:BGD458781 BPZ458757:BPZ458781 BZV458757:BZV458781 CJR458757:CJR458781 CTN458757:CTN458781 DDJ458757:DDJ458781 DNF458757:DNF458781 DXB458757:DXB458781 EGX458757:EGX458781 EQT458757:EQT458781 FAP458757:FAP458781 FKL458757:FKL458781 FUH458757:FUH458781 GED458757:GED458781 GNZ458757:GNZ458781 GXV458757:GXV458781 HHR458757:HHR458781 HRN458757:HRN458781 IBJ458757:IBJ458781 ILF458757:ILF458781 IVB458757:IVB458781 JEX458757:JEX458781 JOT458757:JOT458781 JYP458757:JYP458781 KIL458757:KIL458781 KSH458757:KSH458781 LCD458757:LCD458781 LLZ458757:LLZ458781 LVV458757:LVV458781 MFR458757:MFR458781 MPN458757:MPN458781 MZJ458757:MZJ458781 NJF458757:NJF458781 NTB458757:NTB458781 OCX458757:OCX458781 OMT458757:OMT458781 OWP458757:OWP458781 PGL458757:PGL458781 PQH458757:PQH458781 QAD458757:QAD458781 QJZ458757:QJZ458781 QTV458757:QTV458781 RDR458757:RDR458781 RNN458757:RNN458781 RXJ458757:RXJ458781 SHF458757:SHF458781 SRB458757:SRB458781 TAX458757:TAX458781 TKT458757:TKT458781 TUP458757:TUP458781 UEL458757:UEL458781 UOH458757:UOH458781 UYD458757:UYD458781 VHZ458757:VHZ458781 VRV458757:VRV458781 WBR458757:WBR458781 WLN458757:WLN458781 WVJ458757:WVJ458781 B524293:B524317 IX524293:IX524317 ST524293:ST524317 ACP524293:ACP524317 AML524293:AML524317 AWH524293:AWH524317 BGD524293:BGD524317 BPZ524293:BPZ524317 BZV524293:BZV524317 CJR524293:CJR524317 CTN524293:CTN524317 DDJ524293:DDJ524317 DNF524293:DNF524317 DXB524293:DXB524317 EGX524293:EGX524317 EQT524293:EQT524317 FAP524293:FAP524317 FKL524293:FKL524317 FUH524293:FUH524317 GED524293:GED524317 GNZ524293:GNZ524317 GXV524293:GXV524317 HHR524293:HHR524317 HRN524293:HRN524317 IBJ524293:IBJ524317 ILF524293:ILF524317 IVB524293:IVB524317 JEX524293:JEX524317 JOT524293:JOT524317 JYP524293:JYP524317 KIL524293:KIL524317 KSH524293:KSH524317 LCD524293:LCD524317 LLZ524293:LLZ524317 LVV524293:LVV524317 MFR524293:MFR524317 MPN524293:MPN524317 MZJ524293:MZJ524317 NJF524293:NJF524317 NTB524293:NTB524317 OCX524293:OCX524317 OMT524293:OMT524317 OWP524293:OWP524317 PGL524293:PGL524317 PQH524293:PQH524317 QAD524293:QAD524317 QJZ524293:QJZ524317 QTV524293:QTV524317 RDR524293:RDR524317 RNN524293:RNN524317 RXJ524293:RXJ524317 SHF524293:SHF524317 SRB524293:SRB524317 TAX524293:TAX524317 TKT524293:TKT524317 TUP524293:TUP524317 UEL524293:UEL524317 UOH524293:UOH524317 UYD524293:UYD524317 VHZ524293:VHZ524317 VRV524293:VRV524317 WBR524293:WBR524317 WLN524293:WLN524317 WVJ524293:WVJ524317 B589829:B589853 IX589829:IX589853 ST589829:ST589853 ACP589829:ACP589853 AML589829:AML589853 AWH589829:AWH589853 BGD589829:BGD589853 BPZ589829:BPZ589853 BZV589829:BZV589853 CJR589829:CJR589853 CTN589829:CTN589853 DDJ589829:DDJ589853 DNF589829:DNF589853 DXB589829:DXB589853 EGX589829:EGX589853 EQT589829:EQT589853 FAP589829:FAP589853 FKL589829:FKL589853 FUH589829:FUH589853 GED589829:GED589853 GNZ589829:GNZ589853 GXV589829:GXV589853 HHR589829:HHR589853 HRN589829:HRN589853 IBJ589829:IBJ589853 ILF589829:ILF589853 IVB589829:IVB589853 JEX589829:JEX589853 JOT589829:JOT589853 JYP589829:JYP589853 KIL589829:KIL589853 KSH589829:KSH589853 LCD589829:LCD589853 LLZ589829:LLZ589853 LVV589829:LVV589853 MFR589829:MFR589853 MPN589829:MPN589853 MZJ589829:MZJ589853 NJF589829:NJF589853 NTB589829:NTB589853 OCX589829:OCX589853 OMT589829:OMT589853 OWP589829:OWP589853 PGL589829:PGL589853 PQH589829:PQH589853 QAD589829:QAD589853 QJZ589829:QJZ589853 QTV589829:QTV589853 RDR589829:RDR589853 RNN589829:RNN589853 RXJ589829:RXJ589853 SHF589829:SHF589853 SRB589829:SRB589853 TAX589829:TAX589853 TKT589829:TKT589853 TUP589829:TUP589853 UEL589829:UEL589853 UOH589829:UOH589853 UYD589829:UYD589853 VHZ589829:VHZ589853 VRV589829:VRV589853 WBR589829:WBR589853 WLN589829:WLN589853 WVJ589829:WVJ589853 B655365:B655389 IX655365:IX655389 ST655365:ST655389 ACP655365:ACP655389 AML655365:AML655389 AWH655365:AWH655389 BGD655365:BGD655389 BPZ655365:BPZ655389 BZV655365:BZV655389 CJR655365:CJR655389 CTN655365:CTN655389 DDJ655365:DDJ655389 DNF655365:DNF655389 DXB655365:DXB655389 EGX655365:EGX655389 EQT655365:EQT655389 FAP655365:FAP655389 FKL655365:FKL655389 FUH655365:FUH655389 GED655365:GED655389 GNZ655365:GNZ655389 GXV655365:GXV655389 HHR655365:HHR655389 HRN655365:HRN655389 IBJ655365:IBJ655389 ILF655365:ILF655389 IVB655365:IVB655389 JEX655365:JEX655389 JOT655365:JOT655389 JYP655365:JYP655389 KIL655365:KIL655389 KSH655365:KSH655389 LCD655365:LCD655389 LLZ655365:LLZ655389 LVV655365:LVV655389 MFR655365:MFR655389 MPN655365:MPN655389 MZJ655365:MZJ655389 NJF655365:NJF655389 NTB655365:NTB655389 OCX655365:OCX655389 OMT655365:OMT655389 OWP655365:OWP655389 PGL655365:PGL655389 PQH655365:PQH655389 QAD655365:QAD655389 QJZ655365:QJZ655389 QTV655365:QTV655389 RDR655365:RDR655389 RNN655365:RNN655389 RXJ655365:RXJ655389 SHF655365:SHF655389 SRB655365:SRB655389 TAX655365:TAX655389 TKT655365:TKT655389 TUP655365:TUP655389 UEL655365:UEL655389 UOH655365:UOH655389 UYD655365:UYD655389 VHZ655365:VHZ655389 VRV655365:VRV655389 WBR655365:WBR655389 WLN655365:WLN655389 WVJ655365:WVJ655389 B720901:B720925 IX720901:IX720925 ST720901:ST720925 ACP720901:ACP720925 AML720901:AML720925 AWH720901:AWH720925 BGD720901:BGD720925 BPZ720901:BPZ720925 BZV720901:BZV720925 CJR720901:CJR720925 CTN720901:CTN720925 DDJ720901:DDJ720925 DNF720901:DNF720925 DXB720901:DXB720925 EGX720901:EGX720925 EQT720901:EQT720925 FAP720901:FAP720925 FKL720901:FKL720925 FUH720901:FUH720925 GED720901:GED720925 GNZ720901:GNZ720925 GXV720901:GXV720925 HHR720901:HHR720925 HRN720901:HRN720925 IBJ720901:IBJ720925 ILF720901:ILF720925 IVB720901:IVB720925 JEX720901:JEX720925 JOT720901:JOT720925 JYP720901:JYP720925 KIL720901:KIL720925 KSH720901:KSH720925 LCD720901:LCD720925 LLZ720901:LLZ720925 LVV720901:LVV720925 MFR720901:MFR720925 MPN720901:MPN720925 MZJ720901:MZJ720925 NJF720901:NJF720925 NTB720901:NTB720925 OCX720901:OCX720925 OMT720901:OMT720925 OWP720901:OWP720925 PGL720901:PGL720925 PQH720901:PQH720925 QAD720901:QAD720925 QJZ720901:QJZ720925 QTV720901:QTV720925 RDR720901:RDR720925 RNN720901:RNN720925 RXJ720901:RXJ720925 SHF720901:SHF720925 SRB720901:SRB720925 TAX720901:TAX720925 TKT720901:TKT720925 TUP720901:TUP720925 UEL720901:UEL720925 UOH720901:UOH720925 UYD720901:UYD720925 VHZ720901:VHZ720925 VRV720901:VRV720925 WBR720901:WBR720925 WLN720901:WLN720925 WVJ720901:WVJ720925 B786437:B786461 IX786437:IX786461 ST786437:ST786461 ACP786437:ACP786461 AML786437:AML786461 AWH786437:AWH786461 BGD786437:BGD786461 BPZ786437:BPZ786461 BZV786437:BZV786461 CJR786437:CJR786461 CTN786437:CTN786461 DDJ786437:DDJ786461 DNF786437:DNF786461 DXB786437:DXB786461 EGX786437:EGX786461 EQT786437:EQT786461 FAP786437:FAP786461 FKL786437:FKL786461 FUH786437:FUH786461 GED786437:GED786461 GNZ786437:GNZ786461 GXV786437:GXV786461 HHR786437:HHR786461 HRN786437:HRN786461 IBJ786437:IBJ786461 ILF786437:ILF786461 IVB786437:IVB786461 JEX786437:JEX786461 JOT786437:JOT786461 JYP786437:JYP786461 KIL786437:KIL786461 KSH786437:KSH786461 LCD786437:LCD786461 LLZ786437:LLZ786461 LVV786437:LVV786461 MFR786437:MFR786461 MPN786437:MPN786461 MZJ786437:MZJ786461 NJF786437:NJF786461 NTB786437:NTB786461 OCX786437:OCX786461 OMT786437:OMT786461 OWP786437:OWP786461 PGL786437:PGL786461 PQH786437:PQH786461 QAD786437:QAD786461 QJZ786437:QJZ786461 QTV786437:QTV786461 RDR786437:RDR786461 RNN786437:RNN786461 RXJ786437:RXJ786461 SHF786437:SHF786461 SRB786437:SRB786461 TAX786437:TAX786461 TKT786437:TKT786461 TUP786437:TUP786461 UEL786437:UEL786461 UOH786437:UOH786461 UYD786437:UYD786461 VHZ786437:VHZ786461 VRV786437:VRV786461 WBR786437:WBR786461 WLN786437:WLN786461 WVJ786437:WVJ786461 B851973:B851997 IX851973:IX851997 ST851973:ST851997 ACP851973:ACP851997 AML851973:AML851997 AWH851973:AWH851997 BGD851973:BGD851997 BPZ851973:BPZ851997 BZV851973:BZV851997 CJR851973:CJR851997 CTN851973:CTN851997 DDJ851973:DDJ851997 DNF851973:DNF851997 DXB851973:DXB851997 EGX851973:EGX851997 EQT851973:EQT851997 FAP851973:FAP851997 FKL851973:FKL851997 FUH851973:FUH851997 GED851973:GED851997 GNZ851973:GNZ851997 GXV851973:GXV851997 HHR851973:HHR851997 HRN851973:HRN851997 IBJ851973:IBJ851997 ILF851973:ILF851997 IVB851973:IVB851997 JEX851973:JEX851997 JOT851973:JOT851997 JYP851973:JYP851997 KIL851973:KIL851997 KSH851973:KSH851997 LCD851973:LCD851997 LLZ851973:LLZ851997 LVV851973:LVV851997 MFR851973:MFR851997 MPN851973:MPN851997 MZJ851973:MZJ851997 NJF851973:NJF851997 NTB851973:NTB851997 OCX851973:OCX851997 OMT851973:OMT851997 OWP851973:OWP851997 PGL851973:PGL851997 PQH851973:PQH851997 QAD851973:QAD851997 QJZ851973:QJZ851997 QTV851973:QTV851997 RDR851973:RDR851997 RNN851973:RNN851997 RXJ851973:RXJ851997 SHF851973:SHF851997 SRB851973:SRB851997 TAX851973:TAX851997 TKT851973:TKT851997 TUP851973:TUP851997 UEL851973:UEL851997 UOH851973:UOH851997 UYD851973:UYD851997 VHZ851973:VHZ851997 VRV851973:VRV851997 WBR851973:WBR851997 WLN851973:WLN851997 WVJ851973:WVJ851997 B917509:B917533 IX917509:IX917533 ST917509:ST917533 ACP917509:ACP917533 AML917509:AML917533 AWH917509:AWH917533 BGD917509:BGD917533 BPZ917509:BPZ917533 BZV917509:BZV917533 CJR917509:CJR917533 CTN917509:CTN917533 DDJ917509:DDJ917533 DNF917509:DNF917533 DXB917509:DXB917533 EGX917509:EGX917533 EQT917509:EQT917533 FAP917509:FAP917533 FKL917509:FKL917533 FUH917509:FUH917533 GED917509:GED917533 GNZ917509:GNZ917533 GXV917509:GXV917533 HHR917509:HHR917533 HRN917509:HRN917533 IBJ917509:IBJ917533 ILF917509:ILF917533 IVB917509:IVB917533 JEX917509:JEX917533 JOT917509:JOT917533 JYP917509:JYP917533 KIL917509:KIL917533 KSH917509:KSH917533 LCD917509:LCD917533 LLZ917509:LLZ917533 LVV917509:LVV917533 MFR917509:MFR917533 MPN917509:MPN917533 MZJ917509:MZJ917533 NJF917509:NJF917533 NTB917509:NTB917533 OCX917509:OCX917533 OMT917509:OMT917533 OWP917509:OWP917533 PGL917509:PGL917533 PQH917509:PQH917533 QAD917509:QAD917533 QJZ917509:QJZ917533 QTV917509:QTV917533 RDR917509:RDR917533 RNN917509:RNN917533 RXJ917509:RXJ917533 SHF917509:SHF917533 SRB917509:SRB917533 TAX917509:TAX917533 TKT917509:TKT917533 TUP917509:TUP917533 UEL917509:UEL917533 UOH917509:UOH917533 UYD917509:UYD917533 VHZ917509:VHZ917533 VRV917509:VRV917533 WBR917509:WBR917533 WLN917509:WLN917533 WVJ917509:WVJ917533 B983045:B983069 IX983045:IX983069 ST983045:ST983069 ACP983045:ACP983069 AML983045:AML983069 AWH983045:AWH983069 BGD983045:BGD983069 BPZ983045:BPZ983069 BZV983045:BZV983069 CJR983045:CJR983069 CTN983045:CTN983069 DDJ983045:DDJ983069 DNF983045:DNF983069 DXB983045:DXB983069 EGX983045:EGX983069 EQT983045:EQT983069 FAP983045:FAP983069 FKL983045:FKL983069 FUH983045:FUH983069 GED983045:GED983069 GNZ983045:GNZ983069 GXV983045:GXV983069 HHR983045:HHR983069 HRN983045:HRN983069 IBJ983045:IBJ983069 ILF983045:ILF983069 IVB983045:IVB983069 JEX983045:JEX983069 JOT983045:JOT983069 JYP983045:JYP983069 KIL983045:KIL983069 KSH983045:KSH983069 LCD983045:LCD983069 LLZ983045:LLZ983069 LVV983045:LVV983069 MFR983045:MFR983069 MPN983045:MPN983069 MZJ983045:MZJ983069 NJF983045:NJF983069 NTB983045:NTB983069 OCX983045:OCX983069 OMT983045:OMT983069 OWP983045:OWP983069 PGL983045:PGL983069 PQH983045:PQH983069 QAD983045:QAD983069 QJZ983045:QJZ983069 QTV983045:QTV983069 RDR983045:RDR983069 RNN983045:RNN983069 RXJ983045:RXJ983069 SHF983045:SHF983069 SRB983045:SRB983069 TAX983045:TAX983069 TKT983045:TKT983069 TUP983045:TUP983069 UEL983045:UEL983069 UOH983045:UOH983069 UYD983045:UYD983069 VHZ983045:VHZ983069 VRV983045:VRV983069 WBR983045:WBR983069 WLN983045:WLN983069 B20:B24 WVJ46:WVJ64 WLN46:WLN64 WBR46:WBR64 VRV46:VRV64 VHZ46:VHZ64 UYD46:UYD64 UOH46:UOH64 UEL46:UEL64 TUP46:TUP64 TKT46:TKT64 TAX46:TAX64 SRB46:SRB64 SHF46:SHF64 RXJ46:RXJ64 RNN46:RNN64 RDR46:RDR64 QTV46:QTV64 QJZ46:QJZ64 QAD46:QAD64 PQH46:PQH64 PGL46:PGL64 OWP46:OWP64 OMT46:OMT64 OCX46:OCX64 NTB46:NTB64 NJF46:NJF64 MZJ46:MZJ64 MPN46:MPN64 MFR46:MFR64 LVV46:LVV64 LLZ46:LLZ64 LCD46:LCD64 KSH46:KSH64 KIL46:KIL64 JYP46:JYP64 JOT46:JOT64 JEX46:JEX64 IVB46:IVB64 ILF46:ILF64 IBJ46:IBJ64 HRN46:HRN64 HHR46:HHR64 GXV46:GXV64 GNZ46:GNZ64 GED46:GED64 FUH46:FUH64 FKL46:FKL64 FAP46:FAP64 EQT46:EQT64 EGX46:EGX64 DXB46:DXB64 DNF46:DNF64 DDJ46:DDJ64 CTN46:CTN64 CJR46:CJR64 BZV46:BZV64 BPZ46:BPZ64 BGD46:BGD64 AWH46:AWH64 AML46:AML64 ACP46:ACP64 ST46:ST64 IX46:IX64">
      <formula1>$B$1:$B$12</formula1>
    </dataValidation>
  </dataValidations>
  <pageMargins left="0.78740157480314965" right="0.78740157480314965" top="0.78740157480314965" bottom="0.78740157480314965" header="0.51181102362204722" footer="0.51181102362204722"/>
  <pageSetup paperSize="9" scale="43" orientation="landscape" r:id="rId1"/>
  <headerFooter alignWithMargins="0">
    <oddFooter>&amp;C&amp;F&amp;Rp.&amp;P/&amp;N</oddFooter>
  </headerFooter>
  <ignoredErrors>
    <ignoredError sqref="P40" evalError="1"/>
    <ignoredError sqref="F25" formula="1"/>
  </ignoredErrors>
  <drawing r:id="rId2"/>
  <legacyDrawing r:id="rId3"/>
  <mc:AlternateContent xmlns:mc="http://schemas.openxmlformats.org/markup-compatibility/2006">
    <mc:Choice Requires="x14">
      <controls>
        <mc:AlternateContent xmlns:mc="http://schemas.openxmlformats.org/markup-compatibility/2006">
          <mc:Choice Requires="x14">
            <control shapeId="14742" r:id="rId4" name="Button 406">
              <controlPr defaultSize="0" print="0" autoFill="0" autoPict="0" macro="[0]!AjoutAgentTE">
                <anchor moveWithCells="1" sizeWithCells="1">
                  <from>
                    <xdr:col>2</xdr:col>
                    <xdr:colOff>7620</xdr:colOff>
                    <xdr:row>39</xdr:row>
                    <xdr:rowOff>30480</xdr:rowOff>
                  </from>
                  <to>
                    <xdr:col>2</xdr:col>
                    <xdr:colOff>6461760</xdr:colOff>
                    <xdr:row>39</xdr:row>
                    <xdr:rowOff>365760</xdr:rowOff>
                  </to>
                </anchor>
              </controlPr>
            </control>
          </mc:Choice>
        </mc:AlternateContent>
        <mc:AlternateContent xmlns:mc="http://schemas.openxmlformats.org/markup-compatibility/2006">
          <mc:Choice Requires="x14">
            <control shapeId="14743" r:id="rId5" name="Button 407">
              <controlPr defaultSize="0" print="0" autoFill="0" autoPict="0" macro="[0]!AjoutAgentTL">
                <anchor moveWithCells="1" sizeWithCells="1">
                  <from>
                    <xdr:col>2</xdr:col>
                    <xdr:colOff>38100</xdr:colOff>
                    <xdr:row>24</xdr:row>
                    <xdr:rowOff>38100</xdr:rowOff>
                  </from>
                  <to>
                    <xdr:col>2</xdr:col>
                    <xdr:colOff>6461760</xdr:colOff>
                    <xdr:row>24</xdr:row>
                    <xdr:rowOff>373380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tabColor theme="0" tint="-0.14999847407452621"/>
    <pageSetUpPr fitToPage="1"/>
  </sheetPr>
  <dimension ref="A1:X85"/>
  <sheetViews>
    <sheetView zoomScale="72" zoomScaleNormal="72" workbookViewId="0">
      <pane xSplit="3" ySplit="19" topLeftCell="D56" activePane="bottomRight" state="frozen"/>
      <selection activeCell="A14" sqref="A14"/>
      <selection pane="topRight" activeCell="D14" sqref="D14"/>
      <selection pane="bottomLeft" activeCell="A20" sqref="A20"/>
      <selection pane="bottomRight" activeCell="A11" sqref="A1:XFD11"/>
    </sheetView>
  </sheetViews>
  <sheetFormatPr baseColWidth="10" defaultColWidth="10.19921875" defaultRowHeight="15" customHeight="1" x14ac:dyDescent="0.25"/>
  <cols>
    <col min="1" max="1" width="3.19921875" style="1" customWidth="1"/>
    <col min="2" max="2" width="39.8984375" style="1" bestFit="1" customWidth="1"/>
    <col min="3" max="3" width="77" style="1" customWidth="1"/>
    <col min="4" max="4" width="7.19921875" style="4" bestFit="1" customWidth="1"/>
    <col min="5" max="5" width="12.09765625" style="6" customWidth="1"/>
    <col min="6" max="6" width="10.69921875" style="6" customWidth="1"/>
    <col min="7" max="7" width="11.3984375" style="6" bestFit="1" customWidth="1"/>
    <col min="8" max="8" width="10.69921875" style="6" customWidth="1"/>
    <col min="9" max="9" width="13.59765625" style="1" customWidth="1"/>
    <col min="10" max="10" width="11.3984375" style="6" customWidth="1"/>
    <col min="11" max="12" width="9.3984375" style="7" customWidth="1"/>
    <col min="13" max="13" width="11.3984375" style="6" bestFit="1" customWidth="1"/>
    <col min="14" max="14" width="10.69921875" style="6" customWidth="1"/>
    <col min="15" max="15" width="11.3984375" style="6" bestFit="1" customWidth="1"/>
    <col min="16" max="16" width="10.19921875" style="7" customWidth="1"/>
    <col min="17" max="17" width="14.69921875" style="8" customWidth="1"/>
    <col min="18" max="18" width="11.09765625" style="6" bestFit="1" customWidth="1"/>
    <col min="19" max="19" width="12.09765625" style="1" bestFit="1" customWidth="1"/>
    <col min="20" max="20" width="12.5" style="1" bestFit="1" customWidth="1"/>
    <col min="21" max="21" width="11.69921875" style="1" bestFit="1" customWidth="1"/>
    <col min="22" max="256" width="10.19921875" style="1"/>
    <col min="257" max="257" width="3.19921875" style="1" customWidth="1"/>
    <col min="258" max="258" width="39.8984375" style="1" bestFit="1" customWidth="1"/>
    <col min="259" max="259" width="27" style="1" customWidth="1"/>
    <col min="260" max="260" width="7.19921875" style="1" bestFit="1" customWidth="1"/>
    <col min="261" max="261" width="12.09765625" style="1" customWidth="1"/>
    <col min="262" max="262" width="10.69921875" style="1" customWidth="1"/>
    <col min="263" max="263" width="11.3984375" style="1" bestFit="1" customWidth="1"/>
    <col min="264" max="264" width="10.69921875" style="1" customWidth="1"/>
    <col min="265" max="266" width="0" style="1" hidden="1" customWidth="1"/>
    <col min="267" max="268" width="9.3984375" style="1" customWidth="1"/>
    <col min="269" max="269" width="11.3984375" style="1" bestFit="1" customWidth="1"/>
    <col min="270" max="270" width="10.69921875" style="1" customWidth="1"/>
    <col min="271" max="271" width="11.3984375" style="1" bestFit="1" customWidth="1"/>
    <col min="272" max="272" width="10.19921875" style="1" customWidth="1"/>
    <col min="273" max="273" width="14.69921875" style="1" customWidth="1"/>
    <col min="274" max="274" width="11.09765625" style="1" bestFit="1" customWidth="1"/>
    <col min="275" max="512" width="10.19921875" style="1"/>
    <col min="513" max="513" width="3.19921875" style="1" customWidth="1"/>
    <col min="514" max="514" width="39.8984375" style="1" bestFit="1" customWidth="1"/>
    <col min="515" max="515" width="27" style="1" customWidth="1"/>
    <col min="516" max="516" width="7.19921875" style="1" bestFit="1" customWidth="1"/>
    <col min="517" max="517" width="12.09765625" style="1" customWidth="1"/>
    <col min="518" max="518" width="10.69921875" style="1" customWidth="1"/>
    <col min="519" max="519" width="11.3984375" style="1" bestFit="1" customWidth="1"/>
    <col min="520" max="520" width="10.69921875" style="1" customWidth="1"/>
    <col min="521" max="522" width="0" style="1" hidden="1" customWidth="1"/>
    <col min="523" max="524" width="9.3984375" style="1" customWidth="1"/>
    <col min="525" max="525" width="11.3984375" style="1" bestFit="1" customWidth="1"/>
    <col min="526" max="526" width="10.69921875" style="1" customWidth="1"/>
    <col min="527" max="527" width="11.3984375" style="1" bestFit="1" customWidth="1"/>
    <col min="528" max="528" width="10.19921875" style="1" customWidth="1"/>
    <col min="529" max="529" width="14.69921875" style="1" customWidth="1"/>
    <col min="530" max="530" width="11.09765625" style="1" bestFit="1" customWidth="1"/>
    <col min="531" max="768" width="10.19921875" style="1"/>
    <col min="769" max="769" width="3.19921875" style="1" customWidth="1"/>
    <col min="770" max="770" width="39.8984375" style="1" bestFit="1" customWidth="1"/>
    <col min="771" max="771" width="27" style="1" customWidth="1"/>
    <col min="772" max="772" width="7.19921875" style="1" bestFit="1" customWidth="1"/>
    <col min="773" max="773" width="12.09765625" style="1" customWidth="1"/>
    <col min="774" max="774" width="10.69921875" style="1" customWidth="1"/>
    <col min="775" max="775" width="11.3984375" style="1" bestFit="1" customWidth="1"/>
    <col min="776" max="776" width="10.69921875" style="1" customWidth="1"/>
    <col min="777" max="778" width="0" style="1" hidden="1" customWidth="1"/>
    <col min="779" max="780" width="9.3984375" style="1" customWidth="1"/>
    <col min="781" max="781" width="11.3984375" style="1" bestFit="1" customWidth="1"/>
    <col min="782" max="782" width="10.69921875" style="1" customWidth="1"/>
    <col min="783" max="783" width="11.3984375" style="1" bestFit="1" customWidth="1"/>
    <col min="784" max="784" width="10.19921875" style="1" customWidth="1"/>
    <col min="785" max="785" width="14.69921875" style="1" customWidth="1"/>
    <col min="786" max="786" width="11.09765625" style="1" bestFit="1" customWidth="1"/>
    <col min="787" max="1024" width="10.19921875" style="1"/>
    <col min="1025" max="1025" width="3.19921875" style="1" customWidth="1"/>
    <col min="1026" max="1026" width="39.8984375" style="1" bestFit="1" customWidth="1"/>
    <col min="1027" max="1027" width="27" style="1" customWidth="1"/>
    <col min="1028" max="1028" width="7.19921875" style="1" bestFit="1" customWidth="1"/>
    <col min="1029" max="1029" width="12.09765625" style="1" customWidth="1"/>
    <col min="1030" max="1030" width="10.69921875" style="1" customWidth="1"/>
    <col min="1031" max="1031" width="11.3984375" style="1" bestFit="1" customWidth="1"/>
    <col min="1032" max="1032" width="10.69921875" style="1" customWidth="1"/>
    <col min="1033" max="1034" width="0" style="1" hidden="1" customWidth="1"/>
    <col min="1035" max="1036" width="9.3984375" style="1" customWidth="1"/>
    <col min="1037" max="1037" width="11.3984375" style="1" bestFit="1" customWidth="1"/>
    <col min="1038" max="1038" width="10.69921875" style="1" customWidth="1"/>
    <col min="1039" max="1039" width="11.3984375" style="1" bestFit="1" customWidth="1"/>
    <col min="1040" max="1040" width="10.19921875" style="1" customWidth="1"/>
    <col min="1041" max="1041" width="14.69921875" style="1" customWidth="1"/>
    <col min="1042" max="1042" width="11.09765625" style="1" bestFit="1" customWidth="1"/>
    <col min="1043" max="1280" width="10.19921875" style="1"/>
    <col min="1281" max="1281" width="3.19921875" style="1" customWidth="1"/>
    <col min="1282" max="1282" width="39.8984375" style="1" bestFit="1" customWidth="1"/>
    <col min="1283" max="1283" width="27" style="1" customWidth="1"/>
    <col min="1284" max="1284" width="7.19921875" style="1" bestFit="1" customWidth="1"/>
    <col min="1285" max="1285" width="12.09765625" style="1" customWidth="1"/>
    <col min="1286" max="1286" width="10.69921875" style="1" customWidth="1"/>
    <col min="1287" max="1287" width="11.3984375" style="1" bestFit="1" customWidth="1"/>
    <col min="1288" max="1288" width="10.69921875" style="1" customWidth="1"/>
    <col min="1289" max="1290" width="0" style="1" hidden="1" customWidth="1"/>
    <col min="1291" max="1292" width="9.3984375" style="1" customWidth="1"/>
    <col min="1293" max="1293" width="11.3984375" style="1" bestFit="1" customWidth="1"/>
    <col min="1294" max="1294" width="10.69921875" style="1" customWidth="1"/>
    <col min="1295" max="1295" width="11.3984375" style="1" bestFit="1" customWidth="1"/>
    <col min="1296" max="1296" width="10.19921875" style="1" customWidth="1"/>
    <col min="1297" max="1297" width="14.69921875" style="1" customWidth="1"/>
    <col min="1298" max="1298" width="11.09765625" style="1" bestFit="1" customWidth="1"/>
    <col min="1299" max="1536" width="10.19921875" style="1"/>
    <col min="1537" max="1537" width="3.19921875" style="1" customWidth="1"/>
    <col min="1538" max="1538" width="39.8984375" style="1" bestFit="1" customWidth="1"/>
    <col min="1539" max="1539" width="27" style="1" customWidth="1"/>
    <col min="1540" max="1540" width="7.19921875" style="1" bestFit="1" customWidth="1"/>
    <col min="1541" max="1541" width="12.09765625" style="1" customWidth="1"/>
    <col min="1542" max="1542" width="10.69921875" style="1" customWidth="1"/>
    <col min="1543" max="1543" width="11.3984375" style="1" bestFit="1" customWidth="1"/>
    <col min="1544" max="1544" width="10.69921875" style="1" customWidth="1"/>
    <col min="1545" max="1546" width="0" style="1" hidden="1" customWidth="1"/>
    <col min="1547" max="1548" width="9.3984375" style="1" customWidth="1"/>
    <col min="1549" max="1549" width="11.3984375" style="1" bestFit="1" customWidth="1"/>
    <col min="1550" max="1550" width="10.69921875" style="1" customWidth="1"/>
    <col min="1551" max="1551" width="11.3984375" style="1" bestFit="1" customWidth="1"/>
    <col min="1552" max="1552" width="10.19921875" style="1" customWidth="1"/>
    <col min="1553" max="1553" width="14.69921875" style="1" customWidth="1"/>
    <col min="1554" max="1554" width="11.09765625" style="1" bestFit="1" customWidth="1"/>
    <col min="1555" max="1792" width="10.19921875" style="1"/>
    <col min="1793" max="1793" width="3.19921875" style="1" customWidth="1"/>
    <col min="1794" max="1794" width="39.8984375" style="1" bestFit="1" customWidth="1"/>
    <col min="1795" max="1795" width="27" style="1" customWidth="1"/>
    <col min="1796" max="1796" width="7.19921875" style="1" bestFit="1" customWidth="1"/>
    <col min="1797" max="1797" width="12.09765625" style="1" customWidth="1"/>
    <col min="1798" max="1798" width="10.69921875" style="1" customWidth="1"/>
    <col min="1799" max="1799" width="11.3984375" style="1" bestFit="1" customWidth="1"/>
    <col min="1800" max="1800" width="10.69921875" style="1" customWidth="1"/>
    <col min="1801" max="1802" width="0" style="1" hidden="1" customWidth="1"/>
    <col min="1803" max="1804" width="9.3984375" style="1" customWidth="1"/>
    <col min="1805" max="1805" width="11.3984375" style="1" bestFit="1" customWidth="1"/>
    <col min="1806" max="1806" width="10.69921875" style="1" customWidth="1"/>
    <col min="1807" max="1807" width="11.3984375" style="1" bestFit="1" customWidth="1"/>
    <col min="1808" max="1808" width="10.19921875" style="1" customWidth="1"/>
    <col min="1809" max="1809" width="14.69921875" style="1" customWidth="1"/>
    <col min="1810" max="1810" width="11.09765625" style="1" bestFit="1" customWidth="1"/>
    <col min="1811" max="2048" width="10.19921875" style="1"/>
    <col min="2049" max="2049" width="3.19921875" style="1" customWidth="1"/>
    <col min="2050" max="2050" width="39.8984375" style="1" bestFit="1" customWidth="1"/>
    <col min="2051" max="2051" width="27" style="1" customWidth="1"/>
    <col min="2052" max="2052" width="7.19921875" style="1" bestFit="1" customWidth="1"/>
    <col min="2053" max="2053" width="12.09765625" style="1" customWidth="1"/>
    <col min="2054" max="2054" width="10.69921875" style="1" customWidth="1"/>
    <col min="2055" max="2055" width="11.3984375" style="1" bestFit="1" customWidth="1"/>
    <col min="2056" max="2056" width="10.69921875" style="1" customWidth="1"/>
    <col min="2057" max="2058" width="0" style="1" hidden="1" customWidth="1"/>
    <col min="2059" max="2060" width="9.3984375" style="1" customWidth="1"/>
    <col min="2061" max="2061" width="11.3984375" style="1" bestFit="1" customWidth="1"/>
    <col min="2062" max="2062" width="10.69921875" style="1" customWidth="1"/>
    <col min="2063" max="2063" width="11.3984375" style="1" bestFit="1" customWidth="1"/>
    <col min="2064" max="2064" width="10.19921875" style="1" customWidth="1"/>
    <col min="2065" max="2065" width="14.69921875" style="1" customWidth="1"/>
    <col min="2066" max="2066" width="11.09765625" style="1" bestFit="1" customWidth="1"/>
    <col min="2067" max="2304" width="10.19921875" style="1"/>
    <col min="2305" max="2305" width="3.19921875" style="1" customWidth="1"/>
    <col min="2306" max="2306" width="39.8984375" style="1" bestFit="1" customWidth="1"/>
    <col min="2307" max="2307" width="27" style="1" customWidth="1"/>
    <col min="2308" max="2308" width="7.19921875" style="1" bestFit="1" customWidth="1"/>
    <col min="2309" max="2309" width="12.09765625" style="1" customWidth="1"/>
    <col min="2310" max="2310" width="10.69921875" style="1" customWidth="1"/>
    <col min="2311" max="2311" width="11.3984375" style="1" bestFit="1" customWidth="1"/>
    <col min="2312" max="2312" width="10.69921875" style="1" customWidth="1"/>
    <col min="2313" max="2314" width="0" style="1" hidden="1" customWidth="1"/>
    <col min="2315" max="2316" width="9.3984375" style="1" customWidth="1"/>
    <col min="2317" max="2317" width="11.3984375" style="1" bestFit="1" customWidth="1"/>
    <col min="2318" max="2318" width="10.69921875" style="1" customWidth="1"/>
    <col min="2319" max="2319" width="11.3984375" style="1" bestFit="1" customWidth="1"/>
    <col min="2320" max="2320" width="10.19921875" style="1" customWidth="1"/>
    <col min="2321" max="2321" width="14.69921875" style="1" customWidth="1"/>
    <col min="2322" max="2322" width="11.09765625" style="1" bestFit="1" customWidth="1"/>
    <col min="2323" max="2560" width="10.19921875" style="1"/>
    <col min="2561" max="2561" width="3.19921875" style="1" customWidth="1"/>
    <col min="2562" max="2562" width="39.8984375" style="1" bestFit="1" customWidth="1"/>
    <col min="2563" max="2563" width="27" style="1" customWidth="1"/>
    <col min="2564" max="2564" width="7.19921875" style="1" bestFit="1" customWidth="1"/>
    <col min="2565" max="2565" width="12.09765625" style="1" customWidth="1"/>
    <col min="2566" max="2566" width="10.69921875" style="1" customWidth="1"/>
    <col min="2567" max="2567" width="11.3984375" style="1" bestFit="1" customWidth="1"/>
    <col min="2568" max="2568" width="10.69921875" style="1" customWidth="1"/>
    <col min="2569" max="2570" width="0" style="1" hidden="1" customWidth="1"/>
    <col min="2571" max="2572" width="9.3984375" style="1" customWidth="1"/>
    <col min="2573" max="2573" width="11.3984375" style="1" bestFit="1" customWidth="1"/>
    <col min="2574" max="2574" width="10.69921875" style="1" customWidth="1"/>
    <col min="2575" max="2575" width="11.3984375" style="1" bestFit="1" customWidth="1"/>
    <col min="2576" max="2576" width="10.19921875" style="1" customWidth="1"/>
    <col min="2577" max="2577" width="14.69921875" style="1" customWidth="1"/>
    <col min="2578" max="2578" width="11.09765625" style="1" bestFit="1" customWidth="1"/>
    <col min="2579" max="2816" width="10.19921875" style="1"/>
    <col min="2817" max="2817" width="3.19921875" style="1" customWidth="1"/>
    <col min="2818" max="2818" width="39.8984375" style="1" bestFit="1" customWidth="1"/>
    <col min="2819" max="2819" width="27" style="1" customWidth="1"/>
    <col min="2820" max="2820" width="7.19921875" style="1" bestFit="1" customWidth="1"/>
    <col min="2821" max="2821" width="12.09765625" style="1" customWidth="1"/>
    <col min="2822" max="2822" width="10.69921875" style="1" customWidth="1"/>
    <col min="2823" max="2823" width="11.3984375" style="1" bestFit="1" customWidth="1"/>
    <col min="2824" max="2824" width="10.69921875" style="1" customWidth="1"/>
    <col min="2825" max="2826" width="0" style="1" hidden="1" customWidth="1"/>
    <col min="2827" max="2828" width="9.3984375" style="1" customWidth="1"/>
    <col min="2829" max="2829" width="11.3984375" style="1" bestFit="1" customWidth="1"/>
    <col min="2830" max="2830" width="10.69921875" style="1" customWidth="1"/>
    <col min="2831" max="2831" width="11.3984375" style="1" bestFit="1" customWidth="1"/>
    <col min="2832" max="2832" width="10.19921875" style="1" customWidth="1"/>
    <col min="2833" max="2833" width="14.69921875" style="1" customWidth="1"/>
    <col min="2834" max="2834" width="11.09765625" style="1" bestFit="1" customWidth="1"/>
    <col min="2835" max="3072" width="10.19921875" style="1"/>
    <col min="3073" max="3073" width="3.19921875" style="1" customWidth="1"/>
    <col min="3074" max="3074" width="39.8984375" style="1" bestFit="1" customWidth="1"/>
    <col min="3075" max="3075" width="27" style="1" customWidth="1"/>
    <col min="3076" max="3076" width="7.19921875" style="1" bestFit="1" customWidth="1"/>
    <col min="3077" max="3077" width="12.09765625" style="1" customWidth="1"/>
    <col min="3078" max="3078" width="10.69921875" style="1" customWidth="1"/>
    <col min="3079" max="3079" width="11.3984375" style="1" bestFit="1" customWidth="1"/>
    <col min="3080" max="3080" width="10.69921875" style="1" customWidth="1"/>
    <col min="3081" max="3082" width="0" style="1" hidden="1" customWidth="1"/>
    <col min="3083" max="3084" width="9.3984375" style="1" customWidth="1"/>
    <col min="3085" max="3085" width="11.3984375" style="1" bestFit="1" customWidth="1"/>
    <col min="3086" max="3086" width="10.69921875" style="1" customWidth="1"/>
    <col min="3087" max="3087" width="11.3984375" style="1" bestFit="1" customWidth="1"/>
    <col min="3088" max="3088" width="10.19921875" style="1" customWidth="1"/>
    <col min="3089" max="3089" width="14.69921875" style="1" customWidth="1"/>
    <col min="3090" max="3090" width="11.09765625" style="1" bestFit="1" customWidth="1"/>
    <col min="3091" max="3328" width="10.19921875" style="1"/>
    <col min="3329" max="3329" width="3.19921875" style="1" customWidth="1"/>
    <col min="3330" max="3330" width="39.8984375" style="1" bestFit="1" customWidth="1"/>
    <col min="3331" max="3331" width="27" style="1" customWidth="1"/>
    <col min="3332" max="3332" width="7.19921875" style="1" bestFit="1" customWidth="1"/>
    <col min="3333" max="3333" width="12.09765625" style="1" customWidth="1"/>
    <col min="3334" max="3334" width="10.69921875" style="1" customWidth="1"/>
    <col min="3335" max="3335" width="11.3984375" style="1" bestFit="1" customWidth="1"/>
    <col min="3336" max="3336" width="10.69921875" style="1" customWidth="1"/>
    <col min="3337" max="3338" width="0" style="1" hidden="1" customWidth="1"/>
    <col min="3339" max="3340" width="9.3984375" style="1" customWidth="1"/>
    <col min="3341" max="3341" width="11.3984375" style="1" bestFit="1" customWidth="1"/>
    <col min="3342" max="3342" width="10.69921875" style="1" customWidth="1"/>
    <col min="3343" max="3343" width="11.3984375" style="1" bestFit="1" customWidth="1"/>
    <col min="3344" max="3344" width="10.19921875" style="1" customWidth="1"/>
    <col min="3345" max="3345" width="14.69921875" style="1" customWidth="1"/>
    <col min="3346" max="3346" width="11.09765625" style="1" bestFit="1" customWidth="1"/>
    <col min="3347" max="3584" width="10.19921875" style="1"/>
    <col min="3585" max="3585" width="3.19921875" style="1" customWidth="1"/>
    <col min="3586" max="3586" width="39.8984375" style="1" bestFit="1" customWidth="1"/>
    <col min="3587" max="3587" width="27" style="1" customWidth="1"/>
    <col min="3588" max="3588" width="7.19921875" style="1" bestFit="1" customWidth="1"/>
    <col min="3589" max="3589" width="12.09765625" style="1" customWidth="1"/>
    <col min="3590" max="3590" width="10.69921875" style="1" customWidth="1"/>
    <col min="3591" max="3591" width="11.3984375" style="1" bestFit="1" customWidth="1"/>
    <col min="3592" max="3592" width="10.69921875" style="1" customWidth="1"/>
    <col min="3593" max="3594" width="0" style="1" hidden="1" customWidth="1"/>
    <col min="3595" max="3596" width="9.3984375" style="1" customWidth="1"/>
    <col min="3597" max="3597" width="11.3984375" style="1" bestFit="1" customWidth="1"/>
    <col min="3598" max="3598" width="10.69921875" style="1" customWidth="1"/>
    <col min="3599" max="3599" width="11.3984375" style="1" bestFit="1" customWidth="1"/>
    <col min="3600" max="3600" width="10.19921875" style="1" customWidth="1"/>
    <col min="3601" max="3601" width="14.69921875" style="1" customWidth="1"/>
    <col min="3602" max="3602" width="11.09765625" style="1" bestFit="1" customWidth="1"/>
    <col min="3603" max="3840" width="10.19921875" style="1"/>
    <col min="3841" max="3841" width="3.19921875" style="1" customWidth="1"/>
    <col min="3842" max="3842" width="39.8984375" style="1" bestFit="1" customWidth="1"/>
    <col min="3843" max="3843" width="27" style="1" customWidth="1"/>
    <col min="3844" max="3844" width="7.19921875" style="1" bestFit="1" customWidth="1"/>
    <col min="3845" max="3845" width="12.09765625" style="1" customWidth="1"/>
    <col min="3846" max="3846" width="10.69921875" style="1" customWidth="1"/>
    <col min="3847" max="3847" width="11.3984375" style="1" bestFit="1" customWidth="1"/>
    <col min="3848" max="3848" width="10.69921875" style="1" customWidth="1"/>
    <col min="3849" max="3850" width="0" style="1" hidden="1" customWidth="1"/>
    <col min="3851" max="3852" width="9.3984375" style="1" customWidth="1"/>
    <col min="3853" max="3853" width="11.3984375" style="1" bestFit="1" customWidth="1"/>
    <col min="3854" max="3854" width="10.69921875" style="1" customWidth="1"/>
    <col min="3855" max="3855" width="11.3984375" style="1" bestFit="1" customWidth="1"/>
    <col min="3856" max="3856" width="10.19921875" style="1" customWidth="1"/>
    <col min="3857" max="3857" width="14.69921875" style="1" customWidth="1"/>
    <col min="3858" max="3858" width="11.09765625" style="1" bestFit="1" customWidth="1"/>
    <col min="3859" max="4096" width="10.19921875" style="1"/>
    <col min="4097" max="4097" width="3.19921875" style="1" customWidth="1"/>
    <col min="4098" max="4098" width="39.8984375" style="1" bestFit="1" customWidth="1"/>
    <col min="4099" max="4099" width="27" style="1" customWidth="1"/>
    <col min="4100" max="4100" width="7.19921875" style="1" bestFit="1" customWidth="1"/>
    <col min="4101" max="4101" width="12.09765625" style="1" customWidth="1"/>
    <col min="4102" max="4102" width="10.69921875" style="1" customWidth="1"/>
    <col min="4103" max="4103" width="11.3984375" style="1" bestFit="1" customWidth="1"/>
    <col min="4104" max="4104" width="10.69921875" style="1" customWidth="1"/>
    <col min="4105" max="4106" width="0" style="1" hidden="1" customWidth="1"/>
    <col min="4107" max="4108" width="9.3984375" style="1" customWidth="1"/>
    <col min="4109" max="4109" width="11.3984375" style="1" bestFit="1" customWidth="1"/>
    <col min="4110" max="4110" width="10.69921875" style="1" customWidth="1"/>
    <col min="4111" max="4111" width="11.3984375" style="1" bestFit="1" customWidth="1"/>
    <col min="4112" max="4112" width="10.19921875" style="1" customWidth="1"/>
    <col min="4113" max="4113" width="14.69921875" style="1" customWidth="1"/>
    <col min="4114" max="4114" width="11.09765625" style="1" bestFit="1" customWidth="1"/>
    <col min="4115" max="4352" width="10.19921875" style="1"/>
    <col min="4353" max="4353" width="3.19921875" style="1" customWidth="1"/>
    <col min="4354" max="4354" width="39.8984375" style="1" bestFit="1" customWidth="1"/>
    <col min="4355" max="4355" width="27" style="1" customWidth="1"/>
    <col min="4356" max="4356" width="7.19921875" style="1" bestFit="1" customWidth="1"/>
    <col min="4357" max="4357" width="12.09765625" style="1" customWidth="1"/>
    <col min="4358" max="4358" width="10.69921875" style="1" customWidth="1"/>
    <col min="4359" max="4359" width="11.3984375" style="1" bestFit="1" customWidth="1"/>
    <col min="4360" max="4360" width="10.69921875" style="1" customWidth="1"/>
    <col min="4361" max="4362" width="0" style="1" hidden="1" customWidth="1"/>
    <col min="4363" max="4364" width="9.3984375" style="1" customWidth="1"/>
    <col min="4365" max="4365" width="11.3984375" style="1" bestFit="1" customWidth="1"/>
    <col min="4366" max="4366" width="10.69921875" style="1" customWidth="1"/>
    <col min="4367" max="4367" width="11.3984375" style="1" bestFit="1" customWidth="1"/>
    <col min="4368" max="4368" width="10.19921875" style="1" customWidth="1"/>
    <col min="4369" max="4369" width="14.69921875" style="1" customWidth="1"/>
    <col min="4370" max="4370" width="11.09765625" style="1" bestFit="1" customWidth="1"/>
    <col min="4371" max="4608" width="10.19921875" style="1"/>
    <col min="4609" max="4609" width="3.19921875" style="1" customWidth="1"/>
    <col min="4610" max="4610" width="39.8984375" style="1" bestFit="1" customWidth="1"/>
    <col min="4611" max="4611" width="27" style="1" customWidth="1"/>
    <col min="4612" max="4612" width="7.19921875" style="1" bestFit="1" customWidth="1"/>
    <col min="4613" max="4613" width="12.09765625" style="1" customWidth="1"/>
    <col min="4614" max="4614" width="10.69921875" style="1" customWidth="1"/>
    <col min="4615" max="4615" width="11.3984375" style="1" bestFit="1" customWidth="1"/>
    <col min="4616" max="4616" width="10.69921875" style="1" customWidth="1"/>
    <col min="4617" max="4618" width="0" style="1" hidden="1" customWidth="1"/>
    <col min="4619" max="4620" width="9.3984375" style="1" customWidth="1"/>
    <col min="4621" max="4621" width="11.3984375" style="1" bestFit="1" customWidth="1"/>
    <col min="4622" max="4622" width="10.69921875" style="1" customWidth="1"/>
    <col min="4623" max="4623" width="11.3984375" style="1" bestFit="1" customWidth="1"/>
    <col min="4624" max="4624" width="10.19921875" style="1" customWidth="1"/>
    <col min="4625" max="4625" width="14.69921875" style="1" customWidth="1"/>
    <col min="4626" max="4626" width="11.09765625" style="1" bestFit="1" customWidth="1"/>
    <col min="4627" max="4864" width="10.19921875" style="1"/>
    <col min="4865" max="4865" width="3.19921875" style="1" customWidth="1"/>
    <col min="4866" max="4866" width="39.8984375" style="1" bestFit="1" customWidth="1"/>
    <col min="4867" max="4867" width="27" style="1" customWidth="1"/>
    <col min="4868" max="4868" width="7.19921875" style="1" bestFit="1" customWidth="1"/>
    <col min="4869" max="4869" width="12.09765625" style="1" customWidth="1"/>
    <col min="4870" max="4870" width="10.69921875" style="1" customWidth="1"/>
    <col min="4871" max="4871" width="11.3984375" style="1" bestFit="1" customWidth="1"/>
    <col min="4872" max="4872" width="10.69921875" style="1" customWidth="1"/>
    <col min="4873" max="4874" width="0" style="1" hidden="1" customWidth="1"/>
    <col min="4875" max="4876" width="9.3984375" style="1" customWidth="1"/>
    <col min="4877" max="4877" width="11.3984375" style="1" bestFit="1" customWidth="1"/>
    <col min="4878" max="4878" width="10.69921875" style="1" customWidth="1"/>
    <col min="4879" max="4879" width="11.3984375" style="1" bestFit="1" customWidth="1"/>
    <col min="4880" max="4880" width="10.19921875" style="1" customWidth="1"/>
    <col min="4881" max="4881" width="14.69921875" style="1" customWidth="1"/>
    <col min="4882" max="4882" width="11.09765625" style="1" bestFit="1" customWidth="1"/>
    <col min="4883" max="5120" width="10.19921875" style="1"/>
    <col min="5121" max="5121" width="3.19921875" style="1" customWidth="1"/>
    <col min="5122" max="5122" width="39.8984375" style="1" bestFit="1" customWidth="1"/>
    <col min="5123" max="5123" width="27" style="1" customWidth="1"/>
    <col min="5124" max="5124" width="7.19921875" style="1" bestFit="1" customWidth="1"/>
    <col min="5125" max="5125" width="12.09765625" style="1" customWidth="1"/>
    <col min="5126" max="5126" width="10.69921875" style="1" customWidth="1"/>
    <col min="5127" max="5127" width="11.3984375" style="1" bestFit="1" customWidth="1"/>
    <col min="5128" max="5128" width="10.69921875" style="1" customWidth="1"/>
    <col min="5129" max="5130" width="0" style="1" hidden="1" customWidth="1"/>
    <col min="5131" max="5132" width="9.3984375" style="1" customWidth="1"/>
    <col min="5133" max="5133" width="11.3984375" style="1" bestFit="1" customWidth="1"/>
    <col min="5134" max="5134" width="10.69921875" style="1" customWidth="1"/>
    <col min="5135" max="5135" width="11.3984375" style="1" bestFit="1" customWidth="1"/>
    <col min="5136" max="5136" width="10.19921875" style="1" customWidth="1"/>
    <col min="5137" max="5137" width="14.69921875" style="1" customWidth="1"/>
    <col min="5138" max="5138" width="11.09765625" style="1" bestFit="1" customWidth="1"/>
    <col min="5139" max="5376" width="10.19921875" style="1"/>
    <col min="5377" max="5377" width="3.19921875" style="1" customWidth="1"/>
    <col min="5378" max="5378" width="39.8984375" style="1" bestFit="1" customWidth="1"/>
    <col min="5379" max="5379" width="27" style="1" customWidth="1"/>
    <col min="5380" max="5380" width="7.19921875" style="1" bestFit="1" customWidth="1"/>
    <col min="5381" max="5381" width="12.09765625" style="1" customWidth="1"/>
    <col min="5382" max="5382" width="10.69921875" style="1" customWidth="1"/>
    <col min="5383" max="5383" width="11.3984375" style="1" bestFit="1" customWidth="1"/>
    <col min="5384" max="5384" width="10.69921875" style="1" customWidth="1"/>
    <col min="5385" max="5386" width="0" style="1" hidden="1" customWidth="1"/>
    <col min="5387" max="5388" width="9.3984375" style="1" customWidth="1"/>
    <col min="5389" max="5389" width="11.3984375" style="1" bestFit="1" customWidth="1"/>
    <col min="5390" max="5390" width="10.69921875" style="1" customWidth="1"/>
    <col min="5391" max="5391" width="11.3984375" style="1" bestFit="1" customWidth="1"/>
    <col min="5392" max="5392" width="10.19921875" style="1" customWidth="1"/>
    <col min="5393" max="5393" width="14.69921875" style="1" customWidth="1"/>
    <col min="5394" max="5394" width="11.09765625" style="1" bestFit="1" customWidth="1"/>
    <col min="5395" max="5632" width="10.19921875" style="1"/>
    <col min="5633" max="5633" width="3.19921875" style="1" customWidth="1"/>
    <col min="5634" max="5634" width="39.8984375" style="1" bestFit="1" customWidth="1"/>
    <col min="5635" max="5635" width="27" style="1" customWidth="1"/>
    <col min="5636" max="5636" width="7.19921875" style="1" bestFit="1" customWidth="1"/>
    <col min="5637" max="5637" width="12.09765625" style="1" customWidth="1"/>
    <col min="5638" max="5638" width="10.69921875" style="1" customWidth="1"/>
    <col min="5639" max="5639" width="11.3984375" style="1" bestFit="1" customWidth="1"/>
    <col min="5640" max="5640" width="10.69921875" style="1" customWidth="1"/>
    <col min="5641" max="5642" width="0" style="1" hidden="1" customWidth="1"/>
    <col min="5643" max="5644" width="9.3984375" style="1" customWidth="1"/>
    <col min="5645" max="5645" width="11.3984375" style="1" bestFit="1" customWidth="1"/>
    <col min="5646" max="5646" width="10.69921875" style="1" customWidth="1"/>
    <col min="5647" max="5647" width="11.3984375" style="1" bestFit="1" customWidth="1"/>
    <col min="5648" max="5648" width="10.19921875" style="1" customWidth="1"/>
    <col min="5649" max="5649" width="14.69921875" style="1" customWidth="1"/>
    <col min="5650" max="5650" width="11.09765625" style="1" bestFit="1" customWidth="1"/>
    <col min="5651" max="5888" width="10.19921875" style="1"/>
    <col min="5889" max="5889" width="3.19921875" style="1" customWidth="1"/>
    <col min="5890" max="5890" width="39.8984375" style="1" bestFit="1" customWidth="1"/>
    <col min="5891" max="5891" width="27" style="1" customWidth="1"/>
    <col min="5892" max="5892" width="7.19921875" style="1" bestFit="1" customWidth="1"/>
    <col min="5893" max="5893" width="12.09765625" style="1" customWidth="1"/>
    <col min="5894" max="5894" width="10.69921875" style="1" customWidth="1"/>
    <col min="5895" max="5895" width="11.3984375" style="1" bestFit="1" customWidth="1"/>
    <col min="5896" max="5896" width="10.69921875" style="1" customWidth="1"/>
    <col min="5897" max="5898" width="0" style="1" hidden="1" customWidth="1"/>
    <col min="5899" max="5900" width="9.3984375" style="1" customWidth="1"/>
    <col min="5901" max="5901" width="11.3984375" style="1" bestFit="1" customWidth="1"/>
    <col min="5902" max="5902" width="10.69921875" style="1" customWidth="1"/>
    <col min="5903" max="5903" width="11.3984375" style="1" bestFit="1" customWidth="1"/>
    <col min="5904" max="5904" width="10.19921875" style="1" customWidth="1"/>
    <col min="5905" max="5905" width="14.69921875" style="1" customWidth="1"/>
    <col min="5906" max="5906" width="11.09765625" style="1" bestFit="1" customWidth="1"/>
    <col min="5907" max="6144" width="10.19921875" style="1"/>
    <col min="6145" max="6145" width="3.19921875" style="1" customWidth="1"/>
    <col min="6146" max="6146" width="39.8984375" style="1" bestFit="1" customWidth="1"/>
    <col min="6147" max="6147" width="27" style="1" customWidth="1"/>
    <col min="6148" max="6148" width="7.19921875" style="1" bestFit="1" customWidth="1"/>
    <col min="6149" max="6149" width="12.09765625" style="1" customWidth="1"/>
    <col min="6150" max="6150" width="10.69921875" style="1" customWidth="1"/>
    <col min="6151" max="6151" width="11.3984375" style="1" bestFit="1" customWidth="1"/>
    <col min="6152" max="6152" width="10.69921875" style="1" customWidth="1"/>
    <col min="6153" max="6154" width="0" style="1" hidden="1" customWidth="1"/>
    <col min="6155" max="6156" width="9.3984375" style="1" customWidth="1"/>
    <col min="6157" max="6157" width="11.3984375" style="1" bestFit="1" customWidth="1"/>
    <col min="6158" max="6158" width="10.69921875" style="1" customWidth="1"/>
    <col min="6159" max="6159" width="11.3984375" style="1" bestFit="1" customWidth="1"/>
    <col min="6160" max="6160" width="10.19921875" style="1" customWidth="1"/>
    <col min="6161" max="6161" width="14.69921875" style="1" customWidth="1"/>
    <col min="6162" max="6162" width="11.09765625" style="1" bestFit="1" customWidth="1"/>
    <col min="6163" max="6400" width="10.19921875" style="1"/>
    <col min="6401" max="6401" width="3.19921875" style="1" customWidth="1"/>
    <col min="6402" max="6402" width="39.8984375" style="1" bestFit="1" customWidth="1"/>
    <col min="6403" max="6403" width="27" style="1" customWidth="1"/>
    <col min="6404" max="6404" width="7.19921875" style="1" bestFit="1" customWidth="1"/>
    <col min="6405" max="6405" width="12.09765625" style="1" customWidth="1"/>
    <col min="6406" max="6406" width="10.69921875" style="1" customWidth="1"/>
    <col min="6407" max="6407" width="11.3984375" style="1" bestFit="1" customWidth="1"/>
    <col min="6408" max="6408" width="10.69921875" style="1" customWidth="1"/>
    <col min="6409" max="6410" width="0" style="1" hidden="1" customWidth="1"/>
    <col min="6411" max="6412" width="9.3984375" style="1" customWidth="1"/>
    <col min="6413" max="6413" width="11.3984375" style="1" bestFit="1" customWidth="1"/>
    <col min="6414" max="6414" width="10.69921875" style="1" customWidth="1"/>
    <col min="6415" max="6415" width="11.3984375" style="1" bestFit="1" customWidth="1"/>
    <col min="6416" max="6416" width="10.19921875" style="1" customWidth="1"/>
    <col min="6417" max="6417" width="14.69921875" style="1" customWidth="1"/>
    <col min="6418" max="6418" width="11.09765625" style="1" bestFit="1" customWidth="1"/>
    <col min="6419" max="6656" width="10.19921875" style="1"/>
    <col min="6657" max="6657" width="3.19921875" style="1" customWidth="1"/>
    <col min="6658" max="6658" width="39.8984375" style="1" bestFit="1" customWidth="1"/>
    <col min="6659" max="6659" width="27" style="1" customWidth="1"/>
    <col min="6660" max="6660" width="7.19921875" style="1" bestFit="1" customWidth="1"/>
    <col min="6661" max="6661" width="12.09765625" style="1" customWidth="1"/>
    <col min="6662" max="6662" width="10.69921875" style="1" customWidth="1"/>
    <col min="6663" max="6663" width="11.3984375" style="1" bestFit="1" customWidth="1"/>
    <col min="6664" max="6664" width="10.69921875" style="1" customWidth="1"/>
    <col min="6665" max="6666" width="0" style="1" hidden="1" customWidth="1"/>
    <col min="6667" max="6668" width="9.3984375" style="1" customWidth="1"/>
    <col min="6669" max="6669" width="11.3984375" style="1" bestFit="1" customWidth="1"/>
    <col min="6670" max="6670" width="10.69921875" style="1" customWidth="1"/>
    <col min="6671" max="6671" width="11.3984375" style="1" bestFit="1" customWidth="1"/>
    <col min="6672" max="6672" width="10.19921875" style="1" customWidth="1"/>
    <col min="6673" max="6673" width="14.69921875" style="1" customWidth="1"/>
    <col min="6674" max="6674" width="11.09765625" style="1" bestFit="1" customWidth="1"/>
    <col min="6675" max="6912" width="10.19921875" style="1"/>
    <col min="6913" max="6913" width="3.19921875" style="1" customWidth="1"/>
    <col min="6914" max="6914" width="39.8984375" style="1" bestFit="1" customWidth="1"/>
    <col min="6915" max="6915" width="27" style="1" customWidth="1"/>
    <col min="6916" max="6916" width="7.19921875" style="1" bestFit="1" customWidth="1"/>
    <col min="6917" max="6917" width="12.09765625" style="1" customWidth="1"/>
    <col min="6918" max="6918" width="10.69921875" style="1" customWidth="1"/>
    <col min="6919" max="6919" width="11.3984375" style="1" bestFit="1" customWidth="1"/>
    <col min="6920" max="6920" width="10.69921875" style="1" customWidth="1"/>
    <col min="6921" max="6922" width="0" style="1" hidden="1" customWidth="1"/>
    <col min="6923" max="6924" width="9.3984375" style="1" customWidth="1"/>
    <col min="6925" max="6925" width="11.3984375" style="1" bestFit="1" customWidth="1"/>
    <col min="6926" max="6926" width="10.69921875" style="1" customWidth="1"/>
    <col min="6927" max="6927" width="11.3984375" style="1" bestFit="1" customWidth="1"/>
    <col min="6928" max="6928" width="10.19921875" style="1" customWidth="1"/>
    <col min="6929" max="6929" width="14.69921875" style="1" customWidth="1"/>
    <col min="6930" max="6930" width="11.09765625" style="1" bestFit="1" customWidth="1"/>
    <col min="6931" max="7168" width="10.19921875" style="1"/>
    <col min="7169" max="7169" width="3.19921875" style="1" customWidth="1"/>
    <col min="7170" max="7170" width="39.8984375" style="1" bestFit="1" customWidth="1"/>
    <col min="7171" max="7171" width="27" style="1" customWidth="1"/>
    <col min="7172" max="7172" width="7.19921875" style="1" bestFit="1" customWidth="1"/>
    <col min="7173" max="7173" width="12.09765625" style="1" customWidth="1"/>
    <col min="7174" max="7174" width="10.69921875" style="1" customWidth="1"/>
    <col min="7175" max="7175" width="11.3984375" style="1" bestFit="1" customWidth="1"/>
    <col min="7176" max="7176" width="10.69921875" style="1" customWidth="1"/>
    <col min="7177" max="7178" width="0" style="1" hidden="1" customWidth="1"/>
    <col min="7179" max="7180" width="9.3984375" style="1" customWidth="1"/>
    <col min="7181" max="7181" width="11.3984375" style="1" bestFit="1" customWidth="1"/>
    <col min="7182" max="7182" width="10.69921875" style="1" customWidth="1"/>
    <col min="7183" max="7183" width="11.3984375" style="1" bestFit="1" customWidth="1"/>
    <col min="7184" max="7184" width="10.19921875" style="1" customWidth="1"/>
    <col min="7185" max="7185" width="14.69921875" style="1" customWidth="1"/>
    <col min="7186" max="7186" width="11.09765625" style="1" bestFit="1" customWidth="1"/>
    <col min="7187" max="7424" width="10.19921875" style="1"/>
    <col min="7425" max="7425" width="3.19921875" style="1" customWidth="1"/>
    <col min="7426" max="7426" width="39.8984375" style="1" bestFit="1" customWidth="1"/>
    <col min="7427" max="7427" width="27" style="1" customWidth="1"/>
    <col min="7428" max="7428" width="7.19921875" style="1" bestFit="1" customWidth="1"/>
    <col min="7429" max="7429" width="12.09765625" style="1" customWidth="1"/>
    <col min="7430" max="7430" width="10.69921875" style="1" customWidth="1"/>
    <col min="7431" max="7431" width="11.3984375" style="1" bestFit="1" customWidth="1"/>
    <col min="7432" max="7432" width="10.69921875" style="1" customWidth="1"/>
    <col min="7433" max="7434" width="0" style="1" hidden="1" customWidth="1"/>
    <col min="7435" max="7436" width="9.3984375" style="1" customWidth="1"/>
    <col min="7437" max="7437" width="11.3984375" style="1" bestFit="1" customWidth="1"/>
    <col min="7438" max="7438" width="10.69921875" style="1" customWidth="1"/>
    <col min="7439" max="7439" width="11.3984375" style="1" bestFit="1" customWidth="1"/>
    <col min="7440" max="7440" width="10.19921875" style="1" customWidth="1"/>
    <col min="7441" max="7441" width="14.69921875" style="1" customWidth="1"/>
    <col min="7442" max="7442" width="11.09765625" style="1" bestFit="1" customWidth="1"/>
    <col min="7443" max="7680" width="10.19921875" style="1"/>
    <col min="7681" max="7681" width="3.19921875" style="1" customWidth="1"/>
    <col min="7682" max="7682" width="39.8984375" style="1" bestFit="1" customWidth="1"/>
    <col min="7683" max="7683" width="27" style="1" customWidth="1"/>
    <col min="7684" max="7684" width="7.19921875" style="1" bestFit="1" customWidth="1"/>
    <col min="7685" max="7685" width="12.09765625" style="1" customWidth="1"/>
    <col min="7686" max="7686" width="10.69921875" style="1" customWidth="1"/>
    <col min="7687" max="7687" width="11.3984375" style="1" bestFit="1" customWidth="1"/>
    <col min="7688" max="7688" width="10.69921875" style="1" customWidth="1"/>
    <col min="7689" max="7690" width="0" style="1" hidden="1" customWidth="1"/>
    <col min="7691" max="7692" width="9.3984375" style="1" customWidth="1"/>
    <col min="7693" max="7693" width="11.3984375" style="1" bestFit="1" customWidth="1"/>
    <col min="7694" max="7694" width="10.69921875" style="1" customWidth="1"/>
    <col min="7695" max="7695" width="11.3984375" style="1" bestFit="1" customWidth="1"/>
    <col min="7696" max="7696" width="10.19921875" style="1" customWidth="1"/>
    <col min="7697" max="7697" width="14.69921875" style="1" customWidth="1"/>
    <col min="7698" max="7698" width="11.09765625" style="1" bestFit="1" customWidth="1"/>
    <col min="7699" max="7936" width="10.19921875" style="1"/>
    <col min="7937" max="7937" width="3.19921875" style="1" customWidth="1"/>
    <col min="7938" max="7938" width="39.8984375" style="1" bestFit="1" customWidth="1"/>
    <col min="7939" max="7939" width="27" style="1" customWidth="1"/>
    <col min="7940" max="7940" width="7.19921875" style="1" bestFit="1" customWidth="1"/>
    <col min="7941" max="7941" width="12.09765625" style="1" customWidth="1"/>
    <col min="7942" max="7942" width="10.69921875" style="1" customWidth="1"/>
    <col min="7943" max="7943" width="11.3984375" style="1" bestFit="1" customWidth="1"/>
    <col min="7944" max="7944" width="10.69921875" style="1" customWidth="1"/>
    <col min="7945" max="7946" width="0" style="1" hidden="1" customWidth="1"/>
    <col min="7947" max="7948" width="9.3984375" style="1" customWidth="1"/>
    <col min="7949" max="7949" width="11.3984375" style="1" bestFit="1" customWidth="1"/>
    <col min="7950" max="7950" width="10.69921875" style="1" customWidth="1"/>
    <col min="7951" max="7951" width="11.3984375" style="1" bestFit="1" customWidth="1"/>
    <col min="7952" max="7952" width="10.19921875" style="1" customWidth="1"/>
    <col min="7953" max="7953" width="14.69921875" style="1" customWidth="1"/>
    <col min="7954" max="7954" width="11.09765625" style="1" bestFit="1" customWidth="1"/>
    <col min="7955" max="8192" width="10.19921875" style="1"/>
    <col min="8193" max="8193" width="3.19921875" style="1" customWidth="1"/>
    <col min="8194" max="8194" width="39.8984375" style="1" bestFit="1" customWidth="1"/>
    <col min="8195" max="8195" width="27" style="1" customWidth="1"/>
    <col min="8196" max="8196" width="7.19921875" style="1" bestFit="1" customWidth="1"/>
    <col min="8197" max="8197" width="12.09765625" style="1" customWidth="1"/>
    <col min="8198" max="8198" width="10.69921875" style="1" customWidth="1"/>
    <col min="8199" max="8199" width="11.3984375" style="1" bestFit="1" customWidth="1"/>
    <col min="8200" max="8200" width="10.69921875" style="1" customWidth="1"/>
    <col min="8201" max="8202" width="0" style="1" hidden="1" customWidth="1"/>
    <col min="8203" max="8204" width="9.3984375" style="1" customWidth="1"/>
    <col min="8205" max="8205" width="11.3984375" style="1" bestFit="1" customWidth="1"/>
    <col min="8206" max="8206" width="10.69921875" style="1" customWidth="1"/>
    <col min="8207" max="8207" width="11.3984375" style="1" bestFit="1" customWidth="1"/>
    <col min="8208" max="8208" width="10.19921875" style="1" customWidth="1"/>
    <col min="8209" max="8209" width="14.69921875" style="1" customWidth="1"/>
    <col min="8210" max="8210" width="11.09765625" style="1" bestFit="1" customWidth="1"/>
    <col min="8211" max="8448" width="10.19921875" style="1"/>
    <col min="8449" max="8449" width="3.19921875" style="1" customWidth="1"/>
    <col min="8450" max="8450" width="39.8984375" style="1" bestFit="1" customWidth="1"/>
    <col min="8451" max="8451" width="27" style="1" customWidth="1"/>
    <col min="8452" max="8452" width="7.19921875" style="1" bestFit="1" customWidth="1"/>
    <col min="8453" max="8453" width="12.09765625" style="1" customWidth="1"/>
    <col min="8454" max="8454" width="10.69921875" style="1" customWidth="1"/>
    <col min="8455" max="8455" width="11.3984375" style="1" bestFit="1" customWidth="1"/>
    <col min="8456" max="8456" width="10.69921875" style="1" customWidth="1"/>
    <col min="8457" max="8458" width="0" style="1" hidden="1" customWidth="1"/>
    <col min="8459" max="8460" width="9.3984375" style="1" customWidth="1"/>
    <col min="8461" max="8461" width="11.3984375" style="1" bestFit="1" customWidth="1"/>
    <col min="8462" max="8462" width="10.69921875" style="1" customWidth="1"/>
    <col min="8463" max="8463" width="11.3984375" style="1" bestFit="1" customWidth="1"/>
    <col min="8464" max="8464" width="10.19921875" style="1" customWidth="1"/>
    <col min="8465" max="8465" width="14.69921875" style="1" customWidth="1"/>
    <col min="8466" max="8466" width="11.09765625" style="1" bestFit="1" customWidth="1"/>
    <col min="8467" max="8704" width="10.19921875" style="1"/>
    <col min="8705" max="8705" width="3.19921875" style="1" customWidth="1"/>
    <col min="8706" max="8706" width="39.8984375" style="1" bestFit="1" customWidth="1"/>
    <col min="8707" max="8707" width="27" style="1" customWidth="1"/>
    <col min="8708" max="8708" width="7.19921875" style="1" bestFit="1" customWidth="1"/>
    <col min="8709" max="8709" width="12.09765625" style="1" customWidth="1"/>
    <col min="8710" max="8710" width="10.69921875" style="1" customWidth="1"/>
    <col min="8711" max="8711" width="11.3984375" style="1" bestFit="1" customWidth="1"/>
    <col min="8712" max="8712" width="10.69921875" style="1" customWidth="1"/>
    <col min="8713" max="8714" width="0" style="1" hidden="1" customWidth="1"/>
    <col min="8715" max="8716" width="9.3984375" style="1" customWidth="1"/>
    <col min="8717" max="8717" width="11.3984375" style="1" bestFit="1" customWidth="1"/>
    <col min="8718" max="8718" width="10.69921875" style="1" customWidth="1"/>
    <col min="8719" max="8719" width="11.3984375" style="1" bestFit="1" customWidth="1"/>
    <col min="8720" max="8720" width="10.19921875" style="1" customWidth="1"/>
    <col min="8721" max="8721" width="14.69921875" style="1" customWidth="1"/>
    <col min="8722" max="8722" width="11.09765625" style="1" bestFit="1" customWidth="1"/>
    <col min="8723" max="8960" width="10.19921875" style="1"/>
    <col min="8961" max="8961" width="3.19921875" style="1" customWidth="1"/>
    <col min="8962" max="8962" width="39.8984375" style="1" bestFit="1" customWidth="1"/>
    <col min="8963" max="8963" width="27" style="1" customWidth="1"/>
    <col min="8964" max="8964" width="7.19921875" style="1" bestFit="1" customWidth="1"/>
    <col min="8965" max="8965" width="12.09765625" style="1" customWidth="1"/>
    <col min="8966" max="8966" width="10.69921875" style="1" customWidth="1"/>
    <col min="8967" max="8967" width="11.3984375" style="1" bestFit="1" customWidth="1"/>
    <col min="8968" max="8968" width="10.69921875" style="1" customWidth="1"/>
    <col min="8969" max="8970" width="0" style="1" hidden="1" customWidth="1"/>
    <col min="8971" max="8972" width="9.3984375" style="1" customWidth="1"/>
    <col min="8973" max="8973" width="11.3984375" style="1" bestFit="1" customWidth="1"/>
    <col min="8974" max="8974" width="10.69921875" style="1" customWidth="1"/>
    <col min="8975" max="8975" width="11.3984375" style="1" bestFit="1" customWidth="1"/>
    <col min="8976" max="8976" width="10.19921875" style="1" customWidth="1"/>
    <col min="8977" max="8977" width="14.69921875" style="1" customWidth="1"/>
    <col min="8978" max="8978" width="11.09765625" style="1" bestFit="1" customWidth="1"/>
    <col min="8979" max="9216" width="10.19921875" style="1"/>
    <col min="9217" max="9217" width="3.19921875" style="1" customWidth="1"/>
    <col min="9218" max="9218" width="39.8984375" style="1" bestFit="1" customWidth="1"/>
    <col min="9219" max="9219" width="27" style="1" customWidth="1"/>
    <col min="9220" max="9220" width="7.19921875" style="1" bestFit="1" customWidth="1"/>
    <col min="9221" max="9221" width="12.09765625" style="1" customWidth="1"/>
    <col min="9222" max="9222" width="10.69921875" style="1" customWidth="1"/>
    <col min="9223" max="9223" width="11.3984375" style="1" bestFit="1" customWidth="1"/>
    <col min="9224" max="9224" width="10.69921875" style="1" customWidth="1"/>
    <col min="9225" max="9226" width="0" style="1" hidden="1" customWidth="1"/>
    <col min="9227" max="9228" width="9.3984375" style="1" customWidth="1"/>
    <col min="9229" max="9229" width="11.3984375" style="1" bestFit="1" customWidth="1"/>
    <col min="9230" max="9230" width="10.69921875" style="1" customWidth="1"/>
    <col min="9231" max="9231" width="11.3984375" style="1" bestFit="1" customWidth="1"/>
    <col min="9232" max="9232" width="10.19921875" style="1" customWidth="1"/>
    <col min="9233" max="9233" width="14.69921875" style="1" customWidth="1"/>
    <col min="9234" max="9234" width="11.09765625" style="1" bestFit="1" customWidth="1"/>
    <col min="9235" max="9472" width="10.19921875" style="1"/>
    <col min="9473" max="9473" width="3.19921875" style="1" customWidth="1"/>
    <col min="9474" max="9474" width="39.8984375" style="1" bestFit="1" customWidth="1"/>
    <col min="9475" max="9475" width="27" style="1" customWidth="1"/>
    <col min="9476" max="9476" width="7.19921875" style="1" bestFit="1" customWidth="1"/>
    <col min="9477" max="9477" width="12.09765625" style="1" customWidth="1"/>
    <col min="9478" max="9478" width="10.69921875" style="1" customWidth="1"/>
    <col min="9479" max="9479" width="11.3984375" style="1" bestFit="1" customWidth="1"/>
    <col min="9480" max="9480" width="10.69921875" style="1" customWidth="1"/>
    <col min="9481" max="9482" width="0" style="1" hidden="1" customWidth="1"/>
    <col min="9483" max="9484" width="9.3984375" style="1" customWidth="1"/>
    <col min="9485" max="9485" width="11.3984375" style="1" bestFit="1" customWidth="1"/>
    <col min="9486" max="9486" width="10.69921875" style="1" customWidth="1"/>
    <col min="9487" max="9487" width="11.3984375" style="1" bestFit="1" customWidth="1"/>
    <col min="9488" max="9488" width="10.19921875" style="1" customWidth="1"/>
    <col min="9489" max="9489" width="14.69921875" style="1" customWidth="1"/>
    <col min="9490" max="9490" width="11.09765625" style="1" bestFit="1" customWidth="1"/>
    <col min="9491" max="9728" width="10.19921875" style="1"/>
    <col min="9729" max="9729" width="3.19921875" style="1" customWidth="1"/>
    <col min="9730" max="9730" width="39.8984375" style="1" bestFit="1" customWidth="1"/>
    <col min="9731" max="9731" width="27" style="1" customWidth="1"/>
    <col min="9732" max="9732" width="7.19921875" style="1" bestFit="1" customWidth="1"/>
    <col min="9733" max="9733" width="12.09765625" style="1" customWidth="1"/>
    <col min="9734" max="9734" width="10.69921875" style="1" customWidth="1"/>
    <col min="9735" max="9735" width="11.3984375" style="1" bestFit="1" customWidth="1"/>
    <col min="9736" max="9736" width="10.69921875" style="1" customWidth="1"/>
    <col min="9737" max="9738" width="0" style="1" hidden="1" customWidth="1"/>
    <col min="9739" max="9740" width="9.3984375" style="1" customWidth="1"/>
    <col min="9741" max="9741" width="11.3984375" style="1" bestFit="1" customWidth="1"/>
    <col min="9742" max="9742" width="10.69921875" style="1" customWidth="1"/>
    <col min="9743" max="9743" width="11.3984375" style="1" bestFit="1" customWidth="1"/>
    <col min="9744" max="9744" width="10.19921875" style="1" customWidth="1"/>
    <col min="9745" max="9745" width="14.69921875" style="1" customWidth="1"/>
    <col min="9746" max="9746" width="11.09765625" style="1" bestFit="1" customWidth="1"/>
    <col min="9747" max="9984" width="10.19921875" style="1"/>
    <col min="9985" max="9985" width="3.19921875" style="1" customWidth="1"/>
    <col min="9986" max="9986" width="39.8984375" style="1" bestFit="1" customWidth="1"/>
    <col min="9987" max="9987" width="27" style="1" customWidth="1"/>
    <col min="9988" max="9988" width="7.19921875" style="1" bestFit="1" customWidth="1"/>
    <col min="9989" max="9989" width="12.09765625" style="1" customWidth="1"/>
    <col min="9990" max="9990" width="10.69921875" style="1" customWidth="1"/>
    <col min="9991" max="9991" width="11.3984375" style="1" bestFit="1" customWidth="1"/>
    <col min="9992" max="9992" width="10.69921875" style="1" customWidth="1"/>
    <col min="9993" max="9994" width="0" style="1" hidden="1" customWidth="1"/>
    <col min="9995" max="9996" width="9.3984375" style="1" customWidth="1"/>
    <col min="9997" max="9997" width="11.3984375" style="1" bestFit="1" customWidth="1"/>
    <col min="9998" max="9998" width="10.69921875" style="1" customWidth="1"/>
    <col min="9999" max="9999" width="11.3984375" style="1" bestFit="1" customWidth="1"/>
    <col min="10000" max="10000" width="10.19921875" style="1" customWidth="1"/>
    <col min="10001" max="10001" width="14.69921875" style="1" customWidth="1"/>
    <col min="10002" max="10002" width="11.09765625" style="1" bestFit="1" customWidth="1"/>
    <col min="10003" max="10240" width="10.19921875" style="1"/>
    <col min="10241" max="10241" width="3.19921875" style="1" customWidth="1"/>
    <col min="10242" max="10242" width="39.8984375" style="1" bestFit="1" customWidth="1"/>
    <col min="10243" max="10243" width="27" style="1" customWidth="1"/>
    <col min="10244" max="10244" width="7.19921875" style="1" bestFit="1" customWidth="1"/>
    <col min="10245" max="10245" width="12.09765625" style="1" customWidth="1"/>
    <col min="10246" max="10246" width="10.69921875" style="1" customWidth="1"/>
    <col min="10247" max="10247" width="11.3984375" style="1" bestFit="1" customWidth="1"/>
    <col min="10248" max="10248" width="10.69921875" style="1" customWidth="1"/>
    <col min="10249" max="10250" width="0" style="1" hidden="1" customWidth="1"/>
    <col min="10251" max="10252" width="9.3984375" style="1" customWidth="1"/>
    <col min="10253" max="10253" width="11.3984375" style="1" bestFit="1" customWidth="1"/>
    <col min="10254" max="10254" width="10.69921875" style="1" customWidth="1"/>
    <col min="10255" max="10255" width="11.3984375" style="1" bestFit="1" customWidth="1"/>
    <col min="10256" max="10256" width="10.19921875" style="1" customWidth="1"/>
    <col min="10257" max="10257" width="14.69921875" style="1" customWidth="1"/>
    <col min="10258" max="10258" width="11.09765625" style="1" bestFit="1" customWidth="1"/>
    <col min="10259" max="10496" width="10.19921875" style="1"/>
    <col min="10497" max="10497" width="3.19921875" style="1" customWidth="1"/>
    <col min="10498" max="10498" width="39.8984375" style="1" bestFit="1" customWidth="1"/>
    <col min="10499" max="10499" width="27" style="1" customWidth="1"/>
    <col min="10500" max="10500" width="7.19921875" style="1" bestFit="1" customWidth="1"/>
    <col min="10501" max="10501" width="12.09765625" style="1" customWidth="1"/>
    <col min="10502" max="10502" width="10.69921875" style="1" customWidth="1"/>
    <col min="10503" max="10503" width="11.3984375" style="1" bestFit="1" customWidth="1"/>
    <col min="10504" max="10504" width="10.69921875" style="1" customWidth="1"/>
    <col min="10505" max="10506" width="0" style="1" hidden="1" customWidth="1"/>
    <col min="10507" max="10508" width="9.3984375" style="1" customWidth="1"/>
    <col min="10509" max="10509" width="11.3984375" style="1" bestFit="1" customWidth="1"/>
    <col min="10510" max="10510" width="10.69921875" style="1" customWidth="1"/>
    <col min="10511" max="10511" width="11.3984375" style="1" bestFit="1" customWidth="1"/>
    <col min="10512" max="10512" width="10.19921875" style="1" customWidth="1"/>
    <col min="10513" max="10513" width="14.69921875" style="1" customWidth="1"/>
    <col min="10514" max="10514" width="11.09765625" style="1" bestFit="1" customWidth="1"/>
    <col min="10515" max="10752" width="10.19921875" style="1"/>
    <col min="10753" max="10753" width="3.19921875" style="1" customWidth="1"/>
    <col min="10754" max="10754" width="39.8984375" style="1" bestFit="1" customWidth="1"/>
    <col min="10755" max="10755" width="27" style="1" customWidth="1"/>
    <col min="10756" max="10756" width="7.19921875" style="1" bestFit="1" customWidth="1"/>
    <col min="10757" max="10757" width="12.09765625" style="1" customWidth="1"/>
    <col min="10758" max="10758" width="10.69921875" style="1" customWidth="1"/>
    <col min="10759" max="10759" width="11.3984375" style="1" bestFit="1" customWidth="1"/>
    <col min="10760" max="10760" width="10.69921875" style="1" customWidth="1"/>
    <col min="10761" max="10762" width="0" style="1" hidden="1" customWidth="1"/>
    <col min="10763" max="10764" width="9.3984375" style="1" customWidth="1"/>
    <col min="10765" max="10765" width="11.3984375" style="1" bestFit="1" customWidth="1"/>
    <col min="10766" max="10766" width="10.69921875" style="1" customWidth="1"/>
    <col min="10767" max="10767" width="11.3984375" style="1" bestFit="1" customWidth="1"/>
    <col min="10768" max="10768" width="10.19921875" style="1" customWidth="1"/>
    <col min="10769" max="10769" width="14.69921875" style="1" customWidth="1"/>
    <col min="10770" max="10770" width="11.09765625" style="1" bestFit="1" customWidth="1"/>
    <col min="10771" max="11008" width="10.19921875" style="1"/>
    <col min="11009" max="11009" width="3.19921875" style="1" customWidth="1"/>
    <col min="11010" max="11010" width="39.8984375" style="1" bestFit="1" customWidth="1"/>
    <col min="11011" max="11011" width="27" style="1" customWidth="1"/>
    <col min="11012" max="11012" width="7.19921875" style="1" bestFit="1" customWidth="1"/>
    <col min="11013" max="11013" width="12.09765625" style="1" customWidth="1"/>
    <col min="11014" max="11014" width="10.69921875" style="1" customWidth="1"/>
    <col min="11015" max="11015" width="11.3984375" style="1" bestFit="1" customWidth="1"/>
    <col min="11016" max="11016" width="10.69921875" style="1" customWidth="1"/>
    <col min="11017" max="11018" width="0" style="1" hidden="1" customWidth="1"/>
    <col min="11019" max="11020" width="9.3984375" style="1" customWidth="1"/>
    <col min="11021" max="11021" width="11.3984375" style="1" bestFit="1" customWidth="1"/>
    <col min="11022" max="11022" width="10.69921875" style="1" customWidth="1"/>
    <col min="11023" max="11023" width="11.3984375" style="1" bestFit="1" customWidth="1"/>
    <col min="11024" max="11024" width="10.19921875" style="1" customWidth="1"/>
    <col min="11025" max="11025" width="14.69921875" style="1" customWidth="1"/>
    <col min="11026" max="11026" width="11.09765625" style="1" bestFit="1" customWidth="1"/>
    <col min="11027" max="11264" width="10.19921875" style="1"/>
    <col min="11265" max="11265" width="3.19921875" style="1" customWidth="1"/>
    <col min="11266" max="11266" width="39.8984375" style="1" bestFit="1" customWidth="1"/>
    <col min="11267" max="11267" width="27" style="1" customWidth="1"/>
    <col min="11268" max="11268" width="7.19921875" style="1" bestFit="1" customWidth="1"/>
    <col min="11269" max="11269" width="12.09765625" style="1" customWidth="1"/>
    <col min="11270" max="11270" width="10.69921875" style="1" customWidth="1"/>
    <col min="11271" max="11271" width="11.3984375" style="1" bestFit="1" customWidth="1"/>
    <col min="11272" max="11272" width="10.69921875" style="1" customWidth="1"/>
    <col min="11273" max="11274" width="0" style="1" hidden="1" customWidth="1"/>
    <col min="11275" max="11276" width="9.3984375" style="1" customWidth="1"/>
    <col min="11277" max="11277" width="11.3984375" style="1" bestFit="1" customWidth="1"/>
    <col min="11278" max="11278" width="10.69921875" style="1" customWidth="1"/>
    <col min="11279" max="11279" width="11.3984375" style="1" bestFit="1" customWidth="1"/>
    <col min="11280" max="11280" width="10.19921875" style="1" customWidth="1"/>
    <col min="11281" max="11281" width="14.69921875" style="1" customWidth="1"/>
    <col min="11282" max="11282" width="11.09765625" style="1" bestFit="1" customWidth="1"/>
    <col min="11283" max="11520" width="10.19921875" style="1"/>
    <col min="11521" max="11521" width="3.19921875" style="1" customWidth="1"/>
    <col min="11522" max="11522" width="39.8984375" style="1" bestFit="1" customWidth="1"/>
    <col min="11523" max="11523" width="27" style="1" customWidth="1"/>
    <col min="11524" max="11524" width="7.19921875" style="1" bestFit="1" customWidth="1"/>
    <col min="11525" max="11525" width="12.09765625" style="1" customWidth="1"/>
    <col min="11526" max="11526" width="10.69921875" style="1" customWidth="1"/>
    <col min="11527" max="11527" width="11.3984375" style="1" bestFit="1" customWidth="1"/>
    <col min="11528" max="11528" width="10.69921875" style="1" customWidth="1"/>
    <col min="11529" max="11530" width="0" style="1" hidden="1" customWidth="1"/>
    <col min="11531" max="11532" width="9.3984375" style="1" customWidth="1"/>
    <col min="11533" max="11533" width="11.3984375" style="1" bestFit="1" customWidth="1"/>
    <col min="11534" max="11534" width="10.69921875" style="1" customWidth="1"/>
    <col min="11535" max="11535" width="11.3984375" style="1" bestFit="1" customWidth="1"/>
    <col min="11536" max="11536" width="10.19921875" style="1" customWidth="1"/>
    <col min="11537" max="11537" width="14.69921875" style="1" customWidth="1"/>
    <col min="11538" max="11538" width="11.09765625" style="1" bestFit="1" customWidth="1"/>
    <col min="11539" max="11776" width="10.19921875" style="1"/>
    <col min="11777" max="11777" width="3.19921875" style="1" customWidth="1"/>
    <col min="11778" max="11778" width="39.8984375" style="1" bestFit="1" customWidth="1"/>
    <col min="11779" max="11779" width="27" style="1" customWidth="1"/>
    <col min="11780" max="11780" width="7.19921875" style="1" bestFit="1" customWidth="1"/>
    <col min="11781" max="11781" width="12.09765625" style="1" customWidth="1"/>
    <col min="11782" max="11782" width="10.69921875" style="1" customWidth="1"/>
    <col min="11783" max="11783" width="11.3984375" style="1" bestFit="1" customWidth="1"/>
    <col min="11784" max="11784" width="10.69921875" style="1" customWidth="1"/>
    <col min="11785" max="11786" width="0" style="1" hidden="1" customWidth="1"/>
    <col min="11787" max="11788" width="9.3984375" style="1" customWidth="1"/>
    <col min="11789" max="11789" width="11.3984375" style="1" bestFit="1" customWidth="1"/>
    <col min="11790" max="11790" width="10.69921875" style="1" customWidth="1"/>
    <col min="11791" max="11791" width="11.3984375" style="1" bestFit="1" customWidth="1"/>
    <col min="11792" max="11792" width="10.19921875" style="1" customWidth="1"/>
    <col min="11793" max="11793" width="14.69921875" style="1" customWidth="1"/>
    <col min="11794" max="11794" width="11.09765625" style="1" bestFit="1" customWidth="1"/>
    <col min="11795" max="12032" width="10.19921875" style="1"/>
    <col min="12033" max="12033" width="3.19921875" style="1" customWidth="1"/>
    <col min="12034" max="12034" width="39.8984375" style="1" bestFit="1" customWidth="1"/>
    <col min="12035" max="12035" width="27" style="1" customWidth="1"/>
    <col min="12036" max="12036" width="7.19921875" style="1" bestFit="1" customWidth="1"/>
    <col min="12037" max="12037" width="12.09765625" style="1" customWidth="1"/>
    <col min="12038" max="12038" width="10.69921875" style="1" customWidth="1"/>
    <col min="12039" max="12039" width="11.3984375" style="1" bestFit="1" customWidth="1"/>
    <col min="12040" max="12040" width="10.69921875" style="1" customWidth="1"/>
    <col min="12041" max="12042" width="0" style="1" hidden="1" customWidth="1"/>
    <col min="12043" max="12044" width="9.3984375" style="1" customWidth="1"/>
    <col min="12045" max="12045" width="11.3984375" style="1" bestFit="1" customWidth="1"/>
    <col min="12046" max="12046" width="10.69921875" style="1" customWidth="1"/>
    <col min="12047" max="12047" width="11.3984375" style="1" bestFit="1" customWidth="1"/>
    <col min="12048" max="12048" width="10.19921875" style="1" customWidth="1"/>
    <col min="12049" max="12049" width="14.69921875" style="1" customWidth="1"/>
    <col min="12050" max="12050" width="11.09765625" style="1" bestFit="1" customWidth="1"/>
    <col min="12051" max="12288" width="10.19921875" style="1"/>
    <col min="12289" max="12289" width="3.19921875" style="1" customWidth="1"/>
    <col min="12290" max="12290" width="39.8984375" style="1" bestFit="1" customWidth="1"/>
    <col min="12291" max="12291" width="27" style="1" customWidth="1"/>
    <col min="12292" max="12292" width="7.19921875" style="1" bestFit="1" customWidth="1"/>
    <col min="12293" max="12293" width="12.09765625" style="1" customWidth="1"/>
    <col min="12294" max="12294" width="10.69921875" style="1" customWidth="1"/>
    <col min="12295" max="12295" width="11.3984375" style="1" bestFit="1" customWidth="1"/>
    <col min="12296" max="12296" width="10.69921875" style="1" customWidth="1"/>
    <col min="12297" max="12298" width="0" style="1" hidden="1" customWidth="1"/>
    <col min="12299" max="12300" width="9.3984375" style="1" customWidth="1"/>
    <col min="12301" max="12301" width="11.3984375" style="1" bestFit="1" customWidth="1"/>
    <col min="12302" max="12302" width="10.69921875" style="1" customWidth="1"/>
    <col min="12303" max="12303" width="11.3984375" style="1" bestFit="1" customWidth="1"/>
    <col min="12304" max="12304" width="10.19921875" style="1" customWidth="1"/>
    <col min="12305" max="12305" width="14.69921875" style="1" customWidth="1"/>
    <col min="12306" max="12306" width="11.09765625" style="1" bestFit="1" customWidth="1"/>
    <col min="12307" max="12544" width="10.19921875" style="1"/>
    <col min="12545" max="12545" width="3.19921875" style="1" customWidth="1"/>
    <col min="12546" max="12546" width="39.8984375" style="1" bestFit="1" customWidth="1"/>
    <col min="12547" max="12547" width="27" style="1" customWidth="1"/>
    <col min="12548" max="12548" width="7.19921875" style="1" bestFit="1" customWidth="1"/>
    <col min="12549" max="12549" width="12.09765625" style="1" customWidth="1"/>
    <col min="12550" max="12550" width="10.69921875" style="1" customWidth="1"/>
    <col min="12551" max="12551" width="11.3984375" style="1" bestFit="1" customWidth="1"/>
    <col min="12552" max="12552" width="10.69921875" style="1" customWidth="1"/>
    <col min="12553" max="12554" width="0" style="1" hidden="1" customWidth="1"/>
    <col min="12555" max="12556" width="9.3984375" style="1" customWidth="1"/>
    <col min="12557" max="12557" width="11.3984375" style="1" bestFit="1" customWidth="1"/>
    <col min="12558" max="12558" width="10.69921875" style="1" customWidth="1"/>
    <col min="12559" max="12559" width="11.3984375" style="1" bestFit="1" customWidth="1"/>
    <col min="12560" max="12560" width="10.19921875" style="1" customWidth="1"/>
    <col min="12561" max="12561" width="14.69921875" style="1" customWidth="1"/>
    <col min="12562" max="12562" width="11.09765625" style="1" bestFit="1" customWidth="1"/>
    <col min="12563" max="12800" width="10.19921875" style="1"/>
    <col min="12801" max="12801" width="3.19921875" style="1" customWidth="1"/>
    <col min="12802" max="12802" width="39.8984375" style="1" bestFit="1" customWidth="1"/>
    <col min="12803" max="12803" width="27" style="1" customWidth="1"/>
    <col min="12804" max="12804" width="7.19921875" style="1" bestFit="1" customWidth="1"/>
    <col min="12805" max="12805" width="12.09765625" style="1" customWidth="1"/>
    <col min="12806" max="12806" width="10.69921875" style="1" customWidth="1"/>
    <col min="12807" max="12807" width="11.3984375" style="1" bestFit="1" customWidth="1"/>
    <col min="12808" max="12808" width="10.69921875" style="1" customWidth="1"/>
    <col min="12809" max="12810" width="0" style="1" hidden="1" customWidth="1"/>
    <col min="12811" max="12812" width="9.3984375" style="1" customWidth="1"/>
    <col min="12813" max="12813" width="11.3984375" style="1" bestFit="1" customWidth="1"/>
    <col min="12814" max="12814" width="10.69921875" style="1" customWidth="1"/>
    <col min="12815" max="12815" width="11.3984375" style="1" bestFit="1" customWidth="1"/>
    <col min="12816" max="12816" width="10.19921875" style="1" customWidth="1"/>
    <col min="12817" max="12817" width="14.69921875" style="1" customWidth="1"/>
    <col min="12818" max="12818" width="11.09765625" style="1" bestFit="1" customWidth="1"/>
    <col min="12819" max="13056" width="10.19921875" style="1"/>
    <col min="13057" max="13057" width="3.19921875" style="1" customWidth="1"/>
    <col min="13058" max="13058" width="39.8984375" style="1" bestFit="1" customWidth="1"/>
    <col min="13059" max="13059" width="27" style="1" customWidth="1"/>
    <col min="13060" max="13060" width="7.19921875" style="1" bestFit="1" customWidth="1"/>
    <col min="13061" max="13061" width="12.09765625" style="1" customWidth="1"/>
    <col min="13062" max="13062" width="10.69921875" style="1" customWidth="1"/>
    <col min="13063" max="13063" width="11.3984375" style="1" bestFit="1" customWidth="1"/>
    <col min="13064" max="13064" width="10.69921875" style="1" customWidth="1"/>
    <col min="13065" max="13066" width="0" style="1" hidden="1" customWidth="1"/>
    <col min="13067" max="13068" width="9.3984375" style="1" customWidth="1"/>
    <col min="13069" max="13069" width="11.3984375" style="1" bestFit="1" customWidth="1"/>
    <col min="13070" max="13070" width="10.69921875" style="1" customWidth="1"/>
    <col min="13071" max="13071" width="11.3984375" style="1" bestFit="1" customWidth="1"/>
    <col min="13072" max="13072" width="10.19921875" style="1" customWidth="1"/>
    <col min="13073" max="13073" width="14.69921875" style="1" customWidth="1"/>
    <col min="13074" max="13074" width="11.09765625" style="1" bestFit="1" customWidth="1"/>
    <col min="13075" max="13312" width="10.19921875" style="1"/>
    <col min="13313" max="13313" width="3.19921875" style="1" customWidth="1"/>
    <col min="13314" max="13314" width="39.8984375" style="1" bestFit="1" customWidth="1"/>
    <col min="13315" max="13315" width="27" style="1" customWidth="1"/>
    <col min="13316" max="13316" width="7.19921875" style="1" bestFit="1" customWidth="1"/>
    <col min="13317" max="13317" width="12.09765625" style="1" customWidth="1"/>
    <col min="13318" max="13318" width="10.69921875" style="1" customWidth="1"/>
    <col min="13319" max="13319" width="11.3984375" style="1" bestFit="1" customWidth="1"/>
    <col min="13320" max="13320" width="10.69921875" style="1" customWidth="1"/>
    <col min="13321" max="13322" width="0" style="1" hidden="1" customWidth="1"/>
    <col min="13323" max="13324" width="9.3984375" style="1" customWidth="1"/>
    <col min="13325" max="13325" width="11.3984375" style="1" bestFit="1" customWidth="1"/>
    <col min="13326" max="13326" width="10.69921875" style="1" customWidth="1"/>
    <col min="13327" max="13327" width="11.3984375" style="1" bestFit="1" customWidth="1"/>
    <col min="13328" max="13328" width="10.19921875" style="1" customWidth="1"/>
    <col min="13329" max="13329" width="14.69921875" style="1" customWidth="1"/>
    <col min="13330" max="13330" width="11.09765625" style="1" bestFit="1" customWidth="1"/>
    <col min="13331" max="13568" width="10.19921875" style="1"/>
    <col min="13569" max="13569" width="3.19921875" style="1" customWidth="1"/>
    <col min="13570" max="13570" width="39.8984375" style="1" bestFit="1" customWidth="1"/>
    <col min="13571" max="13571" width="27" style="1" customWidth="1"/>
    <col min="13572" max="13572" width="7.19921875" style="1" bestFit="1" customWidth="1"/>
    <col min="13573" max="13573" width="12.09765625" style="1" customWidth="1"/>
    <col min="13574" max="13574" width="10.69921875" style="1" customWidth="1"/>
    <col min="13575" max="13575" width="11.3984375" style="1" bestFit="1" customWidth="1"/>
    <col min="13576" max="13576" width="10.69921875" style="1" customWidth="1"/>
    <col min="13577" max="13578" width="0" style="1" hidden="1" customWidth="1"/>
    <col min="13579" max="13580" width="9.3984375" style="1" customWidth="1"/>
    <col min="13581" max="13581" width="11.3984375" style="1" bestFit="1" customWidth="1"/>
    <col min="13582" max="13582" width="10.69921875" style="1" customWidth="1"/>
    <col min="13583" max="13583" width="11.3984375" style="1" bestFit="1" customWidth="1"/>
    <col min="13584" max="13584" width="10.19921875" style="1" customWidth="1"/>
    <col min="13585" max="13585" width="14.69921875" style="1" customWidth="1"/>
    <col min="13586" max="13586" width="11.09765625" style="1" bestFit="1" customWidth="1"/>
    <col min="13587" max="13824" width="10.19921875" style="1"/>
    <col min="13825" max="13825" width="3.19921875" style="1" customWidth="1"/>
    <col min="13826" max="13826" width="39.8984375" style="1" bestFit="1" customWidth="1"/>
    <col min="13827" max="13827" width="27" style="1" customWidth="1"/>
    <col min="13828" max="13828" width="7.19921875" style="1" bestFit="1" customWidth="1"/>
    <col min="13829" max="13829" width="12.09765625" style="1" customWidth="1"/>
    <col min="13830" max="13830" width="10.69921875" style="1" customWidth="1"/>
    <col min="13831" max="13831" width="11.3984375" style="1" bestFit="1" customWidth="1"/>
    <col min="13832" max="13832" width="10.69921875" style="1" customWidth="1"/>
    <col min="13833" max="13834" width="0" style="1" hidden="1" customWidth="1"/>
    <col min="13835" max="13836" width="9.3984375" style="1" customWidth="1"/>
    <col min="13837" max="13837" width="11.3984375" style="1" bestFit="1" customWidth="1"/>
    <col min="13838" max="13838" width="10.69921875" style="1" customWidth="1"/>
    <col min="13839" max="13839" width="11.3984375" style="1" bestFit="1" customWidth="1"/>
    <col min="13840" max="13840" width="10.19921875" style="1" customWidth="1"/>
    <col min="13841" max="13841" width="14.69921875" style="1" customWidth="1"/>
    <col min="13842" max="13842" width="11.09765625" style="1" bestFit="1" customWidth="1"/>
    <col min="13843" max="14080" width="10.19921875" style="1"/>
    <col min="14081" max="14081" width="3.19921875" style="1" customWidth="1"/>
    <col min="14082" max="14082" width="39.8984375" style="1" bestFit="1" customWidth="1"/>
    <col min="14083" max="14083" width="27" style="1" customWidth="1"/>
    <col min="14084" max="14084" width="7.19921875" style="1" bestFit="1" customWidth="1"/>
    <col min="14085" max="14085" width="12.09765625" style="1" customWidth="1"/>
    <col min="14086" max="14086" width="10.69921875" style="1" customWidth="1"/>
    <col min="14087" max="14087" width="11.3984375" style="1" bestFit="1" customWidth="1"/>
    <col min="14088" max="14088" width="10.69921875" style="1" customWidth="1"/>
    <col min="14089" max="14090" width="0" style="1" hidden="1" customWidth="1"/>
    <col min="14091" max="14092" width="9.3984375" style="1" customWidth="1"/>
    <col min="14093" max="14093" width="11.3984375" style="1" bestFit="1" customWidth="1"/>
    <col min="14094" max="14094" width="10.69921875" style="1" customWidth="1"/>
    <col min="14095" max="14095" width="11.3984375" style="1" bestFit="1" customWidth="1"/>
    <col min="14096" max="14096" width="10.19921875" style="1" customWidth="1"/>
    <col min="14097" max="14097" width="14.69921875" style="1" customWidth="1"/>
    <col min="14098" max="14098" width="11.09765625" style="1" bestFit="1" customWidth="1"/>
    <col min="14099" max="14336" width="10.19921875" style="1"/>
    <col min="14337" max="14337" width="3.19921875" style="1" customWidth="1"/>
    <col min="14338" max="14338" width="39.8984375" style="1" bestFit="1" customWidth="1"/>
    <col min="14339" max="14339" width="27" style="1" customWidth="1"/>
    <col min="14340" max="14340" width="7.19921875" style="1" bestFit="1" customWidth="1"/>
    <col min="14341" max="14341" width="12.09765625" style="1" customWidth="1"/>
    <col min="14342" max="14342" width="10.69921875" style="1" customWidth="1"/>
    <col min="14343" max="14343" width="11.3984375" style="1" bestFit="1" customWidth="1"/>
    <col min="14344" max="14344" width="10.69921875" style="1" customWidth="1"/>
    <col min="14345" max="14346" width="0" style="1" hidden="1" customWidth="1"/>
    <col min="14347" max="14348" width="9.3984375" style="1" customWidth="1"/>
    <col min="14349" max="14349" width="11.3984375" style="1" bestFit="1" customWidth="1"/>
    <col min="14350" max="14350" width="10.69921875" style="1" customWidth="1"/>
    <col min="14351" max="14351" width="11.3984375" style="1" bestFit="1" customWidth="1"/>
    <col min="14352" max="14352" width="10.19921875" style="1" customWidth="1"/>
    <col min="14353" max="14353" width="14.69921875" style="1" customWidth="1"/>
    <col min="14354" max="14354" width="11.09765625" style="1" bestFit="1" customWidth="1"/>
    <col min="14355" max="14592" width="10.19921875" style="1"/>
    <col min="14593" max="14593" width="3.19921875" style="1" customWidth="1"/>
    <col min="14594" max="14594" width="39.8984375" style="1" bestFit="1" customWidth="1"/>
    <col min="14595" max="14595" width="27" style="1" customWidth="1"/>
    <col min="14596" max="14596" width="7.19921875" style="1" bestFit="1" customWidth="1"/>
    <col min="14597" max="14597" width="12.09765625" style="1" customWidth="1"/>
    <col min="14598" max="14598" width="10.69921875" style="1" customWidth="1"/>
    <col min="14599" max="14599" width="11.3984375" style="1" bestFit="1" customWidth="1"/>
    <col min="14600" max="14600" width="10.69921875" style="1" customWidth="1"/>
    <col min="14601" max="14602" width="0" style="1" hidden="1" customWidth="1"/>
    <col min="14603" max="14604" width="9.3984375" style="1" customWidth="1"/>
    <col min="14605" max="14605" width="11.3984375" style="1" bestFit="1" customWidth="1"/>
    <col min="14606" max="14606" width="10.69921875" style="1" customWidth="1"/>
    <col min="14607" max="14607" width="11.3984375" style="1" bestFit="1" customWidth="1"/>
    <col min="14608" max="14608" width="10.19921875" style="1" customWidth="1"/>
    <col min="14609" max="14609" width="14.69921875" style="1" customWidth="1"/>
    <col min="14610" max="14610" width="11.09765625" style="1" bestFit="1" customWidth="1"/>
    <col min="14611" max="14848" width="10.19921875" style="1"/>
    <col min="14849" max="14849" width="3.19921875" style="1" customWidth="1"/>
    <col min="14850" max="14850" width="39.8984375" style="1" bestFit="1" customWidth="1"/>
    <col min="14851" max="14851" width="27" style="1" customWidth="1"/>
    <col min="14852" max="14852" width="7.19921875" style="1" bestFit="1" customWidth="1"/>
    <col min="14853" max="14853" width="12.09765625" style="1" customWidth="1"/>
    <col min="14854" max="14854" width="10.69921875" style="1" customWidth="1"/>
    <col min="14855" max="14855" width="11.3984375" style="1" bestFit="1" customWidth="1"/>
    <col min="14856" max="14856" width="10.69921875" style="1" customWidth="1"/>
    <col min="14857" max="14858" width="0" style="1" hidden="1" customWidth="1"/>
    <col min="14859" max="14860" width="9.3984375" style="1" customWidth="1"/>
    <col min="14861" max="14861" width="11.3984375" style="1" bestFit="1" customWidth="1"/>
    <col min="14862" max="14862" width="10.69921875" style="1" customWidth="1"/>
    <col min="14863" max="14863" width="11.3984375" style="1" bestFit="1" customWidth="1"/>
    <col min="14864" max="14864" width="10.19921875" style="1" customWidth="1"/>
    <col min="14865" max="14865" width="14.69921875" style="1" customWidth="1"/>
    <col min="14866" max="14866" width="11.09765625" style="1" bestFit="1" customWidth="1"/>
    <col min="14867" max="15104" width="10.19921875" style="1"/>
    <col min="15105" max="15105" width="3.19921875" style="1" customWidth="1"/>
    <col min="15106" max="15106" width="39.8984375" style="1" bestFit="1" customWidth="1"/>
    <col min="15107" max="15107" width="27" style="1" customWidth="1"/>
    <col min="15108" max="15108" width="7.19921875" style="1" bestFit="1" customWidth="1"/>
    <col min="15109" max="15109" width="12.09765625" style="1" customWidth="1"/>
    <col min="15110" max="15110" width="10.69921875" style="1" customWidth="1"/>
    <col min="15111" max="15111" width="11.3984375" style="1" bestFit="1" customWidth="1"/>
    <col min="15112" max="15112" width="10.69921875" style="1" customWidth="1"/>
    <col min="15113" max="15114" width="0" style="1" hidden="1" customWidth="1"/>
    <col min="15115" max="15116" width="9.3984375" style="1" customWidth="1"/>
    <col min="15117" max="15117" width="11.3984375" style="1" bestFit="1" customWidth="1"/>
    <col min="15118" max="15118" width="10.69921875" style="1" customWidth="1"/>
    <col min="15119" max="15119" width="11.3984375" style="1" bestFit="1" customWidth="1"/>
    <col min="15120" max="15120" width="10.19921875" style="1" customWidth="1"/>
    <col min="15121" max="15121" width="14.69921875" style="1" customWidth="1"/>
    <col min="15122" max="15122" width="11.09765625" style="1" bestFit="1" customWidth="1"/>
    <col min="15123" max="15360" width="10.19921875" style="1"/>
    <col min="15361" max="15361" width="3.19921875" style="1" customWidth="1"/>
    <col min="15362" max="15362" width="39.8984375" style="1" bestFit="1" customWidth="1"/>
    <col min="15363" max="15363" width="27" style="1" customWidth="1"/>
    <col min="15364" max="15364" width="7.19921875" style="1" bestFit="1" customWidth="1"/>
    <col min="15365" max="15365" width="12.09765625" style="1" customWidth="1"/>
    <col min="15366" max="15366" width="10.69921875" style="1" customWidth="1"/>
    <col min="15367" max="15367" width="11.3984375" style="1" bestFit="1" customWidth="1"/>
    <col min="15368" max="15368" width="10.69921875" style="1" customWidth="1"/>
    <col min="15369" max="15370" width="0" style="1" hidden="1" customWidth="1"/>
    <col min="15371" max="15372" width="9.3984375" style="1" customWidth="1"/>
    <col min="15373" max="15373" width="11.3984375" style="1" bestFit="1" customWidth="1"/>
    <col min="15374" max="15374" width="10.69921875" style="1" customWidth="1"/>
    <col min="15375" max="15375" width="11.3984375" style="1" bestFit="1" customWidth="1"/>
    <col min="15376" max="15376" width="10.19921875" style="1" customWidth="1"/>
    <col min="15377" max="15377" width="14.69921875" style="1" customWidth="1"/>
    <col min="15378" max="15378" width="11.09765625" style="1" bestFit="1" customWidth="1"/>
    <col min="15379" max="15616" width="10.19921875" style="1"/>
    <col min="15617" max="15617" width="3.19921875" style="1" customWidth="1"/>
    <col min="15618" max="15618" width="39.8984375" style="1" bestFit="1" customWidth="1"/>
    <col min="15619" max="15619" width="27" style="1" customWidth="1"/>
    <col min="15620" max="15620" width="7.19921875" style="1" bestFit="1" customWidth="1"/>
    <col min="15621" max="15621" width="12.09765625" style="1" customWidth="1"/>
    <col min="15622" max="15622" width="10.69921875" style="1" customWidth="1"/>
    <col min="15623" max="15623" width="11.3984375" style="1" bestFit="1" customWidth="1"/>
    <col min="15624" max="15624" width="10.69921875" style="1" customWidth="1"/>
    <col min="15625" max="15626" width="0" style="1" hidden="1" customWidth="1"/>
    <col min="15627" max="15628" width="9.3984375" style="1" customWidth="1"/>
    <col min="15629" max="15629" width="11.3984375" style="1" bestFit="1" customWidth="1"/>
    <col min="15630" max="15630" width="10.69921875" style="1" customWidth="1"/>
    <col min="15631" max="15631" width="11.3984375" style="1" bestFit="1" customWidth="1"/>
    <col min="15632" max="15632" width="10.19921875" style="1" customWidth="1"/>
    <col min="15633" max="15633" width="14.69921875" style="1" customWidth="1"/>
    <col min="15634" max="15634" width="11.09765625" style="1" bestFit="1" customWidth="1"/>
    <col min="15635" max="15872" width="10.19921875" style="1"/>
    <col min="15873" max="15873" width="3.19921875" style="1" customWidth="1"/>
    <col min="15874" max="15874" width="39.8984375" style="1" bestFit="1" customWidth="1"/>
    <col min="15875" max="15875" width="27" style="1" customWidth="1"/>
    <col min="15876" max="15876" width="7.19921875" style="1" bestFit="1" customWidth="1"/>
    <col min="15877" max="15877" width="12.09765625" style="1" customWidth="1"/>
    <col min="15878" max="15878" width="10.69921875" style="1" customWidth="1"/>
    <col min="15879" max="15879" width="11.3984375" style="1" bestFit="1" customWidth="1"/>
    <col min="15880" max="15880" width="10.69921875" style="1" customWidth="1"/>
    <col min="15881" max="15882" width="0" style="1" hidden="1" customWidth="1"/>
    <col min="15883" max="15884" width="9.3984375" style="1" customWidth="1"/>
    <col min="15885" max="15885" width="11.3984375" style="1" bestFit="1" customWidth="1"/>
    <col min="15886" max="15886" width="10.69921875" style="1" customWidth="1"/>
    <col min="15887" max="15887" width="11.3984375" style="1" bestFit="1" customWidth="1"/>
    <col min="15888" max="15888" width="10.19921875" style="1" customWidth="1"/>
    <col min="15889" max="15889" width="14.69921875" style="1" customWidth="1"/>
    <col min="15890" max="15890" width="11.09765625" style="1" bestFit="1" customWidth="1"/>
    <col min="15891" max="16128" width="10.19921875" style="1"/>
    <col min="16129" max="16129" width="3.19921875" style="1" customWidth="1"/>
    <col min="16130" max="16130" width="39.8984375" style="1" bestFit="1" customWidth="1"/>
    <col min="16131" max="16131" width="27" style="1" customWidth="1"/>
    <col min="16132" max="16132" width="7.19921875" style="1" bestFit="1" customWidth="1"/>
    <col min="16133" max="16133" width="12.09765625" style="1" customWidth="1"/>
    <col min="16134" max="16134" width="10.69921875" style="1" customWidth="1"/>
    <col min="16135" max="16135" width="11.3984375" style="1" bestFit="1" customWidth="1"/>
    <col min="16136" max="16136" width="10.69921875" style="1" customWidth="1"/>
    <col min="16137" max="16138" width="0" style="1" hidden="1" customWidth="1"/>
    <col min="16139" max="16140" width="9.3984375" style="1" customWidth="1"/>
    <col min="16141" max="16141" width="11.3984375" style="1" bestFit="1" customWidth="1"/>
    <col min="16142" max="16142" width="10.69921875" style="1" customWidth="1"/>
    <col min="16143" max="16143" width="11.3984375" style="1" bestFit="1" customWidth="1"/>
    <col min="16144" max="16144" width="10.19921875" style="1" customWidth="1"/>
    <col min="16145" max="16145" width="14.69921875" style="1" customWidth="1"/>
    <col min="16146" max="16146" width="11.09765625" style="1" bestFit="1" customWidth="1"/>
    <col min="16147" max="16384" width="10.19921875" style="1"/>
  </cols>
  <sheetData>
    <row r="1" spans="1:17" ht="16.2" hidden="1" customHeight="1" x14ac:dyDescent="0.25">
      <c r="B1" s="2" t="s">
        <v>0</v>
      </c>
      <c r="C1" s="3" t="s">
        <v>9</v>
      </c>
      <c r="E1" s="93" t="str">
        <f ca="1">SUBSTITUTE(SUBSTITUTE(LEFT(CELL("filename",A1),FIND("]",CELL("filename",A1))),"[",""),"]","")</f>
        <v>\\hgroup.intra\user\fcauet\fr\Documents\Fabrice Cauet\ETUDE FICHIER SUIVI DOSSIER CHANTIER CLIENT\TEST SUIVI 26_11_2018.xlsm</v>
      </c>
      <c r="F1" s="93"/>
      <c r="G1" s="94"/>
      <c r="H1" s="95"/>
      <c r="I1" s="93"/>
      <c r="J1" s="96"/>
    </row>
    <row r="2" spans="1:17" ht="15" hidden="1" customHeight="1" x14ac:dyDescent="0.25">
      <c r="B2" s="2" t="s">
        <v>1</v>
      </c>
      <c r="C2" s="3" t="s">
        <v>77</v>
      </c>
      <c r="E2" s="5"/>
      <c r="F2" s="9">
        <f>VLOOKUP("Total affaire",B17:I120,6,0)</f>
        <v>200000</v>
      </c>
      <c r="G2" s="9"/>
      <c r="H2" s="5"/>
    </row>
    <row r="3" spans="1:17" ht="15" hidden="1" customHeight="1" x14ac:dyDescent="0.25">
      <c r="B3" s="2" t="s">
        <v>4</v>
      </c>
      <c r="C3" s="3" t="s">
        <v>76</v>
      </c>
      <c r="E3" s="5"/>
      <c r="F3" s="9"/>
      <c r="G3" s="9"/>
      <c r="H3" s="5"/>
    </row>
    <row r="4" spans="1:17" ht="15" hidden="1" customHeight="1" x14ac:dyDescent="0.25">
      <c r="B4" s="2" t="s">
        <v>7</v>
      </c>
      <c r="C4" s="3" t="s">
        <v>2</v>
      </c>
      <c r="E4" s="5"/>
      <c r="F4" s="9"/>
      <c r="G4" s="9"/>
      <c r="H4" s="5"/>
    </row>
    <row r="5" spans="1:17" ht="15" hidden="1" customHeight="1" x14ac:dyDescent="0.25">
      <c r="B5" s="2" t="s">
        <v>8</v>
      </c>
      <c r="C5" s="3" t="s">
        <v>73</v>
      </c>
      <c r="E5" s="5"/>
      <c r="F5" s="9"/>
      <c r="G5" s="9"/>
      <c r="H5" s="5"/>
    </row>
    <row r="6" spans="1:17" ht="15" hidden="1" customHeight="1" x14ac:dyDescent="0.25">
      <c r="B6" s="2" t="s">
        <v>11</v>
      </c>
      <c r="C6" s="3" t="s">
        <v>74</v>
      </c>
      <c r="E6" s="5"/>
      <c r="F6" s="9"/>
      <c r="G6" s="9"/>
      <c r="H6" s="5"/>
    </row>
    <row r="7" spans="1:17" ht="15" hidden="1" customHeight="1" x14ac:dyDescent="0.25">
      <c r="B7" s="2" t="s">
        <v>14</v>
      </c>
      <c r="C7" s="3" t="s">
        <v>5</v>
      </c>
      <c r="E7" s="5"/>
      <c r="F7" s="9"/>
      <c r="G7" s="9"/>
      <c r="H7" s="5"/>
    </row>
    <row r="8" spans="1:17" ht="15" hidden="1" customHeight="1" x14ac:dyDescent="0.25">
      <c r="B8" s="2" t="s">
        <v>16</v>
      </c>
      <c r="C8" s="3" t="s">
        <v>12</v>
      </c>
      <c r="E8" s="5"/>
      <c r="F8" s="9"/>
      <c r="G8" s="9"/>
      <c r="H8" s="5"/>
    </row>
    <row r="9" spans="1:17" ht="15" hidden="1" customHeight="1" x14ac:dyDescent="0.25">
      <c r="B9" s="2" t="s">
        <v>18</v>
      </c>
      <c r="C9" s="10"/>
      <c r="E9" s="5"/>
      <c r="F9" s="82"/>
      <c r="G9" s="9"/>
      <c r="H9" s="5"/>
    </row>
    <row r="10" spans="1:17" ht="15" hidden="1" customHeight="1" x14ac:dyDescent="0.25">
      <c r="B10" s="2" t="s">
        <v>19</v>
      </c>
      <c r="C10" s="10"/>
      <c r="E10" s="5"/>
      <c r="F10" s="9"/>
      <c r="G10" s="9"/>
      <c r="H10" s="5"/>
    </row>
    <row r="11" spans="1:17" ht="15" hidden="1" customHeight="1" thickBot="1" x14ac:dyDescent="0.3">
      <c r="B11" s="2" t="s">
        <v>20</v>
      </c>
      <c r="C11" s="10"/>
      <c r="E11" s="5"/>
      <c r="F11" s="9"/>
      <c r="G11" s="5"/>
      <c r="H11" s="5"/>
    </row>
    <row r="12" spans="1:17" ht="15" customHeight="1" thickBot="1" x14ac:dyDescent="0.3">
      <c r="B12" s="11"/>
      <c r="F12" s="5"/>
      <c r="K12" s="280" t="s">
        <v>69</v>
      </c>
      <c r="L12" s="281"/>
      <c r="M12" s="282"/>
    </row>
    <row r="13" spans="1:17" ht="21.75" customHeight="1" thickBot="1" x14ac:dyDescent="0.3">
      <c r="B13" s="278" t="str">
        <f ca="1">HYPERLINK(E1)</f>
        <v>\\hgroup.intra\user\fcauet\fr\Documents\Fabrice Cauet\ETUDE FICHIER SUIVI DOSSIER CHANTIER CLIENT\TEST SUIVI 26_11_2018.xlsm</v>
      </c>
      <c r="C13" s="279"/>
      <c r="K13" s="283">
        <f>Budgetisation!K16</f>
        <v>221</v>
      </c>
      <c r="L13" s="284"/>
      <c r="M13" s="285"/>
    </row>
    <row r="14" spans="1:17" ht="15" customHeight="1" x14ac:dyDescent="0.25">
      <c r="A14" s="12" t="s">
        <v>62</v>
      </c>
      <c r="B14" s="13"/>
      <c r="C14" s="13"/>
      <c r="D14" s="14" t="s">
        <v>21</v>
      </c>
      <c r="E14" s="81" t="str">
        <f>Budgetisation!E17</f>
        <v>Client</v>
      </c>
      <c r="F14" s="14" t="s">
        <v>22</v>
      </c>
      <c r="G14" s="286"/>
      <c r="H14" s="297"/>
      <c r="I14" s="297"/>
      <c r="J14" s="298"/>
      <c r="K14" s="74" t="s">
        <v>23</v>
      </c>
      <c r="L14" s="299" t="e">
        <f>IF(#REF!="","",#REF!)</f>
        <v>#REF!</v>
      </c>
      <c r="M14" s="300"/>
      <c r="N14" s="15" t="s">
        <v>24</v>
      </c>
      <c r="O14" s="16"/>
      <c r="P14" s="15" t="s">
        <v>25</v>
      </c>
      <c r="Q14" s="16"/>
    </row>
    <row r="15" spans="1:17" ht="8.1" customHeight="1" x14ac:dyDescent="0.25">
      <c r="A15" s="17"/>
      <c r="D15" s="18"/>
    </row>
    <row r="16" spans="1:17" ht="37.5" customHeight="1" x14ac:dyDescent="0.25">
      <c r="A16" s="317" t="s">
        <v>26</v>
      </c>
      <c r="B16" s="318"/>
      <c r="C16" s="19" t="s">
        <v>27</v>
      </c>
      <c r="D16" s="14" t="s">
        <v>28</v>
      </c>
      <c r="E16" s="15" t="s">
        <v>29</v>
      </c>
      <c r="F16" s="20" t="s">
        <v>30</v>
      </c>
      <c r="G16" s="15" t="s">
        <v>31</v>
      </c>
      <c r="H16" s="319" t="s">
        <v>32</v>
      </c>
      <c r="I16" s="320"/>
      <c r="J16" s="320"/>
      <c r="K16" s="320"/>
      <c r="L16" s="321"/>
      <c r="M16" s="322" t="s">
        <v>33</v>
      </c>
      <c r="N16" s="323"/>
      <c r="O16" s="21" t="s">
        <v>34</v>
      </c>
      <c r="P16" s="22" t="s">
        <v>35</v>
      </c>
      <c r="Q16" s="22" t="s">
        <v>36</v>
      </c>
    </row>
    <row r="17" spans="1:19" ht="42" customHeight="1" x14ac:dyDescent="0.25">
      <c r="A17" s="315" t="str">
        <f>Budgetisation!A20</f>
        <v>I</v>
      </c>
      <c r="B17" s="316"/>
      <c r="C17" s="64" t="str">
        <f>Budgetisation!C20</f>
        <v>505-555-18/21</v>
      </c>
      <c r="D17" s="70" t="str">
        <f>Budgetisation!D20</f>
        <v>C</v>
      </c>
      <c r="E17" s="71" t="str">
        <f>Budgetisation!E20</f>
        <v>Client</v>
      </c>
      <c r="F17" s="23" t="str">
        <f>IF(O17="","",1-(O17-G40)/E25)</f>
        <v/>
      </c>
      <c r="G17" s="71" t="str">
        <f>Budgetisation!G20</f>
        <v>B = Moyen</v>
      </c>
      <c r="H17" s="301">
        <f>Budgetisation!H20</f>
        <v>0</v>
      </c>
      <c r="I17" s="302"/>
      <c r="J17" s="302"/>
      <c r="K17" s="302"/>
      <c r="L17" s="303"/>
      <c r="M17" s="304"/>
      <c r="N17" s="305"/>
      <c r="O17" s="24"/>
      <c r="P17" s="23">
        <f>IF(O17="",0,(O17-G64)/G64)</f>
        <v>0</v>
      </c>
      <c r="Q17" s="25" t="e">
        <f>IF((G64*10%-O64-G64*P17)/(J45*(1-K45))&lt;0,0,(G64*10%-O64-G64*P17)/(J45*(1-K45)))</f>
        <v>#VALUE!</v>
      </c>
    </row>
    <row r="18" spans="1:19" ht="8.1" customHeight="1" x14ac:dyDescent="0.25"/>
    <row r="19" spans="1:19" s="28" customFormat="1" ht="42" customHeight="1" x14ac:dyDescent="0.25">
      <c r="A19" s="22" t="s">
        <v>37</v>
      </c>
      <c r="B19" s="22" t="s">
        <v>38</v>
      </c>
      <c r="C19" s="22" t="s">
        <v>39</v>
      </c>
      <c r="D19" s="26" t="s">
        <v>40</v>
      </c>
      <c r="E19" s="20" t="s">
        <v>41</v>
      </c>
      <c r="F19" s="21" t="s">
        <v>42</v>
      </c>
      <c r="G19" s="20" t="s">
        <v>43</v>
      </c>
      <c r="H19" s="20" t="s">
        <v>44</v>
      </c>
      <c r="I19" s="27" t="s">
        <v>45</v>
      </c>
      <c r="J19" s="20" t="s">
        <v>46</v>
      </c>
      <c r="K19" s="21" t="s">
        <v>47</v>
      </c>
      <c r="L19" s="21" t="s">
        <v>48</v>
      </c>
      <c r="M19" s="20" t="s">
        <v>49</v>
      </c>
      <c r="N19" s="20" t="s">
        <v>50</v>
      </c>
      <c r="O19" s="21" t="s">
        <v>51</v>
      </c>
      <c r="P19" s="21" t="str">
        <f>"En % du PV "&amp;P64*100&amp;"%"</f>
        <v>En % du PV 0%</v>
      </c>
      <c r="Q19" s="22" t="s">
        <v>52</v>
      </c>
      <c r="R19" s="83"/>
    </row>
    <row r="20" spans="1:19" ht="15" customHeight="1" x14ac:dyDescent="0.25">
      <c r="A20" s="29">
        <v>1</v>
      </c>
      <c r="B20" s="76"/>
      <c r="C20" s="77"/>
      <c r="D20" s="78"/>
      <c r="E20" s="79"/>
      <c r="F20" s="80"/>
      <c r="G20" s="35" t="str">
        <f>IF(E20="","",E20*(1-F20))</f>
        <v/>
      </c>
      <c r="H20" s="35" t="str">
        <f>IF(G20="","",G20/D20)</f>
        <v/>
      </c>
      <c r="I20" s="36">
        <v>1</v>
      </c>
      <c r="J20" s="35" t="str">
        <f>IF(B20="","",E20/I20)</f>
        <v/>
      </c>
      <c r="K20" s="37">
        <v>0.62</v>
      </c>
      <c r="L20" s="38"/>
      <c r="M20" s="35" t="str">
        <f>IF(B20="","",J20*(1-K20)*(1-L20))</f>
        <v/>
      </c>
      <c r="N20" s="35" t="str">
        <f>IF(B20="","",J20*(1-K20)*7%)</f>
        <v/>
      </c>
      <c r="O20" s="35" t="str">
        <f>IF(AND(B20="",M20="",N20=""),"",G20-M20-N20)</f>
        <v/>
      </c>
      <c r="P20" s="37" t="str">
        <f>IF(G20="","",O20/G20)</f>
        <v/>
      </c>
      <c r="Q20" s="39"/>
    </row>
    <row r="21" spans="1:19" ht="15" customHeight="1" x14ac:dyDescent="0.25">
      <c r="A21" s="29">
        <v>2</v>
      </c>
      <c r="B21" s="76"/>
      <c r="C21" s="76"/>
      <c r="D21" s="78"/>
      <c r="E21" s="79"/>
      <c r="F21" s="80"/>
      <c r="G21" s="35" t="str">
        <f t="shared" ref="G21:G44" si="0">IF(E21="","",E21*(1-F21))</f>
        <v/>
      </c>
      <c r="H21" s="35" t="str">
        <f t="shared" ref="H21:H44" si="1">IF(G21="","",G21/D21)</f>
        <v/>
      </c>
      <c r="I21" s="36">
        <v>1</v>
      </c>
      <c r="J21" s="35" t="str">
        <f t="shared" ref="J21:J44" si="2">IF(B21="","",E21/I21)</f>
        <v/>
      </c>
      <c r="K21" s="37">
        <v>0.62</v>
      </c>
      <c r="L21" s="38"/>
      <c r="M21" s="35" t="str">
        <f t="shared" ref="M21:M44" si="3">IF(B21="","",J21*(1-K21)*(1-L21))</f>
        <v/>
      </c>
      <c r="N21" s="35" t="str">
        <f t="shared" ref="N21:N44" si="4">IF(B21="","",J21*(1-K21)*7%)</f>
        <v/>
      </c>
      <c r="O21" s="35" t="str">
        <f t="shared" ref="O21:O44" si="5">IF(AND(B21="",M21="",N21=""),"",G21-M21-N21)</f>
        <v/>
      </c>
      <c r="P21" s="37" t="str">
        <f t="shared" ref="P21:P44" si="6">IF(G21="","",O21/G21)</f>
        <v/>
      </c>
      <c r="Q21" s="39"/>
    </row>
    <row r="22" spans="1:19" ht="15" customHeight="1" x14ac:dyDescent="0.25">
      <c r="A22" s="29">
        <v>2</v>
      </c>
      <c r="B22" s="76"/>
      <c r="C22" s="76"/>
      <c r="D22" s="78"/>
      <c r="E22" s="79"/>
      <c r="F22" s="80"/>
      <c r="G22" s="35" t="str">
        <f t="shared" si="0"/>
        <v/>
      </c>
      <c r="H22" s="35" t="str">
        <f t="shared" si="1"/>
        <v/>
      </c>
      <c r="I22" s="36">
        <v>1</v>
      </c>
      <c r="J22" s="35" t="str">
        <f t="shared" si="2"/>
        <v/>
      </c>
      <c r="K22" s="37">
        <v>0.62</v>
      </c>
      <c r="L22" s="38"/>
      <c r="M22" s="35" t="str">
        <f t="shared" si="3"/>
        <v/>
      </c>
      <c r="N22" s="35" t="str">
        <f t="shared" si="4"/>
        <v/>
      </c>
      <c r="O22" s="35" t="str">
        <f t="shared" si="5"/>
        <v/>
      </c>
      <c r="P22" s="37" t="str">
        <f t="shared" si="6"/>
        <v/>
      </c>
      <c r="Q22" s="39"/>
      <c r="S22" s="7">
        <f>SUM(L20:L44)</f>
        <v>0</v>
      </c>
    </row>
    <row r="23" spans="1:19" ht="15" customHeight="1" x14ac:dyDescent="0.25">
      <c r="A23" s="29">
        <v>4</v>
      </c>
      <c r="B23" s="76"/>
      <c r="C23" s="77"/>
      <c r="D23" s="78"/>
      <c r="E23" s="79"/>
      <c r="F23" s="80"/>
      <c r="G23" s="35" t="str">
        <f t="shared" si="0"/>
        <v/>
      </c>
      <c r="H23" s="35" t="str">
        <f t="shared" si="1"/>
        <v/>
      </c>
      <c r="I23" s="36">
        <v>1</v>
      </c>
      <c r="J23" s="35" t="str">
        <f t="shared" si="2"/>
        <v/>
      </c>
      <c r="K23" s="37">
        <v>0.62</v>
      </c>
      <c r="L23" s="38"/>
      <c r="M23" s="35" t="str">
        <f t="shared" si="3"/>
        <v/>
      </c>
      <c r="N23" s="35" t="str">
        <f t="shared" si="4"/>
        <v/>
      </c>
      <c r="O23" s="35" t="str">
        <f t="shared" si="5"/>
        <v/>
      </c>
      <c r="P23" s="37" t="str">
        <f t="shared" si="6"/>
        <v/>
      </c>
      <c r="Q23" s="39"/>
    </row>
    <row r="24" spans="1:19" ht="15" customHeight="1" x14ac:dyDescent="0.25">
      <c r="A24" s="29">
        <v>4</v>
      </c>
      <c r="B24" s="76"/>
      <c r="C24" s="77"/>
      <c r="D24" s="78"/>
      <c r="E24" s="79"/>
      <c r="F24" s="80"/>
      <c r="G24" s="35" t="str">
        <f t="shared" si="0"/>
        <v/>
      </c>
      <c r="H24" s="35" t="str">
        <f t="shared" si="1"/>
        <v/>
      </c>
      <c r="I24" s="36">
        <v>1</v>
      </c>
      <c r="J24" s="35" t="str">
        <f t="shared" si="2"/>
        <v/>
      </c>
      <c r="K24" s="37">
        <v>0.62</v>
      </c>
      <c r="L24" s="38"/>
      <c r="M24" s="35" t="str">
        <f t="shared" si="3"/>
        <v/>
      </c>
      <c r="N24" s="35" t="str">
        <f t="shared" si="4"/>
        <v/>
      </c>
      <c r="O24" s="35" t="str">
        <f t="shared" si="5"/>
        <v/>
      </c>
      <c r="P24" s="37" t="str">
        <f t="shared" si="6"/>
        <v/>
      </c>
      <c r="Q24" s="39"/>
    </row>
    <row r="25" spans="1:19" ht="15" customHeight="1" x14ac:dyDescent="0.25">
      <c r="A25" s="29">
        <v>6</v>
      </c>
      <c r="B25" s="76"/>
      <c r="C25" s="77"/>
      <c r="D25" s="78"/>
      <c r="E25" s="79"/>
      <c r="F25" s="80"/>
      <c r="G25" s="35" t="str">
        <f t="shared" si="0"/>
        <v/>
      </c>
      <c r="H25" s="35" t="str">
        <f t="shared" si="1"/>
        <v/>
      </c>
      <c r="I25" s="36">
        <v>1</v>
      </c>
      <c r="J25" s="35" t="str">
        <f t="shared" si="2"/>
        <v/>
      </c>
      <c r="K25" s="37">
        <v>0.6</v>
      </c>
      <c r="L25" s="38"/>
      <c r="M25" s="35" t="str">
        <f t="shared" si="3"/>
        <v/>
      </c>
      <c r="N25" s="35" t="str">
        <f t="shared" si="4"/>
        <v/>
      </c>
      <c r="O25" s="35" t="str">
        <f t="shared" si="5"/>
        <v/>
      </c>
      <c r="P25" s="37" t="str">
        <f t="shared" si="6"/>
        <v/>
      </c>
      <c r="Q25" s="39"/>
    </row>
    <row r="26" spans="1:19" ht="15" customHeight="1" x14ac:dyDescent="0.25">
      <c r="A26" s="29">
        <v>7</v>
      </c>
      <c r="B26" s="76"/>
      <c r="C26" s="77"/>
      <c r="D26" s="78"/>
      <c r="E26" s="79"/>
      <c r="F26" s="80"/>
      <c r="G26" s="35" t="str">
        <f t="shared" si="0"/>
        <v/>
      </c>
      <c r="H26" s="35" t="str">
        <f t="shared" si="1"/>
        <v/>
      </c>
      <c r="I26" s="36">
        <v>1</v>
      </c>
      <c r="J26" s="35" t="str">
        <f t="shared" si="2"/>
        <v/>
      </c>
      <c r="K26" s="37">
        <v>0.6</v>
      </c>
      <c r="L26" s="38"/>
      <c r="M26" s="35" t="str">
        <f t="shared" si="3"/>
        <v/>
      </c>
      <c r="N26" s="35" t="str">
        <f t="shared" si="4"/>
        <v/>
      </c>
      <c r="O26" s="35" t="str">
        <f t="shared" si="5"/>
        <v/>
      </c>
      <c r="P26" s="37" t="str">
        <f t="shared" si="6"/>
        <v/>
      </c>
      <c r="Q26" s="40"/>
    </row>
    <row r="27" spans="1:19" ht="15" customHeight="1" x14ac:dyDescent="0.25">
      <c r="A27" s="29">
        <v>8</v>
      </c>
      <c r="B27" s="76"/>
      <c r="C27" s="76"/>
      <c r="D27" s="78"/>
      <c r="E27" s="79"/>
      <c r="F27" s="80"/>
      <c r="G27" s="35" t="str">
        <f t="shared" si="0"/>
        <v/>
      </c>
      <c r="H27" s="35" t="str">
        <f t="shared" si="1"/>
        <v/>
      </c>
      <c r="I27" s="36">
        <v>1</v>
      </c>
      <c r="J27" s="35" t="str">
        <f t="shared" si="2"/>
        <v/>
      </c>
      <c r="K27" s="37">
        <v>0.6</v>
      </c>
      <c r="L27" s="38"/>
      <c r="M27" s="35" t="str">
        <f t="shared" si="3"/>
        <v/>
      </c>
      <c r="N27" s="35" t="str">
        <f t="shared" si="4"/>
        <v/>
      </c>
      <c r="O27" s="35" t="str">
        <f t="shared" si="5"/>
        <v/>
      </c>
      <c r="P27" s="37" t="str">
        <f t="shared" si="6"/>
        <v/>
      </c>
      <c r="Q27" s="40"/>
    </row>
    <row r="28" spans="1:19" ht="15" customHeight="1" x14ac:dyDescent="0.25">
      <c r="A28" s="29">
        <v>9</v>
      </c>
      <c r="B28" s="76"/>
      <c r="C28" s="77"/>
      <c r="D28" s="78"/>
      <c r="E28" s="79"/>
      <c r="F28" s="80"/>
      <c r="G28" s="35" t="str">
        <f t="shared" si="0"/>
        <v/>
      </c>
      <c r="H28" s="35" t="str">
        <f t="shared" si="1"/>
        <v/>
      </c>
      <c r="I28" s="36">
        <v>1</v>
      </c>
      <c r="J28" s="35" t="str">
        <f t="shared" si="2"/>
        <v/>
      </c>
      <c r="K28" s="37">
        <v>0.6</v>
      </c>
      <c r="L28" s="38"/>
      <c r="M28" s="35" t="str">
        <f t="shared" si="3"/>
        <v/>
      </c>
      <c r="N28" s="35" t="str">
        <f t="shared" si="4"/>
        <v/>
      </c>
      <c r="O28" s="35" t="str">
        <f t="shared" si="5"/>
        <v/>
      </c>
      <c r="P28" s="37" t="str">
        <f t="shared" si="6"/>
        <v/>
      </c>
      <c r="Q28" s="40"/>
    </row>
    <row r="29" spans="1:19" ht="15" customHeight="1" x14ac:dyDescent="0.25">
      <c r="A29" s="29">
        <v>10</v>
      </c>
      <c r="B29" s="76"/>
      <c r="C29" s="77"/>
      <c r="D29" s="78"/>
      <c r="E29" s="79"/>
      <c r="F29" s="80"/>
      <c r="G29" s="35" t="str">
        <f t="shared" si="0"/>
        <v/>
      </c>
      <c r="H29" s="35" t="str">
        <f t="shared" si="1"/>
        <v/>
      </c>
      <c r="I29" s="36">
        <v>1</v>
      </c>
      <c r="J29" s="35" t="str">
        <f t="shared" si="2"/>
        <v/>
      </c>
      <c r="K29" s="37">
        <v>0.6</v>
      </c>
      <c r="L29" s="38"/>
      <c r="M29" s="35" t="str">
        <f t="shared" si="3"/>
        <v/>
      </c>
      <c r="N29" s="35" t="str">
        <f t="shared" si="4"/>
        <v/>
      </c>
      <c r="O29" s="35" t="str">
        <f t="shared" si="5"/>
        <v/>
      </c>
      <c r="P29" s="37" t="str">
        <f t="shared" si="6"/>
        <v/>
      </c>
      <c r="Q29" s="40"/>
    </row>
    <row r="30" spans="1:19" ht="15" customHeight="1" x14ac:dyDescent="0.25">
      <c r="A30" s="29">
        <v>11</v>
      </c>
      <c r="B30" s="76"/>
      <c r="C30" s="77"/>
      <c r="D30" s="78"/>
      <c r="E30" s="79"/>
      <c r="F30" s="80"/>
      <c r="G30" s="35" t="str">
        <f t="shared" si="0"/>
        <v/>
      </c>
      <c r="H30" s="35" t="str">
        <f t="shared" si="1"/>
        <v/>
      </c>
      <c r="I30" s="36">
        <v>1</v>
      </c>
      <c r="J30" s="35" t="str">
        <f t="shared" si="2"/>
        <v/>
      </c>
      <c r="K30" s="37">
        <v>0.6</v>
      </c>
      <c r="L30" s="38"/>
      <c r="M30" s="35" t="str">
        <f t="shared" si="3"/>
        <v/>
      </c>
      <c r="N30" s="35" t="str">
        <f t="shared" si="4"/>
        <v/>
      </c>
      <c r="O30" s="35" t="str">
        <f t="shared" si="5"/>
        <v/>
      </c>
      <c r="P30" s="37" t="str">
        <f t="shared" si="6"/>
        <v/>
      </c>
      <c r="Q30" s="40"/>
    </row>
    <row r="31" spans="1:19" ht="15" customHeight="1" x14ac:dyDescent="0.25">
      <c r="A31" s="29">
        <v>12</v>
      </c>
      <c r="B31" s="76"/>
      <c r="C31" s="77"/>
      <c r="D31" s="78"/>
      <c r="E31" s="79"/>
      <c r="F31" s="80"/>
      <c r="G31" s="35" t="str">
        <f t="shared" si="0"/>
        <v/>
      </c>
      <c r="H31" s="35" t="str">
        <f t="shared" si="1"/>
        <v/>
      </c>
      <c r="I31" s="36">
        <v>1</v>
      </c>
      <c r="J31" s="35" t="str">
        <f t="shared" si="2"/>
        <v/>
      </c>
      <c r="K31" s="37">
        <v>0.6</v>
      </c>
      <c r="L31" s="38"/>
      <c r="M31" s="35" t="str">
        <f t="shared" si="3"/>
        <v/>
      </c>
      <c r="N31" s="35" t="str">
        <f t="shared" si="4"/>
        <v/>
      </c>
      <c r="O31" s="35" t="str">
        <f t="shared" si="5"/>
        <v/>
      </c>
      <c r="P31" s="37" t="str">
        <f t="shared" si="6"/>
        <v/>
      </c>
      <c r="Q31" s="40"/>
    </row>
    <row r="32" spans="1:19" ht="15" customHeight="1" x14ac:dyDescent="0.25">
      <c r="A32" s="29">
        <v>13</v>
      </c>
      <c r="B32" s="76"/>
      <c r="C32" s="77"/>
      <c r="D32" s="78"/>
      <c r="E32" s="79"/>
      <c r="F32" s="80"/>
      <c r="G32" s="35" t="str">
        <f t="shared" si="0"/>
        <v/>
      </c>
      <c r="H32" s="35" t="str">
        <f t="shared" si="1"/>
        <v/>
      </c>
      <c r="I32" s="36">
        <v>1</v>
      </c>
      <c r="J32" s="35" t="str">
        <f t="shared" si="2"/>
        <v/>
      </c>
      <c r="K32" s="37">
        <v>0.6</v>
      </c>
      <c r="L32" s="38"/>
      <c r="M32" s="35" t="str">
        <f t="shared" si="3"/>
        <v/>
      </c>
      <c r="N32" s="35" t="str">
        <f t="shared" si="4"/>
        <v/>
      </c>
      <c r="O32" s="35" t="str">
        <f t="shared" si="5"/>
        <v/>
      </c>
      <c r="P32" s="37" t="str">
        <f t="shared" si="6"/>
        <v/>
      </c>
      <c r="Q32" s="40"/>
    </row>
    <row r="33" spans="1:24" ht="15" customHeight="1" x14ac:dyDescent="0.25">
      <c r="A33" s="29">
        <v>14</v>
      </c>
      <c r="B33" s="30"/>
      <c r="C33" s="30"/>
      <c r="D33" s="32"/>
      <c r="E33" s="33"/>
      <c r="F33" s="34"/>
      <c r="G33" s="35" t="str">
        <f t="shared" si="0"/>
        <v/>
      </c>
      <c r="H33" s="35" t="str">
        <f t="shared" si="1"/>
        <v/>
      </c>
      <c r="I33" s="36" t="s">
        <v>67</v>
      </c>
      <c r="J33" s="35" t="str">
        <f t="shared" si="2"/>
        <v/>
      </c>
      <c r="K33" s="37" t="s">
        <v>67</v>
      </c>
      <c r="L33" s="38"/>
      <c r="M33" s="35" t="str">
        <f t="shared" si="3"/>
        <v/>
      </c>
      <c r="N33" s="35" t="str">
        <f t="shared" si="4"/>
        <v/>
      </c>
      <c r="O33" s="35" t="str">
        <f t="shared" si="5"/>
        <v/>
      </c>
      <c r="P33" s="37" t="str">
        <f t="shared" si="6"/>
        <v/>
      </c>
      <c r="Q33" s="40"/>
    </row>
    <row r="34" spans="1:24" ht="15" customHeight="1" x14ac:dyDescent="0.25">
      <c r="A34" s="29">
        <v>15</v>
      </c>
      <c r="B34" s="30"/>
      <c r="C34" s="31"/>
      <c r="D34" s="32"/>
      <c r="E34" s="33"/>
      <c r="F34" s="34"/>
      <c r="G34" s="35" t="str">
        <f t="shared" si="0"/>
        <v/>
      </c>
      <c r="H34" s="35" t="str">
        <f t="shared" si="1"/>
        <v/>
      </c>
      <c r="I34" s="36" t="s">
        <v>67</v>
      </c>
      <c r="J34" s="35" t="str">
        <f t="shared" si="2"/>
        <v/>
      </c>
      <c r="K34" s="37" t="s">
        <v>67</v>
      </c>
      <c r="L34" s="38"/>
      <c r="M34" s="35" t="str">
        <f t="shared" si="3"/>
        <v/>
      </c>
      <c r="N34" s="35" t="str">
        <f t="shared" si="4"/>
        <v/>
      </c>
      <c r="O34" s="35" t="str">
        <f t="shared" si="5"/>
        <v/>
      </c>
      <c r="P34" s="37" t="str">
        <f t="shared" si="6"/>
        <v/>
      </c>
      <c r="Q34" s="40"/>
    </row>
    <row r="35" spans="1:24" ht="15" customHeight="1" x14ac:dyDescent="0.25">
      <c r="A35" s="29">
        <v>16</v>
      </c>
      <c r="B35" s="30"/>
      <c r="C35" s="31"/>
      <c r="D35" s="32"/>
      <c r="E35" s="33"/>
      <c r="F35" s="34"/>
      <c r="G35" s="35" t="str">
        <f t="shared" si="0"/>
        <v/>
      </c>
      <c r="H35" s="35" t="str">
        <f t="shared" si="1"/>
        <v/>
      </c>
      <c r="I35" s="36" t="s">
        <v>67</v>
      </c>
      <c r="J35" s="35" t="str">
        <f t="shared" si="2"/>
        <v/>
      </c>
      <c r="K35" s="37" t="s">
        <v>67</v>
      </c>
      <c r="L35" s="38"/>
      <c r="M35" s="35" t="str">
        <f t="shared" si="3"/>
        <v/>
      </c>
      <c r="N35" s="35" t="str">
        <f t="shared" si="4"/>
        <v/>
      </c>
      <c r="O35" s="35" t="str">
        <f t="shared" si="5"/>
        <v/>
      </c>
      <c r="P35" s="37" t="str">
        <f t="shared" si="6"/>
        <v/>
      </c>
      <c r="Q35" s="40"/>
    </row>
    <row r="36" spans="1:24" ht="15" customHeight="1" x14ac:dyDescent="0.25">
      <c r="A36" s="29">
        <v>17</v>
      </c>
      <c r="B36" s="30"/>
      <c r="C36" s="31"/>
      <c r="D36" s="32"/>
      <c r="E36" s="33"/>
      <c r="F36" s="34"/>
      <c r="G36" s="35" t="str">
        <f t="shared" si="0"/>
        <v/>
      </c>
      <c r="H36" s="35" t="str">
        <f t="shared" si="1"/>
        <v/>
      </c>
      <c r="I36" s="36" t="s">
        <v>67</v>
      </c>
      <c r="J36" s="35" t="str">
        <f t="shared" si="2"/>
        <v/>
      </c>
      <c r="K36" s="37" t="s">
        <v>67</v>
      </c>
      <c r="L36" s="38"/>
      <c r="M36" s="35" t="str">
        <f t="shared" si="3"/>
        <v/>
      </c>
      <c r="N36" s="35" t="str">
        <f t="shared" si="4"/>
        <v/>
      </c>
      <c r="O36" s="35" t="str">
        <f t="shared" si="5"/>
        <v/>
      </c>
      <c r="P36" s="37" t="str">
        <f t="shared" si="6"/>
        <v/>
      </c>
      <c r="Q36" s="40"/>
    </row>
    <row r="37" spans="1:24" ht="15" customHeight="1" x14ac:dyDescent="0.25">
      <c r="A37" s="29">
        <v>18</v>
      </c>
      <c r="B37" s="30"/>
      <c r="C37" s="31"/>
      <c r="D37" s="32"/>
      <c r="E37" s="33"/>
      <c r="F37" s="34"/>
      <c r="G37" s="35" t="str">
        <f t="shared" si="0"/>
        <v/>
      </c>
      <c r="H37" s="35" t="str">
        <f t="shared" si="1"/>
        <v/>
      </c>
      <c r="I37" s="36" t="s">
        <v>67</v>
      </c>
      <c r="J37" s="35" t="str">
        <f t="shared" si="2"/>
        <v/>
      </c>
      <c r="K37" s="37" t="s">
        <v>67</v>
      </c>
      <c r="L37" s="38"/>
      <c r="M37" s="35" t="str">
        <f t="shared" si="3"/>
        <v/>
      </c>
      <c r="N37" s="35" t="str">
        <f t="shared" si="4"/>
        <v/>
      </c>
      <c r="O37" s="35" t="str">
        <f t="shared" si="5"/>
        <v/>
      </c>
      <c r="P37" s="37" t="str">
        <f t="shared" si="6"/>
        <v/>
      </c>
      <c r="Q37" s="40"/>
    </row>
    <row r="38" spans="1:24" ht="15" customHeight="1" x14ac:dyDescent="0.25">
      <c r="A38" s="29">
        <v>19</v>
      </c>
      <c r="B38" s="30"/>
      <c r="C38" s="31"/>
      <c r="D38" s="32"/>
      <c r="E38" s="33"/>
      <c r="F38" s="34"/>
      <c r="G38" s="35" t="str">
        <f t="shared" si="0"/>
        <v/>
      </c>
      <c r="H38" s="35" t="str">
        <f t="shared" si="1"/>
        <v/>
      </c>
      <c r="I38" s="36" t="s">
        <v>67</v>
      </c>
      <c r="J38" s="35" t="str">
        <f t="shared" si="2"/>
        <v/>
      </c>
      <c r="K38" s="37" t="s">
        <v>67</v>
      </c>
      <c r="L38" s="38"/>
      <c r="M38" s="35" t="str">
        <f t="shared" si="3"/>
        <v/>
      </c>
      <c r="N38" s="35" t="str">
        <f t="shared" si="4"/>
        <v/>
      </c>
      <c r="O38" s="35" t="str">
        <f t="shared" si="5"/>
        <v/>
      </c>
      <c r="P38" s="37" t="str">
        <f t="shared" si="6"/>
        <v/>
      </c>
      <c r="Q38" s="40"/>
    </row>
    <row r="39" spans="1:24" ht="13.5" customHeight="1" x14ac:dyDescent="0.25">
      <c r="A39" s="29">
        <v>20</v>
      </c>
      <c r="B39" s="30"/>
      <c r="C39" s="31"/>
      <c r="D39" s="32"/>
      <c r="E39" s="33"/>
      <c r="F39" s="34"/>
      <c r="G39" s="35" t="str">
        <f t="shared" si="0"/>
        <v/>
      </c>
      <c r="H39" s="35" t="str">
        <f t="shared" si="1"/>
        <v/>
      </c>
      <c r="I39" s="36" t="s">
        <v>67</v>
      </c>
      <c r="J39" s="35" t="str">
        <f t="shared" si="2"/>
        <v/>
      </c>
      <c r="K39" s="37" t="s">
        <v>67</v>
      </c>
      <c r="L39" s="38"/>
      <c r="M39" s="35" t="str">
        <f t="shared" si="3"/>
        <v/>
      </c>
      <c r="N39" s="35" t="str">
        <f t="shared" si="4"/>
        <v/>
      </c>
      <c r="O39" s="35" t="str">
        <f t="shared" si="5"/>
        <v/>
      </c>
      <c r="P39" s="37" t="str">
        <f t="shared" si="6"/>
        <v/>
      </c>
      <c r="Q39" s="40"/>
    </row>
    <row r="40" spans="1:24" ht="15" customHeight="1" x14ac:dyDescent="0.25">
      <c r="A40" s="29">
        <v>21</v>
      </c>
      <c r="B40" s="30"/>
      <c r="C40" s="31"/>
      <c r="D40" s="32"/>
      <c r="E40" s="33"/>
      <c r="F40" s="34"/>
      <c r="G40" s="35" t="str">
        <f t="shared" si="0"/>
        <v/>
      </c>
      <c r="H40" s="35" t="str">
        <f t="shared" si="1"/>
        <v/>
      </c>
      <c r="I40" s="36" t="s">
        <v>67</v>
      </c>
      <c r="J40" s="35" t="str">
        <f t="shared" si="2"/>
        <v/>
      </c>
      <c r="K40" s="37" t="s">
        <v>67</v>
      </c>
      <c r="L40" s="38"/>
      <c r="M40" s="35" t="str">
        <f t="shared" si="3"/>
        <v/>
      </c>
      <c r="N40" s="35" t="str">
        <f t="shared" si="4"/>
        <v/>
      </c>
      <c r="O40" s="35" t="str">
        <f t="shared" si="5"/>
        <v/>
      </c>
      <c r="P40" s="37" t="str">
        <f t="shared" si="6"/>
        <v/>
      </c>
      <c r="Q40" s="40"/>
    </row>
    <row r="41" spans="1:24" ht="15" customHeight="1" x14ac:dyDescent="0.25">
      <c r="A41" s="29">
        <v>22</v>
      </c>
      <c r="B41" s="30"/>
      <c r="C41" s="31"/>
      <c r="D41" s="32"/>
      <c r="E41" s="33"/>
      <c r="F41" s="34"/>
      <c r="G41" s="35" t="str">
        <f t="shared" si="0"/>
        <v/>
      </c>
      <c r="H41" s="35" t="str">
        <f t="shared" si="1"/>
        <v/>
      </c>
      <c r="I41" s="36" t="s">
        <v>67</v>
      </c>
      <c r="J41" s="35" t="str">
        <f t="shared" si="2"/>
        <v/>
      </c>
      <c r="K41" s="37" t="s">
        <v>67</v>
      </c>
      <c r="L41" s="38"/>
      <c r="M41" s="35" t="str">
        <f t="shared" si="3"/>
        <v/>
      </c>
      <c r="N41" s="35" t="str">
        <f t="shared" si="4"/>
        <v/>
      </c>
      <c r="O41" s="35" t="str">
        <f t="shared" si="5"/>
        <v/>
      </c>
      <c r="P41" s="37" t="str">
        <f t="shared" si="6"/>
        <v/>
      </c>
      <c r="Q41" s="40"/>
    </row>
    <row r="42" spans="1:24" ht="15" customHeight="1" x14ac:dyDescent="0.25">
      <c r="A42" s="29">
        <v>23</v>
      </c>
      <c r="B42" s="30"/>
      <c r="C42" s="31"/>
      <c r="D42" s="32"/>
      <c r="E42" s="33"/>
      <c r="F42" s="34"/>
      <c r="G42" s="35" t="str">
        <f t="shared" si="0"/>
        <v/>
      </c>
      <c r="H42" s="35" t="str">
        <f t="shared" si="1"/>
        <v/>
      </c>
      <c r="I42" s="36" t="s">
        <v>67</v>
      </c>
      <c r="J42" s="35" t="str">
        <f t="shared" si="2"/>
        <v/>
      </c>
      <c r="K42" s="37" t="s">
        <v>67</v>
      </c>
      <c r="L42" s="38"/>
      <c r="M42" s="35" t="str">
        <f t="shared" si="3"/>
        <v/>
      </c>
      <c r="N42" s="35" t="str">
        <f t="shared" si="4"/>
        <v/>
      </c>
      <c r="O42" s="35" t="str">
        <f t="shared" si="5"/>
        <v/>
      </c>
      <c r="P42" s="37" t="str">
        <f t="shared" si="6"/>
        <v/>
      </c>
      <c r="Q42" s="40"/>
    </row>
    <row r="43" spans="1:24" ht="15" customHeight="1" x14ac:dyDescent="0.25">
      <c r="A43" s="29">
        <v>24</v>
      </c>
      <c r="B43" s="30"/>
      <c r="C43" s="31"/>
      <c r="D43" s="32"/>
      <c r="E43" s="33"/>
      <c r="F43" s="34"/>
      <c r="G43" s="35" t="str">
        <f t="shared" si="0"/>
        <v/>
      </c>
      <c r="H43" s="35" t="str">
        <f t="shared" si="1"/>
        <v/>
      </c>
      <c r="I43" s="36" t="s">
        <v>67</v>
      </c>
      <c r="J43" s="35" t="str">
        <f t="shared" si="2"/>
        <v/>
      </c>
      <c r="K43" s="37" t="s">
        <v>67</v>
      </c>
      <c r="L43" s="38"/>
      <c r="M43" s="35" t="str">
        <f t="shared" si="3"/>
        <v/>
      </c>
      <c r="N43" s="35" t="str">
        <f t="shared" si="4"/>
        <v/>
      </c>
      <c r="O43" s="35" t="str">
        <f t="shared" si="5"/>
        <v/>
      </c>
      <c r="P43" s="37" t="str">
        <f t="shared" si="6"/>
        <v/>
      </c>
      <c r="Q43" s="40"/>
    </row>
    <row r="44" spans="1:24" ht="15" customHeight="1" thickBot="1" x14ac:dyDescent="0.3">
      <c r="A44" s="29">
        <v>25</v>
      </c>
      <c r="B44" s="30"/>
      <c r="C44" s="31"/>
      <c r="D44" s="32"/>
      <c r="E44" s="33"/>
      <c r="F44" s="34"/>
      <c r="G44" s="35" t="str">
        <f t="shared" si="0"/>
        <v/>
      </c>
      <c r="H44" s="35" t="str">
        <f t="shared" si="1"/>
        <v/>
      </c>
      <c r="I44" s="36" t="s">
        <v>67</v>
      </c>
      <c r="J44" s="35" t="str">
        <f t="shared" si="2"/>
        <v/>
      </c>
      <c r="K44" s="37" t="s">
        <v>67</v>
      </c>
      <c r="L44" s="38"/>
      <c r="M44" s="35" t="str">
        <f t="shared" si="3"/>
        <v/>
      </c>
      <c r="N44" s="35" t="str">
        <f t="shared" si="4"/>
        <v/>
      </c>
      <c r="O44" s="35" t="str">
        <f t="shared" si="5"/>
        <v/>
      </c>
      <c r="P44" s="37" t="str">
        <f t="shared" si="6"/>
        <v/>
      </c>
      <c r="Q44" s="40"/>
    </row>
    <row r="45" spans="1:24" ht="30.9" customHeight="1" thickBot="1" x14ac:dyDescent="0.3">
      <c r="A45" s="41" t="s">
        <v>90</v>
      </c>
      <c r="B45" s="42" t="s">
        <v>53</v>
      </c>
      <c r="C45" s="41"/>
      <c r="D45" s="43">
        <f>SUM(D20:D44)</f>
        <v>0</v>
      </c>
      <c r="E45" s="44" t="str">
        <f>IF(E20="","",SUM(E20:E44))</f>
        <v/>
      </c>
      <c r="F45" s="45" t="str">
        <f>IF(E45="","",(E45-G45)/E45)</f>
        <v/>
      </c>
      <c r="G45" s="44" t="str">
        <f>IF(G20="","",SUM(G20:G44))</f>
        <v/>
      </c>
      <c r="H45" s="44" t="str">
        <f>IF(G45="","",G45/D45)</f>
        <v/>
      </c>
      <c r="I45" s="44">
        <v>1</v>
      </c>
      <c r="J45" s="44">
        <f>SUM(J20:J44)</f>
        <v>0</v>
      </c>
      <c r="K45" s="45" t="str">
        <f>IF(J20="","",SUMPRODUCT(J20:J44,K20:K44)/J45)</f>
        <v/>
      </c>
      <c r="L45" s="45" t="str">
        <f>IF(S22=0,"",SUMPRODUCT(J20:J44,K20:K44,L20:L44)/SUMPRODUCT(J20:J44,K20:K44))</f>
        <v/>
      </c>
      <c r="M45" s="44">
        <f>SUM(M20:M44)</f>
        <v>0</v>
      </c>
      <c r="N45" s="44">
        <f>SUM(N20:N44)</f>
        <v>0</v>
      </c>
      <c r="O45" s="44">
        <f>SUM(O20:O44)</f>
        <v>0</v>
      </c>
      <c r="P45" s="45" t="str">
        <f>IF(G45="","",O45/G45)</f>
        <v/>
      </c>
      <c r="Q45" s="46"/>
      <c r="R45" s="86" t="s">
        <v>70</v>
      </c>
      <c r="S45" s="84" t="s">
        <v>71</v>
      </c>
      <c r="T45" s="84" t="s">
        <v>72</v>
      </c>
      <c r="U45" s="84" t="s">
        <v>75</v>
      </c>
      <c r="V45" s="85" t="s">
        <v>78</v>
      </c>
      <c r="W45" s="87" t="s">
        <v>79</v>
      </c>
    </row>
    <row r="46" spans="1:24" ht="15" customHeight="1" x14ac:dyDescent="0.25">
      <c r="A46" s="29">
        <v>27</v>
      </c>
      <c r="B46" s="30"/>
      <c r="C46" s="30"/>
      <c r="D46" s="32"/>
      <c r="E46" s="33"/>
      <c r="F46" s="37" t="str">
        <f>IF(OR(E46="",E46=0),"",(E46-G46)/E46)</f>
        <v/>
      </c>
      <c r="G46" s="47"/>
      <c r="H46" s="35" t="str">
        <f>IF(G46="","",G46/D46)</f>
        <v/>
      </c>
      <c r="I46" s="36"/>
      <c r="J46" s="35"/>
      <c r="K46" s="37"/>
      <c r="L46" s="37"/>
      <c r="M46" s="33"/>
      <c r="N46" s="35"/>
      <c r="O46" s="35" t="str">
        <f t="shared" ref="O46:O55" si="7">IF(AND(B46="",M46="",N46=""),"",G46-M46-N46)</f>
        <v/>
      </c>
      <c r="P46" s="37" t="str">
        <f t="shared" ref="P46:P55" si="8">IF(G46="","",O46/G46)</f>
        <v/>
      </c>
      <c r="Q46" s="40"/>
      <c r="R46" s="6" t="str">
        <f>IF(B46="Heures sous-traitance pose*",G46,"")</f>
        <v/>
      </c>
      <c r="S46" s="6" t="str">
        <f>IF(B46="Location nacelle (dont transport)",G46,"")</f>
        <v/>
      </c>
      <c r="T46" s="6" t="str">
        <f>IF(B46="Fourniture matériel externe",G46,"")</f>
        <v/>
      </c>
      <c r="U46" s="6" t="str">
        <f>IF(B46="Heures sous-traitance dépose*",G46,"")</f>
        <v/>
      </c>
      <c r="V46" s="6" t="str">
        <f>IF(B46="Location autre (dont transport)",G46,"")</f>
        <v/>
      </c>
      <c r="W46" s="6" t="str">
        <f t="shared" ref="W46:W59" si="9">IF(B46="Divers",G46,"")</f>
        <v/>
      </c>
      <c r="X46" s="6"/>
    </row>
    <row r="47" spans="1:24" ht="15" customHeight="1" x14ac:dyDescent="0.25">
      <c r="A47" s="29">
        <v>28</v>
      </c>
      <c r="B47" s="30"/>
      <c r="C47" s="31"/>
      <c r="D47" s="32"/>
      <c r="E47" s="33"/>
      <c r="F47" s="37"/>
      <c r="G47" s="47"/>
      <c r="H47" s="35"/>
      <c r="I47" s="36"/>
      <c r="J47" s="35"/>
      <c r="K47" s="37"/>
      <c r="L47" s="37"/>
      <c r="M47" s="33"/>
      <c r="N47" s="35"/>
      <c r="O47" s="35" t="str">
        <f t="shared" si="7"/>
        <v/>
      </c>
      <c r="P47" s="37" t="str">
        <f t="shared" si="8"/>
        <v/>
      </c>
      <c r="Q47" s="40"/>
      <c r="R47" s="6" t="str">
        <f t="shared" ref="R47:R59" si="10">IF(B47="Heures sous-traitance pose*",G47,"")</f>
        <v/>
      </c>
      <c r="S47" s="6" t="str">
        <f t="shared" ref="S47:S59" si="11">IF(B47="Location nacelle (dont transport)",G47,"")</f>
        <v/>
      </c>
      <c r="T47" s="6" t="str">
        <f t="shared" ref="T47:T59" si="12">IF(B47="Fourniture matériel externe",G47,"")</f>
        <v/>
      </c>
      <c r="U47" s="6" t="str">
        <f t="shared" ref="U47:U59" si="13">IF(B47="Heures sous-traitance dépose*",G47,"")</f>
        <v/>
      </c>
      <c r="V47" s="6" t="str">
        <f t="shared" ref="V47:V59" si="14">IF(B47="Location autre (dont transport)",G47,"")</f>
        <v/>
      </c>
      <c r="W47" s="6" t="str">
        <f t="shared" si="9"/>
        <v/>
      </c>
      <c r="X47" s="6"/>
    </row>
    <row r="48" spans="1:24" ht="15" customHeight="1" x14ac:dyDescent="0.25">
      <c r="A48" s="29">
        <v>29</v>
      </c>
      <c r="B48" s="30"/>
      <c r="C48" s="31"/>
      <c r="D48" s="32"/>
      <c r="E48" s="33"/>
      <c r="F48" s="37"/>
      <c r="G48" s="47"/>
      <c r="H48" s="35"/>
      <c r="I48" s="36"/>
      <c r="J48" s="35"/>
      <c r="K48" s="37"/>
      <c r="L48" s="37"/>
      <c r="M48" s="33"/>
      <c r="N48" s="35"/>
      <c r="O48" s="35" t="str">
        <f t="shared" si="7"/>
        <v/>
      </c>
      <c r="P48" s="37" t="str">
        <f t="shared" si="8"/>
        <v/>
      </c>
      <c r="Q48" s="40"/>
      <c r="R48" s="6" t="str">
        <f t="shared" si="10"/>
        <v/>
      </c>
      <c r="S48" s="6" t="str">
        <f t="shared" si="11"/>
        <v/>
      </c>
      <c r="T48" s="6" t="str">
        <f t="shared" si="12"/>
        <v/>
      </c>
      <c r="U48" s="6" t="str">
        <f t="shared" si="13"/>
        <v/>
      </c>
      <c r="V48" s="6" t="str">
        <f t="shared" si="14"/>
        <v/>
      </c>
      <c r="W48" s="6" t="str">
        <f t="shared" si="9"/>
        <v/>
      </c>
      <c r="X48" s="6"/>
    </row>
    <row r="49" spans="1:24" ht="15" customHeight="1" x14ac:dyDescent="0.25">
      <c r="A49" s="29">
        <v>30</v>
      </c>
      <c r="B49" s="30"/>
      <c r="C49" s="31"/>
      <c r="D49" s="32"/>
      <c r="E49" s="33"/>
      <c r="F49" s="37"/>
      <c r="G49" s="47"/>
      <c r="H49" s="35"/>
      <c r="I49" s="36"/>
      <c r="J49" s="35"/>
      <c r="K49" s="37"/>
      <c r="L49" s="37"/>
      <c r="M49" s="33"/>
      <c r="N49" s="35"/>
      <c r="O49" s="35" t="str">
        <f t="shared" si="7"/>
        <v/>
      </c>
      <c r="P49" s="37" t="str">
        <f t="shared" si="8"/>
        <v/>
      </c>
      <c r="Q49" s="40"/>
      <c r="R49" s="6" t="str">
        <f t="shared" si="10"/>
        <v/>
      </c>
      <c r="S49" s="6" t="str">
        <f t="shared" si="11"/>
        <v/>
      </c>
      <c r="T49" s="6" t="str">
        <f t="shared" si="12"/>
        <v/>
      </c>
      <c r="U49" s="6" t="str">
        <f t="shared" si="13"/>
        <v/>
      </c>
      <c r="V49" s="6" t="str">
        <f t="shared" si="14"/>
        <v/>
      </c>
      <c r="W49" s="6" t="str">
        <f t="shared" si="9"/>
        <v/>
      </c>
      <c r="X49" s="6"/>
    </row>
    <row r="50" spans="1:24" ht="15" customHeight="1" x14ac:dyDescent="0.25">
      <c r="A50" s="29">
        <v>31</v>
      </c>
      <c r="B50" s="30"/>
      <c r="C50" s="48"/>
      <c r="D50" s="32"/>
      <c r="E50" s="33"/>
      <c r="F50" s="37" t="str">
        <f t="shared" ref="F50:F55" si="15">IF(OR(E50="",E50=0),"",(E50-G50)/E50)</f>
        <v/>
      </c>
      <c r="G50" s="47"/>
      <c r="H50" s="35" t="str">
        <f t="shared" ref="H50:H55" si="16">IF(G50="","",G50/D50)</f>
        <v/>
      </c>
      <c r="I50" s="36"/>
      <c r="J50" s="35"/>
      <c r="K50" s="37"/>
      <c r="L50" s="37"/>
      <c r="M50" s="33"/>
      <c r="N50" s="35"/>
      <c r="O50" s="35" t="str">
        <f t="shared" si="7"/>
        <v/>
      </c>
      <c r="P50" s="37" t="str">
        <f t="shared" si="8"/>
        <v/>
      </c>
      <c r="Q50" s="40"/>
      <c r="R50" s="6" t="str">
        <f t="shared" si="10"/>
        <v/>
      </c>
      <c r="S50" s="6" t="str">
        <f t="shared" si="11"/>
        <v/>
      </c>
      <c r="T50" s="6" t="str">
        <f t="shared" si="12"/>
        <v/>
      </c>
      <c r="U50" s="6" t="str">
        <f t="shared" si="13"/>
        <v/>
      </c>
      <c r="V50" s="6" t="str">
        <f t="shared" si="14"/>
        <v/>
      </c>
      <c r="W50" s="6" t="str">
        <f t="shared" si="9"/>
        <v/>
      </c>
      <c r="X50" s="6"/>
    </row>
    <row r="51" spans="1:24" ht="15" customHeight="1" x14ac:dyDescent="0.25">
      <c r="A51" s="29">
        <v>32</v>
      </c>
      <c r="B51" s="30"/>
      <c r="C51" s="31"/>
      <c r="D51" s="32"/>
      <c r="E51" s="33"/>
      <c r="F51" s="37" t="str">
        <f t="shared" si="15"/>
        <v/>
      </c>
      <c r="G51" s="47"/>
      <c r="H51" s="35" t="str">
        <f t="shared" si="16"/>
        <v/>
      </c>
      <c r="I51" s="36"/>
      <c r="J51" s="35"/>
      <c r="K51" s="37"/>
      <c r="L51" s="37"/>
      <c r="M51" s="33"/>
      <c r="N51" s="35"/>
      <c r="O51" s="35" t="str">
        <f t="shared" si="7"/>
        <v/>
      </c>
      <c r="P51" s="37" t="str">
        <f t="shared" si="8"/>
        <v/>
      </c>
      <c r="Q51" s="40"/>
      <c r="R51" s="6" t="str">
        <f t="shared" si="10"/>
        <v/>
      </c>
      <c r="S51" s="6" t="str">
        <f t="shared" si="11"/>
        <v/>
      </c>
      <c r="T51" s="6" t="str">
        <f t="shared" si="12"/>
        <v/>
      </c>
      <c r="U51" s="6" t="str">
        <f t="shared" si="13"/>
        <v/>
      </c>
      <c r="V51" s="6" t="str">
        <f t="shared" si="14"/>
        <v/>
      </c>
      <c r="W51" s="6" t="str">
        <f t="shared" si="9"/>
        <v/>
      </c>
      <c r="X51" s="6"/>
    </row>
    <row r="52" spans="1:24" ht="15" customHeight="1" x14ac:dyDescent="0.25">
      <c r="A52" s="29">
        <v>33</v>
      </c>
      <c r="B52" s="30"/>
      <c r="C52" s="31"/>
      <c r="D52" s="32"/>
      <c r="E52" s="33"/>
      <c r="F52" s="37" t="str">
        <f t="shared" si="15"/>
        <v/>
      </c>
      <c r="G52" s="47"/>
      <c r="H52" s="35" t="str">
        <f t="shared" si="16"/>
        <v/>
      </c>
      <c r="I52" s="36"/>
      <c r="J52" s="35"/>
      <c r="K52" s="37"/>
      <c r="L52" s="37"/>
      <c r="M52" s="33"/>
      <c r="N52" s="35"/>
      <c r="O52" s="35" t="str">
        <f t="shared" si="7"/>
        <v/>
      </c>
      <c r="P52" s="37" t="str">
        <f t="shared" si="8"/>
        <v/>
      </c>
      <c r="Q52" s="40"/>
      <c r="R52" s="6" t="str">
        <f t="shared" si="10"/>
        <v/>
      </c>
      <c r="S52" s="6" t="str">
        <f t="shared" si="11"/>
        <v/>
      </c>
      <c r="T52" s="6" t="str">
        <f t="shared" si="12"/>
        <v/>
      </c>
      <c r="U52" s="6" t="str">
        <f t="shared" si="13"/>
        <v/>
      </c>
      <c r="V52" s="6" t="str">
        <f t="shared" si="14"/>
        <v/>
      </c>
      <c r="W52" s="6" t="str">
        <f t="shared" si="9"/>
        <v/>
      </c>
      <c r="X52" s="6"/>
    </row>
    <row r="53" spans="1:24" ht="15" customHeight="1" x14ac:dyDescent="0.25">
      <c r="A53" s="29">
        <v>34</v>
      </c>
      <c r="B53" s="30"/>
      <c r="C53" s="38"/>
      <c r="D53" s="32"/>
      <c r="E53" s="33"/>
      <c r="F53" s="37" t="str">
        <f t="shared" si="15"/>
        <v/>
      </c>
      <c r="G53" s="47"/>
      <c r="H53" s="35" t="str">
        <f t="shared" si="16"/>
        <v/>
      </c>
      <c r="I53" s="36"/>
      <c r="J53" s="35"/>
      <c r="K53" s="37"/>
      <c r="L53" s="37"/>
      <c r="M53" s="33"/>
      <c r="N53" s="35"/>
      <c r="O53" s="35" t="str">
        <f t="shared" si="7"/>
        <v/>
      </c>
      <c r="P53" s="37" t="str">
        <f t="shared" si="8"/>
        <v/>
      </c>
      <c r="Q53" s="40"/>
      <c r="R53" s="6" t="str">
        <f t="shared" si="10"/>
        <v/>
      </c>
      <c r="S53" s="6" t="str">
        <f t="shared" si="11"/>
        <v/>
      </c>
      <c r="T53" s="6" t="str">
        <f t="shared" si="12"/>
        <v/>
      </c>
      <c r="U53" s="6" t="str">
        <f t="shared" si="13"/>
        <v/>
      </c>
      <c r="V53" s="6" t="str">
        <f t="shared" si="14"/>
        <v/>
      </c>
      <c r="W53" s="6" t="str">
        <f t="shared" si="9"/>
        <v/>
      </c>
      <c r="X53" s="6"/>
    </row>
    <row r="54" spans="1:24" ht="15" customHeight="1" x14ac:dyDescent="0.25">
      <c r="A54" s="29">
        <v>35</v>
      </c>
      <c r="B54" s="30"/>
      <c r="C54" s="30"/>
      <c r="D54" s="32"/>
      <c r="E54" s="33"/>
      <c r="F54" s="37" t="str">
        <f t="shared" si="15"/>
        <v/>
      </c>
      <c r="G54" s="47"/>
      <c r="H54" s="35" t="str">
        <f t="shared" si="16"/>
        <v/>
      </c>
      <c r="I54" s="36"/>
      <c r="J54" s="35"/>
      <c r="K54" s="37"/>
      <c r="L54" s="37"/>
      <c r="M54" s="33"/>
      <c r="N54" s="35"/>
      <c r="O54" s="35" t="str">
        <f t="shared" si="7"/>
        <v/>
      </c>
      <c r="P54" s="37" t="str">
        <f t="shared" si="8"/>
        <v/>
      </c>
      <c r="Q54" s="40"/>
      <c r="R54" s="6" t="str">
        <f t="shared" si="10"/>
        <v/>
      </c>
      <c r="S54" s="6" t="str">
        <f t="shared" si="11"/>
        <v/>
      </c>
      <c r="T54" s="6" t="str">
        <f t="shared" si="12"/>
        <v/>
      </c>
      <c r="U54" s="6" t="str">
        <f t="shared" si="13"/>
        <v/>
      </c>
      <c r="V54" s="6" t="str">
        <f t="shared" si="14"/>
        <v/>
      </c>
      <c r="W54" s="6" t="str">
        <f t="shared" si="9"/>
        <v/>
      </c>
      <c r="X54" s="6"/>
    </row>
    <row r="55" spans="1:24" ht="15" customHeight="1" x14ac:dyDescent="0.25">
      <c r="A55" s="29">
        <v>36</v>
      </c>
      <c r="B55" s="30"/>
      <c r="C55" s="30"/>
      <c r="D55" s="32"/>
      <c r="E55" s="33"/>
      <c r="F55" s="37" t="str">
        <f t="shared" si="15"/>
        <v/>
      </c>
      <c r="G55" s="47"/>
      <c r="H55" s="35" t="str">
        <f t="shared" si="16"/>
        <v/>
      </c>
      <c r="I55" s="36"/>
      <c r="J55" s="35"/>
      <c r="K55" s="37"/>
      <c r="L55" s="37"/>
      <c r="M55" s="33"/>
      <c r="N55" s="35"/>
      <c r="O55" s="35" t="str">
        <f t="shared" si="7"/>
        <v/>
      </c>
      <c r="P55" s="37" t="str">
        <f t="shared" si="8"/>
        <v/>
      </c>
      <c r="Q55" s="40"/>
      <c r="R55" s="6" t="str">
        <f t="shared" si="10"/>
        <v/>
      </c>
      <c r="S55" s="6" t="str">
        <f t="shared" si="11"/>
        <v/>
      </c>
      <c r="T55" s="6" t="str">
        <f t="shared" si="12"/>
        <v/>
      </c>
      <c r="U55" s="6" t="str">
        <f t="shared" si="13"/>
        <v/>
      </c>
      <c r="V55" s="6" t="str">
        <f t="shared" si="14"/>
        <v/>
      </c>
      <c r="W55" s="6" t="str">
        <f t="shared" si="9"/>
        <v/>
      </c>
      <c r="X55" s="6"/>
    </row>
    <row r="56" spans="1:24" ht="15" customHeight="1" x14ac:dyDescent="0.25">
      <c r="A56" s="29">
        <v>37</v>
      </c>
      <c r="B56" s="30"/>
      <c r="C56" s="30"/>
      <c r="D56" s="32"/>
      <c r="E56" s="33"/>
      <c r="F56" s="37"/>
      <c r="G56" s="47"/>
      <c r="H56" s="35"/>
      <c r="I56" s="36"/>
      <c r="J56" s="35"/>
      <c r="K56" s="37"/>
      <c r="L56" s="37"/>
      <c r="M56" s="33"/>
      <c r="N56" s="35"/>
      <c r="O56" s="35"/>
      <c r="P56" s="37"/>
      <c r="Q56" s="40"/>
      <c r="R56" s="6" t="str">
        <f t="shared" si="10"/>
        <v/>
      </c>
      <c r="S56" s="6" t="str">
        <f t="shared" si="11"/>
        <v/>
      </c>
      <c r="T56" s="6" t="str">
        <f t="shared" si="12"/>
        <v/>
      </c>
      <c r="U56" s="6" t="str">
        <f t="shared" si="13"/>
        <v/>
      </c>
      <c r="V56" s="6" t="str">
        <f t="shared" si="14"/>
        <v/>
      </c>
      <c r="W56" s="6" t="str">
        <f t="shared" si="9"/>
        <v/>
      </c>
      <c r="X56" s="6"/>
    </row>
    <row r="57" spans="1:24" ht="15" customHeight="1" x14ac:dyDescent="0.25">
      <c r="A57" s="29">
        <v>38</v>
      </c>
      <c r="B57" s="30"/>
      <c r="C57" s="30"/>
      <c r="D57" s="32"/>
      <c r="E57" s="33"/>
      <c r="F57" s="37"/>
      <c r="G57" s="47"/>
      <c r="H57" s="35"/>
      <c r="I57" s="36"/>
      <c r="J57" s="35"/>
      <c r="K57" s="37"/>
      <c r="L57" s="37"/>
      <c r="M57" s="33"/>
      <c r="N57" s="35"/>
      <c r="O57" s="35"/>
      <c r="P57" s="37"/>
      <c r="Q57" s="40"/>
      <c r="R57" s="6" t="str">
        <f t="shared" si="10"/>
        <v/>
      </c>
      <c r="S57" s="6" t="str">
        <f t="shared" si="11"/>
        <v/>
      </c>
      <c r="T57" s="6" t="str">
        <f t="shared" si="12"/>
        <v/>
      </c>
      <c r="U57" s="6" t="str">
        <f t="shared" si="13"/>
        <v/>
      </c>
      <c r="V57" s="6" t="str">
        <f t="shared" si="14"/>
        <v/>
      </c>
      <c r="W57" s="6" t="str">
        <f t="shared" si="9"/>
        <v/>
      </c>
      <c r="X57" s="6"/>
    </row>
    <row r="58" spans="1:24" ht="15" customHeight="1" x14ac:dyDescent="0.25">
      <c r="A58" s="29">
        <v>39</v>
      </c>
      <c r="B58" s="30"/>
      <c r="C58" s="30"/>
      <c r="D58" s="32"/>
      <c r="E58" s="33"/>
      <c r="F58" s="37"/>
      <c r="G58" s="47"/>
      <c r="H58" s="35"/>
      <c r="I58" s="36"/>
      <c r="J58" s="35"/>
      <c r="K58" s="37"/>
      <c r="L58" s="37"/>
      <c r="M58" s="33"/>
      <c r="N58" s="35"/>
      <c r="O58" s="35"/>
      <c r="P58" s="37"/>
      <c r="Q58" s="40"/>
      <c r="R58" s="6" t="str">
        <f t="shared" si="10"/>
        <v/>
      </c>
      <c r="S58" s="6" t="str">
        <f t="shared" si="11"/>
        <v/>
      </c>
      <c r="T58" s="6" t="str">
        <f t="shared" si="12"/>
        <v/>
      </c>
      <c r="U58" s="6" t="str">
        <f t="shared" si="13"/>
        <v/>
      </c>
      <c r="V58" s="6" t="str">
        <f t="shared" si="14"/>
        <v/>
      </c>
      <c r="W58" s="6" t="str">
        <f t="shared" si="9"/>
        <v/>
      </c>
      <c r="X58" s="6"/>
    </row>
    <row r="59" spans="1:24" ht="15" customHeight="1" x14ac:dyDescent="0.25">
      <c r="A59" s="29">
        <v>40</v>
      </c>
      <c r="B59" s="30"/>
      <c r="C59" s="30"/>
      <c r="D59" s="32"/>
      <c r="E59" s="33"/>
      <c r="F59" s="37"/>
      <c r="G59" s="47"/>
      <c r="H59" s="35"/>
      <c r="I59" s="36"/>
      <c r="J59" s="35"/>
      <c r="K59" s="37"/>
      <c r="L59" s="37"/>
      <c r="M59" s="33"/>
      <c r="N59" s="35"/>
      <c r="O59" s="35"/>
      <c r="P59" s="37"/>
      <c r="Q59" s="40"/>
      <c r="R59" s="6" t="str">
        <f t="shared" si="10"/>
        <v/>
      </c>
      <c r="S59" s="6" t="str">
        <f t="shared" si="11"/>
        <v/>
      </c>
      <c r="T59" s="6" t="str">
        <f t="shared" si="12"/>
        <v/>
      </c>
      <c r="U59" s="6" t="str">
        <f t="shared" si="13"/>
        <v/>
      </c>
      <c r="V59" s="6" t="str">
        <f t="shared" si="14"/>
        <v/>
      </c>
      <c r="W59" s="6" t="str">
        <f t="shared" si="9"/>
        <v/>
      </c>
      <c r="X59" s="6"/>
    </row>
    <row r="60" spans="1:24" ht="15" customHeight="1" x14ac:dyDescent="0.25">
      <c r="A60" s="29"/>
      <c r="B60" s="30"/>
      <c r="C60" s="30"/>
      <c r="D60" s="32"/>
      <c r="E60" s="33"/>
      <c r="F60" s="37"/>
      <c r="G60" s="47"/>
      <c r="H60" s="35"/>
      <c r="I60" s="36"/>
      <c r="J60" s="35"/>
      <c r="K60" s="37"/>
      <c r="L60" s="37"/>
      <c r="M60" s="33"/>
      <c r="N60" s="35"/>
      <c r="O60" s="35"/>
      <c r="P60" s="37"/>
      <c r="Q60" s="40"/>
      <c r="S60" s="6"/>
      <c r="T60" s="6"/>
      <c r="U60" s="6"/>
      <c r="V60" s="6"/>
      <c r="W60" s="6"/>
      <c r="X60" s="6"/>
    </row>
    <row r="61" spans="1:24" ht="15" customHeight="1" x14ac:dyDescent="0.25">
      <c r="A61" s="29"/>
      <c r="B61" s="30"/>
      <c r="C61" s="30"/>
      <c r="D61" s="32"/>
      <c r="E61" s="33"/>
      <c r="F61" s="37"/>
      <c r="G61" s="47"/>
      <c r="H61" s="35"/>
      <c r="I61" s="36"/>
      <c r="J61" s="35"/>
      <c r="K61" s="37"/>
      <c r="L61" s="37"/>
      <c r="M61" s="33"/>
      <c r="N61" s="35"/>
      <c r="O61" s="35"/>
      <c r="P61" s="37"/>
      <c r="Q61" s="40"/>
      <c r="S61" s="6"/>
      <c r="T61" s="6"/>
      <c r="U61" s="6"/>
      <c r="V61" s="6"/>
      <c r="W61" s="6"/>
      <c r="X61" s="6"/>
    </row>
    <row r="62" spans="1:24" ht="30.9" customHeight="1" x14ac:dyDescent="0.25">
      <c r="A62" s="41" t="s">
        <v>91</v>
      </c>
      <c r="B62" s="42" t="s">
        <v>128</v>
      </c>
      <c r="C62" s="41"/>
      <c r="D62" s="43">
        <f>SUM(D46:D55)</f>
        <v>0</v>
      </c>
      <c r="E62" s="44">
        <f>SUM(E46:E55)</f>
        <v>0</v>
      </c>
      <c r="F62" s="45"/>
      <c r="G62" s="44">
        <v>100000</v>
      </c>
      <c r="H62" s="44"/>
      <c r="I62" s="41"/>
      <c r="J62" s="43"/>
      <c r="K62" s="45"/>
      <c r="L62" s="45"/>
      <c r="M62" s="44"/>
      <c r="N62" s="44"/>
      <c r="O62" s="44">
        <f>SUM(O46:O55)</f>
        <v>0</v>
      </c>
      <c r="P62" s="45">
        <f>IF(G62="","",O62/G62)</f>
        <v>0</v>
      </c>
      <c r="Q62" s="69"/>
      <c r="R62" s="6">
        <f t="shared" ref="R62:W62" si="17">SUM(R46:R59)</f>
        <v>0</v>
      </c>
      <c r="S62" s="6">
        <f t="shared" si="17"/>
        <v>0</v>
      </c>
      <c r="T62" s="6">
        <f t="shared" si="17"/>
        <v>0</v>
      </c>
      <c r="U62" s="6">
        <f t="shared" si="17"/>
        <v>0</v>
      </c>
      <c r="V62" s="6">
        <f t="shared" si="17"/>
        <v>0</v>
      </c>
      <c r="W62" s="6">
        <f t="shared" si="17"/>
        <v>0</v>
      </c>
      <c r="X62" s="6"/>
    </row>
    <row r="63" spans="1:24" ht="15" customHeight="1" x14ac:dyDescent="0.25">
      <c r="A63" s="41">
        <v>42</v>
      </c>
      <c r="B63" s="42" t="s">
        <v>132</v>
      </c>
      <c r="C63" s="41"/>
      <c r="D63" s="43"/>
      <c r="E63" s="44">
        <f>Budgetisation!E42</f>
        <v>0</v>
      </c>
      <c r="F63" s="45"/>
      <c r="G63" s="44">
        <f>'Avenant-TS 1'!G42</f>
        <v>100000</v>
      </c>
      <c r="H63" s="44"/>
      <c r="I63" s="41"/>
      <c r="J63" s="43"/>
      <c r="K63" s="45"/>
      <c r="L63" s="45"/>
      <c r="M63" s="44">
        <f>Budgetisation!M42</f>
        <v>0</v>
      </c>
      <c r="N63" s="44">
        <f>Budgetisation!N42</f>
        <v>0</v>
      </c>
      <c r="O63" s="44">
        <f>Budgetisation!O42</f>
        <v>0</v>
      </c>
      <c r="P63" s="45" t="e">
        <f>Budgetisation!P42</f>
        <v>#DIV/0!</v>
      </c>
      <c r="Q63" s="69"/>
      <c r="S63" s="6"/>
      <c r="T63" s="6"/>
      <c r="U63" s="6"/>
      <c r="V63" s="6"/>
      <c r="W63" s="6"/>
    </row>
    <row r="64" spans="1:24" ht="15" customHeight="1" x14ac:dyDescent="0.25">
      <c r="A64" s="49">
        <v>43</v>
      </c>
      <c r="B64" s="50" t="s">
        <v>55</v>
      </c>
      <c r="C64" s="49"/>
      <c r="D64" s="51"/>
      <c r="E64" s="52"/>
      <c r="F64" s="53"/>
      <c r="G64" s="54">
        <f>G62+G63</f>
        <v>200000</v>
      </c>
      <c r="H64" s="54"/>
      <c r="I64" s="49"/>
      <c r="J64" s="51"/>
      <c r="K64" s="53"/>
      <c r="L64" s="53"/>
      <c r="M64" s="52"/>
      <c r="N64" s="52"/>
      <c r="O64" s="54"/>
      <c r="P64" s="55"/>
      <c r="Q64" s="56"/>
    </row>
    <row r="65" spans="1:23" ht="8.1" customHeight="1" x14ac:dyDescent="0.25"/>
    <row r="66" spans="1:23" ht="15" customHeight="1" x14ac:dyDescent="0.25">
      <c r="A66" s="57" t="s">
        <v>56</v>
      </c>
      <c r="B66" s="58"/>
      <c r="C66" s="100" t="s">
        <v>92</v>
      </c>
      <c r="D66" s="59"/>
      <c r="E66" s="101" t="s">
        <v>93</v>
      </c>
      <c r="F66" s="60"/>
      <c r="G66" s="61"/>
      <c r="H66" s="61"/>
      <c r="I66" s="61"/>
      <c r="J66" s="272" t="s">
        <v>57</v>
      </c>
      <c r="K66" s="273"/>
      <c r="L66" s="273"/>
      <c r="M66" s="274"/>
      <c r="N66" s="265" t="s">
        <v>58</v>
      </c>
      <c r="O66" s="266"/>
      <c r="P66" s="266"/>
      <c r="Q66" s="267"/>
    </row>
    <row r="67" spans="1:23" ht="15" customHeight="1" thickBot="1" x14ac:dyDescent="0.3">
      <c r="A67" s="62" t="s">
        <v>24</v>
      </c>
      <c r="B67" s="88"/>
      <c r="C67" s="89" t="s">
        <v>24</v>
      </c>
      <c r="D67" s="63"/>
      <c r="E67" s="312" t="s">
        <v>59</v>
      </c>
      <c r="F67" s="313"/>
      <c r="G67" s="313"/>
      <c r="H67" s="313"/>
      <c r="I67" s="314"/>
      <c r="J67" s="306" t="s">
        <v>59</v>
      </c>
      <c r="K67" s="307"/>
      <c r="L67" s="307"/>
      <c r="M67" s="308"/>
      <c r="N67" s="309" t="s">
        <v>59</v>
      </c>
      <c r="O67" s="310"/>
      <c r="P67" s="310"/>
      <c r="Q67" s="311"/>
    </row>
    <row r="68" spans="1:23" ht="15" customHeight="1" x14ac:dyDescent="0.25">
      <c r="B68" s="90" t="s">
        <v>83</v>
      </c>
      <c r="C68" s="90" t="s">
        <v>83</v>
      </c>
      <c r="E68" s="294" t="s">
        <v>83</v>
      </c>
      <c r="F68" s="295"/>
      <c r="G68" s="295"/>
      <c r="H68" s="295"/>
      <c r="I68" s="296"/>
      <c r="J68" s="294" t="s">
        <v>83</v>
      </c>
      <c r="K68" s="295"/>
      <c r="L68" s="295"/>
      <c r="M68" s="296"/>
      <c r="N68" s="294" t="s">
        <v>83</v>
      </c>
      <c r="O68" s="295"/>
      <c r="P68" s="295"/>
      <c r="Q68" s="296"/>
    </row>
    <row r="69" spans="1:23" ht="15" customHeight="1" thickBot="1" x14ac:dyDescent="0.3">
      <c r="B69" s="91"/>
      <c r="C69" s="91"/>
      <c r="D69" s="92"/>
      <c r="E69" s="291"/>
      <c r="F69" s="292"/>
      <c r="G69" s="292"/>
      <c r="H69" s="292"/>
      <c r="I69" s="293"/>
      <c r="J69" s="291"/>
      <c r="K69" s="292"/>
      <c r="L69" s="292"/>
      <c r="M69" s="293"/>
      <c r="N69" s="291"/>
      <c r="O69" s="292"/>
      <c r="P69" s="292"/>
      <c r="Q69" s="293"/>
    </row>
    <row r="70" spans="1:23" ht="15" customHeight="1" thickBot="1" x14ac:dyDescent="0.3">
      <c r="R70" s="86" t="s">
        <v>70</v>
      </c>
      <c r="S70" s="84" t="s">
        <v>71</v>
      </c>
      <c r="T70" s="84" t="s">
        <v>72</v>
      </c>
      <c r="U70" s="84" t="s">
        <v>75</v>
      </c>
      <c r="V70" s="85" t="s">
        <v>78</v>
      </c>
      <c r="W70" s="87" t="s">
        <v>79</v>
      </c>
    </row>
    <row r="71" spans="1:23" ht="15" customHeight="1" x14ac:dyDescent="0.25">
      <c r="R71" s="6" t="str">
        <f t="shared" ref="R71:R80" si="18">IF(B50="Heures sous-traitance pose*",G50,"")</f>
        <v/>
      </c>
      <c r="S71" s="6" t="str">
        <f t="shared" ref="S71:S80" si="19">IF(B50="Location nacelle (dont transport)",G50,"")</f>
        <v/>
      </c>
      <c r="T71" s="6" t="str">
        <f t="shared" ref="T71:T80" si="20">IF(B50="Fourniture matériel externe",G50,"")</f>
        <v/>
      </c>
      <c r="U71" s="6" t="str">
        <f t="shared" ref="U71:U80" si="21">IF(B50="Heures sous-traitance dépose*",G50,"")</f>
        <v/>
      </c>
      <c r="V71" s="6" t="str">
        <f t="shared" ref="V71:V80" si="22">IF(B50="Location autre (dont transport)",G50,"")</f>
        <v/>
      </c>
      <c r="W71" s="6" t="str">
        <f t="shared" ref="W71:W80" si="23">IF(B50="Divers",G50,"")</f>
        <v/>
      </c>
    </row>
    <row r="72" spans="1:23" ht="15" customHeight="1" x14ac:dyDescent="0.25">
      <c r="R72" s="6" t="str">
        <f t="shared" si="18"/>
        <v/>
      </c>
      <c r="S72" s="6" t="str">
        <f t="shared" si="19"/>
        <v/>
      </c>
      <c r="T72" s="6" t="str">
        <f t="shared" si="20"/>
        <v/>
      </c>
      <c r="U72" s="6" t="str">
        <f t="shared" si="21"/>
        <v/>
      </c>
      <c r="V72" s="6" t="str">
        <f t="shared" si="22"/>
        <v/>
      </c>
      <c r="W72" s="6" t="str">
        <f t="shared" si="23"/>
        <v/>
      </c>
    </row>
    <row r="73" spans="1:23" ht="15" customHeight="1" x14ac:dyDescent="0.25">
      <c r="R73" s="6" t="str">
        <f t="shared" si="18"/>
        <v/>
      </c>
      <c r="S73" s="6" t="str">
        <f t="shared" si="19"/>
        <v/>
      </c>
      <c r="T73" s="6" t="str">
        <f t="shared" si="20"/>
        <v/>
      </c>
      <c r="U73" s="6" t="str">
        <f t="shared" si="21"/>
        <v/>
      </c>
      <c r="V73" s="6" t="str">
        <f t="shared" si="22"/>
        <v/>
      </c>
      <c r="W73" s="6" t="str">
        <f t="shared" si="23"/>
        <v/>
      </c>
    </row>
    <row r="74" spans="1:23" ht="15" customHeight="1" x14ac:dyDescent="0.25">
      <c r="R74" s="6" t="str">
        <f t="shared" si="18"/>
        <v/>
      </c>
      <c r="S74" s="6" t="str">
        <f t="shared" si="19"/>
        <v/>
      </c>
      <c r="T74" s="6" t="str">
        <f t="shared" si="20"/>
        <v/>
      </c>
      <c r="U74" s="6" t="str">
        <f t="shared" si="21"/>
        <v/>
      </c>
      <c r="V74" s="6" t="str">
        <f t="shared" si="22"/>
        <v/>
      </c>
      <c r="W74" s="6" t="str">
        <f t="shared" si="23"/>
        <v/>
      </c>
    </row>
    <row r="75" spans="1:23" ht="15" customHeight="1" x14ac:dyDescent="0.25">
      <c r="R75" s="6" t="str">
        <f t="shared" si="18"/>
        <v/>
      </c>
      <c r="S75" s="6" t="str">
        <f t="shared" si="19"/>
        <v/>
      </c>
      <c r="T75" s="6" t="str">
        <f t="shared" si="20"/>
        <v/>
      </c>
      <c r="U75" s="6" t="str">
        <f t="shared" si="21"/>
        <v/>
      </c>
      <c r="V75" s="6" t="str">
        <f t="shared" si="22"/>
        <v/>
      </c>
      <c r="W75" s="6" t="str">
        <f t="shared" si="23"/>
        <v/>
      </c>
    </row>
    <row r="76" spans="1:23" ht="15" customHeight="1" x14ac:dyDescent="0.25">
      <c r="R76" s="6" t="str">
        <f t="shared" si="18"/>
        <v/>
      </c>
      <c r="S76" s="6" t="str">
        <f t="shared" si="19"/>
        <v/>
      </c>
      <c r="T76" s="6" t="str">
        <f t="shared" si="20"/>
        <v/>
      </c>
      <c r="U76" s="6" t="str">
        <f t="shared" si="21"/>
        <v/>
      </c>
      <c r="V76" s="6" t="str">
        <f t="shared" si="22"/>
        <v/>
      </c>
      <c r="W76" s="6" t="str">
        <f t="shared" si="23"/>
        <v/>
      </c>
    </row>
    <row r="77" spans="1:23" ht="15" customHeight="1" x14ac:dyDescent="0.25">
      <c r="R77" s="6" t="str">
        <f t="shared" si="18"/>
        <v/>
      </c>
      <c r="S77" s="6" t="str">
        <f t="shared" si="19"/>
        <v/>
      </c>
      <c r="T77" s="6" t="str">
        <f t="shared" si="20"/>
        <v/>
      </c>
      <c r="U77" s="6" t="str">
        <f t="shared" si="21"/>
        <v/>
      </c>
      <c r="V77" s="6" t="str">
        <f t="shared" si="22"/>
        <v/>
      </c>
      <c r="W77" s="6" t="str">
        <f t="shared" si="23"/>
        <v/>
      </c>
    </row>
    <row r="78" spans="1:23" ht="15" customHeight="1" x14ac:dyDescent="0.25">
      <c r="R78" s="6" t="str">
        <f t="shared" si="18"/>
        <v/>
      </c>
      <c r="S78" s="6" t="str">
        <f t="shared" si="19"/>
        <v/>
      </c>
      <c r="T78" s="6" t="str">
        <f t="shared" si="20"/>
        <v/>
      </c>
      <c r="U78" s="6" t="str">
        <f t="shared" si="21"/>
        <v/>
      </c>
      <c r="V78" s="6" t="str">
        <f t="shared" si="22"/>
        <v/>
      </c>
      <c r="W78" s="6" t="str">
        <f t="shared" si="23"/>
        <v/>
      </c>
    </row>
    <row r="79" spans="1:23" ht="15" customHeight="1" x14ac:dyDescent="0.25">
      <c r="R79" s="6" t="str">
        <f t="shared" si="18"/>
        <v/>
      </c>
      <c r="S79" s="6" t="str">
        <f t="shared" si="19"/>
        <v/>
      </c>
      <c r="T79" s="6" t="str">
        <f t="shared" si="20"/>
        <v/>
      </c>
      <c r="U79" s="6" t="str">
        <f t="shared" si="21"/>
        <v/>
      </c>
      <c r="V79" s="6" t="str">
        <f t="shared" si="22"/>
        <v/>
      </c>
      <c r="W79" s="6" t="str">
        <f t="shared" si="23"/>
        <v/>
      </c>
    </row>
    <row r="80" spans="1:23" ht="15" customHeight="1" x14ac:dyDescent="0.25">
      <c r="R80" s="6" t="str">
        <f t="shared" si="18"/>
        <v/>
      </c>
      <c r="S80" s="6" t="str">
        <f t="shared" si="19"/>
        <v/>
      </c>
      <c r="T80" s="6" t="str">
        <f t="shared" si="20"/>
        <v/>
      </c>
      <c r="U80" s="6" t="str">
        <f t="shared" si="21"/>
        <v/>
      </c>
      <c r="V80" s="6" t="str">
        <f t="shared" si="22"/>
        <v/>
      </c>
      <c r="W80" s="6" t="str">
        <f t="shared" si="23"/>
        <v/>
      </c>
    </row>
    <row r="81" spans="18:23" ht="15" customHeight="1" x14ac:dyDescent="0.25">
      <c r="R81" s="6" t="str">
        <f>IF(B62="Heures sous-traitance pose*",G62,"")</f>
        <v/>
      </c>
      <c r="S81" s="6" t="str">
        <f>IF(B62="Location nacelle (dont transport)",G62,"")</f>
        <v/>
      </c>
      <c r="T81" s="6" t="str">
        <f>IF(B62="Fourniture matériel externe",G62,"")</f>
        <v/>
      </c>
      <c r="U81" s="6" t="str">
        <f>IF(B62="Heures sous-traitance dépose*",G62,"")</f>
        <v/>
      </c>
      <c r="V81" s="6" t="str">
        <f>IF(B62="Location autre (dont transport)",G62,"")</f>
        <v/>
      </c>
      <c r="W81" s="6" t="str">
        <f>IF(B62="Divers",G62,"")</f>
        <v/>
      </c>
    </row>
    <row r="82" spans="18:23" ht="15" customHeight="1" x14ac:dyDescent="0.25">
      <c r="R82" s="6" t="str">
        <f>IF(B63="Heures sous-traitance pose*",G63,"")</f>
        <v/>
      </c>
      <c r="S82" s="6" t="str">
        <f>IF(B63="Location nacelle (dont transport)",G63,"")</f>
        <v/>
      </c>
      <c r="T82" s="6" t="str">
        <f>IF(B63="Fourniture matériel externe",G63,"")</f>
        <v/>
      </c>
      <c r="U82" s="6" t="str">
        <f>IF(B63="Heures sous-traitance dépose*",G63,"")</f>
        <v/>
      </c>
      <c r="V82" s="6" t="str">
        <f>IF(B63="Location autre (dont transport)",G63,"")</f>
        <v/>
      </c>
      <c r="W82" s="6" t="str">
        <f>IF(B63="Divers",G63,"")</f>
        <v/>
      </c>
    </row>
    <row r="83" spans="18:23" ht="15" customHeight="1" x14ac:dyDescent="0.25">
      <c r="R83" s="6" t="e">
        <f>IF(#REF!="Heures sous-traitance pose*",#REF!,"")</f>
        <v>#REF!</v>
      </c>
      <c r="S83" s="6" t="e">
        <f>IF(#REF!="Location nacelle (dont transport)",#REF!,"")</f>
        <v>#REF!</v>
      </c>
      <c r="T83" s="6" t="e">
        <f>IF(#REF!="Fourniture matériel externe",#REF!,"")</f>
        <v>#REF!</v>
      </c>
      <c r="U83" s="6" t="e">
        <f>IF(#REF!="Heures sous-traitance dépose*",#REF!,"")</f>
        <v>#REF!</v>
      </c>
      <c r="V83" s="6" t="e">
        <f>IF(#REF!="Location autre (dont transport)",#REF!,"")</f>
        <v>#REF!</v>
      </c>
      <c r="W83" s="6" t="e">
        <f>IF(#REF!="Divers",#REF!,"")</f>
        <v>#REF!</v>
      </c>
    </row>
    <row r="84" spans="18:23" ht="15" customHeight="1" x14ac:dyDescent="0.25">
      <c r="R84" s="6" t="e">
        <f>IF(#REF!="Heures sous-traitance pose*",#REF!,"")</f>
        <v>#REF!</v>
      </c>
      <c r="S84" s="6" t="e">
        <f>IF(#REF!="Location nacelle (dont transport)",#REF!,"")</f>
        <v>#REF!</v>
      </c>
      <c r="T84" s="6" t="e">
        <f>IF(#REF!="Fourniture matériel externe",#REF!,"")</f>
        <v>#REF!</v>
      </c>
      <c r="U84" s="6" t="e">
        <f>IF(#REF!="Heures sous-traitance dépose*",#REF!,"")</f>
        <v>#REF!</v>
      </c>
      <c r="V84" s="6" t="e">
        <f>IF(#REF!="Location autre (dont transport)",#REF!,"")</f>
        <v>#REF!</v>
      </c>
      <c r="W84" s="6" t="e">
        <f>IF(#REF!="Divers",#REF!,"")</f>
        <v>#REF!</v>
      </c>
    </row>
    <row r="85" spans="18:23" ht="15" customHeight="1" x14ac:dyDescent="0.25">
      <c r="R85" s="6" t="e">
        <f t="shared" ref="R85:W85" si="24">SUM(R71:R84)</f>
        <v>#REF!</v>
      </c>
      <c r="S85" s="6" t="e">
        <f t="shared" si="24"/>
        <v>#REF!</v>
      </c>
      <c r="T85" s="6" t="e">
        <f t="shared" si="24"/>
        <v>#REF!</v>
      </c>
      <c r="U85" s="6" t="e">
        <f t="shared" si="24"/>
        <v>#REF!</v>
      </c>
      <c r="V85" s="6" t="e">
        <f t="shared" si="24"/>
        <v>#REF!</v>
      </c>
      <c r="W85" s="6" t="e">
        <f t="shared" si="24"/>
        <v>#REF!</v>
      </c>
    </row>
  </sheetData>
  <sheetProtection pivotTables="0"/>
  <mergeCells count="22">
    <mergeCell ref="A16:B16"/>
    <mergeCell ref="H16:L16"/>
    <mergeCell ref="M16:N16"/>
    <mergeCell ref="B13:C13"/>
    <mergeCell ref="J68:M68"/>
    <mergeCell ref="N68:Q68"/>
    <mergeCell ref="A17:B17"/>
    <mergeCell ref="H17:L17"/>
    <mergeCell ref="M17:N17"/>
    <mergeCell ref="J66:M66"/>
    <mergeCell ref="N66:Q66"/>
    <mergeCell ref="J67:M67"/>
    <mergeCell ref="N67:Q67"/>
    <mergeCell ref="E67:I67"/>
    <mergeCell ref="E68:I68"/>
    <mergeCell ref="E69:I69"/>
    <mergeCell ref="J69:M69"/>
    <mergeCell ref="N69:Q69"/>
    <mergeCell ref="K12:M12"/>
    <mergeCell ref="K13:M13"/>
    <mergeCell ref="G14:J14"/>
    <mergeCell ref="L14:M14"/>
  </mergeCells>
  <dataValidations count="6">
    <dataValidation type="list" allowBlank="1" showInputMessage="1" showErrorMessage="1" sqref="WVJ983067:WVJ983091 IX20:IX44 ST20:ST44 ACP20:ACP44 AML20:AML44 AWH20:AWH44 BGD20:BGD44 BPZ20:BPZ44 BZV20:BZV44 CJR20:CJR44 CTN20:CTN44 DDJ20:DDJ44 DNF20:DNF44 DXB20:DXB44 EGX20:EGX44 EQT20:EQT44 FAP20:FAP44 FKL20:FKL44 FUH20:FUH44 GED20:GED44 GNZ20:GNZ44 GXV20:GXV44 HHR20:HHR44 HRN20:HRN44 IBJ20:IBJ44 ILF20:ILF44 IVB20:IVB44 JEX20:JEX44 JOT20:JOT44 JYP20:JYP44 KIL20:KIL44 KSH20:KSH44 LCD20:LCD44 LLZ20:LLZ44 LVV20:LVV44 MFR20:MFR44 MPN20:MPN44 MZJ20:MZJ44 NJF20:NJF44 NTB20:NTB44 OCX20:OCX44 OMT20:OMT44 OWP20:OWP44 PGL20:PGL44 PQH20:PQH44 QAD20:QAD44 QJZ20:QJZ44 QTV20:QTV44 RDR20:RDR44 RNN20:RNN44 RXJ20:RXJ44 SHF20:SHF44 SRB20:SRB44 TAX20:TAX44 TKT20:TKT44 TUP20:TUP44 UEL20:UEL44 UOH20:UOH44 UYD20:UYD44 VHZ20:VHZ44 VRV20:VRV44 WBR20:WBR44 WLN20:WLN44 WVJ20:WVJ44 B65563:B65587 IX65563:IX65587 ST65563:ST65587 ACP65563:ACP65587 AML65563:AML65587 AWH65563:AWH65587 BGD65563:BGD65587 BPZ65563:BPZ65587 BZV65563:BZV65587 CJR65563:CJR65587 CTN65563:CTN65587 DDJ65563:DDJ65587 DNF65563:DNF65587 DXB65563:DXB65587 EGX65563:EGX65587 EQT65563:EQT65587 FAP65563:FAP65587 FKL65563:FKL65587 FUH65563:FUH65587 GED65563:GED65587 GNZ65563:GNZ65587 GXV65563:GXV65587 HHR65563:HHR65587 HRN65563:HRN65587 IBJ65563:IBJ65587 ILF65563:ILF65587 IVB65563:IVB65587 JEX65563:JEX65587 JOT65563:JOT65587 JYP65563:JYP65587 KIL65563:KIL65587 KSH65563:KSH65587 LCD65563:LCD65587 LLZ65563:LLZ65587 LVV65563:LVV65587 MFR65563:MFR65587 MPN65563:MPN65587 MZJ65563:MZJ65587 NJF65563:NJF65587 NTB65563:NTB65587 OCX65563:OCX65587 OMT65563:OMT65587 OWP65563:OWP65587 PGL65563:PGL65587 PQH65563:PQH65587 QAD65563:QAD65587 QJZ65563:QJZ65587 QTV65563:QTV65587 RDR65563:RDR65587 RNN65563:RNN65587 RXJ65563:RXJ65587 SHF65563:SHF65587 SRB65563:SRB65587 TAX65563:TAX65587 TKT65563:TKT65587 TUP65563:TUP65587 UEL65563:UEL65587 UOH65563:UOH65587 UYD65563:UYD65587 VHZ65563:VHZ65587 VRV65563:VRV65587 WBR65563:WBR65587 WLN65563:WLN65587 WVJ65563:WVJ65587 B131099:B131123 IX131099:IX131123 ST131099:ST131123 ACP131099:ACP131123 AML131099:AML131123 AWH131099:AWH131123 BGD131099:BGD131123 BPZ131099:BPZ131123 BZV131099:BZV131123 CJR131099:CJR131123 CTN131099:CTN131123 DDJ131099:DDJ131123 DNF131099:DNF131123 DXB131099:DXB131123 EGX131099:EGX131123 EQT131099:EQT131123 FAP131099:FAP131123 FKL131099:FKL131123 FUH131099:FUH131123 GED131099:GED131123 GNZ131099:GNZ131123 GXV131099:GXV131123 HHR131099:HHR131123 HRN131099:HRN131123 IBJ131099:IBJ131123 ILF131099:ILF131123 IVB131099:IVB131123 JEX131099:JEX131123 JOT131099:JOT131123 JYP131099:JYP131123 KIL131099:KIL131123 KSH131099:KSH131123 LCD131099:LCD131123 LLZ131099:LLZ131123 LVV131099:LVV131123 MFR131099:MFR131123 MPN131099:MPN131123 MZJ131099:MZJ131123 NJF131099:NJF131123 NTB131099:NTB131123 OCX131099:OCX131123 OMT131099:OMT131123 OWP131099:OWP131123 PGL131099:PGL131123 PQH131099:PQH131123 QAD131099:QAD131123 QJZ131099:QJZ131123 QTV131099:QTV131123 RDR131099:RDR131123 RNN131099:RNN131123 RXJ131099:RXJ131123 SHF131099:SHF131123 SRB131099:SRB131123 TAX131099:TAX131123 TKT131099:TKT131123 TUP131099:TUP131123 UEL131099:UEL131123 UOH131099:UOH131123 UYD131099:UYD131123 VHZ131099:VHZ131123 VRV131099:VRV131123 WBR131099:WBR131123 WLN131099:WLN131123 WVJ131099:WVJ131123 B196635:B196659 IX196635:IX196659 ST196635:ST196659 ACP196635:ACP196659 AML196635:AML196659 AWH196635:AWH196659 BGD196635:BGD196659 BPZ196635:BPZ196659 BZV196635:BZV196659 CJR196635:CJR196659 CTN196635:CTN196659 DDJ196635:DDJ196659 DNF196635:DNF196659 DXB196635:DXB196659 EGX196635:EGX196659 EQT196635:EQT196659 FAP196635:FAP196659 FKL196635:FKL196659 FUH196635:FUH196659 GED196635:GED196659 GNZ196635:GNZ196659 GXV196635:GXV196659 HHR196635:HHR196659 HRN196635:HRN196659 IBJ196635:IBJ196659 ILF196635:ILF196659 IVB196635:IVB196659 JEX196635:JEX196659 JOT196635:JOT196659 JYP196635:JYP196659 KIL196635:KIL196659 KSH196635:KSH196659 LCD196635:LCD196659 LLZ196635:LLZ196659 LVV196635:LVV196659 MFR196635:MFR196659 MPN196635:MPN196659 MZJ196635:MZJ196659 NJF196635:NJF196659 NTB196635:NTB196659 OCX196635:OCX196659 OMT196635:OMT196659 OWP196635:OWP196659 PGL196635:PGL196659 PQH196635:PQH196659 QAD196635:QAD196659 QJZ196635:QJZ196659 QTV196635:QTV196659 RDR196635:RDR196659 RNN196635:RNN196659 RXJ196635:RXJ196659 SHF196635:SHF196659 SRB196635:SRB196659 TAX196635:TAX196659 TKT196635:TKT196659 TUP196635:TUP196659 UEL196635:UEL196659 UOH196635:UOH196659 UYD196635:UYD196659 VHZ196635:VHZ196659 VRV196635:VRV196659 WBR196635:WBR196659 WLN196635:WLN196659 WVJ196635:WVJ196659 B262171:B262195 IX262171:IX262195 ST262171:ST262195 ACP262171:ACP262195 AML262171:AML262195 AWH262171:AWH262195 BGD262171:BGD262195 BPZ262171:BPZ262195 BZV262171:BZV262195 CJR262171:CJR262195 CTN262171:CTN262195 DDJ262171:DDJ262195 DNF262171:DNF262195 DXB262171:DXB262195 EGX262171:EGX262195 EQT262171:EQT262195 FAP262171:FAP262195 FKL262171:FKL262195 FUH262171:FUH262195 GED262171:GED262195 GNZ262171:GNZ262195 GXV262171:GXV262195 HHR262171:HHR262195 HRN262171:HRN262195 IBJ262171:IBJ262195 ILF262171:ILF262195 IVB262171:IVB262195 JEX262171:JEX262195 JOT262171:JOT262195 JYP262171:JYP262195 KIL262171:KIL262195 KSH262171:KSH262195 LCD262171:LCD262195 LLZ262171:LLZ262195 LVV262171:LVV262195 MFR262171:MFR262195 MPN262171:MPN262195 MZJ262171:MZJ262195 NJF262171:NJF262195 NTB262171:NTB262195 OCX262171:OCX262195 OMT262171:OMT262195 OWP262171:OWP262195 PGL262171:PGL262195 PQH262171:PQH262195 QAD262171:QAD262195 QJZ262171:QJZ262195 QTV262171:QTV262195 RDR262171:RDR262195 RNN262171:RNN262195 RXJ262171:RXJ262195 SHF262171:SHF262195 SRB262171:SRB262195 TAX262171:TAX262195 TKT262171:TKT262195 TUP262171:TUP262195 UEL262171:UEL262195 UOH262171:UOH262195 UYD262171:UYD262195 VHZ262171:VHZ262195 VRV262171:VRV262195 WBR262171:WBR262195 WLN262171:WLN262195 WVJ262171:WVJ262195 B327707:B327731 IX327707:IX327731 ST327707:ST327731 ACP327707:ACP327731 AML327707:AML327731 AWH327707:AWH327731 BGD327707:BGD327731 BPZ327707:BPZ327731 BZV327707:BZV327731 CJR327707:CJR327731 CTN327707:CTN327731 DDJ327707:DDJ327731 DNF327707:DNF327731 DXB327707:DXB327731 EGX327707:EGX327731 EQT327707:EQT327731 FAP327707:FAP327731 FKL327707:FKL327731 FUH327707:FUH327731 GED327707:GED327731 GNZ327707:GNZ327731 GXV327707:GXV327731 HHR327707:HHR327731 HRN327707:HRN327731 IBJ327707:IBJ327731 ILF327707:ILF327731 IVB327707:IVB327731 JEX327707:JEX327731 JOT327707:JOT327731 JYP327707:JYP327731 KIL327707:KIL327731 KSH327707:KSH327731 LCD327707:LCD327731 LLZ327707:LLZ327731 LVV327707:LVV327731 MFR327707:MFR327731 MPN327707:MPN327731 MZJ327707:MZJ327731 NJF327707:NJF327731 NTB327707:NTB327731 OCX327707:OCX327731 OMT327707:OMT327731 OWP327707:OWP327731 PGL327707:PGL327731 PQH327707:PQH327731 QAD327707:QAD327731 QJZ327707:QJZ327731 QTV327707:QTV327731 RDR327707:RDR327731 RNN327707:RNN327731 RXJ327707:RXJ327731 SHF327707:SHF327731 SRB327707:SRB327731 TAX327707:TAX327731 TKT327707:TKT327731 TUP327707:TUP327731 UEL327707:UEL327731 UOH327707:UOH327731 UYD327707:UYD327731 VHZ327707:VHZ327731 VRV327707:VRV327731 WBR327707:WBR327731 WLN327707:WLN327731 WVJ327707:WVJ327731 B393243:B393267 IX393243:IX393267 ST393243:ST393267 ACP393243:ACP393267 AML393243:AML393267 AWH393243:AWH393267 BGD393243:BGD393267 BPZ393243:BPZ393267 BZV393243:BZV393267 CJR393243:CJR393267 CTN393243:CTN393267 DDJ393243:DDJ393267 DNF393243:DNF393267 DXB393243:DXB393267 EGX393243:EGX393267 EQT393243:EQT393267 FAP393243:FAP393267 FKL393243:FKL393267 FUH393243:FUH393267 GED393243:GED393267 GNZ393243:GNZ393267 GXV393243:GXV393267 HHR393243:HHR393267 HRN393243:HRN393267 IBJ393243:IBJ393267 ILF393243:ILF393267 IVB393243:IVB393267 JEX393243:JEX393267 JOT393243:JOT393267 JYP393243:JYP393267 KIL393243:KIL393267 KSH393243:KSH393267 LCD393243:LCD393267 LLZ393243:LLZ393267 LVV393243:LVV393267 MFR393243:MFR393267 MPN393243:MPN393267 MZJ393243:MZJ393267 NJF393243:NJF393267 NTB393243:NTB393267 OCX393243:OCX393267 OMT393243:OMT393267 OWP393243:OWP393267 PGL393243:PGL393267 PQH393243:PQH393267 QAD393243:QAD393267 QJZ393243:QJZ393267 QTV393243:QTV393267 RDR393243:RDR393267 RNN393243:RNN393267 RXJ393243:RXJ393267 SHF393243:SHF393267 SRB393243:SRB393267 TAX393243:TAX393267 TKT393243:TKT393267 TUP393243:TUP393267 UEL393243:UEL393267 UOH393243:UOH393267 UYD393243:UYD393267 VHZ393243:VHZ393267 VRV393243:VRV393267 WBR393243:WBR393267 WLN393243:WLN393267 WVJ393243:WVJ393267 B458779:B458803 IX458779:IX458803 ST458779:ST458803 ACP458779:ACP458803 AML458779:AML458803 AWH458779:AWH458803 BGD458779:BGD458803 BPZ458779:BPZ458803 BZV458779:BZV458803 CJR458779:CJR458803 CTN458779:CTN458803 DDJ458779:DDJ458803 DNF458779:DNF458803 DXB458779:DXB458803 EGX458779:EGX458803 EQT458779:EQT458803 FAP458779:FAP458803 FKL458779:FKL458803 FUH458779:FUH458803 GED458779:GED458803 GNZ458779:GNZ458803 GXV458779:GXV458803 HHR458779:HHR458803 HRN458779:HRN458803 IBJ458779:IBJ458803 ILF458779:ILF458803 IVB458779:IVB458803 JEX458779:JEX458803 JOT458779:JOT458803 JYP458779:JYP458803 KIL458779:KIL458803 KSH458779:KSH458803 LCD458779:LCD458803 LLZ458779:LLZ458803 LVV458779:LVV458803 MFR458779:MFR458803 MPN458779:MPN458803 MZJ458779:MZJ458803 NJF458779:NJF458803 NTB458779:NTB458803 OCX458779:OCX458803 OMT458779:OMT458803 OWP458779:OWP458803 PGL458779:PGL458803 PQH458779:PQH458803 QAD458779:QAD458803 QJZ458779:QJZ458803 QTV458779:QTV458803 RDR458779:RDR458803 RNN458779:RNN458803 RXJ458779:RXJ458803 SHF458779:SHF458803 SRB458779:SRB458803 TAX458779:TAX458803 TKT458779:TKT458803 TUP458779:TUP458803 UEL458779:UEL458803 UOH458779:UOH458803 UYD458779:UYD458803 VHZ458779:VHZ458803 VRV458779:VRV458803 WBR458779:WBR458803 WLN458779:WLN458803 WVJ458779:WVJ458803 B524315:B524339 IX524315:IX524339 ST524315:ST524339 ACP524315:ACP524339 AML524315:AML524339 AWH524315:AWH524339 BGD524315:BGD524339 BPZ524315:BPZ524339 BZV524315:BZV524339 CJR524315:CJR524339 CTN524315:CTN524339 DDJ524315:DDJ524339 DNF524315:DNF524339 DXB524315:DXB524339 EGX524315:EGX524339 EQT524315:EQT524339 FAP524315:FAP524339 FKL524315:FKL524339 FUH524315:FUH524339 GED524315:GED524339 GNZ524315:GNZ524339 GXV524315:GXV524339 HHR524315:HHR524339 HRN524315:HRN524339 IBJ524315:IBJ524339 ILF524315:ILF524339 IVB524315:IVB524339 JEX524315:JEX524339 JOT524315:JOT524339 JYP524315:JYP524339 KIL524315:KIL524339 KSH524315:KSH524339 LCD524315:LCD524339 LLZ524315:LLZ524339 LVV524315:LVV524339 MFR524315:MFR524339 MPN524315:MPN524339 MZJ524315:MZJ524339 NJF524315:NJF524339 NTB524315:NTB524339 OCX524315:OCX524339 OMT524315:OMT524339 OWP524315:OWP524339 PGL524315:PGL524339 PQH524315:PQH524339 QAD524315:QAD524339 QJZ524315:QJZ524339 QTV524315:QTV524339 RDR524315:RDR524339 RNN524315:RNN524339 RXJ524315:RXJ524339 SHF524315:SHF524339 SRB524315:SRB524339 TAX524315:TAX524339 TKT524315:TKT524339 TUP524315:TUP524339 UEL524315:UEL524339 UOH524315:UOH524339 UYD524315:UYD524339 VHZ524315:VHZ524339 VRV524315:VRV524339 WBR524315:WBR524339 WLN524315:WLN524339 WVJ524315:WVJ524339 B589851:B589875 IX589851:IX589875 ST589851:ST589875 ACP589851:ACP589875 AML589851:AML589875 AWH589851:AWH589875 BGD589851:BGD589875 BPZ589851:BPZ589875 BZV589851:BZV589875 CJR589851:CJR589875 CTN589851:CTN589875 DDJ589851:DDJ589875 DNF589851:DNF589875 DXB589851:DXB589875 EGX589851:EGX589875 EQT589851:EQT589875 FAP589851:FAP589875 FKL589851:FKL589875 FUH589851:FUH589875 GED589851:GED589875 GNZ589851:GNZ589875 GXV589851:GXV589875 HHR589851:HHR589875 HRN589851:HRN589875 IBJ589851:IBJ589875 ILF589851:ILF589875 IVB589851:IVB589875 JEX589851:JEX589875 JOT589851:JOT589875 JYP589851:JYP589875 KIL589851:KIL589875 KSH589851:KSH589875 LCD589851:LCD589875 LLZ589851:LLZ589875 LVV589851:LVV589875 MFR589851:MFR589875 MPN589851:MPN589875 MZJ589851:MZJ589875 NJF589851:NJF589875 NTB589851:NTB589875 OCX589851:OCX589875 OMT589851:OMT589875 OWP589851:OWP589875 PGL589851:PGL589875 PQH589851:PQH589875 QAD589851:QAD589875 QJZ589851:QJZ589875 QTV589851:QTV589875 RDR589851:RDR589875 RNN589851:RNN589875 RXJ589851:RXJ589875 SHF589851:SHF589875 SRB589851:SRB589875 TAX589851:TAX589875 TKT589851:TKT589875 TUP589851:TUP589875 UEL589851:UEL589875 UOH589851:UOH589875 UYD589851:UYD589875 VHZ589851:VHZ589875 VRV589851:VRV589875 WBR589851:WBR589875 WLN589851:WLN589875 WVJ589851:WVJ589875 B655387:B655411 IX655387:IX655411 ST655387:ST655411 ACP655387:ACP655411 AML655387:AML655411 AWH655387:AWH655411 BGD655387:BGD655411 BPZ655387:BPZ655411 BZV655387:BZV655411 CJR655387:CJR655411 CTN655387:CTN655411 DDJ655387:DDJ655411 DNF655387:DNF655411 DXB655387:DXB655411 EGX655387:EGX655411 EQT655387:EQT655411 FAP655387:FAP655411 FKL655387:FKL655411 FUH655387:FUH655411 GED655387:GED655411 GNZ655387:GNZ655411 GXV655387:GXV655411 HHR655387:HHR655411 HRN655387:HRN655411 IBJ655387:IBJ655411 ILF655387:ILF655411 IVB655387:IVB655411 JEX655387:JEX655411 JOT655387:JOT655411 JYP655387:JYP655411 KIL655387:KIL655411 KSH655387:KSH655411 LCD655387:LCD655411 LLZ655387:LLZ655411 LVV655387:LVV655411 MFR655387:MFR655411 MPN655387:MPN655411 MZJ655387:MZJ655411 NJF655387:NJF655411 NTB655387:NTB655411 OCX655387:OCX655411 OMT655387:OMT655411 OWP655387:OWP655411 PGL655387:PGL655411 PQH655387:PQH655411 QAD655387:QAD655411 QJZ655387:QJZ655411 QTV655387:QTV655411 RDR655387:RDR655411 RNN655387:RNN655411 RXJ655387:RXJ655411 SHF655387:SHF655411 SRB655387:SRB655411 TAX655387:TAX655411 TKT655387:TKT655411 TUP655387:TUP655411 UEL655387:UEL655411 UOH655387:UOH655411 UYD655387:UYD655411 VHZ655387:VHZ655411 VRV655387:VRV655411 WBR655387:WBR655411 WLN655387:WLN655411 WVJ655387:WVJ655411 B720923:B720947 IX720923:IX720947 ST720923:ST720947 ACP720923:ACP720947 AML720923:AML720947 AWH720923:AWH720947 BGD720923:BGD720947 BPZ720923:BPZ720947 BZV720923:BZV720947 CJR720923:CJR720947 CTN720923:CTN720947 DDJ720923:DDJ720947 DNF720923:DNF720947 DXB720923:DXB720947 EGX720923:EGX720947 EQT720923:EQT720947 FAP720923:FAP720947 FKL720923:FKL720947 FUH720923:FUH720947 GED720923:GED720947 GNZ720923:GNZ720947 GXV720923:GXV720947 HHR720923:HHR720947 HRN720923:HRN720947 IBJ720923:IBJ720947 ILF720923:ILF720947 IVB720923:IVB720947 JEX720923:JEX720947 JOT720923:JOT720947 JYP720923:JYP720947 KIL720923:KIL720947 KSH720923:KSH720947 LCD720923:LCD720947 LLZ720923:LLZ720947 LVV720923:LVV720947 MFR720923:MFR720947 MPN720923:MPN720947 MZJ720923:MZJ720947 NJF720923:NJF720947 NTB720923:NTB720947 OCX720923:OCX720947 OMT720923:OMT720947 OWP720923:OWP720947 PGL720923:PGL720947 PQH720923:PQH720947 QAD720923:QAD720947 QJZ720923:QJZ720947 QTV720923:QTV720947 RDR720923:RDR720947 RNN720923:RNN720947 RXJ720923:RXJ720947 SHF720923:SHF720947 SRB720923:SRB720947 TAX720923:TAX720947 TKT720923:TKT720947 TUP720923:TUP720947 UEL720923:UEL720947 UOH720923:UOH720947 UYD720923:UYD720947 VHZ720923:VHZ720947 VRV720923:VRV720947 WBR720923:WBR720947 WLN720923:WLN720947 WVJ720923:WVJ720947 B786459:B786483 IX786459:IX786483 ST786459:ST786483 ACP786459:ACP786483 AML786459:AML786483 AWH786459:AWH786483 BGD786459:BGD786483 BPZ786459:BPZ786483 BZV786459:BZV786483 CJR786459:CJR786483 CTN786459:CTN786483 DDJ786459:DDJ786483 DNF786459:DNF786483 DXB786459:DXB786483 EGX786459:EGX786483 EQT786459:EQT786483 FAP786459:FAP786483 FKL786459:FKL786483 FUH786459:FUH786483 GED786459:GED786483 GNZ786459:GNZ786483 GXV786459:GXV786483 HHR786459:HHR786483 HRN786459:HRN786483 IBJ786459:IBJ786483 ILF786459:ILF786483 IVB786459:IVB786483 JEX786459:JEX786483 JOT786459:JOT786483 JYP786459:JYP786483 KIL786459:KIL786483 KSH786459:KSH786483 LCD786459:LCD786483 LLZ786459:LLZ786483 LVV786459:LVV786483 MFR786459:MFR786483 MPN786459:MPN786483 MZJ786459:MZJ786483 NJF786459:NJF786483 NTB786459:NTB786483 OCX786459:OCX786483 OMT786459:OMT786483 OWP786459:OWP786483 PGL786459:PGL786483 PQH786459:PQH786483 QAD786459:QAD786483 QJZ786459:QJZ786483 QTV786459:QTV786483 RDR786459:RDR786483 RNN786459:RNN786483 RXJ786459:RXJ786483 SHF786459:SHF786483 SRB786459:SRB786483 TAX786459:TAX786483 TKT786459:TKT786483 TUP786459:TUP786483 UEL786459:UEL786483 UOH786459:UOH786483 UYD786459:UYD786483 VHZ786459:VHZ786483 VRV786459:VRV786483 WBR786459:WBR786483 WLN786459:WLN786483 WVJ786459:WVJ786483 B851995:B852019 IX851995:IX852019 ST851995:ST852019 ACP851995:ACP852019 AML851995:AML852019 AWH851995:AWH852019 BGD851995:BGD852019 BPZ851995:BPZ852019 BZV851995:BZV852019 CJR851995:CJR852019 CTN851995:CTN852019 DDJ851995:DDJ852019 DNF851995:DNF852019 DXB851995:DXB852019 EGX851995:EGX852019 EQT851995:EQT852019 FAP851995:FAP852019 FKL851995:FKL852019 FUH851995:FUH852019 GED851995:GED852019 GNZ851995:GNZ852019 GXV851995:GXV852019 HHR851995:HHR852019 HRN851995:HRN852019 IBJ851995:IBJ852019 ILF851995:ILF852019 IVB851995:IVB852019 JEX851995:JEX852019 JOT851995:JOT852019 JYP851995:JYP852019 KIL851995:KIL852019 KSH851995:KSH852019 LCD851995:LCD852019 LLZ851995:LLZ852019 LVV851995:LVV852019 MFR851995:MFR852019 MPN851995:MPN852019 MZJ851995:MZJ852019 NJF851995:NJF852019 NTB851995:NTB852019 OCX851995:OCX852019 OMT851995:OMT852019 OWP851995:OWP852019 PGL851995:PGL852019 PQH851995:PQH852019 QAD851995:QAD852019 QJZ851995:QJZ852019 QTV851995:QTV852019 RDR851995:RDR852019 RNN851995:RNN852019 RXJ851995:RXJ852019 SHF851995:SHF852019 SRB851995:SRB852019 TAX851995:TAX852019 TKT851995:TKT852019 TUP851995:TUP852019 UEL851995:UEL852019 UOH851995:UOH852019 UYD851995:UYD852019 VHZ851995:VHZ852019 VRV851995:VRV852019 WBR851995:WBR852019 WLN851995:WLN852019 WVJ851995:WVJ852019 B917531:B917555 IX917531:IX917555 ST917531:ST917555 ACP917531:ACP917555 AML917531:AML917555 AWH917531:AWH917555 BGD917531:BGD917555 BPZ917531:BPZ917555 BZV917531:BZV917555 CJR917531:CJR917555 CTN917531:CTN917555 DDJ917531:DDJ917555 DNF917531:DNF917555 DXB917531:DXB917555 EGX917531:EGX917555 EQT917531:EQT917555 FAP917531:FAP917555 FKL917531:FKL917555 FUH917531:FUH917555 GED917531:GED917555 GNZ917531:GNZ917555 GXV917531:GXV917555 HHR917531:HHR917555 HRN917531:HRN917555 IBJ917531:IBJ917555 ILF917531:ILF917555 IVB917531:IVB917555 JEX917531:JEX917555 JOT917531:JOT917555 JYP917531:JYP917555 KIL917531:KIL917555 KSH917531:KSH917555 LCD917531:LCD917555 LLZ917531:LLZ917555 LVV917531:LVV917555 MFR917531:MFR917555 MPN917531:MPN917555 MZJ917531:MZJ917555 NJF917531:NJF917555 NTB917531:NTB917555 OCX917531:OCX917555 OMT917531:OMT917555 OWP917531:OWP917555 PGL917531:PGL917555 PQH917531:PQH917555 QAD917531:QAD917555 QJZ917531:QJZ917555 QTV917531:QTV917555 RDR917531:RDR917555 RNN917531:RNN917555 RXJ917531:RXJ917555 SHF917531:SHF917555 SRB917531:SRB917555 TAX917531:TAX917555 TKT917531:TKT917555 TUP917531:TUP917555 UEL917531:UEL917555 UOH917531:UOH917555 UYD917531:UYD917555 VHZ917531:VHZ917555 VRV917531:VRV917555 WBR917531:WBR917555 WLN917531:WLN917555 WVJ917531:WVJ917555 B983067:B983091 IX983067:IX983091 ST983067:ST983091 ACP983067:ACP983091 AML983067:AML983091 AWH983067:AWH983091 BGD983067:BGD983091 BPZ983067:BPZ983091 BZV983067:BZV983091 CJR983067:CJR983091 CTN983067:CTN983091 DDJ983067:DDJ983091 DNF983067:DNF983091 DXB983067:DXB983091 EGX983067:EGX983091 EQT983067:EQT983091 FAP983067:FAP983091 FKL983067:FKL983091 FUH983067:FUH983091 GED983067:GED983091 GNZ983067:GNZ983091 GXV983067:GXV983091 HHR983067:HHR983091 HRN983067:HRN983091 IBJ983067:IBJ983091 ILF983067:ILF983091 IVB983067:IVB983091 JEX983067:JEX983091 JOT983067:JOT983091 JYP983067:JYP983091 KIL983067:KIL983091 KSH983067:KSH983091 LCD983067:LCD983091 LLZ983067:LLZ983091 LVV983067:LVV983091 MFR983067:MFR983091 MPN983067:MPN983091 MZJ983067:MZJ983091 NJF983067:NJF983091 NTB983067:NTB983091 OCX983067:OCX983091 OMT983067:OMT983091 OWP983067:OWP983091 PGL983067:PGL983091 PQH983067:PQH983091 QAD983067:QAD983091 QJZ983067:QJZ983091 QTV983067:QTV983091 RDR983067:RDR983091 RNN983067:RNN983091 RXJ983067:RXJ983091 SHF983067:SHF983091 SRB983067:SRB983091 TAX983067:TAX983091 TKT983067:TKT983091 TUP983067:TUP983091 UEL983067:UEL983091 UOH983067:UOH983091 UYD983067:UYD983091 VHZ983067:VHZ983091 VRV983067:VRV983091 WBR983067:WBR983091 WLN983067:WLN983091 B20:B44 WVJ68:WVJ86 WLN68:WLN86 WBR68:WBR86 VRV68:VRV86 VHZ68:VHZ86 UYD68:UYD86 UOH68:UOH86 UEL68:UEL86 TUP68:TUP86 TKT68:TKT86 TAX68:TAX86 SRB68:SRB86 SHF68:SHF86 RXJ68:RXJ86 RNN68:RNN86 RDR68:RDR86 QTV68:QTV86 QJZ68:QJZ86 QAD68:QAD86 PQH68:PQH86 PGL68:PGL86 OWP68:OWP86 OMT68:OMT86 OCX68:OCX86 NTB68:NTB86 NJF68:NJF86 MZJ68:MZJ86 MPN68:MPN86 MFR68:MFR86 LVV68:LVV86 LLZ68:LLZ86 LCD68:LCD86 KSH68:KSH86 KIL68:KIL86 JYP68:JYP86 JOT68:JOT86 JEX68:JEX86 IVB68:IVB86 ILF68:ILF86 IBJ68:IBJ86 HRN68:HRN86 HHR68:HHR86 GXV68:GXV86 GNZ68:GNZ86 GED68:GED86 FUH68:FUH86 FKL68:FKL86 FAP68:FAP86 EQT68:EQT86 EGX68:EGX86 DXB68:DXB86 DNF68:DNF86 DDJ68:DDJ86 CTN68:CTN86 CJR68:CJR86 BZV68:BZV86 BPZ68:BPZ86 BGD68:BGD86 AWH68:AWH86 AML68:AML86 ACP68:ACP86 ST68:ST86 IX68:IX86">
      <formula1>$B$1:$B$12</formula1>
    </dataValidation>
    <dataValidation type="list" allowBlank="1" showInputMessage="1" showErrorMessage="1" sqref="WVM983061 JA14 SW14 ACS14 AMO14 AWK14 BGG14 BQC14 BZY14 CJU14 CTQ14 DDM14 DNI14 DXE14 EHA14 EQW14 FAS14 FKO14 FUK14 GEG14 GOC14 GXY14 HHU14 HRQ14 IBM14 ILI14 IVE14 JFA14 JOW14 JYS14 KIO14 KSK14 LCG14 LMC14 LVY14 MFU14 MPQ14 MZM14 NJI14 NTE14 ODA14 OMW14 OWS14 PGO14 PQK14 QAG14 QKC14 QTY14 RDU14 RNQ14 RXM14 SHI14 SRE14 TBA14 TKW14 TUS14 UEO14 UOK14 UYG14 VIC14 VRY14 WBU14 WLQ14 WVM14 E65557 JA65557 SW65557 ACS65557 AMO65557 AWK65557 BGG65557 BQC65557 BZY65557 CJU65557 CTQ65557 DDM65557 DNI65557 DXE65557 EHA65557 EQW65557 FAS65557 FKO65557 FUK65557 GEG65557 GOC65557 GXY65557 HHU65557 HRQ65557 IBM65557 ILI65557 IVE65557 JFA65557 JOW65557 JYS65557 KIO65557 KSK65557 LCG65557 LMC65557 LVY65557 MFU65557 MPQ65557 MZM65557 NJI65557 NTE65557 ODA65557 OMW65557 OWS65557 PGO65557 PQK65557 QAG65557 QKC65557 QTY65557 RDU65557 RNQ65557 RXM65557 SHI65557 SRE65557 TBA65557 TKW65557 TUS65557 UEO65557 UOK65557 UYG65557 VIC65557 VRY65557 WBU65557 WLQ65557 WVM65557 E131093 JA131093 SW131093 ACS131093 AMO131093 AWK131093 BGG131093 BQC131093 BZY131093 CJU131093 CTQ131093 DDM131093 DNI131093 DXE131093 EHA131093 EQW131093 FAS131093 FKO131093 FUK131093 GEG131093 GOC131093 GXY131093 HHU131093 HRQ131093 IBM131093 ILI131093 IVE131093 JFA131093 JOW131093 JYS131093 KIO131093 KSK131093 LCG131093 LMC131093 LVY131093 MFU131093 MPQ131093 MZM131093 NJI131093 NTE131093 ODA131093 OMW131093 OWS131093 PGO131093 PQK131093 QAG131093 QKC131093 QTY131093 RDU131093 RNQ131093 RXM131093 SHI131093 SRE131093 TBA131093 TKW131093 TUS131093 UEO131093 UOK131093 UYG131093 VIC131093 VRY131093 WBU131093 WLQ131093 WVM131093 E196629 JA196629 SW196629 ACS196629 AMO196629 AWK196629 BGG196629 BQC196629 BZY196629 CJU196629 CTQ196629 DDM196629 DNI196629 DXE196629 EHA196629 EQW196629 FAS196629 FKO196629 FUK196629 GEG196629 GOC196629 GXY196629 HHU196629 HRQ196629 IBM196629 ILI196629 IVE196629 JFA196629 JOW196629 JYS196629 KIO196629 KSK196629 LCG196629 LMC196629 LVY196629 MFU196629 MPQ196629 MZM196629 NJI196629 NTE196629 ODA196629 OMW196629 OWS196629 PGO196629 PQK196629 QAG196629 QKC196629 QTY196629 RDU196629 RNQ196629 RXM196629 SHI196629 SRE196629 TBA196629 TKW196629 TUS196629 UEO196629 UOK196629 UYG196629 VIC196629 VRY196629 WBU196629 WLQ196629 WVM196629 E262165 JA262165 SW262165 ACS262165 AMO262165 AWK262165 BGG262165 BQC262165 BZY262165 CJU262165 CTQ262165 DDM262165 DNI262165 DXE262165 EHA262165 EQW262165 FAS262165 FKO262165 FUK262165 GEG262165 GOC262165 GXY262165 HHU262165 HRQ262165 IBM262165 ILI262165 IVE262165 JFA262165 JOW262165 JYS262165 KIO262165 KSK262165 LCG262165 LMC262165 LVY262165 MFU262165 MPQ262165 MZM262165 NJI262165 NTE262165 ODA262165 OMW262165 OWS262165 PGO262165 PQK262165 QAG262165 QKC262165 QTY262165 RDU262165 RNQ262165 RXM262165 SHI262165 SRE262165 TBA262165 TKW262165 TUS262165 UEO262165 UOK262165 UYG262165 VIC262165 VRY262165 WBU262165 WLQ262165 WVM262165 E327701 JA327701 SW327701 ACS327701 AMO327701 AWK327701 BGG327701 BQC327701 BZY327701 CJU327701 CTQ327701 DDM327701 DNI327701 DXE327701 EHA327701 EQW327701 FAS327701 FKO327701 FUK327701 GEG327701 GOC327701 GXY327701 HHU327701 HRQ327701 IBM327701 ILI327701 IVE327701 JFA327701 JOW327701 JYS327701 KIO327701 KSK327701 LCG327701 LMC327701 LVY327701 MFU327701 MPQ327701 MZM327701 NJI327701 NTE327701 ODA327701 OMW327701 OWS327701 PGO327701 PQK327701 QAG327701 QKC327701 QTY327701 RDU327701 RNQ327701 RXM327701 SHI327701 SRE327701 TBA327701 TKW327701 TUS327701 UEO327701 UOK327701 UYG327701 VIC327701 VRY327701 WBU327701 WLQ327701 WVM327701 E393237 JA393237 SW393237 ACS393237 AMO393237 AWK393237 BGG393237 BQC393237 BZY393237 CJU393237 CTQ393237 DDM393237 DNI393237 DXE393237 EHA393237 EQW393237 FAS393237 FKO393237 FUK393237 GEG393237 GOC393237 GXY393237 HHU393237 HRQ393237 IBM393237 ILI393237 IVE393237 JFA393237 JOW393237 JYS393237 KIO393237 KSK393237 LCG393237 LMC393237 LVY393237 MFU393237 MPQ393237 MZM393237 NJI393237 NTE393237 ODA393237 OMW393237 OWS393237 PGO393237 PQK393237 QAG393237 QKC393237 QTY393237 RDU393237 RNQ393237 RXM393237 SHI393237 SRE393237 TBA393237 TKW393237 TUS393237 UEO393237 UOK393237 UYG393237 VIC393237 VRY393237 WBU393237 WLQ393237 WVM393237 E458773 JA458773 SW458773 ACS458773 AMO458773 AWK458773 BGG458773 BQC458773 BZY458773 CJU458773 CTQ458773 DDM458773 DNI458773 DXE458773 EHA458773 EQW458773 FAS458773 FKO458773 FUK458773 GEG458773 GOC458773 GXY458773 HHU458773 HRQ458773 IBM458773 ILI458773 IVE458773 JFA458773 JOW458773 JYS458773 KIO458773 KSK458773 LCG458773 LMC458773 LVY458773 MFU458773 MPQ458773 MZM458773 NJI458773 NTE458773 ODA458773 OMW458773 OWS458773 PGO458773 PQK458773 QAG458773 QKC458773 QTY458773 RDU458773 RNQ458773 RXM458773 SHI458773 SRE458773 TBA458773 TKW458773 TUS458773 UEO458773 UOK458773 UYG458773 VIC458773 VRY458773 WBU458773 WLQ458773 WVM458773 E524309 JA524309 SW524309 ACS524309 AMO524309 AWK524309 BGG524309 BQC524309 BZY524309 CJU524309 CTQ524309 DDM524309 DNI524309 DXE524309 EHA524309 EQW524309 FAS524309 FKO524309 FUK524309 GEG524309 GOC524309 GXY524309 HHU524309 HRQ524309 IBM524309 ILI524309 IVE524309 JFA524309 JOW524309 JYS524309 KIO524309 KSK524309 LCG524309 LMC524309 LVY524309 MFU524309 MPQ524309 MZM524309 NJI524309 NTE524309 ODA524309 OMW524309 OWS524309 PGO524309 PQK524309 QAG524309 QKC524309 QTY524309 RDU524309 RNQ524309 RXM524309 SHI524309 SRE524309 TBA524309 TKW524309 TUS524309 UEO524309 UOK524309 UYG524309 VIC524309 VRY524309 WBU524309 WLQ524309 WVM524309 E589845 JA589845 SW589845 ACS589845 AMO589845 AWK589845 BGG589845 BQC589845 BZY589845 CJU589845 CTQ589845 DDM589845 DNI589845 DXE589845 EHA589845 EQW589845 FAS589845 FKO589845 FUK589845 GEG589845 GOC589845 GXY589845 HHU589845 HRQ589845 IBM589845 ILI589845 IVE589845 JFA589845 JOW589845 JYS589845 KIO589845 KSK589845 LCG589845 LMC589845 LVY589845 MFU589845 MPQ589845 MZM589845 NJI589845 NTE589845 ODA589845 OMW589845 OWS589845 PGO589845 PQK589845 QAG589845 QKC589845 QTY589845 RDU589845 RNQ589845 RXM589845 SHI589845 SRE589845 TBA589845 TKW589845 TUS589845 UEO589845 UOK589845 UYG589845 VIC589845 VRY589845 WBU589845 WLQ589845 WVM589845 E655381 JA655381 SW655381 ACS655381 AMO655381 AWK655381 BGG655381 BQC655381 BZY655381 CJU655381 CTQ655381 DDM655381 DNI655381 DXE655381 EHA655381 EQW655381 FAS655381 FKO655381 FUK655381 GEG655381 GOC655381 GXY655381 HHU655381 HRQ655381 IBM655381 ILI655381 IVE655381 JFA655381 JOW655381 JYS655381 KIO655381 KSK655381 LCG655381 LMC655381 LVY655381 MFU655381 MPQ655381 MZM655381 NJI655381 NTE655381 ODA655381 OMW655381 OWS655381 PGO655381 PQK655381 QAG655381 QKC655381 QTY655381 RDU655381 RNQ655381 RXM655381 SHI655381 SRE655381 TBA655381 TKW655381 TUS655381 UEO655381 UOK655381 UYG655381 VIC655381 VRY655381 WBU655381 WLQ655381 WVM655381 E720917 JA720917 SW720917 ACS720917 AMO720917 AWK720917 BGG720917 BQC720917 BZY720917 CJU720917 CTQ720917 DDM720917 DNI720917 DXE720917 EHA720917 EQW720917 FAS720917 FKO720917 FUK720917 GEG720917 GOC720917 GXY720917 HHU720917 HRQ720917 IBM720917 ILI720917 IVE720917 JFA720917 JOW720917 JYS720917 KIO720917 KSK720917 LCG720917 LMC720917 LVY720917 MFU720917 MPQ720917 MZM720917 NJI720917 NTE720917 ODA720917 OMW720917 OWS720917 PGO720917 PQK720917 QAG720917 QKC720917 QTY720917 RDU720917 RNQ720917 RXM720917 SHI720917 SRE720917 TBA720917 TKW720917 TUS720917 UEO720917 UOK720917 UYG720917 VIC720917 VRY720917 WBU720917 WLQ720917 WVM720917 E786453 JA786453 SW786453 ACS786453 AMO786453 AWK786453 BGG786453 BQC786453 BZY786453 CJU786453 CTQ786453 DDM786453 DNI786453 DXE786453 EHA786453 EQW786453 FAS786453 FKO786453 FUK786453 GEG786453 GOC786453 GXY786453 HHU786453 HRQ786453 IBM786453 ILI786453 IVE786453 JFA786453 JOW786453 JYS786453 KIO786453 KSK786453 LCG786453 LMC786453 LVY786453 MFU786453 MPQ786453 MZM786453 NJI786453 NTE786453 ODA786453 OMW786453 OWS786453 PGO786453 PQK786453 QAG786453 QKC786453 QTY786453 RDU786453 RNQ786453 RXM786453 SHI786453 SRE786453 TBA786453 TKW786453 TUS786453 UEO786453 UOK786453 UYG786453 VIC786453 VRY786453 WBU786453 WLQ786453 WVM786453 E851989 JA851989 SW851989 ACS851989 AMO851989 AWK851989 BGG851989 BQC851989 BZY851989 CJU851989 CTQ851989 DDM851989 DNI851989 DXE851989 EHA851989 EQW851989 FAS851989 FKO851989 FUK851989 GEG851989 GOC851989 GXY851989 HHU851989 HRQ851989 IBM851989 ILI851989 IVE851989 JFA851989 JOW851989 JYS851989 KIO851989 KSK851989 LCG851989 LMC851989 LVY851989 MFU851989 MPQ851989 MZM851989 NJI851989 NTE851989 ODA851989 OMW851989 OWS851989 PGO851989 PQK851989 QAG851989 QKC851989 QTY851989 RDU851989 RNQ851989 RXM851989 SHI851989 SRE851989 TBA851989 TKW851989 TUS851989 UEO851989 UOK851989 UYG851989 VIC851989 VRY851989 WBU851989 WLQ851989 WVM851989 E917525 JA917525 SW917525 ACS917525 AMO917525 AWK917525 BGG917525 BQC917525 BZY917525 CJU917525 CTQ917525 DDM917525 DNI917525 DXE917525 EHA917525 EQW917525 FAS917525 FKO917525 FUK917525 GEG917525 GOC917525 GXY917525 HHU917525 HRQ917525 IBM917525 ILI917525 IVE917525 JFA917525 JOW917525 JYS917525 KIO917525 KSK917525 LCG917525 LMC917525 LVY917525 MFU917525 MPQ917525 MZM917525 NJI917525 NTE917525 ODA917525 OMW917525 OWS917525 PGO917525 PQK917525 QAG917525 QKC917525 QTY917525 RDU917525 RNQ917525 RXM917525 SHI917525 SRE917525 TBA917525 TKW917525 TUS917525 UEO917525 UOK917525 UYG917525 VIC917525 VRY917525 WBU917525 WLQ917525 WVM917525 E983061 JA983061 SW983061 ACS983061 AMO983061 AWK983061 BGG983061 BQC983061 BZY983061 CJU983061 CTQ983061 DDM983061 DNI983061 DXE983061 EHA983061 EQW983061 FAS983061 FKO983061 FUK983061 GEG983061 GOC983061 GXY983061 HHU983061 HRQ983061 IBM983061 ILI983061 IVE983061 JFA983061 JOW983061 JYS983061 KIO983061 KSK983061 LCG983061 LMC983061 LVY983061 MFU983061 MPQ983061 MZM983061 NJI983061 NTE983061 ODA983061 OMW983061 OWS983061 PGO983061 PQK983061 QAG983061 QKC983061 QTY983061 RDU983061 RNQ983061 RXM983061 SHI983061 SRE983061 TBA983061 TKW983061 TUS983061 UEO983061 UOK983061 UYG983061 VIC983061 VRY983061 WBU983061 WLQ983061">
      <formula1>$F$1:$F$9</formula1>
    </dataValidation>
    <dataValidation type="list" allowBlank="1" showInputMessage="1" showErrorMessage="1" sqref="WVO983064 JC17 SY17 ACU17 AMQ17 AWM17 BGI17 BQE17 CAA17 CJW17 CTS17 DDO17 DNK17 DXG17 EHC17 EQY17 FAU17 FKQ17 FUM17 GEI17 GOE17 GYA17 HHW17 HRS17 IBO17 ILK17 IVG17 JFC17 JOY17 JYU17 KIQ17 KSM17 LCI17 LME17 LWA17 MFW17 MPS17 MZO17 NJK17 NTG17 ODC17 OMY17 OWU17 PGQ17 PQM17 QAI17 QKE17 QUA17 RDW17 RNS17 RXO17 SHK17 SRG17 TBC17 TKY17 TUU17 UEQ17 UOM17 UYI17 VIE17 VSA17 WBW17 WLS17 WVO17 G65560 JC65560 SY65560 ACU65560 AMQ65560 AWM65560 BGI65560 BQE65560 CAA65560 CJW65560 CTS65560 DDO65560 DNK65560 DXG65560 EHC65560 EQY65560 FAU65560 FKQ65560 FUM65560 GEI65560 GOE65560 GYA65560 HHW65560 HRS65560 IBO65560 ILK65560 IVG65560 JFC65560 JOY65560 JYU65560 KIQ65560 KSM65560 LCI65560 LME65560 LWA65560 MFW65560 MPS65560 MZO65560 NJK65560 NTG65560 ODC65560 OMY65560 OWU65560 PGQ65560 PQM65560 QAI65560 QKE65560 QUA65560 RDW65560 RNS65560 RXO65560 SHK65560 SRG65560 TBC65560 TKY65560 TUU65560 UEQ65560 UOM65560 UYI65560 VIE65560 VSA65560 WBW65560 WLS65560 WVO65560 G131096 JC131096 SY131096 ACU131096 AMQ131096 AWM131096 BGI131096 BQE131096 CAA131096 CJW131096 CTS131096 DDO131096 DNK131096 DXG131096 EHC131096 EQY131096 FAU131096 FKQ131096 FUM131096 GEI131096 GOE131096 GYA131096 HHW131096 HRS131096 IBO131096 ILK131096 IVG131096 JFC131096 JOY131096 JYU131096 KIQ131096 KSM131096 LCI131096 LME131096 LWA131096 MFW131096 MPS131096 MZO131096 NJK131096 NTG131096 ODC131096 OMY131096 OWU131096 PGQ131096 PQM131096 QAI131096 QKE131096 QUA131096 RDW131096 RNS131096 RXO131096 SHK131096 SRG131096 TBC131096 TKY131096 TUU131096 UEQ131096 UOM131096 UYI131096 VIE131096 VSA131096 WBW131096 WLS131096 WVO131096 G196632 JC196632 SY196632 ACU196632 AMQ196632 AWM196632 BGI196632 BQE196632 CAA196632 CJW196632 CTS196632 DDO196632 DNK196632 DXG196632 EHC196632 EQY196632 FAU196632 FKQ196632 FUM196632 GEI196632 GOE196632 GYA196632 HHW196632 HRS196632 IBO196632 ILK196632 IVG196632 JFC196632 JOY196632 JYU196632 KIQ196632 KSM196632 LCI196632 LME196632 LWA196632 MFW196632 MPS196632 MZO196632 NJK196632 NTG196632 ODC196632 OMY196632 OWU196632 PGQ196632 PQM196632 QAI196632 QKE196632 QUA196632 RDW196632 RNS196632 RXO196632 SHK196632 SRG196632 TBC196632 TKY196632 TUU196632 UEQ196632 UOM196632 UYI196632 VIE196632 VSA196632 WBW196632 WLS196632 WVO196632 G262168 JC262168 SY262168 ACU262168 AMQ262168 AWM262168 BGI262168 BQE262168 CAA262168 CJW262168 CTS262168 DDO262168 DNK262168 DXG262168 EHC262168 EQY262168 FAU262168 FKQ262168 FUM262168 GEI262168 GOE262168 GYA262168 HHW262168 HRS262168 IBO262168 ILK262168 IVG262168 JFC262168 JOY262168 JYU262168 KIQ262168 KSM262168 LCI262168 LME262168 LWA262168 MFW262168 MPS262168 MZO262168 NJK262168 NTG262168 ODC262168 OMY262168 OWU262168 PGQ262168 PQM262168 QAI262168 QKE262168 QUA262168 RDW262168 RNS262168 RXO262168 SHK262168 SRG262168 TBC262168 TKY262168 TUU262168 UEQ262168 UOM262168 UYI262168 VIE262168 VSA262168 WBW262168 WLS262168 WVO262168 G327704 JC327704 SY327704 ACU327704 AMQ327704 AWM327704 BGI327704 BQE327704 CAA327704 CJW327704 CTS327704 DDO327704 DNK327704 DXG327704 EHC327704 EQY327704 FAU327704 FKQ327704 FUM327704 GEI327704 GOE327704 GYA327704 HHW327704 HRS327704 IBO327704 ILK327704 IVG327704 JFC327704 JOY327704 JYU327704 KIQ327704 KSM327704 LCI327704 LME327704 LWA327704 MFW327704 MPS327704 MZO327704 NJK327704 NTG327704 ODC327704 OMY327704 OWU327704 PGQ327704 PQM327704 QAI327704 QKE327704 QUA327704 RDW327704 RNS327704 RXO327704 SHK327704 SRG327704 TBC327704 TKY327704 TUU327704 UEQ327704 UOM327704 UYI327704 VIE327704 VSA327704 WBW327704 WLS327704 WVO327704 G393240 JC393240 SY393240 ACU393240 AMQ393240 AWM393240 BGI393240 BQE393240 CAA393240 CJW393240 CTS393240 DDO393240 DNK393240 DXG393240 EHC393240 EQY393240 FAU393240 FKQ393240 FUM393240 GEI393240 GOE393240 GYA393240 HHW393240 HRS393240 IBO393240 ILK393240 IVG393240 JFC393240 JOY393240 JYU393240 KIQ393240 KSM393240 LCI393240 LME393240 LWA393240 MFW393240 MPS393240 MZO393240 NJK393240 NTG393240 ODC393240 OMY393240 OWU393240 PGQ393240 PQM393240 QAI393240 QKE393240 QUA393240 RDW393240 RNS393240 RXO393240 SHK393240 SRG393240 TBC393240 TKY393240 TUU393240 UEQ393240 UOM393240 UYI393240 VIE393240 VSA393240 WBW393240 WLS393240 WVO393240 G458776 JC458776 SY458776 ACU458776 AMQ458776 AWM458776 BGI458776 BQE458776 CAA458776 CJW458776 CTS458776 DDO458776 DNK458776 DXG458776 EHC458776 EQY458776 FAU458776 FKQ458776 FUM458776 GEI458776 GOE458776 GYA458776 HHW458776 HRS458776 IBO458776 ILK458776 IVG458776 JFC458776 JOY458776 JYU458776 KIQ458776 KSM458776 LCI458776 LME458776 LWA458776 MFW458776 MPS458776 MZO458776 NJK458776 NTG458776 ODC458776 OMY458776 OWU458776 PGQ458776 PQM458776 QAI458776 QKE458776 QUA458776 RDW458776 RNS458776 RXO458776 SHK458776 SRG458776 TBC458776 TKY458776 TUU458776 UEQ458776 UOM458776 UYI458776 VIE458776 VSA458776 WBW458776 WLS458776 WVO458776 G524312 JC524312 SY524312 ACU524312 AMQ524312 AWM524312 BGI524312 BQE524312 CAA524312 CJW524312 CTS524312 DDO524312 DNK524312 DXG524312 EHC524312 EQY524312 FAU524312 FKQ524312 FUM524312 GEI524312 GOE524312 GYA524312 HHW524312 HRS524312 IBO524312 ILK524312 IVG524312 JFC524312 JOY524312 JYU524312 KIQ524312 KSM524312 LCI524312 LME524312 LWA524312 MFW524312 MPS524312 MZO524312 NJK524312 NTG524312 ODC524312 OMY524312 OWU524312 PGQ524312 PQM524312 QAI524312 QKE524312 QUA524312 RDW524312 RNS524312 RXO524312 SHK524312 SRG524312 TBC524312 TKY524312 TUU524312 UEQ524312 UOM524312 UYI524312 VIE524312 VSA524312 WBW524312 WLS524312 WVO524312 G589848 JC589848 SY589848 ACU589848 AMQ589848 AWM589848 BGI589848 BQE589848 CAA589848 CJW589848 CTS589848 DDO589848 DNK589848 DXG589848 EHC589848 EQY589848 FAU589848 FKQ589848 FUM589848 GEI589848 GOE589848 GYA589848 HHW589848 HRS589848 IBO589848 ILK589848 IVG589848 JFC589848 JOY589848 JYU589848 KIQ589848 KSM589848 LCI589848 LME589848 LWA589848 MFW589848 MPS589848 MZO589848 NJK589848 NTG589848 ODC589848 OMY589848 OWU589848 PGQ589848 PQM589848 QAI589848 QKE589848 QUA589848 RDW589848 RNS589848 RXO589848 SHK589848 SRG589848 TBC589848 TKY589848 TUU589848 UEQ589848 UOM589848 UYI589848 VIE589848 VSA589848 WBW589848 WLS589848 WVO589848 G655384 JC655384 SY655384 ACU655384 AMQ655384 AWM655384 BGI655384 BQE655384 CAA655384 CJW655384 CTS655384 DDO655384 DNK655384 DXG655384 EHC655384 EQY655384 FAU655384 FKQ655384 FUM655384 GEI655384 GOE655384 GYA655384 HHW655384 HRS655384 IBO655384 ILK655384 IVG655384 JFC655384 JOY655384 JYU655384 KIQ655384 KSM655384 LCI655384 LME655384 LWA655384 MFW655384 MPS655384 MZO655384 NJK655384 NTG655384 ODC655384 OMY655384 OWU655384 PGQ655384 PQM655384 QAI655384 QKE655384 QUA655384 RDW655384 RNS655384 RXO655384 SHK655384 SRG655384 TBC655384 TKY655384 TUU655384 UEQ655384 UOM655384 UYI655384 VIE655384 VSA655384 WBW655384 WLS655384 WVO655384 G720920 JC720920 SY720920 ACU720920 AMQ720920 AWM720920 BGI720920 BQE720920 CAA720920 CJW720920 CTS720920 DDO720920 DNK720920 DXG720920 EHC720920 EQY720920 FAU720920 FKQ720920 FUM720920 GEI720920 GOE720920 GYA720920 HHW720920 HRS720920 IBO720920 ILK720920 IVG720920 JFC720920 JOY720920 JYU720920 KIQ720920 KSM720920 LCI720920 LME720920 LWA720920 MFW720920 MPS720920 MZO720920 NJK720920 NTG720920 ODC720920 OMY720920 OWU720920 PGQ720920 PQM720920 QAI720920 QKE720920 QUA720920 RDW720920 RNS720920 RXO720920 SHK720920 SRG720920 TBC720920 TKY720920 TUU720920 UEQ720920 UOM720920 UYI720920 VIE720920 VSA720920 WBW720920 WLS720920 WVO720920 G786456 JC786456 SY786456 ACU786456 AMQ786456 AWM786456 BGI786456 BQE786456 CAA786456 CJW786456 CTS786456 DDO786456 DNK786456 DXG786456 EHC786456 EQY786456 FAU786456 FKQ786456 FUM786456 GEI786456 GOE786456 GYA786456 HHW786456 HRS786456 IBO786456 ILK786456 IVG786456 JFC786456 JOY786456 JYU786456 KIQ786456 KSM786456 LCI786456 LME786456 LWA786456 MFW786456 MPS786456 MZO786456 NJK786456 NTG786456 ODC786456 OMY786456 OWU786456 PGQ786456 PQM786456 QAI786456 QKE786456 QUA786456 RDW786456 RNS786456 RXO786456 SHK786456 SRG786456 TBC786456 TKY786456 TUU786456 UEQ786456 UOM786456 UYI786456 VIE786456 VSA786456 WBW786456 WLS786456 WVO786456 G851992 JC851992 SY851992 ACU851992 AMQ851992 AWM851992 BGI851992 BQE851992 CAA851992 CJW851992 CTS851992 DDO851992 DNK851992 DXG851992 EHC851992 EQY851992 FAU851992 FKQ851992 FUM851992 GEI851992 GOE851992 GYA851992 HHW851992 HRS851992 IBO851992 ILK851992 IVG851992 JFC851992 JOY851992 JYU851992 KIQ851992 KSM851992 LCI851992 LME851992 LWA851992 MFW851992 MPS851992 MZO851992 NJK851992 NTG851992 ODC851992 OMY851992 OWU851992 PGQ851992 PQM851992 QAI851992 QKE851992 QUA851992 RDW851992 RNS851992 RXO851992 SHK851992 SRG851992 TBC851992 TKY851992 TUU851992 UEQ851992 UOM851992 UYI851992 VIE851992 VSA851992 WBW851992 WLS851992 WVO851992 G917528 JC917528 SY917528 ACU917528 AMQ917528 AWM917528 BGI917528 BQE917528 CAA917528 CJW917528 CTS917528 DDO917528 DNK917528 DXG917528 EHC917528 EQY917528 FAU917528 FKQ917528 FUM917528 GEI917528 GOE917528 GYA917528 HHW917528 HRS917528 IBO917528 ILK917528 IVG917528 JFC917528 JOY917528 JYU917528 KIQ917528 KSM917528 LCI917528 LME917528 LWA917528 MFW917528 MPS917528 MZO917528 NJK917528 NTG917528 ODC917528 OMY917528 OWU917528 PGQ917528 PQM917528 QAI917528 QKE917528 QUA917528 RDW917528 RNS917528 RXO917528 SHK917528 SRG917528 TBC917528 TKY917528 TUU917528 UEQ917528 UOM917528 UYI917528 VIE917528 VSA917528 WBW917528 WLS917528 WVO917528 G983064 JC983064 SY983064 ACU983064 AMQ983064 AWM983064 BGI983064 BQE983064 CAA983064 CJW983064 CTS983064 DDO983064 DNK983064 DXG983064 EHC983064 EQY983064 FAU983064 FKQ983064 FUM983064 GEI983064 GOE983064 GYA983064 HHW983064 HRS983064 IBO983064 ILK983064 IVG983064 JFC983064 JOY983064 JYU983064 KIQ983064 KSM983064 LCI983064 LME983064 LWA983064 MFW983064 MPS983064 MZO983064 NJK983064 NTG983064 ODC983064 OMY983064 OWU983064 PGQ983064 PQM983064 QAI983064 QKE983064 QUA983064 RDW983064 RNS983064 RXO983064 SHK983064 SRG983064 TBC983064 TKY983064 TUU983064 UEQ983064 UOM983064 UYI983064 VIE983064 VSA983064 WBW983064 WLS983064">
      <formula1>$G$1:$G$4</formula1>
    </dataValidation>
    <dataValidation type="list" allowBlank="1" showInputMessage="1" showErrorMessage="1" sqref="WVM983064 JA17 SW17 ACS17 AMO17 AWK17 BGG17 BQC17 BZY17 CJU17 CTQ17 DDM17 DNI17 DXE17 EHA17 EQW17 FAS17 FKO17 FUK17 GEG17 GOC17 GXY17 HHU17 HRQ17 IBM17 ILI17 IVE17 JFA17 JOW17 JYS17 KIO17 KSK17 LCG17 LMC17 LVY17 MFU17 MPQ17 MZM17 NJI17 NTE17 ODA17 OMW17 OWS17 PGO17 PQK17 QAG17 QKC17 QTY17 RDU17 RNQ17 RXM17 SHI17 SRE17 TBA17 TKW17 TUS17 UEO17 UOK17 UYG17 VIC17 VRY17 WBU17 WLQ17 WVM17 E65560 JA65560 SW65560 ACS65560 AMO65560 AWK65560 BGG65560 BQC65560 BZY65560 CJU65560 CTQ65560 DDM65560 DNI65560 DXE65560 EHA65560 EQW65560 FAS65560 FKO65560 FUK65560 GEG65560 GOC65560 GXY65560 HHU65560 HRQ65560 IBM65560 ILI65560 IVE65560 JFA65560 JOW65560 JYS65560 KIO65560 KSK65560 LCG65560 LMC65560 LVY65560 MFU65560 MPQ65560 MZM65560 NJI65560 NTE65560 ODA65560 OMW65560 OWS65560 PGO65560 PQK65560 QAG65560 QKC65560 QTY65560 RDU65560 RNQ65560 RXM65560 SHI65560 SRE65560 TBA65560 TKW65560 TUS65560 UEO65560 UOK65560 UYG65560 VIC65560 VRY65560 WBU65560 WLQ65560 WVM65560 E131096 JA131096 SW131096 ACS131096 AMO131096 AWK131096 BGG131096 BQC131096 BZY131096 CJU131096 CTQ131096 DDM131096 DNI131096 DXE131096 EHA131096 EQW131096 FAS131096 FKO131096 FUK131096 GEG131096 GOC131096 GXY131096 HHU131096 HRQ131096 IBM131096 ILI131096 IVE131096 JFA131096 JOW131096 JYS131096 KIO131096 KSK131096 LCG131096 LMC131096 LVY131096 MFU131096 MPQ131096 MZM131096 NJI131096 NTE131096 ODA131096 OMW131096 OWS131096 PGO131096 PQK131096 QAG131096 QKC131096 QTY131096 RDU131096 RNQ131096 RXM131096 SHI131096 SRE131096 TBA131096 TKW131096 TUS131096 UEO131096 UOK131096 UYG131096 VIC131096 VRY131096 WBU131096 WLQ131096 WVM131096 E196632 JA196632 SW196632 ACS196632 AMO196632 AWK196632 BGG196632 BQC196632 BZY196632 CJU196632 CTQ196632 DDM196632 DNI196632 DXE196632 EHA196632 EQW196632 FAS196632 FKO196632 FUK196632 GEG196632 GOC196632 GXY196632 HHU196632 HRQ196632 IBM196632 ILI196632 IVE196632 JFA196632 JOW196632 JYS196632 KIO196632 KSK196632 LCG196632 LMC196632 LVY196632 MFU196632 MPQ196632 MZM196632 NJI196632 NTE196632 ODA196632 OMW196632 OWS196632 PGO196632 PQK196632 QAG196632 QKC196632 QTY196632 RDU196632 RNQ196632 RXM196632 SHI196632 SRE196632 TBA196632 TKW196632 TUS196632 UEO196632 UOK196632 UYG196632 VIC196632 VRY196632 WBU196632 WLQ196632 WVM196632 E262168 JA262168 SW262168 ACS262168 AMO262168 AWK262168 BGG262168 BQC262168 BZY262168 CJU262168 CTQ262168 DDM262168 DNI262168 DXE262168 EHA262168 EQW262168 FAS262168 FKO262168 FUK262168 GEG262168 GOC262168 GXY262168 HHU262168 HRQ262168 IBM262168 ILI262168 IVE262168 JFA262168 JOW262168 JYS262168 KIO262168 KSK262168 LCG262168 LMC262168 LVY262168 MFU262168 MPQ262168 MZM262168 NJI262168 NTE262168 ODA262168 OMW262168 OWS262168 PGO262168 PQK262168 QAG262168 QKC262168 QTY262168 RDU262168 RNQ262168 RXM262168 SHI262168 SRE262168 TBA262168 TKW262168 TUS262168 UEO262168 UOK262168 UYG262168 VIC262168 VRY262168 WBU262168 WLQ262168 WVM262168 E327704 JA327704 SW327704 ACS327704 AMO327704 AWK327704 BGG327704 BQC327704 BZY327704 CJU327704 CTQ327704 DDM327704 DNI327704 DXE327704 EHA327704 EQW327704 FAS327704 FKO327704 FUK327704 GEG327704 GOC327704 GXY327704 HHU327704 HRQ327704 IBM327704 ILI327704 IVE327704 JFA327704 JOW327704 JYS327704 KIO327704 KSK327704 LCG327704 LMC327704 LVY327704 MFU327704 MPQ327704 MZM327704 NJI327704 NTE327704 ODA327704 OMW327704 OWS327704 PGO327704 PQK327704 QAG327704 QKC327704 QTY327704 RDU327704 RNQ327704 RXM327704 SHI327704 SRE327704 TBA327704 TKW327704 TUS327704 UEO327704 UOK327704 UYG327704 VIC327704 VRY327704 WBU327704 WLQ327704 WVM327704 E393240 JA393240 SW393240 ACS393240 AMO393240 AWK393240 BGG393240 BQC393240 BZY393240 CJU393240 CTQ393240 DDM393240 DNI393240 DXE393240 EHA393240 EQW393240 FAS393240 FKO393240 FUK393240 GEG393240 GOC393240 GXY393240 HHU393240 HRQ393240 IBM393240 ILI393240 IVE393240 JFA393240 JOW393240 JYS393240 KIO393240 KSK393240 LCG393240 LMC393240 LVY393240 MFU393240 MPQ393240 MZM393240 NJI393240 NTE393240 ODA393240 OMW393240 OWS393240 PGO393240 PQK393240 QAG393240 QKC393240 QTY393240 RDU393240 RNQ393240 RXM393240 SHI393240 SRE393240 TBA393240 TKW393240 TUS393240 UEO393240 UOK393240 UYG393240 VIC393240 VRY393240 WBU393240 WLQ393240 WVM393240 E458776 JA458776 SW458776 ACS458776 AMO458776 AWK458776 BGG458776 BQC458776 BZY458776 CJU458776 CTQ458776 DDM458776 DNI458776 DXE458776 EHA458776 EQW458776 FAS458776 FKO458776 FUK458776 GEG458776 GOC458776 GXY458776 HHU458776 HRQ458776 IBM458776 ILI458776 IVE458776 JFA458776 JOW458776 JYS458776 KIO458776 KSK458776 LCG458776 LMC458776 LVY458776 MFU458776 MPQ458776 MZM458776 NJI458776 NTE458776 ODA458776 OMW458776 OWS458776 PGO458776 PQK458776 QAG458776 QKC458776 QTY458776 RDU458776 RNQ458776 RXM458776 SHI458776 SRE458776 TBA458776 TKW458776 TUS458776 UEO458776 UOK458776 UYG458776 VIC458776 VRY458776 WBU458776 WLQ458776 WVM458776 E524312 JA524312 SW524312 ACS524312 AMO524312 AWK524312 BGG524312 BQC524312 BZY524312 CJU524312 CTQ524312 DDM524312 DNI524312 DXE524312 EHA524312 EQW524312 FAS524312 FKO524312 FUK524312 GEG524312 GOC524312 GXY524312 HHU524312 HRQ524312 IBM524312 ILI524312 IVE524312 JFA524312 JOW524312 JYS524312 KIO524312 KSK524312 LCG524312 LMC524312 LVY524312 MFU524312 MPQ524312 MZM524312 NJI524312 NTE524312 ODA524312 OMW524312 OWS524312 PGO524312 PQK524312 QAG524312 QKC524312 QTY524312 RDU524312 RNQ524312 RXM524312 SHI524312 SRE524312 TBA524312 TKW524312 TUS524312 UEO524312 UOK524312 UYG524312 VIC524312 VRY524312 WBU524312 WLQ524312 WVM524312 E589848 JA589848 SW589848 ACS589848 AMO589848 AWK589848 BGG589848 BQC589848 BZY589848 CJU589848 CTQ589848 DDM589848 DNI589848 DXE589848 EHA589848 EQW589848 FAS589848 FKO589848 FUK589848 GEG589848 GOC589848 GXY589848 HHU589848 HRQ589848 IBM589848 ILI589848 IVE589848 JFA589848 JOW589848 JYS589848 KIO589848 KSK589848 LCG589848 LMC589848 LVY589848 MFU589848 MPQ589848 MZM589848 NJI589848 NTE589848 ODA589848 OMW589848 OWS589848 PGO589848 PQK589848 QAG589848 QKC589848 QTY589848 RDU589848 RNQ589848 RXM589848 SHI589848 SRE589848 TBA589848 TKW589848 TUS589848 UEO589848 UOK589848 UYG589848 VIC589848 VRY589848 WBU589848 WLQ589848 WVM589848 E655384 JA655384 SW655384 ACS655384 AMO655384 AWK655384 BGG655384 BQC655384 BZY655384 CJU655384 CTQ655384 DDM655384 DNI655384 DXE655384 EHA655384 EQW655384 FAS655384 FKO655384 FUK655384 GEG655384 GOC655384 GXY655384 HHU655384 HRQ655384 IBM655384 ILI655384 IVE655384 JFA655384 JOW655384 JYS655384 KIO655384 KSK655384 LCG655384 LMC655384 LVY655384 MFU655384 MPQ655384 MZM655384 NJI655384 NTE655384 ODA655384 OMW655384 OWS655384 PGO655384 PQK655384 QAG655384 QKC655384 QTY655384 RDU655384 RNQ655384 RXM655384 SHI655384 SRE655384 TBA655384 TKW655384 TUS655384 UEO655384 UOK655384 UYG655384 VIC655384 VRY655384 WBU655384 WLQ655384 WVM655384 E720920 JA720920 SW720920 ACS720920 AMO720920 AWK720920 BGG720920 BQC720920 BZY720920 CJU720920 CTQ720920 DDM720920 DNI720920 DXE720920 EHA720920 EQW720920 FAS720920 FKO720920 FUK720920 GEG720920 GOC720920 GXY720920 HHU720920 HRQ720920 IBM720920 ILI720920 IVE720920 JFA720920 JOW720920 JYS720920 KIO720920 KSK720920 LCG720920 LMC720920 LVY720920 MFU720920 MPQ720920 MZM720920 NJI720920 NTE720920 ODA720920 OMW720920 OWS720920 PGO720920 PQK720920 QAG720920 QKC720920 QTY720920 RDU720920 RNQ720920 RXM720920 SHI720920 SRE720920 TBA720920 TKW720920 TUS720920 UEO720920 UOK720920 UYG720920 VIC720920 VRY720920 WBU720920 WLQ720920 WVM720920 E786456 JA786456 SW786456 ACS786456 AMO786456 AWK786456 BGG786456 BQC786456 BZY786456 CJU786456 CTQ786456 DDM786456 DNI786456 DXE786456 EHA786456 EQW786456 FAS786456 FKO786456 FUK786456 GEG786456 GOC786456 GXY786456 HHU786456 HRQ786456 IBM786456 ILI786456 IVE786456 JFA786456 JOW786456 JYS786456 KIO786456 KSK786456 LCG786456 LMC786456 LVY786456 MFU786456 MPQ786456 MZM786456 NJI786456 NTE786456 ODA786456 OMW786456 OWS786456 PGO786456 PQK786456 QAG786456 QKC786456 QTY786456 RDU786456 RNQ786456 RXM786456 SHI786456 SRE786456 TBA786456 TKW786456 TUS786456 UEO786456 UOK786456 UYG786456 VIC786456 VRY786456 WBU786456 WLQ786456 WVM786456 E851992 JA851992 SW851992 ACS851992 AMO851992 AWK851992 BGG851992 BQC851992 BZY851992 CJU851992 CTQ851992 DDM851992 DNI851992 DXE851992 EHA851992 EQW851992 FAS851992 FKO851992 FUK851992 GEG851992 GOC851992 GXY851992 HHU851992 HRQ851992 IBM851992 ILI851992 IVE851992 JFA851992 JOW851992 JYS851992 KIO851992 KSK851992 LCG851992 LMC851992 LVY851992 MFU851992 MPQ851992 MZM851992 NJI851992 NTE851992 ODA851992 OMW851992 OWS851992 PGO851992 PQK851992 QAG851992 QKC851992 QTY851992 RDU851992 RNQ851992 RXM851992 SHI851992 SRE851992 TBA851992 TKW851992 TUS851992 UEO851992 UOK851992 UYG851992 VIC851992 VRY851992 WBU851992 WLQ851992 WVM851992 E917528 JA917528 SW917528 ACS917528 AMO917528 AWK917528 BGG917528 BQC917528 BZY917528 CJU917528 CTQ917528 DDM917528 DNI917528 DXE917528 EHA917528 EQW917528 FAS917528 FKO917528 FUK917528 GEG917528 GOC917528 GXY917528 HHU917528 HRQ917528 IBM917528 ILI917528 IVE917528 JFA917528 JOW917528 JYS917528 KIO917528 KSK917528 LCG917528 LMC917528 LVY917528 MFU917528 MPQ917528 MZM917528 NJI917528 NTE917528 ODA917528 OMW917528 OWS917528 PGO917528 PQK917528 QAG917528 QKC917528 QTY917528 RDU917528 RNQ917528 RXM917528 SHI917528 SRE917528 TBA917528 TKW917528 TUS917528 UEO917528 UOK917528 UYG917528 VIC917528 VRY917528 WBU917528 WLQ917528 WVM917528 E983064 JA983064 SW983064 ACS983064 AMO983064 AWK983064 BGG983064 BQC983064 BZY983064 CJU983064 CTQ983064 DDM983064 DNI983064 DXE983064 EHA983064 EQW983064 FAS983064 FKO983064 FUK983064 GEG983064 GOC983064 GXY983064 HHU983064 HRQ983064 IBM983064 ILI983064 IVE983064 JFA983064 JOW983064 JYS983064 KIO983064 KSK983064 LCG983064 LMC983064 LVY983064 MFU983064 MPQ983064 MZM983064 NJI983064 NTE983064 ODA983064 OMW983064 OWS983064 PGO983064 PQK983064 QAG983064 QKC983064 QTY983064 RDU983064 RNQ983064 RXM983064 SHI983064 SRE983064 TBA983064 TKW983064 TUS983064 UEO983064 UOK983064 UYG983064 VIC983064 VRY983064 WBU983064 WLQ983064">
      <formula1>$E$1:$E$3</formula1>
    </dataValidation>
    <dataValidation type="list" allowBlank="1" showInputMessage="1" showErrorMessage="1" sqref="IX87:IX65543 ST87:ST65543 ACP87:ACP65543 AML87:AML65543 AWH87:AWH65543 BGD87:BGD65543 BPZ87:BPZ65543 BZV87:BZV65543 CJR87:CJR65543 CTN87:CTN65543 DDJ87:DDJ65543 DNF87:DNF65543 DXB87:DXB65543 EGX87:EGX65543 EQT87:EQT65543 FAP87:FAP65543 FKL87:FKL65543 FUH87:FUH65543 GED87:GED65543 GNZ87:GNZ65543 GXV87:GXV65543 HHR87:HHR65543 HRN87:HRN65543 IBJ87:IBJ65543 ILF87:ILF65543 IVB87:IVB65543 JEX87:JEX65543 JOT87:JOT65543 JYP87:JYP65543 KIL87:KIL65543 KSH87:KSH65543 LCD87:LCD65543 LLZ87:LLZ65543 LVV87:LVV65543 MFR87:MFR65543 MPN87:MPN65543 MZJ87:MZJ65543 NJF87:NJF65543 NTB87:NTB65543 OCX87:OCX65543 OMT87:OMT65543 OWP87:OWP65543 PGL87:PGL65543 PQH87:PQH65543 QAD87:QAD65543 QJZ87:QJZ65543 QTV87:QTV65543 RDR87:RDR65543 RNN87:RNN65543 RXJ87:RXJ65543 SHF87:SHF65543 SRB87:SRB65543 TAX87:TAX65543 TKT87:TKT65543 TUP87:TUP65543 UEL87:UEL65543 UOH87:UOH65543 UYD87:UYD65543 VHZ87:VHZ65543 VRV87:VRV65543 WBR87:WBR65543 WLN87:WLN65543 WVJ87:WVJ65543 WVJ983105 B65605:B131079 IX65605:IX131079 ST65605:ST131079 ACP65605:ACP131079 AML65605:AML131079 AWH65605:AWH131079 BGD65605:BGD131079 BPZ65605:BPZ131079 BZV65605:BZV131079 CJR65605:CJR131079 CTN65605:CTN131079 DDJ65605:DDJ131079 DNF65605:DNF131079 DXB65605:DXB131079 EGX65605:EGX131079 EQT65605:EQT131079 FAP65605:FAP131079 FKL65605:FKL131079 FUH65605:FUH131079 GED65605:GED131079 GNZ65605:GNZ131079 GXV65605:GXV131079 HHR65605:HHR131079 HRN65605:HRN131079 IBJ65605:IBJ131079 ILF65605:ILF131079 IVB65605:IVB131079 JEX65605:JEX131079 JOT65605:JOT131079 JYP65605:JYP131079 KIL65605:KIL131079 KSH65605:KSH131079 LCD65605:LCD131079 LLZ65605:LLZ131079 LVV65605:LVV131079 MFR65605:MFR131079 MPN65605:MPN131079 MZJ65605:MZJ131079 NJF65605:NJF131079 NTB65605:NTB131079 OCX65605:OCX131079 OMT65605:OMT131079 OWP65605:OWP131079 PGL65605:PGL131079 PQH65605:PQH131079 QAD65605:QAD131079 QJZ65605:QJZ131079 QTV65605:QTV131079 RDR65605:RDR131079 RNN65605:RNN131079 RXJ65605:RXJ131079 SHF65605:SHF131079 SRB65605:SRB131079 TAX65605:TAX131079 TKT65605:TKT131079 TUP65605:TUP131079 UEL65605:UEL131079 UOH65605:UOH131079 UYD65605:UYD131079 VHZ65605:VHZ131079 VRV65605:VRV131079 WBR65605:WBR131079 WLN65605:WLN131079 WVJ65605:WVJ131079 B131141:B196615 IX131141:IX196615 ST131141:ST196615 ACP131141:ACP196615 AML131141:AML196615 AWH131141:AWH196615 BGD131141:BGD196615 BPZ131141:BPZ196615 BZV131141:BZV196615 CJR131141:CJR196615 CTN131141:CTN196615 DDJ131141:DDJ196615 DNF131141:DNF196615 DXB131141:DXB196615 EGX131141:EGX196615 EQT131141:EQT196615 FAP131141:FAP196615 FKL131141:FKL196615 FUH131141:FUH196615 GED131141:GED196615 GNZ131141:GNZ196615 GXV131141:GXV196615 HHR131141:HHR196615 HRN131141:HRN196615 IBJ131141:IBJ196615 ILF131141:ILF196615 IVB131141:IVB196615 JEX131141:JEX196615 JOT131141:JOT196615 JYP131141:JYP196615 KIL131141:KIL196615 KSH131141:KSH196615 LCD131141:LCD196615 LLZ131141:LLZ196615 LVV131141:LVV196615 MFR131141:MFR196615 MPN131141:MPN196615 MZJ131141:MZJ196615 NJF131141:NJF196615 NTB131141:NTB196615 OCX131141:OCX196615 OMT131141:OMT196615 OWP131141:OWP196615 PGL131141:PGL196615 PQH131141:PQH196615 QAD131141:QAD196615 QJZ131141:QJZ196615 QTV131141:QTV196615 RDR131141:RDR196615 RNN131141:RNN196615 RXJ131141:RXJ196615 SHF131141:SHF196615 SRB131141:SRB196615 TAX131141:TAX196615 TKT131141:TKT196615 TUP131141:TUP196615 UEL131141:UEL196615 UOH131141:UOH196615 UYD131141:UYD196615 VHZ131141:VHZ196615 VRV131141:VRV196615 WBR131141:WBR196615 WLN131141:WLN196615 WVJ131141:WVJ196615 B196677:B262151 IX196677:IX262151 ST196677:ST262151 ACP196677:ACP262151 AML196677:AML262151 AWH196677:AWH262151 BGD196677:BGD262151 BPZ196677:BPZ262151 BZV196677:BZV262151 CJR196677:CJR262151 CTN196677:CTN262151 DDJ196677:DDJ262151 DNF196677:DNF262151 DXB196677:DXB262151 EGX196677:EGX262151 EQT196677:EQT262151 FAP196677:FAP262151 FKL196677:FKL262151 FUH196677:FUH262151 GED196677:GED262151 GNZ196677:GNZ262151 GXV196677:GXV262151 HHR196677:HHR262151 HRN196677:HRN262151 IBJ196677:IBJ262151 ILF196677:ILF262151 IVB196677:IVB262151 JEX196677:JEX262151 JOT196677:JOT262151 JYP196677:JYP262151 KIL196677:KIL262151 KSH196677:KSH262151 LCD196677:LCD262151 LLZ196677:LLZ262151 LVV196677:LVV262151 MFR196677:MFR262151 MPN196677:MPN262151 MZJ196677:MZJ262151 NJF196677:NJF262151 NTB196677:NTB262151 OCX196677:OCX262151 OMT196677:OMT262151 OWP196677:OWP262151 PGL196677:PGL262151 PQH196677:PQH262151 QAD196677:QAD262151 QJZ196677:QJZ262151 QTV196677:QTV262151 RDR196677:RDR262151 RNN196677:RNN262151 RXJ196677:RXJ262151 SHF196677:SHF262151 SRB196677:SRB262151 TAX196677:TAX262151 TKT196677:TKT262151 TUP196677:TUP262151 UEL196677:UEL262151 UOH196677:UOH262151 UYD196677:UYD262151 VHZ196677:VHZ262151 VRV196677:VRV262151 WBR196677:WBR262151 WLN196677:WLN262151 WVJ196677:WVJ262151 B262213:B327687 IX262213:IX327687 ST262213:ST327687 ACP262213:ACP327687 AML262213:AML327687 AWH262213:AWH327687 BGD262213:BGD327687 BPZ262213:BPZ327687 BZV262213:BZV327687 CJR262213:CJR327687 CTN262213:CTN327687 DDJ262213:DDJ327687 DNF262213:DNF327687 DXB262213:DXB327687 EGX262213:EGX327687 EQT262213:EQT327687 FAP262213:FAP327687 FKL262213:FKL327687 FUH262213:FUH327687 GED262213:GED327687 GNZ262213:GNZ327687 GXV262213:GXV327687 HHR262213:HHR327687 HRN262213:HRN327687 IBJ262213:IBJ327687 ILF262213:ILF327687 IVB262213:IVB327687 JEX262213:JEX327687 JOT262213:JOT327687 JYP262213:JYP327687 KIL262213:KIL327687 KSH262213:KSH327687 LCD262213:LCD327687 LLZ262213:LLZ327687 LVV262213:LVV327687 MFR262213:MFR327687 MPN262213:MPN327687 MZJ262213:MZJ327687 NJF262213:NJF327687 NTB262213:NTB327687 OCX262213:OCX327687 OMT262213:OMT327687 OWP262213:OWP327687 PGL262213:PGL327687 PQH262213:PQH327687 QAD262213:QAD327687 QJZ262213:QJZ327687 QTV262213:QTV327687 RDR262213:RDR327687 RNN262213:RNN327687 RXJ262213:RXJ327687 SHF262213:SHF327687 SRB262213:SRB327687 TAX262213:TAX327687 TKT262213:TKT327687 TUP262213:TUP327687 UEL262213:UEL327687 UOH262213:UOH327687 UYD262213:UYD327687 VHZ262213:VHZ327687 VRV262213:VRV327687 WBR262213:WBR327687 WLN262213:WLN327687 WVJ262213:WVJ327687 B327749:B393223 IX327749:IX393223 ST327749:ST393223 ACP327749:ACP393223 AML327749:AML393223 AWH327749:AWH393223 BGD327749:BGD393223 BPZ327749:BPZ393223 BZV327749:BZV393223 CJR327749:CJR393223 CTN327749:CTN393223 DDJ327749:DDJ393223 DNF327749:DNF393223 DXB327749:DXB393223 EGX327749:EGX393223 EQT327749:EQT393223 FAP327749:FAP393223 FKL327749:FKL393223 FUH327749:FUH393223 GED327749:GED393223 GNZ327749:GNZ393223 GXV327749:GXV393223 HHR327749:HHR393223 HRN327749:HRN393223 IBJ327749:IBJ393223 ILF327749:ILF393223 IVB327749:IVB393223 JEX327749:JEX393223 JOT327749:JOT393223 JYP327749:JYP393223 KIL327749:KIL393223 KSH327749:KSH393223 LCD327749:LCD393223 LLZ327749:LLZ393223 LVV327749:LVV393223 MFR327749:MFR393223 MPN327749:MPN393223 MZJ327749:MZJ393223 NJF327749:NJF393223 NTB327749:NTB393223 OCX327749:OCX393223 OMT327749:OMT393223 OWP327749:OWP393223 PGL327749:PGL393223 PQH327749:PQH393223 QAD327749:QAD393223 QJZ327749:QJZ393223 QTV327749:QTV393223 RDR327749:RDR393223 RNN327749:RNN393223 RXJ327749:RXJ393223 SHF327749:SHF393223 SRB327749:SRB393223 TAX327749:TAX393223 TKT327749:TKT393223 TUP327749:TUP393223 UEL327749:UEL393223 UOH327749:UOH393223 UYD327749:UYD393223 VHZ327749:VHZ393223 VRV327749:VRV393223 WBR327749:WBR393223 WLN327749:WLN393223 WVJ327749:WVJ393223 B393285:B458759 IX393285:IX458759 ST393285:ST458759 ACP393285:ACP458759 AML393285:AML458759 AWH393285:AWH458759 BGD393285:BGD458759 BPZ393285:BPZ458759 BZV393285:BZV458759 CJR393285:CJR458759 CTN393285:CTN458759 DDJ393285:DDJ458759 DNF393285:DNF458759 DXB393285:DXB458759 EGX393285:EGX458759 EQT393285:EQT458759 FAP393285:FAP458759 FKL393285:FKL458759 FUH393285:FUH458759 GED393285:GED458759 GNZ393285:GNZ458759 GXV393285:GXV458759 HHR393285:HHR458759 HRN393285:HRN458759 IBJ393285:IBJ458759 ILF393285:ILF458759 IVB393285:IVB458759 JEX393285:JEX458759 JOT393285:JOT458759 JYP393285:JYP458759 KIL393285:KIL458759 KSH393285:KSH458759 LCD393285:LCD458759 LLZ393285:LLZ458759 LVV393285:LVV458759 MFR393285:MFR458759 MPN393285:MPN458759 MZJ393285:MZJ458759 NJF393285:NJF458759 NTB393285:NTB458759 OCX393285:OCX458759 OMT393285:OMT458759 OWP393285:OWP458759 PGL393285:PGL458759 PQH393285:PQH458759 QAD393285:QAD458759 QJZ393285:QJZ458759 QTV393285:QTV458759 RDR393285:RDR458759 RNN393285:RNN458759 RXJ393285:RXJ458759 SHF393285:SHF458759 SRB393285:SRB458759 TAX393285:TAX458759 TKT393285:TKT458759 TUP393285:TUP458759 UEL393285:UEL458759 UOH393285:UOH458759 UYD393285:UYD458759 VHZ393285:VHZ458759 VRV393285:VRV458759 WBR393285:WBR458759 WLN393285:WLN458759 WVJ393285:WVJ458759 B458821:B524295 IX458821:IX524295 ST458821:ST524295 ACP458821:ACP524295 AML458821:AML524295 AWH458821:AWH524295 BGD458821:BGD524295 BPZ458821:BPZ524295 BZV458821:BZV524295 CJR458821:CJR524295 CTN458821:CTN524295 DDJ458821:DDJ524295 DNF458821:DNF524295 DXB458821:DXB524295 EGX458821:EGX524295 EQT458821:EQT524295 FAP458821:FAP524295 FKL458821:FKL524295 FUH458821:FUH524295 GED458821:GED524295 GNZ458821:GNZ524295 GXV458821:GXV524295 HHR458821:HHR524295 HRN458821:HRN524295 IBJ458821:IBJ524295 ILF458821:ILF524295 IVB458821:IVB524295 JEX458821:JEX524295 JOT458821:JOT524295 JYP458821:JYP524295 KIL458821:KIL524295 KSH458821:KSH524295 LCD458821:LCD524295 LLZ458821:LLZ524295 LVV458821:LVV524295 MFR458821:MFR524295 MPN458821:MPN524295 MZJ458821:MZJ524295 NJF458821:NJF524295 NTB458821:NTB524295 OCX458821:OCX524295 OMT458821:OMT524295 OWP458821:OWP524295 PGL458821:PGL524295 PQH458821:PQH524295 QAD458821:QAD524295 QJZ458821:QJZ524295 QTV458821:QTV524295 RDR458821:RDR524295 RNN458821:RNN524295 RXJ458821:RXJ524295 SHF458821:SHF524295 SRB458821:SRB524295 TAX458821:TAX524295 TKT458821:TKT524295 TUP458821:TUP524295 UEL458821:UEL524295 UOH458821:UOH524295 UYD458821:UYD524295 VHZ458821:VHZ524295 VRV458821:VRV524295 WBR458821:WBR524295 WLN458821:WLN524295 WVJ458821:WVJ524295 B524357:B589831 IX524357:IX589831 ST524357:ST589831 ACP524357:ACP589831 AML524357:AML589831 AWH524357:AWH589831 BGD524357:BGD589831 BPZ524357:BPZ589831 BZV524357:BZV589831 CJR524357:CJR589831 CTN524357:CTN589831 DDJ524357:DDJ589831 DNF524357:DNF589831 DXB524357:DXB589831 EGX524357:EGX589831 EQT524357:EQT589831 FAP524357:FAP589831 FKL524357:FKL589831 FUH524357:FUH589831 GED524357:GED589831 GNZ524357:GNZ589831 GXV524357:GXV589831 HHR524357:HHR589831 HRN524357:HRN589831 IBJ524357:IBJ589831 ILF524357:ILF589831 IVB524357:IVB589831 JEX524357:JEX589831 JOT524357:JOT589831 JYP524357:JYP589831 KIL524357:KIL589831 KSH524357:KSH589831 LCD524357:LCD589831 LLZ524357:LLZ589831 LVV524357:LVV589831 MFR524357:MFR589831 MPN524357:MPN589831 MZJ524357:MZJ589831 NJF524357:NJF589831 NTB524357:NTB589831 OCX524357:OCX589831 OMT524357:OMT589831 OWP524357:OWP589831 PGL524357:PGL589831 PQH524357:PQH589831 QAD524357:QAD589831 QJZ524357:QJZ589831 QTV524357:QTV589831 RDR524357:RDR589831 RNN524357:RNN589831 RXJ524357:RXJ589831 SHF524357:SHF589831 SRB524357:SRB589831 TAX524357:TAX589831 TKT524357:TKT589831 TUP524357:TUP589831 UEL524357:UEL589831 UOH524357:UOH589831 UYD524357:UYD589831 VHZ524357:VHZ589831 VRV524357:VRV589831 WBR524357:WBR589831 WLN524357:WLN589831 WVJ524357:WVJ589831 B589893:B655367 IX589893:IX655367 ST589893:ST655367 ACP589893:ACP655367 AML589893:AML655367 AWH589893:AWH655367 BGD589893:BGD655367 BPZ589893:BPZ655367 BZV589893:BZV655367 CJR589893:CJR655367 CTN589893:CTN655367 DDJ589893:DDJ655367 DNF589893:DNF655367 DXB589893:DXB655367 EGX589893:EGX655367 EQT589893:EQT655367 FAP589893:FAP655367 FKL589893:FKL655367 FUH589893:FUH655367 GED589893:GED655367 GNZ589893:GNZ655367 GXV589893:GXV655367 HHR589893:HHR655367 HRN589893:HRN655367 IBJ589893:IBJ655367 ILF589893:ILF655367 IVB589893:IVB655367 JEX589893:JEX655367 JOT589893:JOT655367 JYP589893:JYP655367 KIL589893:KIL655367 KSH589893:KSH655367 LCD589893:LCD655367 LLZ589893:LLZ655367 LVV589893:LVV655367 MFR589893:MFR655367 MPN589893:MPN655367 MZJ589893:MZJ655367 NJF589893:NJF655367 NTB589893:NTB655367 OCX589893:OCX655367 OMT589893:OMT655367 OWP589893:OWP655367 PGL589893:PGL655367 PQH589893:PQH655367 QAD589893:QAD655367 QJZ589893:QJZ655367 QTV589893:QTV655367 RDR589893:RDR655367 RNN589893:RNN655367 RXJ589893:RXJ655367 SHF589893:SHF655367 SRB589893:SRB655367 TAX589893:TAX655367 TKT589893:TKT655367 TUP589893:TUP655367 UEL589893:UEL655367 UOH589893:UOH655367 UYD589893:UYD655367 VHZ589893:VHZ655367 VRV589893:VRV655367 WBR589893:WBR655367 WLN589893:WLN655367 WVJ589893:WVJ655367 B655429:B720903 IX655429:IX720903 ST655429:ST720903 ACP655429:ACP720903 AML655429:AML720903 AWH655429:AWH720903 BGD655429:BGD720903 BPZ655429:BPZ720903 BZV655429:BZV720903 CJR655429:CJR720903 CTN655429:CTN720903 DDJ655429:DDJ720903 DNF655429:DNF720903 DXB655429:DXB720903 EGX655429:EGX720903 EQT655429:EQT720903 FAP655429:FAP720903 FKL655429:FKL720903 FUH655429:FUH720903 GED655429:GED720903 GNZ655429:GNZ720903 GXV655429:GXV720903 HHR655429:HHR720903 HRN655429:HRN720903 IBJ655429:IBJ720903 ILF655429:ILF720903 IVB655429:IVB720903 JEX655429:JEX720903 JOT655429:JOT720903 JYP655429:JYP720903 KIL655429:KIL720903 KSH655429:KSH720903 LCD655429:LCD720903 LLZ655429:LLZ720903 LVV655429:LVV720903 MFR655429:MFR720903 MPN655429:MPN720903 MZJ655429:MZJ720903 NJF655429:NJF720903 NTB655429:NTB720903 OCX655429:OCX720903 OMT655429:OMT720903 OWP655429:OWP720903 PGL655429:PGL720903 PQH655429:PQH720903 QAD655429:QAD720903 QJZ655429:QJZ720903 QTV655429:QTV720903 RDR655429:RDR720903 RNN655429:RNN720903 RXJ655429:RXJ720903 SHF655429:SHF720903 SRB655429:SRB720903 TAX655429:TAX720903 TKT655429:TKT720903 TUP655429:TUP720903 UEL655429:UEL720903 UOH655429:UOH720903 UYD655429:UYD720903 VHZ655429:VHZ720903 VRV655429:VRV720903 WBR655429:WBR720903 WLN655429:WLN720903 WVJ655429:WVJ720903 B720965:B786439 IX720965:IX786439 ST720965:ST786439 ACP720965:ACP786439 AML720965:AML786439 AWH720965:AWH786439 BGD720965:BGD786439 BPZ720965:BPZ786439 BZV720965:BZV786439 CJR720965:CJR786439 CTN720965:CTN786439 DDJ720965:DDJ786439 DNF720965:DNF786439 DXB720965:DXB786439 EGX720965:EGX786439 EQT720965:EQT786439 FAP720965:FAP786439 FKL720965:FKL786439 FUH720965:FUH786439 GED720965:GED786439 GNZ720965:GNZ786439 GXV720965:GXV786439 HHR720965:HHR786439 HRN720965:HRN786439 IBJ720965:IBJ786439 ILF720965:ILF786439 IVB720965:IVB786439 JEX720965:JEX786439 JOT720965:JOT786439 JYP720965:JYP786439 KIL720965:KIL786439 KSH720965:KSH786439 LCD720965:LCD786439 LLZ720965:LLZ786439 LVV720965:LVV786439 MFR720965:MFR786439 MPN720965:MPN786439 MZJ720965:MZJ786439 NJF720965:NJF786439 NTB720965:NTB786439 OCX720965:OCX786439 OMT720965:OMT786439 OWP720965:OWP786439 PGL720965:PGL786439 PQH720965:PQH786439 QAD720965:QAD786439 QJZ720965:QJZ786439 QTV720965:QTV786439 RDR720965:RDR786439 RNN720965:RNN786439 RXJ720965:RXJ786439 SHF720965:SHF786439 SRB720965:SRB786439 TAX720965:TAX786439 TKT720965:TKT786439 TUP720965:TUP786439 UEL720965:UEL786439 UOH720965:UOH786439 UYD720965:UYD786439 VHZ720965:VHZ786439 VRV720965:VRV786439 WBR720965:WBR786439 WLN720965:WLN786439 WVJ720965:WVJ786439 B786501:B851975 IX786501:IX851975 ST786501:ST851975 ACP786501:ACP851975 AML786501:AML851975 AWH786501:AWH851975 BGD786501:BGD851975 BPZ786501:BPZ851975 BZV786501:BZV851975 CJR786501:CJR851975 CTN786501:CTN851975 DDJ786501:DDJ851975 DNF786501:DNF851975 DXB786501:DXB851975 EGX786501:EGX851975 EQT786501:EQT851975 FAP786501:FAP851975 FKL786501:FKL851975 FUH786501:FUH851975 GED786501:GED851975 GNZ786501:GNZ851975 GXV786501:GXV851975 HHR786501:HHR851975 HRN786501:HRN851975 IBJ786501:IBJ851975 ILF786501:ILF851975 IVB786501:IVB851975 JEX786501:JEX851975 JOT786501:JOT851975 JYP786501:JYP851975 KIL786501:KIL851975 KSH786501:KSH851975 LCD786501:LCD851975 LLZ786501:LLZ851975 LVV786501:LVV851975 MFR786501:MFR851975 MPN786501:MPN851975 MZJ786501:MZJ851975 NJF786501:NJF851975 NTB786501:NTB851975 OCX786501:OCX851975 OMT786501:OMT851975 OWP786501:OWP851975 PGL786501:PGL851975 PQH786501:PQH851975 QAD786501:QAD851975 QJZ786501:QJZ851975 QTV786501:QTV851975 RDR786501:RDR851975 RNN786501:RNN851975 RXJ786501:RXJ851975 SHF786501:SHF851975 SRB786501:SRB851975 TAX786501:TAX851975 TKT786501:TKT851975 TUP786501:TUP851975 UEL786501:UEL851975 UOH786501:UOH851975 UYD786501:UYD851975 VHZ786501:VHZ851975 VRV786501:VRV851975 WBR786501:WBR851975 WLN786501:WLN851975 WVJ786501:WVJ851975 B852037:B917511 IX852037:IX917511 ST852037:ST917511 ACP852037:ACP917511 AML852037:AML917511 AWH852037:AWH917511 BGD852037:BGD917511 BPZ852037:BPZ917511 BZV852037:BZV917511 CJR852037:CJR917511 CTN852037:CTN917511 DDJ852037:DDJ917511 DNF852037:DNF917511 DXB852037:DXB917511 EGX852037:EGX917511 EQT852037:EQT917511 FAP852037:FAP917511 FKL852037:FKL917511 FUH852037:FUH917511 GED852037:GED917511 GNZ852037:GNZ917511 GXV852037:GXV917511 HHR852037:HHR917511 HRN852037:HRN917511 IBJ852037:IBJ917511 ILF852037:ILF917511 IVB852037:IVB917511 JEX852037:JEX917511 JOT852037:JOT917511 JYP852037:JYP917511 KIL852037:KIL917511 KSH852037:KSH917511 LCD852037:LCD917511 LLZ852037:LLZ917511 LVV852037:LVV917511 MFR852037:MFR917511 MPN852037:MPN917511 MZJ852037:MZJ917511 NJF852037:NJF917511 NTB852037:NTB917511 OCX852037:OCX917511 OMT852037:OMT917511 OWP852037:OWP917511 PGL852037:PGL917511 PQH852037:PQH917511 QAD852037:QAD917511 QJZ852037:QJZ917511 QTV852037:QTV917511 RDR852037:RDR917511 RNN852037:RNN917511 RXJ852037:RXJ917511 SHF852037:SHF917511 SRB852037:SRB917511 TAX852037:TAX917511 TKT852037:TKT917511 TUP852037:TUP917511 UEL852037:UEL917511 UOH852037:UOH917511 UYD852037:UYD917511 VHZ852037:VHZ917511 VRV852037:VRV917511 WBR852037:WBR917511 WLN852037:WLN917511 WVJ852037:WVJ917511 B917573:B983047 IX917573:IX983047 ST917573:ST983047 ACP917573:ACP983047 AML917573:AML983047 AWH917573:AWH983047 BGD917573:BGD983047 BPZ917573:BPZ983047 BZV917573:BZV983047 CJR917573:CJR983047 CTN917573:CTN983047 DDJ917573:DDJ983047 DNF917573:DNF983047 DXB917573:DXB983047 EGX917573:EGX983047 EQT917573:EQT983047 FAP917573:FAP983047 FKL917573:FKL983047 FUH917573:FUH983047 GED917573:GED983047 GNZ917573:GNZ983047 GXV917573:GXV983047 HHR917573:HHR983047 HRN917573:HRN983047 IBJ917573:IBJ983047 ILF917573:ILF983047 IVB917573:IVB983047 JEX917573:JEX983047 JOT917573:JOT983047 JYP917573:JYP983047 KIL917573:KIL983047 KSH917573:KSH983047 LCD917573:LCD983047 LLZ917573:LLZ983047 LVV917573:LVV983047 MFR917573:MFR983047 MPN917573:MPN983047 MZJ917573:MZJ983047 NJF917573:NJF983047 NTB917573:NTB983047 OCX917573:OCX983047 OMT917573:OMT983047 OWP917573:OWP983047 PGL917573:PGL983047 PQH917573:PQH983047 QAD917573:QAD983047 QJZ917573:QJZ983047 QTV917573:QTV983047 RDR917573:RDR983047 RNN917573:RNN983047 RXJ917573:RXJ983047 SHF917573:SHF983047 SRB917573:SRB983047 TAX917573:TAX983047 TKT917573:TKT983047 TUP917573:TUP983047 UEL917573:UEL983047 UOH917573:UOH983047 UYD917573:UYD983047 VHZ917573:VHZ983047 VRV917573:VRV983047 WBR917573:WBR983047 WLN917573:WLN983047 WVJ917573:WVJ983047 B983109:B1048576 IX983109:IX1048576 ST983109:ST1048576 ACP983109:ACP1048576 AML983109:AML1048576 AWH983109:AWH1048576 BGD983109:BGD1048576 BPZ983109:BPZ1048576 BZV983109:BZV1048576 CJR983109:CJR1048576 CTN983109:CTN1048576 DDJ983109:DDJ1048576 DNF983109:DNF1048576 DXB983109:DXB1048576 EGX983109:EGX1048576 EQT983109:EQT1048576 FAP983109:FAP1048576 FKL983109:FKL1048576 FUH983109:FUH1048576 GED983109:GED1048576 GNZ983109:GNZ1048576 GXV983109:GXV1048576 HHR983109:HHR1048576 HRN983109:HRN1048576 IBJ983109:IBJ1048576 ILF983109:ILF1048576 IVB983109:IVB1048576 JEX983109:JEX1048576 JOT983109:JOT1048576 JYP983109:JYP1048576 KIL983109:KIL1048576 KSH983109:KSH1048576 LCD983109:LCD1048576 LLZ983109:LLZ1048576 LVV983109:LVV1048576 MFR983109:MFR1048576 MPN983109:MPN1048576 MZJ983109:MZJ1048576 NJF983109:NJF1048576 NTB983109:NTB1048576 OCX983109:OCX1048576 OMT983109:OMT1048576 OWP983109:OWP1048576 PGL983109:PGL1048576 PQH983109:PQH1048576 QAD983109:QAD1048576 QJZ983109:QJZ1048576 QTV983109:QTV1048576 RDR983109:RDR1048576 RNN983109:RNN1048576 RXJ983109:RXJ1048576 SHF983109:SHF1048576 SRB983109:SRB1048576 TAX983109:TAX1048576 TKT983109:TKT1048576 TUP983109:TUP1048576 UEL983109:UEL1048576 UOH983109:UOH1048576 UYD983109:UYD1048576 VHZ983109:VHZ1048576 VRV983109:VRV1048576 WBR983109:WBR1048576 WLN983109:WLN1048576 WVJ983109:WVJ1048576 B65 IX65 ST65 ACP65 AML65 AWH65 BGD65 BPZ65 BZV65 CJR65 CTN65 DDJ65 DNF65 DXB65 EGX65 EQT65 FAP65 FKL65 FUH65 GED65 GNZ65 GXV65 HHR65 HRN65 IBJ65 ILF65 IVB65 JEX65 JOT65 JYP65 KIL65 KSH65 LCD65 LLZ65 LVV65 MFR65 MPN65 MZJ65 NJF65 NTB65 OCX65 OMT65 OWP65 PGL65 PQH65 QAD65 QJZ65 QTV65 RDR65 RNN65 RXJ65 SHF65 SRB65 TAX65 TKT65 TUP65 UEL65 UOH65 UYD65 VHZ65 VRV65 WBR65 WLN65 WVJ65 B65601 IX65601 ST65601 ACP65601 AML65601 AWH65601 BGD65601 BPZ65601 BZV65601 CJR65601 CTN65601 DDJ65601 DNF65601 DXB65601 EGX65601 EQT65601 FAP65601 FKL65601 FUH65601 GED65601 GNZ65601 GXV65601 HHR65601 HRN65601 IBJ65601 ILF65601 IVB65601 JEX65601 JOT65601 JYP65601 KIL65601 KSH65601 LCD65601 LLZ65601 LVV65601 MFR65601 MPN65601 MZJ65601 NJF65601 NTB65601 OCX65601 OMT65601 OWP65601 PGL65601 PQH65601 QAD65601 QJZ65601 QTV65601 RDR65601 RNN65601 RXJ65601 SHF65601 SRB65601 TAX65601 TKT65601 TUP65601 UEL65601 UOH65601 UYD65601 VHZ65601 VRV65601 WBR65601 WLN65601 WVJ65601 B131137 IX131137 ST131137 ACP131137 AML131137 AWH131137 BGD131137 BPZ131137 BZV131137 CJR131137 CTN131137 DDJ131137 DNF131137 DXB131137 EGX131137 EQT131137 FAP131137 FKL131137 FUH131137 GED131137 GNZ131137 GXV131137 HHR131137 HRN131137 IBJ131137 ILF131137 IVB131137 JEX131137 JOT131137 JYP131137 KIL131137 KSH131137 LCD131137 LLZ131137 LVV131137 MFR131137 MPN131137 MZJ131137 NJF131137 NTB131137 OCX131137 OMT131137 OWP131137 PGL131137 PQH131137 QAD131137 QJZ131137 QTV131137 RDR131137 RNN131137 RXJ131137 SHF131137 SRB131137 TAX131137 TKT131137 TUP131137 UEL131137 UOH131137 UYD131137 VHZ131137 VRV131137 WBR131137 WLN131137 WVJ131137 B196673 IX196673 ST196673 ACP196673 AML196673 AWH196673 BGD196673 BPZ196673 BZV196673 CJR196673 CTN196673 DDJ196673 DNF196673 DXB196673 EGX196673 EQT196673 FAP196673 FKL196673 FUH196673 GED196673 GNZ196673 GXV196673 HHR196673 HRN196673 IBJ196673 ILF196673 IVB196673 JEX196673 JOT196673 JYP196673 KIL196673 KSH196673 LCD196673 LLZ196673 LVV196673 MFR196673 MPN196673 MZJ196673 NJF196673 NTB196673 OCX196673 OMT196673 OWP196673 PGL196673 PQH196673 QAD196673 QJZ196673 QTV196673 RDR196673 RNN196673 RXJ196673 SHF196673 SRB196673 TAX196673 TKT196673 TUP196673 UEL196673 UOH196673 UYD196673 VHZ196673 VRV196673 WBR196673 WLN196673 WVJ196673 B262209 IX262209 ST262209 ACP262209 AML262209 AWH262209 BGD262209 BPZ262209 BZV262209 CJR262209 CTN262209 DDJ262209 DNF262209 DXB262209 EGX262209 EQT262209 FAP262209 FKL262209 FUH262209 GED262209 GNZ262209 GXV262209 HHR262209 HRN262209 IBJ262209 ILF262209 IVB262209 JEX262209 JOT262209 JYP262209 KIL262209 KSH262209 LCD262209 LLZ262209 LVV262209 MFR262209 MPN262209 MZJ262209 NJF262209 NTB262209 OCX262209 OMT262209 OWP262209 PGL262209 PQH262209 QAD262209 QJZ262209 QTV262209 RDR262209 RNN262209 RXJ262209 SHF262209 SRB262209 TAX262209 TKT262209 TUP262209 UEL262209 UOH262209 UYD262209 VHZ262209 VRV262209 WBR262209 WLN262209 WVJ262209 B327745 IX327745 ST327745 ACP327745 AML327745 AWH327745 BGD327745 BPZ327745 BZV327745 CJR327745 CTN327745 DDJ327745 DNF327745 DXB327745 EGX327745 EQT327745 FAP327745 FKL327745 FUH327745 GED327745 GNZ327745 GXV327745 HHR327745 HRN327745 IBJ327745 ILF327745 IVB327745 JEX327745 JOT327745 JYP327745 KIL327745 KSH327745 LCD327745 LLZ327745 LVV327745 MFR327745 MPN327745 MZJ327745 NJF327745 NTB327745 OCX327745 OMT327745 OWP327745 PGL327745 PQH327745 QAD327745 QJZ327745 QTV327745 RDR327745 RNN327745 RXJ327745 SHF327745 SRB327745 TAX327745 TKT327745 TUP327745 UEL327745 UOH327745 UYD327745 VHZ327745 VRV327745 WBR327745 WLN327745 WVJ327745 B393281 IX393281 ST393281 ACP393281 AML393281 AWH393281 BGD393281 BPZ393281 BZV393281 CJR393281 CTN393281 DDJ393281 DNF393281 DXB393281 EGX393281 EQT393281 FAP393281 FKL393281 FUH393281 GED393281 GNZ393281 GXV393281 HHR393281 HRN393281 IBJ393281 ILF393281 IVB393281 JEX393281 JOT393281 JYP393281 KIL393281 KSH393281 LCD393281 LLZ393281 LVV393281 MFR393281 MPN393281 MZJ393281 NJF393281 NTB393281 OCX393281 OMT393281 OWP393281 PGL393281 PQH393281 QAD393281 QJZ393281 QTV393281 RDR393281 RNN393281 RXJ393281 SHF393281 SRB393281 TAX393281 TKT393281 TUP393281 UEL393281 UOH393281 UYD393281 VHZ393281 VRV393281 WBR393281 WLN393281 WVJ393281 B458817 IX458817 ST458817 ACP458817 AML458817 AWH458817 BGD458817 BPZ458817 BZV458817 CJR458817 CTN458817 DDJ458817 DNF458817 DXB458817 EGX458817 EQT458817 FAP458817 FKL458817 FUH458817 GED458817 GNZ458817 GXV458817 HHR458817 HRN458817 IBJ458817 ILF458817 IVB458817 JEX458817 JOT458817 JYP458817 KIL458817 KSH458817 LCD458817 LLZ458817 LVV458817 MFR458817 MPN458817 MZJ458817 NJF458817 NTB458817 OCX458817 OMT458817 OWP458817 PGL458817 PQH458817 QAD458817 QJZ458817 QTV458817 RDR458817 RNN458817 RXJ458817 SHF458817 SRB458817 TAX458817 TKT458817 TUP458817 UEL458817 UOH458817 UYD458817 VHZ458817 VRV458817 WBR458817 WLN458817 WVJ458817 B524353 IX524353 ST524353 ACP524353 AML524353 AWH524353 BGD524353 BPZ524353 BZV524353 CJR524353 CTN524353 DDJ524353 DNF524353 DXB524353 EGX524353 EQT524353 FAP524353 FKL524353 FUH524353 GED524353 GNZ524353 GXV524353 HHR524353 HRN524353 IBJ524353 ILF524353 IVB524353 JEX524353 JOT524353 JYP524353 KIL524353 KSH524353 LCD524353 LLZ524353 LVV524353 MFR524353 MPN524353 MZJ524353 NJF524353 NTB524353 OCX524353 OMT524353 OWP524353 PGL524353 PQH524353 QAD524353 QJZ524353 QTV524353 RDR524353 RNN524353 RXJ524353 SHF524353 SRB524353 TAX524353 TKT524353 TUP524353 UEL524353 UOH524353 UYD524353 VHZ524353 VRV524353 WBR524353 WLN524353 WVJ524353 B589889 IX589889 ST589889 ACP589889 AML589889 AWH589889 BGD589889 BPZ589889 BZV589889 CJR589889 CTN589889 DDJ589889 DNF589889 DXB589889 EGX589889 EQT589889 FAP589889 FKL589889 FUH589889 GED589889 GNZ589889 GXV589889 HHR589889 HRN589889 IBJ589889 ILF589889 IVB589889 JEX589889 JOT589889 JYP589889 KIL589889 KSH589889 LCD589889 LLZ589889 LVV589889 MFR589889 MPN589889 MZJ589889 NJF589889 NTB589889 OCX589889 OMT589889 OWP589889 PGL589889 PQH589889 QAD589889 QJZ589889 QTV589889 RDR589889 RNN589889 RXJ589889 SHF589889 SRB589889 TAX589889 TKT589889 TUP589889 UEL589889 UOH589889 UYD589889 VHZ589889 VRV589889 WBR589889 WLN589889 WVJ589889 B655425 IX655425 ST655425 ACP655425 AML655425 AWH655425 BGD655425 BPZ655425 BZV655425 CJR655425 CTN655425 DDJ655425 DNF655425 DXB655425 EGX655425 EQT655425 FAP655425 FKL655425 FUH655425 GED655425 GNZ655425 GXV655425 HHR655425 HRN655425 IBJ655425 ILF655425 IVB655425 JEX655425 JOT655425 JYP655425 KIL655425 KSH655425 LCD655425 LLZ655425 LVV655425 MFR655425 MPN655425 MZJ655425 NJF655425 NTB655425 OCX655425 OMT655425 OWP655425 PGL655425 PQH655425 QAD655425 QJZ655425 QTV655425 RDR655425 RNN655425 RXJ655425 SHF655425 SRB655425 TAX655425 TKT655425 TUP655425 UEL655425 UOH655425 UYD655425 VHZ655425 VRV655425 WBR655425 WLN655425 WVJ655425 B720961 IX720961 ST720961 ACP720961 AML720961 AWH720961 BGD720961 BPZ720961 BZV720961 CJR720961 CTN720961 DDJ720961 DNF720961 DXB720961 EGX720961 EQT720961 FAP720961 FKL720961 FUH720961 GED720961 GNZ720961 GXV720961 HHR720961 HRN720961 IBJ720961 ILF720961 IVB720961 JEX720961 JOT720961 JYP720961 KIL720961 KSH720961 LCD720961 LLZ720961 LVV720961 MFR720961 MPN720961 MZJ720961 NJF720961 NTB720961 OCX720961 OMT720961 OWP720961 PGL720961 PQH720961 QAD720961 QJZ720961 QTV720961 RDR720961 RNN720961 RXJ720961 SHF720961 SRB720961 TAX720961 TKT720961 TUP720961 UEL720961 UOH720961 UYD720961 VHZ720961 VRV720961 WBR720961 WLN720961 WVJ720961 B786497 IX786497 ST786497 ACP786497 AML786497 AWH786497 BGD786497 BPZ786497 BZV786497 CJR786497 CTN786497 DDJ786497 DNF786497 DXB786497 EGX786497 EQT786497 FAP786497 FKL786497 FUH786497 GED786497 GNZ786497 GXV786497 HHR786497 HRN786497 IBJ786497 ILF786497 IVB786497 JEX786497 JOT786497 JYP786497 KIL786497 KSH786497 LCD786497 LLZ786497 LVV786497 MFR786497 MPN786497 MZJ786497 NJF786497 NTB786497 OCX786497 OMT786497 OWP786497 PGL786497 PQH786497 QAD786497 QJZ786497 QTV786497 RDR786497 RNN786497 RXJ786497 SHF786497 SRB786497 TAX786497 TKT786497 TUP786497 UEL786497 UOH786497 UYD786497 VHZ786497 VRV786497 WBR786497 WLN786497 WVJ786497 B852033 IX852033 ST852033 ACP852033 AML852033 AWH852033 BGD852033 BPZ852033 BZV852033 CJR852033 CTN852033 DDJ852033 DNF852033 DXB852033 EGX852033 EQT852033 FAP852033 FKL852033 FUH852033 GED852033 GNZ852033 GXV852033 HHR852033 HRN852033 IBJ852033 ILF852033 IVB852033 JEX852033 JOT852033 JYP852033 KIL852033 KSH852033 LCD852033 LLZ852033 LVV852033 MFR852033 MPN852033 MZJ852033 NJF852033 NTB852033 OCX852033 OMT852033 OWP852033 PGL852033 PQH852033 QAD852033 QJZ852033 QTV852033 RDR852033 RNN852033 RXJ852033 SHF852033 SRB852033 TAX852033 TKT852033 TUP852033 UEL852033 UOH852033 UYD852033 VHZ852033 VRV852033 WBR852033 WLN852033 WVJ852033 B917569 IX917569 ST917569 ACP917569 AML917569 AWH917569 BGD917569 BPZ917569 BZV917569 CJR917569 CTN917569 DDJ917569 DNF917569 DXB917569 EGX917569 EQT917569 FAP917569 FKL917569 FUH917569 GED917569 GNZ917569 GXV917569 HHR917569 HRN917569 IBJ917569 ILF917569 IVB917569 JEX917569 JOT917569 JYP917569 KIL917569 KSH917569 LCD917569 LLZ917569 LVV917569 MFR917569 MPN917569 MZJ917569 NJF917569 NTB917569 OCX917569 OMT917569 OWP917569 PGL917569 PQH917569 QAD917569 QJZ917569 QTV917569 RDR917569 RNN917569 RXJ917569 SHF917569 SRB917569 TAX917569 TKT917569 TUP917569 UEL917569 UOH917569 UYD917569 VHZ917569 VRV917569 WBR917569 WLN917569 WVJ917569 B983105 IX983105 ST983105 ACP983105 AML983105 AWH983105 BGD983105 BPZ983105 BZV983105 CJR983105 CTN983105 DDJ983105 DNF983105 DXB983105 EGX983105 EQT983105 FAP983105 FKL983105 FUH983105 GED983105 GNZ983105 GXV983105 HHR983105 HRN983105 IBJ983105 ILF983105 IVB983105 JEX983105 JOT983105 JYP983105 KIL983105 KSH983105 LCD983105 LLZ983105 LVV983105 MFR983105 MPN983105 MZJ983105 NJF983105 NTB983105 OCX983105 OMT983105 OWP983105 PGL983105 PQH983105 QAD983105 QJZ983105 QTV983105 RDR983105 RNN983105 RXJ983105 SHF983105 SRB983105 TAX983105 TKT983105 TUP983105 UEL983105 UOH983105 UYD983105 VHZ983105 VRV983105 WBR983105 WLN983105 B87:B65543">
      <formula1>$B$1:$B$13</formula1>
    </dataValidation>
    <dataValidation type="list" allowBlank="1" showInputMessage="1" showErrorMessage="1" sqref="B46:B61 IX46:IX61 ST46:ST61 ACP46:ACP61 AML46:AML61 AWH46:AWH61 BGD46:BGD61 BPZ46:BPZ61 BZV46:BZV61 CJR46:CJR61 CTN46:CTN61 DDJ46:DDJ61 DNF46:DNF61 DXB46:DXB61 EGX46:EGX61 EQT46:EQT61 FAP46:FAP61 FKL46:FKL61 FUH46:FUH61 GED46:GED61 GNZ46:GNZ61 GXV46:GXV61 HHR46:HHR61 HRN46:HRN61 IBJ46:IBJ61 ILF46:ILF61 IVB46:IVB61 JEX46:JEX61 JOT46:JOT61 JYP46:JYP61 KIL46:KIL61 KSH46:KSH61 LCD46:LCD61 LLZ46:LLZ61 LVV46:LVV61 MFR46:MFR61 MPN46:MPN61 MZJ46:MZJ61 NJF46:NJF61 NTB46:NTB61 OCX46:OCX61 OMT46:OMT61 OWP46:OWP61 PGL46:PGL61 PQH46:PQH61 QAD46:QAD61 QJZ46:QJZ61 QTV46:QTV61 RDR46:RDR61 RNN46:RNN61 RXJ46:RXJ61 SHF46:SHF61 SRB46:SRB61 TAX46:TAX61 TKT46:TKT61 TUP46:TUP61 UEL46:UEL61 UOH46:UOH61 UYD46:UYD61 VHZ46:VHZ61 VRV46:VRV61 WBR46:WBR61 WLN46:WLN61 WVJ46:WVJ61 B65589:B65598 IX65589:IX65598 ST65589:ST65598 ACP65589:ACP65598 AML65589:AML65598 AWH65589:AWH65598 BGD65589:BGD65598 BPZ65589:BPZ65598 BZV65589:BZV65598 CJR65589:CJR65598 CTN65589:CTN65598 DDJ65589:DDJ65598 DNF65589:DNF65598 DXB65589:DXB65598 EGX65589:EGX65598 EQT65589:EQT65598 FAP65589:FAP65598 FKL65589:FKL65598 FUH65589:FUH65598 GED65589:GED65598 GNZ65589:GNZ65598 GXV65589:GXV65598 HHR65589:HHR65598 HRN65589:HRN65598 IBJ65589:IBJ65598 ILF65589:ILF65598 IVB65589:IVB65598 JEX65589:JEX65598 JOT65589:JOT65598 JYP65589:JYP65598 KIL65589:KIL65598 KSH65589:KSH65598 LCD65589:LCD65598 LLZ65589:LLZ65598 LVV65589:LVV65598 MFR65589:MFR65598 MPN65589:MPN65598 MZJ65589:MZJ65598 NJF65589:NJF65598 NTB65589:NTB65598 OCX65589:OCX65598 OMT65589:OMT65598 OWP65589:OWP65598 PGL65589:PGL65598 PQH65589:PQH65598 QAD65589:QAD65598 QJZ65589:QJZ65598 QTV65589:QTV65598 RDR65589:RDR65598 RNN65589:RNN65598 RXJ65589:RXJ65598 SHF65589:SHF65598 SRB65589:SRB65598 TAX65589:TAX65598 TKT65589:TKT65598 TUP65589:TUP65598 UEL65589:UEL65598 UOH65589:UOH65598 UYD65589:UYD65598 VHZ65589:VHZ65598 VRV65589:VRV65598 WBR65589:WBR65598 WLN65589:WLN65598 WVJ65589:WVJ65598 B131125:B131134 IX131125:IX131134 ST131125:ST131134 ACP131125:ACP131134 AML131125:AML131134 AWH131125:AWH131134 BGD131125:BGD131134 BPZ131125:BPZ131134 BZV131125:BZV131134 CJR131125:CJR131134 CTN131125:CTN131134 DDJ131125:DDJ131134 DNF131125:DNF131134 DXB131125:DXB131134 EGX131125:EGX131134 EQT131125:EQT131134 FAP131125:FAP131134 FKL131125:FKL131134 FUH131125:FUH131134 GED131125:GED131134 GNZ131125:GNZ131134 GXV131125:GXV131134 HHR131125:HHR131134 HRN131125:HRN131134 IBJ131125:IBJ131134 ILF131125:ILF131134 IVB131125:IVB131134 JEX131125:JEX131134 JOT131125:JOT131134 JYP131125:JYP131134 KIL131125:KIL131134 KSH131125:KSH131134 LCD131125:LCD131134 LLZ131125:LLZ131134 LVV131125:LVV131134 MFR131125:MFR131134 MPN131125:MPN131134 MZJ131125:MZJ131134 NJF131125:NJF131134 NTB131125:NTB131134 OCX131125:OCX131134 OMT131125:OMT131134 OWP131125:OWP131134 PGL131125:PGL131134 PQH131125:PQH131134 QAD131125:QAD131134 QJZ131125:QJZ131134 QTV131125:QTV131134 RDR131125:RDR131134 RNN131125:RNN131134 RXJ131125:RXJ131134 SHF131125:SHF131134 SRB131125:SRB131134 TAX131125:TAX131134 TKT131125:TKT131134 TUP131125:TUP131134 UEL131125:UEL131134 UOH131125:UOH131134 UYD131125:UYD131134 VHZ131125:VHZ131134 VRV131125:VRV131134 WBR131125:WBR131134 WLN131125:WLN131134 WVJ131125:WVJ131134 B196661:B196670 IX196661:IX196670 ST196661:ST196670 ACP196661:ACP196670 AML196661:AML196670 AWH196661:AWH196670 BGD196661:BGD196670 BPZ196661:BPZ196670 BZV196661:BZV196670 CJR196661:CJR196670 CTN196661:CTN196670 DDJ196661:DDJ196670 DNF196661:DNF196670 DXB196661:DXB196670 EGX196661:EGX196670 EQT196661:EQT196670 FAP196661:FAP196670 FKL196661:FKL196670 FUH196661:FUH196670 GED196661:GED196670 GNZ196661:GNZ196670 GXV196661:GXV196670 HHR196661:HHR196670 HRN196661:HRN196670 IBJ196661:IBJ196670 ILF196661:ILF196670 IVB196661:IVB196670 JEX196661:JEX196670 JOT196661:JOT196670 JYP196661:JYP196670 KIL196661:KIL196670 KSH196661:KSH196670 LCD196661:LCD196670 LLZ196661:LLZ196670 LVV196661:LVV196670 MFR196661:MFR196670 MPN196661:MPN196670 MZJ196661:MZJ196670 NJF196661:NJF196670 NTB196661:NTB196670 OCX196661:OCX196670 OMT196661:OMT196670 OWP196661:OWP196670 PGL196661:PGL196670 PQH196661:PQH196670 QAD196661:QAD196670 QJZ196661:QJZ196670 QTV196661:QTV196670 RDR196661:RDR196670 RNN196661:RNN196670 RXJ196661:RXJ196670 SHF196661:SHF196670 SRB196661:SRB196670 TAX196661:TAX196670 TKT196661:TKT196670 TUP196661:TUP196670 UEL196661:UEL196670 UOH196661:UOH196670 UYD196661:UYD196670 VHZ196661:VHZ196670 VRV196661:VRV196670 WBR196661:WBR196670 WLN196661:WLN196670 WVJ196661:WVJ196670 B262197:B262206 IX262197:IX262206 ST262197:ST262206 ACP262197:ACP262206 AML262197:AML262206 AWH262197:AWH262206 BGD262197:BGD262206 BPZ262197:BPZ262206 BZV262197:BZV262206 CJR262197:CJR262206 CTN262197:CTN262206 DDJ262197:DDJ262206 DNF262197:DNF262206 DXB262197:DXB262206 EGX262197:EGX262206 EQT262197:EQT262206 FAP262197:FAP262206 FKL262197:FKL262206 FUH262197:FUH262206 GED262197:GED262206 GNZ262197:GNZ262206 GXV262197:GXV262206 HHR262197:HHR262206 HRN262197:HRN262206 IBJ262197:IBJ262206 ILF262197:ILF262206 IVB262197:IVB262206 JEX262197:JEX262206 JOT262197:JOT262206 JYP262197:JYP262206 KIL262197:KIL262206 KSH262197:KSH262206 LCD262197:LCD262206 LLZ262197:LLZ262206 LVV262197:LVV262206 MFR262197:MFR262206 MPN262197:MPN262206 MZJ262197:MZJ262206 NJF262197:NJF262206 NTB262197:NTB262206 OCX262197:OCX262206 OMT262197:OMT262206 OWP262197:OWP262206 PGL262197:PGL262206 PQH262197:PQH262206 QAD262197:QAD262206 QJZ262197:QJZ262206 QTV262197:QTV262206 RDR262197:RDR262206 RNN262197:RNN262206 RXJ262197:RXJ262206 SHF262197:SHF262206 SRB262197:SRB262206 TAX262197:TAX262206 TKT262197:TKT262206 TUP262197:TUP262206 UEL262197:UEL262206 UOH262197:UOH262206 UYD262197:UYD262206 VHZ262197:VHZ262206 VRV262197:VRV262206 WBR262197:WBR262206 WLN262197:WLN262206 WVJ262197:WVJ262206 B327733:B327742 IX327733:IX327742 ST327733:ST327742 ACP327733:ACP327742 AML327733:AML327742 AWH327733:AWH327742 BGD327733:BGD327742 BPZ327733:BPZ327742 BZV327733:BZV327742 CJR327733:CJR327742 CTN327733:CTN327742 DDJ327733:DDJ327742 DNF327733:DNF327742 DXB327733:DXB327742 EGX327733:EGX327742 EQT327733:EQT327742 FAP327733:FAP327742 FKL327733:FKL327742 FUH327733:FUH327742 GED327733:GED327742 GNZ327733:GNZ327742 GXV327733:GXV327742 HHR327733:HHR327742 HRN327733:HRN327742 IBJ327733:IBJ327742 ILF327733:ILF327742 IVB327733:IVB327742 JEX327733:JEX327742 JOT327733:JOT327742 JYP327733:JYP327742 KIL327733:KIL327742 KSH327733:KSH327742 LCD327733:LCD327742 LLZ327733:LLZ327742 LVV327733:LVV327742 MFR327733:MFR327742 MPN327733:MPN327742 MZJ327733:MZJ327742 NJF327733:NJF327742 NTB327733:NTB327742 OCX327733:OCX327742 OMT327733:OMT327742 OWP327733:OWP327742 PGL327733:PGL327742 PQH327733:PQH327742 QAD327733:QAD327742 QJZ327733:QJZ327742 QTV327733:QTV327742 RDR327733:RDR327742 RNN327733:RNN327742 RXJ327733:RXJ327742 SHF327733:SHF327742 SRB327733:SRB327742 TAX327733:TAX327742 TKT327733:TKT327742 TUP327733:TUP327742 UEL327733:UEL327742 UOH327733:UOH327742 UYD327733:UYD327742 VHZ327733:VHZ327742 VRV327733:VRV327742 WBR327733:WBR327742 WLN327733:WLN327742 WVJ327733:WVJ327742 B393269:B393278 IX393269:IX393278 ST393269:ST393278 ACP393269:ACP393278 AML393269:AML393278 AWH393269:AWH393278 BGD393269:BGD393278 BPZ393269:BPZ393278 BZV393269:BZV393278 CJR393269:CJR393278 CTN393269:CTN393278 DDJ393269:DDJ393278 DNF393269:DNF393278 DXB393269:DXB393278 EGX393269:EGX393278 EQT393269:EQT393278 FAP393269:FAP393278 FKL393269:FKL393278 FUH393269:FUH393278 GED393269:GED393278 GNZ393269:GNZ393278 GXV393269:GXV393278 HHR393269:HHR393278 HRN393269:HRN393278 IBJ393269:IBJ393278 ILF393269:ILF393278 IVB393269:IVB393278 JEX393269:JEX393278 JOT393269:JOT393278 JYP393269:JYP393278 KIL393269:KIL393278 KSH393269:KSH393278 LCD393269:LCD393278 LLZ393269:LLZ393278 LVV393269:LVV393278 MFR393269:MFR393278 MPN393269:MPN393278 MZJ393269:MZJ393278 NJF393269:NJF393278 NTB393269:NTB393278 OCX393269:OCX393278 OMT393269:OMT393278 OWP393269:OWP393278 PGL393269:PGL393278 PQH393269:PQH393278 QAD393269:QAD393278 QJZ393269:QJZ393278 QTV393269:QTV393278 RDR393269:RDR393278 RNN393269:RNN393278 RXJ393269:RXJ393278 SHF393269:SHF393278 SRB393269:SRB393278 TAX393269:TAX393278 TKT393269:TKT393278 TUP393269:TUP393278 UEL393269:UEL393278 UOH393269:UOH393278 UYD393269:UYD393278 VHZ393269:VHZ393278 VRV393269:VRV393278 WBR393269:WBR393278 WLN393269:WLN393278 WVJ393269:WVJ393278 B458805:B458814 IX458805:IX458814 ST458805:ST458814 ACP458805:ACP458814 AML458805:AML458814 AWH458805:AWH458814 BGD458805:BGD458814 BPZ458805:BPZ458814 BZV458805:BZV458814 CJR458805:CJR458814 CTN458805:CTN458814 DDJ458805:DDJ458814 DNF458805:DNF458814 DXB458805:DXB458814 EGX458805:EGX458814 EQT458805:EQT458814 FAP458805:FAP458814 FKL458805:FKL458814 FUH458805:FUH458814 GED458805:GED458814 GNZ458805:GNZ458814 GXV458805:GXV458814 HHR458805:HHR458814 HRN458805:HRN458814 IBJ458805:IBJ458814 ILF458805:ILF458814 IVB458805:IVB458814 JEX458805:JEX458814 JOT458805:JOT458814 JYP458805:JYP458814 KIL458805:KIL458814 KSH458805:KSH458814 LCD458805:LCD458814 LLZ458805:LLZ458814 LVV458805:LVV458814 MFR458805:MFR458814 MPN458805:MPN458814 MZJ458805:MZJ458814 NJF458805:NJF458814 NTB458805:NTB458814 OCX458805:OCX458814 OMT458805:OMT458814 OWP458805:OWP458814 PGL458805:PGL458814 PQH458805:PQH458814 QAD458805:QAD458814 QJZ458805:QJZ458814 QTV458805:QTV458814 RDR458805:RDR458814 RNN458805:RNN458814 RXJ458805:RXJ458814 SHF458805:SHF458814 SRB458805:SRB458814 TAX458805:TAX458814 TKT458805:TKT458814 TUP458805:TUP458814 UEL458805:UEL458814 UOH458805:UOH458814 UYD458805:UYD458814 VHZ458805:VHZ458814 VRV458805:VRV458814 WBR458805:WBR458814 WLN458805:WLN458814 WVJ458805:WVJ458814 B524341:B524350 IX524341:IX524350 ST524341:ST524350 ACP524341:ACP524350 AML524341:AML524350 AWH524341:AWH524350 BGD524341:BGD524350 BPZ524341:BPZ524350 BZV524341:BZV524350 CJR524341:CJR524350 CTN524341:CTN524350 DDJ524341:DDJ524350 DNF524341:DNF524350 DXB524341:DXB524350 EGX524341:EGX524350 EQT524341:EQT524350 FAP524341:FAP524350 FKL524341:FKL524350 FUH524341:FUH524350 GED524341:GED524350 GNZ524341:GNZ524350 GXV524341:GXV524350 HHR524341:HHR524350 HRN524341:HRN524350 IBJ524341:IBJ524350 ILF524341:ILF524350 IVB524341:IVB524350 JEX524341:JEX524350 JOT524341:JOT524350 JYP524341:JYP524350 KIL524341:KIL524350 KSH524341:KSH524350 LCD524341:LCD524350 LLZ524341:LLZ524350 LVV524341:LVV524350 MFR524341:MFR524350 MPN524341:MPN524350 MZJ524341:MZJ524350 NJF524341:NJF524350 NTB524341:NTB524350 OCX524341:OCX524350 OMT524341:OMT524350 OWP524341:OWP524350 PGL524341:PGL524350 PQH524341:PQH524350 QAD524341:QAD524350 QJZ524341:QJZ524350 QTV524341:QTV524350 RDR524341:RDR524350 RNN524341:RNN524350 RXJ524341:RXJ524350 SHF524341:SHF524350 SRB524341:SRB524350 TAX524341:TAX524350 TKT524341:TKT524350 TUP524341:TUP524350 UEL524341:UEL524350 UOH524341:UOH524350 UYD524341:UYD524350 VHZ524341:VHZ524350 VRV524341:VRV524350 WBR524341:WBR524350 WLN524341:WLN524350 WVJ524341:WVJ524350 B589877:B589886 IX589877:IX589886 ST589877:ST589886 ACP589877:ACP589886 AML589877:AML589886 AWH589877:AWH589886 BGD589877:BGD589886 BPZ589877:BPZ589886 BZV589877:BZV589886 CJR589877:CJR589886 CTN589877:CTN589886 DDJ589877:DDJ589886 DNF589877:DNF589886 DXB589877:DXB589886 EGX589877:EGX589886 EQT589877:EQT589886 FAP589877:FAP589886 FKL589877:FKL589886 FUH589877:FUH589886 GED589877:GED589886 GNZ589877:GNZ589886 GXV589877:GXV589886 HHR589877:HHR589886 HRN589877:HRN589886 IBJ589877:IBJ589886 ILF589877:ILF589886 IVB589877:IVB589886 JEX589877:JEX589886 JOT589877:JOT589886 JYP589877:JYP589886 KIL589877:KIL589886 KSH589877:KSH589886 LCD589877:LCD589886 LLZ589877:LLZ589886 LVV589877:LVV589886 MFR589877:MFR589886 MPN589877:MPN589886 MZJ589877:MZJ589886 NJF589877:NJF589886 NTB589877:NTB589886 OCX589877:OCX589886 OMT589877:OMT589886 OWP589877:OWP589886 PGL589877:PGL589886 PQH589877:PQH589886 QAD589877:QAD589886 QJZ589877:QJZ589886 QTV589877:QTV589886 RDR589877:RDR589886 RNN589877:RNN589886 RXJ589877:RXJ589886 SHF589877:SHF589886 SRB589877:SRB589886 TAX589877:TAX589886 TKT589877:TKT589886 TUP589877:TUP589886 UEL589877:UEL589886 UOH589877:UOH589886 UYD589877:UYD589886 VHZ589877:VHZ589886 VRV589877:VRV589886 WBR589877:WBR589886 WLN589877:WLN589886 WVJ589877:WVJ589886 B655413:B655422 IX655413:IX655422 ST655413:ST655422 ACP655413:ACP655422 AML655413:AML655422 AWH655413:AWH655422 BGD655413:BGD655422 BPZ655413:BPZ655422 BZV655413:BZV655422 CJR655413:CJR655422 CTN655413:CTN655422 DDJ655413:DDJ655422 DNF655413:DNF655422 DXB655413:DXB655422 EGX655413:EGX655422 EQT655413:EQT655422 FAP655413:FAP655422 FKL655413:FKL655422 FUH655413:FUH655422 GED655413:GED655422 GNZ655413:GNZ655422 GXV655413:GXV655422 HHR655413:HHR655422 HRN655413:HRN655422 IBJ655413:IBJ655422 ILF655413:ILF655422 IVB655413:IVB655422 JEX655413:JEX655422 JOT655413:JOT655422 JYP655413:JYP655422 KIL655413:KIL655422 KSH655413:KSH655422 LCD655413:LCD655422 LLZ655413:LLZ655422 LVV655413:LVV655422 MFR655413:MFR655422 MPN655413:MPN655422 MZJ655413:MZJ655422 NJF655413:NJF655422 NTB655413:NTB655422 OCX655413:OCX655422 OMT655413:OMT655422 OWP655413:OWP655422 PGL655413:PGL655422 PQH655413:PQH655422 QAD655413:QAD655422 QJZ655413:QJZ655422 QTV655413:QTV655422 RDR655413:RDR655422 RNN655413:RNN655422 RXJ655413:RXJ655422 SHF655413:SHF655422 SRB655413:SRB655422 TAX655413:TAX655422 TKT655413:TKT655422 TUP655413:TUP655422 UEL655413:UEL655422 UOH655413:UOH655422 UYD655413:UYD655422 VHZ655413:VHZ655422 VRV655413:VRV655422 WBR655413:WBR655422 WLN655413:WLN655422 WVJ655413:WVJ655422 B720949:B720958 IX720949:IX720958 ST720949:ST720958 ACP720949:ACP720958 AML720949:AML720958 AWH720949:AWH720958 BGD720949:BGD720958 BPZ720949:BPZ720958 BZV720949:BZV720958 CJR720949:CJR720958 CTN720949:CTN720958 DDJ720949:DDJ720958 DNF720949:DNF720958 DXB720949:DXB720958 EGX720949:EGX720958 EQT720949:EQT720958 FAP720949:FAP720958 FKL720949:FKL720958 FUH720949:FUH720958 GED720949:GED720958 GNZ720949:GNZ720958 GXV720949:GXV720958 HHR720949:HHR720958 HRN720949:HRN720958 IBJ720949:IBJ720958 ILF720949:ILF720958 IVB720949:IVB720958 JEX720949:JEX720958 JOT720949:JOT720958 JYP720949:JYP720958 KIL720949:KIL720958 KSH720949:KSH720958 LCD720949:LCD720958 LLZ720949:LLZ720958 LVV720949:LVV720958 MFR720949:MFR720958 MPN720949:MPN720958 MZJ720949:MZJ720958 NJF720949:NJF720958 NTB720949:NTB720958 OCX720949:OCX720958 OMT720949:OMT720958 OWP720949:OWP720958 PGL720949:PGL720958 PQH720949:PQH720958 QAD720949:QAD720958 QJZ720949:QJZ720958 QTV720949:QTV720958 RDR720949:RDR720958 RNN720949:RNN720958 RXJ720949:RXJ720958 SHF720949:SHF720958 SRB720949:SRB720958 TAX720949:TAX720958 TKT720949:TKT720958 TUP720949:TUP720958 UEL720949:UEL720958 UOH720949:UOH720958 UYD720949:UYD720958 VHZ720949:VHZ720958 VRV720949:VRV720958 WBR720949:WBR720958 WLN720949:WLN720958 WVJ720949:WVJ720958 B786485:B786494 IX786485:IX786494 ST786485:ST786494 ACP786485:ACP786494 AML786485:AML786494 AWH786485:AWH786494 BGD786485:BGD786494 BPZ786485:BPZ786494 BZV786485:BZV786494 CJR786485:CJR786494 CTN786485:CTN786494 DDJ786485:DDJ786494 DNF786485:DNF786494 DXB786485:DXB786494 EGX786485:EGX786494 EQT786485:EQT786494 FAP786485:FAP786494 FKL786485:FKL786494 FUH786485:FUH786494 GED786485:GED786494 GNZ786485:GNZ786494 GXV786485:GXV786494 HHR786485:HHR786494 HRN786485:HRN786494 IBJ786485:IBJ786494 ILF786485:ILF786494 IVB786485:IVB786494 JEX786485:JEX786494 JOT786485:JOT786494 JYP786485:JYP786494 KIL786485:KIL786494 KSH786485:KSH786494 LCD786485:LCD786494 LLZ786485:LLZ786494 LVV786485:LVV786494 MFR786485:MFR786494 MPN786485:MPN786494 MZJ786485:MZJ786494 NJF786485:NJF786494 NTB786485:NTB786494 OCX786485:OCX786494 OMT786485:OMT786494 OWP786485:OWP786494 PGL786485:PGL786494 PQH786485:PQH786494 QAD786485:QAD786494 QJZ786485:QJZ786494 QTV786485:QTV786494 RDR786485:RDR786494 RNN786485:RNN786494 RXJ786485:RXJ786494 SHF786485:SHF786494 SRB786485:SRB786494 TAX786485:TAX786494 TKT786485:TKT786494 TUP786485:TUP786494 UEL786485:UEL786494 UOH786485:UOH786494 UYD786485:UYD786494 VHZ786485:VHZ786494 VRV786485:VRV786494 WBR786485:WBR786494 WLN786485:WLN786494 WVJ786485:WVJ786494 B852021:B852030 IX852021:IX852030 ST852021:ST852030 ACP852021:ACP852030 AML852021:AML852030 AWH852021:AWH852030 BGD852021:BGD852030 BPZ852021:BPZ852030 BZV852021:BZV852030 CJR852021:CJR852030 CTN852021:CTN852030 DDJ852021:DDJ852030 DNF852021:DNF852030 DXB852021:DXB852030 EGX852021:EGX852030 EQT852021:EQT852030 FAP852021:FAP852030 FKL852021:FKL852030 FUH852021:FUH852030 GED852021:GED852030 GNZ852021:GNZ852030 GXV852021:GXV852030 HHR852021:HHR852030 HRN852021:HRN852030 IBJ852021:IBJ852030 ILF852021:ILF852030 IVB852021:IVB852030 JEX852021:JEX852030 JOT852021:JOT852030 JYP852021:JYP852030 KIL852021:KIL852030 KSH852021:KSH852030 LCD852021:LCD852030 LLZ852021:LLZ852030 LVV852021:LVV852030 MFR852021:MFR852030 MPN852021:MPN852030 MZJ852021:MZJ852030 NJF852021:NJF852030 NTB852021:NTB852030 OCX852021:OCX852030 OMT852021:OMT852030 OWP852021:OWP852030 PGL852021:PGL852030 PQH852021:PQH852030 QAD852021:QAD852030 QJZ852021:QJZ852030 QTV852021:QTV852030 RDR852021:RDR852030 RNN852021:RNN852030 RXJ852021:RXJ852030 SHF852021:SHF852030 SRB852021:SRB852030 TAX852021:TAX852030 TKT852021:TKT852030 TUP852021:TUP852030 UEL852021:UEL852030 UOH852021:UOH852030 UYD852021:UYD852030 VHZ852021:VHZ852030 VRV852021:VRV852030 WBR852021:WBR852030 WLN852021:WLN852030 WVJ852021:WVJ852030 B917557:B917566 IX917557:IX917566 ST917557:ST917566 ACP917557:ACP917566 AML917557:AML917566 AWH917557:AWH917566 BGD917557:BGD917566 BPZ917557:BPZ917566 BZV917557:BZV917566 CJR917557:CJR917566 CTN917557:CTN917566 DDJ917557:DDJ917566 DNF917557:DNF917566 DXB917557:DXB917566 EGX917557:EGX917566 EQT917557:EQT917566 FAP917557:FAP917566 FKL917557:FKL917566 FUH917557:FUH917566 GED917557:GED917566 GNZ917557:GNZ917566 GXV917557:GXV917566 HHR917557:HHR917566 HRN917557:HRN917566 IBJ917557:IBJ917566 ILF917557:ILF917566 IVB917557:IVB917566 JEX917557:JEX917566 JOT917557:JOT917566 JYP917557:JYP917566 KIL917557:KIL917566 KSH917557:KSH917566 LCD917557:LCD917566 LLZ917557:LLZ917566 LVV917557:LVV917566 MFR917557:MFR917566 MPN917557:MPN917566 MZJ917557:MZJ917566 NJF917557:NJF917566 NTB917557:NTB917566 OCX917557:OCX917566 OMT917557:OMT917566 OWP917557:OWP917566 PGL917557:PGL917566 PQH917557:PQH917566 QAD917557:QAD917566 QJZ917557:QJZ917566 QTV917557:QTV917566 RDR917557:RDR917566 RNN917557:RNN917566 RXJ917557:RXJ917566 SHF917557:SHF917566 SRB917557:SRB917566 TAX917557:TAX917566 TKT917557:TKT917566 TUP917557:TUP917566 UEL917557:UEL917566 UOH917557:UOH917566 UYD917557:UYD917566 VHZ917557:VHZ917566 VRV917557:VRV917566 WBR917557:WBR917566 WLN917557:WLN917566 WVJ917557:WVJ917566 B983093:B983102 IX983093:IX983102 ST983093:ST983102 ACP983093:ACP983102 AML983093:AML983102 AWH983093:AWH983102 BGD983093:BGD983102 BPZ983093:BPZ983102 BZV983093:BZV983102 CJR983093:CJR983102 CTN983093:CTN983102 DDJ983093:DDJ983102 DNF983093:DNF983102 DXB983093:DXB983102 EGX983093:EGX983102 EQT983093:EQT983102 FAP983093:FAP983102 FKL983093:FKL983102 FUH983093:FUH983102 GED983093:GED983102 GNZ983093:GNZ983102 GXV983093:GXV983102 HHR983093:HHR983102 HRN983093:HRN983102 IBJ983093:IBJ983102 ILF983093:ILF983102 IVB983093:IVB983102 JEX983093:JEX983102 JOT983093:JOT983102 JYP983093:JYP983102 KIL983093:KIL983102 KSH983093:KSH983102 LCD983093:LCD983102 LLZ983093:LLZ983102 LVV983093:LVV983102 MFR983093:MFR983102 MPN983093:MPN983102 MZJ983093:MZJ983102 NJF983093:NJF983102 NTB983093:NTB983102 OCX983093:OCX983102 OMT983093:OMT983102 OWP983093:OWP983102 PGL983093:PGL983102 PQH983093:PQH983102 QAD983093:QAD983102 QJZ983093:QJZ983102 QTV983093:QTV983102 RDR983093:RDR983102 RNN983093:RNN983102 RXJ983093:RXJ983102 SHF983093:SHF983102 SRB983093:SRB983102 TAX983093:TAX983102 TKT983093:TKT983102 TUP983093:TUP983102 UEL983093:UEL983102 UOH983093:UOH983102 UYD983093:UYD983102 VHZ983093:VHZ983102 VRV983093:VRV983102 WBR983093:WBR983102 WLN983093:WLN983102 WVJ983093:WVJ983102">
      <formula1>$C$2:$C$8</formula1>
    </dataValidation>
  </dataValidations>
  <pageMargins left="0.78740157480314965" right="0.78740157480314965" top="0.78740157480314965" bottom="0.78740157480314965" header="0.51181102362204722" footer="0.51181102362204722"/>
  <pageSetup paperSize="9" scale="52" orientation="landscape" r:id="rId1"/>
  <headerFooter alignWithMargins="0">
    <oddFooter>&amp;C&amp;F&amp;Rp.&amp;P/&amp;N</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18891" r:id="rId4" name="Button 459">
              <controlPr defaultSize="0" print="0" autoFill="0" autoPict="0" macro="[0]!AjoutAgentTE">
                <anchor moveWithCells="1" sizeWithCells="1">
                  <from>
                    <xdr:col>2</xdr:col>
                    <xdr:colOff>30480</xdr:colOff>
                    <xdr:row>61</xdr:row>
                    <xdr:rowOff>38100</xdr:rowOff>
                  </from>
                  <to>
                    <xdr:col>2</xdr:col>
                    <xdr:colOff>5836920</xdr:colOff>
                    <xdr:row>61</xdr:row>
                    <xdr:rowOff>365760</xdr:rowOff>
                  </to>
                </anchor>
              </controlPr>
            </control>
          </mc:Choice>
        </mc:AlternateContent>
        <mc:AlternateContent xmlns:mc="http://schemas.openxmlformats.org/markup-compatibility/2006">
          <mc:Choice Requires="x14">
            <control shapeId="18893" r:id="rId5" name="Button 461">
              <controlPr defaultSize="0" print="0" autoFill="0" autoPict="0" macro="[0]!AjoutAgentTL">
                <anchor moveWithCells="1" sizeWithCells="1">
                  <from>
                    <xdr:col>2</xdr:col>
                    <xdr:colOff>30480</xdr:colOff>
                    <xdr:row>44</xdr:row>
                    <xdr:rowOff>45720</xdr:rowOff>
                  </from>
                  <to>
                    <xdr:col>2</xdr:col>
                    <xdr:colOff>5829300</xdr:colOff>
                    <xdr:row>44</xdr:row>
                    <xdr:rowOff>365760</xdr:rowOff>
                  </to>
                </anchor>
              </controlPr>
            </control>
          </mc:Choice>
        </mc:AlternateContent>
      </controls>
    </mc:Choice>
  </mc:AlternateConten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tabColor theme="0" tint="-0.14999847407452621"/>
    <pageSetUpPr fitToPage="1"/>
  </sheetPr>
  <dimension ref="A1:X83"/>
  <sheetViews>
    <sheetView zoomScale="82" zoomScaleNormal="82" workbookViewId="0">
      <pane xSplit="3" ySplit="19" topLeftCell="D56" activePane="bottomRight" state="frozen"/>
      <selection activeCell="A14" sqref="A14"/>
      <selection pane="topRight" activeCell="D14" sqref="D14"/>
      <selection pane="bottomLeft" activeCell="A20" sqref="A20"/>
      <selection pane="bottomRight" activeCell="A11" sqref="A1:XFD11"/>
    </sheetView>
  </sheetViews>
  <sheetFormatPr baseColWidth="10" defaultColWidth="10.19921875" defaultRowHeight="15" customHeight="1" x14ac:dyDescent="0.25"/>
  <cols>
    <col min="1" max="1" width="3.19921875" style="1" customWidth="1"/>
    <col min="2" max="2" width="39.8984375" style="1" bestFit="1" customWidth="1"/>
    <col min="3" max="3" width="77" style="1" customWidth="1"/>
    <col min="4" max="4" width="7.19921875" style="4" bestFit="1" customWidth="1"/>
    <col min="5" max="5" width="12.09765625" style="6" customWidth="1"/>
    <col min="6" max="6" width="10.69921875" style="6" customWidth="1"/>
    <col min="7" max="7" width="11.3984375" style="6" bestFit="1" customWidth="1"/>
    <col min="8" max="8" width="10.69921875" style="6" customWidth="1"/>
    <col min="9" max="9" width="13.59765625" style="1" customWidth="1"/>
    <col min="10" max="10" width="11.3984375" style="6" customWidth="1"/>
    <col min="11" max="12" width="9.3984375" style="7" customWidth="1"/>
    <col min="13" max="13" width="11.3984375" style="6" bestFit="1" customWidth="1"/>
    <col min="14" max="14" width="10.69921875" style="6" customWidth="1"/>
    <col min="15" max="15" width="11.3984375" style="6" bestFit="1" customWidth="1"/>
    <col min="16" max="16" width="10.19921875" style="7" customWidth="1"/>
    <col min="17" max="17" width="14.69921875" style="8" customWidth="1"/>
    <col min="18" max="18" width="11.09765625" style="6" bestFit="1" customWidth="1"/>
    <col min="19" max="19" width="12.09765625" style="1" bestFit="1" customWidth="1"/>
    <col min="20" max="20" width="12.5" style="1" bestFit="1" customWidth="1"/>
    <col min="21" max="21" width="11.69921875" style="1" bestFit="1" customWidth="1"/>
    <col min="22" max="256" width="10.19921875" style="1"/>
    <col min="257" max="257" width="3.19921875" style="1" customWidth="1"/>
    <col min="258" max="258" width="39.8984375" style="1" bestFit="1" customWidth="1"/>
    <col min="259" max="259" width="27" style="1" customWidth="1"/>
    <col min="260" max="260" width="7.19921875" style="1" bestFit="1" customWidth="1"/>
    <col min="261" max="261" width="12.09765625" style="1" customWidth="1"/>
    <col min="262" max="262" width="10.69921875" style="1" customWidth="1"/>
    <col min="263" max="263" width="11.3984375" style="1" bestFit="1" customWidth="1"/>
    <col min="264" max="264" width="10.69921875" style="1" customWidth="1"/>
    <col min="265" max="266" width="0" style="1" hidden="1" customWidth="1"/>
    <col min="267" max="268" width="9.3984375" style="1" customWidth="1"/>
    <col min="269" max="269" width="11.3984375" style="1" bestFit="1" customWidth="1"/>
    <col min="270" max="270" width="10.69921875" style="1" customWidth="1"/>
    <col min="271" max="271" width="11.3984375" style="1" bestFit="1" customWidth="1"/>
    <col min="272" max="272" width="10.19921875" style="1" customWidth="1"/>
    <col min="273" max="273" width="14.69921875" style="1" customWidth="1"/>
    <col min="274" max="274" width="11.09765625" style="1" bestFit="1" customWidth="1"/>
    <col min="275" max="512" width="10.19921875" style="1"/>
    <col min="513" max="513" width="3.19921875" style="1" customWidth="1"/>
    <col min="514" max="514" width="39.8984375" style="1" bestFit="1" customWidth="1"/>
    <col min="515" max="515" width="27" style="1" customWidth="1"/>
    <col min="516" max="516" width="7.19921875" style="1" bestFit="1" customWidth="1"/>
    <col min="517" max="517" width="12.09765625" style="1" customWidth="1"/>
    <col min="518" max="518" width="10.69921875" style="1" customWidth="1"/>
    <col min="519" max="519" width="11.3984375" style="1" bestFit="1" customWidth="1"/>
    <col min="520" max="520" width="10.69921875" style="1" customWidth="1"/>
    <col min="521" max="522" width="0" style="1" hidden="1" customWidth="1"/>
    <col min="523" max="524" width="9.3984375" style="1" customWidth="1"/>
    <col min="525" max="525" width="11.3984375" style="1" bestFit="1" customWidth="1"/>
    <col min="526" max="526" width="10.69921875" style="1" customWidth="1"/>
    <col min="527" max="527" width="11.3984375" style="1" bestFit="1" customWidth="1"/>
    <col min="528" max="528" width="10.19921875" style="1" customWidth="1"/>
    <col min="529" max="529" width="14.69921875" style="1" customWidth="1"/>
    <col min="530" max="530" width="11.09765625" style="1" bestFit="1" customWidth="1"/>
    <col min="531" max="768" width="10.19921875" style="1"/>
    <col min="769" max="769" width="3.19921875" style="1" customWidth="1"/>
    <col min="770" max="770" width="39.8984375" style="1" bestFit="1" customWidth="1"/>
    <col min="771" max="771" width="27" style="1" customWidth="1"/>
    <col min="772" max="772" width="7.19921875" style="1" bestFit="1" customWidth="1"/>
    <col min="773" max="773" width="12.09765625" style="1" customWidth="1"/>
    <col min="774" max="774" width="10.69921875" style="1" customWidth="1"/>
    <col min="775" max="775" width="11.3984375" style="1" bestFit="1" customWidth="1"/>
    <col min="776" max="776" width="10.69921875" style="1" customWidth="1"/>
    <col min="777" max="778" width="0" style="1" hidden="1" customWidth="1"/>
    <col min="779" max="780" width="9.3984375" style="1" customWidth="1"/>
    <col min="781" max="781" width="11.3984375" style="1" bestFit="1" customWidth="1"/>
    <col min="782" max="782" width="10.69921875" style="1" customWidth="1"/>
    <col min="783" max="783" width="11.3984375" style="1" bestFit="1" customWidth="1"/>
    <col min="784" max="784" width="10.19921875" style="1" customWidth="1"/>
    <col min="785" max="785" width="14.69921875" style="1" customWidth="1"/>
    <col min="786" max="786" width="11.09765625" style="1" bestFit="1" customWidth="1"/>
    <col min="787" max="1024" width="10.19921875" style="1"/>
    <col min="1025" max="1025" width="3.19921875" style="1" customWidth="1"/>
    <col min="1026" max="1026" width="39.8984375" style="1" bestFit="1" customWidth="1"/>
    <col min="1027" max="1027" width="27" style="1" customWidth="1"/>
    <col min="1028" max="1028" width="7.19921875" style="1" bestFit="1" customWidth="1"/>
    <col min="1029" max="1029" width="12.09765625" style="1" customWidth="1"/>
    <col min="1030" max="1030" width="10.69921875" style="1" customWidth="1"/>
    <col min="1031" max="1031" width="11.3984375" style="1" bestFit="1" customWidth="1"/>
    <col min="1032" max="1032" width="10.69921875" style="1" customWidth="1"/>
    <col min="1033" max="1034" width="0" style="1" hidden="1" customWidth="1"/>
    <col min="1035" max="1036" width="9.3984375" style="1" customWidth="1"/>
    <col min="1037" max="1037" width="11.3984375" style="1" bestFit="1" customWidth="1"/>
    <col min="1038" max="1038" width="10.69921875" style="1" customWidth="1"/>
    <col min="1039" max="1039" width="11.3984375" style="1" bestFit="1" customWidth="1"/>
    <col min="1040" max="1040" width="10.19921875" style="1" customWidth="1"/>
    <col min="1041" max="1041" width="14.69921875" style="1" customWidth="1"/>
    <col min="1042" max="1042" width="11.09765625" style="1" bestFit="1" customWidth="1"/>
    <col min="1043" max="1280" width="10.19921875" style="1"/>
    <col min="1281" max="1281" width="3.19921875" style="1" customWidth="1"/>
    <col min="1282" max="1282" width="39.8984375" style="1" bestFit="1" customWidth="1"/>
    <col min="1283" max="1283" width="27" style="1" customWidth="1"/>
    <col min="1284" max="1284" width="7.19921875" style="1" bestFit="1" customWidth="1"/>
    <col min="1285" max="1285" width="12.09765625" style="1" customWidth="1"/>
    <col min="1286" max="1286" width="10.69921875" style="1" customWidth="1"/>
    <col min="1287" max="1287" width="11.3984375" style="1" bestFit="1" customWidth="1"/>
    <col min="1288" max="1288" width="10.69921875" style="1" customWidth="1"/>
    <col min="1289" max="1290" width="0" style="1" hidden="1" customWidth="1"/>
    <col min="1291" max="1292" width="9.3984375" style="1" customWidth="1"/>
    <col min="1293" max="1293" width="11.3984375" style="1" bestFit="1" customWidth="1"/>
    <col min="1294" max="1294" width="10.69921875" style="1" customWidth="1"/>
    <col min="1295" max="1295" width="11.3984375" style="1" bestFit="1" customWidth="1"/>
    <col min="1296" max="1296" width="10.19921875" style="1" customWidth="1"/>
    <col min="1297" max="1297" width="14.69921875" style="1" customWidth="1"/>
    <col min="1298" max="1298" width="11.09765625" style="1" bestFit="1" customWidth="1"/>
    <col min="1299" max="1536" width="10.19921875" style="1"/>
    <col min="1537" max="1537" width="3.19921875" style="1" customWidth="1"/>
    <col min="1538" max="1538" width="39.8984375" style="1" bestFit="1" customWidth="1"/>
    <col min="1539" max="1539" width="27" style="1" customWidth="1"/>
    <col min="1540" max="1540" width="7.19921875" style="1" bestFit="1" customWidth="1"/>
    <col min="1541" max="1541" width="12.09765625" style="1" customWidth="1"/>
    <col min="1542" max="1542" width="10.69921875" style="1" customWidth="1"/>
    <col min="1543" max="1543" width="11.3984375" style="1" bestFit="1" customWidth="1"/>
    <col min="1544" max="1544" width="10.69921875" style="1" customWidth="1"/>
    <col min="1545" max="1546" width="0" style="1" hidden="1" customWidth="1"/>
    <col min="1547" max="1548" width="9.3984375" style="1" customWidth="1"/>
    <col min="1549" max="1549" width="11.3984375" style="1" bestFit="1" customWidth="1"/>
    <col min="1550" max="1550" width="10.69921875" style="1" customWidth="1"/>
    <col min="1551" max="1551" width="11.3984375" style="1" bestFit="1" customWidth="1"/>
    <col min="1552" max="1552" width="10.19921875" style="1" customWidth="1"/>
    <col min="1553" max="1553" width="14.69921875" style="1" customWidth="1"/>
    <col min="1554" max="1554" width="11.09765625" style="1" bestFit="1" customWidth="1"/>
    <col min="1555" max="1792" width="10.19921875" style="1"/>
    <col min="1793" max="1793" width="3.19921875" style="1" customWidth="1"/>
    <col min="1794" max="1794" width="39.8984375" style="1" bestFit="1" customWidth="1"/>
    <col min="1795" max="1795" width="27" style="1" customWidth="1"/>
    <col min="1796" max="1796" width="7.19921875" style="1" bestFit="1" customWidth="1"/>
    <col min="1797" max="1797" width="12.09765625" style="1" customWidth="1"/>
    <col min="1798" max="1798" width="10.69921875" style="1" customWidth="1"/>
    <col min="1799" max="1799" width="11.3984375" style="1" bestFit="1" customWidth="1"/>
    <col min="1800" max="1800" width="10.69921875" style="1" customWidth="1"/>
    <col min="1801" max="1802" width="0" style="1" hidden="1" customWidth="1"/>
    <col min="1803" max="1804" width="9.3984375" style="1" customWidth="1"/>
    <col min="1805" max="1805" width="11.3984375" style="1" bestFit="1" customWidth="1"/>
    <col min="1806" max="1806" width="10.69921875" style="1" customWidth="1"/>
    <col min="1807" max="1807" width="11.3984375" style="1" bestFit="1" customWidth="1"/>
    <col min="1808" max="1808" width="10.19921875" style="1" customWidth="1"/>
    <col min="1809" max="1809" width="14.69921875" style="1" customWidth="1"/>
    <col min="1810" max="1810" width="11.09765625" style="1" bestFit="1" customWidth="1"/>
    <col min="1811" max="2048" width="10.19921875" style="1"/>
    <col min="2049" max="2049" width="3.19921875" style="1" customWidth="1"/>
    <col min="2050" max="2050" width="39.8984375" style="1" bestFit="1" customWidth="1"/>
    <col min="2051" max="2051" width="27" style="1" customWidth="1"/>
    <col min="2052" max="2052" width="7.19921875" style="1" bestFit="1" customWidth="1"/>
    <col min="2053" max="2053" width="12.09765625" style="1" customWidth="1"/>
    <col min="2054" max="2054" width="10.69921875" style="1" customWidth="1"/>
    <col min="2055" max="2055" width="11.3984375" style="1" bestFit="1" customWidth="1"/>
    <col min="2056" max="2056" width="10.69921875" style="1" customWidth="1"/>
    <col min="2057" max="2058" width="0" style="1" hidden="1" customWidth="1"/>
    <col min="2059" max="2060" width="9.3984375" style="1" customWidth="1"/>
    <col min="2061" max="2061" width="11.3984375" style="1" bestFit="1" customWidth="1"/>
    <col min="2062" max="2062" width="10.69921875" style="1" customWidth="1"/>
    <col min="2063" max="2063" width="11.3984375" style="1" bestFit="1" customWidth="1"/>
    <col min="2064" max="2064" width="10.19921875" style="1" customWidth="1"/>
    <col min="2065" max="2065" width="14.69921875" style="1" customWidth="1"/>
    <col min="2066" max="2066" width="11.09765625" style="1" bestFit="1" customWidth="1"/>
    <col min="2067" max="2304" width="10.19921875" style="1"/>
    <col min="2305" max="2305" width="3.19921875" style="1" customWidth="1"/>
    <col min="2306" max="2306" width="39.8984375" style="1" bestFit="1" customWidth="1"/>
    <col min="2307" max="2307" width="27" style="1" customWidth="1"/>
    <col min="2308" max="2308" width="7.19921875" style="1" bestFit="1" customWidth="1"/>
    <col min="2309" max="2309" width="12.09765625" style="1" customWidth="1"/>
    <col min="2310" max="2310" width="10.69921875" style="1" customWidth="1"/>
    <col min="2311" max="2311" width="11.3984375" style="1" bestFit="1" customWidth="1"/>
    <col min="2312" max="2312" width="10.69921875" style="1" customWidth="1"/>
    <col min="2313" max="2314" width="0" style="1" hidden="1" customWidth="1"/>
    <col min="2315" max="2316" width="9.3984375" style="1" customWidth="1"/>
    <col min="2317" max="2317" width="11.3984375" style="1" bestFit="1" customWidth="1"/>
    <col min="2318" max="2318" width="10.69921875" style="1" customWidth="1"/>
    <col min="2319" max="2319" width="11.3984375" style="1" bestFit="1" customWidth="1"/>
    <col min="2320" max="2320" width="10.19921875" style="1" customWidth="1"/>
    <col min="2321" max="2321" width="14.69921875" style="1" customWidth="1"/>
    <col min="2322" max="2322" width="11.09765625" style="1" bestFit="1" customWidth="1"/>
    <col min="2323" max="2560" width="10.19921875" style="1"/>
    <col min="2561" max="2561" width="3.19921875" style="1" customWidth="1"/>
    <col min="2562" max="2562" width="39.8984375" style="1" bestFit="1" customWidth="1"/>
    <col min="2563" max="2563" width="27" style="1" customWidth="1"/>
    <col min="2564" max="2564" width="7.19921875" style="1" bestFit="1" customWidth="1"/>
    <col min="2565" max="2565" width="12.09765625" style="1" customWidth="1"/>
    <col min="2566" max="2566" width="10.69921875" style="1" customWidth="1"/>
    <col min="2567" max="2567" width="11.3984375" style="1" bestFit="1" customWidth="1"/>
    <col min="2568" max="2568" width="10.69921875" style="1" customWidth="1"/>
    <col min="2569" max="2570" width="0" style="1" hidden="1" customWidth="1"/>
    <col min="2571" max="2572" width="9.3984375" style="1" customWidth="1"/>
    <col min="2573" max="2573" width="11.3984375" style="1" bestFit="1" customWidth="1"/>
    <col min="2574" max="2574" width="10.69921875" style="1" customWidth="1"/>
    <col min="2575" max="2575" width="11.3984375" style="1" bestFit="1" customWidth="1"/>
    <col min="2576" max="2576" width="10.19921875" style="1" customWidth="1"/>
    <col min="2577" max="2577" width="14.69921875" style="1" customWidth="1"/>
    <col min="2578" max="2578" width="11.09765625" style="1" bestFit="1" customWidth="1"/>
    <col min="2579" max="2816" width="10.19921875" style="1"/>
    <col min="2817" max="2817" width="3.19921875" style="1" customWidth="1"/>
    <col min="2818" max="2818" width="39.8984375" style="1" bestFit="1" customWidth="1"/>
    <col min="2819" max="2819" width="27" style="1" customWidth="1"/>
    <col min="2820" max="2820" width="7.19921875" style="1" bestFit="1" customWidth="1"/>
    <col min="2821" max="2821" width="12.09765625" style="1" customWidth="1"/>
    <col min="2822" max="2822" width="10.69921875" style="1" customWidth="1"/>
    <col min="2823" max="2823" width="11.3984375" style="1" bestFit="1" customWidth="1"/>
    <col min="2824" max="2824" width="10.69921875" style="1" customWidth="1"/>
    <col min="2825" max="2826" width="0" style="1" hidden="1" customWidth="1"/>
    <col min="2827" max="2828" width="9.3984375" style="1" customWidth="1"/>
    <col min="2829" max="2829" width="11.3984375" style="1" bestFit="1" customWidth="1"/>
    <col min="2830" max="2830" width="10.69921875" style="1" customWidth="1"/>
    <col min="2831" max="2831" width="11.3984375" style="1" bestFit="1" customWidth="1"/>
    <col min="2832" max="2832" width="10.19921875" style="1" customWidth="1"/>
    <col min="2833" max="2833" width="14.69921875" style="1" customWidth="1"/>
    <col min="2834" max="2834" width="11.09765625" style="1" bestFit="1" customWidth="1"/>
    <col min="2835" max="3072" width="10.19921875" style="1"/>
    <col min="3073" max="3073" width="3.19921875" style="1" customWidth="1"/>
    <col min="3074" max="3074" width="39.8984375" style="1" bestFit="1" customWidth="1"/>
    <col min="3075" max="3075" width="27" style="1" customWidth="1"/>
    <col min="3076" max="3076" width="7.19921875" style="1" bestFit="1" customWidth="1"/>
    <col min="3077" max="3077" width="12.09765625" style="1" customWidth="1"/>
    <col min="3078" max="3078" width="10.69921875" style="1" customWidth="1"/>
    <col min="3079" max="3079" width="11.3984375" style="1" bestFit="1" customWidth="1"/>
    <col min="3080" max="3080" width="10.69921875" style="1" customWidth="1"/>
    <col min="3081" max="3082" width="0" style="1" hidden="1" customWidth="1"/>
    <col min="3083" max="3084" width="9.3984375" style="1" customWidth="1"/>
    <col min="3085" max="3085" width="11.3984375" style="1" bestFit="1" customWidth="1"/>
    <col min="3086" max="3086" width="10.69921875" style="1" customWidth="1"/>
    <col min="3087" max="3087" width="11.3984375" style="1" bestFit="1" customWidth="1"/>
    <col min="3088" max="3088" width="10.19921875" style="1" customWidth="1"/>
    <col min="3089" max="3089" width="14.69921875" style="1" customWidth="1"/>
    <col min="3090" max="3090" width="11.09765625" style="1" bestFit="1" customWidth="1"/>
    <col min="3091" max="3328" width="10.19921875" style="1"/>
    <col min="3329" max="3329" width="3.19921875" style="1" customWidth="1"/>
    <col min="3330" max="3330" width="39.8984375" style="1" bestFit="1" customWidth="1"/>
    <col min="3331" max="3331" width="27" style="1" customWidth="1"/>
    <col min="3332" max="3332" width="7.19921875" style="1" bestFit="1" customWidth="1"/>
    <col min="3333" max="3333" width="12.09765625" style="1" customWidth="1"/>
    <col min="3334" max="3334" width="10.69921875" style="1" customWidth="1"/>
    <col min="3335" max="3335" width="11.3984375" style="1" bestFit="1" customWidth="1"/>
    <col min="3336" max="3336" width="10.69921875" style="1" customWidth="1"/>
    <col min="3337" max="3338" width="0" style="1" hidden="1" customWidth="1"/>
    <col min="3339" max="3340" width="9.3984375" style="1" customWidth="1"/>
    <col min="3341" max="3341" width="11.3984375" style="1" bestFit="1" customWidth="1"/>
    <col min="3342" max="3342" width="10.69921875" style="1" customWidth="1"/>
    <col min="3343" max="3343" width="11.3984375" style="1" bestFit="1" customWidth="1"/>
    <col min="3344" max="3344" width="10.19921875" style="1" customWidth="1"/>
    <col min="3345" max="3345" width="14.69921875" style="1" customWidth="1"/>
    <col min="3346" max="3346" width="11.09765625" style="1" bestFit="1" customWidth="1"/>
    <col min="3347" max="3584" width="10.19921875" style="1"/>
    <col min="3585" max="3585" width="3.19921875" style="1" customWidth="1"/>
    <col min="3586" max="3586" width="39.8984375" style="1" bestFit="1" customWidth="1"/>
    <col min="3587" max="3587" width="27" style="1" customWidth="1"/>
    <col min="3588" max="3588" width="7.19921875" style="1" bestFit="1" customWidth="1"/>
    <col min="3589" max="3589" width="12.09765625" style="1" customWidth="1"/>
    <col min="3590" max="3590" width="10.69921875" style="1" customWidth="1"/>
    <col min="3591" max="3591" width="11.3984375" style="1" bestFit="1" customWidth="1"/>
    <col min="3592" max="3592" width="10.69921875" style="1" customWidth="1"/>
    <col min="3593" max="3594" width="0" style="1" hidden="1" customWidth="1"/>
    <col min="3595" max="3596" width="9.3984375" style="1" customWidth="1"/>
    <col min="3597" max="3597" width="11.3984375" style="1" bestFit="1" customWidth="1"/>
    <col min="3598" max="3598" width="10.69921875" style="1" customWidth="1"/>
    <col min="3599" max="3599" width="11.3984375" style="1" bestFit="1" customWidth="1"/>
    <col min="3600" max="3600" width="10.19921875" style="1" customWidth="1"/>
    <col min="3601" max="3601" width="14.69921875" style="1" customWidth="1"/>
    <col min="3602" max="3602" width="11.09765625" style="1" bestFit="1" customWidth="1"/>
    <col min="3603" max="3840" width="10.19921875" style="1"/>
    <col min="3841" max="3841" width="3.19921875" style="1" customWidth="1"/>
    <col min="3842" max="3842" width="39.8984375" style="1" bestFit="1" customWidth="1"/>
    <col min="3843" max="3843" width="27" style="1" customWidth="1"/>
    <col min="3844" max="3844" width="7.19921875" style="1" bestFit="1" customWidth="1"/>
    <col min="3845" max="3845" width="12.09765625" style="1" customWidth="1"/>
    <col min="3846" max="3846" width="10.69921875" style="1" customWidth="1"/>
    <col min="3847" max="3847" width="11.3984375" style="1" bestFit="1" customWidth="1"/>
    <col min="3848" max="3848" width="10.69921875" style="1" customWidth="1"/>
    <col min="3849" max="3850" width="0" style="1" hidden="1" customWidth="1"/>
    <col min="3851" max="3852" width="9.3984375" style="1" customWidth="1"/>
    <col min="3853" max="3853" width="11.3984375" style="1" bestFit="1" customWidth="1"/>
    <col min="3854" max="3854" width="10.69921875" style="1" customWidth="1"/>
    <col min="3855" max="3855" width="11.3984375" style="1" bestFit="1" customWidth="1"/>
    <col min="3856" max="3856" width="10.19921875" style="1" customWidth="1"/>
    <col min="3857" max="3857" width="14.69921875" style="1" customWidth="1"/>
    <col min="3858" max="3858" width="11.09765625" style="1" bestFit="1" customWidth="1"/>
    <col min="3859" max="4096" width="10.19921875" style="1"/>
    <col min="4097" max="4097" width="3.19921875" style="1" customWidth="1"/>
    <col min="4098" max="4098" width="39.8984375" style="1" bestFit="1" customWidth="1"/>
    <col min="4099" max="4099" width="27" style="1" customWidth="1"/>
    <col min="4100" max="4100" width="7.19921875" style="1" bestFit="1" customWidth="1"/>
    <col min="4101" max="4101" width="12.09765625" style="1" customWidth="1"/>
    <col min="4102" max="4102" width="10.69921875" style="1" customWidth="1"/>
    <col min="4103" max="4103" width="11.3984375" style="1" bestFit="1" customWidth="1"/>
    <col min="4104" max="4104" width="10.69921875" style="1" customWidth="1"/>
    <col min="4105" max="4106" width="0" style="1" hidden="1" customWidth="1"/>
    <col min="4107" max="4108" width="9.3984375" style="1" customWidth="1"/>
    <col min="4109" max="4109" width="11.3984375" style="1" bestFit="1" customWidth="1"/>
    <col min="4110" max="4110" width="10.69921875" style="1" customWidth="1"/>
    <col min="4111" max="4111" width="11.3984375" style="1" bestFit="1" customWidth="1"/>
    <col min="4112" max="4112" width="10.19921875" style="1" customWidth="1"/>
    <col min="4113" max="4113" width="14.69921875" style="1" customWidth="1"/>
    <col min="4114" max="4114" width="11.09765625" style="1" bestFit="1" customWidth="1"/>
    <col min="4115" max="4352" width="10.19921875" style="1"/>
    <col min="4353" max="4353" width="3.19921875" style="1" customWidth="1"/>
    <col min="4354" max="4354" width="39.8984375" style="1" bestFit="1" customWidth="1"/>
    <col min="4355" max="4355" width="27" style="1" customWidth="1"/>
    <col min="4356" max="4356" width="7.19921875" style="1" bestFit="1" customWidth="1"/>
    <col min="4357" max="4357" width="12.09765625" style="1" customWidth="1"/>
    <col min="4358" max="4358" width="10.69921875" style="1" customWidth="1"/>
    <col min="4359" max="4359" width="11.3984375" style="1" bestFit="1" customWidth="1"/>
    <col min="4360" max="4360" width="10.69921875" style="1" customWidth="1"/>
    <col min="4361" max="4362" width="0" style="1" hidden="1" customWidth="1"/>
    <col min="4363" max="4364" width="9.3984375" style="1" customWidth="1"/>
    <col min="4365" max="4365" width="11.3984375" style="1" bestFit="1" customWidth="1"/>
    <col min="4366" max="4366" width="10.69921875" style="1" customWidth="1"/>
    <col min="4367" max="4367" width="11.3984375" style="1" bestFit="1" customWidth="1"/>
    <col min="4368" max="4368" width="10.19921875" style="1" customWidth="1"/>
    <col min="4369" max="4369" width="14.69921875" style="1" customWidth="1"/>
    <col min="4370" max="4370" width="11.09765625" style="1" bestFit="1" customWidth="1"/>
    <col min="4371" max="4608" width="10.19921875" style="1"/>
    <col min="4609" max="4609" width="3.19921875" style="1" customWidth="1"/>
    <col min="4610" max="4610" width="39.8984375" style="1" bestFit="1" customWidth="1"/>
    <col min="4611" max="4611" width="27" style="1" customWidth="1"/>
    <col min="4612" max="4612" width="7.19921875" style="1" bestFit="1" customWidth="1"/>
    <col min="4613" max="4613" width="12.09765625" style="1" customWidth="1"/>
    <col min="4614" max="4614" width="10.69921875" style="1" customWidth="1"/>
    <col min="4615" max="4615" width="11.3984375" style="1" bestFit="1" customWidth="1"/>
    <col min="4616" max="4616" width="10.69921875" style="1" customWidth="1"/>
    <col min="4617" max="4618" width="0" style="1" hidden="1" customWidth="1"/>
    <col min="4619" max="4620" width="9.3984375" style="1" customWidth="1"/>
    <col min="4621" max="4621" width="11.3984375" style="1" bestFit="1" customWidth="1"/>
    <col min="4622" max="4622" width="10.69921875" style="1" customWidth="1"/>
    <col min="4623" max="4623" width="11.3984375" style="1" bestFit="1" customWidth="1"/>
    <col min="4624" max="4624" width="10.19921875" style="1" customWidth="1"/>
    <col min="4625" max="4625" width="14.69921875" style="1" customWidth="1"/>
    <col min="4626" max="4626" width="11.09765625" style="1" bestFit="1" customWidth="1"/>
    <col min="4627" max="4864" width="10.19921875" style="1"/>
    <col min="4865" max="4865" width="3.19921875" style="1" customWidth="1"/>
    <col min="4866" max="4866" width="39.8984375" style="1" bestFit="1" customWidth="1"/>
    <col min="4867" max="4867" width="27" style="1" customWidth="1"/>
    <col min="4868" max="4868" width="7.19921875" style="1" bestFit="1" customWidth="1"/>
    <col min="4869" max="4869" width="12.09765625" style="1" customWidth="1"/>
    <col min="4870" max="4870" width="10.69921875" style="1" customWidth="1"/>
    <col min="4871" max="4871" width="11.3984375" style="1" bestFit="1" customWidth="1"/>
    <col min="4872" max="4872" width="10.69921875" style="1" customWidth="1"/>
    <col min="4873" max="4874" width="0" style="1" hidden="1" customWidth="1"/>
    <col min="4875" max="4876" width="9.3984375" style="1" customWidth="1"/>
    <col min="4877" max="4877" width="11.3984375" style="1" bestFit="1" customWidth="1"/>
    <col min="4878" max="4878" width="10.69921875" style="1" customWidth="1"/>
    <col min="4879" max="4879" width="11.3984375" style="1" bestFit="1" customWidth="1"/>
    <col min="4880" max="4880" width="10.19921875" style="1" customWidth="1"/>
    <col min="4881" max="4881" width="14.69921875" style="1" customWidth="1"/>
    <col min="4882" max="4882" width="11.09765625" style="1" bestFit="1" customWidth="1"/>
    <col min="4883" max="5120" width="10.19921875" style="1"/>
    <col min="5121" max="5121" width="3.19921875" style="1" customWidth="1"/>
    <col min="5122" max="5122" width="39.8984375" style="1" bestFit="1" customWidth="1"/>
    <col min="5123" max="5123" width="27" style="1" customWidth="1"/>
    <col min="5124" max="5124" width="7.19921875" style="1" bestFit="1" customWidth="1"/>
    <col min="5125" max="5125" width="12.09765625" style="1" customWidth="1"/>
    <col min="5126" max="5126" width="10.69921875" style="1" customWidth="1"/>
    <col min="5127" max="5127" width="11.3984375" style="1" bestFit="1" customWidth="1"/>
    <col min="5128" max="5128" width="10.69921875" style="1" customWidth="1"/>
    <col min="5129" max="5130" width="0" style="1" hidden="1" customWidth="1"/>
    <col min="5131" max="5132" width="9.3984375" style="1" customWidth="1"/>
    <col min="5133" max="5133" width="11.3984375" style="1" bestFit="1" customWidth="1"/>
    <col min="5134" max="5134" width="10.69921875" style="1" customWidth="1"/>
    <col min="5135" max="5135" width="11.3984375" style="1" bestFit="1" customWidth="1"/>
    <col min="5136" max="5136" width="10.19921875" style="1" customWidth="1"/>
    <col min="5137" max="5137" width="14.69921875" style="1" customWidth="1"/>
    <col min="5138" max="5138" width="11.09765625" style="1" bestFit="1" customWidth="1"/>
    <col min="5139" max="5376" width="10.19921875" style="1"/>
    <col min="5377" max="5377" width="3.19921875" style="1" customWidth="1"/>
    <col min="5378" max="5378" width="39.8984375" style="1" bestFit="1" customWidth="1"/>
    <col min="5379" max="5379" width="27" style="1" customWidth="1"/>
    <col min="5380" max="5380" width="7.19921875" style="1" bestFit="1" customWidth="1"/>
    <col min="5381" max="5381" width="12.09765625" style="1" customWidth="1"/>
    <col min="5382" max="5382" width="10.69921875" style="1" customWidth="1"/>
    <col min="5383" max="5383" width="11.3984375" style="1" bestFit="1" customWidth="1"/>
    <col min="5384" max="5384" width="10.69921875" style="1" customWidth="1"/>
    <col min="5385" max="5386" width="0" style="1" hidden="1" customWidth="1"/>
    <col min="5387" max="5388" width="9.3984375" style="1" customWidth="1"/>
    <col min="5389" max="5389" width="11.3984375" style="1" bestFit="1" customWidth="1"/>
    <col min="5390" max="5390" width="10.69921875" style="1" customWidth="1"/>
    <col min="5391" max="5391" width="11.3984375" style="1" bestFit="1" customWidth="1"/>
    <col min="5392" max="5392" width="10.19921875" style="1" customWidth="1"/>
    <col min="5393" max="5393" width="14.69921875" style="1" customWidth="1"/>
    <col min="5394" max="5394" width="11.09765625" style="1" bestFit="1" customWidth="1"/>
    <col min="5395" max="5632" width="10.19921875" style="1"/>
    <col min="5633" max="5633" width="3.19921875" style="1" customWidth="1"/>
    <col min="5634" max="5634" width="39.8984375" style="1" bestFit="1" customWidth="1"/>
    <col min="5635" max="5635" width="27" style="1" customWidth="1"/>
    <col min="5636" max="5636" width="7.19921875" style="1" bestFit="1" customWidth="1"/>
    <col min="5637" max="5637" width="12.09765625" style="1" customWidth="1"/>
    <col min="5638" max="5638" width="10.69921875" style="1" customWidth="1"/>
    <col min="5639" max="5639" width="11.3984375" style="1" bestFit="1" customWidth="1"/>
    <col min="5640" max="5640" width="10.69921875" style="1" customWidth="1"/>
    <col min="5641" max="5642" width="0" style="1" hidden="1" customWidth="1"/>
    <col min="5643" max="5644" width="9.3984375" style="1" customWidth="1"/>
    <col min="5645" max="5645" width="11.3984375" style="1" bestFit="1" customWidth="1"/>
    <col min="5646" max="5646" width="10.69921875" style="1" customWidth="1"/>
    <col min="5647" max="5647" width="11.3984375" style="1" bestFit="1" customWidth="1"/>
    <col min="5648" max="5648" width="10.19921875" style="1" customWidth="1"/>
    <col min="5649" max="5649" width="14.69921875" style="1" customWidth="1"/>
    <col min="5650" max="5650" width="11.09765625" style="1" bestFit="1" customWidth="1"/>
    <col min="5651" max="5888" width="10.19921875" style="1"/>
    <col min="5889" max="5889" width="3.19921875" style="1" customWidth="1"/>
    <col min="5890" max="5890" width="39.8984375" style="1" bestFit="1" customWidth="1"/>
    <col min="5891" max="5891" width="27" style="1" customWidth="1"/>
    <col min="5892" max="5892" width="7.19921875" style="1" bestFit="1" customWidth="1"/>
    <col min="5893" max="5893" width="12.09765625" style="1" customWidth="1"/>
    <col min="5894" max="5894" width="10.69921875" style="1" customWidth="1"/>
    <col min="5895" max="5895" width="11.3984375" style="1" bestFit="1" customWidth="1"/>
    <col min="5896" max="5896" width="10.69921875" style="1" customWidth="1"/>
    <col min="5897" max="5898" width="0" style="1" hidden="1" customWidth="1"/>
    <col min="5899" max="5900" width="9.3984375" style="1" customWidth="1"/>
    <col min="5901" max="5901" width="11.3984375" style="1" bestFit="1" customWidth="1"/>
    <col min="5902" max="5902" width="10.69921875" style="1" customWidth="1"/>
    <col min="5903" max="5903" width="11.3984375" style="1" bestFit="1" customWidth="1"/>
    <col min="5904" max="5904" width="10.19921875" style="1" customWidth="1"/>
    <col min="5905" max="5905" width="14.69921875" style="1" customWidth="1"/>
    <col min="5906" max="5906" width="11.09765625" style="1" bestFit="1" customWidth="1"/>
    <col min="5907" max="6144" width="10.19921875" style="1"/>
    <col min="6145" max="6145" width="3.19921875" style="1" customWidth="1"/>
    <col min="6146" max="6146" width="39.8984375" style="1" bestFit="1" customWidth="1"/>
    <col min="6147" max="6147" width="27" style="1" customWidth="1"/>
    <col min="6148" max="6148" width="7.19921875" style="1" bestFit="1" customWidth="1"/>
    <col min="6149" max="6149" width="12.09765625" style="1" customWidth="1"/>
    <col min="6150" max="6150" width="10.69921875" style="1" customWidth="1"/>
    <col min="6151" max="6151" width="11.3984375" style="1" bestFit="1" customWidth="1"/>
    <col min="6152" max="6152" width="10.69921875" style="1" customWidth="1"/>
    <col min="6153" max="6154" width="0" style="1" hidden="1" customWidth="1"/>
    <col min="6155" max="6156" width="9.3984375" style="1" customWidth="1"/>
    <col min="6157" max="6157" width="11.3984375" style="1" bestFit="1" customWidth="1"/>
    <col min="6158" max="6158" width="10.69921875" style="1" customWidth="1"/>
    <col min="6159" max="6159" width="11.3984375" style="1" bestFit="1" customWidth="1"/>
    <col min="6160" max="6160" width="10.19921875" style="1" customWidth="1"/>
    <col min="6161" max="6161" width="14.69921875" style="1" customWidth="1"/>
    <col min="6162" max="6162" width="11.09765625" style="1" bestFit="1" customWidth="1"/>
    <col min="6163" max="6400" width="10.19921875" style="1"/>
    <col min="6401" max="6401" width="3.19921875" style="1" customWidth="1"/>
    <col min="6402" max="6402" width="39.8984375" style="1" bestFit="1" customWidth="1"/>
    <col min="6403" max="6403" width="27" style="1" customWidth="1"/>
    <col min="6404" max="6404" width="7.19921875" style="1" bestFit="1" customWidth="1"/>
    <col min="6405" max="6405" width="12.09765625" style="1" customWidth="1"/>
    <col min="6406" max="6406" width="10.69921875" style="1" customWidth="1"/>
    <col min="6407" max="6407" width="11.3984375" style="1" bestFit="1" customWidth="1"/>
    <col min="6408" max="6408" width="10.69921875" style="1" customWidth="1"/>
    <col min="6409" max="6410" width="0" style="1" hidden="1" customWidth="1"/>
    <col min="6411" max="6412" width="9.3984375" style="1" customWidth="1"/>
    <col min="6413" max="6413" width="11.3984375" style="1" bestFit="1" customWidth="1"/>
    <col min="6414" max="6414" width="10.69921875" style="1" customWidth="1"/>
    <col min="6415" max="6415" width="11.3984375" style="1" bestFit="1" customWidth="1"/>
    <col min="6416" max="6416" width="10.19921875" style="1" customWidth="1"/>
    <col min="6417" max="6417" width="14.69921875" style="1" customWidth="1"/>
    <col min="6418" max="6418" width="11.09765625" style="1" bestFit="1" customWidth="1"/>
    <col min="6419" max="6656" width="10.19921875" style="1"/>
    <col min="6657" max="6657" width="3.19921875" style="1" customWidth="1"/>
    <col min="6658" max="6658" width="39.8984375" style="1" bestFit="1" customWidth="1"/>
    <col min="6659" max="6659" width="27" style="1" customWidth="1"/>
    <col min="6660" max="6660" width="7.19921875" style="1" bestFit="1" customWidth="1"/>
    <col min="6661" max="6661" width="12.09765625" style="1" customWidth="1"/>
    <col min="6662" max="6662" width="10.69921875" style="1" customWidth="1"/>
    <col min="6663" max="6663" width="11.3984375" style="1" bestFit="1" customWidth="1"/>
    <col min="6664" max="6664" width="10.69921875" style="1" customWidth="1"/>
    <col min="6665" max="6666" width="0" style="1" hidden="1" customWidth="1"/>
    <col min="6667" max="6668" width="9.3984375" style="1" customWidth="1"/>
    <col min="6669" max="6669" width="11.3984375" style="1" bestFit="1" customWidth="1"/>
    <col min="6670" max="6670" width="10.69921875" style="1" customWidth="1"/>
    <col min="6671" max="6671" width="11.3984375" style="1" bestFit="1" customWidth="1"/>
    <col min="6672" max="6672" width="10.19921875" style="1" customWidth="1"/>
    <col min="6673" max="6673" width="14.69921875" style="1" customWidth="1"/>
    <col min="6674" max="6674" width="11.09765625" style="1" bestFit="1" customWidth="1"/>
    <col min="6675" max="6912" width="10.19921875" style="1"/>
    <col min="6913" max="6913" width="3.19921875" style="1" customWidth="1"/>
    <col min="6914" max="6914" width="39.8984375" style="1" bestFit="1" customWidth="1"/>
    <col min="6915" max="6915" width="27" style="1" customWidth="1"/>
    <col min="6916" max="6916" width="7.19921875" style="1" bestFit="1" customWidth="1"/>
    <col min="6917" max="6917" width="12.09765625" style="1" customWidth="1"/>
    <col min="6918" max="6918" width="10.69921875" style="1" customWidth="1"/>
    <col min="6919" max="6919" width="11.3984375" style="1" bestFit="1" customWidth="1"/>
    <col min="6920" max="6920" width="10.69921875" style="1" customWidth="1"/>
    <col min="6921" max="6922" width="0" style="1" hidden="1" customWidth="1"/>
    <col min="6923" max="6924" width="9.3984375" style="1" customWidth="1"/>
    <col min="6925" max="6925" width="11.3984375" style="1" bestFit="1" customWidth="1"/>
    <col min="6926" max="6926" width="10.69921875" style="1" customWidth="1"/>
    <col min="6927" max="6927" width="11.3984375" style="1" bestFit="1" customWidth="1"/>
    <col min="6928" max="6928" width="10.19921875" style="1" customWidth="1"/>
    <col min="6929" max="6929" width="14.69921875" style="1" customWidth="1"/>
    <col min="6930" max="6930" width="11.09765625" style="1" bestFit="1" customWidth="1"/>
    <col min="6931" max="7168" width="10.19921875" style="1"/>
    <col min="7169" max="7169" width="3.19921875" style="1" customWidth="1"/>
    <col min="7170" max="7170" width="39.8984375" style="1" bestFit="1" customWidth="1"/>
    <col min="7171" max="7171" width="27" style="1" customWidth="1"/>
    <col min="7172" max="7172" width="7.19921875" style="1" bestFit="1" customWidth="1"/>
    <col min="7173" max="7173" width="12.09765625" style="1" customWidth="1"/>
    <col min="7174" max="7174" width="10.69921875" style="1" customWidth="1"/>
    <col min="7175" max="7175" width="11.3984375" style="1" bestFit="1" customWidth="1"/>
    <col min="7176" max="7176" width="10.69921875" style="1" customWidth="1"/>
    <col min="7177" max="7178" width="0" style="1" hidden="1" customWidth="1"/>
    <col min="7179" max="7180" width="9.3984375" style="1" customWidth="1"/>
    <col min="7181" max="7181" width="11.3984375" style="1" bestFit="1" customWidth="1"/>
    <col min="7182" max="7182" width="10.69921875" style="1" customWidth="1"/>
    <col min="7183" max="7183" width="11.3984375" style="1" bestFit="1" customWidth="1"/>
    <col min="7184" max="7184" width="10.19921875" style="1" customWidth="1"/>
    <col min="7185" max="7185" width="14.69921875" style="1" customWidth="1"/>
    <col min="7186" max="7186" width="11.09765625" style="1" bestFit="1" customWidth="1"/>
    <col min="7187" max="7424" width="10.19921875" style="1"/>
    <col min="7425" max="7425" width="3.19921875" style="1" customWidth="1"/>
    <col min="7426" max="7426" width="39.8984375" style="1" bestFit="1" customWidth="1"/>
    <col min="7427" max="7427" width="27" style="1" customWidth="1"/>
    <col min="7428" max="7428" width="7.19921875" style="1" bestFit="1" customWidth="1"/>
    <col min="7429" max="7429" width="12.09765625" style="1" customWidth="1"/>
    <col min="7430" max="7430" width="10.69921875" style="1" customWidth="1"/>
    <col min="7431" max="7431" width="11.3984375" style="1" bestFit="1" customWidth="1"/>
    <col min="7432" max="7432" width="10.69921875" style="1" customWidth="1"/>
    <col min="7433" max="7434" width="0" style="1" hidden="1" customWidth="1"/>
    <col min="7435" max="7436" width="9.3984375" style="1" customWidth="1"/>
    <col min="7437" max="7437" width="11.3984375" style="1" bestFit="1" customWidth="1"/>
    <col min="7438" max="7438" width="10.69921875" style="1" customWidth="1"/>
    <col min="7439" max="7439" width="11.3984375" style="1" bestFit="1" customWidth="1"/>
    <col min="7440" max="7440" width="10.19921875" style="1" customWidth="1"/>
    <col min="7441" max="7441" width="14.69921875" style="1" customWidth="1"/>
    <col min="7442" max="7442" width="11.09765625" style="1" bestFit="1" customWidth="1"/>
    <col min="7443" max="7680" width="10.19921875" style="1"/>
    <col min="7681" max="7681" width="3.19921875" style="1" customWidth="1"/>
    <col min="7682" max="7682" width="39.8984375" style="1" bestFit="1" customWidth="1"/>
    <col min="7683" max="7683" width="27" style="1" customWidth="1"/>
    <col min="7684" max="7684" width="7.19921875" style="1" bestFit="1" customWidth="1"/>
    <col min="7685" max="7685" width="12.09765625" style="1" customWidth="1"/>
    <col min="7686" max="7686" width="10.69921875" style="1" customWidth="1"/>
    <col min="7687" max="7687" width="11.3984375" style="1" bestFit="1" customWidth="1"/>
    <col min="7688" max="7688" width="10.69921875" style="1" customWidth="1"/>
    <col min="7689" max="7690" width="0" style="1" hidden="1" customWidth="1"/>
    <col min="7691" max="7692" width="9.3984375" style="1" customWidth="1"/>
    <col min="7693" max="7693" width="11.3984375" style="1" bestFit="1" customWidth="1"/>
    <col min="7694" max="7694" width="10.69921875" style="1" customWidth="1"/>
    <col min="7695" max="7695" width="11.3984375" style="1" bestFit="1" customWidth="1"/>
    <col min="7696" max="7696" width="10.19921875" style="1" customWidth="1"/>
    <col min="7697" max="7697" width="14.69921875" style="1" customWidth="1"/>
    <col min="7698" max="7698" width="11.09765625" style="1" bestFit="1" customWidth="1"/>
    <col min="7699" max="7936" width="10.19921875" style="1"/>
    <col min="7937" max="7937" width="3.19921875" style="1" customWidth="1"/>
    <col min="7938" max="7938" width="39.8984375" style="1" bestFit="1" customWidth="1"/>
    <col min="7939" max="7939" width="27" style="1" customWidth="1"/>
    <col min="7940" max="7940" width="7.19921875" style="1" bestFit="1" customWidth="1"/>
    <col min="7941" max="7941" width="12.09765625" style="1" customWidth="1"/>
    <col min="7942" max="7942" width="10.69921875" style="1" customWidth="1"/>
    <col min="7943" max="7943" width="11.3984375" style="1" bestFit="1" customWidth="1"/>
    <col min="7944" max="7944" width="10.69921875" style="1" customWidth="1"/>
    <col min="7945" max="7946" width="0" style="1" hidden="1" customWidth="1"/>
    <col min="7947" max="7948" width="9.3984375" style="1" customWidth="1"/>
    <col min="7949" max="7949" width="11.3984375" style="1" bestFit="1" customWidth="1"/>
    <col min="7950" max="7950" width="10.69921875" style="1" customWidth="1"/>
    <col min="7951" max="7951" width="11.3984375" style="1" bestFit="1" customWidth="1"/>
    <col min="7952" max="7952" width="10.19921875" style="1" customWidth="1"/>
    <col min="7953" max="7953" width="14.69921875" style="1" customWidth="1"/>
    <col min="7954" max="7954" width="11.09765625" style="1" bestFit="1" customWidth="1"/>
    <col min="7955" max="8192" width="10.19921875" style="1"/>
    <col min="8193" max="8193" width="3.19921875" style="1" customWidth="1"/>
    <col min="8194" max="8194" width="39.8984375" style="1" bestFit="1" customWidth="1"/>
    <col min="8195" max="8195" width="27" style="1" customWidth="1"/>
    <col min="8196" max="8196" width="7.19921875" style="1" bestFit="1" customWidth="1"/>
    <col min="8197" max="8197" width="12.09765625" style="1" customWidth="1"/>
    <col min="8198" max="8198" width="10.69921875" style="1" customWidth="1"/>
    <col min="8199" max="8199" width="11.3984375" style="1" bestFit="1" customWidth="1"/>
    <col min="8200" max="8200" width="10.69921875" style="1" customWidth="1"/>
    <col min="8201" max="8202" width="0" style="1" hidden="1" customWidth="1"/>
    <col min="8203" max="8204" width="9.3984375" style="1" customWidth="1"/>
    <col min="8205" max="8205" width="11.3984375" style="1" bestFit="1" customWidth="1"/>
    <col min="8206" max="8206" width="10.69921875" style="1" customWidth="1"/>
    <col min="8207" max="8207" width="11.3984375" style="1" bestFit="1" customWidth="1"/>
    <col min="8208" max="8208" width="10.19921875" style="1" customWidth="1"/>
    <col min="8209" max="8209" width="14.69921875" style="1" customWidth="1"/>
    <col min="8210" max="8210" width="11.09765625" style="1" bestFit="1" customWidth="1"/>
    <col min="8211" max="8448" width="10.19921875" style="1"/>
    <col min="8449" max="8449" width="3.19921875" style="1" customWidth="1"/>
    <col min="8450" max="8450" width="39.8984375" style="1" bestFit="1" customWidth="1"/>
    <col min="8451" max="8451" width="27" style="1" customWidth="1"/>
    <col min="8452" max="8452" width="7.19921875" style="1" bestFit="1" customWidth="1"/>
    <col min="8453" max="8453" width="12.09765625" style="1" customWidth="1"/>
    <col min="8454" max="8454" width="10.69921875" style="1" customWidth="1"/>
    <col min="8455" max="8455" width="11.3984375" style="1" bestFit="1" customWidth="1"/>
    <col min="8456" max="8456" width="10.69921875" style="1" customWidth="1"/>
    <col min="8457" max="8458" width="0" style="1" hidden="1" customWidth="1"/>
    <col min="8459" max="8460" width="9.3984375" style="1" customWidth="1"/>
    <col min="8461" max="8461" width="11.3984375" style="1" bestFit="1" customWidth="1"/>
    <col min="8462" max="8462" width="10.69921875" style="1" customWidth="1"/>
    <col min="8463" max="8463" width="11.3984375" style="1" bestFit="1" customWidth="1"/>
    <col min="8464" max="8464" width="10.19921875" style="1" customWidth="1"/>
    <col min="8465" max="8465" width="14.69921875" style="1" customWidth="1"/>
    <col min="8466" max="8466" width="11.09765625" style="1" bestFit="1" customWidth="1"/>
    <col min="8467" max="8704" width="10.19921875" style="1"/>
    <col min="8705" max="8705" width="3.19921875" style="1" customWidth="1"/>
    <col min="8706" max="8706" width="39.8984375" style="1" bestFit="1" customWidth="1"/>
    <col min="8707" max="8707" width="27" style="1" customWidth="1"/>
    <col min="8708" max="8708" width="7.19921875" style="1" bestFit="1" customWidth="1"/>
    <col min="8709" max="8709" width="12.09765625" style="1" customWidth="1"/>
    <col min="8710" max="8710" width="10.69921875" style="1" customWidth="1"/>
    <col min="8711" max="8711" width="11.3984375" style="1" bestFit="1" customWidth="1"/>
    <col min="8712" max="8712" width="10.69921875" style="1" customWidth="1"/>
    <col min="8713" max="8714" width="0" style="1" hidden="1" customWidth="1"/>
    <col min="8715" max="8716" width="9.3984375" style="1" customWidth="1"/>
    <col min="8717" max="8717" width="11.3984375" style="1" bestFit="1" customWidth="1"/>
    <col min="8718" max="8718" width="10.69921875" style="1" customWidth="1"/>
    <col min="8719" max="8719" width="11.3984375" style="1" bestFit="1" customWidth="1"/>
    <col min="8720" max="8720" width="10.19921875" style="1" customWidth="1"/>
    <col min="8721" max="8721" width="14.69921875" style="1" customWidth="1"/>
    <col min="8722" max="8722" width="11.09765625" style="1" bestFit="1" customWidth="1"/>
    <col min="8723" max="8960" width="10.19921875" style="1"/>
    <col min="8961" max="8961" width="3.19921875" style="1" customWidth="1"/>
    <col min="8962" max="8962" width="39.8984375" style="1" bestFit="1" customWidth="1"/>
    <col min="8963" max="8963" width="27" style="1" customWidth="1"/>
    <col min="8964" max="8964" width="7.19921875" style="1" bestFit="1" customWidth="1"/>
    <col min="8965" max="8965" width="12.09765625" style="1" customWidth="1"/>
    <col min="8966" max="8966" width="10.69921875" style="1" customWidth="1"/>
    <col min="8967" max="8967" width="11.3984375" style="1" bestFit="1" customWidth="1"/>
    <col min="8968" max="8968" width="10.69921875" style="1" customWidth="1"/>
    <col min="8969" max="8970" width="0" style="1" hidden="1" customWidth="1"/>
    <col min="8971" max="8972" width="9.3984375" style="1" customWidth="1"/>
    <col min="8973" max="8973" width="11.3984375" style="1" bestFit="1" customWidth="1"/>
    <col min="8974" max="8974" width="10.69921875" style="1" customWidth="1"/>
    <col min="8975" max="8975" width="11.3984375" style="1" bestFit="1" customWidth="1"/>
    <col min="8976" max="8976" width="10.19921875" style="1" customWidth="1"/>
    <col min="8977" max="8977" width="14.69921875" style="1" customWidth="1"/>
    <col min="8978" max="8978" width="11.09765625" style="1" bestFit="1" customWidth="1"/>
    <col min="8979" max="9216" width="10.19921875" style="1"/>
    <col min="9217" max="9217" width="3.19921875" style="1" customWidth="1"/>
    <col min="9218" max="9218" width="39.8984375" style="1" bestFit="1" customWidth="1"/>
    <col min="9219" max="9219" width="27" style="1" customWidth="1"/>
    <col min="9220" max="9220" width="7.19921875" style="1" bestFit="1" customWidth="1"/>
    <col min="9221" max="9221" width="12.09765625" style="1" customWidth="1"/>
    <col min="9222" max="9222" width="10.69921875" style="1" customWidth="1"/>
    <col min="9223" max="9223" width="11.3984375" style="1" bestFit="1" customWidth="1"/>
    <col min="9224" max="9224" width="10.69921875" style="1" customWidth="1"/>
    <col min="9225" max="9226" width="0" style="1" hidden="1" customWidth="1"/>
    <col min="9227" max="9228" width="9.3984375" style="1" customWidth="1"/>
    <col min="9229" max="9229" width="11.3984375" style="1" bestFit="1" customWidth="1"/>
    <col min="9230" max="9230" width="10.69921875" style="1" customWidth="1"/>
    <col min="9231" max="9231" width="11.3984375" style="1" bestFit="1" customWidth="1"/>
    <col min="9232" max="9232" width="10.19921875" style="1" customWidth="1"/>
    <col min="9233" max="9233" width="14.69921875" style="1" customWidth="1"/>
    <col min="9234" max="9234" width="11.09765625" style="1" bestFit="1" customWidth="1"/>
    <col min="9235" max="9472" width="10.19921875" style="1"/>
    <col min="9473" max="9473" width="3.19921875" style="1" customWidth="1"/>
    <col min="9474" max="9474" width="39.8984375" style="1" bestFit="1" customWidth="1"/>
    <col min="9475" max="9475" width="27" style="1" customWidth="1"/>
    <col min="9476" max="9476" width="7.19921875" style="1" bestFit="1" customWidth="1"/>
    <col min="9477" max="9477" width="12.09765625" style="1" customWidth="1"/>
    <col min="9478" max="9478" width="10.69921875" style="1" customWidth="1"/>
    <col min="9479" max="9479" width="11.3984375" style="1" bestFit="1" customWidth="1"/>
    <col min="9480" max="9480" width="10.69921875" style="1" customWidth="1"/>
    <col min="9481" max="9482" width="0" style="1" hidden="1" customWidth="1"/>
    <col min="9483" max="9484" width="9.3984375" style="1" customWidth="1"/>
    <col min="9485" max="9485" width="11.3984375" style="1" bestFit="1" customWidth="1"/>
    <col min="9486" max="9486" width="10.69921875" style="1" customWidth="1"/>
    <col min="9487" max="9487" width="11.3984375" style="1" bestFit="1" customWidth="1"/>
    <col min="9488" max="9488" width="10.19921875" style="1" customWidth="1"/>
    <col min="9489" max="9489" width="14.69921875" style="1" customWidth="1"/>
    <col min="9490" max="9490" width="11.09765625" style="1" bestFit="1" customWidth="1"/>
    <col min="9491" max="9728" width="10.19921875" style="1"/>
    <col min="9729" max="9729" width="3.19921875" style="1" customWidth="1"/>
    <col min="9730" max="9730" width="39.8984375" style="1" bestFit="1" customWidth="1"/>
    <col min="9731" max="9731" width="27" style="1" customWidth="1"/>
    <col min="9732" max="9732" width="7.19921875" style="1" bestFit="1" customWidth="1"/>
    <col min="9733" max="9733" width="12.09765625" style="1" customWidth="1"/>
    <col min="9734" max="9734" width="10.69921875" style="1" customWidth="1"/>
    <col min="9735" max="9735" width="11.3984375" style="1" bestFit="1" customWidth="1"/>
    <col min="9736" max="9736" width="10.69921875" style="1" customWidth="1"/>
    <col min="9737" max="9738" width="0" style="1" hidden="1" customWidth="1"/>
    <col min="9739" max="9740" width="9.3984375" style="1" customWidth="1"/>
    <col min="9741" max="9741" width="11.3984375" style="1" bestFit="1" customWidth="1"/>
    <col min="9742" max="9742" width="10.69921875" style="1" customWidth="1"/>
    <col min="9743" max="9743" width="11.3984375" style="1" bestFit="1" customWidth="1"/>
    <col min="9744" max="9744" width="10.19921875" style="1" customWidth="1"/>
    <col min="9745" max="9745" width="14.69921875" style="1" customWidth="1"/>
    <col min="9746" max="9746" width="11.09765625" style="1" bestFit="1" customWidth="1"/>
    <col min="9747" max="9984" width="10.19921875" style="1"/>
    <col min="9985" max="9985" width="3.19921875" style="1" customWidth="1"/>
    <col min="9986" max="9986" width="39.8984375" style="1" bestFit="1" customWidth="1"/>
    <col min="9987" max="9987" width="27" style="1" customWidth="1"/>
    <col min="9988" max="9988" width="7.19921875" style="1" bestFit="1" customWidth="1"/>
    <col min="9989" max="9989" width="12.09765625" style="1" customWidth="1"/>
    <col min="9990" max="9990" width="10.69921875" style="1" customWidth="1"/>
    <col min="9991" max="9991" width="11.3984375" style="1" bestFit="1" customWidth="1"/>
    <col min="9992" max="9992" width="10.69921875" style="1" customWidth="1"/>
    <col min="9993" max="9994" width="0" style="1" hidden="1" customWidth="1"/>
    <col min="9995" max="9996" width="9.3984375" style="1" customWidth="1"/>
    <col min="9997" max="9997" width="11.3984375" style="1" bestFit="1" customWidth="1"/>
    <col min="9998" max="9998" width="10.69921875" style="1" customWidth="1"/>
    <col min="9999" max="9999" width="11.3984375" style="1" bestFit="1" customWidth="1"/>
    <col min="10000" max="10000" width="10.19921875" style="1" customWidth="1"/>
    <col min="10001" max="10001" width="14.69921875" style="1" customWidth="1"/>
    <col min="10002" max="10002" width="11.09765625" style="1" bestFit="1" customWidth="1"/>
    <col min="10003" max="10240" width="10.19921875" style="1"/>
    <col min="10241" max="10241" width="3.19921875" style="1" customWidth="1"/>
    <col min="10242" max="10242" width="39.8984375" style="1" bestFit="1" customWidth="1"/>
    <col min="10243" max="10243" width="27" style="1" customWidth="1"/>
    <col min="10244" max="10244" width="7.19921875" style="1" bestFit="1" customWidth="1"/>
    <col min="10245" max="10245" width="12.09765625" style="1" customWidth="1"/>
    <col min="10246" max="10246" width="10.69921875" style="1" customWidth="1"/>
    <col min="10247" max="10247" width="11.3984375" style="1" bestFit="1" customWidth="1"/>
    <col min="10248" max="10248" width="10.69921875" style="1" customWidth="1"/>
    <col min="10249" max="10250" width="0" style="1" hidden="1" customWidth="1"/>
    <col min="10251" max="10252" width="9.3984375" style="1" customWidth="1"/>
    <col min="10253" max="10253" width="11.3984375" style="1" bestFit="1" customWidth="1"/>
    <col min="10254" max="10254" width="10.69921875" style="1" customWidth="1"/>
    <col min="10255" max="10255" width="11.3984375" style="1" bestFit="1" customWidth="1"/>
    <col min="10256" max="10256" width="10.19921875" style="1" customWidth="1"/>
    <col min="10257" max="10257" width="14.69921875" style="1" customWidth="1"/>
    <col min="10258" max="10258" width="11.09765625" style="1" bestFit="1" customWidth="1"/>
    <col min="10259" max="10496" width="10.19921875" style="1"/>
    <col min="10497" max="10497" width="3.19921875" style="1" customWidth="1"/>
    <col min="10498" max="10498" width="39.8984375" style="1" bestFit="1" customWidth="1"/>
    <col min="10499" max="10499" width="27" style="1" customWidth="1"/>
    <col min="10500" max="10500" width="7.19921875" style="1" bestFit="1" customWidth="1"/>
    <col min="10501" max="10501" width="12.09765625" style="1" customWidth="1"/>
    <col min="10502" max="10502" width="10.69921875" style="1" customWidth="1"/>
    <col min="10503" max="10503" width="11.3984375" style="1" bestFit="1" customWidth="1"/>
    <col min="10504" max="10504" width="10.69921875" style="1" customWidth="1"/>
    <col min="10505" max="10506" width="0" style="1" hidden="1" customWidth="1"/>
    <col min="10507" max="10508" width="9.3984375" style="1" customWidth="1"/>
    <col min="10509" max="10509" width="11.3984375" style="1" bestFit="1" customWidth="1"/>
    <col min="10510" max="10510" width="10.69921875" style="1" customWidth="1"/>
    <col min="10511" max="10511" width="11.3984375" style="1" bestFit="1" customWidth="1"/>
    <col min="10512" max="10512" width="10.19921875" style="1" customWidth="1"/>
    <col min="10513" max="10513" width="14.69921875" style="1" customWidth="1"/>
    <col min="10514" max="10514" width="11.09765625" style="1" bestFit="1" customWidth="1"/>
    <col min="10515" max="10752" width="10.19921875" style="1"/>
    <col min="10753" max="10753" width="3.19921875" style="1" customWidth="1"/>
    <col min="10754" max="10754" width="39.8984375" style="1" bestFit="1" customWidth="1"/>
    <col min="10755" max="10755" width="27" style="1" customWidth="1"/>
    <col min="10756" max="10756" width="7.19921875" style="1" bestFit="1" customWidth="1"/>
    <col min="10757" max="10757" width="12.09765625" style="1" customWidth="1"/>
    <col min="10758" max="10758" width="10.69921875" style="1" customWidth="1"/>
    <col min="10759" max="10759" width="11.3984375" style="1" bestFit="1" customWidth="1"/>
    <col min="10760" max="10760" width="10.69921875" style="1" customWidth="1"/>
    <col min="10761" max="10762" width="0" style="1" hidden="1" customWidth="1"/>
    <col min="10763" max="10764" width="9.3984375" style="1" customWidth="1"/>
    <col min="10765" max="10765" width="11.3984375" style="1" bestFit="1" customWidth="1"/>
    <col min="10766" max="10766" width="10.69921875" style="1" customWidth="1"/>
    <col min="10767" max="10767" width="11.3984375" style="1" bestFit="1" customWidth="1"/>
    <col min="10768" max="10768" width="10.19921875" style="1" customWidth="1"/>
    <col min="10769" max="10769" width="14.69921875" style="1" customWidth="1"/>
    <col min="10770" max="10770" width="11.09765625" style="1" bestFit="1" customWidth="1"/>
    <col min="10771" max="11008" width="10.19921875" style="1"/>
    <col min="11009" max="11009" width="3.19921875" style="1" customWidth="1"/>
    <col min="11010" max="11010" width="39.8984375" style="1" bestFit="1" customWidth="1"/>
    <col min="11011" max="11011" width="27" style="1" customWidth="1"/>
    <col min="11012" max="11012" width="7.19921875" style="1" bestFit="1" customWidth="1"/>
    <col min="11013" max="11013" width="12.09765625" style="1" customWidth="1"/>
    <col min="11014" max="11014" width="10.69921875" style="1" customWidth="1"/>
    <col min="11015" max="11015" width="11.3984375" style="1" bestFit="1" customWidth="1"/>
    <col min="11016" max="11016" width="10.69921875" style="1" customWidth="1"/>
    <col min="11017" max="11018" width="0" style="1" hidden="1" customWidth="1"/>
    <col min="11019" max="11020" width="9.3984375" style="1" customWidth="1"/>
    <col min="11021" max="11021" width="11.3984375" style="1" bestFit="1" customWidth="1"/>
    <col min="11022" max="11022" width="10.69921875" style="1" customWidth="1"/>
    <col min="11023" max="11023" width="11.3984375" style="1" bestFit="1" customWidth="1"/>
    <col min="11024" max="11024" width="10.19921875" style="1" customWidth="1"/>
    <col min="11025" max="11025" width="14.69921875" style="1" customWidth="1"/>
    <col min="11026" max="11026" width="11.09765625" style="1" bestFit="1" customWidth="1"/>
    <col min="11027" max="11264" width="10.19921875" style="1"/>
    <col min="11265" max="11265" width="3.19921875" style="1" customWidth="1"/>
    <col min="11266" max="11266" width="39.8984375" style="1" bestFit="1" customWidth="1"/>
    <col min="11267" max="11267" width="27" style="1" customWidth="1"/>
    <col min="11268" max="11268" width="7.19921875" style="1" bestFit="1" customWidth="1"/>
    <col min="11269" max="11269" width="12.09765625" style="1" customWidth="1"/>
    <col min="11270" max="11270" width="10.69921875" style="1" customWidth="1"/>
    <col min="11271" max="11271" width="11.3984375" style="1" bestFit="1" customWidth="1"/>
    <col min="11272" max="11272" width="10.69921875" style="1" customWidth="1"/>
    <col min="11273" max="11274" width="0" style="1" hidden="1" customWidth="1"/>
    <col min="11275" max="11276" width="9.3984375" style="1" customWidth="1"/>
    <col min="11277" max="11277" width="11.3984375" style="1" bestFit="1" customWidth="1"/>
    <col min="11278" max="11278" width="10.69921875" style="1" customWidth="1"/>
    <col min="11279" max="11279" width="11.3984375" style="1" bestFit="1" customWidth="1"/>
    <col min="11280" max="11280" width="10.19921875" style="1" customWidth="1"/>
    <col min="11281" max="11281" width="14.69921875" style="1" customWidth="1"/>
    <col min="11282" max="11282" width="11.09765625" style="1" bestFit="1" customWidth="1"/>
    <col min="11283" max="11520" width="10.19921875" style="1"/>
    <col min="11521" max="11521" width="3.19921875" style="1" customWidth="1"/>
    <col min="11522" max="11522" width="39.8984375" style="1" bestFit="1" customWidth="1"/>
    <col min="11523" max="11523" width="27" style="1" customWidth="1"/>
    <col min="11524" max="11524" width="7.19921875" style="1" bestFit="1" customWidth="1"/>
    <col min="11525" max="11525" width="12.09765625" style="1" customWidth="1"/>
    <col min="11526" max="11526" width="10.69921875" style="1" customWidth="1"/>
    <col min="11527" max="11527" width="11.3984375" style="1" bestFit="1" customWidth="1"/>
    <col min="11528" max="11528" width="10.69921875" style="1" customWidth="1"/>
    <col min="11529" max="11530" width="0" style="1" hidden="1" customWidth="1"/>
    <col min="11531" max="11532" width="9.3984375" style="1" customWidth="1"/>
    <col min="11533" max="11533" width="11.3984375" style="1" bestFit="1" customWidth="1"/>
    <col min="11534" max="11534" width="10.69921875" style="1" customWidth="1"/>
    <col min="11535" max="11535" width="11.3984375" style="1" bestFit="1" customWidth="1"/>
    <col min="11536" max="11536" width="10.19921875" style="1" customWidth="1"/>
    <col min="11537" max="11537" width="14.69921875" style="1" customWidth="1"/>
    <col min="11538" max="11538" width="11.09765625" style="1" bestFit="1" customWidth="1"/>
    <col min="11539" max="11776" width="10.19921875" style="1"/>
    <col min="11777" max="11777" width="3.19921875" style="1" customWidth="1"/>
    <col min="11778" max="11778" width="39.8984375" style="1" bestFit="1" customWidth="1"/>
    <col min="11779" max="11779" width="27" style="1" customWidth="1"/>
    <col min="11780" max="11780" width="7.19921875" style="1" bestFit="1" customWidth="1"/>
    <col min="11781" max="11781" width="12.09765625" style="1" customWidth="1"/>
    <col min="11782" max="11782" width="10.69921875" style="1" customWidth="1"/>
    <col min="11783" max="11783" width="11.3984375" style="1" bestFit="1" customWidth="1"/>
    <col min="11784" max="11784" width="10.69921875" style="1" customWidth="1"/>
    <col min="11785" max="11786" width="0" style="1" hidden="1" customWidth="1"/>
    <col min="11787" max="11788" width="9.3984375" style="1" customWidth="1"/>
    <col min="11789" max="11789" width="11.3984375" style="1" bestFit="1" customWidth="1"/>
    <col min="11790" max="11790" width="10.69921875" style="1" customWidth="1"/>
    <col min="11791" max="11791" width="11.3984375" style="1" bestFit="1" customWidth="1"/>
    <col min="11792" max="11792" width="10.19921875" style="1" customWidth="1"/>
    <col min="11793" max="11793" width="14.69921875" style="1" customWidth="1"/>
    <col min="11794" max="11794" width="11.09765625" style="1" bestFit="1" customWidth="1"/>
    <col min="11795" max="12032" width="10.19921875" style="1"/>
    <col min="12033" max="12033" width="3.19921875" style="1" customWidth="1"/>
    <col min="12034" max="12034" width="39.8984375" style="1" bestFit="1" customWidth="1"/>
    <col min="12035" max="12035" width="27" style="1" customWidth="1"/>
    <col min="12036" max="12036" width="7.19921875" style="1" bestFit="1" customWidth="1"/>
    <col min="12037" max="12037" width="12.09765625" style="1" customWidth="1"/>
    <col min="12038" max="12038" width="10.69921875" style="1" customWidth="1"/>
    <col min="12039" max="12039" width="11.3984375" style="1" bestFit="1" customWidth="1"/>
    <col min="12040" max="12040" width="10.69921875" style="1" customWidth="1"/>
    <col min="12041" max="12042" width="0" style="1" hidden="1" customWidth="1"/>
    <col min="12043" max="12044" width="9.3984375" style="1" customWidth="1"/>
    <col min="12045" max="12045" width="11.3984375" style="1" bestFit="1" customWidth="1"/>
    <col min="12046" max="12046" width="10.69921875" style="1" customWidth="1"/>
    <col min="12047" max="12047" width="11.3984375" style="1" bestFit="1" customWidth="1"/>
    <col min="12048" max="12048" width="10.19921875" style="1" customWidth="1"/>
    <col min="12049" max="12049" width="14.69921875" style="1" customWidth="1"/>
    <col min="12050" max="12050" width="11.09765625" style="1" bestFit="1" customWidth="1"/>
    <col min="12051" max="12288" width="10.19921875" style="1"/>
    <col min="12289" max="12289" width="3.19921875" style="1" customWidth="1"/>
    <col min="12290" max="12290" width="39.8984375" style="1" bestFit="1" customWidth="1"/>
    <col min="12291" max="12291" width="27" style="1" customWidth="1"/>
    <col min="12292" max="12292" width="7.19921875" style="1" bestFit="1" customWidth="1"/>
    <col min="12293" max="12293" width="12.09765625" style="1" customWidth="1"/>
    <col min="12294" max="12294" width="10.69921875" style="1" customWidth="1"/>
    <col min="12295" max="12295" width="11.3984375" style="1" bestFit="1" customWidth="1"/>
    <col min="12296" max="12296" width="10.69921875" style="1" customWidth="1"/>
    <col min="12297" max="12298" width="0" style="1" hidden="1" customWidth="1"/>
    <col min="12299" max="12300" width="9.3984375" style="1" customWidth="1"/>
    <col min="12301" max="12301" width="11.3984375" style="1" bestFit="1" customWidth="1"/>
    <col min="12302" max="12302" width="10.69921875" style="1" customWidth="1"/>
    <col min="12303" max="12303" width="11.3984375" style="1" bestFit="1" customWidth="1"/>
    <col min="12304" max="12304" width="10.19921875" style="1" customWidth="1"/>
    <col min="12305" max="12305" width="14.69921875" style="1" customWidth="1"/>
    <col min="12306" max="12306" width="11.09765625" style="1" bestFit="1" customWidth="1"/>
    <col min="12307" max="12544" width="10.19921875" style="1"/>
    <col min="12545" max="12545" width="3.19921875" style="1" customWidth="1"/>
    <col min="12546" max="12546" width="39.8984375" style="1" bestFit="1" customWidth="1"/>
    <col min="12547" max="12547" width="27" style="1" customWidth="1"/>
    <col min="12548" max="12548" width="7.19921875" style="1" bestFit="1" customWidth="1"/>
    <col min="12549" max="12549" width="12.09765625" style="1" customWidth="1"/>
    <col min="12550" max="12550" width="10.69921875" style="1" customWidth="1"/>
    <col min="12551" max="12551" width="11.3984375" style="1" bestFit="1" customWidth="1"/>
    <col min="12552" max="12552" width="10.69921875" style="1" customWidth="1"/>
    <col min="12553" max="12554" width="0" style="1" hidden="1" customWidth="1"/>
    <col min="12555" max="12556" width="9.3984375" style="1" customWidth="1"/>
    <col min="12557" max="12557" width="11.3984375" style="1" bestFit="1" customWidth="1"/>
    <col min="12558" max="12558" width="10.69921875" style="1" customWidth="1"/>
    <col min="12559" max="12559" width="11.3984375" style="1" bestFit="1" customWidth="1"/>
    <col min="12560" max="12560" width="10.19921875" style="1" customWidth="1"/>
    <col min="12561" max="12561" width="14.69921875" style="1" customWidth="1"/>
    <col min="12562" max="12562" width="11.09765625" style="1" bestFit="1" customWidth="1"/>
    <col min="12563" max="12800" width="10.19921875" style="1"/>
    <col min="12801" max="12801" width="3.19921875" style="1" customWidth="1"/>
    <col min="12802" max="12802" width="39.8984375" style="1" bestFit="1" customWidth="1"/>
    <col min="12803" max="12803" width="27" style="1" customWidth="1"/>
    <col min="12804" max="12804" width="7.19921875" style="1" bestFit="1" customWidth="1"/>
    <col min="12805" max="12805" width="12.09765625" style="1" customWidth="1"/>
    <col min="12806" max="12806" width="10.69921875" style="1" customWidth="1"/>
    <col min="12807" max="12807" width="11.3984375" style="1" bestFit="1" customWidth="1"/>
    <col min="12808" max="12808" width="10.69921875" style="1" customWidth="1"/>
    <col min="12809" max="12810" width="0" style="1" hidden="1" customWidth="1"/>
    <col min="12811" max="12812" width="9.3984375" style="1" customWidth="1"/>
    <col min="12813" max="12813" width="11.3984375" style="1" bestFit="1" customWidth="1"/>
    <col min="12814" max="12814" width="10.69921875" style="1" customWidth="1"/>
    <col min="12815" max="12815" width="11.3984375" style="1" bestFit="1" customWidth="1"/>
    <col min="12816" max="12816" width="10.19921875" style="1" customWidth="1"/>
    <col min="12817" max="12817" width="14.69921875" style="1" customWidth="1"/>
    <col min="12818" max="12818" width="11.09765625" style="1" bestFit="1" customWidth="1"/>
    <col min="12819" max="13056" width="10.19921875" style="1"/>
    <col min="13057" max="13057" width="3.19921875" style="1" customWidth="1"/>
    <col min="13058" max="13058" width="39.8984375" style="1" bestFit="1" customWidth="1"/>
    <col min="13059" max="13059" width="27" style="1" customWidth="1"/>
    <col min="13060" max="13060" width="7.19921875" style="1" bestFit="1" customWidth="1"/>
    <col min="13061" max="13061" width="12.09765625" style="1" customWidth="1"/>
    <col min="13062" max="13062" width="10.69921875" style="1" customWidth="1"/>
    <col min="13063" max="13063" width="11.3984375" style="1" bestFit="1" customWidth="1"/>
    <col min="13064" max="13064" width="10.69921875" style="1" customWidth="1"/>
    <col min="13065" max="13066" width="0" style="1" hidden="1" customWidth="1"/>
    <col min="13067" max="13068" width="9.3984375" style="1" customWidth="1"/>
    <col min="13069" max="13069" width="11.3984375" style="1" bestFit="1" customWidth="1"/>
    <col min="13070" max="13070" width="10.69921875" style="1" customWidth="1"/>
    <col min="13071" max="13071" width="11.3984375" style="1" bestFit="1" customWidth="1"/>
    <col min="13072" max="13072" width="10.19921875" style="1" customWidth="1"/>
    <col min="13073" max="13073" width="14.69921875" style="1" customWidth="1"/>
    <col min="13074" max="13074" width="11.09765625" style="1" bestFit="1" customWidth="1"/>
    <col min="13075" max="13312" width="10.19921875" style="1"/>
    <col min="13313" max="13313" width="3.19921875" style="1" customWidth="1"/>
    <col min="13314" max="13314" width="39.8984375" style="1" bestFit="1" customWidth="1"/>
    <col min="13315" max="13315" width="27" style="1" customWidth="1"/>
    <col min="13316" max="13316" width="7.19921875" style="1" bestFit="1" customWidth="1"/>
    <col min="13317" max="13317" width="12.09765625" style="1" customWidth="1"/>
    <col min="13318" max="13318" width="10.69921875" style="1" customWidth="1"/>
    <col min="13319" max="13319" width="11.3984375" style="1" bestFit="1" customWidth="1"/>
    <col min="13320" max="13320" width="10.69921875" style="1" customWidth="1"/>
    <col min="13321" max="13322" width="0" style="1" hidden="1" customWidth="1"/>
    <col min="13323" max="13324" width="9.3984375" style="1" customWidth="1"/>
    <col min="13325" max="13325" width="11.3984375" style="1" bestFit="1" customWidth="1"/>
    <col min="13326" max="13326" width="10.69921875" style="1" customWidth="1"/>
    <col min="13327" max="13327" width="11.3984375" style="1" bestFit="1" customWidth="1"/>
    <col min="13328" max="13328" width="10.19921875" style="1" customWidth="1"/>
    <col min="13329" max="13329" width="14.69921875" style="1" customWidth="1"/>
    <col min="13330" max="13330" width="11.09765625" style="1" bestFit="1" customWidth="1"/>
    <col min="13331" max="13568" width="10.19921875" style="1"/>
    <col min="13569" max="13569" width="3.19921875" style="1" customWidth="1"/>
    <col min="13570" max="13570" width="39.8984375" style="1" bestFit="1" customWidth="1"/>
    <col min="13571" max="13571" width="27" style="1" customWidth="1"/>
    <col min="13572" max="13572" width="7.19921875" style="1" bestFit="1" customWidth="1"/>
    <col min="13573" max="13573" width="12.09765625" style="1" customWidth="1"/>
    <col min="13574" max="13574" width="10.69921875" style="1" customWidth="1"/>
    <col min="13575" max="13575" width="11.3984375" style="1" bestFit="1" customWidth="1"/>
    <col min="13576" max="13576" width="10.69921875" style="1" customWidth="1"/>
    <col min="13577" max="13578" width="0" style="1" hidden="1" customWidth="1"/>
    <col min="13579" max="13580" width="9.3984375" style="1" customWidth="1"/>
    <col min="13581" max="13581" width="11.3984375" style="1" bestFit="1" customWidth="1"/>
    <col min="13582" max="13582" width="10.69921875" style="1" customWidth="1"/>
    <col min="13583" max="13583" width="11.3984375" style="1" bestFit="1" customWidth="1"/>
    <col min="13584" max="13584" width="10.19921875" style="1" customWidth="1"/>
    <col min="13585" max="13585" width="14.69921875" style="1" customWidth="1"/>
    <col min="13586" max="13586" width="11.09765625" style="1" bestFit="1" customWidth="1"/>
    <col min="13587" max="13824" width="10.19921875" style="1"/>
    <col min="13825" max="13825" width="3.19921875" style="1" customWidth="1"/>
    <col min="13826" max="13826" width="39.8984375" style="1" bestFit="1" customWidth="1"/>
    <col min="13827" max="13827" width="27" style="1" customWidth="1"/>
    <col min="13828" max="13828" width="7.19921875" style="1" bestFit="1" customWidth="1"/>
    <col min="13829" max="13829" width="12.09765625" style="1" customWidth="1"/>
    <col min="13830" max="13830" width="10.69921875" style="1" customWidth="1"/>
    <col min="13831" max="13831" width="11.3984375" style="1" bestFit="1" customWidth="1"/>
    <col min="13832" max="13832" width="10.69921875" style="1" customWidth="1"/>
    <col min="13833" max="13834" width="0" style="1" hidden="1" customWidth="1"/>
    <col min="13835" max="13836" width="9.3984375" style="1" customWidth="1"/>
    <col min="13837" max="13837" width="11.3984375" style="1" bestFit="1" customWidth="1"/>
    <col min="13838" max="13838" width="10.69921875" style="1" customWidth="1"/>
    <col min="13839" max="13839" width="11.3984375" style="1" bestFit="1" customWidth="1"/>
    <col min="13840" max="13840" width="10.19921875" style="1" customWidth="1"/>
    <col min="13841" max="13841" width="14.69921875" style="1" customWidth="1"/>
    <col min="13842" max="13842" width="11.09765625" style="1" bestFit="1" customWidth="1"/>
    <col min="13843" max="14080" width="10.19921875" style="1"/>
    <col min="14081" max="14081" width="3.19921875" style="1" customWidth="1"/>
    <col min="14082" max="14082" width="39.8984375" style="1" bestFit="1" customWidth="1"/>
    <col min="14083" max="14083" width="27" style="1" customWidth="1"/>
    <col min="14084" max="14084" width="7.19921875" style="1" bestFit="1" customWidth="1"/>
    <col min="14085" max="14085" width="12.09765625" style="1" customWidth="1"/>
    <col min="14086" max="14086" width="10.69921875" style="1" customWidth="1"/>
    <col min="14087" max="14087" width="11.3984375" style="1" bestFit="1" customWidth="1"/>
    <col min="14088" max="14088" width="10.69921875" style="1" customWidth="1"/>
    <col min="14089" max="14090" width="0" style="1" hidden="1" customWidth="1"/>
    <col min="14091" max="14092" width="9.3984375" style="1" customWidth="1"/>
    <col min="14093" max="14093" width="11.3984375" style="1" bestFit="1" customWidth="1"/>
    <col min="14094" max="14094" width="10.69921875" style="1" customWidth="1"/>
    <col min="14095" max="14095" width="11.3984375" style="1" bestFit="1" customWidth="1"/>
    <col min="14096" max="14096" width="10.19921875" style="1" customWidth="1"/>
    <col min="14097" max="14097" width="14.69921875" style="1" customWidth="1"/>
    <col min="14098" max="14098" width="11.09765625" style="1" bestFit="1" customWidth="1"/>
    <col min="14099" max="14336" width="10.19921875" style="1"/>
    <col min="14337" max="14337" width="3.19921875" style="1" customWidth="1"/>
    <col min="14338" max="14338" width="39.8984375" style="1" bestFit="1" customWidth="1"/>
    <col min="14339" max="14339" width="27" style="1" customWidth="1"/>
    <col min="14340" max="14340" width="7.19921875" style="1" bestFit="1" customWidth="1"/>
    <col min="14341" max="14341" width="12.09765625" style="1" customWidth="1"/>
    <col min="14342" max="14342" width="10.69921875" style="1" customWidth="1"/>
    <col min="14343" max="14343" width="11.3984375" style="1" bestFit="1" customWidth="1"/>
    <col min="14344" max="14344" width="10.69921875" style="1" customWidth="1"/>
    <col min="14345" max="14346" width="0" style="1" hidden="1" customWidth="1"/>
    <col min="14347" max="14348" width="9.3984375" style="1" customWidth="1"/>
    <col min="14349" max="14349" width="11.3984375" style="1" bestFit="1" customWidth="1"/>
    <col min="14350" max="14350" width="10.69921875" style="1" customWidth="1"/>
    <col min="14351" max="14351" width="11.3984375" style="1" bestFit="1" customWidth="1"/>
    <col min="14352" max="14352" width="10.19921875" style="1" customWidth="1"/>
    <col min="14353" max="14353" width="14.69921875" style="1" customWidth="1"/>
    <col min="14354" max="14354" width="11.09765625" style="1" bestFit="1" customWidth="1"/>
    <col min="14355" max="14592" width="10.19921875" style="1"/>
    <col min="14593" max="14593" width="3.19921875" style="1" customWidth="1"/>
    <col min="14594" max="14594" width="39.8984375" style="1" bestFit="1" customWidth="1"/>
    <col min="14595" max="14595" width="27" style="1" customWidth="1"/>
    <col min="14596" max="14596" width="7.19921875" style="1" bestFit="1" customWidth="1"/>
    <col min="14597" max="14597" width="12.09765625" style="1" customWidth="1"/>
    <col min="14598" max="14598" width="10.69921875" style="1" customWidth="1"/>
    <col min="14599" max="14599" width="11.3984375" style="1" bestFit="1" customWidth="1"/>
    <col min="14600" max="14600" width="10.69921875" style="1" customWidth="1"/>
    <col min="14601" max="14602" width="0" style="1" hidden="1" customWidth="1"/>
    <col min="14603" max="14604" width="9.3984375" style="1" customWidth="1"/>
    <col min="14605" max="14605" width="11.3984375" style="1" bestFit="1" customWidth="1"/>
    <col min="14606" max="14606" width="10.69921875" style="1" customWidth="1"/>
    <col min="14607" max="14607" width="11.3984375" style="1" bestFit="1" customWidth="1"/>
    <col min="14608" max="14608" width="10.19921875" style="1" customWidth="1"/>
    <col min="14609" max="14609" width="14.69921875" style="1" customWidth="1"/>
    <col min="14610" max="14610" width="11.09765625" style="1" bestFit="1" customWidth="1"/>
    <col min="14611" max="14848" width="10.19921875" style="1"/>
    <col min="14849" max="14849" width="3.19921875" style="1" customWidth="1"/>
    <col min="14850" max="14850" width="39.8984375" style="1" bestFit="1" customWidth="1"/>
    <col min="14851" max="14851" width="27" style="1" customWidth="1"/>
    <col min="14852" max="14852" width="7.19921875" style="1" bestFit="1" customWidth="1"/>
    <col min="14853" max="14853" width="12.09765625" style="1" customWidth="1"/>
    <col min="14854" max="14854" width="10.69921875" style="1" customWidth="1"/>
    <col min="14855" max="14855" width="11.3984375" style="1" bestFit="1" customWidth="1"/>
    <col min="14856" max="14856" width="10.69921875" style="1" customWidth="1"/>
    <col min="14857" max="14858" width="0" style="1" hidden="1" customWidth="1"/>
    <col min="14859" max="14860" width="9.3984375" style="1" customWidth="1"/>
    <col min="14861" max="14861" width="11.3984375" style="1" bestFit="1" customWidth="1"/>
    <col min="14862" max="14862" width="10.69921875" style="1" customWidth="1"/>
    <col min="14863" max="14863" width="11.3984375" style="1" bestFit="1" customWidth="1"/>
    <col min="14864" max="14864" width="10.19921875" style="1" customWidth="1"/>
    <col min="14865" max="14865" width="14.69921875" style="1" customWidth="1"/>
    <col min="14866" max="14866" width="11.09765625" style="1" bestFit="1" customWidth="1"/>
    <col min="14867" max="15104" width="10.19921875" style="1"/>
    <col min="15105" max="15105" width="3.19921875" style="1" customWidth="1"/>
    <col min="15106" max="15106" width="39.8984375" style="1" bestFit="1" customWidth="1"/>
    <col min="15107" max="15107" width="27" style="1" customWidth="1"/>
    <col min="15108" max="15108" width="7.19921875" style="1" bestFit="1" customWidth="1"/>
    <col min="15109" max="15109" width="12.09765625" style="1" customWidth="1"/>
    <col min="15110" max="15110" width="10.69921875" style="1" customWidth="1"/>
    <col min="15111" max="15111" width="11.3984375" style="1" bestFit="1" customWidth="1"/>
    <col min="15112" max="15112" width="10.69921875" style="1" customWidth="1"/>
    <col min="15113" max="15114" width="0" style="1" hidden="1" customWidth="1"/>
    <col min="15115" max="15116" width="9.3984375" style="1" customWidth="1"/>
    <col min="15117" max="15117" width="11.3984375" style="1" bestFit="1" customWidth="1"/>
    <col min="15118" max="15118" width="10.69921875" style="1" customWidth="1"/>
    <col min="15119" max="15119" width="11.3984375" style="1" bestFit="1" customWidth="1"/>
    <col min="15120" max="15120" width="10.19921875" style="1" customWidth="1"/>
    <col min="15121" max="15121" width="14.69921875" style="1" customWidth="1"/>
    <col min="15122" max="15122" width="11.09765625" style="1" bestFit="1" customWidth="1"/>
    <col min="15123" max="15360" width="10.19921875" style="1"/>
    <col min="15361" max="15361" width="3.19921875" style="1" customWidth="1"/>
    <col min="15362" max="15362" width="39.8984375" style="1" bestFit="1" customWidth="1"/>
    <col min="15363" max="15363" width="27" style="1" customWidth="1"/>
    <col min="15364" max="15364" width="7.19921875" style="1" bestFit="1" customWidth="1"/>
    <col min="15365" max="15365" width="12.09765625" style="1" customWidth="1"/>
    <col min="15366" max="15366" width="10.69921875" style="1" customWidth="1"/>
    <col min="15367" max="15367" width="11.3984375" style="1" bestFit="1" customWidth="1"/>
    <col min="15368" max="15368" width="10.69921875" style="1" customWidth="1"/>
    <col min="15369" max="15370" width="0" style="1" hidden="1" customWidth="1"/>
    <col min="15371" max="15372" width="9.3984375" style="1" customWidth="1"/>
    <col min="15373" max="15373" width="11.3984375" style="1" bestFit="1" customWidth="1"/>
    <col min="15374" max="15374" width="10.69921875" style="1" customWidth="1"/>
    <col min="15375" max="15375" width="11.3984375" style="1" bestFit="1" customWidth="1"/>
    <col min="15376" max="15376" width="10.19921875" style="1" customWidth="1"/>
    <col min="15377" max="15377" width="14.69921875" style="1" customWidth="1"/>
    <col min="15378" max="15378" width="11.09765625" style="1" bestFit="1" customWidth="1"/>
    <col min="15379" max="15616" width="10.19921875" style="1"/>
    <col min="15617" max="15617" width="3.19921875" style="1" customWidth="1"/>
    <col min="15618" max="15618" width="39.8984375" style="1" bestFit="1" customWidth="1"/>
    <col min="15619" max="15619" width="27" style="1" customWidth="1"/>
    <col min="15620" max="15620" width="7.19921875" style="1" bestFit="1" customWidth="1"/>
    <col min="15621" max="15621" width="12.09765625" style="1" customWidth="1"/>
    <col min="15622" max="15622" width="10.69921875" style="1" customWidth="1"/>
    <col min="15623" max="15623" width="11.3984375" style="1" bestFit="1" customWidth="1"/>
    <col min="15624" max="15624" width="10.69921875" style="1" customWidth="1"/>
    <col min="15625" max="15626" width="0" style="1" hidden="1" customWidth="1"/>
    <col min="15627" max="15628" width="9.3984375" style="1" customWidth="1"/>
    <col min="15629" max="15629" width="11.3984375" style="1" bestFit="1" customWidth="1"/>
    <col min="15630" max="15630" width="10.69921875" style="1" customWidth="1"/>
    <col min="15631" max="15631" width="11.3984375" style="1" bestFit="1" customWidth="1"/>
    <col min="15632" max="15632" width="10.19921875" style="1" customWidth="1"/>
    <col min="15633" max="15633" width="14.69921875" style="1" customWidth="1"/>
    <col min="15634" max="15634" width="11.09765625" style="1" bestFit="1" customWidth="1"/>
    <col min="15635" max="15872" width="10.19921875" style="1"/>
    <col min="15873" max="15873" width="3.19921875" style="1" customWidth="1"/>
    <col min="15874" max="15874" width="39.8984375" style="1" bestFit="1" customWidth="1"/>
    <col min="15875" max="15875" width="27" style="1" customWidth="1"/>
    <col min="15876" max="15876" width="7.19921875" style="1" bestFit="1" customWidth="1"/>
    <col min="15877" max="15877" width="12.09765625" style="1" customWidth="1"/>
    <col min="15878" max="15878" width="10.69921875" style="1" customWidth="1"/>
    <col min="15879" max="15879" width="11.3984375" style="1" bestFit="1" customWidth="1"/>
    <col min="15880" max="15880" width="10.69921875" style="1" customWidth="1"/>
    <col min="15881" max="15882" width="0" style="1" hidden="1" customWidth="1"/>
    <col min="15883" max="15884" width="9.3984375" style="1" customWidth="1"/>
    <col min="15885" max="15885" width="11.3984375" style="1" bestFit="1" customWidth="1"/>
    <col min="15886" max="15886" width="10.69921875" style="1" customWidth="1"/>
    <col min="15887" max="15887" width="11.3984375" style="1" bestFit="1" customWidth="1"/>
    <col min="15888" max="15888" width="10.19921875" style="1" customWidth="1"/>
    <col min="15889" max="15889" width="14.69921875" style="1" customWidth="1"/>
    <col min="15890" max="15890" width="11.09765625" style="1" bestFit="1" customWidth="1"/>
    <col min="15891" max="16128" width="10.19921875" style="1"/>
    <col min="16129" max="16129" width="3.19921875" style="1" customWidth="1"/>
    <col min="16130" max="16130" width="39.8984375" style="1" bestFit="1" customWidth="1"/>
    <col min="16131" max="16131" width="27" style="1" customWidth="1"/>
    <col min="16132" max="16132" width="7.19921875" style="1" bestFit="1" customWidth="1"/>
    <col min="16133" max="16133" width="12.09765625" style="1" customWidth="1"/>
    <col min="16134" max="16134" width="10.69921875" style="1" customWidth="1"/>
    <col min="16135" max="16135" width="11.3984375" style="1" bestFit="1" customWidth="1"/>
    <col min="16136" max="16136" width="10.69921875" style="1" customWidth="1"/>
    <col min="16137" max="16138" width="0" style="1" hidden="1" customWidth="1"/>
    <col min="16139" max="16140" width="9.3984375" style="1" customWidth="1"/>
    <col min="16141" max="16141" width="11.3984375" style="1" bestFit="1" customWidth="1"/>
    <col min="16142" max="16142" width="10.69921875" style="1" customWidth="1"/>
    <col min="16143" max="16143" width="11.3984375" style="1" bestFit="1" customWidth="1"/>
    <col min="16144" max="16144" width="10.19921875" style="1" customWidth="1"/>
    <col min="16145" max="16145" width="14.69921875" style="1" customWidth="1"/>
    <col min="16146" max="16146" width="11.09765625" style="1" bestFit="1" customWidth="1"/>
    <col min="16147" max="16384" width="10.19921875" style="1"/>
  </cols>
  <sheetData>
    <row r="1" spans="1:17" ht="16.2" hidden="1" customHeight="1" x14ac:dyDescent="0.25">
      <c r="B1" s="2" t="s">
        <v>0</v>
      </c>
      <c r="C1" s="3" t="s">
        <v>9</v>
      </c>
      <c r="E1" s="93" t="str">
        <f ca="1">SUBSTITUTE(SUBSTITUTE(LEFT(CELL("filename",A1),FIND("]",CELL("filename",A1))),"[",""),"]","")</f>
        <v>\\hgroup.intra\user\fcauet\fr\Documents\Fabrice Cauet\ETUDE FICHIER SUIVI DOSSIER CHANTIER CLIENT\TEST SUIVI 26_11_2018.xlsm</v>
      </c>
      <c r="F1" s="93"/>
      <c r="G1" s="94"/>
      <c r="H1" s="95"/>
      <c r="I1" s="93"/>
      <c r="J1" s="96"/>
    </row>
    <row r="2" spans="1:17" ht="15" hidden="1" customHeight="1" x14ac:dyDescent="0.25">
      <c r="B2" s="2" t="s">
        <v>1</v>
      </c>
      <c r="C2" s="3" t="s">
        <v>77</v>
      </c>
      <c r="E2" s="5"/>
      <c r="F2" s="9">
        <f>VLOOKUP("Total affaire",B17:I120,6,0)</f>
        <v>300000</v>
      </c>
      <c r="G2" s="9"/>
      <c r="H2" s="5"/>
    </row>
    <row r="3" spans="1:17" ht="15" hidden="1" customHeight="1" x14ac:dyDescent="0.25">
      <c r="B3" s="2" t="s">
        <v>4</v>
      </c>
      <c r="C3" s="3" t="s">
        <v>76</v>
      </c>
      <c r="E3" s="5"/>
      <c r="F3" s="9"/>
      <c r="G3" s="9"/>
      <c r="H3" s="5"/>
    </row>
    <row r="4" spans="1:17" ht="15" hidden="1" customHeight="1" x14ac:dyDescent="0.25">
      <c r="B4" s="2" t="s">
        <v>7</v>
      </c>
      <c r="C4" s="3" t="s">
        <v>2</v>
      </c>
      <c r="E4" s="5"/>
      <c r="F4" s="9"/>
      <c r="G4" s="9"/>
      <c r="H4" s="5"/>
    </row>
    <row r="5" spans="1:17" ht="15" hidden="1" customHeight="1" x14ac:dyDescent="0.25">
      <c r="B5" s="2" t="s">
        <v>8</v>
      </c>
      <c r="C5" s="3" t="s">
        <v>73</v>
      </c>
      <c r="E5" s="5"/>
      <c r="F5" s="9"/>
      <c r="G5" s="9"/>
      <c r="H5" s="5"/>
    </row>
    <row r="6" spans="1:17" ht="15" hidden="1" customHeight="1" x14ac:dyDescent="0.25">
      <c r="B6" s="2" t="s">
        <v>11</v>
      </c>
      <c r="C6" s="3" t="s">
        <v>74</v>
      </c>
      <c r="E6" s="5"/>
      <c r="F6" s="9"/>
      <c r="G6" s="9"/>
      <c r="H6" s="5"/>
    </row>
    <row r="7" spans="1:17" ht="15" hidden="1" customHeight="1" x14ac:dyDescent="0.25">
      <c r="B7" s="2" t="s">
        <v>14</v>
      </c>
      <c r="C7" s="3" t="s">
        <v>5</v>
      </c>
      <c r="E7" s="5"/>
      <c r="F7" s="9"/>
      <c r="G7" s="9"/>
      <c r="H7" s="5"/>
    </row>
    <row r="8" spans="1:17" ht="15" hidden="1" customHeight="1" x14ac:dyDescent="0.25">
      <c r="B8" s="2" t="s">
        <v>16</v>
      </c>
      <c r="C8" s="3" t="s">
        <v>12</v>
      </c>
      <c r="E8" s="5"/>
      <c r="F8" s="9"/>
      <c r="G8" s="9"/>
      <c r="H8" s="5"/>
    </row>
    <row r="9" spans="1:17" ht="15" hidden="1" customHeight="1" x14ac:dyDescent="0.25">
      <c r="B9" s="2" t="s">
        <v>18</v>
      </c>
      <c r="C9" s="10"/>
      <c r="E9" s="5"/>
      <c r="F9" s="82"/>
      <c r="G9" s="9"/>
      <c r="H9" s="5"/>
    </row>
    <row r="10" spans="1:17" ht="15" hidden="1" customHeight="1" x14ac:dyDescent="0.25">
      <c r="B10" s="2" t="s">
        <v>19</v>
      </c>
      <c r="C10" s="10"/>
      <c r="E10" s="5"/>
      <c r="F10" s="9"/>
      <c r="G10" s="9"/>
      <c r="H10" s="5"/>
    </row>
    <row r="11" spans="1:17" ht="15" hidden="1" customHeight="1" thickBot="1" x14ac:dyDescent="0.3">
      <c r="B11" s="2" t="s">
        <v>20</v>
      </c>
      <c r="C11" s="10"/>
      <c r="E11" s="5"/>
      <c r="F11" s="9"/>
      <c r="G11" s="5"/>
      <c r="H11" s="5"/>
    </row>
    <row r="12" spans="1:17" ht="15" customHeight="1" thickBot="1" x14ac:dyDescent="0.3">
      <c r="B12" s="11"/>
      <c r="F12" s="5"/>
      <c r="K12" s="280" t="s">
        <v>69</v>
      </c>
      <c r="L12" s="281"/>
      <c r="M12" s="282"/>
    </row>
    <row r="13" spans="1:17" ht="21.75" customHeight="1" thickBot="1" x14ac:dyDescent="0.3">
      <c r="B13" s="278" t="str">
        <f ca="1">HYPERLINK(E1)</f>
        <v>\\hgroup.intra\user\fcauet\fr\Documents\Fabrice Cauet\ETUDE FICHIER SUIVI DOSSIER CHANTIER CLIENT\TEST SUIVI 26_11_2018.xlsm</v>
      </c>
      <c r="C13" s="279"/>
      <c r="K13" s="283">
        <f>Budgetisation!K16</f>
        <v>221</v>
      </c>
      <c r="L13" s="284"/>
      <c r="M13" s="285"/>
    </row>
    <row r="14" spans="1:17" ht="15" customHeight="1" x14ac:dyDescent="0.25">
      <c r="A14" s="12" t="s">
        <v>62</v>
      </c>
      <c r="B14" s="13"/>
      <c r="C14" s="13"/>
      <c r="D14" s="14" t="s">
        <v>21</v>
      </c>
      <c r="E14" s="81" t="str">
        <f>Budgetisation!E17</f>
        <v>Client</v>
      </c>
      <c r="F14" s="14" t="s">
        <v>22</v>
      </c>
      <c r="G14" s="286"/>
      <c r="H14" s="297"/>
      <c r="I14" s="297"/>
      <c r="J14" s="298"/>
      <c r="K14" s="74" t="s">
        <v>23</v>
      </c>
      <c r="L14" s="299" t="e">
        <f>IF(#REF!="","",#REF!)</f>
        <v>#REF!</v>
      </c>
      <c r="M14" s="300"/>
      <c r="N14" s="15" t="s">
        <v>24</v>
      </c>
      <c r="O14" s="16"/>
      <c r="P14" s="15" t="s">
        <v>25</v>
      </c>
      <c r="Q14" s="16"/>
    </row>
    <row r="15" spans="1:17" ht="8.1" customHeight="1" x14ac:dyDescent="0.25">
      <c r="A15" s="17"/>
      <c r="D15" s="18"/>
    </row>
    <row r="16" spans="1:17" ht="37.5" customHeight="1" x14ac:dyDescent="0.25">
      <c r="A16" s="317" t="s">
        <v>26</v>
      </c>
      <c r="B16" s="318"/>
      <c r="C16" s="19" t="s">
        <v>27</v>
      </c>
      <c r="D16" s="14" t="s">
        <v>28</v>
      </c>
      <c r="E16" s="15" t="s">
        <v>29</v>
      </c>
      <c r="F16" s="20" t="s">
        <v>30</v>
      </c>
      <c r="G16" s="15" t="s">
        <v>31</v>
      </c>
      <c r="H16" s="319" t="s">
        <v>32</v>
      </c>
      <c r="I16" s="320"/>
      <c r="J16" s="320"/>
      <c r="K16" s="320"/>
      <c r="L16" s="321"/>
      <c r="M16" s="322" t="s">
        <v>33</v>
      </c>
      <c r="N16" s="323"/>
      <c r="O16" s="21" t="s">
        <v>34</v>
      </c>
      <c r="P16" s="22" t="s">
        <v>35</v>
      </c>
      <c r="Q16" s="22" t="s">
        <v>36</v>
      </c>
    </row>
    <row r="17" spans="1:19" ht="42" customHeight="1" x14ac:dyDescent="0.25">
      <c r="A17" s="315" t="str">
        <f>Budgetisation!A20</f>
        <v>I</v>
      </c>
      <c r="B17" s="316"/>
      <c r="C17" s="64" t="str">
        <f>Budgetisation!C20</f>
        <v>505-555-18/21</v>
      </c>
      <c r="D17" s="70" t="str">
        <f>Budgetisation!D20</f>
        <v>C</v>
      </c>
      <c r="E17" s="71" t="str">
        <f>Budgetisation!E20</f>
        <v>Client</v>
      </c>
      <c r="F17" s="23" t="str">
        <f>IF(O17="","",1-(O17-G40)/E25)</f>
        <v/>
      </c>
      <c r="G17" s="71" t="str">
        <f>Budgetisation!G20</f>
        <v>B = Moyen</v>
      </c>
      <c r="H17" s="301">
        <f>Budgetisation!H20</f>
        <v>0</v>
      </c>
      <c r="I17" s="302"/>
      <c r="J17" s="302"/>
      <c r="K17" s="302"/>
      <c r="L17" s="303"/>
      <c r="M17" s="304"/>
      <c r="N17" s="305"/>
      <c r="O17" s="24"/>
      <c r="P17" s="23">
        <f>IF(O17="",0,(O17-G62)/G62)</f>
        <v>0</v>
      </c>
      <c r="Q17" s="25" t="e">
        <f>IF((G62*10%-O62-G62*P17)/(J45*(1-K45))&lt;0,0,(G62*10%-O62-G62*P17)/(J45*(1-K45)))</f>
        <v>#VALUE!</v>
      </c>
    </row>
    <row r="18" spans="1:19" ht="8.1" customHeight="1" x14ac:dyDescent="0.25"/>
    <row r="19" spans="1:19" s="28" customFormat="1" ht="42" customHeight="1" x14ac:dyDescent="0.25">
      <c r="A19" s="22" t="s">
        <v>37</v>
      </c>
      <c r="B19" s="22" t="s">
        <v>38</v>
      </c>
      <c r="C19" s="22" t="s">
        <v>39</v>
      </c>
      <c r="D19" s="26" t="s">
        <v>40</v>
      </c>
      <c r="E19" s="20" t="s">
        <v>41</v>
      </c>
      <c r="F19" s="21" t="s">
        <v>42</v>
      </c>
      <c r="G19" s="20" t="s">
        <v>43</v>
      </c>
      <c r="H19" s="20" t="s">
        <v>44</v>
      </c>
      <c r="I19" s="27" t="s">
        <v>45</v>
      </c>
      <c r="J19" s="20" t="s">
        <v>46</v>
      </c>
      <c r="K19" s="21" t="s">
        <v>47</v>
      </c>
      <c r="L19" s="21" t="s">
        <v>48</v>
      </c>
      <c r="M19" s="20" t="s">
        <v>49</v>
      </c>
      <c r="N19" s="20" t="s">
        <v>50</v>
      </c>
      <c r="O19" s="21" t="s">
        <v>51</v>
      </c>
      <c r="P19" s="21" t="str">
        <f>"En % du PV "&amp;P62*100&amp;"%"</f>
        <v>En % du PV 0%</v>
      </c>
      <c r="Q19" s="22" t="s">
        <v>52</v>
      </c>
      <c r="R19" s="83"/>
    </row>
    <row r="20" spans="1:19" ht="15" customHeight="1" x14ac:dyDescent="0.25">
      <c r="A20" s="29">
        <v>1</v>
      </c>
      <c r="B20" s="76"/>
      <c r="C20" s="77"/>
      <c r="D20" s="78"/>
      <c r="E20" s="79"/>
      <c r="F20" s="80"/>
      <c r="G20" s="35" t="str">
        <f>IF(E20="","",E20*(1-F20))</f>
        <v/>
      </c>
      <c r="H20" s="35" t="str">
        <f>IF(G20="","",G20/D20)</f>
        <v/>
      </c>
      <c r="I20" s="36">
        <v>1</v>
      </c>
      <c r="J20" s="35" t="str">
        <f>IF(B20="","",E20/I20)</f>
        <v/>
      </c>
      <c r="K20" s="37">
        <v>0.62</v>
      </c>
      <c r="L20" s="38"/>
      <c r="M20" s="35" t="str">
        <f>IF(B20="","",J20*(1-K20)*(1-L20))</f>
        <v/>
      </c>
      <c r="N20" s="35" t="str">
        <f>IF(B20="","",J20*(1-K20)*7%)</f>
        <v/>
      </c>
      <c r="O20" s="35" t="str">
        <f>IF(AND(B20="",M20="",N20=""),"",G20-M20-N20)</f>
        <v/>
      </c>
      <c r="P20" s="37" t="str">
        <f>IF(G20="","",O20/G20)</f>
        <v/>
      </c>
      <c r="Q20" s="39"/>
    </row>
    <row r="21" spans="1:19" ht="15" customHeight="1" x14ac:dyDescent="0.25">
      <c r="A21" s="29">
        <v>2</v>
      </c>
      <c r="B21" s="76"/>
      <c r="C21" s="76"/>
      <c r="D21" s="78"/>
      <c r="E21" s="79"/>
      <c r="F21" s="80"/>
      <c r="G21" s="35" t="str">
        <f t="shared" ref="G21:G44" si="0">IF(E21="","",E21*(1-F21))</f>
        <v/>
      </c>
      <c r="H21" s="35" t="str">
        <f t="shared" ref="H21:H44" si="1">IF(G21="","",G21/D21)</f>
        <v/>
      </c>
      <c r="I21" s="36">
        <v>1</v>
      </c>
      <c r="J21" s="35" t="str">
        <f t="shared" ref="J21:J44" si="2">IF(B21="","",E21/I21)</f>
        <v/>
      </c>
      <c r="K21" s="37">
        <v>0.62</v>
      </c>
      <c r="L21" s="38"/>
      <c r="M21" s="35" t="str">
        <f t="shared" ref="M21:M44" si="3">IF(B21="","",J21*(1-K21)*(1-L21))</f>
        <v/>
      </c>
      <c r="N21" s="35" t="str">
        <f t="shared" ref="N21:N44" si="4">IF(B21="","",J21*(1-K21)*7%)</f>
        <v/>
      </c>
      <c r="O21" s="35" t="str">
        <f t="shared" ref="O21:O44" si="5">IF(AND(B21="",M21="",N21=""),"",G21-M21-N21)</f>
        <v/>
      </c>
      <c r="P21" s="37" t="str">
        <f t="shared" ref="P21:P44" si="6">IF(G21="","",O21/G21)</f>
        <v/>
      </c>
      <c r="Q21" s="39"/>
    </row>
    <row r="22" spans="1:19" ht="15" customHeight="1" x14ac:dyDescent="0.25">
      <c r="A22" s="29">
        <v>2</v>
      </c>
      <c r="B22" s="76"/>
      <c r="C22" s="76"/>
      <c r="D22" s="78"/>
      <c r="E22" s="79"/>
      <c r="F22" s="80"/>
      <c r="G22" s="35" t="str">
        <f t="shared" si="0"/>
        <v/>
      </c>
      <c r="H22" s="35" t="str">
        <f t="shared" si="1"/>
        <v/>
      </c>
      <c r="I22" s="36">
        <v>1</v>
      </c>
      <c r="J22" s="35" t="str">
        <f t="shared" si="2"/>
        <v/>
      </c>
      <c r="K22" s="37">
        <v>0.62</v>
      </c>
      <c r="L22" s="38"/>
      <c r="M22" s="35" t="str">
        <f t="shared" si="3"/>
        <v/>
      </c>
      <c r="N22" s="35" t="str">
        <f t="shared" si="4"/>
        <v/>
      </c>
      <c r="O22" s="35" t="str">
        <f t="shared" si="5"/>
        <v/>
      </c>
      <c r="P22" s="37" t="str">
        <f t="shared" si="6"/>
        <v/>
      </c>
      <c r="Q22" s="39"/>
      <c r="S22" s="7">
        <f>SUM(L20:L44)</f>
        <v>0</v>
      </c>
    </row>
    <row r="23" spans="1:19" ht="15" customHeight="1" x14ac:dyDescent="0.25">
      <c r="A23" s="29">
        <v>4</v>
      </c>
      <c r="B23" s="76"/>
      <c r="C23" s="77"/>
      <c r="D23" s="78"/>
      <c r="E23" s="79"/>
      <c r="F23" s="80"/>
      <c r="G23" s="35" t="str">
        <f t="shared" si="0"/>
        <v/>
      </c>
      <c r="H23" s="35" t="str">
        <f t="shared" si="1"/>
        <v/>
      </c>
      <c r="I23" s="36">
        <v>1</v>
      </c>
      <c r="J23" s="35" t="str">
        <f t="shared" si="2"/>
        <v/>
      </c>
      <c r="K23" s="37">
        <v>0.62</v>
      </c>
      <c r="L23" s="38"/>
      <c r="M23" s="35" t="str">
        <f t="shared" si="3"/>
        <v/>
      </c>
      <c r="N23" s="35" t="str">
        <f t="shared" si="4"/>
        <v/>
      </c>
      <c r="O23" s="35" t="str">
        <f t="shared" si="5"/>
        <v/>
      </c>
      <c r="P23" s="37" t="str">
        <f t="shared" si="6"/>
        <v/>
      </c>
      <c r="Q23" s="39"/>
    </row>
    <row r="24" spans="1:19" ht="15" customHeight="1" x14ac:dyDescent="0.25">
      <c r="A24" s="29">
        <v>4</v>
      </c>
      <c r="B24" s="76"/>
      <c r="C24" s="77"/>
      <c r="D24" s="78"/>
      <c r="E24" s="79"/>
      <c r="F24" s="80"/>
      <c r="G24" s="35" t="str">
        <f t="shared" si="0"/>
        <v/>
      </c>
      <c r="H24" s="35" t="str">
        <f t="shared" si="1"/>
        <v/>
      </c>
      <c r="I24" s="36">
        <v>1</v>
      </c>
      <c r="J24" s="35" t="str">
        <f t="shared" si="2"/>
        <v/>
      </c>
      <c r="K24" s="37">
        <v>0.62</v>
      </c>
      <c r="L24" s="38"/>
      <c r="M24" s="35" t="str">
        <f t="shared" si="3"/>
        <v/>
      </c>
      <c r="N24" s="35" t="str">
        <f t="shared" si="4"/>
        <v/>
      </c>
      <c r="O24" s="35" t="str">
        <f t="shared" si="5"/>
        <v/>
      </c>
      <c r="P24" s="37" t="str">
        <f t="shared" si="6"/>
        <v/>
      </c>
      <c r="Q24" s="39"/>
    </row>
    <row r="25" spans="1:19" ht="15" customHeight="1" x14ac:dyDescent="0.25">
      <c r="A25" s="29">
        <v>6</v>
      </c>
      <c r="B25" s="76"/>
      <c r="C25" s="77"/>
      <c r="D25" s="78"/>
      <c r="E25" s="79"/>
      <c r="F25" s="80"/>
      <c r="G25" s="35" t="str">
        <f t="shared" si="0"/>
        <v/>
      </c>
      <c r="H25" s="35" t="str">
        <f t="shared" si="1"/>
        <v/>
      </c>
      <c r="I25" s="36">
        <v>1</v>
      </c>
      <c r="J25" s="35" t="str">
        <f t="shared" si="2"/>
        <v/>
      </c>
      <c r="K25" s="37">
        <v>0.6</v>
      </c>
      <c r="L25" s="38"/>
      <c r="M25" s="35" t="str">
        <f t="shared" si="3"/>
        <v/>
      </c>
      <c r="N25" s="35" t="str">
        <f t="shared" si="4"/>
        <v/>
      </c>
      <c r="O25" s="35" t="str">
        <f t="shared" si="5"/>
        <v/>
      </c>
      <c r="P25" s="37" t="str">
        <f t="shared" si="6"/>
        <v/>
      </c>
      <c r="Q25" s="39"/>
    </row>
    <row r="26" spans="1:19" ht="15" customHeight="1" x14ac:dyDescent="0.25">
      <c r="A26" s="29">
        <v>7</v>
      </c>
      <c r="B26" s="76"/>
      <c r="C26" s="77"/>
      <c r="D26" s="78"/>
      <c r="E26" s="79"/>
      <c r="F26" s="80"/>
      <c r="G26" s="35" t="str">
        <f t="shared" si="0"/>
        <v/>
      </c>
      <c r="H26" s="35" t="str">
        <f t="shared" si="1"/>
        <v/>
      </c>
      <c r="I26" s="36">
        <v>1</v>
      </c>
      <c r="J26" s="35" t="str">
        <f t="shared" si="2"/>
        <v/>
      </c>
      <c r="K26" s="37">
        <v>0.6</v>
      </c>
      <c r="L26" s="38"/>
      <c r="M26" s="35" t="str">
        <f t="shared" si="3"/>
        <v/>
      </c>
      <c r="N26" s="35" t="str">
        <f t="shared" si="4"/>
        <v/>
      </c>
      <c r="O26" s="35" t="str">
        <f t="shared" si="5"/>
        <v/>
      </c>
      <c r="P26" s="37" t="str">
        <f t="shared" si="6"/>
        <v/>
      </c>
      <c r="Q26" s="40"/>
    </row>
    <row r="27" spans="1:19" ht="15" customHeight="1" x14ac:dyDescent="0.25">
      <c r="A27" s="29">
        <v>8</v>
      </c>
      <c r="B27" s="76"/>
      <c r="C27" s="76"/>
      <c r="D27" s="78"/>
      <c r="E27" s="79"/>
      <c r="F27" s="80"/>
      <c r="G27" s="35" t="str">
        <f t="shared" si="0"/>
        <v/>
      </c>
      <c r="H27" s="35" t="str">
        <f t="shared" si="1"/>
        <v/>
      </c>
      <c r="I27" s="36">
        <v>1</v>
      </c>
      <c r="J27" s="35" t="str">
        <f t="shared" si="2"/>
        <v/>
      </c>
      <c r="K27" s="37">
        <v>0.6</v>
      </c>
      <c r="L27" s="38"/>
      <c r="M27" s="35" t="str">
        <f t="shared" si="3"/>
        <v/>
      </c>
      <c r="N27" s="35" t="str">
        <f t="shared" si="4"/>
        <v/>
      </c>
      <c r="O27" s="35" t="str">
        <f t="shared" si="5"/>
        <v/>
      </c>
      <c r="P27" s="37" t="str">
        <f t="shared" si="6"/>
        <v/>
      </c>
      <c r="Q27" s="40"/>
    </row>
    <row r="28" spans="1:19" ht="15" customHeight="1" x14ac:dyDescent="0.25">
      <c r="A28" s="29">
        <v>9</v>
      </c>
      <c r="B28" s="76"/>
      <c r="C28" s="77"/>
      <c r="D28" s="78"/>
      <c r="E28" s="79"/>
      <c r="F28" s="80"/>
      <c r="G28" s="35" t="str">
        <f t="shared" si="0"/>
        <v/>
      </c>
      <c r="H28" s="35" t="str">
        <f t="shared" si="1"/>
        <v/>
      </c>
      <c r="I28" s="36">
        <v>1</v>
      </c>
      <c r="J28" s="35" t="str">
        <f t="shared" si="2"/>
        <v/>
      </c>
      <c r="K28" s="37">
        <v>0.6</v>
      </c>
      <c r="L28" s="38"/>
      <c r="M28" s="35" t="str">
        <f t="shared" si="3"/>
        <v/>
      </c>
      <c r="N28" s="35" t="str">
        <f t="shared" si="4"/>
        <v/>
      </c>
      <c r="O28" s="35" t="str">
        <f t="shared" si="5"/>
        <v/>
      </c>
      <c r="P28" s="37" t="str">
        <f t="shared" si="6"/>
        <v/>
      </c>
      <c r="Q28" s="40"/>
    </row>
    <row r="29" spans="1:19" ht="15" customHeight="1" x14ac:dyDescent="0.25">
      <c r="A29" s="29">
        <v>10</v>
      </c>
      <c r="B29" s="76"/>
      <c r="C29" s="77"/>
      <c r="D29" s="78"/>
      <c r="E29" s="79"/>
      <c r="F29" s="80"/>
      <c r="G29" s="35" t="str">
        <f t="shared" si="0"/>
        <v/>
      </c>
      <c r="H29" s="35" t="str">
        <f t="shared" si="1"/>
        <v/>
      </c>
      <c r="I29" s="36">
        <v>1</v>
      </c>
      <c r="J29" s="35" t="str">
        <f t="shared" si="2"/>
        <v/>
      </c>
      <c r="K29" s="37">
        <v>0.6</v>
      </c>
      <c r="L29" s="38"/>
      <c r="M29" s="35" t="str">
        <f t="shared" si="3"/>
        <v/>
      </c>
      <c r="N29" s="35" t="str">
        <f t="shared" si="4"/>
        <v/>
      </c>
      <c r="O29" s="35" t="str">
        <f t="shared" si="5"/>
        <v/>
      </c>
      <c r="P29" s="37" t="str">
        <f t="shared" si="6"/>
        <v/>
      </c>
      <c r="Q29" s="40"/>
    </row>
    <row r="30" spans="1:19" ht="15" customHeight="1" x14ac:dyDescent="0.25">
      <c r="A30" s="29">
        <v>11</v>
      </c>
      <c r="B30" s="76"/>
      <c r="C30" s="77"/>
      <c r="D30" s="78"/>
      <c r="E30" s="79"/>
      <c r="F30" s="80"/>
      <c r="G30" s="35" t="str">
        <f t="shared" si="0"/>
        <v/>
      </c>
      <c r="H30" s="35" t="str">
        <f t="shared" si="1"/>
        <v/>
      </c>
      <c r="I30" s="36">
        <v>1</v>
      </c>
      <c r="J30" s="35" t="str">
        <f t="shared" si="2"/>
        <v/>
      </c>
      <c r="K30" s="37">
        <v>0.6</v>
      </c>
      <c r="L30" s="38"/>
      <c r="M30" s="35" t="str">
        <f t="shared" si="3"/>
        <v/>
      </c>
      <c r="N30" s="35" t="str">
        <f t="shared" si="4"/>
        <v/>
      </c>
      <c r="O30" s="35" t="str">
        <f t="shared" si="5"/>
        <v/>
      </c>
      <c r="P30" s="37" t="str">
        <f t="shared" si="6"/>
        <v/>
      </c>
      <c r="Q30" s="40"/>
    </row>
    <row r="31" spans="1:19" ht="15" customHeight="1" x14ac:dyDescent="0.25">
      <c r="A31" s="29">
        <v>12</v>
      </c>
      <c r="B31" s="76"/>
      <c r="C31" s="77"/>
      <c r="D31" s="78"/>
      <c r="E31" s="79"/>
      <c r="F31" s="80"/>
      <c r="G31" s="35" t="str">
        <f t="shared" si="0"/>
        <v/>
      </c>
      <c r="H31" s="35" t="str">
        <f t="shared" si="1"/>
        <v/>
      </c>
      <c r="I31" s="36">
        <v>1</v>
      </c>
      <c r="J31" s="35" t="str">
        <f t="shared" si="2"/>
        <v/>
      </c>
      <c r="K31" s="37">
        <v>0.6</v>
      </c>
      <c r="L31" s="38"/>
      <c r="M31" s="35" t="str">
        <f t="shared" si="3"/>
        <v/>
      </c>
      <c r="N31" s="35" t="str">
        <f t="shared" si="4"/>
        <v/>
      </c>
      <c r="O31" s="35" t="str">
        <f t="shared" si="5"/>
        <v/>
      </c>
      <c r="P31" s="37" t="str">
        <f t="shared" si="6"/>
        <v/>
      </c>
      <c r="Q31" s="40"/>
    </row>
    <row r="32" spans="1:19" ht="15" customHeight="1" x14ac:dyDescent="0.25">
      <c r="A32" s="29">
        <v>13</v>
      </c>
      <c r="B32" s="76"/>
      <c r="C32" s="77"/>
      <c r="D32" s="78"/>
      <c r="E32" s="79"/>
      <c r="F32" s="80"/>
      <c r="G32" s="35" t="str">
        <f t="shared" si="0"/>
        <v/>
      </c>
      <c r="H32" s="35" t="str">
        <f t="shared" si="1"/>
        <v/>
      </c>
      <c r="I32" s="36">
        <v>1</v>
      </c>
      <c r="J32" s="35" t="str">
        <f t="shared" si="2"/>
        <v/>
      </c>
      <c r="K32" s="37">
        <v>0.6</v>
      </c>
      <c r="L32" s="38"/>
      <c r="M32" s="35" t="str">
        <f t="shared" si="3"/>
        <v/>
      </c>
      <c r="N32" s="35" t="str">
        <f t="shared" si="4"/>
        <v/>
      </c>
      <c r="O32" s="35" t="str">
        <f t="shared" si="5"/>
        <v/>
      </c>
      <c r="P32" s="37" t="str">
        <f t="shared" si="6"/>
        <v/>
      </c>
      <c r="Q32" s="40"/>
    </row>
    <row r="33" spans="1:24" ht="15" customHeight="1" x14ac:dyDescent="0.25">
      <c r="A33" s="29">
        <v>14</v>
      </c>
      <c r="B33" s="30"/>
      <c r="C33" s="30"/>
      <c r="D33" s="32"/>
      <c r="E33" s="33"/>
      <c r="F33" s="34"/>
      <c r="G33" s="35" t="str">
        <f t="shared" si="0"/>
        <v/>
      </c>
      <c r="H33" s="35" t="str">
        <f t="shared" si="1"/>
        <v/>
      </c>
      <c r="I33" s="36" t="s">
        <v>67</v>
      </c>
      <c r="J33" s="35" t="str">
        <f t="shared" si="2"/>
        <v/>
      </c>
      <c r="K33" s="37" t="s">
        <v>67</v>
      </c>
      <c r="L33" s="38"/>
      <c r="M33" s="35" t="str">
        <f t="shared" si="3"/>
        <v/>
      </c>
      <c r="N33" s="35" t="str">
        <f t="shared" si="4"/>
        <v/>
      </c>
      <c r="O33" s="35" t="str">
        <f t="shared" si="5"/>
        <v/>
      </c>
      <c r="P33" s="37" t="str">
        <f t="shared" si="6"/>
        <v/>
      </c>
      <c r="Q33" s="40"/>
    </row>
    <row r="34" spans="1:24" ht="15" customHeight="1" x14ac:dyDescent="0.25">
      <c r="A34" s="29">
        <v>15</v>
      </c>
      <c r="B34" s="30"/>
      <c r="C34" s="31"/>
      <c r="D34" s="32"/>
      <c r="E34" s="33"/>
      <c r="F34" s="34"/>
      <c r="G34" s="35" t="str">
        <f t="shared" si="0"/>
        <v/>
      </c>
      <c r="H34" s="35" t="str">
        <f t="shared" si="1"/>
        <v/>
      </c>
      <c r="I34" s="36" t="s">
        <v>67</v>
      </c>
      <c r="J34" s="35" t="str">
        <f t="shared" si="2"/>
        <v/>
      </c>
      <c r="K34" s="37" t="s">
        <v>67</v>
      </c>
      <c r="L34" s="38"/>
      <c r="M34" s="35" t="str">
        <f t="shared" si="3"/>
        <v/>
      </c>
      <c r="N34" s="35" t="str">
        <f t="shared" si="4"/>
        <v/>
      </c>
      <c r="O34" s="35" t="str">
        <f t="shared" si="5"/>
        <v/>
      </c>
      <c r="P34" s="37" t="str">
        <f t="shared" si="6"/>
        <v/>
      </c>
      <c r="Q34" s="40"/>
    </row>
    <row r="35" spans="1:24" ht="15" customHeight="1" x14ac:dyDescent="0.25">
      <c r="A35" s="29">
        <v>16</v>
      </c>
      <c r="B35" s="30"/>
      <c r="C35" s="31"/>
      <c r="D35" s="32"/>
      <c r="E35" s="33"/>
      <c r="F35" s="34"/>
      <c r="G35" s="35" t="str">
        <f t="shared" si="0"/>
        <v/>
      </c>
      <c r="H35" s="35" t="str">
        <f t="shared" si="1"/>
        <v/>
      </c>
      <c r="I35" s="36" t="s">
        <v>67</v>
      </c>
      <c r="J35" s="35" t="str">
        <f t="shared" si="2"/>
        <v/>
      </c>
      <c r="K35" s="37" t="s">
        <v>67</v>
      </c>
      <c r="L35" s="38"/>
      <c r="M35" s="35" t="str">
        <f t="shared" si="3"/>
        <v/>
      </c>
      <c r="N35" s="35" t="str">
        <f t="shared" si="4"/>
        <v/>
      </c>
      <c r="O35" s="35" t="str">
        <f t="shared" si="5"/>
        <v/>
      </c>
      <c r="P35" s="37" t="str">
        <f t="shared" si="6"/>
        <v/>
      </c>
      <c r="Q35" s="40"/>
    </row>
    <row r="36" spans="1:24" ht="15" customHeight="1" x14ac:dyDescent="0.25">
      <c r="A36" s="29">
        <v>17</v>
      </c>
      <c r="B36" s="30"/>
      <c r="C36" s="31"/>
      <c r="D36" s="32"/>
      <c r="E36" s="33"/>
      <c r="F36" s="34"/>
      <c r="G36" s="35" t="str">
        <f t="shared" si="0"/>
        <v/>
      </c>
      <c r="H36" s="35" t="str">
        <f t="shared" si="1"/>
        <v/>
      </c>
      <c r="I36" s="36" t="s">
        <v>67</v>
      </c>
      <c r="J36" s="35" t="str">
        <f t="shared" si="2"/>
        <v/>
      </c>
      <c r="K36" s="37" t="s">
        <v>67</v>
      </c>
      <c r="L36" s="38"/>
      <c r="M36" s="35" t="str">
        <f t="shared" si="3"/>
        <v/>
      </c>
      <c r="N36" s="35" t="str">
        <f t="shared" si="4"/>
        <v/>
      </c>
      <c r="O36" s="35" t="str">
        <f t="shared" si="5"/>
        <v/>
      </c>
      <c r="P36" s="37" t="str">
        <f t="shared" si="6"/>
        <v/>
      </c>
      <c r="Q36" s="40"/>
    </row>
    <row r="37" spans="1:24" ht="15" customHeight="1" x14ac:dyDescent="0.25">
      <c r="A37" s="29">
        <v>18</v>
      </c>
      <c r="B37" s="30"/>
      <c r="C37" s="31"/>
      <c r="D37" s="32"/>
      <c r="E37" s="33"/>
      <c r="F37" s="34"/>
      <c r="G37" s="35" t="str">
        <f t="shared" si="0"/>
        <v/>
      </c>
      <c r="H37" s="35" t="str">
        <f t="shared" si="1"/>
        <v/>
      </c>
      <c r="I37" s="36" t="s">
        <v>67</v>
      </c>
      <c r="J37" s="35" t="str">
        <f t="shared" si="2"/>
        <v/>
      </c>
      <c r="K37" s="37" t="s">
        <v>67</v>
      </c>
      <c r="L37" s="38"/>
      <c r="M37" s="35" t="str">
        <f t="shared" si="3"/>
        <v/>
      </c>
      <c r="N37" s="35" t="str">
        <f t="shared" si="4"/>
        <v/>
      </c>
      <c r="O37" s="35" t="str">
        <f t="shared" si="5"/>
        <v/>
      </c>
      <c r="P37" s="37" t="str">
        <f t="shared" si="6"/>
        <v/>
      </c>
      <c r="Q37" s="40"/>
    </row>
    <row r="38" spans="1:24" ht="15" customHeight="1" x14ac:dyDescent="0.25">
      <c r="A38" s="29">
        <v>19</v>
      </c>
      <c r="B38" s="30"/>
      <c r="C38" s="31"/>
      <c r="D38" s="32"/>
      <c r="E38" s="33"/>
      <c r="F38" s="34"/>
      <c r="G38" s="35" t="str">
        <f t="shared" si="0"/>
        <v/>
      </c>
      <c r="H38" s="35" t="str">
        <f t="shared" si="1"/>
        <v/>
      </c>
      <c r="I38" s="36" t="s">
        <v>67</v>
      </c>
      <c r="J38" s="35" t="str">
        <f t="shared" si="2"/>
        <v/>
      </c>
      <c r="K38" s="37" t="s">
        <v>67</v>
      </c>
      <c r="L38" s="38"/>
      <c r="M38" s="35" t="str">
        <f t="shared" si="3"/>
        <v/>
      </c>
      <c r="N38" s="35" t="str">
        <f t="shared" si="4"/>
        <v/>
      </c>
      <c r="O38" s="35" t="str">
        <f t="shared" si="5"/>
        <v/>
      </c>
      <c r="P38" s="37" t="str">
        <f t="shared" si="6"/>
        <v/>
      </c>
      <c r="Q38" s="40"/>
    </row>
    <row r="39" spans="1:24" ht="13.5" customHeight="1" x14ac:dyDescent="0.25">
      <c r="A39" s="29">
        <v>20</v>
      </c>
      <c r="B39" s="30"/>
      <c r="C39" s="31"/>
      <c r="D39" s="32"/>
      <c r="E39" s="33"/>
      <c r="F39" s="34"/>
      <c r="G39" s="35" t="str">
        <f t="shared" si="0"/>
        <v/>
      </c>
      <c r="H39" s="35" t="str">
        <f t="shared" si="1"/>
        <v/>
      </c>
      <c r="I39" s="36" t="s">
        <v>67</v>
      </c>
      <c r="J39" s="35" t="str">
        <f t="shared" si="2"/>
        <v/>
      </c>
      <c r="K39" s="37" t="s">
        <v>67</v>
      </c>
      <c r="L39" s="38"/>
      <c r="M39" s="35" t="str">
        <f t="shared" si="3"/>
        <v/>
      </c>
      <c r="N39" s="35" t="str">
        <f t="shared" si="4"/>
        <v/>
      </c>
      <c r="O39" s="35" t="str">
        <f t="shared" si="5"/>
        <v/>
      </c>
      <c r="P39" s="37" t="str">
        <f t="shared" si="6"/>
        <v/>
      </c>
      <c r="Q39" s="40"/>
    </row>
    <row r="40" spans="1:24" ht="15" customHeight="1" x14ac:dyDescent="0.25">
      <c r="A40" s="29">
        <v>21</v>
      </c>
      <c r="B40" s="30"/>
      <c r="C40" s="31"/>
      <c r="D40" s="32"/>
      <c r="E40" s="33"/>
      <c r="F40" s="34"/>
      <c r="G40" s="35" t="str">
        <f t="shared" si="0"/>
        <v/>
      </c>
      <c r="H40" s="35" t="str">
        <f t="shared" si="1"/>
        <v/>
      </c>
      <c r="I40" s="36" t="s">
        <v>67</v>
      </c>
      <c r="J40" s="35" t="str">
        <f t="shared" si="2"/>
        <v/>
      </c>
      <c r="K40" s="37" t="s">
        <v>67</v>
      </c>
      <c r="L40" s="38"/>
      <c r="M40" s="35" t="str">
        <f t="shared" si="3"/>
        <v/>
      </c>
      <c r="N40" s="35" t="str">
        <f t="shared" si="4"/>
        <v/>
      </c>
      <c r="O40" s="35" t="str">
        <f t="shared" si="5"/>
        <v/>
      </c>
      <c r="P40" s="37" t="str">
        <f t="shared" si="6"/>
        <v/>
      </c>
      <c r="Q40" s="40"/>
    </row>
    <row r="41" spans="1:24" ht="15" customHeight="1" x14ac:dyDescent="0.25">
      <c r="A41" s="29">
        <v>22</v>
      </c>
      <c r="B41" s="30"/>
      <c r="C41" s="31"/>
      <c r="D41" s="32"/>
      <c r="E41" s="33"/>
      <c r="F41" s="34"/>
      <c r="G41" s="35" t="str">
        <f t="shared" si="0"/>
        <v/>
      </c>
      <c r="H41" s="35" t="str">
        <f t="shared" si="1"/>
        <v/>
      </c>
      <c r="I41" s="36" t="s">
        <v>67</v>
      </c>
      <c r="J41" s="35" t="str">
        <f t="shared" si="2"/>
        <v/>
      </c>
      <c r="K41" s="37" t="s">
        <v>67</v>
      </c>
      <c r="L41" s="38"/>
      <c r="M41" s="35" t="str">
        <f t="shared" si="3"/>
        <v/>
      </c>
      <c r="N41" s="35" t="str">
        <f t="shared" si="4"/>
        <v/>
      </c>
      <c r="O41" s="35" t="str">
        <f t="shared" si="5"/>
        <v/>
      </c>
      <c r="P41" s="37" t="str">
        <f t="shared" si="6"/>
        <v/>
      </c>
      <c r="Q41" s="40"/>
    </row>
    <row r="42" spans="1:24" ht="15" customHeight="1" x14ac:dyDescent="0.25">
      <c r="A42" s="29">
        <v>23</v>
      </c>
      <c r="B42" s="30"/>
      <c r="C42" s="31"/>
      <c r="D42" s="32"/>
      <c r="E42" s="33"/>
      <c r="F42" s="34"/>
      <c r="G42" s="35" t="str">
        <f t="shared" si="0"/>
        <v/>
      </c>
      <c r="H42" s="35" t="str">
        <f t="shared" si="1"/>
        <v/>
      </c>
      <c r="I42" s="36" t="s">
        <v>67</v>
      </c>
      <c r="J42" s="35" t="str">
        <f t="shared" si="2"/>
        <v/>
      </c>
      <c r="K42" s="37" t="s">
        <v>67</v>
      </c>
      <c r="L42" s="38"/>
      <c r="M42" s="35" t="str">
        <f t="shared" si="3"/>
        <v/>
      </c>
      <c r="N42" s="35" t="str">
        <f t="shared" si="4"/>
        <v/>
      </c>
      <c r="O42" s="35" t="str">
        <f t="shared" si="5"/>
        <v/>
      </c>
      <c r="P42" s="37" t="str">
        <f t="shared" si="6"/>
        <v/>
      </c>
      <c r="Q42" s="40"/>
    </row>
    <row r="43" spans="1:24" ht="15" customHeight="1" x14ac:dyDescent="0.25">
      <c r="A43" s="29">
        <v>24</v>
      </c>
      <c r="B43" s="30"/>
      <c r="C43" s="31"/>
      <c r="D43" s="32"/>
      <c r="E43" s="33"/>
      <c r="F43" s="34"/>
      <c r="G43" s="35" t="str">
        <f t="shared" si="0"/>
        <v/>
      </c>
      <c r="H43" s="35" t="str">
        <f t="shared" si="1"/>
        <v/>
      </c>
      <c r="I43" s="36" t="s">
        <v>67</v>
      </c>
      <c r="J43" s="35" t="str">
        <f t="shared" si="2"/>
        <v/>
      </c>
      <c r="K43" s="37" t="s">
        <v>67</v>
      </c>
      <c r="L43" s="38"/>
      <c r="M43" s="35" t="str">
        <f t="shared" si="3"/>
        <v/>
      </c>
      <c r="N43" s="35" t="str">
        <f t="shared" si="4"/>
        <v/>
      </c>
      <c r="O43" s="35" t="str">
        <f t="shared" si="5"/>
        <v/>
      </c>
      <c r="P43" s="37" t="str">
        <f t="shared" si="6"/>
        <v/>
      </c>
      <c r="Q43" s="40"/>
    </row>
    <row r="44" spans="1:24" ht="15" customHeight="1" thickBot="1" x14ac:dyDescent="0.3">
      <c r="A44" s="29">
        <v>25</v>
      </c>
      <c r="B44" s="30"/>
      <c r="C44" s="31"/>
      <c r="D44" s="32"/>
      <c r="E44" s="33"/>
      <c r="F44" s="34"/>
      <c r="G44" s="35" t="str">
        <f t="shared" si="0"/>
        <v/>
      </c>
      <c r="H44" s="35" t="str">
        <f t="shared" si="1"/>
        <v/>
      </c>
      <c r="I44" s="36" t="s">
        <v>67</v>
      </c>
      <c r="J44" s="35" t="str">
        <f t="shared" si="2"/>
        <v/>
      </c>
      <c r="K44" s="37" t="s">
        <v>67</v>
      </c>
      <c r="L44" s="38"/>
      <c r="M44" s="35" t="str">
        <f t="shared" si="3"/>
        <v/>
      </c>
      <c r="N44" s="35" t="str">
        <f t="shared" si="4"/>
        <v/>
      </c>
      <c r="O44" s="35" t="str">
        <f t="shared" si="5"/>
        <v/>
      </c>
      <c r="P44" s="37" t="str">
        <f t="shared" si="6"/>
        <v/>
      </c>
      <c r="Q44" s="40"/>
    </row>
    <row r="45" spans="1:24" ht="30.9" customHeight="1" thickBot="1" x14ac:dyDescent="0.3">
      <c r="A45" s="41" t="s">
        <v>90</v>
      </c>
      <c r="B45" s="42" t="s">
        <v>53</v>
      </c>
      <c r="C45" s="41"/>
      <c r="D45" s="43">
        <f>SUM(D20:D44)</f>
        <v>0</v>
      </c>
      <c r="E45" s="44" t="str">
        <f>IF(E20="","",SUM(E20:E44))</f>
        <v/>
      </c>
      <c r="F45" s="45" t="str">
        <f>IF(E45="","",(E45-G45)/E45)</f>
        <v/>
      </c>
      <c r="G45" s="44" t="str">
        <f>IF(G20="","",SUM(G20:G44))</f>
        <v/>
      </c>
      <c r="H45" s="44" t="str">
        <f>IF(G45="","",G45/D45)</f>
        <v/>
      </c>
      <c r="I45" s="44">
        <v>1</v>
      </c>
      <c r="J45" s="44">
        <f>SUM(J20:J44)</f>
        <v>0</v>
      </c>
      <c r="K45" s="45" t="str">
        <f>IF(J20="","",SUMPRODUCT(J20:J44,K20:K44)/J45)</f>
        <v/>
      </c>
      <c r="L45" s="45" t="str">
        <f>IF(S22=0,"",SUMPRODUCT(J20:J44,K20:K44,L20:L44)/SUMPRODUCT(J20:J44,K20:K44))</f>
        <v/>
      </c>
      <c r="M45" s="44">
        <f>SUM(M20:M44)</f>
        <v>0</v>
      </c>
      <c r="N45" s="44">
        <f>SUM(N20:N44)</f>
        <v>0</v>
      </c>
      <c r="O45" s="44">
        <f>SUM(O20:O44)</f>
        <v>0</v>
      </c>
      <c r="P45" s="45" t="str">
        <f>IF(G45="","",O45/G45)</f>
        <v/>
      </c>
      <c r="Q45" s="46"/>
      <c r="R45" s="86" t="s">
        <v>70</v>
      </c>
      <c r="S45" s="84" t="s">
        <v>71</v>
      </c>
      <c r="T45" s="84" t="s">
        <v>72</v>
      </c>
      <c r="U45" s="84" t="s">
        <v>75</v>
      </c>
      <c r="V45" s="85" t="s">
        <v>78</v>
      </c>
      <c r="W45" s="87" t="s">
        <v>79</v>
      </c>
    </row>
    <row r="46" spans="1:24" ht="15" customHeight="1" x14ac:dyDescent="0.25">
      <c r="A46" s="29">
        <v>27</v>
      </c>
      <c r="B46" s="30"/>
      <c r="C46" s="30"/>
      <c r="D46" s="32"/>
      <c r="E46" s="33"/>
      <c r="F46" s="37" t="str">
        <f>IF(OR(E46="",E46=0),"",(E46-G46)/E46)</f>
        <v/>
      </c>
      <c r="G46" s="47"/>
      <c r="H46" s="35" t="str">
        <f>IF(G46="","",G46/D46)</f>
        <v/>
      </c>
      <c r="I46" s="36"/>
      <c r="J46" s="35"/>
      <c r="K46" s="37"/>
      <c r="L46" s="37"/>
      <c r="M46" s="33"/>
      <c r="N46" s="35"/>
      <c r="O46" s="35" t="str">
        <f t="shared" ref="O46:O55" si="7">IF(AND(B46="",M46="",N46=""),"",G46-M46-N46)</f>
        <v/>
      </c>
      <c r="P46" s="37" t="str">
        <f t="shared" ref="P46:P55" si="8">IF(G46="","",O46/G46)</f>
        <v/>
      </c>
      <c r="Q46" s="40"/>
      <c r="R46" s="6" t="str">
        <f>IF(B46="Heures sous-traitance pose*",G46,"")</f>
        <v/>
      </c>
      <c r="S46" s="6" t="str">
        <f>IF(B46="Location nacelle (dont transport)",G46,"")</f>
        <v/>
      </c>
      <c r="T46" s="6" t="str">
        <f>IF(B46="Fourniture matériel externe",G46,"")</f>
        <v/>
      </c>
      <c r="U46" s="6" t="str">
        <f>IF(B46="Heures sous-traitance dépose*",G46,"")</f>
        <v/>
      </c>
      <c r="V46" s="6" t="str">
        <f>IF(B46="Location autre (dont transport)",G46,"")</f>
        <v/>
      </c>
      <c r="W46" s="6" t="str">
        <f t="shared" ref="W46:W59" si="9">IF(B46="Divers",G46,"")</f>
        <v/>
      </c>
      <c r="X46" s="6"/>
    </row>
    <row r="47" spans="1:24" ht="15" customHeight="1" x14ac:dyDescent="0.25">
      <c r="A47" s="29">
        <v>28</v>
      </c>
      <c r="B47" s="30"/>
      <c r="C47" s="31"/>
      <c r="D47" s="32"/>
      <c r="E47" s="33"/>
      <c r="F47" s="37"/>
      <c r="G47" s="47"/>
      <c r="H47" s="35"/>
      <c r="I47" s="36"/>
      <c r="J47" s="35"/>
      <c r="K47" s="37"/>
      <c r="L47" s="37"/>
      <c r="M47" s="33"/>
      <c r="N47" s="35"/>
      <c r="O47" s="35" t="str">
        <f t="shared" si="7"/>
        <v/>
      </c>
      <c r="P47" s="37" t="str">
        <f t="shared" si="8"/>
        <v/>
      </c>
      <c r="Q47" s="40"/>
      <c r="R47" s="6" t="str">
        <f t="shared" ref="R47:R59" si="10">IF(B47="Heures sous-traitance pose*",G47,"")</f>
        <v/>
      </c>
      <c r="S47" s="6" t="str">
        <f t="shared" ref="S47:S59" si="11">IF(B47="Location nacelle (dont transport)",G47,"")</f>
        <v/>
      </c>
      <c r="T47" s="6" t="str">
        <f t="shared" ref="T47:T59" si="12">IF(B47="Fourniture matériel externe",G47,"")</f>
        <v/>
      </c>
      <c r="U47" s="6" t="str">
        <f t="shared" ref="U47:U59" si="13">IF(B47="Heures sous-traitance dépose*",G47,"")</f>
        <v/>
      </c>
      <c r="V47" s="6" t="str">
        <f t="shared" ref="V47:V59" si="14">IF(B47="Location autre (dont transport)",G47,"")</f>
        <v/>
      </c>
      <c r="W47" s="6" t="str">
        <f t="shared" si="9"/>
        <v/>
      </c>
      <c r="X47" s="6"/>
    </row>
    <row r="48" spans="1:24" ht="15" customHeight="1" x14ac:dyDescent="0.25">
      <c r="A48" s="29">
        <v>29</v>
      </c>
      <c r="B48" s="30"/>
      <c r="C48" s="31"/>
      <c r="D48" s="32"/>
      <c r="E48" s="33"/>
      <c r="F48" s="37"/>
      <c r="G48" s="47"/>
      <c r="H48" s="35"/>
      <c r="I48" s="36"/>
      <c r="J48" s="35"/>
      <c r="K48" s="37"/>
      <c r="L48" s="37"/>
      <c r="M48" s="33"/>
      <c r="N48" s="35"/>
      <c r="O48" s="35" t="str">
        <f t="shared" si="7"/>
        <v/>
      </c>
      <c r="P48" s="37" t="str">
        <f t="shared" si="8"/>
        <v/>
      </c>
      <c r="Q48" s="40"/>
      <c r="R48" s="6" t="str">
        <f t="shared" si="10"/>
        <v/>
      </c>
      <c r="S48" s="6" t="str">
        <f t="shared" si="11"/>
        <v/>
      </c>
      <c r="T48" s="6" t="str">
        <f t="shared" si="12"/>
        <v/>
      </c>
      <c r="U48" s="6" t="str">
        <f t="shared" si="13"/>
        <v/>
      </c>
      <c r="V48" s="6" t="str">
        <f t="shared" si="14"/>
        <v/>
      </c>
      <c r="W48" s="6" t="str">
        <f t="shared" si="9"/>
        <v/>
      </c>
      <c r="X48" s="6"/>
    </row>
    <row r="49" spans="1:24" ht="15" customHeight="1" x14ac:dyDescent="0.25">
      <c r="A49" s="29">
        <v>30</v>
      </c>
      <c r="B49" s="30"/>
      <c r="C49" s="31"/>
      <c r="D49" s="32"/>
      <c r="E49" s="33"/>
      <c r="F49" s="37"/>
      <c r="G49" s="47"/>
      <c r="H49" s="35"/>
      <c r="I49" s="36"/>
      <c r="J49" s="35"/>
      <c r="K49" s="37"/>
      <c r="L49" s="37"/>
      <c r="M49" s="33"/>
      <c r="N49" s="35"/>
      <c r="O49" s="35" t="str">
        <f t="shared" si="7"/>
        <v/>
      </c>
      <c r="P49" s="37" t="str">
        <f t="shared" si="8"/>
        <v/>
      </c>
      <c r="Q49" s="40"/>
      <c r="R49" s="6" t="str">
        <f t="shared" si="10"/>
        <v/>
      </c>
      <c r="S49" s="6" t="str">
        <f t="shared" si="11"/>
        <v/>
      </c>
      <c r="T49" s="6" t="str">
        <f t="shared" si="12"/>
        <v/>
      </c>
      <c r="U49" s="6" t="str">
        <f t="shared" si="13"/>
        <v/>
      </c>
      <c r="V49" s="6" t="str">
        <f t="shared" si="14"/>
        <v/>
      </c>
      <c r="W49" s="6" t="str">
        <f t="shared" si="9"/>
        <v/>
      </c>
      <c r="X49" s="6"/>
    </row>
    <row r="50" spans="1:24" ht="15" customHeight="1" x14ac:dyDescent="0.25">
      <c r="A50" s="29">
        <v>31</v>
      </c>
      <c r="B50" s="30"/>
      <c r="C50" s="48"/>
      <c r="D50" s="32"/>
      <c r="E50" s="33"/>
      <c r="F50" s="37" t="str">
        <f t="shared" ref="F50:F55" si="15">IF(OR(E50="",E50=0),"",(E50-G50)/E50)</f>
        <v/>
      </c>
      <c r="G50" s="47"/>
      <c r="H50" s="35" t="str">
        <f t="shared" ref="H50:H55" si="16">IF(G50="","",G50/D50)</f>
        <v/>
      </c>
      <c r="I50" s="36"/>
      <c r="J50" s="35"/>
      <c r="K50" s="37"/>
      <c r="L50" s="37"/>
      <c r="M50" s="33"/>
      <c r="N50" s="35"/>
      <c r="O50" s="35" t="str">
        <f t="shared" si="7"/>
        <v/>
      </c>
      <c r="P50" s="37" t="str">
        <f t="shared" si="8"/>
        <v/>
      </c>
      <c r="Q50" s="40"/>
      <c r="R50" s="6" t="str">
        <f t="shared" si="10"/>
        <v/>
      </c>
      <c r="S50" s="6" t="str">
        <f t="shared" si="11"/>
        <v/>
      </c>
      <c r="T50" s="6" t="str">
        <f t="shared" si="12"/>
        <v/>
      </c>
      <c r="U50" s="6" t="str">
        <f t="shared" si="13"/>
        <v/>
      </c>
      <c r="V50" s="6" t="str">
        <f t="shared" si="14"/>
        <v/>
      </c>
      <c r="W50" s="6" t="str">
        <f t="shared" si="9"/>
        <v/>
      </c>
      <c r="X50" s="6"/>
    </row>
    <row r="51" spans="1:24" ht="15" customHeight="1" x14ac:dyDescent="0.25">
      <c r="A51" s="29">
        <v>32</v>
      </c>
      <c r="B51" s="30"/>
      <c r="C51" s="31"/>
      <c r="D51" s="32"/>
      <c r="E51" s="33"/>
      <c r="F51" s="37" t="str">
        <f t="shared" si="15"/>
        <v/>
      </c>
      <c r="G51" s="47"/>
      <c r="H51" s="35" t="str">
        <f t="shared" si="16"/>
        <v/>
      </c>
      <c r="I51" s="36"/>
      <c r="J51" s="35"/>
      <c r="K51" s="37"/>
      <c r="L51" s="37"/>
      <c r="M51" s="33"/>
      <c r="N51" s="35"/>
      <c r="O51" s="35" t="str">
        <f t="shared" si="7"/>
        <v/>
      </c>
      <c r="P51" s="37" t="str">
        <f t="shared" si="8"/>
        <v/>
      </c>
      <c r="Q51" s="40"/>
      <c r="R51" s="6" t="str">
        <f t="shared" si="10"/>
        <v/>
      </c>
      <c r="S51" s="6" t="str">
        <f t="shared" si="11"/>
        <v/>
      </c>
      <c r="T51" s="6" t="str">
        <f t="shared" si="12"/>
        <v/>
      </c>
      <c r="U51" s="6" t="str">
        <f t="shared" si="13"/>
        <v/>
      </c>
      <c r="V51" s="6" t="str">
        <f t="shared" si="14"/>
        <v/>
      </c>
      <c r="W51" s="6" t="str">
        <f t="shared" si="9"/>
        <v/>
      </c>
      <c r="X51" s="6"/>
    </row>
    <row r="52" spans="1:24" ht="15" customHeight="1" x14ac:dyDescent="0.25">
      <c r="A52" s="29">
        <v>33</v>
      </c>
      <c r="B52" s="30"/>
      <c r="C52" s="31"/>
      <c r="D52" s="32"/>
      <c r="E52" s="33"/>
      <c r="F52" s="37" t="str">
        <f t="shared" si="15"/>
        <v/>
      </c>
      <c r="G52" s="47"/>
      <c r="H52" s="35" t="str">
        <f t="shared" si="16"/>
        <v/>
      </c>
      <c r="I52" s="36"/>
      <c r="J52" s="35"/>
      <c r="K52" s="37"/>
      <c r="L52" s="37"/>
      <c r="M52" s="33"/>
      <c r="N52" s="35"/>
      <c r="O52" s="35" t="str">
        <f t="shared" si="7"/>
        <v/>
      </c>
      <c r="P52" s="37" t="str">
        <f t="shared" si="8"/>
        <v/>
      </c>
      <c r="Q52" s="40"/>
      <c r="R52" s="6" t="str">
        <f t="shared" si="10"/>
        <v/>
      </c>
      <c r="S52" s="6" t="str">
        <f t="shared" si="11"/>
        <v/>
      </c>
      <c r="T52" s="6" t="str">
        <f t="shared" si="12"/>
        <v/>
      </c>
      <c r="U52" s="6" t="str">
        <f t="shared" si="13"/>
        <v/>
      </c>
      <c r="V52" s="6" t="str">
        <f t="shared" si="14"/>
        <v/>
      </c>
      <c r="W52" s="6" t="str">
        <f t="shared" si="9"/>
        <v/>
      </c>
      <c r="X52" s="6"/>
    </row>
    <row r="53" spans="1:24" ht="15" customHeight="1" x14ac:dyDescent="0.25">
      <c r="A53" s="29">
        <v>34</v>
      </c>
      <c r="B53" s="30"/>
      <c r="C53" s="38"/>
      <c r="D53" s="32"/>
      <c r="E53" s="33"/>
      <c r="F53" s="37" t="str">
        <f t="shared" si="15"/>
        <v/>
      </c>
      <c r="G53" s="47"/>
      <c r="H53" s="35" t="str">
        <f t="shared" si="16"/>
        <v/>
      </c>
      <c r="I53" s="36"/>
      <c r="J53" s="35"/>
      <c r="K53" s="37"/>
      <c r="L53" s="37"/>
      <c r="M53" s="33"/>
      <c r="N53" s="35"/>
      <c r="O53" s="35" t="str">
        <f t="shared" si="7"/>
        <v/>
      </c>
      <c r="P53" s="37" t="str">
        <f t="shared" si="8"/>
        <v/>
      </c>
      <c r="Q53" s="40"/>
      <c r="R53" s="6" t="str">
        <f t="shared" si="10"/>
        <v/>
      </c>
      <c r="S53" s="6" t="str">
        <f t="shared" si="11"/>
        <v/>
      </c>
      <c r="T53" s="6" t="str">
        <f t="shared" si="12"/>
        <v/>
      </c>
      <c r="U53" s="6" t="str">
        <f t="shared" si="13"/>
        <v/>
      </c>
      <c r="V53" s="6" t="str">
        <f t="shared" si="14"/>
        <v/>
      </c>
      <c r="W53" s="6" t="str">
        <f t="shared" si="9"/>
        <v/>
      </c>
      <c r="X53" s="6"/>
    </row>
    <row r="54" spans="1:24" ht="15" customHeight="1" x14ac:dyDescent="0.25">
      <c r="A54" s="29">
        <v>35</v>
      </c>
      <c r="B54" s="30"/>
      <c r="C54" s="30"/>
      <c r="D54" s="32"/>
      <c r="E54" s="33"/>
      <c r="F54" s="37" t="str">
        <f t="shared" si="15"/>
        <v/>
      </c>
      <c r="G54" s="47"/>
      <c r="H54" s="35" t="str">
        <f t="shared" si="16"/>
        <v/>
      </c>
      <c r="I54" s="36"/>
      <c r="J54" s="35"/>
      <c r="K54" s="37"/>
      <c r="L54" s="37"/>
      <c r="M54" s="33"/>
      <c r="N54" s="35"/>
      <c r="O54" s="35" t="str">
        <f t="shared" si="7"/>
        <v/>
      </c>
      <c r="P54" s="37" t="str">
        <f t="shared" si="8"/>
        <v/>
      </c>
      <c r="Q54" s="40"/>
      <c r="R54" s="6" t="str">
        <f t="shared" si="10"/>
        <v/>
      </c>
      <c r="S54" s="6" t="str">
        <f t="shared" si="11"/>
        <v/>
      </c>
      <c r="T54" s="6" t="str">
        <f t="shared" si="12"/>
        <v/>
      </c>
      <c r="U54" s="6" t="str">
        <f t="shared" si="13"/>
        <v/>
      </c>
      <c r="V54" s="6" t="str">
        <f t="shared" si="14"/>
        <v/>
      </c>
      <c r="W54" s="6" t="str">
        <f t="shared" si="9"/>
        <v/>
      </c>
      <c r="X54" s="6"/>
    </row>
    <row r="55" spans="1:24" ht="15" customHeight="1" x14ac:dyDescent="0.25">
      <c r="A55" s="29">
        <v>36</v>
      </c>
      <c r="B55" s="30"/>
      <c r="C55" s="30"/>
      <c r="D55" s="32"/>
      <c r="E55" s="33"/>
      <c r="F55" s="37" t="str">
        <f t="shared" si="15"/>
        <v/>
      </c>
      <c r="G55" s="47"/>
      <c r="H55" s="35" t="str">
        <f t="shared" si="16"/>
        <v/>
      </c>
      <c r="I55" s="36"/>
      <c r="J55" s="35"/>
      <c r="K55" s="37"/>
      <c r="L55" s="37"/>
      <c r="M55" s="33"/>
      <c r="N55" s="35"/>
      <c r="O55" s="35" t="str">
        <f t="shared" si="7"/>
        <v/>
      </c>
      <c r="P55" s="37" t="str">
        <f t="shared" si="8"/>
        <v/>
      </c>
      <c r="Q55" s="40"/>
      <c r="R55" s="6" t="str">
        <f t="shared" si="10"/>
        <v/>
      </c>
      <c r="S55" s="6" t="str">
        <f t="shared" si="11"/>
        <v/>
      </c>
      <c r="T55" s="6" t="str">
        <f t="shared" si="12"/>
        <v/>
      </c>
      <c r="U55" s="6" t="str">
        <f t="shared" si="13"/>
        <v/>
      </c>
      <c r="V55" s="6" t="str">
        <f t="shared" si="14"/>
        <v/>
      </c>
      <c r="W55" s="6" t="str">
        <f t="shared" si="9"/>
        <v/>
      </c>
      <c r="X55" s="6"/>
    </row>
    <row r="56" spans="1:24" ht="15" customHeight="1" x14ac:dyDescent="0.25">
      <c r="A56" s="29">
        <v>37</v>
      </c>
      <c r="B56" s="30"/>
      <c r="C56" s="30"/>
      <c r="D56" s="32"/>
      <c r="E56" s="33"/>
      <c r="F56" s="37"/>
      <c r="G56" s="47"/>
      <c r="H56" s="35"/>
      <c r="I56" s="36"/>
      <c r="J56" s="35"/>
      <c r="K56" s="37"/>
      <c r="L56" s="37"/>
      <c r="M56" s="33"/>
      <c r="N56" s="35"/>
      <c r="O56" s="35"/>
      <c r="P56" s="37"/>
      <c r="Q56" s="40"/>
      <c r="R56" s="6" t="str">
        <f t="shared" si="10"/>
        <v/>
      </c>
      <c r="S56" s="6" t="str">
        <f t="shared" si="11"/>
        <v/>
      </c>
      <c r="T56" s="6" t="str">
        <f t="shared" si="12"/>
        <v/>
      </c>
      <c r="U56" s="6" t="str">
        <f t="shared" si="13"/>
        <v/>
      </c>
      <c r="V56" s="6" t="str">
        <f t="shared" si="14"/>
        <v/>
      </c>
      <c r="W56" s="6" t="str">
        <f t="shared" si="9"/>
        <v/>
      </c>
      <c r="X56" s="6"/>
    </row>
    <row r="57" spans="1:24" ht="15" customHeight="1" x14ac:dyDescent="0.25">
      <c r="A57" s="29">
        <v>38</v>
      </c>
      <c r="B57" s="30"/>
      <c r="C57" s="30"/>
      <c r="D57" s="32"/>
      <c r="E57" s="33"/>
      <c r="F57" s="37"/>
      <c r="G57" s="47"/>
      <c r="H57" s="35"/>
      <c r="I57" s="36"/>
      <c r="J57" s="35"/>
      <c r="K57" s="37"/>
      <c r="L57" s="37"/>
      <c r="M57" s="33"/>
      <c r="N57" s="35"/>
      <c r="O57" s="35"/>
      <c r="P57" s="37"/>
      <c r="Q57" s="40"/>
      <c r="R57" s="6" t="str">
        <f t="shared" si="10"/>
        <v/>
      </c>
      <c r="S57" s="6" t="str">
        <f t="shared" si="11"/>
        <v/>
      </c>
      <c r="T57" s="6" t="str">
        <f t="shared" si="12"/>
        <v/>
      </c>
      <c r="U57" s="6" t="str">
        <f t="shared" si="13"/>
        <v/>
      </c>
      <c r="V57" s="6" t="str">
        <f t="shared" si="14"/>
        <v/>
      </c>
      <c r="W57" s="6" t="str">
        <f t="shared" si="9"/>
        <v/>
      </c>
      <c r="X57" s="6"/>
    </row>
    <row r="58" spans="1:24" ht="15" customHeight="1" x14ac:dyDescent="0.25">
      <c r="A58" s="29">
        <v>39</v>
      </c>
      <c r="B58" s="30"/>
      <c r="C58" s="30"/>
      <c r="D58" s="32"/>
      <c r="E58" s="33"/>
      <c r="F58" s="37"/>
      <c r="G58" s="47"/>
      <c r="H58" s="35"/>
      <c r="I58" s="36"/>
      <c r="J58" s="35"/>
      <c r="K58" s="37"/>
      <c r="L58" s="37"/>
      <c r="M58" s="33"/>
      <c r="N58" s="35"/>
      <c r="O58" s="35"/>
      <c r="P58" s="37"/>
      <c r="Q58" s="40"/>
      <c r="R58" s="6" t="str">
        <f t="shared" si="10"/>
        <v/>
      </c>
      <c r="S58" s="6" t="str">
        <f t="shared" si="11"/>
        <v/>
      </c>
      <c r="T58" s="6" t="str">
        <f t="shared" si="12"/>
        <v/>
      </c>
      <c r="U58" s="6" t="str">
        <f t="shared" si="13"/>
        <v/>
      </c>
      <c r="V58" s="6" t="str">
        <f t="shared" si="14"/>
        <v/>
      </c>
      <c r="W58" s="6" t="str">
        <f t="shared" si="9"/>
        <v/>
      </c>
      <c r="X58" s="6"/>
    </row>
    <row r="59" spans="1:24" ht="15" customHeight="1" x14ac:dyDescent="0.25">
      <c r="A59" s="29">
        <v>40</v>
      </c>
      <c r="B59" s="30"/>
      <c r="C59" s="30"/>
      <c r="D59" s="32"/>
      <c r="E59" s="33"/>
      <c r="F59" s="37"/>
      <c r="G59" s="47"/>
      <c r="H59" s="35"/>
      <c r="I59" s="36"/>
      <c r="J59" s="35"/>
      <c r="K59" s="37"/>
      <c r="L59" s="37"/>
      <c r="M59" s="33"/>
      <c r="N59" s="35"/>
      <c r="O59" s="35"/>
      <c r="P59" s="37"/>
      <c r="Q59" s="40"/>
      <c r="R59" s="6" t="str">
        <f t="shared" si="10"/>
        <v/>
      </c>
      <c r="S59" s="6" t="str">
        <f t="shared" si="11"/>
        <v/>
      </c>
      <c r="T59" s="6" t="str">
        <f t="shared" si="12"/>
        <v/>
      </c>
      <c r="U59" s="6" t="str">
        <f t="shared" si="13"/>
        <v/>
      </c>
      <c r="V59" s="6" t="str">
        <f t="shared" si="14"/>
        <v/>
      </c>
      <c r="W59" s="6" t="str">
        <f t="shared" si="9"/>
        <v/>
      </c>
      <c r="X59" s="6"/>
    </row>
    <row r="60" spans="1:24" ht="30.9" customHeight="1" x14ac:dyDescent="0.25">
      <c r="A60" s="41" t="s">
        <v>91</v>
      </c>
      <c r="B60" s="42" t="s">
        <v>129</v>
      </c>
      <c r="C60" s="41"/>
      <c r="D60" s="43">
        <f>SUM(D46:D55)</f>
        <v>0</v>
      </c>
      <c r="E60" s="44">
        <f>SUM(E46:E55)</f>
        <v>0</v>
      </c>
      <c r="F60" s="45"/>
      <c r="G60" s="44">
        <v>100000</v>
      </c>
      <c r="H60" s="44"/>
      <c r="I60" s="41"/>
      <c r="J60" s="43"/>
      <c r="K60" s="45"/>
      <c r="L60" s="45"/>
      <c r="M60" s="44"/>
      <c r="N60" s="44"/>
      <c r="O60" s="44">
        <f>SUM(O46:O55)</f>
        <v>0</v>
      </c>
      <c r="P60" s="45">
        <f>IF(G60="","",O60/G60)</f>
        <v>0</v>
      </c>
      <c r="Q60" s="69"/>
      <c r="R60" s="6">
        <f t="shared" ref="R60:W60" si="17">SUM(R46:R59)</f>
        <v>0</v>
      </c>
      <c r="S60" s="6">
        <f t="shared" si="17"/>
        <v>0</v>
      </c>
      <c r="T60" s="6">
        <f t="shared" si="17"/>
        <v>0</v>
      </c>
      <c r="U60" s="6">
        <f t="shared" si="17"/>
        <v>0</v>
      </c>
      <c r="V60" s="6">
        <f t="shared" si="17"/>
        <v>0</v>
      </c>
      <c r="W60" s="6">
        <f t="shared" si="17"/>
        <v>0</v>
      </c>
      <c r="X60" s="6"/>
    </row>
    <row r="61" spans="1:24" ht="15" customHeight="1" x14ac:dyDescent="0.25">
      <c r="A61" s="41">
        <v>42</v>
      </c>
      <c r="B61" s="42" t="s">
        <v>131</v>
      </c>
      <c r="C61" s="41"/>
      <c r="D61" s="43"/>
      <c r="E61" s="44">
        <f>Budgetisation!E42</f>
        <v>0</v>
      </c>
      <c r="F61" s="45"/>
      <c r="G61" s="44">
        <f>'Avenant-TS 2'!G64</f>
        <v>200000</v>
      </c>
      <c r="H61" s="44"/>
      <c r="I61" s="41"/>
      <c r="J61" s="43"/>
      <c r="K61" s="45"/>
      <c r="L61" s="45"/>
      <c r="M61" s="44">
        <f>Budgetisation!M42</f>
        <v>0</v>
      </c>
      <c r="N61" s="44">
        <f>Budgetisation!N42</f>
        <v>0</v>
      </c>
      <c r="O61" s="44">
        <f>Budgetisation!O42</f>
        <v>0</v>
      </c>
      <c r="P61" s="45" t="e">
        <f>Budgetisation!P42</f>
        <v>#DIV/0!</v>
      </c>
      <c r="Q61" s="69"/>
      <c r="S61" s="6"/>
      <c r="T61" s="6"/>
      <c r="U61" s="6"/>
      <c r="V61" s="6"/>
      <c r="W61" s="6"/>
    </row>
    <row r="62" spans="1:24" ht="15" customHeight="1" x14ac:dyDescent="0.25">
      <c r="A62" s="49">
        <v>43</v>
      </c>
      <c r="B62" s="50" t="s">
        <v>55</v>
      </c>
      <c r="C62" s="49"/>
      <c r="D62" s="51"/>
      <c r="E62" s="52"/>
      <c r="F62" s="53"/>
      <c r="G62" s="54">
        <f>G60+G61</f>
        <v>300000</v>
      </c>
      <c r="H62" s="54"/>
      <c r="I62" s="49"/>
      <c r="J62" s="51"/>
      <c r="K62" s="53"/>
      <c r="L62" s="53"/>
      <c r="M62" s="52"/>
      <c r="N62" s="52"/>
      <c r="O62" s="54"/>
      <c r="P62" s="55"/>
      <c r="Q62" s="56"/>
    </row>
    <row r="63" spans="1:24" ht="8.1" customHeight="1" x14ac:dyDescent="0.25"/>
    <row r="64" spans="1:24" ht="15" customHeight="1" x14ac:dyDescent="0.25">
      <c r="A64" s="57" t="s">
        <v>56</v>
      </c>
      <c r="B64" s="58"/>
      <c r="C64" s="100" t="s">
        <v>92</v>
      </c>
      <c r="D64" s="59"/>
      <c r="E64" s="101" t="s">
        <v>93</v>
      </c>
      <c r="F64" s="60"/>
      <c r="G64" s="61"/>
      <c r="H64" s="61"/>
      <c r="I64" s="61"/>
      <c r="J64" s="272" t="s">
        <v>57</v>
      </c>
      <c r="K64" s="273"/>
      <c r="L64" s="273"/>
      <c r="M64" s="274"/>
      <c r="N64" s="265" t="s">
        <v>58</v>
      </c>
      <c r="O64" s="266"/>
      <c r="P64" s="266"/>
      <c r="Q64" s="267"/>
    </row>
    <row r="65" spans="1:23" ht="15" customHeight="1" thickBot="1" x14ac:dyDescent="0.3">
      <c r="A65" s="62" t="s">
        <v>24</v>
      </c>
      <c r="B65" s="88"/>
      <c r="C65" s="89" t="s">
        <v>24</v>
      </c>
      <c r="D65" s="63"/>
      <c r="E65" s="312" t="s">
        <v>59</v>
      </c>
      <c r="F65" s="313"/>
      <c r="G65" s="313"/>
      <c r="H65" s="313"/>
      <c r="I65" s="314"/>
      <c r="J65" s="306" t="s">
        <v>59</v>
      </c>
      <c r="K65" s="307"/>
      <c r="L65" s="307"/>
      <c r="M65" s="308"/>
      <c r="N65" s="309" t="s">
        <v>59</v>
      </c>
      <c r="O65" s="310"/>
      <c r="P65" s="310"/>
      <c r="Q65" s="311"/>
    </row>
    <row r="66" spans="1:23" ht="15" customHeight="1" x14ac:dyDescent="0.25">
      <c r="B66" s="90" t="s">
        <v>83</v>
      </c>
      <c r="C66" s="90" t="s">
        <v>83</v>
      </c>
      <c r="E66" s="294" t="s">
        <v>83</v>
      </c>
      <c r="F66" s="295"/>
      <c r="G66" s="295"/>
      <c r="H66" s="295"/>
      <c r="I66" s="296"/>
      <c r="J66" s="294" t="s">
        <v>83</v>
      </c>
      <c r="K66" s="295"/>
      <c r="L66" s="295"/>
      <c r="M66" s="296"/>
      <c r="N66" s="294" t="s">
        <v>83</v>
      </c>
      <c r="O66" s="295"/>
      <c r="P66" s="295"/>
      <c r="Q66" s="296"/>
    </row>
    <row r="67" spans="1:23" ht="15" customHeight="1" thickBot="1" x14ac:dyDescent="0.3">
      <c r="B67" s="91"/>
      <c r="C67" s="91"/>
      <c r="D67" s="92"/>
      <c r="E67" s="291"/>
      <c r="F67" s="292"/>
      <c r="G67" s="292"/>
      <c r="H67" s="292"/>
      <c r="I67" s="293"/>
      <c r="J67" s="291"/>
      <c r="K67" s="292"/>
      <c r="L67" s="292"/>
      <c r="M67" s="293"/>
      <c r="N67" s="291"/>
      <c r="O67" s="292"/>
      <c r="P67" s="292"/>
      <c r="Q67" s="293"/>
    </row>
    <row r="68" spans="1:23" ht="15" customHeight="1" thickBot="1" x14ac:dyDescent="0.3">
      <c r="R68" s="86" t="s">
        <v>70</v>
      </c>
      <c r="S68" s="84" t="s">
        <v>71</v>
      </c>
      <c r="T68" s="84" t="s">
        <v>72</v>
      </c>
      <c r="U68" s="84" t="s">
        <v>75</v>
      </c>
      <c r="V68" s="85" t="s">
        <v>78</v>
      </c>
      <c r="W68" s="87" t="s">
        <v>79</v>
      </c>
    </row>
    <row r="69" spans="1:23" ht="15" customHeight="1" x14ac:dyDescent="0.25">
      <c r="R69" s="6" t="str">
        <f t="shared" ref="R69:R80" si="18">IF(B50="Heures sous-traitance pose*",G50,"")</f>
        <v/>
      </c>
      <c r="S69" s="6" t="str">
        <f t="shared" ref="S69:S80" si="19">IF(B50="Location nacelle (dont transport)",G50,"")</f>
        <v/>
      </c>
      <c r="T69" s="6" t="str">
        <f t="shared" ref="T69:T80" si="20">IF(B50="Fourniture matériel externe",G50,"")</f>
        <v/>
      </c>
      <c r="U69" s="6" t="str">
        <f t="shared" ref="U69:U80" si="21">IF(B50="Heures sous-traitance dépose*",G50,"")</f>
        <v/>
      </c>
      <c r="V69" s="6" t="str">
        <f t="shared" ref="V69:V80" si="22">IF(B50="Location autre (dont transport)",G50,"")</f>
        <v/>
      </c>
      <c r="W69" s="6" t="str">
        <f t="shared" ref="W69:W80" si="23">IF(B50="Divers",G50,"")</f>
        <v/>
      </c>
    </row>
    <row r="70" spans="1:23" ht="15" customHeight="1" x14ac:dyDescent="0.25">
      <c r="R70" s="6" t="str">
        <f t="shared" si="18"/>
        <v/>
      </c>
      <c r="S70" s="6" t="str">
        <f t="shared" si="19"/>
        <v/>
      </c>
      <c r="T70" s="6" t="str">
        <f t="shared" si="20"/>
        <v/>
      </c>
      <c r="U70" s="6" t="str">
        <f t="shared" si="21"/>
        <v/>
      </c>
      <c r="V70" s="6" t="str">
        <f t="shared" si="22"/>
        <v/>
      </c>
      <c r="W70" s="6" t="str">
        <f t="shared" si="23"/>
        <v/>
      </c>
    </row>
    <row r="71" spans="1:23" ht="15" customHeight="1" x14ac:dyDescent="0.25">
      <c r="R71" s="6" t="str">
        <f t="shared" si="18"/>
        <v/>
      </c>
      <c r="S71" s="6" t="str">
        <f t="shared" si="19"/>
        <v/>
      </c>
      <c r="T71" s="6" t="str">
        <f t="shared" si="20"/>
        <v/>
      </c>
      <c r="U71" s="6" t="str">
        <f t="shared" si="21"/>
        <v/>
      </c>
      <c r="V71" s="6" t="str">
        <f t="shared" si="22"/>
        <v/>
      </c>
      <c r="W71" s="6" t="str">
        <f t="shared" si="23"/>
        <v/>
      </c>
    </row>
    <row r="72" spans="1:23" ht="15" customHeight="1" x14ac:dyDescent="0.25">
      <c r="R72" s="6" t="str">
        <f t="shared" si="18"/>
        <v/>
      </c>
      <c r="S72" s="6" t="str">
        <f t="shared" si="19"/>
        <v/>
      </c>
      <c r="T72" s="6" t="str">
        <f t="shared" si="20"/>
        <v/>
      </c>
      <c r="U72" s="6" t="str">
        <f t="shared" si="21"/>
        <v/>
      </c>
      <c r="V72" s="6" t="str">
        <f t="shared" si="22"/>
        <v/>
      </c>
      <c r="W72" s="6" t="str">
        <f t="shared" si="23"/>
        <v/>
      </c>
    </row>
    <row r="73" spans="1:23" ht="15" customHeight="1" x14ac:dyDescent="0.25">
      <c r="R73" s="6" t="str">
        <f t="shared" si="18"/>
        <v/>
      </c>
      <c r="S73" s="6" t="str">
        <f t="shared" si="19"/>
        <v/>
      </c>
      <c r="T73" s="6" t="str">
        <f t="shared" si="20"/>
        <v/>
      </c>
      <c r="U73" s="6" t="str">
        <f t="shared" si="21"/>
        <v/>
      </c>
      <c r="V73" s="6" t="str">
        <f t="shared" si="22"/>
        <v/>
      </c>
      <c r="W73" s="6" t="str">
        <f t="shared" si="23"/>
        <v/>
      </c>
    </row>
    <row r="74" spans="1:23" ht="15" customHeight="1" x14ac:dyDescent="0.25">
      <c r="R74" s="6" t="str">
        <f t="shared" si="18"/>
        <v/>
      </c>
      <c r="S74" s="6" t="str">
        <f t="shared" si="19"/>
        <v/>
      </c>
      <c r="T74" s="6" t="str">
        <f t="shared" si="20"/>
        <v/>
      </c>
      <c r="U74" s="6" t="str">
        <f t="shared" si="21"/>
        <v/>
      </c>
      <c r="V74" s="6" t="str">
        <f t="shared" si="22"/>
        <v/>
      </c>
      <c r="W74" s="6" t="str">
        <f t="shared" si="23"/>
        <v/>
      </c>
    </row>
    <row r="75" spans="1:23" ht="15" customHeight="1" x14ac:dyDescent="0.25">
      <c r="R75" s="6" t="str">
        <f t="shared" si="18"/>
        <v/>
      </c>
      <c r="S75" s="6" t="str">
        <f t="shared" si="19"/>
        <v/>
      </c>
      <c r="T75" s="6" t="str">
        <f t="shared" si="20"/>
        <v/>
      </c>
      <c r="U75" s="6" t="str">
        <f t="shared" si="21"/>
        <v/>
      </c>
      <c r="V75" s="6" t="str">
        <f t="shared" si="22"/>
        <v/>
      </c>
      <c r="W75" s="6" t="str">
        <f t="shared" si="23"/>
        <v/>
      </c>
    </row>
    <row r="76" spans="1:23" ht="15" customHeight="1" x14ac:dyDescent="0.25">
      <c r="R76" s="6" t="str">
        <f t="shared" si="18"/>
        <v/>
      </c>
      <c r="S76" s="6" t="str">
        <f t="shared" si="19"/>
        <v/>
      </c>
      <c r="T76" s="6" t="str">
        <f t="shared" si="20"/>
        <v/>
      </c>
      <c r="U76" s="6" t="str">
        <f t="shared" si="21"/>
        <v/>
      </c>
      <c r="V76" s="6" t="str">
        <f t="shared" si="22"/>
        <v/>
      </c>
      <c r="W76" s="6" t="str">
        <f t="shared" si="23"/>
        <v/>
      </c>
    </row>
    <row r="77" spans="1:23" ht="15" customHeight="1" x14ac:dyDescent="0.25">
      <c r="R77" s="6" t="str">
        <f t="shared" si="18"/>
        <v/>
      </c>
      <c r="S77" s="6" t="str">
        <f t="shared" si="19"/>
        <v/>
      </c>
      <c r="T77" s="6" t="str">
        <f t="shared" si="20"/>
        <v/>
      </c>
      <c r="U77" s="6" t="str">
        <f t="shared" si="21"/>
        <v/>
      </c>
      <c r="V77" s="6" t="str">
        <f t="shared" si="22"/>
        <v/>
      </c>
      <c r="W77" s="6" t="str">
        <f t="shared" si="23"/>
        <v/>
      </c>
    </row>
    <row r="78" spans="1:23" ht="15" customHeight="1" x14ac:dyDescent="0.25">
      <c r="R78" s="6" t="str">
        <f t="shared" si="18"/>
        <v/>
      </c>
      <c r="S78" s="6" t="str">
        <f t="shared" si="19"/>
        <v/>
      </c>
      <c r="T78" s="6" t="str">
        <f t="shared" si="20"/>
        <v/>
      </c>
      <c r="U78" s="6" t="str">
        <f t="shared" si="21"/>
        <v/>
      </c>
      <c r="V78" s="6" t="str">
        <f t="shared" si="22"/>
        <v/>
      </c>
      <c r="W78" s="6" t="str">
        <f t="shared" si="23"/>
        <v/>
      </c>
    </row>
    <row r="79" spans="1:23" ht="15" customHeight="1" x14ac:dyDescent="0.25">
      <c r="R79" s="6" t="str">
        <f t="shared" si="18"/>
        <v/>
      </c>
      <c r="S79" s="6" t="str">
        <f t="shared" si="19"/>
        <v/>
      </c>
      <c r="T79" s="6" t="str">
        <f t="shared" si="20"/>
        <v/>
      </c>
      <c r="U79" s="6" t="str">
        <f t="shared" si="21"/>
        <v/>
      </c>
      <c r="V79" s="6" t="str">
        <f t="shared" si="22"/>
        <v/>
      </c>
      <c r="W79" s="6" t="str">
        <f t="shared" si="23"/>
        <v/>
      </c>
    </row>
    <row r="80" spans="1:23" ht="15" customHeight="1" x14ac:dyDescent="0.25">
      <c r="R80" s="6" t="str">
        <f t="shared" si="18"/>
        <v/>
      </c>
      <c r="S80" s="6" t="str">
        <f t="shared" si="19"/>
        <v/>
      </c>
      <c r="T80" s="6" t="str">
        <f t="shared" si="20"/>
        <v/>
      </c>
      <c r="U80" s="6" t="str">
        <f t="shared" si="21"/>
        <v/>
      </c>
      <c r="V80" s="6" t="str">
        <f t="shared" si="22"/>
        <v/>
      </c>
      <c r="W80" s="6" t="str">
        <f t="shared" si="23"/>
        <v/>
      </c>
    </row>
    <row r="81" spans="18:23" ht="15" customHeight="1" x14ac:dyDescent="0.25">
      <c r="R81" s="6" t="e">
        <f>IF(#REF!="Heures sous-traitance pose*",#REF!,"")</f>
        <v>#REF!</v>
      </c>
      <c r="S81" s="6" t="e">
        <f>IF(#REF!="Location nacelle (dont transport)",#REF!,"")</f>
        <v>#REF!</v>
      </c>
      <c r="T81" s="6" t="e">
        <f>IF(#REF!="Fourniture matériel externe",#REF!,"")</f>
        <v>#REF!</v>
      </c>
      <c r="U81" s="6" t="e">
        <f>IF(#REF!="Heures sous-traitance dépose*",#REF!,"")</f>
        <v>#REF!</v>
      </c>
      <c r="V81" s="6" t="e">
        <f>IF(#REF!="Location autre (dont transport)",#REF!,"")</f>
        <v>#REF!</v>
      </c>
      <c r="W81" s="6" t="e">
        <f>IF(#REF!="Divers",#REF!,"")</f>
        <v>#REF!</v>
      </c>
    </row>
    <row r="82" spans="18:23" ht="15" customHeight="1" x14ac:dyDescent="0.25">
      <c r="R82" s="6" t="e">
        <f>IF(#REF!="Heures sous-traitance pose*",#REF!,"")</f>
        <v>#REF!</v>
      </c>
      <c r="S82" s="6" t="e">
        <f>IF(#REF!="Location nacelle (dont transport)",#REF!,"")</f>
        <v>#REF!</v>
      </c>
      <c r="T82" s="6" t="e">
        <f>IF(#REF!="Fourniture matériel externe",#REF!,"")</f>
        <v>#REF!</v>
      </c>
      <c r="U82" s="6" t="e">
        <f>IF(#REF!="Heures sous-traitance dépose*",#REF!,"")</f>
        <v>#REF!</v>
      </c>
      <c r="V82" s="6" t="e">
        <f>IF(#REF!="Location autre (dont transport)",#REF!,"")</f>
        <v>#REF!</v>
      </c>
      <c r="W82" s="6" t="e">
        <f>IF(#REF!="Divers",#REF!,"")</f>
        <v>#REF!</v>
      </c>
    </row>
    <row r="83" spans="18:23" ht="15" customHeight="1" x14ac:dyDescent="0.25">
      <c r="R83" s="6" t="e">
        <f t="shared" ref="R83:W83" si="24">SUM(R69:R82)</f>
        <v>#REF!</v>
      </c>
      <c r="S83" s="6" t="e">
        <f t="shared" si="24"/>
        <v>#REF!</v>
      </c>
      <c r="T83" s="6" t="e">
        <f t="shared" si="24"/>
        <v>#REF!</v>
      </c>
      <c r="U83" s="6" t="e">
        <f t="shared" si="24"/>
        <v>#REF!</v>
      </c>
      <c r="V83" s="6" t="e">
        <f t="shared" si="24"/>
        <v>#REF!</v>
      </c>
      <c r="W83" s="6" t="e">
        <f t="shared" si="24"/>
        <v>#REF!</v>
      </c>
    </row>
  </sheetData>
  <sheetProtection pivotTables="0"/>
  <mergeCells count="22">
    <mergeCell ref="A16:B16"/>
    <mergeCell ref="H16:L16"/>
    <mergeCell ref="M16:N16"/>
    <mergeCell ref="B13:C13"/>
    <mergeCell ref="J66:M66"/>
    <mergeCell ref="N66:Q66"/>
    <mergeCell ref="A17:B17"/>
    <mergeCell ref="H17:L17"/>
    <mergeCell ref="M17:N17"/>
    <mergeCell ref="J64:M64"/>
    <mergeCell ref="N64:Q64"/>
    <mergeCell ref="J65:M65"/>
    <mergeCell ref="N65:Q65"/>
    <mergeCell ref="E65:I65"/>
    <mergeCell ref="E66:I66"/>
    <mergeCell ref="E67:I67"/>
    <mergeCell ref="J67:M67"/>
    <mergeCell ref="N67:Q67"/>
    <mergeCell ref="K12:M12"/>
    <mergeCell ref="K13:M13"/>
    <mergeCell ref="G14:J14"/>
    <mergeCell ref="L14:M14"/>
  </mergeCells>
  <dataValidations count="6">
    <dataValidation type="list" allowBlank="1" showInputMessage="1" showErrorMessage="1" sqref="B46:B59 IX46:IX59 ST46:ST59 ACP46:ACP59 AML46:AML59 AWH46:AWH59 BGD46:BGD59 BPZ46:BPZ59 BZV46:BZV59 CJR46:CJR59 CTN46:CTN59 DDJ46:DDJ59 DNF46:DNF59 DXB46:DXB59 EGX46:EGX59 EQT46:EQT59 FAP46:FAP59 FKL46:FKL59 FUH46:FUH59 GED46:GED59 GNZ46:GNZ59 GXV46:GXV59 HHR46:HHR59 HRN46:HRN59 IBJ46:IBJ59 ILF46:ILF59 IVB46:IVB59 JEX46:JEX59 JOT46:JOT59 JYP46:JYP59 KIL46:KIL59 KSH46:KSH59 LCD46:LCD59 LLZ46:LLZ59 LVV46:LVV59 MFR46:MFR59 MPN46:MPN59 MZJ46:MZJ59 NJF46:NJF59 NTB46:NTB59 OCX46:OCX59 OMT46:OMT59 OWP46:OWP59 PGL46:PGL59 PQH46:PQH59 QAD46:QAD59 QJZ46:QJZ59 QTV46:QTV59 RDR46:RDR59 RNN46:RNN59 RXJ46:RXJ59 SHF46:SHF59 SRB46:SRB59 TAX46:TAX59 TKT46:TKT59 TUP46:TUP59 UEL46:UEL59 UOH46:UOH59 UYD46:UYD59 VHZ46:VHZ59 VRV46:VRV59 WBR46:WBR59 WLN46:WLN59 WVJ46:WVJ59 B65587:B65596 IX65587:IX65596 ST65587:ST65596 ACP65587:ACP65596 AML65587:AML65596 AWH65587:AWH65596 BGD65587:BGD65596 BPZ65587:BPZ65596 BZV65587:BZV65596 CJR65587:CJR65596 CTN65587:CTN65596 DDJ65587:DDJ65596 DNF65587:DNF65596 DXB65587:DXB65596 EGX65587:EGX65596 EQT65587:EQT65596 FAP65587:FAP65596 FKL65587:FKL65596 FUH65587:FUH65596 GED65587:GED65596 GNZ65587:GNZ65596 GXV65587:GXV65596 HHR65587:HHR65596 HRN65587:HRN65596 IBJ65587:IBJ65596 ILF65587:ILF65596 IVB65587:IVB65596 JEX65587:JEX65596 JOT65587:JOT65596 JYP65587:JYP65596 KIL65587:KIL65596 KSH65587:KSH65596 LCD65587:LCD65596 LLZ65587:LLZ65596 LVV65587:LVV65596 MFR65587:MFR65596 MPN65587:MPN65596 MZJ65587:MZJ65596 NJF65587:NJF65596 NTB65587:NTB65596 OCX65587:OCX65596 OMT65587:OMT65596 OWP65587:OWP65596 PGL65587:PGL65596 PQH65587:PQH65596 QAD65587:QAD65596 QJZ65587:QJZ65596 QTV65587:QTV65596 RDR65587:RDR65596 RNN65587:RNN65596 RXJ65587:RXJ65596 SHF65587:SHF65596 SRB65587:SRB65596 TAX65587:TAX65596 TKT65587:TKT65596 TUP65587:TUP65596 UEL65587:UEL65596 UOH65587:UOH65596 UYD65587:UYD65596 VHZ65587:VHZ65596 VRV65587:VRV65596 WBR65587:WBR65596 WLN65587:WLN65596 WVJ65587:WVJ65596 B131123:B131132 IX131123:IX131132 ST131123:ST131132 ACP131123:ACP131132 AML131123:AML131132 AWH131123:AWH131132 BGD131123:BGD131132 BPZ131123:BPZ131132 BZV131123:BZV131132 CJR131123:CJR131132 CTN131123:CTN131132 DDJ131123:DDJ131132 DNF131123:DNF131132 DXB131123:DXB131132 EGX131123:EGX131132 EQT131123:EQT131132 FAP131123:FAP131132 FKL131123:FKL131132 FUH131123:FUH131132 GED131123:GED131132 GNZ131123:GNZ131132 GXV131123:GXV131132 HHR131123:HHR131132 HRN131123:HRN131132 IBJ131123:IBJ131132 ILF131123:ILF131132 IVB131123:IVB131132 JEX131123:JEX131132 JOT131123:JOT131132 JYP131123:JYP131132 KIL131123:KIL131132 KSH131123:KSH131132 LCD131123:LCD131132 LLZ131123:LLZ131132 LVV131123:LVV131132 MFR131123:MFR131132 MPN131123:MPN131132 MZJ131123:MZJ131132 NJF131123:NJF131132 NTB131123:NTB131132 OCX131123:OCX131132 OMT131123:OMT131132 OWP131123:OWP131132 PGL131123:PGL131132 PQH131123:PQH131132 QAD131123:QAD131132 QJZ131123:QJZ131132 QTV131123:QTV131132 RDR131123:RDR131132 RNN131123:RNN131132 RXJ131123:RXJ131132 SHF131123:SHF131132 SRB131123:SRB131132 TAX131123:TAX131132 TKT131123:TKT131132 TUP131123:TUP131132 UEL131123:UEL131132 UOH131123:UOH131132 UYD131123:UYD131132 VHZ131123:VHZ131132 VRV131123:VRV131132 WBR131123:WBR131132 WLN131123:WLN131132 WVJ131123:WVJ131132 B196659:B196668 IX196659:IX196668 ST196659:ST196668 ACP196659:ACP196668 AML196659:AML196668 AWH196659:AWH196668 BGD196659:BGD196668 BPZ196659:BPZ196668 BZV196659:BZV196668 CJR196659:CJR196668 CTN196659:CTN196668 DDJ196659:DDJ196668 DNF196659:DNF196668 DXB196659:DXB196668 EGX196659:EGX196668 EQT196659:EQT196668 FAP196659:FAP196668 FKL196659:FKL196668 FUH196659:FUH196668 GED196659:GED196668 GNZ196659:GNZ196668 GXV196659:GXV196668 HHR196659:HHR196668 HRN196659:HRN196668 IBJ196659:IBJ196668 ILF196659:ILF196668 IVB196659:IVB196668 JEX196659:JEX196668 JOT196659:JOT196668 JYP196659:JYP196668 KIL196659:KIL196668 KSH196659:KSH196668 LCD196659:LCD196668 LLZ196659:LLZ196668 LVV196659:LVV196668 MFR196659:MFR196668 MPN196659:MPN196668 MZJ196659:MZJ196668 NJF196659:NJF196668 NTB196659:NTB196668 OCX196659:OCX196668 OMT196659:OMT196668 OWP196659:OWP196668 PGL196659:PGL196668 PQH196659:PQH196668 QAD196659:QAD196668 QJZ196659:QJZ196668 QTV196659:QTV196668 RDR196659:RDR196668 RNN196659:RNN196668 RXJ196659:RXJ196668 SHF196659:SHF196668 SRB196659:SRB196668 TAX196659:TAX196668 TKT196659:TKT196668 TUP196659:TUP196668 UEL196659:UEL196668 UOH196659:UOH196668 UYD196659:UYD196668 VHZ196659:VHZ196668 VRV196659:VRV196668 WBR196659:WBR196668 WLN196659:WLN196668 WVJ196659:WVJ196668 B262195:B262204 IX262195:IX262204 ST262195:ST262204 ACP262195:ACP262204 AML262195:AML262204 AWH262195:AWH262204 BGD262195:BGD262204 BPZ262195:BPZ262204 BZV262195:BZV262204 CJR262195:CJR262204 CTN262195:CTN262204 DDJ262195:DDJ262204 DNF262195:DNF262204 DXB262195:DXB262204 EGX262195:EGX262204 EQT262195:EQT262204 FAP262195:FAP262204 FKL262195:FKL262204 FUH262195:FUH262204 GED262195:GED262204 GNZ262195:GNZ262204 GXV262195:GXV262204 HHR262195:HHR262204 HRN262195:HRN262204 IBJ262195:IBJ262204 ILF262195:ILF262204 IVB262195:IVB262204 JEX262195:JEX262204 JOT262195:JOT262204 JYP262195:JYP262204 KIL262195:KIL262204 KSH262195:KSH262204 LCD262195:LCD262204 LLZ262195:LLZ262204 LVV262195:LVV262204 MFR262195:MFR262204 MPN262195:MPN262204 MZJ262195:MZJ262204 NJF262195:NJF262204 NTB262195:NTB262204 OCX262195:OCX262204 OMT262195:OMT262204 OWP262195:OWP262204 PGL262195:PGL262204 PQH262195:PQH262204 QAD262195:QAD262204 QJZ262195:QJZ262204 QTV262195:QTV262204 RDR262195:RDR262204 RNN262195:RNN262204 RXJ262195:RXJ262204 SHF262195:SHF262204 SRB262195:SRB262204 TAX262195:TAX262204 TKT262195:TKT262204 TUP262195:TUP262204 UEL262195:UEL262204 UOH262195:UOH262204 UYD262195:UYD262204 VHZ262195:VHZ262204 VRV262195:VRV262204 WBR262195:WBR262204 WLN262195:WLN262204 WVJ262195:WVJ262204 B327731:B327740 IX327731:IX327740 ST327731:ST327740 ACP327731:ACP327740 AML327731:AML327740 AWH327731:AWH327740 BGD327731:BGD327740 BPZ327731:BPZ327740 BZV327731:BZV327740 CJR327731:CJR327740 CTN327731:CTN327740 DDJ327731:DDJ327740 DNF327731:DNF327740 DXB327731:DXB327740 EGX327731:EGX327740 EQT327731:EQT327740 FAP327731:FAP327740 FKL327731:FKL327740 FUH327731:FUH327740 GED327731:GED327740 GNZ327731:GNZ327740 GXV327731:GXV327740 HHR327731:HHR327740 HRN327731:HRN327740 IBJ327731:IBJ327740 ILF327731:ILF327740 IVB327731:IVB327740 JEX327731:JEX327740 JOT327731:JOT327740 JYP327731:JYP327740 KIL327731:KIL327740 KSH327731:KSH327740 LCD327731:LCD327740 LLZ327731:LLZ327740 LVV327731:LVV327740 MFR327731:MFR327740 MPN327731:MPN327740 MZJ327731:MZJ327740 NJF327731:NJF327740 NTB327731:NTB327740 OCX327731:OCX327740 OMT327731:OMT327740 OWP327731:OWP327740 PGL327731:PGL327740 PQH327731:PQH327740 QAD327731:QAD327740 QJZ327731:QJZ327740 QTV327731:QTV327740 RDR327731:RDR327740 RNN327731:RNN327740 RXJ327731:RXJ327740 SHF327731:SHF327740 SRB327731:SRB327740 TAX327731:TAX327740 TKT327731:TKT327740 TUP327731:TUP327740 UEL327731:UEL327740 UOH327731:UOH327740 UYD327731:UYD327740 VHZ327731:VHZ327740 VRV327731:VRV327740 WBR327731:WBR327740 WLN327731:WLN327740 WVJ327731:WVJ327740 B393267:B393276 IX393267:IX393276 ST393267:ST393276 ACP393267:ACP393276 AML393267:AML393276 AWH393267:AWH393276 BGD393267:BGD393276 BPZ393267:BPZ393276 BZV393267:BZV393276 CJR393267:CJR393276 CTN393267:CTN393276 DDJ393267:DDJ393276 DNF393267:DNF393276 DXB393267:DXB393276 EGX393267:EGX393276 EQT393267:EQT393276 FAP393267:FAP393276 FKL393267:FKL393276 FUH393267:FUH393276 GED393267:GED393276 GNZ393267:GNZ393276 GXV393267:GXV393276 HHR393267:HHR393276 HRN393267:HRN393276 IBJ393267:IBJ393276 ILF393267:ILF393276 IVB393267:IVB393276 JEX393267:JEX393276 JOT393267:JOT393276 JYP393267:JYP393276 KIL393267:KIL393276 KSH393267:KSH393276 LCD393267:LCD393276 LLZ393267:LLZ393276 LVV393267:LVV393276 MFR393267:MFR393276 MPN393267:MPN393276 MZJ393267:MZJ393276 NJF393267:NJF393276 NTB393267:NTB393276 OCX393267:OCX393276 OMT393267:OMT393276 OWP393267:OWP393276 PGL393267:PGL393276 PQH393267:PQH393276 QAD393267:QAD393276 QJZ393267:QJZ393276 QTV393267:QTV393276 RDR393267:RDR393276 RNN393267:RNN393276 RXJ393267:RXJ393276 SHF393267:SHF393276 SRB393267:SRB393276 TAX393267:TAX393276 TKT393267:TKT393276 TUP393267:TUP393276 UEL393267:UEL393276 UOH393267:UOH393276 UYD393267:UYD393276 VHZ393267:VHZ393276 VRV393267:VRV393276 WBR393267:WBR393276 WLN393267:WLN393276 WVJ393267:WVJ393276 B458803:B458812 IX458803:IX458812 ST458803:ST458812 ACP458803:ACP458812 AML458803:AML458812 AWH458803:AWH458812 BGD458803:BGD458812 BPZ458803:BPZ458812 BZV458803:BZV458812 CJR458803:CJR458812 CTN458803:CTN458812 DDJ458803:DDJ458812 DNF458803:DNF458812 DXB458803:DXB458812 EGX458803:EGX458812 EQT458803:EQT458812 FAP458803:FAP458812 FKL458803:FKL458812 FUH458803:FUH458812 GED458803:GED458812 GNZ458803:GNZ458812 GXV458803:GXV458812 HHR458803:HHR458812 HRN458803:HRN458812 IBJ458803:IBJ458812 ILF458803:ILF458812 IVB458803:IVB458812 JEX458803:JEX458812 JOT458803:JOT458812 JYP458803:JYP458812 KIL458803:KIL458812 KSH458803:KSH458812 LCD458803:LCD458812 LLZ458803:LLZ458812 LVV458803:LVV458812 MFR458803:MFR458812 MPN458803:MPN458812 MZJ458803:MZJ458812 NJF458803:NJF458812 NTB458803:NTB458812 OCX458803:OCX458812 OMT458803:OMT458812 OWP458803:OWP458812 PGL458803:PGL458812 PQH458803:PQH458812 QAD458803:QAD458812 QJZ458803:QJZ458812 QTV458803:QTV458812 RDR458803:RDR458812 RNN458803:RNN458812 RXJ458803:RXJ458812 SHF458803:SHF458812 SRB458803:SRB458812 TAX458803:TAX458812 TKT458803:TKT458812 TUP458803:TUP458812 UEL458803:UEL458812 UOH458803:UOH458812 UYD458803:UYD458812 VHZ458803:VHZ458812 VRV458803:VRV458812 WBR458803:WBR458812 WLN458803:WLN458812 WVJ458803:WVJ458812 B524339:B524348 IX524339:IX524348 ST524339:ST524348 ACP524339:ACP524348 AML524339:AML524348 AWH524339:AWH524348 BGD524339:BGD524348 BPZ524339:BPZ524348 BZV524339:BZV524348 CJR524339:CJR524348 CTN524339:CTN524348 DDJ524339:DDJ524348 DNF524339:DNF524348 DXB524339:DXB524348 EGX524339:EGX524348 EQT524339:EQT524348 FAP524339:FAP524348 FKL524339:FKL524348 FUH524339:FUH524348 GED524339:GED524348 GNZ524339:GNZ524348 GXV524339:GXV524348 HHR524339:HHR524348 HRN524339:HRN524348 IBJ524339:IBJ524348 ILF524339:ILF524348 IVB524339:IVB524348 JEX524339:JEX524348 JOT524339:JOT524348 JYP524339:JYP524348 KIL524339:KIL524348 KSH524339:KSH524348 LCD524339:LCD524348 LLZ524339:LLZ524348 LVV524339:LVV524348 MFR524339:MFR524348 MPN524339:MPN524348 MZJ524339:MZJ524348 NJF524339:NJF524348 NTB524339:NTB524348 OCX524339:OCX524348 OMT524339:OMT524348 OWP524339:OWP524348 PGL524339:PGL524348 PQH524339:PQH524348 QAD524339:QAD524348 QJZ524339:QJZ524348 QTV524339:QTV524348 RDR524339:RDR524348 RNN524339:RNN524348 RXJ524339:RXJ524348 SHF524339:SHF524348 SRB524339:SRB524348 TAX524339:TAX524348 TKT524339:TKT524348 TUP524339:TUP524348 UEL524339:UEL524348 UOH524339:UOH524348 UYD524339:UYD524348 VHZ524339:VHZ524348 VRV524339:VRV524348 WBR524339:WBR524348 WLN524339:WLN524348 WVJ524339:WVJ524348 B589875:B589884 IX589875:IX589884 ST589875:ST589884 ACP589875:ACP589884 AML589875:AML589884 AWH589875:AWH589884 BGD589875:BGD589884 BPZ589875:BPZ589884 BZV589875:BZV589884 CJR589875:CJR589884 CTN589875:CTN589884 DDJ589875:DDJ589884 DNF589875:DNF589884 DXB589875:DXB589884 EGX589875:EGX589884 EQT589875:EQT589884 FAP589875:FAP589884 FKL589875:FKL589884 FUH589875:FUH589884 GED589875:GED589884 GNZ589875:GNZ589884 GXV589875:GXV589884 HHR589875:HHR589884 HRN589875:HRN589884 IBJ589875:IBJ589884 ILF589875:ILF589884 IVB589875:IVB589884 JEX589875:JEX589884 JOT589875:JOT589884 JYP589875:JYP589884 KIL589875:KIL589884 KSH589875:KSH589884 LCD589875:LCD589884 LLZ589875:LLZ589884 LVV589875:LVV589884 MFR589875:MFR589884 MPN589875:MPN589884 MZJ589875:MZJ589884 NJF589875:NJF589884 NTB589875:NTB589884 OCX589875:OCX589884 OMT589875:OMT589884 OWP589875:OWP589884 PGL589875:PGL589884 PQH589875:PQH589884 QAD589875:QAD589884 QJZ589875:QJZ589884 QTV589875:QTV589884 RDR589875:RDR589884 RNN589875:RNN589884 RXJ589875:RXJ589884 SHF589875:SHF589884 SRB589875:SRB589884 TAX589875:TAX589884 TKT589875:TKT589884 TUP589875:TUP589884 UEL589875:UEL589884 UOH589875:UOH589884 UYD589875:UYD589884 VHZ589875:VHZ589884 VRV589875:VRV589884 WBR589875:WBR589884 WLN589875:WLN589884 WVJ589875:WVJ589884 B655411:B655420 IX655411:IX655420 ST655411:ST655420 ACP655411:ACP655420 AML655411:AML655420 AWH655411:AWH655420 BGD655411:BGD655420 BPZ655411:BPZ655420 BZV655411:BZV655420 CJR655411:CJR655420 CTN655411:CTN655420 DDJ655411:DDJ655420 DNF655411:DNF655420 DXB655411:DXB655420 EGX655411:EGX655420 EQT655411:EQT655420 FAP655411:FAP655420 FKL655411:FKL655420 FUH655411:FUH655420 GED655411:GED655420 GNZ655411:GNZ655420 GXV655411:GXV655420 HHR655411:HHR655420 HRN655411:HRN655420 IBJ655411:IBJ655420 ILF655411:ILF655420 IVB655411:IVB655420 JEX655411:JEX655420 JOT655411:JOT655420 JYP655411:JYP655420 KIL655411:KIL655420 KSH655411:KSH655420 LCD655411:LCD655420 LLZ655411:LLZ655420 LVV655411:LVV655420 MFR655411:MFR655420 MPN655411:MPN655420 MZJ655411:MZJ655420 NJF655411:NJF655420 NTB655411:NTB655420 OCX655411:OCX655420 OMT655411:OMT655420 OWP655411:OWP655420 PGL655411:PGL655420 PQH655411:PQH655420 QAD655411:QAD655420 QJZ655411:QJZ655420 QTV655411:QTV655420 RDR655411:RDR655420 RNN655411:RNN655420 RXJ655411:RXJ655420 SHF655411:SHF655420 SRB655411:SRB655420 TAX655411:TAX655420 TKT655411:TKT655420 TUP655411:TUP655420 UEL655411:UEL655420 UOH655411:UOH655420 UYD655411:UYD655420 VHZ655411:VHZ655420 VRV655411:VRV655420 WBR655411:WBR655420 WLN655411:WLN655420 WVJ655411:WVJ655420 B720947:B720956 IX720947:IX720956 ST720947:ST720956 ACP720947:ACP720956 AML720947:AML720956 AWH720947:AWH720956 BGD720947:BGD720956 BPZ720947:BPZ720956 BZV720947:BZV720956 CJR720947:CJR720956 CTN720947:CTN720956 DDJ720947:DDJ720956 DNF720947:DNF720956 DXB720947:DXB720956 EGX720947:EGX720956 EQT720947:EQT720956 FAP720947:FAP720956 FKL720947:FKL720956 FUH720947:FUH720956 GED720947:GED720956 GNZ720947:GNZ720956 GXV720947:GXV720956 HHR720947:HHR720956 HRN720947:HRN720956 IBJ720947:IBJ720956 ILF720947:ILF720956 IVB720947:IVB720956 JEX720947:JEX720956 JOT720947:JOT720956 JYP720947:JYP720956 KIL720947:KIL720956 KSH720947:KSH720956 LCD720947:LCD720956 LLZ720947:LLZ720956 LVV720947:LVV720956 MFR720947:MFR720956 MPN720947:MPN720956 MZJ720947:MZJ720956 NJF720947:NJF720956 NTB720947:NTB720956 OCX720947:OCX720956 OMT720947:OMT720956 OWP720947:OWP720956 PGL720947:PGL720956 PQH720947:PQH720956 QAD720947:QAD720956 QJZ720947:QJZ720956 QTV720947:QTV720956 RDR720947:RDR720956 RNN720947:RNN720956 RXJ720947:RXJ720956 SHF720947:SHF720956 SRB720947:SRB720956 TAX720947:TAX720956 TKT720947:TKT720956 TUP720947:TUP720956 UEL720947:UEL720956 UOH720947:UOH720956 UYD720947:UYD720956 VHZ720947:VHZ720956 VRV720947:VRV720956 WBR720947:WBR720956 WLN720947:WLN720956 WVJ720947:WVJ720956 B786483:B786492 IX786483:IX786492 ST786483:ST786492 ACP786483:ACP786492 AML786483:AML786492 AWH786483:AWH786492 BGD786483:BGD786492 BPZ786483:BPZ786492 BZV786483:BZV786492 CJR786483:CJR786492 CTN786483:CTN786492 DDJ786483:DDJ786492 DNF786483:DNF786492 DXB786483:DXB786492 EGX786483:EGX786492 EQT786483:EQT786492 FAP786483:FAP786492 FKL786483:FKL786492 FUH786483:FUH786492 GED786483:GED786492 GNZ786483:GNZ786492 GXV786483:GXV786492 HHR786483:HHR786492 HRN786483:HRN786492 IBJ786483:IBJ786492 ILF786483:ILF786492 IVB786483:IVB786492 JEX786483:JEX786492 JOT786483:JOT786492 JYP786483:JYP786492 KIL786483:KIL786492 KSH786483:KSH786492 LCD786483:LCD786492 LLZ786483:LLZ786492 LVV786483:LVV786492 MFR786483:MFR786492 MPN786483:MPN786492 MZJ786483:MZJ786492 NJF786483:NJF786492 NTB786483:NTB786492 OCX786483:OCX786492 OMT786483:OMT786492 OWP786483:OWP786492 PGL786483:PGL786492 PQH786483:PQH786492 QAD786483:QAD786492 QJZ786483:QJZ786492 QTV786483:QTV786492 RDR786483:RDR786492 RNN786483:RNN786492 RXJ786483:RXJ786492 SHF786483:SHF786492 SRB786483:SRB786492 TAX786483:TAX786492 TKT786483:TKT786492 TUP786483:TUP786492 UEL786483:UEL786492 UOH786483:UOH786492 UYD786483:UYD786492 VHZ786483:VHZ786492 VRV786483:VRV786492 WBR786483:WBR786492 WLN786483:WLN786492 WVJ786483:WVJ786492 B852019:B852028 IX852019:IX852028 ST852019:ST852028 ACP852019:ACP852028 AML852019:AML852028 AWH852019:AWH852028 BGD852019:BGD852028 BPZ852019:BPZ852028 BZV852019:BZV852028 CJR852019:CJR852028 CTN852019:CTN852028 DDJ852019:DDJ852028 DNF852019:DNF852028 DXB852019:DXB852028 EGX852019:EGX852028 EQT852019:EQT852028 FAP852019:FAP852028 FKL852019:FKL852028 FUH852019:FUH852028 GED852019:GED852028 GNZ852019:GNZ852028 GXV852019:GXV852028 HHR852019:HHR852028 HRN852019:HRN852028 IBJ852019:IBJ852028 ILF852019:ILF852028 IVB852019:IVB852028 JEX852019:JEX852028 JOT852019:JOT852028 JYP852019:JYP852028 KIL852019:KIL852028 KSH852019:KSH852028 LCD852019:LCD852028 LLZ852019:LLZ852028 LVV852019:LVV852028 MFR852019:MFR852028 MPN852019:MPN852028 MZJ852019:MZJ852028 NJF852019:NJF852028 NTB852019:NTB852028 OCX852019:OCX852028 OMT852019:OMT852028 OWP852019:OWP852028 PGL852019:PGL852028 PQH852019:PQH852028 QAD852019:QAD852028 QJZ852019:QJZ852028 QTV852019:QTV852028 RDR852019:RDR852028 RNN852019:RNN852028 RXJ852019:RXJ852028 SHF852019:SHF852028 SRB852019:SRB852028 TAX852019:TAX852028 TKT852019:TKT852028 TUP852019:TUP852028 UEL852019:UEL852028 UOH852019:UOH852028 UYD852019:UYD852028 VHZ852019:VHZ852028 VRV852019:VRV852028 WBR852019:WBR852028 WLN852019:WLN852028 WVJ852019:WVJ852028 B917555:B917564 IX917555:IX917564 ST917555:ST917564 ACP917555:ACP917564 AML917555:AML917564 AWH917555:AWH917564 BGD917555:BGD917564 BPZ917555:BPZ917564 BZV917555:BZV917564 CJR917555:CJR917564 CTN917555:CTN917564 DDJ917555:DDJ917564 DNF917555:DNF917564 DXB917555:DXB917564 EGX917555:EGX917564 EQT917555:EQT917564 FAP917555:FAP917564 FKL917555:FKL917564 FUH917555:FUH917564 GED917555:GED917564 GNZ917555:GNZ917564 GXV917555:GXV917564 HHR917555:HHR917564 HRN917555:HRN917564 IBJ917555:IBJ917564 ILF917555:ILF917564 IVB917555:IVB917564 JEX917555:JEX917564 JOT917555:JOT917564 JYP917555:JYP917564 KIL917555:KIL917564 KSH917555:KSH917564 LCD917555:LCD917564 LLZ917555:LLZ917564 LVV917555:LVV917564 MFR917555:MFR917564 MPN917555:MPN917564 MZJ917555:MZJ917564 NJF917555:NJF917564 NTB917555:NTB917564 OCX917555:OCX917564 OMT917555:OMT917564 OWP917555:OWP917564 PGL917555:PGL917564 PQH917555:PQH917564 QAD917555:QAD917564 QJZ917555:QJZ917564 QTV917555:QTV917564 RDR917555:RDR917564 RNN917555:RNN917564 RXJ917555:RXJ917564 SHF917555:SHF917564 SRB917555:SRB917564 TAX917555:TAX917564 TKT917555:TKT917564 TUP917555:TUP917564 UEL917555:UEL917564 UOH917555:UOH917564 UYD917555:UYD917564 VHZ917555:VHZ917564 VRV917555:VRV917564 WBR917555:WBR917564 WLN917555:WLN917564 WVJ917555:WVJ917564 B983091:B983100 IX983091:IX983100 ST983091:ST983100 ACP983091:ACP983100 AML983091:AML983100 AWH983091:AWH983100 BGD983091:BGD983100 BPZ983091:BPZ983100 BZV983091:BZV983100 CJR983091:CJR983100 CTN983091:CTN983100 DDJ983091:DDJ983100 DNF983091:DNF983100 DXB983091:DXB983100 EGX983091:EGX983100 EQT983091:EQT983100 FAP983091:FAP983100 FKL983091:FKL983100 FUH983091:FUH983100 GED983091:GED983100 GNZ983091:GNZ983100 GXV983091:GXV983100 HHR983091:HHR983100 HRN983091:HRN983100 IBJ983091:IBJ983100 ILF983091:ILF983100 IVB983091:IVB983100 JEX983091:JEX983100 JOT983091:JOT983100 JYP983091:JYP983100 KIL983091:KIL983100 KSH983091:KSH983100 LCD983091:LCD983100 LLZ983091:LLZ983100 LVV983091:LVV983100 MFR983091:MFR983100 MPN983091:MPN983100 MZJ983091:MZJ983100 NJF983091:NJF983100 NTB983091:NTB983100 OCX983091:OCX983100 OMT983091:OMT983100 OWP983091:OWP983100 PGL983091:PGL983100 PQH983091:PQH983100 QAD983091:QAD983100 QJZ983091:QJZ983100 QTV983091:QTV983100 RDR983091:RDR983100 RNN983091:RNN983100 RXJ983091:RXJ983100 SHF983091:SHF983100 SRB983091:SRB983100 TAX983091:TAX983100 TKT983091:TKT983100 TUP983091:TUP983100 UEL983091:UEL983100 UOH983091:UOH983100 UYD983091:UYD983100 VHZ983091:VHZ983100 VRV983091:VRV983100 WBR983091:WBR983100 WLN983091:WLN983100 WVJ983091:WVJ983100">
      <formula1>$C$2:$C$8</formula1>
    </dataValidation>
    <dataValidation type="list" allowBlank="1" showInputMessage="1" showErrorMessage="1" sqref="IX85:IX65541 ST85:ST65541 ACP85:ACP65541 AML85:AML65541 AWH85:AWH65541 BGD85:BGD65541 BPZ85:BPZ65541 BZV85:BZV65541 CJR85:CJR65541 CTN85:CTN65541 DDJ85:DDJ65541 DNF85:DNF65541 DXB85:DXB65541 EGX85:EGX65541 EQT85:EQT65541 FAP85:FAP65541 FKL85:FKL65541 FUH85:FUH65541 GED85:GED65541 GNZ85:GNZ65541 GXV85:GXV65541 HHR85:HHR65541 HRN85:HRN65541 IBJ85:IBJ65541 ILF85:ILF65541 IVB85:IVB65541 JEX85:JEX65541 JOT85:JOT65541 JYP85:JYP65541 KIL85:KIL65541 KSH85:KSH65541 LCD85:LCD65541 LLZ85:LLZ65541 LVV85:LVV65541 MFR85:MFR65541 MPN85:MPN65541 MZJ85:MZJ65541 NJF85:NJF65541 NTB85:NTB65541 OCX85:OCX65541 OMT85:OMT65541 OWP85:OWP65541 PGL85:PGL65541 PQH85:PQH65541 QAD85:QAD65541 QJZ85:QJZ65541 QTV85:QTV65541 RDR85:RDR65541 RNN85:RNN65541 RXJ85:RXJ65541 SHF85:SHF65541 SRB85:SRB65541 TAX85:TAX65541 TKT85:TKT65541 TUP85:TUP65541 UEL85:UEL65541 UOH85:UOH65541 UYD85:UYD65541 VHZ85:VHZ65541 VRV85:VRV65541 WBR85:WBR65541 WLN85:WLN65541 WVJ85:WVJ65541 WVJ983103 B65603:B131077 IX65603:IX131077 ST65603:ST131077 ACP65603:ACP131077 AML65603:AML131077 AWH65603:AWH131077 BGD65603:BGD131077 BPZ65603:BPZ131077 BZV65603:BZV131077 CJR65603:CJR131077 CTN65603:CTN131077 DDJ65603:DDJ131077 DNF65603:DNF131077 DXB65603:DXB131077 EGX65603:EGX131077 EQT65603:EQT131077 FAP65603:FAP131077 FKL65603:FKL131077 FUH65603:FUH131077 GED65603:GED131077 GNZ65603:GNZ131077 GXV65603:GXV131077 HHR65603:HHR131077 HRN65603:HRN131077 IBJ65603:IBJ131077 ILF65603:ILF131077 IVB65603:IVB131077 JEX65603:JEX131077 JOT65603:JOT131077 JYP65603:JYP131077 KIL65603:KIL131077 KSH65603:KSH131077 LCD65603:LCD131077 LLZ65603:LLZ131077 LVV65603:LVV131077 MFR65603:MFR131077 MPN65603:MPN131077 MZJ65603:MZJ131077 NJF65603:NJF131077 NTB65603:NTB131077 OCX65603:OCX131077 OMT65603:OMT131077 OWP65603:OWP131077 PGL65603:PGL131077 PQH65603:PQH131077 QAD65603:QAD131077 QJZ65603:QJZ131077 QTV65603:QTV131077 RDR65603:RDR131077 RNN65603:RNN131077 RXJ65603:RXJ131077 SHF65603:SHF131077 SRB65603:SRB131077 TAX65603:TAX131077 TKT65603:TKT131077 TUP65603:TUP131077 UEL65603:UEL131077 UOH65603:UOH131077 UYD65603:UYD131077 VHZ65603:VHZ131077 VRV65603:VRV131077 WBR65603:WBR131077 WLN65603:WLN131077 WVJ65603:WVJ131077 B131139:B196613 IX131139:IX196613 ST131139:ST196613 ACP131139:ACP196613 AML131139:AML196613 AWH131139:AWH196613 BGD131139:BGD196613 BPZ131139:BPZ196613 BZV131139:BZV196613 CJR131139:CJR196613 CTN131139:CTN196613 DDJ131139:DDJ196613 DNF131139:DNF196613 DXB131139:DXB196613 EGX131139:EGX196613 EQT131139:EQT196613 FAP131139:FAP196613 FKL131139:FKL196613 FUH131139:FUH196613 GED131139:GED196613 GNZ131139:GNZ196613 GXV131139:GXV196613 HHR131139:HHR196613 HRN131139:HRN196613 IBJ131139:IBJ196613 ILF131139:ILF196613 IVB131139:IVB196613 JEX131139:JEX196613 JOT131139:JOT196613 JYP131139:JYP196613 KIL131139:KIL196613 KSH131139:KSH196613 LCD131139:LCD196613 LLZ131139:LLZ196613 LVV131139:LVV196613 MFR131139:MFR196613 MPN131139:MPN196613 MZJ131139:MZJ196613 NJF131139:NJF196613 NTB131139:NTB196613 OCX131139:OCX196613 OMT131139:OMT196613 OWP131139:OWP196613 PGL131139:PGL196613 PQH131139:PQH196613 QAD131139:QAD196613 QJZ131139:QJZ196613 QTV131139:QTV196613 RDR131139:RDR196613 RNN131139:RNN196613 RXJ131139:RXJ196613 SHF131139:SHF196613 SRB131139:SRB196613 TAX131139:TAX196613 TKT131139:TKT196613 TUP131139:TUP196613 UEL131139:UEL196613 UOH131139:UOH196613 UYD131139:UYD196613 VHZ131139:VHZ196613 VRV131139:VRV196613 WBR131139:WBR196613 WLN131139:WLN196613 WVJ131139:WVJ196613 B196675:B262149 IX196675:IX262149 ST196675:ST262149 ACP196675:ACP262149 AML196675:AML262149 AWH196675:AWH262149 BGD196675:BGD262149 BPZ196675:BPZ262149 BZV196675:BZV262149 CJR196675:CJR262149 CTN196675:CTN262149 DDJ196675:DDJ262149 DNF196675:DNF262149 DXB196675:DXB262149 EGX196675:EGX262149 EQT196675:EQT262149 FAP196675:FAP262149 FKL196675:FKL262149 FUH196675:FUH262149 GED196675:GED262149 GNZ196675:GNZ262149 GXV196675:GXV262149 HHR196675:HHR262149 HRN196675:HRN262149 IBJ196675:IBJ262149 ILF196675:ILF262149 IVB196675:IVB262149 JEX196675:JEX262149 JOT196675:JOT262149 JYP196675:JYP262149 KIL196675:KIL262149 KSH196675:KSH262149 LCD196675:LCD262149 LLZ196675:LLZ262149 LVV196675:LVV262149 MFR196675:MFR262149 MPN196675:MPN262149 MZJ196675:MZJ262149 NJF196675:NJF262149 NTB196675:NTB262149 OCX196675:OCX262149 OMT196675:OMT262149 OWP196675:OWP262149 PGL196675:PGL262149 PQH196675:PQH262149 QAD196675:QAD262149 QJZ196675:QJZ262149 QTV196675:QTV262149 RDR196675:RDR262149 RNN196675:RNN262149 RXJ196675:RXJ262149 SHF196675:SHF262149 SRB196675:SRB262149 TAX196675:TAX262149 TKT196675:TKT262149 TUP196675:TUP262149 UEL196675:UEL262149 UOH196675:UOH262149 UYD196675:UYD262149 VHZ196675:VHZ262149 VRV196675:VRV262149 WBR196675:WBR262149 WLN196675:WLN262149 WVJ196675:WVJ262149 B262211:B327685 IX262211:IX327685 ST262211:ST327685 ACP262211:ACP327685 AML262211:AML327685 AWH262211:AWH327685 BGD262211:BGD327685 BPZ262211:BPZ327685 BZV262211:BZV327685 CJR262211:CJR327685 CTN262211:CTN327685 DDJ262211:DDJ327685 DNF262211:DNF327685 DXB262211:DXB327685 EGX262211:EGX327685 EQT262211:EQT327685 FAP262211:FAP327685 FKL262211:FKL327685 FUH262211:FUH327685 GED262211:GED327685 GNZ262211:GNZ327685 GXV262211:GXV327685 HHR262211:HHR327685 HRN262211:HRN327685 IBJ262211:IBJ327685 ILF262211:ILF327685 IVB262211:IVB327685 JEX262211:JEX327685 JOT262211:JOT327685 JYP262211:JYP327685 KIL262211:KIL327685 KSH262211:KSH327685 LCD262211:LCD327685 LLZ262211:LLZ327685 LVV262211:LVV327685 MFR262211:MFR327685 MPN262211:MPN327685 MZJ262211:MZJ327685 NJF262211:NJF327685 NTB262211:NTB327685 OCX262211:OCX327685 OMT262211:OMT327685 OWP262211:OWP327685 PGL262211:PGL327685 PQH262211:PQH327685 QAD262211:QAD327685 QJZ262211:QJZ327685 QTV262211:QTV327685 RDR262211:RDR327685 RNN262211:RNN327685 RXJ262211:RXJ327685 SHF262211:SHF327685 SRB262211:SRB327685 TAX262211:TAX327685 TKT262211:TKT327685 TUP262211:TUP327685 UEL262211:UEL327685 UOH262211:UOH327685 UYD262211:UYD327685 VHZ262211:VHZ327685 VRV262211:VRV327685 WBR262211:WBR327685 WLN262211:WLN327685 WVJ262211:WVJ327685 B327747:B393221 IX327747:IX393221 ST327747:ST393221 ACP327747:ACP393221 AML327747:AML393221 AWH327747:AWH393221 BGD327747:BGD393221 BPZ327747:BPZ393221 BZV327747:BZV393221 CJR327747:CJR393221 CTN327747:CTN393221 DDJ327747:DDJ393221 DNF327747:DNF393221 DXB327747:DXB393221 EGX327747:EGX393221 EQT327747:EQT393221 FAP327747:FAP393221 FKL327747:FKL393221 FUH327747:FUH393221 GED327747:GED393221 GNZ327747:GNZ393221 GXV327747:GXV393221 HHR327747:HHR393221 HRN327747:HRN393221 IBJ327747:IBJ393221 ILF327747:ILF393221 IVB327747:IVB393221 JEX327747:JEX393221 JOT327747:JOT393221 JYP327747:JYP393221 KIL327747:KIL393221 KSH327747:KSH393221 LCD327747:LCD393221 LLZ327747:LLZ393221 LVV327747:LVV393221 MFR327747:MFR393221 MPN327747:MPN393221 MZJ327747:MZJ393221 NJF327747:NJF393221 NTB327747:NTB393221 OCX327747:OCX393221 OMT327747:OMT393221 OWP327747:OWP393221 PGL327747:PGL393221 PQH327747:PQH393221 QAD327747:QAD393221 QJZ327747:QJZ393221 QTV327747:QTV393221 RDR327747:RDR393221 RNN327747:RNN393221 RXJ327747:RXJ393221 SHF327747:SHF393221 SRB327747:SRB393221 TAX327747:TAX393221 TKT327747:TKT393221 TUP327747:TUP393221 UEL327747:UEL393221 UOH327747:UOH393221 UYD327747:UYD393221 VHZ327747:VHZ393221 VRV327747:VRV393221 WBR327747:WBR393221 WLN327747:WLN393221 WVJ327747:WVJ393221 B393283:B458757 IX393283:IX458757 ST393283:ST458757 ACP393283:ACP458757 AML393283:AML458757 AWH393283:AWH458757 BGD393283:BGD458757 BPZ393283:BPZ458757 BZV393283:BZV458757 CJR393283:CJR458757 CTN393283:CTN458757 DDJ393283:DDJ458757 DNF393283:DNF458757 DXB393283:DXB458757 EGX393283:EGX458757 EQT393283:EQT458757 FAP393283:FAP458757 FKL393283:FKL458757 FUH393283:FUH458757 GED393283:GED458757 GNZ393283:GNZ458757 GXV393283:GXV458757 HHR393283:HHR458757 HRN393283:HRN458757 IBJ393283:IBJ458757 ILF393283:ILF458757 IVB393283:IVB458757 JEX393283:JEX458757 JOT393283:JOT458757 JYP393283:JYP458757 KIL393283:KIL458757 KSH393283:KSH458757 LCD393283:LCD458757 LLZ393283:LLZ458757 LVV393283:LVV458757 MFR393283:MFR458757 MPN393283:MPN458757 MZJ393283:MZJ458757 NJF393283:NJF458757 NTB393283:NTB458757 OCX393283:OCX458757 OMT393283:OMT458757 OWP393283:OWP458757 PGL393283:PGL458757 PQH393283:PQH458757 QAD393283:QAD458757 QJZ393283:QJZ458757 QTV393283:QTV458757 RDR393283:RDR458757 RNN393283:RNN458757 RXJ393283:RXJ458757 SHF393283:SHF458757 SRB393283:SRB458757 TAX393283:TAX458757 TKT393283:TKT458757 TUP393283:TUP458757 UEL393283:UEL458757 UOH393283:UOH458757 UYD393283:UYD458757 VHZ393283:VHZ458757 VRV393283:VRV458757 WBR393283:WBR458757 WLN393283:WLN458757 WVJ393283:WVJ458757 B458819:B524293 IX458819:IX524293 ST458819:ST524293 ACP458819:ACP524293 AML458819:AML524293 AWH458819:AWH524293 BGD458819:BGD524293 BPZ458819:BPZ524293 BZV458819:BZV524293 CJR458819:CJR524293 CTN458819:CTN524293 DDJ458819:DDJ524293 DNF458819:DNF524293 DXB458819:DXB524293 EGX458819:EGX524293 EQT458819:EQT524293 FAP458819:FAP524293 FKL458819:FKL524293 FUH458819:FUH524293 GED458819:GED524293 GNZ458819:GNZ524293 GXV458819:GXV524293 HHR458819:HHR524293 HRN458819:HRN524293 IBJ458819:IBJ524293 ILF458819:ILF524293 IVB458819:IVB524293 JEX458819:JEX524293 JOT458819:JOT524293 JYP458819:JYP524293 KIL458819:KIL524293 KSH458819:KSH524293 LCD458819:LCD524293 LLZ458819:LLZ524293 LVV458819:LVV524293 MFR458819:MFR524293 MPN458819:MPN524293 MZJ458819:MZJ524293 NJF458819:NJF524293 NTB458819:NTB524293 OCX458819:OCX524293 OMT458819:OMT524293 OWP458819:OWP524293 PGL458819:PGL524293 PQH458819:PQH524293 QAD458819:QAD524293 QJZ458819:QJZ524293 QTV458819:QTV524293 RDR458819:RDR524293 RNN458819:RNN524293 RXJ458819:RXJ524293 SHF458819:SHF524293 SRB458819:SRB524293 TAX458819:TAX524293 TKT458819:TKT524293 TUP458819:TUP524293 UEL458819:UEL524293 UOH458819:UOH524293 UYD458819:UYD524293 VHZ458819:VHZ524293 VRV458819:VRV524293 WBR458819:WBR524293 WLN458819:WLN524293 WVJ458819:WVJ524293 B524355:B589829 IX524355:IX589829 ST524355:ST589829 ACP524355:ACP589829 AML524355:AML589829 AWH524355:AWH589829 BGD524355:BGD589829 BPZ524355:BPZ589829 BZV524355:BZV589829 CJR524355:CJR589829 CTN524355:CTN589829 DDJ524355:DDJ589829 DNF524355:DNF589829 DXB524355:DXB589829 EGX524355:EGX589829 EQT524355:EQT589829 FAP524355:FAP589829 FKL524355:FKL589829 FUH524355:FUH589829 GED524355:GED589829 GNZ524355:GNZ589829 GXV524355:GXV589829 HHR524355:HHR589829 HRN524355:HRN589829 IBJ524355:IBJ589829 ILF524355:ILF589829 IVB524355:IVB589829 JEX524355:JEX589829 JOT524355:JOT589829 JYP524355:JYP589829 KIL524355:KIL589829 KSH524355:KSH589829 LCD524355:LCD589829 LLZ524355:LLZ589829 LVV524355:LVV589829 MFR524355:MFR589829 MPN524355:MPN589829 MZJ524355:MZJ589829 NJF524355:NJF589829 NTB524355:NTB589829 OCX524355:OCX589829 OMT524355:OMT589829 OWP524355:OWP589829 PGL524355:PGL589829 PQH524355:PQH589829 QAD524355:QAD589829 QJZ524355:QJZ589829 QTV524355:QTV589829 RDR524355:RDR589829 RNN524355:RNN589829 RXJ524355:RXJ589829 SHF524355:SHF589829 SRB524355:SRB589829 TAX524355:TAX589829 TKT524355:TKT589829 TUP524355:TUP589829 UEL524355:UEL589829 UOH524355:UOH589829 UYD524355:UYD589829 VHZ524355:VHZ589829 VRV524355:VRV589829 WBR524355:WBR589829 WLN524355:WLN589829 WVJ524355:WVJ589829 B589891:B655365 IX589891:IX655365 ST589891:ST655365 ACP589891:ACP655365 AML589891:AML655365 AWH589891:AWH655365 BGD589891:BGD655365 BPZ589891:BPZ655365 BZV589891:BZV655365 CJR589891:CJR655365 CTN589891:CTN655365 DDJ589891:DDJ655365 DNF589891:DNF655365 DXB589891:DXB655365 EGX589891:EGX655365 EQT589891:EQT655365 FAP589891:FAP655365 FKL589891:FKL655365 FUH589891:FUH655365 GED589891:GED655365 GNZ589891:GNZ655365 GXV589891:GXV655365 HHR589891:HHR655365 HRN589891:HRN655365 IBJ589891:IBJ655365 ILF589891:ILF655365 IVB589891:IVB655365 JEX589891:JEX655365 JOT589891:JOT655365 JYP589891:JYP655365 KIL589891:KIL655365 KSH589891:KSH655365 LCD589891:LCD655365 LLZ589891:LLZ655365 LVV589891:LVV655365 MFR589891:MFR655365 MPN589891:MPN655365 MZJ589891:MZJ655365 NJF589891:NJF655365 NTB589891:NTB655365 OCX589891:OCX655365 OMT589891:OMT655365 OWP589891:OWP655365 PGL589891:PGL655365 PQH589891:PQH655365 QAD589891:QAD655365 QJZ589891:QJZ655365 QTV589891:QTV655365 RDR589891:RDR655365 RNN589891:RNN655365 RXJ589891:RXJ655365 SHF589891:SHF655365 SRB589891:SRB655365 TAX589891:TAX655365 TKT589891:TKT655365 TUP589891:TUP655365 UEL589891:UEL655365 UOH589891:UOH655365 UYD589891:UYD655365 VHZ589891:VHZ655365 VRV589891:VRV655365 WBR589891:WBR655365 WLN589891:WLN655365 WVJ589891:WVJ655365 B655427:B720901 IX655427:IX720901 ST655427:ST720901 ACP655427:ACP720901 AML655427:AML720901 AWH655427:AWH720901 BGD655427:BGD720901 BPZ655427:BPZ720901 BZV655427:BZV720901 CJR655427:CJR720901 CTN655427:CTN720901 DDJ655427:DDJ720901 DNF655427:DNF720901 DXB655427:DXB720901 EGX655427:EGX720901 EQT655427:EQT720901 FAP655427:FAP720901 FKL655427:FKL720901 FUH655427:FUH720901 GED655427:GED720901 GNZ655427:GNZ720901 GXV655427:GXV720901 HHR655427:HHR720901 HRN655427:HRN720901 IBJ655427:IBJ720901 ILF655427:ILF720901 IVB655427:IVB720901 JEX655427:JEX720901 JOT655427:JOT720901 JYP655427:JYP720901 KIL655427:KIL720901 KSH655427:KSH720901 LCD655427:LCD720901 LLZ655427:LLZ720901 LVV655427:LVV720901 MFR655427:MFR720901 MPN655427:MPN720901 MZJ655427:MZJ720901 NJF655427:NJF720901 NTB655427:NTB720901 OCX655427:OCX720901 OMT655427:OMT720901 OWP655427:OWP720901 PGL655427:PGL720901 PQH655427:PQH720901 QAD655427:QAD720901 QJZ655427:QJZ720901 QTV655427:QTV720901 RDR655427:RDR720901 RNN655427:RNN720901 RXJ655427:RXJ720901 SHF655427:SHF720901 SRB655427:SRB720901 TAX655427:TAX720901 TKT655427:TKT720901 TUP655427:TUP720901 UEL655427:UEL720901 UOH655427:UOH720901 UYD655427:UYD720901 VHZ655427:VHZ720901 VRV655427:VRV720901 WBR655427:WBR720901 WLN655427:WLN720901 WVJ655427:WVJ720901 B720963:B786437 IX720963:IX786437 ST720963:ST786437 ACP720963:ACP786437 AML720963:AML786437 AWH720963:AWH786437 BGD720963:BGD786437 BPZ720963:BPZ786437 BZV720963:BZV786437 CJR720963:CJR786437 CTN720963:CTN786437 DDJ720963:DDJ786437 DNF720963:DNF786437 DXB720963:DXB786437 EGX720963:EGX786437 EQT720963:EQT786437 FAP720963:FAP786437 FKL720963:FKL786437 FUH720963:FUH786437 GED720963:GED786437 GNZ720963:GNZ786437 GXV720963:GXV786437 HHR720963:HHR786437 HRN720963:HRN786437 IBJ720963:IBJ786437 ILF720963:ILF786437 IVB720963:IVB786437 JEX720963:JEX786437 JOT720963:JOT786437 JYP720963:JYP786437 KIL720963:KIL786437 KSH720963:KSH786437 LCD720963:LCD786437 LLZ720963:LLZ786437 LVV720963:LVV786437 MFR720963:MFR786437 MPN720963:MPN786437 MZJ720963:MZJ786437 NJF720963:NJF786437 NTB720963:NTB786437 OCX720963:OCX786437 OMT720963:OMT786437 OWP720963:OWP786437 PGL720963:PGL786437 PQH720963:PQH786437 QAD720963:QAD786437 QJZ720963:QJZ786437 QTV720963:QTV786437 RDR720963:RDR786437 RNN720963:RNN786437 RXJ720963:RXJ786437 SHF720963:SHF786437 SRB720963:SRB786437 TAX720963:TAX786437 TKT720963:TKT786437 TUP720963:TUP786437 UEL720963:UEL786437 UOH720963:UOH786437 UYD720963:UYD786437 VHZ720963:VHZ786437 VRV720963:VRV786437 WBR720963:WBR786437 WLN720963:WLN786437 WVJ720963:WVJ786437 B786499:B851973 IX786499:IX851973 ST786499:ST851973 ACP786499:ACP851973 AML786499:AML851973 AWH786499:AWH851973 BGD786499:BGD851973 BPZ786499:BPZ851973 BZV786499:BZV851973 CJR786499:CJR851973 CTN786499:CTN851973 DDJ786499:DDJ851973 DNF786499:DNF851973 DXB786499:DXB851973 EGX786499:EGX851973 EQT786499:EQT851973 FAP786499:FAP851973 FKL786499:FKL851973 FUH786499:FUH851973 GED786499:GED851973 GNZ786499:GNZ851973 GXV786499:GXV851973 HHR786499:HHR851973 HRN786499:HRN851973 IBJ786499:IBJ851973 ILF786499:ILF851973 IVB786499:IVB851973 JEX786499:JEX851973 JOT786499:JOT851973 JYP786499:JYP851973 KIL786499:KIL851973 KSH786499:KSH851973 LCD786499:LCD851973 LLZ786499:LLZ851973 LVV786499:LVV851973 MFR786499:MFR851973 MPN786499:MPN851973 MZJ786499:MZJ851973 NJF786499:NJF851973 NTB786499:NTB851973 OCX786499:OCX851973 OMT786499:OMT851973 OWP786499:OWP851973 PGL786499:PGL851973 PQH786499:PQH851973 QAD786499:QAD851973 QJZ786499:QJZ851973 QTV786499:QTV851973 RDR786499:RDR851973 RNN786499:RNN851973 RXJ786499:RXJ851973 SHF786499:SHF851973 SRB786499:SRB851973 TAX786499:TAX851973 TKT786499:TKT851973 TUP786499:TUP851973 UEL786499:UEL851973 UOH786499:UOH851973 UYD786499:UYD851973 VHZ786499:VHZ851973 VRV786499:VRV851973 WBR786499:WBR851973 WLN786499:WLN851973 WVJ786499:WVJ851973 B852035:B917509 IX852035:IX917509 ST852035:ST917509 ACP852035:ACP917509 AML852035:AML917509 AWH852035:AWH917509 BGD852035:BGD917509 BPZ852035:BPZ917509 BZV852035:BZV917509 CJR852035:CJR917509 CTN852035:CTN917509 DDJ852035:DDJ917509 DNF852035:DNF917509 DXB852035:DXB917509 EGX852035:EGX917509 EQT852035:EQT917509 FAP852035:FAP917509 FKL852035:FKL917509 FUH852035:FUH917509 GED852035:GED917509 GNZ852035:GNZ917509 GXV852035:GXV917509 HHR852035:HHR917509 HRN852035:HRN917509 IBJ852035:IBJ917509 ILF852035:ILF917509 IVB852035:IVB917509 JEX852035:JEX917509 JOT852035:JOT917509 JYP852035:JYP917509 KIL852035:KIL917509 KSH852035:KSH917509 LCD852035:LCD917509 LLZ852035:LLZ917509 LVV852035:LVV917509 MFR852035:MFR917509 MPN852035:MPN917509 MZJ852035:MZJ917509 NJF852035:NJF917509 NTB852035:NTB917509 OCX852035:OCX917509 OMT852035:OMT917509 OWP852035:OWP917509 PGL852035:PGL917509 PQH852035:PQH917509 QAD852035:QAD917509 QJZ852035:QJZ917509 QTV852035:QTV917509 RDR852035:RDR917509 RNN852035:RNN917509 RXJ852035:RXJ917509 SHF852035:SHF917509 SRB852035:SRB917509 TAX852035:TAX917509 TKT852035:TKT917509 TUP852035:TUP917509 UEL852035:UEL917509 UOH852035:UOH917509 UYD852035:UYD917509 VHZ852035:VHZ917509 VRV852035:VRV917509 WBR852035:WBR917509 WLN852035:WLN917509 WVJ852035:WVJ917509 B917571:B983045 IX917571:IX983045 ST917571:ST983045 ACP917571:ACP983045 AML917571:AML983045 AWH917571:AWH983045 BGD917571:BGD983045 BPZ917571:BPZ983045 BZV917571:BZV983045 CJR917571:CJR983045 CTN917571:CTN983045 DDJ917571:DDJ983045 DNF917571:DNF983045 DXB917571:DXB983045 EGX917571:EGX983045 EQT917571:EQT983045 FAP917571:FAP983045 FKL917571:FKL983045 FUH917571:FUH983045 GED917571:GED983045 GNZ917571:GNZ983045 GXV917571:GXV983045 HHR917571:HHR983045 HRN917571:HRN983045 IBJ917571:IBJ983045 ILF917571:ILF983045 IVB917571:IVB983045 JEX917571:JEX983045 JOT917571:JOT983045 JYP917571:JYP983045 KIL917571:KIL983045 KSH917571:KSH983045 LCD917571:LCD983045 LLZ917571:LLZ983045 LVV917571:LVV983045 MFR917571:MFR983045 MPN917571:MPN983045 MZJ917571:MZJ983045 NJF917571:NJF983045 NTB917571:NTB983045 OCX917571:OCX983045 OMT917571:OMT983045 OWP917571:OWP983045 PGL917571:PGL983045 PQH917571:PQH983045 QAD917571:QAD983045 QJZ917571:QJZ983045 QTV917571:QTV983045 RDR917571:RDR983045 RNN917571:RNN983045 RXJ917571:RXJ983045 SHF917571:SHF983045 SRB917571:SRB983045 TAX917571:TAX983045 TKT917571:TKT983045 TUP917571:TUP983045 UEL917571:UEL983045 UOH917571:UOH983045 UYD917571:UYD983045 VHZ917571:VHZ983045 VRV917571:VRV983045 WBR917571:WBR983045 WLN917571:WLN983045 WVJ917571:WVJ983045 B983107:B1048576 IX983107:IX1048576 ST983107:ST1048576 ACP983107:ACP1048576 AML983107:AML1048576 AWH983107:AWH1048576 BGD983107:BGD1048576 BPZ983107:BPZ1048576 BZV983107:BZV1048576 CJR983107:CJR1048576 CTN983107:CTN1048576 DDJ983107:DDJ1048576 DNF983107:DNF1048576 DXB983107:DXB1048576 EGX983107:EGX1048576 EQT983107:EQT1048576 FAP983107:FAP1048576 FKL983107:FKL1048576 FUH983107:FUH1048576 GED983107:GED1048576 GNZ983107:GNZ1048576 GXV983107:GXV1048576 HHR983107:HHR1048576 HRN983107:HRN1048576 IBJ983107:IBJ1048576 ILF983107:ILF1048576 IVB983107:IVB1048576 JEX983107:JEX1048576 JOT983107:JOT1048576 JYP983107:JYP1048576 KIL983107:KIL1048576 KSH983107:KSH1048576 LCD983107:LCD1048576 LLZ983107:LLZ1048576 LVV983107:LVV1048576 MFR983107:MFR1048576 MPN983107:MPN1048576 MZJ983107:MZJ1048576 NJF983107:NJF1048576 NTB983107:NTB1048576 OCX983107:OCX1048576 OMT983107:OMT1048576 OWP983107:OWP1048576 PGL983107:PGL1048576 PQH983107:PQH1048576 QAD983107:QAD1048576 QJZ983107:QJZ1048576 QTV983107:QTV1048576 RDR983107:RDR1048576 RNN983107:RNN1048576 RXJ983107:RXJ1048576 SHF983107:SHF1048576 SRB983107:SRB1048576 TAX983107:TAX1048576 TKT983107:TKT1048576 TUP983107:TUP1048576 UEL983107:UEL1048576 UOH983107:UOH1048576 UYD983107:UYD1048576 VHZ983107:VHZ1048576 VRV983107:VRV1048576 WBR983107:WBR1048576 WLN983107:WLN1048576 WVJ983107:WVJ1048576 B63 IX63 ST63 ACP63 AML63 AWH63 BGD63 BPZ63 BZV63 CJR63 CTN63 DDJ63 DNF63 DXB63 EGX63 EQT63 FAP63 FKL63 FUH63 GED63 GNZ63 GXV63 HHR63 HRN63 IBJ63 ILF63 IVB63 JEX63 JOT63 JYP63 KIL63 KSH63 LCD63 LLZ63 LVV63 MFR63 MPN63 MZJ63 NJF63 NTB63 OCX63 OMT63 OWP63 PGL63 PQH63 QAD63 QJZ63 QTV63 RDR63 RNN63 RXJ63 SHF63 SRB63 TAX63 TKT63 TUP63 UEL63 UOH63 UYD63 VHZ63 VRV63 WBR63 WLN63 WVJ63 B65599 IX65599 ST65599 ACP65599 AML65599 AWH65599 BGD65599 BPZ65599 BZV65599 CJR65599 CTN65599 DDJ65599 DNF65599 DXB65599 EGX65599 EQT65599 FAP65599 FKL65599 FUH65599 GED65599 GNZ65599 GXV65599 HHR65599 HRN65599 IBJ65599 ILF65599 IVB65599 JEX65599 JOT65599 JYP65599 KIL65599 KSH65599 LCD65599 LLZ65599 LVV65599 MFR65599 MPN65599 MZJ65599 NJF65599 NTB65599 OCX65599 OMT65599 OWP65599 PGL65599 PQH65599 QAD65599 QJZ65599 QTV65599 RDR65599 RNN65599 RXJ65599 SHF65599 SRB65599 TAX65599 TKT65599 TUP65599 UEL65599 UOH65599 UYD65599 VHZ65599 VRV65599 WBR65599 WLN65599 WVJ65599 B131135 IX131135 ST131135 ACP131135 AML131135 AWH131135 BGD131135 BPZ131135 BZV131135 CJR131135 CTN131135 DDJ131135 DNF131135 DXB131135 EGX131135 EQT131135 FAP131135 FKL131135 FUH131135 GED131135 GNZ131135 GXV131135 HHR131135 HRN131135 IBJ131135 ILF131135 IVB131135 JEX131135 JOT131135 JYP131135 KIL131135 KSH131135 LCD131135 LLZ131135 LVV131135 MFR131135 MPN131135 MZJ131135 NJF131135 NTB131135 OCX131135 OMT131135 OWP131135 PGL131135 PQH131135 QAD131135 QJZ131135 QTV131135 RDR131135 RNN131135 RXJ131135 SHF131135 SRB131135 TAX131135 TKT131135 TUP131135 UEL131135 UOH131135 UYD131135 VHZ131135 VRV131135 WBR131135 WLN131135 WVJ131135 B196671 IX196671 ST196671 ACP196671 AML196671 AWH196671 BGD196671 BPZ196671 BZV196671 CJR196671 CTN196671 DDJ196671 DNF196671 DXB196671 EGX196671 EQT196671 FAP196671 FKL196671 FUH196671 GED196671 GNZ196671 GXV196671 HHR196671 HRN196671 IBJ196671 ILF196671 IVB196671 JEX196671 JOT196671 JYP196671 KIL196671 KSH196671 LCD196671 LLZ196671 LVV196671 MFR196671 MPN196671 MZJ196671 NJF196671 NTB196671 OCX196671 OMT196671 OWP196671 PGL196671 PQH196671 QAD196671 QJZ196671 QTV196671 RDR196671 RNN196671 RXJ196671 SHF196671 SRB196671 TAX196671 TKT196671 TUP196671 UEL196671 UOH196671 UYD196671 VHZ196671 VRV196671 WBR196671 WLN196671 WVJ196671 B262207 IX262207 ST262207 ACP262207 AML262207 AWH262207 BGD262207 BPZ262207 BZV262207 CJR262207 CTN262207 DDJ262207 DNF262207 DXB262207 EGX262207 EQT262207 FAP262207 FKL262207 FUH262207 GED262207 GNZ262207 GXV262207 HHR262207 HRN262207 IBJ262207 ILF262207 IVB262207 JEX262207 JOT262207 JYP262207 KIL262207 KSH262207 LCD262207 LLZ262207 LVV262207 MFR262207 MPN262207 MZJ262207 NJF262207 NTB262207 OCX262207 OMT262207 OWP262207 PGL262207 PQH262207 QAD262207 QJZ262207 QTV262207 RDR262207 RNN262207 RXJ262207 SHF262207 SRB262207 TAX262207 TKT262207 TUP262207 UEL262207 UOH262207 UYD262207 VHZ262207 VRV262207 WBR262207 WLN262207 WVJ262207 B327743 IX327743 ST327743 ACP327743 AML327743 AWH327743 BGD327743 BPZ327743 BZV327743 CJR327743 CTN327743 DDJ327743 DNF327743 DXB327743 EGX327743 EQT327743 FAP327743 FKL327743 FUH327743 GED327743 GNZ327743 GXV327743 HHR327743 HRN327743 IBJ327743 ILF327743 IVB327743 JEX327743 JOT327743 JYP327743 KIL327743 KSH327743 LCD327743 LLZ327743 LVV327743 MFR327743 MPN327743 MZJ327743 NJF327743 NTB327743 OCX327743 OMT327743 OWP327743 PGL327743 PQH327743 QAD327743 QJZ327743 QTV327743 RDR327743 RNN327743 RXJ327743 SHF327743 SRB327743 TAX327743 TKT327743 TUP327743 UEL327743 UOH327743 UYD327743 VHZ327743 VRV327743 WBR327743 WLN327743 WVJ327743 B393279 IX393279 ST393279 ACP393279 AML393279 AWH393279 BGD393279 BPZ393279 BZV393279 CJR393279 CTN393279 DDJ393279 DNF393279 DXB393279 EGX393279 EQT393279 FAP393279 FKL393279 FUH393279 GED393279 GNZ393279 GXV393279 HHR393279 HRN393279 IBJ393279 ILF393279 IVB393279 JEX393279 JOT393279 JYP393279 KIL393279 KSH393279 LCD393279 LLZ393279 LVV393279 MFR393279 MPN393279 MZJ393279 NJF393279 NTB393279 OCX393279 OMT393279 OWP393279 PGL393279 PQH393279 QAD393279 QJZ393279 QTV393279 RDR393279 RNN393279 RXJ393279 SHF393279 SRB393279 TAX393279 TKT393279 TUP393279 UEL393279 UOH393279 UYD393279 VHZ393279 VRV393279 WBR393279 WLN393279 WVJ393279 B458815 IX458815 ST458815 ACP458815 AML458815 AWH458815 BGD458815 BPZ458815 BZV458815 CJR458815 CTN458815 DDJ458815 DNF458815 DXB458815 EGX458815 EQT458815 FAP458815 FKL458815 FUH458815 GED458815 GNZ458815 GXV458815 HHR458815 HRN458815 IBJ458815 ILF458815 IVB458815 JEX458815 JOT458815 JYP458815 KIL458815 KSH458815 LCD458815 LLZ458815 LVV458815 MFR458815 MPN458815 MZJ458815 NJF458815 NTB458815 OCX458815 OMT458815 OWP458815 PGL458815 PQH458815 QAD458815 QJZ458815 QTV458815 RDR458815 RNN458815 RXJ458815 SHF458815 SRB458815 TAX458815 TKT458815 TUP458815 UEL458815 UOH458815 UYD458815 VHZ458815 VRV458815 WBR458815 WLN458815 WVJ458815 B524351 IX524351 ST524351 ACP524351 AML524351 AWH524351 BGD524351 BPZ524351 BZV524351 CJR524351 CTN524351 DDJ524351 DNF524351 DXB524351 EGX524351 EQT524351 FAP524351 FKL524351 FUH524351 GED524351 GNZ524351 GXV524351 HHR524351 HRN524351 IBJ524351 ILF524351 IVB524351 JEX524351 JOT524351 JYP524351 KIL524351 KSH524351 LCD524351 LLZ524351 LVV524351 MFR524351 MPN524351 MZJ524351 NJF524351 NTB524351 OCX524351 OMT524351 OWP524351 PGL524351 PQH524351 QAD524351 QJZ524351 QTV524351 RDR524351 RNN524351 RXJ524351 SHF524351 SRB524351 TAX524351 TKT524351 TUP524351 UEL524351 UOH524351 UYD524351 VHZ524351 VRV524351 WBR524351 WLN524351 WVJ524351 B589887 IX589887 ST589887 ACP589887 AML589887 AWH589887 BGD589887 BPZ589887 BZV589887 CJR589887 CTN589887 DDJ589887 DNF589887 DXB589887 EGX589887 EQT589887 FAP589887 FKL589887 FUH589887 GED589887 GNZ589887 GXV589887 HHR589887 HRN589887 IBJ589887 ILF589887 IVB589887 JEX589887 JOT589887 JYP589887 KIL589887 KSH589887 LCD589887 LLZ589887 LVV589887 MFR589887 MPN589887 MZJ589887 NJF589887 NTB589887 OCX589887 OMT589887 OWP589887 PGL589887 PQH589887 QAD589887 QJZ589887 QTV589887 RDR589887 RNN589887 RXJ589887 SHF589887 SRB589887 TAX589887 TKT589887 TUP589887 UEL589887 UOH589887 UYD589887 VHZ589887 VRV589887 WBR589887 WLN589887 WVJ589887 B655423 IX655423 ST655423 ACP655423 AML655423 AWH655423 BGD655423 BPZ655423 BZV655423 CJR655423 CTN655423 DDJ655423 DNF655423 DXB655423 EGX655423 EQT655423 FAP655423 FKL655423 FUH655423 GED655423 GNZ655423 GXV655423 HHR655423 HRN655423 IBJ655423 ILF655423 IVB655423 JEX655423 JOT655423 JYP655423 KIL655423 KSH655423 LCD655423 LLZ655423 LVV655423 MFR655423 MPN655423 MZJ655423 NJF655423 NTB655423 OCX655423 OMT655423 OWP655423 PGL655423 PQH655423 QAD655423 QJZ655423 QTV655423 RDR655423 RNN655423 RXJ655423 SHF655423 SRB655423 TAX655423 TKT655423 TUP655423 UEL655423 UOH655423 UYD655423 VHZ655423 VRV655423 WBR655423 WLN655423 WVJ655423 B720959 IX720959 ST720959 ACP720959 AML720959 AWH720959 BGD720959 BPZ720959 BZV720959 CJR720959 CTN720959 DDJ720959 DNF720959 DXB720959 EGX720959 EQT720959 FAP720959 FKL720959 FUH720959 GED720959 GNZ720959 GXV720959 HHR720959 HRN720959 IBJ720959 ILF720959 IVB720959 JEX720959 JOT720959 JYP720959 KIL720959 KSH720959 LCD720959 LLZ720959 LVV720959 MFR720959 MPN720959 MZJ720959 NJF720959 NTB720959 OCX720959 OMT720959 OWP720959 PGL720959 PQH720959 QAD720959 QJZ720959 QTV720959 RDR720959 RNN720959 RXJ720959 SHF720959 SRB720959 TAX720959 TKT720959 TUP720959 UEL720959 UOH720959 UYD720959 VHZ720959 VRV720959 WBR720959 WLN720959 WVJ720959 B786495 IX786495 ST786495 ACP786495 AML786495 AWH786495 BGD786495 BPZ786495 BZV786495 CJR786495 CTN786495 DDJ786495 DNF786495 DXB786495 EGX786495 EQT786495 FAP786495 FKL786495 FUH786495 GED786495 GNZ786495 GXV786495 HHR786495 HRN786495 IBJ786495 ILF786495 IVB786495 JEX786495 JOT786495 JYP786495 KIL786495 KSH786495 LCD786495 LLZ786495 LVV786495 MFR786495 MPN786495 MZJ786495 NJF786495 NTB786495 OCX786495 OMT786495 OWP786495 PGL786495 PQH786495 QAD786495 QJZ786495 QTV786495 RDR786495 RNN786495 RXJ786495 SHF786495 SRB786495 TAX786495 TKT786495 TUP786495 UEL786495 UOH786495 UYD786495 VHZ786495 VRV786495 WBR786495 WLN786495 WVJ786495 B852031 IX852031 ST852031 ACP852031 AML852031 AWH852031 BGD852031 BPZ852031 BZV852031 CJR852031 CTN852031 DDJ852031 DNF852031 DXB852031 EGX852031 EQT852031 FAP852031 FKL852031 FUH852031 GED852031 GNZ852031 GXV852031 HHR852031 HRN852031 IBJ852031 ILF852031 IVB852031 JEX852031 JOT852031 JYP852031 KIL852031 KSH852031 LCD852031 LLZ852031 LVV852031 MFR852031 MPN852031 MZJ852031 NJF852031 NTB852031 OCX852031 OMT852031 OWP852031 PGL852031 PQH852031 QAD852031 QJZ852031 QTV852031 RDR852031 RNN852031 RXJ852031 SHF852031 SRB852031 TAX852031 TKT852031 TUP852031 UEL852031 UOH852031 UYD852031 VHZ852031 VRV852031 WBR852031 WLN852031 WVJ852031 B917567 IX917567 ST917567 ACP917567 AML917567 AWH917567 BGD917567 BPZ917567 BZV917567 CJR917567 CTN917567 DDJ917567 DNF917567 DXB917567 EGX917567 EQT917567 FAP917567 FKL917567 FUH917567 GED917567 GNZ917567 GXV917567 HHR917567 HRN917567 IBJ917567 ILF917567 IVB917567 JEX917567 JOT917567 JYP917567 KIL917567 KSH917567 LCD917567 LLZ917567 LVV917567 MFR917567 MPN917567 MZJ917567 NJF917567 NTB917567 OCX917567 OMT917567 OWP917567 PGL917567 PQH917567 QAD917567 QJZ917567 QTV917567 RDR917567 RNN917567 RXJ917567 SHF917567 SRB917567 TAX917567 TKT917567 TUP917567 UEL917567 UOH917567 UYD917567 VHZ917567 VRV917567 WBR917567 WLN917567 WVJ917567 B983103 IX983103 ST983103 ACP983103 AML983103 AWH983103 BGD983103 BPZ983103 BZV983103 CJR983103 CTN983103 DDJ983103 DNF983103 DXB983103 EGX983103 EQT983103 FAP983103 FKL983103 FUH983103 GED983103 GNZ983103 GXV983103 HHR983103 HRN983103 IBJ983103 ILF983103 IVB983103 JEX983103 JOT983103 JYP983103 KIL983103 KSH983103 LCD983103 LLZ983103 LVV983103 MFR983103 MPN983103 MZJ983103 NJF983103 NTB983103 OCX983103 OMT983103 OWP983103 PGL983103 PQH983103 QAD983103 QJZ983103 QTV983103 RDR983103 RNN983103 RXJ983103 SHF983103 SRB983103 TAX983103 TKT983103 TUP983103 UEL983103 UOH983103 UYD983103 VHZ983103 VRV983103 WBR983103 WLN983103 B85:B65541">
      <formula1>$B$1:$B$13</formula1>
    </dataValidation>
    <dataValidation type="list" allowBlank="1" showInputMessage="1" showErrorMessage="1" sqref="WVM983062 JA17 SW17 ACS17 AMO17 AWK17 BGG17 BQC17 BZY17 CJU17 CTQ17 DDM17 DNI17 DXE17 EHA17 EQW17 FAS17 FKO17 FUK17 GEG17 GOC17 GXY17 HHU17 HRQ17 IBM17 ILI17 IVE17 JFA17 JOW17 JYS17 KIO17 KSK17 LCG17 LMC17 LVY17 MFU17 MPQ17 MZM17 NJI17 NTE17 ODA17 OMW17 OWS17 PGO17 PQK17 QAG17 QKC17 QTY17 RDU17 RNQ17 RXM17 SHI17 SRE17 TBA17 TKW17 TUS17 UEO17 UOK17 UYG17 VIC17 VRY17 WBU17 WLQ17 WVM17 E65558 JA65558 SW65558 ACS65558 AMO65558 AWK65558 BGG65558 BQC65558 BZY65558 CJU65558 CTQ65558 DDM65558 DNI65558 DXE65558 EHA65558 EQW65558 FAS65558 FKO65558 FUK65558 GEG65558 GOC65558 GXY65558 HHU65558 HRQ65558 IBM65558 ILI65558 IVE65558 JFA65558 JOW65558 JYS65558 KIO65558 KSK65558 LCG65558 LMC65558 LVY65558 MFU65558 MPQ65558 MZM65558 NJI65558 NTE65558 ODA65558 OMW65558 OWS65558 PGO65558 PQK65558 QAG65558 QKC65558 QTY65558 RDU65558 RNQ65558 RXM65558 SHI65558 SRE65558 TBA65558 TKW65558 TUS65558 UEO65558 UOK65558 UYG65558 VIC65558 VRY65558 WBU65558 WLQ65558 WVM65558 E131094 JA131094 SW131094 ACS131094 AMO131094 AWK131094 BGG131094 BQC131094 BZY131094 CJU131094 CTQ131094 DDM131094 DNI131094 DXE131094 EHA131094 EQW131094 FAS131094 FKO131094 FUK131094 GEG131094 GOC131094 GXY131094 HHU131094 HRQ131094 IBM131094 ILI131094 IVE131094 JFA131094 JOW131094 JYS131094 KIO131094 KSK131094 LCG131094 LMC131094 LVY131094 MFU131094 MPQ131094 MZM131094 NJI131094 NTE131094 ODA131094 OMW131094 OWS131094 PGO131094 PQK131094 QAG131094 QKC131094 QTY131094 RDU131094 RNQ131094 RXM131094 SHI131094 SRE131094 TBA131094 TKW131094 TUS131094 UEO131094 UOK131094 UYG131094 VIC131094 VRY131094 WBU131094 WLQ131094 WVM131094 E196630 JA196630 SW196630 ACS196630 AMO196630 AWK196630 BGG196630 BQC196630 BZY196630 CJU196630 CTQ196630 DDM196630 DNI196630 DXE196630 EHA196630 EQW196630 FAS196630 FKO196630 FUK196630 GEG196630 GOC196630 GXY196630 HHU196630 HRQ196630 IBM196630 ILI196630 IVE196630 JFA196630 JOW196630 JYS196630 KIO196630 KSK196630 LCG196630 LMC196630 LVY196630 MFU196630 MPQ196630 MZM196630 NJI196630 NTE196630 ODA196630 OMW196630 OWS196630 PGO196630 PQK196630 QAG196630 QKC196630 QTY196630 RDU196630 RNQ196630 RXM196630 SHI196630 SRE196630 TBA196630 TKW196630 TUS196630 UEO196630 UOK196630 UYG196630 VIC196630 VRY196630 WBU196630 WLQ196630 WVM196630 E262166 JA262166 SW262166 ACS262166 AMO262166 AWK262166 BGG262166 BQC262166 BZY262166 CJU262166 CTQ262166 DDM262166 DNI262166 DXE262166 EHA262166 EQW262166 FAS262166 FKO262166 FUK262166 GEG262166 GOC262166 GXY262166 HHU262166 HRQ262166 IBM262166 ILI262166 IVE262166 JFA262166 JOW262166 JYS262166 KIO262166 KSK262166 LCG262166 LMC262166 LVY262166 MFU262166 MPQ262166 MZM262166 NJI262166 NTE262166 ODA262166 OMW262166 OWS262166 PGO262166 PQK262166 QAG262166 QKC262166 QTY262166 RDU262166 RNQ262166 RXM262166 SHI262166 SRE262166 TBA262166 TKW262166 TUS262166 UEO262166 UOK262166 UYG262166 VIC262166 VRY262166 WBU262166 WLQ262166 WVM262166 E327702 JA327702 SW327702 ACS327702 AMO327702 AWK327702 BGG327702 BQC327702 BZY327702 CJU327702 CTQ327702 DDM327702 DNI327702 DXE327702 EHA327702 EQW327702 FAS327702 FKO327702 FUK327702 GEG327702 GOC327702 GXY327702 HHU327702 HRQ327702 IBM327702 ILI327702 IVE327702 JFA327702 JOW327702 JYS327702 KIO327702 KSK327702 LCG327702 LMC327702 LVY327702 MFU327702 MPQ327702 MZM327702 NJI327702 NTE327702 ODA327702 OMW327702 OWS327702 PGO327702 PQK327702 QAG327702 QKC327702 QTY327702 RDU327702 RNQ327702 RXM327702 SHI327702 SRE327702 TBA327702 TKW327702 TUS327702 UEO327702 UOK327702 UYG327702 VIC327702 VRY327702 WBU327702 WLQ327702 WVM327702 E393238 JA393238 SW393238 ACS393238 AMO393238 AWK393238 BGG393238 BQC393238 BZY393238 CJU393238 CTQ393238 DDM393238 DNI393238 DXE393238 EHA393238 EQW393238 FAS393238 FKO393238 FUK393238 GEG393238 GOC393238 GXY393238 HHU393238 HRQ393238 IBM393238 ILI393238 IVE393238 JFA393238 JOW393238 JYS393238 KIO393238 KSK393238 LCG393238 LMC393238 LVY393238 MFU393238 MPQ393238 MZM393238 NJI393238 NTE393238 ODA393238 OMW393238 OWS393238 PGO393238 PQK393238 QAG393238 QKC393238 QTY393238 RDU393238 RNQ393238 RXM393238 SHI393238 SRE393238 TBA393238 TKW393238 TUS393238 UEO393238 UOK393238 UYG393238 VIC393238 VRY393238 WBU393238 WLQ393238 WVM393238 E458774 JA458774 SW458774 ACS458774 AMO458774 AWK458774 BGG458774 BQC458774 BZY458774 CJU458774 CTQ458774 DDM458774 DNI458774 DXE458774 EHA458774 EQW458774 FAS458774 FKO458774 FUK458774 GEG458774 GOC458774 GXY458774 HHU458774 HRQ458774 IBM458774 ILI458774 IVE458774 JFA458774 JOW458774 JYS458774 KIO458774 KSK458774 LCG458774 LMC458774 LVY458774 MFU458774 MPQ458774 MZM458774 NJI458774 NTE458774 ODA458774 OMW458774 OWS458774 PGO458774 PQK458774 QAG458774 QKC458774 QTY458774 RDU458774 RNQ458774 RXM458774 SHI458774 SRE458774 TBA458774 TKW458774 TUS458774 UEO458774 UOK458774 UYG458774 VIC458774 VRY458774 WBU458774 WLQ458774 WVM458774 E524310 JA524310 SW524310 ACS524310 AMO524310 AWK524310 BGG524310 BQC524310 BZY524310 CJU524310 CTQ524310 DDM524310 DNI524310 DXE524310 EHA524310 EQW524310 FAS524310 FKO524310 FUK524310 GEG524310 GOC524310 GXY524310 HHU524310 HRQ524310 IBM524310 ILI524310 IVE524310 JFA524310 JOW524310 JYS524310 KIO524310 KSK524310 LCG524310 LMC524310 LVY524310 MFU524310 MPQ524310 MZM524310 NJI524310 NTE524310 ODA524310 OMW524310 OWS524310 PGO524310 PQK524310 QAG524310 QKC524310 QTY524310 RDU524310 RNQ524310 RXM524310 SHI524310 SRE524310 TBA524310 TKW524310 TUS524310 UEO524310 UOK524310 UYG524310 VIC524310 VRY524310 WBU524310 WLQ524310 WVM524310 E589846 JA589846 SW589846 ACS589846 AMO589846 AWK589846 BGG589846 BQC589846 BZY589846 CJU589846 CTQ589846 DDM589846 DNI589846 DXE589846 EHA589846 EQW589846 FAS589846 FKO589846 FUK589846 GEG589846 GOC589846 GXY589846 HHU589846 HRQ589846 IBM589846 ILI589846 IVE589846 JFA589846 JOW589846 JYS589846 KIO589846 KSK589846 LCG589846 LMC589846 LVY589846 MFU589846 MPQ589846 MZM589846 NJI589846 NTE589846 ODA589846 OMW589846 OWS589846 PGO589846 PQK589846 QAG589846 QKC589846 QTY589846 RDU589846 RNQ589846 RXM589846 SHI589846 SRE589846 TBA589846 TKW589846 TUS589846 UEO589846 UOK589846 UYG589846 VIC589846 VRY589846 WBU589846 WLQ589846 WVM589846 E655382 JA655382 SW655382 ACS655382 AMO655382 AWK655382 BGG655382 BQC655382 BZY655382 CJU655382 CTQ655382 DDM655382 DNI655382 DXE655382 EHA655382 EQW655382 FAS655382 FKO655382 FUK655382 GEG655382 GOC655382 GXY655382 HHU655382 HRQ655382 IBM655382 ILI655382 IVE655382 JFA655382 JOW655382 JYS655382 KIO655382 KSK655382 LCG655382 LMC655382 LVY655382 MFU655382 MPQ655382 MZM655382 NJI655382 NTE655382 ODA655382 OMW655382 OWS655382 PGO655382 PQK655382 QAG655382 QKC655382 QTY655382 RDU655382 RNQ655382 RXM655382 SHI655382 SRE655382 TBA655382 TKW655382 TUS655382 UEO655382 UOK655382 UYG655382 VIC655382 VRY655382 WBU655382 WLQ655382 WVM655382 E720918 JA720918 SW720918 ACS720918 AMO720918 AWK720918 BGG720918 BQC720918 BZY720918 CJU720918 CTQ720918 DDM720918 DNI720918 DXE720918 EHA720918 EQW720918 FAS720918 FKO720918 FUK720918 GEG720918 GOC720918 GXY720918 HHU720918 HRQ720918 IBM720918 ILI720918 IVE720918 JFA720918 JOW720918 JYS720918 KIO720918 KSK720918 LCG720918 LMC720918 LVY720918 MFU720918 MPQ720918 MZM720918 NJI720918 NTE720918 ODA720918 OMW720918 OWS720918 PGO720918 PQK720918 QAG720918 QKC720918 QTY720918 RDU720918 RNQ720918 RXM720918 SHI720918 SRE720918 TBA720918 TKW720918 TUS720918 UEO720918 UOK720918 UYG720918 VIC720918 VRY720918 WBU720918 WLQ720918 WVM720918 E786454 JA786454 SW786454 ACS786454 AMO786454 AWK786454 BGG786454 BQC786454 BZY786454 CJU786454 CTQ786454 DDM786454 DNI786454 DXE786454 EHA786454 EQW786454 FAS786454 FKO786454 FUK786454 GEG786454 GOC786454 GXY786454 HHU786454 HRQ786454 IBM786454 ILI786454 IVE786454 JFA786454 JOW786454 JYS786454 KIO786454 KSK786454 LCG786454 LMC786454 LVY786454 MFU786454 MPQ786454 MZM786454 NJI786454 NTE786454 ODA786454 OMW786454 OWS786454 PGO786454 PQK786454 QAG786454 QKC786454 QTY786454 RDU786454 RNQ786454 RXM786454 SHI786454 SRE786454 TBA786454 TKW786454 TUS786454 UEO786454 UOK786454 UYG786454 VIC786454 VRY786454 WBU786454 WLQ786454 WVM786454 E851990 JA851990 SW851990 ACS851990 AMO851990 AWK851990 BGG851990 BQC851990 BZY851990 CJU851990 CTQ851990 DDM851990 DNI851990 DXE851990 EHA851990 EQW851990 FAS851990 FKO851990 FUK851990 GEG851990 GOC851990 GXY851990 HHU851990 HRQ851990 IBM851990 ILI851990 IVE851990 JFA851990 JOW851990 JYS851990 KIO851990 KSK851990 LCG851990 LMC851990 LVY851990 MFU851990 MPQ851990 MZM851990 NJI851990 NTE851990 ODA851990 OMW851990 OWS851990 PGO851990 PQK851990 QAG851990 QKC851990 QTY851990 RDU851990 RNQ851990 RXM851990 SHI851990 SRE851990 TBA851990 TKW851990 TUS851990 UEO851990 UOK851990 UYG851990 VIC851990 VRY851990 WBU851990 WLQ851990 WVM851990 E917526 JA917526 SW917526 ACS917526 AMO917526 AWK917526 BGG917526 BQC917526 BZY917526 CJU917526 CTQ917526 DDM917526 DNI917526 DXE917526 EHA917526 EQW917526 FAS917526 FKO917526 FUK917526 GEG917526 GOC917526 GXY917526 HHU917526 HRQ917526 IBM917526 ILI917526 IVE917526 JFA917526 JOW917526 JYS917526 KIO917526 KSK917526 LCG917526 LMC917526 LVY917526 MFU917526 MPQ917526 MZM917526 NJI917526 NTE917526 ODA917526 OMW917526 OWS917526 PGO917526 PQK917526 QAG917526 QKC917526 QTY917526 RDU917526 RNQ917526 RXM917526 SHI917526 SRE917526 TBA917526 TKW917526 TUS917526 UEO917526 UOK917526 UYG917526 VIC917526 VRY917526 WBU917526 WLQ917526 WVM917526 E983062 JA983062 SW983062 ACS983062 AMO983062 AWK983062 BGG983062 BQC983062 BZY983062 CJU983062 CTQ983062 DDM983062 DNI983062 DXE983062 EHA983062 EQW983062 FAS983062 FKO983062 FUK983062 GEG983062 GOC983062 GXY983062 HHU983062 HRQ983062 IBM983062 ILI983062 IVE983062 JFA983062 JOW983062 JYS983062 KIO983062 KSK983062 LCG983062 LMC983062 LVY983062 MFU983062 MPQ983062 MZM983062 NJI983062 NTE983062 ODA983062 OMW983062 OWS983062 PGO983062 PQK983062 QAG983062 QKC983062 QTY983062 RDU983062 RNQ983062 RXM983062 SHI983062 SRE983062 TBA983062 TKW983062 TUS983062 UEO983062 UOK983062 UYG983062 VIC983062 VRY983062 WBU983062 WLQ983062">
      <formula1>$E$1:$E$3</formula1>
    </dataValidation>
    <dataValidation type="list" allowBlank="1" showInputMessage="1" showErrorMessage="1" sqref="WVO983062 JC17 SY17 ACU17 AMQ17 AWM17 BGI17 BQE17 CAA17 CJW17 CTS17 DDO17 DNK17 DXG17 EHC17 EQY17 FAU17 FKQ17 FUM17 GEI17 GOE17 GYA17 HHW17 HRS17 IBO17 ILK17 IVG17 JFC17 JOY17 JYU17 KIQ17 KSM17 LCI17 LME17 LWA17 MFW17 MPS17 MZO17 NJK17 NTG17 ODC17 OMY17 OWU17 PGQ17 PQM17 QAI17 QKE17 QUA17 RDW17 RNS17 RXO17 SHK17 SRG17 TBC17 TKY17 TUU17 UEQ17 UOM17 UYI17 VIE17 VSA17 WBW17 WLS17 WVO17 G65558 JC65558 SY65558 ACU65558 AMQ65558 AWM65558 BGI65558 BQE65558 CAA65558 CJW65558 CTS65558 DDO65558 DNK65558 DXG65558 EHC65558 EQY65558 FAU65558 FKQ65558 FUM65558 GEI65558 GOE65558 GYA65558 HHW65558 HRS65558 IBO65558 ILK65558 IVG65558 JFC65558 JOY65558 JYU65558 KIQ65558 KSM65558 LCI65558 LME65558 LWA65558 MFW65558 MPS65558 MZO65558 NJK65558 NTG65558 ODC65558 OMY65558 OWU65558 PGQ65558 PQM65558 QAI65558 QKE65558 QUA65558 RDW65558 RNS65558 RXO65558 SHK65558 SRG65558 TBC65558 TKY65558 TUU65558 UEQ65558 UOM65558 UYI65558 VIE65558 VSA65558 WBW65558 WLS65558 WVO65558 G131094 JC131094 SY131094 ACU131094 AMQ131094 AWM131094 BGI131094 BQE131094 CAA131094 CJW131094 CTS131094 DDO131094 DNK131094 DXG131094 EHC131094 EQY131094 FAU131094 FKQ131094 FUM131094 GEI131094 GOE131094 GYA131094 HHW131094 HRS131094 IBO131094 ILK131094 IVG131094 JFC131094 JOY131094 JYU131094 KIQ131094 KSM131094 LCI131094 LME131094 LWA131094 MFW131094 MPS131094 MZO131094 NJK131094 NTG131094 ODC131094 OMY131094 OWU131094 PGQ131094 PQM131094 QAI131094 QKE131094 QUA131094 RDW131094 RNS131094 RXO131094 SHK131094 SRG131094 TBC131094 TKY131094 TUU131094 UEQ131094 UOM131094 UYI131094 VIE131094 VSA131094 WBW131094 WLS131094 WVO131094 G196630 JC196630 SY196630 ACU196630 AMQ196630 AWM196630 BGI196630 BQE196630 CAA196630 CJW196630 CTS196630 DDO196630 DNK196630 DXG196630 EHC196630 EQY196630 FAU196630 FKQ196630 FUM196630 GEI196630 GOE196630 GYA196630 HHW196630 HRS196630 IBO196630 ILK196630 IVG196630 JFC196630 JOY196630 JYU196630 KIQ196630 KSM196630 LCI196630 LME196630 LWA196630 MFW196630 MPS196630 MZO196630 NJK196630 NTG196630 ODC196630 OMY196630 OWU196630 PGQ196630 PQM196630 QAI196630 QKE196630 QUA196630 RDW196630 RNS196630 RXO196630 SHK196630 SRG196630 TBC196630 TKY196630 TUU196630 UEQ196630 UOM196630 UYI196630 VIE196630 VSA196630 WBW196630 WLS196630 WVO196630 G262166 JC262166 SY262166 ACU262166 AMQ262166 AWM262166 BGI262166 BQE262166 CAA262166 CJW262166 CTS262166 DDO262166 DNK262166 DXG262166 EHC262166 EQY262166 FAU262166 FKQ262166 FUM262166 GEI262166 GOE262166 GYA262166 HHW262166 HRS262166 IBO262166 ILK262166 IVG262166 JFC262166 JOY262166 JYU262166 KIQ262166 KSM262166 LCI262166 LME262166 LWA262166 MFW262166 MPS262166 MZO262166 NJK262166 NTG262166 ODC262166 OMY262166 OWU262166 PGQ262166 PQM262166 QAI262166 QKE262166 QUA262166 RDW262166 RNS262166 RXO262166 SHK262166 SRG262166 TBC262166 TKY262166 TUU262166 UEQ262166 UOM262166 UYI262166 VIE262166 VSA262166 WBW262166 WLS262166 WVO262166 G327702 JC327702 SY327702 ACU327702 AMQ327702 AWM327702 BGI327702 BQE327702 CAA327702 CJW327702 CTS327702 DDO327702 DNK327702 DXG327702 EHC327702 EQY327702 FAU327702 FKQ327702 FUM327702 GEI327702 GOE327702 GYA327702 HHW327702 HRS327702 IBO327702 ILK327702 IVG327702 JFC327702 JOY327702 JYU327702 KIQ327702 KSM327702 LCI327702 LME327702 LWA327702 MFW327702 MPS327702 MZO327702 NJK327702 NTG327702 ODC327702 OMY327702 OWU327702 PGQ327702 PQM327702 QAI327702 QKE327702 QUA327702 RDW327702 RNS327702 RXO327702 SHK327702 SRG327702 TBC327702 TKY327702 TUU327702 UEQ327702 UOM327702 UYI327702 VIE327702 VSA327702 WBW327702 WLS327702 WVO327702 G393238 JC393238 SY393238 ACU393238 AMQ393238 AWM393238 BGI393238 BQE393238 CAA393238 CJW393238 CTS393238 DDO393238 DNK393238 DXG393238 EHC393238 EQY393238 FAU393238 FKQ393238 FUM393238 GEI393238 GOE393238 GYA393238 HHW393238 HRS393238 IBO393238 ILK393238 IVG393238 JFC393238 JOY393238 JYU393238 KIQ393238 KSM393238 LCI393238 LME393238 LWA393238 MFW393238 MPS393238 MZO393238 NJK393238 NTG393238 ODC393238 OMY393238 OWU393238 PGQ393238 PQM393238 QAI393238 QKE393238 QUA393238 RDW393238 RNS393238 RXO393238 SHK393238 SRG393238 TBC393238 TKY393238 TUU393238 UEQ393238 UOM393238 UYI393238 VIE393238 VSA393238 WBW393238 WLS393238 WVO393238 G458774 JC458774 SY458774 ACU458774 AMQ458774 AWM458774 BGI458774 BQE458774 CAA458774 CJW458774 CTS458774 DDO458774 DNK458774 DXG458774 EHC458774 EQY458774 FAU458774 FKQ458774 FUM458774 GEI458774 GOE458774 GYA458774 HHW458774 HRS458774 IBO458774 ILK458774 IVG458774 JFC458774 JOY458774 JYU458774 KIQ458774 KSM458774 LCI458774 LME458774 LWA458774 MFW458774 MPS458774 MZO458774 NJK458774 NTG458774 ODC458774 OMY458774 OWU458774 PGQ458774 PQM458774 QAI458774 QKE458774 QUA458774 RDW458774 RNS458774 RXO458774 SHK458774 SRG458774 TBC458774 TKY458774 TUU458774 UEQ458774 UOM458774 UYI458774 VIE458774 VSA458774 WBW458774 WLS458774 WVO458774 G524310 JC524310 SY524310 ACU524310 AMQ524310 AWM524310 BGI524310 BQE524310 CAA524310 CJW524310 CTS524310 DDO524310 DNK524310 DXG524310 EHC524310 EQY524310 FAU524310 FKQ524310 FUM524310 GEI524310 GOE524310 GYA524310 HHW524310 HRS524310 IBO524310 ILK524310 IVG524310 JFC524310 JOY524310 JYU524310 KIQ524310 KSM524310 LCI524310 LME524310 LWA524310 MFW524310 MPS524310 MZO524310 NJK524310 NTG524310 ODC524310 OMY524310 OWU524310 PGQ524310 PQM524310 QAI524310 QKE524310 QUA524310 RDW524310 RNS524310 RXO524310 SHK524310 SRG524310 TBC524310 TKY524310 TUU524310 UEQ524310 UOM524310 UYI524310 VIE524310 VSA524310 WBW524310 WLS524310 WVO524310 G589846 JC589846 SY589846 ACU589846 AMQ589846 AWM589846 BGI589846 BQE589846 CAA589846 CJW589846 CTS589846 DDO589846 DNK589846 DXG589846 EHC589846 EQY589846 FAU589846 FKQ589846 FUM589846 GEI589846 GOE589846 GYA589846 HHW589846 HRS589846 IBO589846 ILK589846 IVG589846 JFC589846 JOY589846 JYU589846 KIQ589846 KSM589846 LCI589846 LME589846 LWA589846 MFW589846 MPS589846 MZO589846 NJK589846 NTG589846 ODC589846 OMY589846 OWU589846 PGQ589846 PQM589846 QAI589846 QKE589846 QUA589846 RDW589846 RNS589846 RXO589846 SHK589846 SRG589846 TBC589846 TKY589846 TUU589846 UEQ589846 UOM589846 UYI589846 VIE589846 VSA589846 WBW589846 WLS589846 WVO589846 G655382 JC655382 SY655382 ACU655382 AMQ655382 AWM655382 BGI655382 BQE655382 CAA655382 CJW655382 CTS655382 DDO655382 DNK655382 DXG655382 EHC655382 EQY655382 FAU655382 FKQ655382 FUM655382 GEI655382 GOE655382 GYA655382 HHW655382 HRS655382 IBO655382 ILK655382 IVG655382 JFC655382 JOY655382 JYU655382 KIQ655382 KSM655382 LCI655382 LME655382 LWA655382 MFW655382 MPS655382 MZO655382 NJK655382 NTG655382 ODC655382 OMY655382 OWU655382 PGQ655382 PQM655382 QAI655382 QKE655382 QUA655382 RDW655382 RNS655382 RXO655382 SHK655382 SRG655382 TBC655382 TKY655382 TUU655382 UEQ655382 UOM655382 UYI655382 VIE655382 VSA655382 WBW655382 WLS655382 WVO655382 G720918 JC720918 SY720918 ACU720918 AMQ720918 AWM720918 BGI720918 BQE720918 CAA720918 CJW720918 CTS720918 DDO720918 DNK720918 DXG720918 EHC720918 EQY720918 FAU720918 FKQ720918 FUM720918 GEI720918 GOE720918 GYA720918 HHW720918 HRS720918 IBO720918 ILK720918 IVG720918 JFC720918 JOY720918 JYU720918 KIQ720918 KSM720918 LCI720918 LME720918 LWA720918 MFW720918 MPS720918 MZO720918 NJK720918 NTG720918 ODC720918 OMY720918 OWU720918 PGQ720918 PQM720918 QAI720918 QKE720918 QUA720918 RDW720918 RNS720918 RXO720918 SHK720918 SRG720918 TBC720918 TKY720918 TUU720918 UEQ720918 UOM720918 UYI720918 VIE720918 VSA720918 WBW720918 WLS720918 WVO720918 G786454 JC786454 SY786454 ACU786454 AMQ786454 AWM786454 BGI786454 BQE786454 CAA786454 CJW786454 CTS786454 DDO786454 DNK786454 DXG786454 EHC786454 EQY786454 FAU786454 FKQ786454 FUM786454 GEI786454 GOE786454 GYA786454 HHW786454 HRS786454 IBO786454 ILK786454 IVG786454 JFC786454 JOY786454 JYU786454 KIQ786454 KSM786454 LCI786454 LME786454 LWA786454 MFW786454 MPS786454 MZO786454 NJK786454 NTG786454 ODC786454 OMY786454 OWU786454 PGQ786454 PQM786454 QAI786454 QKE786454 QUA786454 RDW786454 RNS786454 RXO786454 SHK786454 SRG786454 TBC786454 TKY786454 TUU786454 UEQ786454 UOM786454 UYI786454 VIE786454 VSA786454 WBW786454 WLS786454 WVO786454 G851990 JC851990 SY851990 ACU851990 AMQ851990 AWM851990 BGI851990 BQE851990 CAA851990 CJW851990 CTS851990 DDO851990 DNK851990 DXG851990 EHC851990 EQY851990 FAU851990 FKQ851990 FUM851990 GEI851990 GOE851990 GYA851990 HHW851990 HRS851990 IBO851990 ILK851990 IVG851990 JFC851990 JOY851990 JYU851990 KIQ851990 KSM851990 LCI851990 LME851990 LWA851990 MFW851990 MPS851990 MZO851990 NJK851990 NTG851990 ODC851990 OMY851990 OWU851990 PGQ851990 PQM851990 QAI851990 QKE851990 QUA851990 RDW851990 RNS851990 RXO851990 SHK851990 SRG851990 TBC851990 TKY851990 TUU851990 UEQ851990 UOM851990 UYI851990 VIE851990 VSA851990 WBW851990 WLS851990 WVO851990 G917526 JC917526 SY917526 ACU917526 AMQ917526 AWM917526 BGI917526 BQE917526 CAA917526 CJW917526 CTS917526 DDO917526 DNK917526 DXG917526 EHC917526 EQY917526 FAU917526 FKQ917526 FUM917526 GEI917526 GOE917526 GYA917526 HHW917526 HRS917526 IBO917526 ILK917526 IVG917526 JFC917526 JOY917526 JYU917526 KIQ917526 KSM917526 LCI917526 LME917526 LWA917526 MFW917526 MPS917526 MZO917526 NJK917526 NTG917526 ODC917526 OMY917526 OWU917526 PGQ917526 PQM917526 QAI917526 QKE917526 QUA917526 RDW917526 RNS917526 RXO917526 SHK917526 SRG917526 TBC917526 TKY917526 TUU917526 UEQ917526 UOM917526 UYI917526 VIE917526 VSA917526 WBW917526 WLS917526 WVO917526 G983062 JC983062 SY983062 ACU983062 AMQ983062 AWM983062 BGI983062 BQE983062 CAA983062 CJW983062 CTS983062 DDO983062 DNK983062 DXG983062 EHC983062 EQY983062 FAU983062 FKQ983062 FUM983062 GEI983062 GOE983062 GYA983062 HHW983062 HRS983062 IBO983062 ILK983062 IVG983062 JFC983062 JOY983062 JYU983062 KIQ983062 KSM983062 LCI983062 LME983062 LWA983062 MFW983062 MPS983062 MZO983062 NJK983062 NTG983062 ODC983062 OMY983062 OWU983062 PGQ983062 PQM983062 QAI983062 QKE983062 QUA983062 RDW983062 RNS983062 RXO983062 SHK983062 SRG983062 TBC983062 TKY983062 TUU983062 UEQ983062 UOM983062 UYI983062 VIE983062 VSA983062 WBW983062 WLS983062">
      <formula1>$G$1:$G$4</formula1>
    </dataValidation>
    <dataValidation type="list" allowBlank="1" showInputMessage="1" showErrorMessage="1" sqref="WVM983059 JA14 SW14 ACS14 AMO14 AWK14 BGG14 BQC14 BZY14 CJU14 CTQ14 DDM14 DNI14 DXE14 EHA14 EQW14 FAS14 FKO14 FUK14 GEG14 GOC14 GXY14 HHU14 HRQ14 IBM14 ILI14 IVE14 JFA14 JOW14 JYS14 KIO14 KSK14 LCG14 LMC14 LVY14 MFU14 MPQ14 MZM14 NJI14 NTE14 ODA14 OMW14 OWS14 PGO14 PQK14 QAG14 QKC14 QTY14 RDU14 RNQ14 RXM14 SHI14 SRE14 TBA14 TKW14 TUS14 UEO14 UOK14 UYG14 VIC14 VRY14 WBU14 WLQ14 WVM14 E65555 JA65555 SW65555 ACS65555 AMO65555 AWK65555 BGG65555 BQC65555 BZY65555 CJU65555 CTQ65555 DDM65555 DNI65555 DXE65555 EHA65555 EQW65555 FAS65555 FKO65555 FUK65555 GEG65555 GOC65555 GXY65555 HHU65555 HRQ65555 IBM65555 ILI65555 IVE65555 JFA65555 JOW65555 JYS65555 KIO65555 KSK65555 LCG65555 LMC65555 LVY65555 MFU65555 MPQ65555 MZM65555 NJI65555 NTE65555 ODA65555 OMW65555 OWS65555 PGO65555 PQK65555 QAG65555 QKC65555 QTY65555 RDU65555 RNQ65555 RXM65555 SHI65555 SRE65555 TBA65555 TKW65555 TUS65555 UEO65555 UOK65555 UYG65555 VIC65555 VRY65555 WBU65555 WLQ65555 WVM65555 E131091 JA131091 SW131091 ACS131091 AMO131091 AWK131091 BGG131091 BQC131091 BZY131091 CJU131091 CTQ131091 DDM131091 DNI131091 DXE131091 EHA131091 EQW131091 FAS131091 FKO131091 FUK131091 GEG131091 GOC131091 GXY131091 HHU131091 HRQ131091 IBM131091 ILI131091 IVE131091 JFA131091 JOW131091 JYS131091 KIO131091 KSK131091 LCG131091 LMC131091 LVY131091 MFU131091 MPQ131091 MZM131091 NJI131091 NTE131091 ODA131091 OMW131091 OWS131091 PGO131091 PQK131091 QAG131091 QKC131091 QTY131091 RDU131091 RNQ131091 RXM131091 SHI131091 SRE131091 TBA131091 TKW131091 TUS131091 UEO131091 UOK131091 UYG131091 VIC131091 VRY131091 WBU131091 WLQ131091 WVM131091 E196627 JA196627 SW196627 ACS196627 AMO196627 AWK196627 BGG196627 BQC196627 BZY196627 CJU196627 CTQ196627 DDM196627 DNI196627 DXE196627 EHA196627 EQW196627 FAS196627 FKO196627 FUK196627 GEG196627 GOC196627 GXY196627 HHU196627 HRQ196627 IBM196627 ILI196627 IVE196627 JFA196627 JOW196627 JYS196627 KIO196627 KSK196627 LCG196627 LMC196627 LVY196627 MFU196627 MPQ196627 MZM196627 NJI196627 NTE196627 ODA196627 OMW196627 OWS196627 PGO196627 PQK196627 QAG196627 QKC196627 QTY196627 RDU196627 RNQ196627 RXM196627 SHI196627 SRE196627 TBA196627 TKW196627 TUS196627 UEO196627 UOK196627 UYG196627 VIC196627 VRY196627 WBU196627 WLQ196627 WVM196627 E262163 JA262163 SW262163 ACS262163 AMO262163 AWK262163 BGG262163 BQC262163 BZY262163 CJU262163 CTQ262163 DDM262163 DNI262163 DXE262163 EHA262163 EQW262163 FAS262163 FKO262163 FUK262163 GEG262163 GOC262163 GXY262163 HHU262163 HRQ262163 IBM262163 ILI262163 IVE262163 JFA262163 JOW262163 JYS262163 KIO262163 KSK262163 LCG262163 LMC262163 LVY262163 MFU262163 MPQ262163 MZM262163 NJI262163 NTE262163 ODA262163 OMW262163 OWS262163 PGO262163 PQK262163 QAG262163 QKC262163 QTY262163 RDU262163 RNQ262163 RXM262163 SHI262163 SRE262163 TBA262163 TKW262163 TUS262163 UEO262163 UOK262163 UYG262163 VIC262163 VRY262163 WBU262163 WLQ262163 WVM262163 E327699 JA327699 SW327699 ACS327699 AMO327699 AWK327699 BGG327699 BQC327699 BZY327699 CJU327699 CTQ327699 DDM327699 DNI327699 DXE327699 EHA327699 EQW327699 FAS327699 FKO327699 FUK327699 GEG327699 GOC327699 GXY327699 HHU327699 HRQ327699 IBM327699 ILI327699 IVE327699 JFA327699 JOW327699 JYS327699 KIO327699 KSK327699 LCG327699 LMC327699 LVY327699 MFU327699 MPQ327699 MZM327699 NJI327699 NTE327699 ODA327699 OMW327699 OWS327699 PGO327699 PQK327699 QAG327699 QKC327699 QTY327699 RDU327699 RNQ327699 RXM327699 SHI327699 SRE327699 TBA327699 TKW327699 TUS327699 UEO327699 UOK327699 UYG327699 VIC327699 VRY327699 WBU327699 WLQ327699 WVM327699 E393235 JA393235 SW393235 ACS393235 AMO393235 AWK393235 BGG393235 BQC393235 BZY393235 CJU393235 CTQ393235 DDM393235 DNI393235 DXE393235 EHA393235 EQW393235 FAS393235 FKO393235 FUK393235 GEG393235 GOC393235 GXY393235 HHU393235 HRQ393235 IBM393235 ILI393235 IVE393235 JFA393235 JOW393235 JYS393235 KIO393235 KSK393235 LCG393235 LMC393235 LVY393235 MFU393235 MPQ393235 MZM393235 NJI393235 NTE393235 ODA393235 OMW393235 OWS393235 PGO393235 PQK393235 QAG393235 QKC393235 QTY393235 RDU393235 RNQ393235 RXM393235 SHI393235 SRE393235 TBA393235 TKW393235 TUS393235 UEO393235 UOK393235 UYG393235 VIC393235 VRY393235 WBU393235 WLQ393235 WVM393235 E458771 JA458771 SW458771 ACS458771 AMO458771 AWK458771 BGG458771 BQC458771 BZY458771 CJU458771 CTQ458771 DDM458771 DNI458771 DXE458771 EHA458771 EQW458771 FAS458771 FKO458771 FUK458771 GEG458771 GOC458771 GXY458771 HHU458771 HRQ458771 IBM458771 ILI458771 IVE458771 JFA458771 JOW458771 JYS458771 KIO458771 KSK458771 LCG458771 LMC458771 LVY458771 MFU458771 MPQ458771 MZM458771 NJI458771 NTE458771 ODA458771 OMW458771 OWS458771 PGO458771 PQK458771 QAG458771 QKC458771 QTY458771 RDU458771 RNQ458771 RXM458771 SHI458771 SRE458771 TBA458771 TKW458771 TUS458771 UEO458771 UOK458771 UYG458771 VIC458771 VRY458771 WBU458771 WLQ458771 WVM458771 E524307 JA524307 SW524307 ACS524307 AMO524307 AWK524307 BGG524307 BQC524307 BZY524307 CJU524307 CTQ524307 DDM524307 DNI524307 DXE524307 EHA524307 EQW524307 FAS524307 FKO524307 FUK524307 GEG524307 GOC524307 GXY524307 HHU524307 HRQ524307 IBM524307 ILI524307 IVE524307 JFA524307 JOW524307 JYS524307 KIO524307 KSK524307 LCG524307 LMC524307 LVY524307 MFU524307 MPQ524307 MZM524307 NJI524307 NTE524307 ODA524307 OMW524307 OWS524307 PGO524307 PQK524307 QAG524307 QKC524307 QTY524307 RDU524307 RNQ524307 RXM524307 SHI524307 SRE524307 TBA524307 TKW524307 TUS524307 UEO524307 UOK524307 UYG524307 VIC524307 VRY524307 WBU524307 WLQ524307 WVM524307 E589843 JA589843 SW589843 ACS589843 AMO589843 AWK589843 BGG589843 BQC589843 BZY589843 CJU589843 CTQ589843 DDM589843 DNI589843 DXE589843 EHA589843 EQW589843 FAS589843 FKO589843 FUK589843 GEG589843 GOC589843 GXY589843 HHU589843 HRQ589843 IBM589843 ILI589843 IVE589843 JFA589843 JOW589843 JYS589843 KIO589843 KSK589843 LCG589843 LMC589843 LVY589843 MFU589843 MPQ589843 MZM589843 NJI589843 NTE589843 ODA589843 OMW589843 OWS589843 PGO589843 PQK589843 QAG589843 QKC589843 QTY589843 RDU589843 RNQ589843 RXM589843 SHI589843 SRE589843 TBA589843 TKW589843 TUS589843 UEO589843 UOK589843 UYG589843 VIC589843 VRY589843 WBU589843 WLQ589843 WVM589843 E655379 JA655379 SW655379 ACS655379 AMO655379 AWK655379 BGG655379 BQC655379 BZY655379 CJU655379 CTQ655379 DDM655379 DNI655379 DXE655379 EHA655379 EQW655379 FAS655379 FKO655379 FUK655379 GEG655379 GOC655379 GXY655379 HHU655379 HRQ655379 IBM655379 ILI655379 IVE655379 JFA655379 JOW655379 JYS655379 KIO655379 KSK655379 LCG655379 LMC655379 LVY655379 MFU655379 MPQ655379 MZM655379 NJI655379 NTE655379 ODA655379 OMW655379 OWS655379 PGO655379 PQK655379 QAG655379 QKC655379 QTY655379 RDU655379 RNQ655379 RXM655379 SHI655379 SRE655379 TBA655379 TKW655379 TUS655379 UEO655379 UOK655379 UYG655379 VIC655379 VRY655379 WBU655379 WLQ655379 WVM655379 E720915 JA720915 SW720915 ACS720915 AMO720915 AWK720915 BGG720915 BQC720915 BZY720915 CJU720915 CTQ720915 DDM720915 DNI720915 DXE720915 EHA720915 EQW720915 FAS720915 FKO720915 FUK720915 GEG720915 GOC720915 GXY720915 HHU720915 HRQ720915 IBM720915 ILI720915 IVE720915 JFA720915 JOW720915 JYS720915 KIO720915 KSK720915 LCG720915 LMC720915 LVY720915 MFU720915 MPQ720915 MZM720915 NJI720915 NTE720915 ODA720915 OMW720915 OWS720915 PGO720915 PQK720915 QAG720915 QKC720915 QTY720915 RDU720915 RNQ720915 RXM720915 SHI720915 SRE720915 TBA720915 TKW720915 TUS720915 UEO720915 UOK720915 UYG720915 VIC720915 VRY720915 WBU720915 WLQ720915 WVM720915 E786451 JA786451 SW786451 ACS786451 AMO786451 AWK786451 BGG786451 BQC786451 BZY786451 CJU786451 CTQ786451 DDM786451 DNI786451 DXE786451 EHA786451 EQW786451 FAS786451 FKO786451 FUK786451 GEG786451 GOC786451 GXY786451 HHU786451 HRQ786451 IBM786451 ILI786451 IVE786451 JFA786451 JOW786451 JYS786451 KIO786451 KSK786451 LCG786451 LMC786451 LVY786451 MFU786451 MPQ786451 MZM786451 NJI786451 NTE786451 ODA786451 OMW786451 OWS786451 PGO786451 PQK786451 QAG786451 QKC786451 QTY786451 RDU786451 RNQ786451 RXM786451 SHI786451 SRE786451 TBA786451 TKW786451 TUS786451 UEO786451 UOK786451 UYG786451 VIC786451 VRY786451 WBU786451 WLQ786451 WVM786451 E851987 JA851987 SW851987 ACS851987 AMO851987 AWK851987 BGG851987 BQC851987 BZY851987 CJU851987 CTQ851987 DDM851987 DNI851987 DXE851987 EHA851987 EQW851987 FAS851987 FKO851987 FUK851987 GEG851987 GOC851987 GXY851987 HHU851987 HRQ851987 IBM851987 ILI851987 IVE851987 JFA851987 JOW851987 JYS851987 KIO851987 KSK851987 LCG851987 LMC851987 LVY851987 MFU851987 MPQ851987 MZM851987 NJI851987 NTE851987 ODA851987 OMW851987 OWS851987 PGO851987 PQK851987 QAG851987 QKC851987 QTY851987 RDU851987 RNQ851987 RXM851987 SHI851987 SRE851987 TBA851987 TKW851987 TUS851987 UEO851987 UOK851987 UYG851987 VIC851987 VRY851987 WBU851987 WLQ851987 WVM851987 E917523 JA917523 SW917523 ACS917523 AMO917523 AWK917523 BGG917523 BQC917523 BZY917523 CJU917523 CTQ917523 DDM917523 DNI917523 DXE917523 EHA917523 EQW917523 FAS917523 FKO917523 FUK917523 GEG917523 GOC917523 GXY917523 HHU917523 HRQ917523 IBM917523 ILI917523 IVE917523 JFA917523 JOW917523 JYS917523 KIO917523 KSK917523 LCG917523 LMC917523 LVY917523 MFU917523 MPQ917523 MZM917523 NJI917523 NTE917523 ODA917523 OMW917523 OWS917523 PGO917523 PQK917523 QAG917523 QKC917523 QTY917523 RDU917523 RNQ917523 RXM917523 SHI917523 SRE917523 TBA917523 TKW917523 TUS917523 UEO917523 UOK917523 UYG917523 VIC917523 VRY917523 WBU917523 WLQ917523 WVM917523 E983059 JA983059 SW983059 ACS983059 AMO983059 AWK983059 BGG983059 BQC983059 BZY983059 CJU983059 CTQ983059 DDM983059 DNI983059 DXE983059 EHA983059 EQW983059 FAS983059 FKO983059 FUK983059 GEG983059 GOC983059 GXY983059 HHU983059 HRQ983059 IBM983059 ILI983059 IVE983059 JFA983059 JOW983059 JYS983059 KIO983059 KSK983059 LCG983059 LMC983059 LVY983059 MFU983059 MPQ983059 MZM983059 NJI983059 NTE983059 ODA983059 OMW983059 OWS983059 PGO983059 PQK983059 QAG983059 QKC983059 QTY983059 RDU983059 RNQ983059 RXM983059 SHI983059 SRE983059 TBA983059 TKW983059 TUS983059 UEO983059 UOK983059 UYG983059 VIC983059 VRY983059 WBU983059 WLQ983059">
      <formula1>$F$1:$F$9</formula1>
    </dataValidation>
    <dataValidation type="list" allowBlank="1" showInputMessage="1" showErrorMessage="1" sqref="WVJ983065:WVJ983089 IX20:IX44 ST20:ST44 ACP20:ACP44 AML20:AML44 AWH20:AWH44 BGD20:BGD44 BPZ20:BPZ44 BZV20:BZV44 CJR20:CJR44 CTN20:CTN44 DDJ20:DDJ44 DNF20:DNF44 DXB20:DXB44 EGX20:EGX44 EQT20:EQT44 FAP20:FAP44 FKL20:FKL44 FUH20:FUH44 GED20:GED44 GNZ20:GNZ44 GXV20:GXV44 HHR20:HHR44 HRN20:HRN44 IBJ20:IBJ44 ILF20:ILF44 IVB20:IVB44 JEX20:JEX44 JOT20:JOT44 JYP20:JYP44 KIL20:KIL44 KSH20:KSH44 LCD20:LCD44 LLZ20:LLZ44 LVV20:LVV44 MFR20:MFR44 MPN20:MPN44 MZJ20:MZJ44 NJF20:NJF44 NTB20:NTB44 OCX20:OCX44 OMT20:OMT44 OWP20:OWP44 PGL20:PGL44 PQH20:PQH44 QAD20:QAD44 QJZ20:QJZ44 QTV20:QTV44 RDR20:RDR44 RNN20:RNN44 RXJ20:RXJ44 SHF20:SHF44 SRB20:SRB44 TAX20:TAX44 TKT20:TKT44 TUP20:TUP44 UEL20:UEL44 UOH20:UOH44 UYD20:UYD44 VHZ20:VHZ44 VRV20:VRV44 WBR20:WBR44 WLN20:WLN44 WVJ20:WVJ44 B65561:B65585 IX65561:IX65585 ST65561:ST65585 ACP65561:ACP65585 AML65561:AML65585 AWH65561:AWH65585 BGD65561:BGD65585 BPZ65561:BPZ65585 BZV65561:BZV65585 CJR65561:CJR65585 CTN65561:CTN65585 DDJ65561:DDJ65585 DNF65561:DNF65585 DXB65561:DXB65585 EGX65561:EGX65585 EQT65561:EQT65585 FAP65561:FAP65585 FKL65561:FKL65585 FUH65561:FUH65585 GED65561:GED65585 GNZ65561:GNZ65585 GXV65561:GXV65585 HHR65561:HHR65585 HRN65561:HRN65585 IBJ65561:IBJ65585 ILF65561:ILF65585 IVB65561:IVB65585 JEX65561:JEX65585 JOT65561:JOT65585 JYP65561:JYP65585 KIL65561:KIL65585 KSH65561:KSH65585 LCD65561:LCD65585 LLZ65561:LLZ65585 LVV65561:LVV65585 MFR65561:MFR65585 MPN65561:MPN65585 MZJ65561:MZJ65585 NJF65561:NJF65585 NTB65561:NTB65585 OCX65561:OCX65585 OMT65561:OMT65585 OWP65561:OWP65585 PGL65561:PGL65585 PQH65561:PQH65585 QAD65561:QAD65585 QJZ65561:QJZ65585 QTV65561:QTV65585 RDR65561:RDR65585 RNN65561:RNN65585 RXJ65561:RXJ65585 SHF65561:SHF65585 SRB65561:SRB65585 TAX65561:TAX65585 TKT65561:TKT65585 TUP65561:TUP65585 UEL65561:UEL65585 UOH65561:UOH65585 UYD65561:UYD65585 VHZ65561:VHZ65585 VRV65561:VRV65585 WBR65561:WBR65585 WLN65561:WLN65585 WVJ65561:WVJ65585 B131097:B131121 IX131097:IX131121 ST131097:ST131121 ACP131097:ACP131121 AML131097:AML131121 AWH131097:AWH131121 BGD131097:BGD131121 BPZ131097:BPZ131121 BZV131097:BZV131121 CJR131097:CJR131121 CTN131097:CTN131121 DDJ131097:DDJ131121 DNF131097:DNF131121 DXB131097:DXB131121 EGX131097:EGX131121 EQT131097:EQT131121 FAP131097:FAP131121 FKL131097:FKL131121 FUH131097:FUH131121 GED131097:GED131121 GNZ131097:GNZ131121 GXV131097:GXV131121 HHR131097:HHR131121 HRN131097:HRN131121 IBJ131097:IBJ131121 ILF131097:ILF131121 IVB131097:IVB131121 JEX131097:JEX131121 JOT131097:JOT131121 JYP131097:JYP131121 KIL131097:KIL131121 KSH131097:KSH131121 LCD131097:LCD131121 LLZ131097:LLZ131121 LVV131097:LVV131121 MFR131097:MFR131121 MPN131097:MPN131121 MZJ131097:MZJ131121 NJF131097:NJF131121 NTB131097:NTB131121 OCX131097:OCX131121 OMT131097:OMT131121 OWP131097:OWP131121 PGL131097:PGL131121 PQH131097:PQH131121 QAD131097:QAD131121 QJZ131097:QJZ131121 QTV131097:QTV131121 RDR131097:RDR131121 RNN131097:RNN131121 RXJ131097:RXJ131121 SHF131097:SHF131121 SRB131097:SRB131121 TAX131097:TAX131121 TKT131097:TKT131121 TUP131097:TUP131121 UEL131097:UEL131121 UOH131097:UOH131121 UYD131097:UYD131121 VHZ131097:VHZ131121 VRV131097:VRV131121 WBR131097:WBR131121 WLN131097:WLN131121 WVJ131097:WVJ131121 B196633:B196657 IX196633:IX196657 ST196633:ST196657 ACP196633:ACP196657 AML196633:AML196657 AWH196633:AWH196657 BGD196633:BGD196657 BPZ196633:BPZ196657 BZV196633:BZV196657 CJR196633:CJR196657 CTN196633:CTN196657 DDJ196633:DDJ196657 DNF196633:DNF196657 DXB196633:DXB196657 EGX196633:EGX196657 EQT196633:EQT196657 FAP196633:FAP196657 FKL196633:FKL196657 FUH196633:FUH196657 GED196633:GED196657 GNZ196633:GNZ196657 GXV196633:GXV196657 HHR196633:HHR196657 HRN196633:HRN196657 IBJ196633:IBJ196657 ILF196633:ILF196657 IVB196633:IVB196657 JEX196633:JEX196657 JOT196633:JOT196657 JYP196633:JYP196657 KIL196633:KIL196657 KSH196633:KSH196657 LCD196633:LCD196657 LLZ196633:LLZ196657 LVV196633:LVV196657 MFR196633:MFR196657 MPN196633:MPN196657 MZJ196633:MZJ196657 NJF196633:NJF196657 NTB196633:NTB196657 OCX196633:OCX196657 OMT196633:OMT196657 OWP196633:OWP196657 PGL196633:PGL196657 PQH196633:PQH196657 QAD196633:QAD196657 QJZ196633:QJZ196657 QTV196633:QTV196657 RDR196633:RDR196657 RNN196633:RNN196657 RXJ196633:RXJ196657 SHF196633:SHF196657 SRB196633:SRB196657 TAX196633:TAX196657 TKT196633:TKT196657 TUP196633:TUP196657 UEL196633:UEL196657 UOH196633:UOH196657 UYD196633:UYD196657 VHZ196633:VHZ196657 VRV196633:VRV196657 WBR196633:WBR196657 WLN196633:WLN196657 WVJ196633:WVJ196657 B262169:B262193 IX262169:IX262193 ST262169:ST262193 ACP262169:ACP262193 AML262169:AML262193 AWH262169:AWH262193 BGD262169:BGD262193 BPZ262169:BPZ262193 BZV262169:BZV262193 CJR262169:CJR262193 CTN262169:CTN262193 DDJ262169:DDJ262193 DNF262169:DNF262193 DXB262169:DXB262193 EGX262169:EGX262193 EQT262169:EQT262193 FAP262169:FAP262193 FKL262169:FKL262193 FUH262169:FUH262193 GED262169:GED262193 GNZ262169:GNZ262193 GXV262169:GXV262193 HHR262169:HHR262193 HRN262169:HRN262193 IBJ262169:IBJ262193 ILF262169:ILF262193 IVB262169:IVB262193 JEX262169:JEX262193 JOT262169:JOT262193 JYP262169:JYP262193 KIL262169:KIL262193 KSH262169:KSH262193 LCD262169:LCD262193 LLZ262169:LLZ262193 LVV262169:LVV262193 MFR262169:MFR262193 MPN262169:MPN262193 MZJ262169:MZJ262193 NJF262169:NJF262193 NTB262169:NTB262193 OCX262169:OCX262193 OMT262169:OMT262193 OWP262169:OWP262193 PGL262169:PGL262193 PQH262169:PQH262193 QAD262169:QAD262193 QJZ262169:QJZ262193 QTV262169:QTV262193 RDR262169:RDR262193 RNN262169:RNN262193 RXJ262169:RXJ262193 SHF262169:SHF262193 SRB262169:SRB262193 TAX262169:TAX262193 TKT262169:TKT262193 TUP262169:TUP262193 UEL262169:UEL262193 UOH262169:UOH262193 UYD262169:UYD262193 VHZ262169:VHZ262193 VRV262169:VRV262193 WBR262169:WBR262193 WLN262169:WLN262193 WVJ262169:WVJ262193 B327705:B327729 IX327705:IX327729 ST327705:ST327729 ACP327705:ACP327729 AML327705:AML327729 AWH327705:AWH327729 BGD327705:BGD327729 BPZ327705:BPZ327729 BZV327705:BZV327729 CJR327705:CJR327729 CTN327705:CTN327729 DDJ327705:DDJ327729 DNF327705:DNF327729 DXB327705:DXB327729 EGX327705:EGX327729 EQT327705:EQT327729 FAP327705:FAP327729 FKL327705:FKL327729 FUH327705:FUH327729 GED327705:GED327729 GNZ327705:GNZ327729 GXV327705:GXV327729 HHR327705:HHR327729 HRN327705:HRN327729 IBJ327705:IBJ327729 ILF327705:ILF327729 IVB327705:IVB327729 JEX327705:JEX327729 JOT327705:JOT327729 JYP327705:JYP327729 KIL327705:KIL327729 KSH327705:KSH327729 LCD327705:LCD327729 LLZ327705:LLZ327729 LVV327705:LVV327729 MFR327705:MFR327729 MPN327705:MPN327729 MZJ327705:MZJ327729 NJF327705:NJF327729 NTB327705:NTB327729 OCX327705:OCX327729 OMT327705:OMT327729 OWP327705:OWP327729 PGL327705:PGL327729 PQH327705:PQH327729 QAD327705:QAD327729 QJZ327705:QJZ327729 QTV327705:QTV327729 RDR327705:RDR327729 RNN327705:RNN327729 RXJ327705:RXJ327729 SHF327705:SHF327729 SRB327705:SRB327729 TAX327705:TAX327729 TKT327705:TKT327729 TUP327705:TUP327729 UEL327705:UEL327729 UOH327705:UOH327729 UYD327705:UYD327729 VHZ327705:VHZ327729 VRV327705:VRV327729 WBR327705:WBR327729 WLN327705:WLN327729 WVJ327705:WVJ327729 B393241:B393265 IX393241:IX393265 ST393241:ST393265 ACP393241:ACP393265 AML393241:AML393265 AWH393241:AWH393265 BGD393241:BGD393265 BPZ393241:BPZ393265 BZV393241:BZV393265 CJR393241:CJR393265 CTN393241:CTN393265 DDJ393241:DDJ393265 DNF393241:DNF393265 DXB393241:DXB393265 EGX393241:EGX393265 EQT393241:EQT393265 FAP393241:FAP393265 FKL393241:FKL393265 FUH393241:FUH393265 GED393241:GED393265 GNZ393241:GNZ393265 GXV393241:GXV393265 HHR393241:HHR393265 HRN393241:HRN393265 IBJ393241:IBJ393265 ILF393241:ILF393265 IVB393241:IVB393265 JEX393241:JEX393265 JOT393241:JOT393265 JYP393241:JYP393265 KIL393241:KIL393265 KSH393241:KSH393265 LCD393241:LCD393265 LLZ393241:LLZ393265 LVV393241:LVV393265 MFR393241:MFR393265 MPN393241:MPN393265 MZJ393241:MZJ393265 NJF393241:NJF393265 NTB393241:NTB393265 OCX393241:OCX393265 OMT393241:OMT393265 OWP393241:OWP393265 PGL393241:PGL393265 PQH393241:PQH393265 QAD393241:QAD393265 QJZ393241:QJZ393265 QTV393241:QTV393265 RDR393241:RDR393265 RNN393241:RNN393265 RXJ393241:RXJ393265 SHF393241:SHF393265 SRB393241:SRB393265 TAX393241:TAX393265 TKT393241:TKT393265 TUP393241:TUP393265 UEL393241:UEL393265 UOH393241:UOH393265 UYD393241:UYD393265 VHZ393241:VHZ393265 VRV393241:VRV393265 WBR393241:WBR393265 WLN393241:WLN393265 WVJ393241:WVJ393265 B458777:B458801 IX458777:IX458801 ST458777:ST458801 ACP458777:ACP458801 AML458777:AML458801 AWH458777:AWH458801 BGD458777:BGD458801 BPZ458777:BPZ458801 BZV458777:BZV458801 CJR458777:CJR458801 CTN458777:CTN458801 DDJ458777:DDJ458801 DNF458777:DNF458801 DXB458777:DXB458801 EGX458777:EGX458801 EQT458777:EQT458801 FAP458777:FAP458801 FKL458777:FKL458801 FUH458777:FUH458801 GED458777:GED458801 GNZ458777:GNZ458801 GXV458777:GXV458801 HHR458777:HHR458801 HRN458777:HRN458801 IBJ458777:IBJ458801 ILF458777:ILF458801 IVB458777:IVB458801 JEX458777:JEX458801 JOT458777:JOT458801 JYP458777:JYP458801 KIL458777:KIL458801 KSH458777:KSH458801 LCD458777:LCD458801 LLZ458777:LLZ458801 LVV458777:LVV458801 MFR458777:MFR458801 MPN458777:MPN458801 MZJ458777:MZJ458801 NJF458777:NJF458801 NTB458777:NTB458801 OCX458777:OCX458801 OMT458777:OMT458801 OWP458777:OWP458801 PGL458777:PGL458801 PQH458777:PQH458801 QAD458777:QAD458801 QJZ458777:QJZ458801 QTV458777:QTV458801 RDR458777:RDR458801 RNN458777:RNN458801 RXJ458777:RXJ458801 SHF458777:SHF458801 SRB458777:SRB458801 TAX458777:TAX458801 TKT458777:TKT458801 TUP458777:TUP458801 UEL458777:UEL458801 UOH458777:UOH458801 UYD458777:UYD458801 VHZ458777:VHZ458801 VRV458777:VRV458801 WBR458777:WBR458801 WLN458777:WLN458801 WVJ458777:WVJ458801 B524313:B524337 IX524313:IX524337 ST524313:ST524337 ACP524313:ACP524337 AML524313:AML524337 AWH524313:AWH524337 BGD524313:BGD524337 BPZ524313:BPZ524337 BZV524313:BZV524337 CJR524313:CJR524337 CTN524313:CTN524337 DDJ524313:DDJ524337 DNF524313:DNF524337 DXB524313:DXB524337 EGX524313:EGX524337 EQT524313:EQT524337 FAP524313:FAP524337 FKL524313:FKL524337 FUH524313:FUH524337 GED524313:GED524337 GNZ524313:GNZ524337 GXV524313:GXV524337 HHR524313:HHR524337 HRN524313:HRN524337 IBJ524313:IBJ524337 ILF524313:ILF524337 IVB524313:IVB524337 JEX524313:JEX524337 JOT524313:JOT524337 JYP524313:JYP524337 KIL524313:KIL524337 KSH524313:KSH524337 LCD524313:LCD524337 LLZ524313:LLZ524337 LVV524313:LVV524337 MFR524313:MFR524337 MPN524313:MPN524337 MZJ524313:MZJ524337 NJF524313:NJF524337 NTB524313:NTB524337 OCX524313:OCX524337 OMT524313:OMT524337 OWP524313:OWP524337 PGL524313:PGL524337 PQH524313:PQH524337 QAD524313:QAD524337 QJZ524313:QJZ524337 QTV524313:QTV524337 RDR524313:RDR524337 RNN524313:RNN524337 RXJ524313:RXJ524337 SHF524313:SHF524337 SRB524313:SRB524337 TAX524313:TAX524337 TKT524313:TKT524337 TUP524313:TUP524337 UEL524313:UEL524337 UOH524313:UOH524337 UYD524313:UYD524337 VHZ524313:VHZ524337 VRV524313:VRV524337 WBR524313:WBR524337 WLN524313:WLN524337 WVJ524313:WVJ524337 B589849:B589873 IX589849:IX589873 ST589849:ST589873 ACP589849:ACP589873 AML589849:AML589873 AWH589849:AWH589873 BGD589849:BGD589873 BPZ589849:BPZ589873 BZV589849:BZV589873 CJR589849:CJR589873 CTN589849:CTN589873 DDJ589849:DDJ589873 DNF589849:DNF589873 DXB589849:DXB589873 EGX589849:EGX589873 EQT589849:EQT589873 FAP589849:FAP589873 FKL589849:FKL589873 FUH589849:FUH589873 GED589849:GED589873 GNZ589849:GNZ589873 GXV589849:GXV589873 HHR589849:HHR589873 HRN589849:HRN589873 IBJ589849:IBJ589873 ILF589849:ILF589873 IVB589849:IVB589873 JEX589849:JEX589873 JOT589849:JOT589873 JYP589849:JYP589873 KIL589849:KIL589873 KSH589849:KSH589873 LCD589849:LCD589873 LLZ589849:LLZ589873 LVV589849:LVV589873 MFR589849:MFR589873 MPN589849:MPN589873 MZJ589849:MZJ589873 NJF589849:NJF589873 NTB589849:NTB589873 OCX589849:OCX589873 OMT589849:OMT589873 OWP589849:OWP589873 PGL589849:PGL589873 PQH589849:PQH589873 QAD589849:QAD589873 QJZ589849:QJZ589873 QTV589849:QTV589873 RDR589849:RDR589873 RNN589849:RNN589873 RXJ589849:RXJ589873 SHF589849:SHF589873 SRB589849:SRB589873 TAX589849:TAX589873 TKT589849:TKT589873 TUP589849:TUP589873 UEL589849:UEL589873 UOH589849:UOH589873 UYD589849:UYD589873 VHZ589849:VHZ589873 VRV589849:VRV589873 WBR589849:WBR589873 WLN589849:WLN589873 WVJ589849:WVJ589873 B655385:B655409 IX655385:IX655409 ST655385:ST655409 ACP655385:ACP655409 AML655385:AML655409 AWH655385:AWH655409 BGD655385:BGD655409 BPZ655385:BPZ655409 BZV655385:BZV655409 CJR655385:CJR655409 CTN655385:CTN655409 DDJ655385:DDJ655409 DNF655385:DNF655409 DXB655385:DXB655409 EGX655385:EGX655409 EQT655385:EQT655409 FAP655385:FAP655409 FKL655385:FKL655409 FUH655385:FUH655409 GED655385:GED655409 GNZ655385:GNZ655409 GXV655385:GXV655409 HHR655385:HHR655409 HRN655385:HRN655409 IBJ655385:IBJ655409 ILF655385:ILF655409 IVB655385:IVB655409 JEX655385:JEX655409 JOT655385:JOT655409 JYP655385:JYP655409 KIL655385:KIL655409 KSH655385:KSH655409 LCD655385:LCD655409 LLZ655385:LLZ655409 LVV655385:LVV655409 MFR655385:MFR655409 MPN655385:MPN655409 MZJ655385:MZJ655409 NJF655385:NJF655409 NTB655385:NTB655409 OCX655385:OCX655409 OMT655385:OMT655409 OWP655385:OWP655409 PGL655385:PGL655409 PQH655385:PQH655409 QAD655385:QAD655409 QJZ655385:QJZ655409 QTV655385:QTV655409 RDR655385:RDR655409 RNN655385:RNN655409 RXJ655385:RXJ655409 SHF655385:SHF655409 SRB655385:SRB655409 TAX655385:TAX655409 TKT655385:TKT655409 TUP655385:TUP655409 UEL655385:UEL655409 UOH655385:UOH655409 UYD655385:UYD655409 VHZ655385:VHZ655409 VRV655385:VRV655409 WBR655385:WBR655409 WLN655385:WLN655409 WVJ655385:WVJ655409 B720921:B720945 IX720921:IX720945 ST720921:ST720945 ACP720921:ACP720945 AML720921:AML720945 AWH720921:AWH720945 BGD720921:BGD720945 BPZ720921:BPZ720945 BZV720921:BZV720945 CJR720921:CJR720945 CTN720921:CTN720945 DDJ720921:DDJ720945 DNF720921:DNF720945 DXB720921:DXB720945 EGX720921:EGX720945 EQT720921:EQT720945 FAP720921:FAP720945 FKL720921:FKL720945 FUH720921:FUH720945 GED720921:GED720945 GNZ720921:GNZ720945 GXV720921:GXV720945 HHR720921:HHR720945 HRN720921:HRN720945 IBJ720921:IBJ720945 ILF720921:ILF720945 IVB720921:IVB720945 JEX720921:JEX720945 JOT720921:JOT720945 JYP720921:JYP720945 KIL720921:KIL720945 KSH720921:KSH720945 LCD720921:LCD720945 LLZ720921:LLZ720945 LVV720921:LVV720945 MFR720921:MFR720945 MPN720921:MPN720945 MZJ720921:MZJ720945 NJF720921:NJF720945 NTB720921:NTB720945 OCX720921:OCX720945 OMT720921:OMT720945 OWP720921:OWP720945 PGL720921:PGL720945 PQH720921:PQH720945 QAD720921:QAD720945 QJZ720921:QJZ720945 QTV720921:QTV720945 RDR720921:RDR720945 RNN720921:RNN720945 RXJ720921:RXJ720945 SHF720921:SHF720945 SRB720921:SRB720945 TAX720921:TAX720945 TKT720921:TKT720945 TUP720921:TUP720945 UEL720921:UEL720945 UOH720921:UOH720945 UYD720921:UYD720945 VHZ720921:VHZ720945 VRV720921:VRV720945 WBR720921:WBR720945 WLN720921:WLN720945 WVJ720921:WVJ720945 B786457:B786481 IX786457:IX786481 ST786457:ST786481 ACP786457:ACP786481 AML786457:AML786481 AWH786457:AWH786481 BGD786457:BGD786481 BPZ786457:BPZ786481 BZV786457:BZV786481 CJR786457:CJR786481 CTN786457:CTN786481 DDJ786457:DDJ786481 DNF786457:DNF786481 DXB786457:DXB786481 EGX786457:EGX786481 EQT786457:EQT786481 FAP786457:FAP786481 FKL786457:FKL786481 FUH786457:FUH786481 GED786457:GED786481 GNZ786457:GNZ786481 GXV786457:GXV786481 HHR786457:HHR786481 HRN786457:HRN786481 IBJ786457:IBJ786481 ILF786457:ILF786481 IVB786457:IVB786481 JEX786457:JEX786481 JOT786457:JOT786481 JYP786457:JYP786481 KIL786457:KIL786481 KSH786457:KSH786481 LCD786457:LCD786481 LLZ786457:LLZ786481 LVV786457:LVV786481 MFR786457:MFR786481 MPN786457:MPN786481 MZJ786457:MZJ786481 NJF786457:NJF786481 NTB786457:NTB786481 OCX786457:OCX786481 OMT786457:OMT786481 OWP786457:OWP786481 PGL786457:PGL786481 PQH786457:PQH786481 QAD786457:QAD786481 QJZ786457:QJZ786481 QTV786457:QTV786481 RDR786457:RDR786481 RNN786457:RNN786481 RXJ786457:RXJ786481 SHF786457:SHF786481 SRB786457:SRB786481 TAX786457:TAX786481 TKT786457:TKT786481 TUP786457:TUP786481 UEL786457:UEL786481 UOH786457:UOH786481 UYD786457:UYD786481 VHZ786457:VHZ786481 VRV786457:VRV786481 WBR786457:WBR786481 WLN786457:WLN786481 WVJ786457:WVJ786481 B851993:B852017 IX851993:IX852017 ST851993:ST852017 ACP851993:ACP852017 AML851993:AML852017 AWH851993:AWH852017 BGD851993:BGD852017 BPZ851993:BPZ852017 BZV851993:BZV852017 CJR851993:CJR852017 CTN851993:CTN852017 DDJ851993:DDJ852017 DNF851993:DNF852017 DXB851993:DXB852017 EGX851993:EGX852017 EQT851993:EQT852017 FAP851993:FAP852017 FKL851993:FKL852017 FUH851993:FUH852017 GED851993:GED852017 GNZ851993:GNZ852017 GXV851993:GXV852017 HHR851993:HHR852017 HRN851993:HRN852017 IBJ851993:IBJ852017 ILF851993:ILF852017 IVB851993:IVB852017 JEX851993:JEX852017 JOT851993:JOT852017 JYP851993:JYP852017 KIL851993:KIL852017 KSH851993:KSH852017 LCD851993:LCD852017 LLZ851993:LLZ852017 LVV851993:LVV852017 MFR851993:MFR852017 MPN851993:MPN852017 MZJ851993:MZJ852017 NJF851993:NJF852017 NTB851993:NTB852017 OCX851993:OCX852017 OMT851993:OMT852017 OWP851993:OWP852017 PGL851993:PGL852017 PQH851993:PQH852017 QAD851993:QAD852017 QJZ851993:QJZ852017 QTV851993:QTV852017 RDR851993:RDR852017 RNN851993:RNN852017 RXJ851993:RXJ852017 SHF851993:SHF852017 SRB851993:SRB852017 TAX851993:TAX852017 TKT851993:TKT852017 TUP851993:TUP852017 UEL851993:UEL852017 UOH851993:UOH852017 UYD851993:UYD852017 VHZ851993:VHZ852017 VRV851993:VRV852017 WBR851993:WBR852017 WLN851993:WLN852017 WVJ851993:WVJ852017 B917529:B917553 IX917529:IX917553 ST917529:ST917553 ACP917529:ACP917553 AML917529:AML917553 AWH917529:AWH917553 BGD917529:BGD917553 BPZ917529:BPZ917553 BZV917529:BZV917553 CJR917529:CJR917553 CTN917529:CTN917553 DDJ917529:DDJ917553 DNF917529:DNF917553 DXB917529:DXB917553 EGX917529:EGX917553 EQT917529:EQT917553 FAP917529:FAP917553 FKL917529:FKL917553 FUH917529:FUH917553 GED917529:GED917553 GNZ917529:GNZ917553 GXV917529:GXV917553 HHR917529:HHR917553 HRN917529:HRN917553 IBJ917529:IBJ917553 ILF917529:ILF917553 IVB917529:IVB917553 JEX917529:JEX917553 JOT917529:JOT917553 JYP917529:JYP917553 KIL917529:KIL917553 KSH917529:KSH917553 LCD917529:LCD917553 LLZ917529:LLZ917553 LVV917529:LVV917553 MFR917529:MFR917553 MPN917529:MPN917553 MZJ917529:MZJ917553 NJF917529:NJF917553 NTB917529:NTB917553 OCX917529:OCX917553 OMT917529:OMT917553 OWP917529:OWP917553 PGL917529:PGL917553 PQH917529:PQH917553 QAD917529:QAD917553 QJZ917529:QJZ917553 QTV917529:QTV917553 RDR917529:RDR917553 RNN917529:RNN917553 RXJ917529:RXJ917553 SHF917529:SHF917553 SRB917529:SRB917553 TAX917529:TAX917553 TKT917529:TKT917553 TUP917529:TUP917553 UEL917529:UEL917553 UOH917529:UOH917553 UYD917529:UYD917553 VHZ917529:VHZ917553 VRV917529:VRV917553 WBR917529:WBR917553 WLN917529:WLN917553 WVJ917529:WVJ917553 B983065:B983089 IX983065:IX983089 ST983065:ST983089 ACP983065:ACP983089 AML983065:AML983089 AWH983065:AWH983089 BGD983065:BGD983089 BPZ983065:BPZ983089 BZV983065:BZV983089 CJR983065:CJR983089 CTN983065:CTN983089 DDJ983065:DDJ983089 DNF983065:DNF983089 DXB983065:DXB983089 EGX983065:EGX983089 EQT983065:EQT983089 FAP983065:FAP983089 FKL983065:FKL983089 FUH983065:FUH983089 GED983065:GED983089 GNZ983065:GNZ983089 GXV983065:GXV983089 HHR983065:HHR983089 HRN983065:HRN983089 IBJ983065:IBJ983089 ILF983065:ILF983089 IVB983065:IVB983089 JEX983065:JEX983089 JOT983065:JOT983089 JYP983065:JYP983089 KIL983065:KIL983089 KSH983065:KSH983089 LCD983065:LCD983089 LLZ983065:LLZ983089 LVV983065:LVV983089 MFR983065:MFR983089 MPN983065:MPN983089 MZJ983065:MZJ983089 NJF983065:NJF983089 NTB983065:NTB983089 OCX983065:OCX983089 OMT983065:OMT983089 OWP983065:OWP983089 PGL983065:PGL983089 PQH983065:PQH983089 QAD983065:QAD983089 QJZ983065:QJZ983089 QTV983065:QTV983089 RDR983065:RDR983089 RNN983065:RNN983089 RXJ983065:RXJ983089 SHF983065:SHF983089 SRB983065:SRB983089 TAX983065:TAX983089 TKT983065:TKT983089 TUP983065:TUP983089 UEL983065:UEL983089 UOH983065:UOH983089 UYD983065:UYD983089 VHZ983065:VHZ983089 VRV983065:VRV983089 WBR983065:WBR983089 WLN983065:WLN983089 B20:B44 WVJ66:WVJ84 WLN66:WLN84 WBR66:WBR84 VRV66:VRV84 VHZ66:VHZ84 UYD66:UYD84 UOH66:UOH84 UEL66:UEL84 TUP66:TUP84 TKT66:TKT84 TAX66:TAX84 SRB66:SRB84 SHF66:SHF84 RXJ66:RXJ84 RNN66:RNN84 RDR66:RDR84 QTV66:QTV84 QJZ66:QJZ84 QAD66:QAD84 PQH66:PQH84 PGL66:PGL84 OWP66:OWP84 OMT66:OMT84 OCX66:OCX84 NTB66:NTB84 NJF66:NJF84 MZJ66:MZJ84 MPN66:MPN84 MFR66:MFR84 LVV66:LVV84 LLZ66:LLZ84 LCD66:LCD84 KSH66:KSH84 KIL66:KIL84 JYP66:JYP84 JOT66:JOT84 JEX66:JEX84 IVB66:IVB84 ILF66:ILF84 IBJ66:IBJ84 HRN66:HRN84 HHR66:HHR84 GXV66:GXV84 GNZ66:GNZ84 GED66:GED84 FUH66:FUH84 FKL66:FKL84 FAP66:FAP84 EQT66:EQT84 EGX66:EGX84 DXB66:DXB84 DNF66:DNF84 DDJ66:DDJ84 CTN66:CTN84 CJR66:CJR84 BZV66:BZV84 BPZ66:BPZ84 BGD66:BGD84 AWH66:AWH84 AML66:AML84 ACP66:ACP84 ST66:ST84 IX66:IX84">
      <formula1>$B$1:$B$12</formula1>
    </dataValidation>
  </dataValidations>
  <pageMargins left="0.78740157480314965" right="0.78740157480314965" top="0.78740157480314965" bottom="0.78740157480314965" header="0.51181102362204722" footer="0.51181102362204722"/>
  <pageSetup paperSize="9" scale="52" orientation="landscape" r:id="rId1"/>
  <headerFooter alignWithMargins="0">
    <oddFooter>&amp;C&amp;F&amp;Rp.&amp;P/&amp;N</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20061" r:id="rId4" name="Button 605">
              <controlPr defaultSize="0" print="0" autoFill="0" autoPict="0" macro="[0]!AjoutAgentTL">
                <anchor moveWithCells="1" sizeWithCells="1">
                  <from>
                    <xdr:col>2</xdr:col>
                    <xdr:colOff>38100</xdr:colOff>
                    <xdr:row>44</xdr:row>
                    <xdr:rowOff>60960</xdr:rowOff>
                  </from>
                  <to>
                    <xdr:col>2</xdr:col>
                    <xdr:colOff>5836920</xdr:colOff>
                    <xdr:row>44</xdr:row>
                    <xdr:rowOff>373380</xdr:rowOff>
                  </to>
                </anchor>
              </controlPr>
            </control>
          </mc:Choice>
        </mc:AlternateContent>
        <mc:AlternateContent xmlns:mc="http://schemas.openxmlformats.org/markup-compatibility/2006">
          <mc:Choice Requires="x14">
            <control shapeId="20071" r:id="rId5" name="Button 615">
              <controlPr defaultSize="0" print="0" autoFill="0" autoPict="0" macro="[0]!AjoutAgentTE">
                <anchor moveWithCells="1" sizeWithCells="1">
                  <from>
                    <xdr:col>2</xdr:col>
                    <xdr:colOff>30480</xdr:colOff>
                    <xdr:row>59</xdr:row>
                    <xdr:rowOff>45720</xdr:rowOff>
                  </from>
                  <to>
                    <xdr:col>2</xdr:col>
                    <xdr:colOff>5836920</xdr:colOff>
                    <xdr:row>59</xdr:row>
                    <xdr:rowOff>373380</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2">
    <tabColor theme="0" tint="-0.14999847407452621"/>
    <pageSetUpPr fitToPage="1"/>
  </sheetPr>
  <dimension ref="A1:X83"/>
  <sheetViews>
    <sheetView zoomScale="82" zoomScaleNormal="82" workbookViewId="0">
      <pane xSplit="3" ySplit="19" topLeftCell="D55" activePane="bottomRight" state="frozen"/>
      <selection activeCell="P61" sqref="C61:P61"/>
      <selection pane="topRight" activeCell="P61" sqref="C61:P61"/>
      <selection pane="bottomLeft" activeCell="P61" sqref="C61:P61"/>
      <selection pane="bottomRight" activeCell="B61" sqref="B61"/>
    </sheetView>
  </sheetViews>
  <sheetFormatPr baseColWidth="10" defaultColWidth="10.19921875" defaultRowHeight="15" customHeight="1" x14ac:dyDescent="0.25"/>
  <cols>
    <col min="1" max="1" width="3.19921875" style="1" customWidth="1"/>
    <col min="2" max="2" width="39.8984375" style="1" bestFit="1" customWidth="1"/>
    <col min="3" max="3" width="77" style="1" customWidth="1"/>
    <col min="4" max="4" width="7.19921875" style="4" bestFit="1" customWidth="1"/>
    <col min="5" max="5" width="12.09765625" style="6" customWidth="1"/>
    <col min="6" max="6" width="10.69921875" style="6" customWidth="1"/>
    <col min="7" max="7" width="11.3984375" style="6" bestFit="1" customWidth="1"/>
    <col min="8" max="8" width="10.69921875" style="6" customWidth="1"/>
    <col min="9" max="9" width="13.59765625" style="1" customWidth="1"/>
    <col min="10" max="10" width="11.3984375" style="6" customWidth="1"/>
    <col min="11" max="12" width="9.3984375" style="7" customWidth="1"/>
    <col min="13" max="13" width="11.3984375" style="6" bestFit="1" customWidth="1"/>
    <col min="14" max="14" width="10.69921875" style="6" customWidth="1"/>
    <col min="15" max="15" width="11.3984375" style="6" bestFit="1" customWidth="1"/>
    <col min="16" max="16" width="10.19921875" style="7" customWidth="1"/>
    <col min="17" max="17" width="14.69921875" style="8" customWidth="1"/>
    <col min="18" max="18" width="11.09765625" style="6" bestFit="1" customWidth="1"/>
    <col min="19" max="19" width="12.09765625" style="1" bestFit="1" customWidth="1"/>
    <col min="20" max="20" width="12.5" style="1" bestFit="1" customWidth="1"/>
    <col min="21" max="21" width="11.69921875" style="1" bestFit="1" customWidth="1"/>
    <col min="22" max="256" width="10.19921875" style="1"/>
    <col min="257" max="257" width="3.19921875" style="1" customWidth="1"/>
    <col min="258" max="258" width="39.8984375" style="1" bestFit="1" customWidth="1"/>
    <col min="259" max="259" width="27" style="1" customWidth="1"/>
    <col min="260" max="260" width="7.19921875" style="1" bestFit="1" customWidth="1"/>
    <col min="261" max="261" width="12.09765625" style="1" customWidth="1"/>
    <col min="262" max="262" width="10.69921875" style="1" customWidth="1"/>
    <col min="263" max="263" width="11.3984375" style="1" bestFit="1" customWidth="1"/>
    <col min="264" max="264" width="10.69921875" style="1" customWidth="1"/>
    <col min="265" max="266" width="0" style="1" hidden="1" customWidth="1"/>
    <col min="267" max="268" width="9.3984375" style="1" customWidth="1"/>
    <col min="269" max="269" width="11.3984375" style="1" bestFit="1" customWidth="1"/>
    <col min="270" max="270" width="10.69921875" style="1" customWidth="1"/>
    <col min="271" max="271" width="11.3984375" style="1" bestFit="1" customWidth="1"/>
    <col min="272" max="272" width="10.19921875" style="1" customWidth="1"/>
    <col min="273" max="273" width="14.69921875" style="1" customWidth="1"/>
    <col min="274" max="274" width="11.09765625" style="1" bestFit="1" customWidth="1"/>
    <col min="275" max="512" width="10.19921875" style="1"/>
    <col min="513" max="513" width="3.19921875" style="1" customWidth="1"/>
    <col min="514" max="514" width="39.8984375" style="1" bestFit="1" customWidth="1"/>
    <col min="515" max="515" width="27" style="1" customWidth="1"/>
    <col min="516" max="516" width="7.19921875" style="1" bestFit="1" customWidth="1"/>
    <col min="517" max="517" width="12.09765625" style="1" customWidth="1"/>
    <col min="518" max="518" width="10.69921875" style="1" customWidth="1"/>
    <col min="519" max="519" width="11.3984375" style="1" bestFit="1" customWidth="1"/>
    <col min="520" max="520" width="10.69921875" style="1" customWidth="1"/>
    <col min="521" max="522" width="0" style="1" hidden="1" customWidth="1"/>
    <col min="523" max="524" width="9.3984375" style="1" customWidth="1"/>
    <col min="525" max="525" width="11.3984375" style="1" bestFit="1" customWidth="1"/>
    <col min="526" max="526" width="10.69921875" style="1" customWidth="1"/>
    <col min="527" max="527" width="11.3984375" style="1" bestFit="1" customWidth="1"/>
    <col min="528" max="528" width="10.19921875" style="1" customWidth="1"/>
    <col min="529" max="529" width="14.69921875" style="1" customWidth="1"/>
    <col min="530" max="530" width="11.09765625" style="1" bestFit="1" customWidth="1"/>
    <col min="531" max="768" width="10.19921875" style="1"/>
    <col min="769" max="769" width="3.19921875" style="1" customWidth="1"/>
    <col min="770" max="770" width="39.8984375" style="1" bestFit="1" customWidth="1"/>
    <col min="771" max="771" width="27" style="1" customWidth="1"/>
    <col min="772" max="772" width="7.19921875" style="1" bestFit="1" customWidth="1"/>
    <col min="773" max="773" width="12.09765625" style="1" customWidth="1"/>
    <col min="774" max="774" width="10.69921875" style="1" customWidth="1"/>
    <col min="775" max="775" width="11.3984375" style="1" bestFit="1" customWidth="1"/>
    <col min="776" max="776" width="10.69921875" style="1" customWidth="1"/>
    <col min="777" max="778" width="0" style="1" hidden="1" customWidth="1"/>
    <col min="779" max="780" width="9.3984375" style="1" customWidth="1"/>
    <col min="781" max="781" width="11.3984375" style="1" bestFit="1" customWidth="1"/>
    <col min="782" max="782" width="10.69921875" style="1" customWidth="1"/>
    <col min="783" max="783" width="11.3984375" style="1" bestFit="1" customWidth="1"/>
    <col min="784" max="784" width="10.19921875" style="1" customWidth="1"/>
    <col min="785" max="785" width="14.69921875" style="1" customWidth="1"/>
    <col min="786" max="786" width="11.09765625" style="1" bestFit="1" customWidth="1"/>
    <col min="787" max="1024" width="10.19921875" style="1"/>
    <col min="1025" max="1025" width="3.19921875" style="1" customWidth="1"/>
    <col min="1026" max="1026" width="39.8984375" style="1" bestFit="1" customWidth="1"/>
    <col min="1027" max="1027" width="27" style="1" customWidth="1"/>
    <col min="1028" max="1028" width="7.19921875" style="1" bestFit="1" customWidth="1"/>
    <col min="1029" max="1029" width="12.09765625" style="1" customWidth="1"/>
    <col min="1030" max="1030" width="10.69921875" style="1" customWidth="1"/>
    <col min="1031" max="1031" width="11.3984375" style="1" bestFit="1" customWidth="1"/>
    <col min="1032" max="1032" width="10.69921875" style="1" customWidth="1"/>
    <col min="1033" max="1034" width="0" style="1" hidden="1" customWidth="1"/>
    <col min="1035" max="1036" width="9.3984375" style="1" customWidth="1"/>
    <col min="1037" max="1037" width="11.3984375" style="1" bestFit="1" customWidth="1"/>
    <col min="1038" max="1038" width="10.69921875" style="1" customWidth="1"/>
    <col min="1039" max="1039" width="11.3984375" style="1" bestFit="1" customWidth="1"/>
    <col min="1040" max="1040" width="10.19921875" style="1" customWidth="1"/>
    <col min="1041" max="1041" width="14.69921875" style="1" customWidth="1"/>
    <col min="1042" max="1042" width="11.09765625" style="1" bestFit="1" customWidth="1"/>
    <col min="1043" max="1280" width="10.19921875" style="1"/>
    <col min="1281" max="1281" width="3.19921875" style="1" customWidth="1"/>
    <col min="1282" max="1282" width="39.8984375" style="1" bestFit="1" customWidth="1"/>
    <col min="1283" max="1283" width="27" style="1" customWidth="1"/>
    <col min="1284" max="1284" width="7.19921875" style="1" bestFit="1" customWidth="1"/>
    <col min="1285" max="1285" width="12.09765625" style="1" customWidth="1"/>
    <col min="1286" max="1286" width="10.69921875" style="1" customWidth="1"/>
    <col min="1287" max="1287" width="11.3984375" style="1" bestFit="1" customWidth="1"/>
    <col min="1288" max="1288" width="10.69921875" style="1" customWidth="1"/>
    <col min="1289" max="1290" width="0" style="1" hidden="1" customWidth="1"/>
    <col min="1291" max="1292" width="9.3984375" style="1" customWidth="1"/>
    <col min="1293" max="1293" width="11.3984375" style="1" bestFit="1" customWidth="1"/>
    <col min="1294" max="1294" width="10.69921875" style="1" customWidth="1"/>
    <col min="1295" max="1295" width="11.3984375" style="1" bestFit="1" customWidth="1"/>
    <col min="1296" max="1296" width="10.19921875" style="1" customWidth="1"/>
    <col min="1297" max="1297" width="14.69921875" style="1" customWidth="1"/>
    <col min="1298" max="1298" width="11.09765625" style="1" bestFit="1" customWidth="1"/>
    <col min="1299" max="1536" width="10.19921875" style="1"/>
    <col min="1537" max="1537" width="3.19921875" style="1" customWidth="1"/>
    <col min="1538" max="1538" width="39.8984375" style="1" bestFit="1" customWidth="1"/>
    <col min="1539" max="1539" width="27" style="1" customWidth="1"/>
    <col min="1540" max="1540" width="7.19921875" style="1" bestFit="1" customWidth="1"/>
    <col min="1541" max="1541" width="12.09765625" style="1" customWidth="1"/>
    <col min="1542" max="1542" width="10.69921875" style="1" customWidth="1"/>
    <col min="1543" max="1543" width="11.3984375" style="1" bestFit="1" customWidth="1"/>
    <col min="1544" max="1544" width="10.69921875" style="1" customWidth="1"/>
    <col min="1545" max="1546" width="0" style="1" hidden="1" customWidth="1"/>
    <col min="1547" max="1548" width="9.3984375" style="1" customWidth="1"/>
    <col min="1549" max="1549" width="11.3984375" style="1" bestFit="1" customWidth="1"/>
    <col min="1550" max="1550" width="10.69921875" style="1" customWidth="1"/>
    <col min="1551" max="1551" width="11.3984375" style="1" bestFit="1" customWidth="1"/>
    <col min="1552" max="1552" width="10.19921875" style="1" customWidth="1"/>
    <col min="1553" max="1553" width="14.69921875" style="1" customWidth="1"/>
    <col min="1554" max="1554" width="11.09765625" style="1" bestFit="1" customWidth="1"/>
    <col min="1555" max="1792" width="10.19921875" style="1"/>
    <col min="1793" max="1793" width="3.19921875" style="1" customWidth="1"/>
    <col min="1794" max="1794" width="39.8984375" style="1" bestFit="1" customWidth="1"/>
    <col min="1795" max="1795" width="27" style="1" customWidth="1"/>
    <col min="1796" max="1796" width="7.19921875" style="1" bestFit="1" customWidth="1"/>
    <col min="1797" max="1797" width="12.09765625" style="1" customWidth="1"/>
    <col min="1798" max="1798" width="10.69921875" style="1" customWidth="1"/>
    <col min="1799" max="1799" width="11.3984375" style="1" bestFit="1" customWidth="1"/>
    <col min="1800" max="1800" width="10.69921875" style="1" customWidth="1"/>
    <col min="1801" max="1802" width="0" style="1" hidden="1" customWidth="1"/>
    <col min="1803" max="1804" width="9.3984375" style="1" customWidth="1"/>
    <col min="1805" max="1805" width="11.3984375" style="1" bestFit="1" customWidth="1"/>
    <col min="1806" max="1806" width="10.69921875" style="1" customWidth="1"/>
    <col min="1807" max="1807" width="11.3984375" style="1" bestFit="1" customWidth="1"/>
    <col min="1808" max="1808" width="10.19921875" style="1" customWidth="1"/>
    <col min="1809" max="1809" width="14.69921875" style="1" customWidth="1"/>
    <col min="1810" max="1810" width="11.09765625" style="1" bestFit="1" customWidth="1"/>
    <col min="1811" max="2048" width="10.19921875" style="1"/>
    <col min="2049" max="2049" width="3.19921875" style="1" customWidth="1"/>
    <col min="2050" max="2050" width="39.8984375" style="1" bestFit="1" customWidth="1"/>
    <col min="2051" max="2051" width="27" style="1" customWidth="1"/>
    <col min="2052" max="2052" width="7.19921875" style="1" bestFit="1" customWidth="1"/>
    <col min="2053" max="2053" width="12.09765625" style="1" customWidth="1"/>
    <col min="2054" max="2054" width="10.69921875" style="1" customWidth="1"/>
    <col min="2055" max="2055" width="11.3984375" style="1" bestFit="1" customWidth="1"/>
    <col min="2056" max="2056" width="10.69921875" style="1" customWidth="1"/>
    <col min="2057" max="2058" width="0" style="1" hidden="1" customWidth="1"/>
    <col min="2059" max="2060" width="9.3984375" style="1" customWidth="1"/>
    <col min="2061" max="2061" width="11.3984375" style="1" bestFit="1" customWidth="1"/>
    <col min="2062" max="2062" width="10.69921875" style="1" customWidth="1"/>
    <col min="2063" max="2063" width="11.3984375" style="1" bestFit="1" customWidth="1"/>
    <col min="2064" max="2064" width="10.19921875" style="1" customWidth="1"/>
    <col min="2065" max="2065" width="14.69921875" style="1" customWidth="1"/>
    <col min="2066" max="2066" width="11.09765625" style="1" bestFit="1" customWidth="1"/>
    <col min="2067" max="2304" width="10.19921875" style="1"/>
    <col min="2305" max="2305" width="3.19921875" style="1" customWidth="1"/>
    <col min="2306" max="2306" width="39.8984375" style="1" bestFit="1" customWidth="1"/>
    <col min="2307" max="2307" width="27" style="1" customWidth="1"/>
    <col min="2308" max="2308" width="7.19921875" style="1" bestFit="1" customWidth="1"/>
    <col min="2309" max="2309" width="12.09765625" style="1" customWidth="1"/>
    <col min="2310" max="2310" width="10.69921875" style="1" customWidth="1"/>
    <col min="2311" max="2311" width="11.3984375" style="1" bestFit="1" customWidth="1"/>
    <col min="2312" max="2312" width="10.69921875" style="1" customWidth="1"/>
    <col min="2313" max="2314" width="0" style="1" hidden="1" customWidth="1"/>
    <col min="2315" max="2316" width="9.3984375" style="1" customWidth="1"/>
    <col min="2317" max="2317" width="11.3984375" style="1" bestFit="1" customWidth="1"/>
    <col min="2318" max="2318" width="10.69921875" style="1" customWidth="1"/>
    <col min="2319" max="2319" width="11.3984375" style="1" bestFit="1" customWidth="1"/>
    <col min="2320" max="2320" width="10.19921875" style="1" customWidth="1"/>
    <col min="2321" max="2321" width="14.69921875" style="1" customWidth="1"/>
    <col min="2322" max="2322" width="11.09765625" style="1" bestFit="1" customWidth="1"/>
    <col min="2323" max="2560" width="10.19921875" style="1"/>
    <col min="2561" max="2561" width="3.19921875" style="1" customWidth="1"/>
    <col min="2562" max="2562" width="39.8984375" style="1" bestFit="1" customWidth="1"/>
    <col min="2563" max="2563" width="27" style="1" customWidth="1"/>
    <col min="2564" max="2564" width="7.19921875" style="1" bestFit="1" customWidth="1"/>
    <col min="2565" max="2565" width="12.09765625" style="1" customWidth="1"/>
    <col min="2566" max="2566" width="10.69921875" style="1" customWidth="1"/>
    <col min="2567" max="2567" width="11.3984375" style="1" bestFit="1" customWidth="1"/>
    <col min="2568" max="2568" width="10.69921875" style="1" customWidth="1"/>
    <col min="2569" max="2570" width="0" style="1" hidden="1" customWidth="1"/>
    <col min="2571" max="2572" width="9.3984375" style="1" customWidth="1"/>
    <col min="2573" max="2573" width="11.3984375" style="1" bestFit="1" customWidth="1"/>
    <col min="2574" max="2574" width="10.69921875" style="1" customWidth="1"/>
    <col min="2575" max="2575" width="11.3984375" style="1" bestFit="1" customWidth="1"/>
    <col min="2576" max="2576" width="10.19921875" style="1" customWidth="1"/>
    <col min="2577" max="2577" width="14.69921875" style="1" customWidth="1"/>
    <col min="2578" max="2578" width="11.09765625" style="1" bestFit="1" customWidth="1"/>
    <col min="2579" max="2816" width="10.19921875" style="1"/>
    <col min="2817" max="2817" width="3.19921875" style="1" customWidth="1"/>
    <col min="2818" max="2818" width="39.8984375" style="1" bestFit="1" customWidth="1"/>
    <col min="2819" max="2819" width="27" style="1" customWidth="1"/>
    <col min="2820" max="2820" width="7.19921875" style="1" bestFit="1" customWidth="1"/>
    <col min="2821" max="2821" width="12.09765625" style="1" customWidth="1"/>
    <col min="2822" max="2822" width="10.69921875" style="1" customWidth="1"/>
    <col min="2823" max="2823" width="11.3984375" style="1" bestFit="1" customWidth="1"/>
    <col min="2824" max="2824" width="10.69921875" style="1" customWidth="1"/>
    <col min="2825" max="2826" width="0" style="1" hidden="1" customWidth="1"/>
    <col min="2827" max="2828" width="9.3984375" style="1" customWidth="1"/>
    <col min="2829" max="2829" width="11.3984375" style="1" bestFit="1" customWidth="1"/>
    <col min="2830" max="2830" width="10.69921875" style="1" customWidth="1"/>
    <col min="2831" max="2831" width="11.3984375" style="1" bestFit="1" customWidth="1"/>
    <col min="2832" max="2832" width="10.19921875" style="1" customWidth="1"/>
    <col min="2833" max="2833" width="14.69921875" style="1" customWidth="1"/>
    <col min="2834" max="2834" width="11.09765625" style="1" bestFit="1" customWidth="1"/>
    <col min="2835" max="3072" width="10.19921875" style="1"/>
    <col min="3073" max="3073" width="3.19921875" style="1" customWidth="1"/>
    <col min="3074" max="3074" width="39.8984375" style="1" bestFit="1" customWidth="1"/>
    <col min="3075" max="3075" width="27" style="1" customWidth="1"/>
    <col min="3076" max="3076" width="7.19921875" style="1" bestFit="1" customWidth="1"/>
    <col min="3077" max="3077" width="12.09765625" style="1" customWidth="1"/>
    <col min="3078" max="3078" width="10.69921875" style="1" customWidth="1"/>
    <col min="3079" max="3079" width="11.3984375" style="1" bestFit="1" customWidth="1"/>
    <col min="3080" max="3080" width="10.69921875" style="1" customWidth="1"/>
    <col min="3081" max="3082" width="0" style="1" hidden="1" customWidth="1"/>
    <col min="3083" max="3084" width="9.3984375" style="1" customWidth="1"/>
    <col min="3085" max="3085" width="11.3984375" style="1" bestFit="1" customWidth="1"/>
    <col min="3086" max="3086" width="10.69921875" style="1" customWidth="1"/>
    <col min="3087" max="3087" width="11.3984375" style="1" bestFit="1" customWidth="1"/>
    <col min="3088" max="3088" width="10.19921875" style="1" customWidth="1"/>
    <col min="3089" max="3089" width="14.69921875" style="1" customWidth="1"/>
    <col min="3090" max="3090" width="11.09765625" style="1" bestFit="1" customWidth="1"/>
    <col min="3091" max="3328" width="10.19921875" style="1"/>
    <col min="3329" max="3329" width="3.19921875" style="1" customWidth="1"/>
    <col min="3330" max="3330" width="39.8984375" style="1" bestFit="1" customWidth="1"/>
    <col min="3331" max="3331" width="27" style="1" customWidth="1"/>
    <col min="3332" max="3332" width="7.19921875" style="1" bestFit="1" customWidth="1"/>
    <col min="3333" max="3333" width="12.09765625" style="1" customWidth="1"/>
    <col min="3334" max="3334" width="10.69921875" style="1" customWidth="1"/>
    <col min="3335" max="3335" width="11.3984375" style="1" bestFit="1" customWidth="1"/>
    <col min="3336" max="3336" width="10.69921875" style="1" customWidth="1"/>
    <col min="3337" max="3338" width="0" style="1" hidden="1" customWidth="1"/>
    <col min="3339" max="3340" width="9.3984375" style="1" customWidth="1"/>
    <col min="3341" max="3341" width="11.3984375" style="1" bestFit="1" customWidth="1"/>
    <col min="3342" max="3342" width="10.69921875" style="1" customWidth="1"/>
    <col min="3343" max="3343" width="11.3984375" style="1" bestFit="1" customWidth="1"/>
    <col min="3344" max="3344" width="10.19921875" style="1" customWidth="1"/>
    <col min="3345" max="3345" width="14.69921875" style="1" customWidth="1"/>
    <col min="3346" max="3346" width="11.09765625" style="1" bestFit="1" customWidth="1"/>
    <col min="3347" max="3584" width="10.19921875" style="1"/>
    <col min="3585" max="3585" width="3.19921875" style="1" customWidth="1"/>
    <col min="3586" max="3586" width="39.8984375" style="1" bestFit="1" customWidth="1"/>
    <col min="3587" max="3587" width="27" style="1" customWidth="1"/>
    <col min="3588" max="3588" width="7.19921875" style="1" bestFit="1" customWidth="1"/>
    <col min="3589" max="3589" width="12.09765625" style="1" customWidth="1"/>
    <col min="3590" max="3590" width="10.69921875" style="1" customWidth="1"/>
    <col min="3591" max="3591" width="11.3984375" style="1" bestFit="1" customWidth="1"/>
    <col min="3592" max="3592" width="10.69921875" style="1" customWidth="1"/>
    <col min="3593" max="3594" width="0" style="1" hidden="1" customWidth="1"/>
    <col min="3595" max="3596" width="9.3984375" style="1" customWidth="1"/>
    <col min="3597" max="3597" width="11.3984375" style="1" bestFit="1" customWidth="1"/>
    <col min="3598" max="3598" width="10.69921875" style="1" customWidth="1"/>
    <col min="3599" max="3599" width="11.3984375" style="1" bestFit="1" customWidth="1"/>
    <col min="3600" max="3600" width="10.19921875" style="1" customWidth="1"/>
    <col min="3601" max="3601" width="14.69921875" style="1" customWidth="1"/>
    <col min="3602" max="3602" width="11.09765625" style="1" bestFit="1" customWidth="1"/>
    <col min="3603" max="3840" width="10.19921875" style="1"/>
    <col min="3841" max="3841" width="3.19921875" style="1" customWidth="1"/>
    <col min="3842" max="3842" width="39.8984375" style="1" bestFit="1" customWidth="1"/>
    <col min="3843" max="3843" width="27" style="1" customWidth="1"/>
    <col min="3844" max="3844" width="7.19921875" style="1" bestFit="1" customWidth="1"/>
    <col min="3845" max="3845" width="12.09765625" style="1" customWidth="1"/>
    <col min="3846" max="3846" width="10.69921875" style="1" customWidth="1"/>
    <col min="3847" max="3847" width="11.3984375" style="1" bestFit="1" customWidth="1"/>
    <col min="3848" max="3848" width="10.69921875" style="1" customWidth="1"/>
    <col min="3849" max="3850" width="0" style="1" hidden="1" customWidth="1"/>
    <col min="3851" max="3852" width="9.3984375" style="1" customWidth="1"/>
    <col min="3853" max="3853" width="11.3984375" style="1" bestFit="1" customWidth="1"/>
    <col min="3854" max="3854" width="10.69921875" style="1" customWidth="1"/>
    <col min="3855" max="3855" width="11.3984375" style="1" bestFit="1" customWidth="1"/>
    <col min="3856" max="3856" width="10.19921875" style="1" customWidth="1"/>
    <col min="3857" max="3857" width="14.69921875" style="1" customWidth="1"/>
    <col min="3858" max="3858" width="11.09765625" style="1" bestFit="1" customWidth="1"/>
    <col min="3859" max="4096" width="10.19921875" style="1"/>
    <col min="4097" max="4097" width="3.19921875" style="1" customWidth="1"/>
    <col min="4098" max="4098" width="39.8984375" style="1" bestFit="1" customWidth="1"/>
    <col min="4099" max="4099" width="27" style="1" customWidth="1"/>
    <col min="4100" max="4100" width="7.19921875" style="1" bestFit="1" customWidth="1"/>
    <col min="4101" max="4101" width="12.09765625" style="1" customWidth="1"/>
    <col min="4102" max="4102" width="10.69921875" style="1" customWidth="1"/>
    <col min="4103" max="4103" width="11.3984375" style="1" bestFit="1" customWidth="1"/>
    <col min="4104" max="4104" width="10.69921875" style="1" customWidth="1"/>
    <col min="4105" max="4106" width="0" style="1" hidden="1" customWidth="1"/>
    <col min="4107" max="4108" width="9.3984375" style="1" customWidth="1"/>
    <col min="4109" max="4109" width="11.3984375" style="1" bestFit="1" customWidth="1"/>
    <col min="4110" max="4110" width="10.69921875" style="1" customWidth="1"/>
    <col min="4111" max="4111" width="11.3984375" style="1" bestFit="1" customWidth="1"/>
    <col min="4112" max="4112" width="10.19921875" style="1" customWidth="1"/>
    <col min="4113" max="4113" width="14.69921875" style="1" customWidth="1"/>
    <col min="4114" max="4114" width="11.09765625" style="1" bestFit="1" customWidth="1"/>
    <col min="4115" max="4352" width="10.19921875" style="1"/>
    <col min="4353" max="4353" width="3.19921875" style="1" customWidth="1"/>
    <col min="4354" max="4354" width="39.8984375" style="1" bestFit="1" customWidth="1"/>
    <col min="4355" max="4355" width="27" style="1" customWidth="1"/>
    <col min="4356" max="4356" width="7.19921875" style="1" bestFit="1" customWidth="1"/>
    <col min="4357" max="4357" width="12.09765625" style="1" customWidth="1"/>
    <col min="4358" max="4358" width="10.69921875" style="1" customWidth="1"/>
    <col min="4359" max="4359" width="11.3984375" style="1" bestFit="1" customWidth="1"/>
    <col min="4360" max="4360" width="10.69921875" style="1" customWidth="1"/>
    <col min="4361" max="4362" width="0" style="1" hidden="1" customWidth="1"/>
    <col min="4363" max="4364" width="9.3984375" style="1" customWidth="1"/>
    <col min="4365" max="4365" width="11.3984375" style="1" bestFit="1" customWidth="1"/>
    <col min="4366" max="4366" width="10.69921875" style="1" customWidth="1"/>
    <col min="4367" max="4367" width="11.3984375" style="1" bestFit="1" customWidth="1"/>
    <col min="4368" max="4368" width="10.19921875" style="1" customWidth="1"/>
    <col min="4369" max="4369" width="14.69921875" style="1" customWidth="1"/>
    <col min="4370" max="4370" width="11.09765625" style="1" bestFit="1" customWidth="1"/>
    <col min="4371" max="4608" width="10.19921875" style="1"/>
    <col min="4609" max="4609" width="3.19921875" style="1" customWidth="1"/>
    <col min="4610" max="4610" width="39.8984375" style="1" bestFit="1" customWidth="1"/>
    <col min="4611" max="4611" width="27" style="1" customWidth="1"/>
    <col min="4612" max="4612" width="7.19921875" style="1" bestFit="1" customWidth="1"/>
    <col min="4613" max="4613" width="12.09765625" style="1" customWidth="1"/>
    <col min="4614" max="4614" width="10.69921875" style="1" customWidth="1"/>
    <col min="4615" max="4615" width="11.3984375" style="1" bestFit="1" customWidth="1"/>
    <col min="4616" max="4616" width="10.69921875" style="1" customWidth="1"/>
    <col min="4617" max="4618" width="0" style="1" hidden="1" customWidth="1"/>
    <col min="4619" max="4620" width="9.3984375" style="1" customWidth="1"/>
    <col min="4621" max="4621" width="11.3984375" style="1" bestFit="1" customWidth="1"/>
    <col min="4622" max="4622" width="10.69921875" style="1" customWidth="1"/>
    <col min="4623" max="4623" width="11.3984375" style="1" bestFit="1" customWidth="1"/>
    <col min="4624" max="4624" width="10.19921875" style="1" customWidth="1"/>
    <col min="4625" max="4625" width="14.69921875" style="1" customWidth="1"/>
    <col min="4626" max="4626" width="11.09765625" style="1" bestFit="1" customWidth="1"/>
    <col min="4627" max="4864" width="10.19921875" style="1"/>
    <col min="4865" max="4865" width="3.19921875" style="1" customWidth="1"/>
    <col min="4866" max="4866" width="39.8984375" style="1" bestFit="1" customWidth="1"/>
    <col min="4867" max="4867" width="27" style="1" customWidth="1"/>
    <col min="4868" max="4868" width="7.19921875" style="1" bestFit="1" customWidth="1"/>
    <col min="4869" max="4869" width="12.09765625" style="1" customWidth="1"/>
    <col min="4870" max="4870" width="10.69921875" style="1" customWidth="1"/>
    <col min="4871" max="4871" width="11.3984375" style="1" bestFit="1" customWidth="1"/>
    <col min="4872" max="4872" width="10.69921875" style="1" customWidth="1"/>
    <col min="4873" max="4874" width="0" style="1" hidden="1" customWidth="1"/>
    <col min="4875" max="4876" width="9.3984375" style="1" customWidth="1"/>
    <col min="4877" max="4877" width="11.3984375" style="1" bestFit="1" customWidth="1"/>
    <col min="4878" max="4878" width="10.69921875" style="1" customWidth="1"/>
    <col min="4879" max="4879" width="11.3984375" style="1" bestFit="1" customWidth="1"/>
    <col min="4880" max="4880" width="10.19921875" style="1" customWidth="1"/>
    <col min="4881" max="4881" width="14.69921875" style="1" customWidth="1"/>
    <col min="4882" max="4882" width="11.09765625" style="1" bestFit="1" customWidth="1"/>
    <col min="4883" max="5120" width="10.19921875" style="1"/>
    <col min="5121" max="5121" width="3.19921875" style="1" customWidth="1"/>
    <col min="5122" max="5122" width="39.8984375" style="1" bestFit="1" customWidth="1"/>
    <col min="5123" max="5123" width="27" style="1" customWidth="1"/>
    <col min="5124" max="5124" width="7.19921875" style="1" bestFit="1" customWidth="1"/>
    <col min="5125" max="5125" width="12.09765625" style="1" customWidth="1"/>
    <col min="5126" max="5126" width="10.69921875" style="1" customWidth="1"/>
    <col min="5127" max="5127" width="11.3984375" style="1" bestFit="1" customWidth="1"/>
    <col min="5128" max="5128" width="10.69921875" style="1" customWidth="1"/>
    <col min="5129" max="5130" width="0" style="1" hidden="1" customWidth="1"/>
    <col min="5131" max="5132" width="9.3984375" style="1" customWidth="1"/>
    <col min="5133" max="5133" width="11.3984375" style="1" bestFit="1" customWidth="1"/>
    <col min="5134" max="5134" width="10.69921875" style="1" customWidth="1"/>
    <col min="5135" max="5135" width="11.3984375" style="1" bestFit="1" customWidth="1"/>
    <col min="5136" max="5136" width="10.19921875" style="1" customWidth="1"/>
    <col min="5137" max="5137" width="14.69921875" style="1" customWidth="1"/>
    <col min="5138" max="5138" width="11.09765625" style="1" bestFit="1" customWidth="1"/>
    <col min="5139" max="5376" width="10.19921875" style="1"/>
    <col min="5377" max="5377" width="3.19921875" style="1" customWidth="1"/>
    <col min="5378" max="5378" width="39.8984375" style="1" bestFit="1" customWidth="1"/>
    <col min="5379" max="5379" width="27" style="1" customWidth="1"/>
    <col min="5380" max="5380" width="7.19921875" style="1" bestFit="1" customWidth="1"/>
    <col min="5381" max="5381" width="12.09765625" style="1" customWidth="1"/>
    <col min="5382" max="5382" width="10.69921875" style="1" customWidth="1"/>
    <col min="5383" max="5383" width="11.3984375" style="1" bestFit="1" customWidth="1"/>
    <col min="5384" max="5384" width="10.69921875" style="1" customWidth="1"/>
    <col min="5385" max="5386" width="0" style="1" hidden="1" customWidth="1"/>
    <col min="5387" max="5388" width="9.3984375" style="1" customWidth="1"/>
    <col min="5389" max="5389" width="11.3984375" style="1" bestFit="1" customWidth="1"/>
    <col min="5390" max="5390" width="10.69921875" style="1" customWidth="1"/>
    <col min="5391" max="5391" width="11.3984375" style="1" bestFit="1" customWidth="1"/>
    <col min="5392" max="5392" width="10.19921875" style="1" customWidth="1"/>
    <col min="5393" max="5393" width="14.69921875" style="1" customWidth="1"/>
    <col min="5394" max="5394" width="11.09765625" style="1" bestFit="1" customWidth="1"/>
    <col min="5395" max="5632" width="10.19921875" style="1"/>
    <col min="5633" max="5633" width="3.19921875" style="1" customWidth="1"/>
    <col min="5634" max="5634" width="39.8984375" style="1" bestFit="1" customWidth="1"/>
    <col min="5635" max="5635" width="27" style="1" customWidth="1"/>
    <col min="5636" max="5636" width="7.19921875" style="1" bestFit="1" customWidth="1"/>
    <col min="5637" max="5637" width="12.09765625" style="1" customWidth="1"/>
    <col min="5638" max="5638" width="10.69921875" style="1" customWidth="1"/>
    <col min="5639" max="5639" width="11.3984375" style="1" bestFit="1" customWidth="1"/>
    <col min="5640" max="5640" width="10.69921875" style="1" customWidth="1"/>
    <col min="5641" max="5642" width="0" style="1" hidden="1" customWidth="1"/>
    <col min="5643" max="5644" width="9.3984375" style="1" customWidth="1"/>
    <col min="5645" max="5645" width="11.3984375" style="1" bestFit="1" customWidth="1"/>
    <col min="5646" max="5646" width="10.69921875" style="1" customWidth="1"/>
    <col min="5647" max="5647" width="11.3984375" style="1" bestFit="1" customWidth="1"/>
    <col min="5648" max="5648" width="10.19921875" style="1" customWidth="1"/>
    <col min="5649" max="5649" width="14.69921875" style="1" customWidth="1"/>
    <col min="5650" max="5650" width="11.09765625" style="1" bestFit="1" customWidth="1"/>
    <col min="5651" max="5888" width="10.19921875" style="1"/>
    <col min="5889" max="5889" width="3.19921875" style="1" customWidth="1"/>
    <col min="5890" max="5890" width="39.8984375" style="1" bestFit="1" customWidth="1"/>
    <col min="5891" max="5891" width="27" style="1" customWidth="1"/>
    <col min="5892" max="5892" width="7.19921875" style="1" bestFit="1" customWidth="1"/>
    <col min="5893" max="5893" width="12.09765625" style="1" customWidth="1"/>
    <col min="5894" max="5894" width="10.69921875" style="1" customWidth="1"/>
    <col min="5895" max="5895" width="11.3984375" style="1" bestFit="1" customWidth="1"/>
    <col min="5896" max="5896" width="10.69921875" style="1" customWidth="1"/>
    <col min="5897" max="5898" width="0" style="1" hidden="1" customWidth="1"/>
    <col min="5899" max="5900" width="9.3984375" style="1" customWidth="1"/>
    <col min="5901" max="5901" width="11.3984375" style="1" bestFit="1" customWidth="1"/>
    <col min="5902" max="5902" width="10.69921875" style="1" customWidth="1"/>
    <col min="5903" max="5903" width="11.3984375" style="1" bestFit="1" customWidth="1"/>
    <col min="5904" max="5904" width="10.19921875" style="1" customWidth="1"/>
    <col min="5905" max="5905" width="14.69921875" style="1" customWidth="1"/>
    <col min="5906" max="5906" width="11.09765625" style="1" bestFit="1" customWidth="1"/>
    <col min="5907" max="6144" width="10.19921875" style="1"/>
    <col min="6145" max="6145" width="3.19921875" style="1" customWidth="1"/>
    <col min="6146" max="6146" width="39.8984375" style="1" bestFit="1" customWidth="1"/>
    <col min="6147" max="6147" width="27" style="1" customWidth="1"/>
    <col min="6148" max="6148" width="7.19921875" style="1" bestFit="1" customWidth="1"/>
    <col min="6149" max="6149" width="12.09765625" style="1" customWidth="1"/>
    <col min="6150" max="6150" width="10.69921875" style="1" customWidth="1"/>
    <col min="6151" max="6151" width="11.3984375" style="1" bestFit="1" customWidth="1"/>
    <col min="6152" max="6152" width="10.69921875" style="1" customWidth="1"/>
    <col min="6153" max="6154" width="0" style="1" hidden="1" customWidth="1"/>
    <col min="6155" max="6156" width="9.3984375" style="1" customWidth="1"/>
    <col min="6157" max="6157" width="11.3984375" style="1" bestFit="1" customWidth="1"/>
    <col min="6158" max="6158" width="10.69921875" style="1" customWidth="1"/>
    <col min="6159" max="6159" width="11.3984375" style="1" bestFit="1" customWidth="1"/>
    <col min="6160" max="6160" width="10.19921875" style="1" customWidth="1"/>
    <col min="6161" max="6161" width="14.69921875" style="1" customWidth="1"/>
    <col min="6162" max="6162" width="11.09765625" style="1" bestFit="1" customWidth="1"/>
    <col min="6163" max="6400" width="10.19921875" style="1"/>
    <col min="6401" max="6401" width="3.19921875" style="1" customWidth="1"/>
    <col min="6402" max="6402" width="39.8984375" style="1" bestFit="1" customWidth="1"/>
    <col min="6403" max="6403" width="27" style="1" customWidth="1"/>
    <col min="6404" max="6404" width="7.19921875" style="1" bestFit="1" customWidth="1"/>
    <col min="6405" max="6405" width="12.09765625" style="1" customWidth="1"/>
    <col min="6406" max="6406" width="10.69921875" style="1" customWidth="1"/>
    <col min="6407" max="6407" width="11.3984375" style="1" bestFit="1" customWidth="1"/>
    <col min="6408" max="6408" width="10.69921875" style="1" customWidth="1"/>
    <col min="6409" max="6410" width="0" style="1" hidden="1" customWidth="1"/>
    <col min="6411" max="6412" width="9.3984375" style="1" customWidth="1"/>
    <col min="6413" max="6413" width="11.3984375" style="1" bestFit="1" customWidth="1"/>
    <col min="6414" max="6414" width="10.69921875" style="1" customWidth="1"/>
    <col min="6415" max="6415" width="11.3984375" style="1" bestFit="1" customWidth="1"/>
    <col min="6416" max="6416" width="10.19921875" style="1" customWidth="1"/>
    <col min="6417" max="6417" width="14.69921875" style="1" customWidth="1"/>
    <col min="6418" max="6418" width="11.09765625" style="1" bestFit="1" customWidth="1"/>
    <col min="6419" max="6656" width="10.19921875" style="1"/>
    <col min="6657" max="6657" width="3.19921875" style="1" customWidth="1"/>
    <col min="6658" max="6658" width="39.8984375" style="1" bestFit="1" customWidth="1"/>
    <col min="6659" max="6659" width="27" style="1" customWidth="1"/>
    <col min="6660" max="6660" width="7.19921875" style="1" bestFit="1" customWidth="1"/>
    <col min="6661" max="6661" width="12.09765625" style="1" customWidth="1"/>
    <col min="6662" max="6662" width="10.69921875" style="1" customWidth="1"/>
    <col min="6663" max="6663" width="11.3984375" style="1" bestFit="1" customWidth="1"/>
    <col min="6664" max="6664" width="10.69921875" style="1" customWidth="1"/>
    <col min="6665" max="6666" width="0" style="1" hidden="1" customWidth="1"/>
    <col min="6667" max="6668" width="9.3984375" style="1" customWidth="1"/>
    <col min="6669" max="6669" width="11.3984375" style="1" bestFit="1" customWidth="1"/>
    <col min="6670" max="6670" width="10.69921875" style="1" customWidth="1"/>
    <col min="6671" max="6671" width="11.3984375" style="1" bestFit="1" customWidth="1"/>
    <col min="6672" max="6672" width="10.19921875" style="1" customWidth="1"/>
    <col min="6673" max="6673" width="14.69921875" style="1" customWidth="1"/>
    <col min="6674" max="6674" width="11.09765625" style="1" bestFit="1" customWidth="1"/>
    <col min="6675" max="6912" width="10.19921875" style="1"/>
    <col min="6913" max="6913" width="3.19921875" style="1" customWidth="1"/>
    <col min="6914" max="6914" width="39.8984375" style="1" bestFit="1" customWidth="1"/>
    <col min="6915" max="6915" width="27" style="1" customWidth="1"/>
    <col min="6916" max="6916" width="7.19921875" style="1" bestFit="1" customWidth="1"/>
    <col min="6917" max="6917" width="12.09765625" style="1" customWidth="1"/>
    <col min="6918" max="6918" width="10.69921875" style="1" customWidth="1"/>
    <col min="6919" max="6919" width="11.3984375" style="1" bestFit="1" customWidth="1"/>
    <col min="6920" max="6920" width="10.69921875" style="1" customWidth="1"/>
    <col min="6921" max="6922" width="0" style="1" hidden="1" customWidth="1"/>
    <col min="6923" max="6924" width="9.3984375" style="1" customWidth="1"/>
    <col min="6925" max="6925" width="11.3984375" style="1" bestFit="1" customWidth="1"/>
    <col min="6926" max="6926" width="10.69921875" style="1" customWidth="1"/>
    <col min="6927" max="6927" width="11.3984375" style="1" bestFit="1" customWidth="1"/>
    <col min="6928" max="6928" width="10.19921875" style="1" customWidth="1"/>
    <col min="6929" max="6929" width="14.69921875" style="1" customWidth="1"/>
    <col min="6930" max="6930" width="11.09765625" style="1" bestFit="1" customWidth="1"/>
    <col min="6931" max="7168" width="10.19921875" style="1"/>
    <col min="7169" max="7169" width="3.19921875" style="1" customWidth="1"/>
    <col min="7170" max="7170" width="39.8984375" style="1" bestFit="1" customWidth="1"/>
    <col min="7171" max="7171" width="27" style="1" customWidth="1"/>
    <col min="7172" max="7172" width="7.19921875" style="1" bestFit="1" customWidth="1"/>
    <col min="7173" max="7173" width="12.09765625" style="1" customWidth="1"/>
    <col min="7174" max="7174" width="10.69921875" style="1" customWidth="1"/>
    <col min="7175" max="7175" width="11.3984375" style="1" bestFit="1" customWidth="1"/>
    <col min="7176" max="7176" width="10.69921875" style="1" customWidth="1"/>
    <col min="7177" max="7178" width="0" style="1" hidden="1" customWidth="1"/>
    <col min="7179" max="7180" width="9.3984375" style="1" customWidth="1"/>
    <col min="7181" max="7181" width="11.3984375" style="1" bestFit="1" customWidth="1"/>
    <col min="7182" max="7182" width="10.69921875" style="1" customWidth="1"/>
    <col min="7183" max="7183" width="11.3984375" style="1" bestFit="1" customWidth="1"/>
    <col min="7184" max="7184" width="10.19921875" style="1" customWidth="1"/>
    <col min="7185" max="7185" width="14.69921875" style="1" customWidth="1"/>
    <col min="7186" max="7186" width="11.09765625" style="1" bestFit="1" customWidth="1"/>
    <col min="7187" max="7424" width="10.19921875" style="1"/>
    <col min="7425" max="7425" width="3.19921875" style="1" customWidth="1"/>
    <col min="7426" max="7426" width="39.8984375" style="1" bestFit="1" customWidth="1"/>
    <col min="7427" max="7427" width="27" style="1" customWidth="1"/>
    <col min="7428" max="7428" width="7.19921875" style="1" bestFit="1" customWidth="1"/>
    <col min="7429" max="7429" width="12.09765625" style="1" customWidth="1"/>
    <col min="7430" max="7430" width="10.69921875" style="1" customWidth="1"/>
    <col min="7431" max="7431" width="11.3984375" style="1" bestFit="1" customWidth="1"/>
    <col min="7432" max="7432" width="10.69921875" style="1" customWidth="1"/>
    <col min="7433" max="7434" width="0" style="1" hidden="1" customWidth="1"/>
    <col min="7435" max="7436" width="9.3984375" style="1" customWidth="1"/>
    <col min="7437" max="7437" width="11.3984375" style="1" bestFit="1" customWidth="1"/>
    <col min="7438" max="7438" width="10.69921875" style="1" customWidth="1"/>
    <col min="7439" max="7439" width="11.3984375" style="1" bestFit="1" customWidth="1"/>
    <col min="7440" max="7440" width="10.19921875" style="1" customWidth="1"/>
    <col min="7441" max="7441" width="14.69921875" style="1" customWidth="1"/>
    <col min="7442" max="7442" width="11.09765625" style="1" bestFit="1" customWidth="1"/>
    <col min="7443" max="7680" width="10.19921875" style="1"/>
    <col min="7681" max="7681" width="3.19921875" style="1" customWidth="1"/>
    <col min="7682" max="7682" width="39.8984375" style="1" bestFit="1" customWidth="1"/>
    <col min="7683" max="7683" width="27" style="1" customWidth="1"/>
    <col min="7684" max="7684" width="7.19921875" style="1" bestFit="1" customWidth="1"/>
    <col min="7685" max="7685" width="12.09765625" style="1" customWidth="1"/>
    <col min="7686" max="7686" width="10.69921875" style="1" customWidth="1"/>
    <col min="7687" max="7687" width="11.3984375" style="1" bestFit="1" customWidth="1"/>
    <col min="7688" max="7688" width="10.69921875" style="1" customWidth="1"/>
    <col min="7689" max="7690" width="0" style="1" hidden="1" customWidth="1"/>
    <col min="7691" max="7692" width="9.3984375" style="1" customWidth="1"/>
    <col min="7693" max="7693" width="11.3984375" style="1" bestFit="1" customWidth="1"/>
    <col min="7694" max="7694" width="10.69921875" style="1" customWidth="1"/>
    <col min="7695" max="7695" width="11.3984375" style="1" bestFit="1" customWidth="1"/>
    <col min="7696" max="7696" width="10.19921875" style="1" customWidth="1"/>
    <col min="7697" max="7697" width="14.69921875" style="1" customWidth="1"/>
    <col min="7698" max="7698" width="11.09765625" style="1" bestFit="1" customWidth="1"/>
    <col min="7699" max="7936" width="10.19921875" style="1"/>
    <col min="7937" max="7937" width="3.19921875" style="1" customWidth="1"/>
    <col min="7938" max="7938" width="39.8984375" style="1" bestFit="1" customWidth="1"/>
    <col min="7939" max="7939" width="27" style="1" customWidth="1"/>
    <col min="7940" max="7940" width="7.19921875" style="1" bestFit="1" customWidth="1"/>
    <col min="7941" max="7941" width="12.09765625" style="1" customWidth="1"/>
    <col min="7942" max="7942" width="10.69921875" style="1" customWidth="1"/>
    <col min="7943" max="7943" width="11.3984375" style="1" bestFit="1" customWidth="1"/>
    <col min="7944" max="7944" width="10.69921875" style="1" customWidth="1"/>
    <col min="7945" max="7946" width="0" style="1" hidden="1" customWidth="1"/>
    <col min="7947" max="7948" width="9.3984375" style="1" customWidth="1"/>
    <col min="7949" max="7949" width="11.3984375" style="1" bestFit="1" customWidth="1"/>
    <col min="7950" max="7950" width="10.69921875" style="1" customWidth="1"/>
    <col min="7951" max="7951" width="11.3984375" style="1" bestFit="1" customWidth="1"/>
    <col min="7952" max="7952" width="10.19921875" style="1" customWidth="1"/>
    <col min="7953" max="7953" width="14.69921875" style="1" customWidth="1"/>
    <col min="7954" max="7954" width="11.09765625" style="1" bestFit="1" customWidth="1"/>
    <col min="7955" max="8192" width="10.19921875" style="1"/>
    <col min="8193" max="8193" width="3.19921875" style="1" customWidth="1"/>
    <col min="8194" max="8194" width="39.8984375" style="1" bestFit="1" customWidth="1"/>
    <col min="8195" max="8195" width="27" style="1" customWidth="1"/>
    <col min="8196" max="8196" width="7.19921875" style="1" bestFit="1" customWidth="1"/>
    <col min="8197" max="8197" width="12.09765625" style="1" customWidth="1"/>
    <col min="8198" max="8198" width="10.69921875" style="1" customWidth="1"/>
    <col min="8199" max="8199" width="11.3984375" style="1" bestFit="1" customWidth="1"/>
    <col min="8200" max="8200" width="10.69921875" style="1" customWidth="1"/>
    <col min="8201" max="8202" width="0" style="1" hidden="1" customWidth="1"/>
    <col min="8203" max="8204" width="9.3984375" style="1" customWidth="1"/>
    <col min="8205" max="8205" width="11.3984375" style="1" bestFit="1" customWidth="1"/>
    <col min="8206" max="8206" width="10.69921875" style="1" customWidth="1"/>
    <col min="8207" max="8207" width="11.3984375" style="1" bestFit="1" customWidth="1"/>
    <col min="8208" max="8208" width="10.19921875" style="1" customWidth="1"/>
    <col min="8209" max="8209" width="14.69921875" style="1" customWidth="1"/>
    <col min="8210" max="8210" width="11.09765625" style="1" bestFit="1" customWidth="1"/>
    <col min="8211" max="8448" width="10.19921875" style="1"/>
    <col min="8449" max="8449" width="3.19921875" style="1" customWidth="1"/>
    <col min="8450" max="8450" width="39.8984375" style="1" bestFit="1" customWidth="1"/>
    <col min="8451" max="8451" width="27" style="1" customWidth="1"/>
    <col min="8452" max="8452" width="7.19921875" style="1" bestFit="1" customWidth="1"/>
    <col min="8453" max="8453" width="12.09765625" style="1" customWidth="1"/>
    <col min="8454" max="8454" width="10.69921875" style="1" customWidth="1"/>
    <col min="8455" max="8455" width="11.3984375" style="1" bestFit="1" customWidth="1"/>
    <col min="8456" max="8456" width="10.69921875" style="1" customWidth="1"/>
    <col min="8457" max="8458" width="0" style="1" hidden="1" customWidth="1"/>
    <col min="8459" max="8460" width="9.3984375" style="1" customWidth="1"/>
    <col min="8461" max="8461" width="11.3984375" style="1" bestFit="1" customWidth="1"/>
    <col min="8462" max="8462" width="10.69921875" style="1" customWidth="1"/>
    <col min="8463" max="8463" width="11.3984375" style="1" bestFit="1" customWidth="1"/>
    <col min="8464" max="8464" width="10.19921875" style="1" customWidth="1"/>
    <col min="8465" max="8465" width="14.69921875" style="1" customWidth="1"/>
    <col min="8466" max="8466" width="11.09765625" style="1" bestFit="1" customWidth="1"/>
    <col min="8467" max="8704" width="10.19921875" style="1"/>
    <col min="8705" max="8705" width="3.19921875" style="1" customWidth="1"/>
    <col min="8706" max="8706" width="39.8984375" style="1" bestFit="1" customWidth="1"/>
    <col min="8707" max="8707" width="27" style="1" customWidth="1"/>
    <col min="8708" max="8708" width="7.19921875" style="1" bestFit="1" customWidth="1"/>
    <col min="8709" max="8709" width="12.09765625" style="1" customWidth="1"/>
    <col min="8710" max="8710" width="10.69921875" style="1" customWidth="1"/>
    <col min="8711" max="8711" width="11.3984375" style="1" bestFit="1" customWidth="1"/>
    <col min="8712" max="8712" width="10.69921875" style="1" customWidth="1"/>
    <col min="8713" max="8714" width="0" style="1" hidden="1" customWidth="1"/>
    <col min="8715" max="8716" width="9.3984375" style="1" customWidth="1"/>
    <col min="8717" max="8717" width="11.3984375" style="1" bestFit="1" customWidth="1"/>
    <col min="8718" max="8718" width="10.69921875" style="1" customWidth="1"/>
    <col min="8719" max="8719" width="11.3984375" style="1" bestFit="1" customWidth="1"/>
    <col min="8720" max="8720" width="10.19921875" style="1" customWidth="1"/>
    <col min="8721" max="8721" width="14.69921875" style="1" customWidth="1"/>
    <col min="8722" max="8722" width="11.09765625" style="1" bestFit="1" customWidth="1"/>
    <col min="8723" max="8960" width="10.19921875" style="1"/>
    <col min="8961" max="8961" width="3.19921875" style="1" customWidth="1"/>
    <col min="8962" max="8962" width="39.8984375" style="1" bestFit="1" customWidth="1"/>
    <col min="8963" max="8963" width="27" style="1" customWidth="1"/>
    <col min="8964" max="8964" width="7.19921875" style="1" bestFit="1" customWidth="1"/>
    <col min="8965" max="8965" width="12.09765625" style="1" customWidth="1"/>
    <col min="8966" max="8966" width="10.69921875" style="1" customWidth="1"/>
    <col min="8967" max="8967" width="11.3984375" style="1" bestFit="1" customWidth="1"/>
    <col min="8968" max="8968" width="10.69921875" style="1" customWidth="1"/>
    <col min="8969" max="8970" width="0" style="1" hidden="1" customWidth="1"/>
    <col min="8971" max="8972" width="9.3984375" style="1" customWidth="1"/>
    <col min="8973" max="8973" width="11.3984375" style="1" bestFit="1" customWidth="1"/>
    <col min="8974" max="8974" width="10.69921875" style="1" customWidth="1"/>
    <col min="8975" max="8975" width="11.3984375" style="1" bestFit="1" customWidth="1"/>
    <col min="8976" max="8976" width="10.19921875" style="1" customWidth="1"/>
    <col min="8977" max="8977" width="14.69921875" style="1" customWidth="1"/>
    <col min="8978" max="8978" width="11.09765625" style="1" bestFit="1" customWidth="1"/>
    <col min="8979" max="9216" width="10.19921875" style="1"/>
    <col min="9217" max="9217" width="3.19921875" style="1" customWidth="1"/>
    <col min="9218" max="9218" width="39.8984375" style="1" bestFit="1" customWidth="1"/>
    <col min="9219" max="9219" width="27" style="1" customWidth="1"/>
    <col min="9220" max="9220" width="7.19921875" style="1" bestFit="1" customWidth="1"/>
    <col min="9221" max="9221" width="12.09765625" style="1" customWidth="1"/>
    <col min="9222" max="9222" width="10.69921875" style="1" customWidth="1"/>
    <col min="9223" max="9223" width="11.3984375" style="1" bestFit="1" customWidth="1"/>
    <col min="9224" max="9224" width="10.69921875" style="1" customWidth="1"/>
    <col min="9225" max="9226" width="0" style="1" hidden="1" customWidth="1"/>
    <col min="9227" max="9228" width="9.3984375" style="1" customWidth="1"/>
    <col min="9229" max="9229" width="11.3984375" style="1" bestFit="1" customWidth="1"/>
    <col min="9230" max="9230" width="10.69921875" style="1" customWidth="1"/>
    <col min="9231" max="9231" width="11.3984375" style="1" bestFit="1" customWidth="1"/>
    <col min="9232" max="9232" width="10.19921875" style="1" customWidth="1"/>
    <col min="9233" max="9233" width="14.69921875" style="1" customWidth="1"/>
    <col min="9234" max="9234" width="11.09765625" style="1" bestFit="1" customWidth="1"/>
    <col min="9235" max="9472" width="10.19921875" style="1"/>
    <col min="9473" max="9473" width="3.19921875" style="1" customWidth="1"/>
    <col min="9474" max="9474" width="39.8984375" style="1" bestFit="1" customWidth="1"/>
    <col min="9475" max="9475" width="27" style="1" customWidth="1"/>
    <col min="9476" max="9476" width="7.19921875" style="1" bestFit="1" customWidth="1"/>
    <col min="9477" max="9477" width="12.09765625" style="1" customWidth="1"/>
    <col min="9478" max="9478" width="10.69921875" style="1" customWidth="1"/>
    <col min="9479" max="9479" width="11.3984375" style="1" bestFit="1" customWidth="1"/>
    <col min="9480" max="9480" width="10.69921875" style="1" customWidth="1"/>
    <col min="9481" max="9482" width="0" style="1" hidden="1" customWidth="1"/>
    <col min="9483" max="9484" width="9.3984375" style="1" customWidth="1"/>
    <col min="9485" max="9485" width="11.3984375" style="1" bestFit="1" customWidth="1"/>
    <col min="9486" max="9486" width="10.69921875" style="1" customWidth="1"/>
    <col min="9487" max="9487" width="11.3984375" style="1" bestFit="1" customWidth="1"/>
    <col min="9488" max="9488" width="10.19921875" style="1" customWidth="1"/>
    <col min="9489" max="9489" width="14.69921875" style="1" customWidth="1"/>
    <col min="9490" max="9490" width="11.09765625" style="1" bestFit="1" customWidth="1"/>
    <col min="9491" max="9728" width="10.19921875" style="1"/>
    <col min="9729" max="9729" width="3.19921875" style="1" customWidth="1"/>
    <col min="9730" max="9730" width="39.8984375" style="1" bestFit="1" customWidth="1"/>
    <col min="9731" max="9731" width="27" style="1" customWidth="1"/>
    <col min="9732" max="9732" width="7.19921875" style="1" bestFit="1" customWidth="1"/>
    <col min="9733" max="9733" width="12.09765625" style="1" customWidth="1"/>
    <col min="9734" max="9734" width="10.69921875" style="1" customWidth="1"/>
    <col min="9735" max="9735" width="11.3984375" style="1" bestFit="1" customWidth="1"/>
    <col min="9736" max="9736" width="10.69921875" style="1" customWidth="1"/>
    <col min="9737" max="9738" width="0" style="1" hidden="1" customWidth="1"/>
    <col min="9739" max="9740" width="9.3984375" style="1" customWidth="1"/>
    <col min="9741" max="9741" width="11.3984375" style="1" bestFit="1" customWidth="1"/>
    <col min="9742" max="9742" width="10.69921875" style="1" customWidth="1"/>
    <col min="9743" max="9743" width="11.3984375" style="1" bestFit="1" customWidth="1"/>
    <col min="9744" max="9744" width="10.19921875" style="1" customWidth="1"/>
    <col min="9745" max="9745" width="14.69921875" style="1" customWidth="1"/>
    <col min="9746" max="9746" width="11.09765625" style="1" bestFit="1" customWidth="1"/>
    <col min="9747" max="9984" width="10.19921875" style="1"/>
    <col min="9985" max="9985" width="3.19921875" style="1" customWidth="1"/>
    <col min="9986" max="9986" width="39.8984375" style="1" bestFit="1" customWidth="1"/>
    <col min="9987" max="9987" width="27" style="1" customWidth="1"/>
    <col min="9988" max="9988" width="7.19921875" style="1" bestFit="1" customWidth="1"/>
    <col min="9989" max="9989" width="12.09765625" style="1" customWidth="1"/>
    <col min="9990" max="9990" width="10.69921875" style="1" customWidth="1"/>
    <col min="9991" max="9991" width="11.3984375" style="1" bestFit="1" customWidth="1"/>
    <col min="9992" max="9992" width="10.69921875" style="1" customWidth="1"/>
    <col min="9993" max="9994" width="0" style="1" hidden="1" customWidth="1"/>
    <col min="9995" max="9996" width="9.3984375" style="1" customWidth="1"/>
    <col min="9997" max="9997" width="11.3984375" style="1" bestFit="1" customWidth="1"/>
    <col min="9998" max="9998" width="10.69921875" style="1" customWidth="1"/>
    <col min="9999" max="9999" width="11.3984375" style="1" bestFit="1" customWidth="1"/>
    <col min="10000" max="10000" width="10.19921875" style="1" customWidth="1"/>
    <col min="10001" max="10001" width="14.69921875" style="1" customWidth="1"/>
    <col min="10002" max="10002" width="11.09765625" style="1" bestFit="1" customWidth="1"/>
    <col min="10003" max="10240" width="10.19921875" style="1"/>
    <col min="10241" max="10241" width="3.19921875" style="1" customWidth="1"/>
    <col min="10242" max="10242" width="39.8984375" style="1" bestFit="1" customWidth="1"/>
    <col min="10243" max="10243" width="27" style="1" customWidth="1"/>
    <col min="10244" max="10244" width="7.19921875" style="1" bestFit="1" customWidth="1"/>
    <col min="10245" max="10245" width="12.09765625" style="1" customWidth="1"/>
    <col min="10246" max="10246" width="10.69921875" style="1" customWidth="1"/>
    <col min="10247" max="10247" width="11.3984375" style="1" bestFit="1" customWidth="1"/>
    <col min="10248" max="10248" width="10.69921875" style="1" customWidth="1"/>
    <col min="10249" max="10250" width="0" style="1" hidden="1" customWidth="1"/>
    <col min="10251" max="10252" width="9.3984375" style="1" customWidth="1"/>
    <col min="10253" max="10253" width="11.3984375" style="1" bestFit="1" customWidth="1"/>
    <col min="10254" max="10254" width="10.69921875" style="1" customWidth="1"/>
    <col min="10255" max="10255" width="11.3984375" style="1" bestFit="1" customWidth="1"/>
    <col min="10256" max="10256" width="10.19921875" style="1" customWidth="1"/>
    <col min="10257" max="10257" width="14.69921875" style="1" customWidth="1"/>
    <col min="10258" max="10258" width="11.09765625" style="1" bestFit="1" customWidth="1"/>
    <col min="10259" max="10496" width="10.19921875" style="1"/>
    <col min="10497" max="10497" width="3.19921875" style="1" customWidth="1"/>
    <col min="10498" max="10498" width="39.8984375" style="1" bestFit="1" customWidth="1"/>
    <col min="10499" max="10499" width="27" style="1" customWidth="1"/>
    <col min="10500" max="10500" width="7.19921875" style="1" bestFit="1" customWidth="1"/>
    <col min="10501" max="10501" width="12.09765625" style="1" customWidth="1"/>
    <col min="10502" max="10502" width="10.69921875" style="1" customWidth="1"/>
    <col min="10503" max="10503" width="11.3984375" style="1" bestFit="1" customWidth="1"/>
    <col min="10504" max="10504" width="10.69921875" style="1" customWidth="1"/>
    <col min="10505" max="10506" width="0" style="1" hidden="1" customWidth="1"/>
    <col min="10507" max="10508" width="9.3984375" style="1" customWidth="1"/>
    <col min="10509" max="10509" width="11.3984375" style="1" bestFit="1" customWidth="1"/>
    <col min="10510" max="10510" width="10.69921875" style="1" customWidth="1"/>
    <col min="10511" max="10511" width="11.3984375" style="1" bestFit="1" customWidth="1"/>
    <col min="10512" max="10512" width="10.19921875" style="1" customWidth="1"/>
    <col min="10513" max="10513" width="14.69921875" style="1" customWidth="1"/>
    <col min="10514" max="10514" width="11.09765625" style="1" bestFit="1" customWidth="1"/>
    <col min="10515" max="10752" width="10.19921875" style="1"/>
    <col min="10753" max="10753" width="3.19921875" style="1" customWidth="1"/>
    <col min="10754" max="10754" width="39.8984375" style="1" bestFit="1" customWidth="1"/>
    <col min="10755" max="10755" width="27" style="1" customWidth="1"/>
    <col min="10756" max="10756" width="7.19921875" style="1" bestFit="1" customWidth="1"/>
    <col min="10757" max="10757" width="12.09765625" style="1" customWidth="1"/>
    <col min="10758" max="10758" width="10.69921875" style="1" customWidth="1"/>
    <col min="10759" max="10759" width="11.3984375" style="1" bestFit="1" customWidth="1"/>
    <col min="10760" max="10760" width="10.69921875" style="1" customWidth="1"/>
    <col min="10761" max="10762" width="0" style="1" hidden="1" customWidth="1"/>
    <col min="10763" max="10764" width="9.3984375" style="1" customWidth="1"/>
    <col min="10765" max="10765" width="11.3984375" style="1" bestFit="1" customWidth="1"/>
    <col min="10766" max="10766" width="10.69921875" style="1" customWidth="1"/>
    <col min="10767" max="10767" width="11.3984375" style="1" bestFit="1" customWidth="1"/>
    <col min="10768" max="10768" width="10.19921875" style="1" customWidth="1"/>
    <col min="10769" max="10769" width="14.69921875" style="1" customWidth="1"/>
    <col min="10770" max="10770" width="11.09765625" style="1" bestFit="1" customWidth="1"/>
    <col min="10771" max="11008" width="10.19921875" style="1"/>
    <col min="11009" max="11009" width="3.19921875" style="1" customWidth="1"/>
    <col min="11010" max="11010" width="39.8984375" style="1" bestFit="1" customWidth="1"/>
    <col min="11011" max="11011" width="27" style="1" customWidth="1"/>
    <col min="11012" max="11012" width="7.19921875" style="1" bestFit="1" customWidth="1"/>
    <col min="11013" max="11013" width="12.09765625" style="1" customWidth="1"/>
    <col min="11014" max="11014" width="10.69921875" style="1" customWidth="1"/>
    <col min="11015" max="11015" width="11.3984375" style="1" bestFit="1" customWidth="1"/>
    <col min="11016" max="11016" width="10.69921875" style="1" customWidth="1"/>
    <col min="11017" max="11018" width="0" style="1" hidden="1" customWidth="1"/>
    <col min="11019" max="11020" width="9.3984375" style="1" customWidth="1"/>
    <col min="11021" max="11021" width="11.3984375" style="1" bestFit="1" customWidth="1"/>
    <col min="11022" max="11022" width="10.69921875" style="1" customWidth="1"/>
    <col min="11023" max="11023" width="11.3984375" style="1" bestFit="1" customWidth="1"/>
    <col min="11024" max="11024" width="10.19921875" style="1" customWidth="1"/>
    <col min="11025" max="11025" width="14.69921875" style="1" customWidth="1"/>
    <col min="11026" max="11026" width="11.09765625" style="1" bestFit="1" customWidth="1"/>
    <col min="11027" max="11264" width="10.19921875" style="1"/>
    <col min="11265" max="11265" width="3.19921875" style="1" customWidth="1"/>
    <col min="11266" max="11266" width="39.8984375" style="1" bestFit="1" customWidth="1"/>
    <col min="11267" max="11267" width="27" style="1" customWidth="1"/>
    <col min="11268" max="11268" width="7.19921875" style="1" bestFit="1" customWidth="1"/>
    <col min="11269" max="11269" width="12.09765625" style="1" customWidth="1"/>
    <col min="11270" max="11270" width="10.69921875" style="1" customWidth="1"/>
    <col min="11271" max="11271" width="11.3984375" style="1" bestFit="1" customWidth="1"/>
    <col min="11272" max="11272" width="10.69921875" style="1" customWidth="1"/>
    <col min="11273" max="11274" width="0" style="1" hidden="1" customWidth="1"/>
    <col min="11275" max="11276" width="9.3984375" style="1" customWidth="1"/>
    <col min="11277" max="11277" width="11.3984375" style="1" bestFit="1" customWidth="1"/>
    <col min="11278" max="11278" width="10.69921875" style="1" customWidth="1"/>
    <col min="11279" max="11279" width="11.3984375" style="1" bestFit="1" customWidth="1"/>
    <col min="11280" max="11280" width="10.19921875" style="1" customWidth="1"/>
    <col min="11281" max="11281" width="14.69921875" style="1" customWidth="1"/>
    <col min="11282" max="11282" width="11.09765625" style="1" bestFit="1" customWidth="1"/>
    <col min="11283" max="11520" width="10.19921875" style="1"/>
    <col min="11521" max="11521" width="3.19921875" style="1" customWidth="1"/>
    <col min="11522" max="11522" width="39.8984375" style="1" bestFit="1" customWidth="1"/>
    <col min="11523" max="11523" width="27" style="1" customWidth="1"/>
    <col min="11524" max="11524" width="7.19921875" style="1" bestFit="1" customWidth="1"/>
    <col min="11525" max="11525" width="12.09765625" style="1" customWidth="1"/>
    <col min="11526" max="11526" width="10.69921875" style="1" customWidth="1"/>
    <col min="11527" max="11527" width="11.3984375" style="1" bestFit="1" customWidth="1"/>
    <col min="11528" max="11528" width="10.69921875" style="1" customWidth="1"/>
    <col min="11529" max="11530" width="0" style="1" hidden="1" customWidth="1"/>
    <col min="11531" max="11532" width="9.3984375" style="1" customWidth="1"/>
    <col min="11533" max="11533" width="11.3984375" style="1" bestFit="1" customWidth="1"/>
    <col min="11534" max="11534" width="10.69921875" style="1" customWidth="1"/>
    <col min="11535" max="11535" width="11.3984375" style="1" bestFit="1" customWidth="1"/>
    <col min="11536" max="11536" width="10.19921875" style="1" customWidth="1"/>
    <col min="11537" max="11537" width="14.69921875" style="1" customWidth="1"/>
    <col min="11538" max="11538" width="11.09765625" style="1" bestFit="1" customWidth="1"/>
    <col min="11539" max="11776" width="10.19921875" style="1"/>
    <col min="11777" max="11777" width="3.19921875" style="1" customWidth="1"/>
    <col min="11778" max="11778" width="39.8984375" style="1" bestFit="1" customWidth="1"/>
    <col min="11779" max="11779" width="27" style="1" customWidth="1"/>
    <col min="11780" max="11780" width="7.19921875" style="1" bestFit="1" customWidth="1"/>
    <col min="11781" max="11781" width="12.09765625" style="1" customWidth="1"/>
    <col min="11782" max="11782" width="10.69921875" style="1" customWidth="1"/>
    <col min="11783" max="11783" width="11.3984375" style="1" bestFit="1" customWidth="1"/>
    <col min="11784" max="11784" width="10.69921875" style="1" customWidth="1"/>
    <col min="11785" max="11786" width="0" style="1" hidden="1" customWidth="1"/>
    <col min="11787" max="11788" width="9.3984375" style="1" customWidth="1"/>
    <col min="11789" max="11789" width="11.3984375" style="1" bestFit="1" customWidth="1"/>
    <col min="11790" max="11790" width="10.69921875" style="1" customWidth="1"/>
    <col min="11791" max="11791" width="11.3984375" style="1" bestFit="1" customWidth="1"/>
    <col min="11792" max="11792" width="10.19921875" style="1" customWidth="1"/>
    <col min="11793" max="11793" width="14.69921875" style="1" customWidth="1"/>
    <col min="11794" max="11794" width="11.09765625" style="1" bestFit="1" customWidth="1"/>
    <col min="11795" max="12032" width="10.19921875" style="1"/>
    <col min="12033" max="12033" width="3.19921875" style="1" customWidth="1"/>
    <col min="12034" max="12034" width="39.8984375" style="1" bestFit="1" customWidth="1"/>
    <col min="12035" max="12035" width="27" style="1" customWidth="1"/>
    <col min="12036" max="12036" width="7.19921875" style="1" bestFit="1" customWidth="1"/>
    <col min="12037" max="12037" width="12.09765625" style="1" customWidth="1"/>
    <col min="12038" max="12038" width="10.69921875" style="1" customWidth="1"/>
    <col min="12039" max="12039" width="11.3984375" style="1" bestFit="1" customWidth="1"/>
    <col min="12040" max="12040" width="10.69921875" style="1" customWidth="1"/>
    <col min="12041" max="12042" width="0" style="1" hidden="1" customWidth="1"/>
    <col min="12043" max="12044" width="9.3984375" style="1" customWidth="1"/>
    <col min="12045" max="12045" width="11.3984375" style="1" bestFit="1" customWidth="1"/>
    <col min="12046" max="12046" width="10.69921875" style="1" customWidth="1"/>
    <col min="12047" max="12047" width="11.3984375" style="1" bestFit="1" customWidth="1"/>
    <col min="12048" max="12048" width="10.19921875" style="1" customWidth="1"/>
    <col min="12049" max="12049" width="14.69921875" style="1" customWidth="1"/>
    <col min="12050" max="12050" width="11.09765625" style="1" bestFit="1" customWidth="1"/>
    <col min="12051" max="12288" width="10.19921875" style="1"/>
    <col min="12289" max="12289" width="3.19921875" style="1" customWidth="1"/>
    <col min="12290" max="12290" width="39.8984375" style="1" bestFit="1" customWidth="1"/>
    <col min="12291" max="12291" width="27" style="1" customWidth="1"/>
    <col min="12292" max="12292" width="7.19921875" style="1" bestFit="1" customWidth="1"/>
    <col min="12293" max="12293" width="12.09765625" style="1" customWidth="1"/>
    <col min="12294" max="12294" width="10.69921875" style="1" customWidth="1"/>
    <col min="12295" max="12295" width="11.3984375" style="1" bestFit="1" customWidth="1"/>
    <col min="12296" max="12296" width="10.69921875" style="1" customWidth="1"/>
    <col min="12297" max="12298" width="0" style="1" hidden="1" customWidth="1"/>
    <col min="12299" max="12300" width="9.3984375" style="1" customWidth="1"/>
    <col min="12301" max="12301" width="11.3984375" style="1" bestFit="1" customWidth="1"/>
    <col min="12302" max="12302" width="10.69921875" style="1" customWidth="1"/>
    <col min="12303" max="12303" width="11.3984375" style="1" bestFit="1" customWidth="1"/>
    <col min="12304" max="12304" width="10.19921875" style="1" customWidth="1"/>
    <col min="12305" max="12305" width="14.69921875" style="1" customWidth="1"/>
    <col min="12306" max="12306" width="11.09765625" style="1" bestFit="1" customWidth="1"/>
    <col min="12307" max="12544" width="10.19921875" style="1"/>
    <col min="12545" max="12545" width="3.19921875" style="1" customWidth="1"/>
    <col min="12546" max="12546" width="39.8984375" style="1" bestFit="1" customWidth="1"/>
    <col min="12547" max="12547" width="27" style="1" customWidth="1"/>
    <col min="12548" max="12548" width="7.19921875" style="1" bestFit="1" customWidth="1"/>
    <col min="12549" max="12549" width="12.09765625" style="1" customWidth="1"/>
    <col min="12550" max="12550" width="10.69921875" style="1" customWidth="1"/>
    <col min="12551" max="12551" width="11.3984375" style="1" bestFit="1" customWidth="1"/>
    <col min="12552" max="12552" width="10.69921875" style="1" customWidth="1"/>
    <col min="12553" max="12554" width="0" style="1" hidden="1" customWidth="1"/>
    <col min="12555" max="12556" width="9.3984375" style="1" customWidth="1"/>
    <col min="12557" max="12557" width="11.3984375" style="1" bestFit="1" customWidth="1"/>
    <col min="12558" max="12558" width="10.69921875" style="1" customWidth="1"/>
    <col min="12559" max="12559" width="11.3984375" style="1" bestFit="1" customWidth="1"/>
    <col min="12560" max="12560" width="10.19921875" style="1" customWidth="1"/>
    <col min="12561" max="12561" width="14.69921875" style="1" customWidth="1"/>
    <col min="12562" max="12562" width="11.09765625" style="1" bestFit="1" customWidth="1"/>
    <col min="12563" max="12800" width="10.19921875" style="1"/>
    <col min="12801" max="12801" width="3.19921875" style="1" customWidth="1"/>
    <col min="12802" max="12802" width="39.8984375" style="1" bestFit="1" customWidth="1"/>
    <col min="12803" max="12803" width="27" style="1" customWidth="1"/>
    <col min="12804" max="12804" width="7.19921875" style="1" bestFit="1" customWidth="1"/>
    <col min="12805" max="12805" width="12.09765625" style="1" customWidth="1"/>
    <col min="12806" max="12806" width="10.69921875" style="1" customWidth="1"/>
    <col min="12807" max="12807" width="11.3984375" style="1" bestFit="1" customWidth="1"/>
    <col min="12808" max="12808" width="10.69921875" style="1" customWidth="1"/>
    <col min="12809" max="12810" width="0" style="1" hidden="1" customWidth="1"/>
    <col min="12811" max="12812" width="9.3984375" style="1" customWidth="1"/>
    <col min="12813" max="12813" width="11.3984375" style="1" bestFit="1" customWidth="1"/>
    <col min="12814" max="12814" width="10.69921875" style="1" customWidth="1"/>
    <col min="12815" max="12815" width="11.3984375" style="1" bestFit="1" customWidth="1"/>
    <col min="12816" max="12816" width="10.19921875" style="1" customWidth="1"/>
    <col min="12817" max="12817" width="14.69921875" style="1" customWidth="1"/>
    <col min="12818" max="12818" width="11.09765625" style="1" bestFit="1" customWidth="1"/>
    <col min="12819" max="13056" width="10.19921875" style="1"/>
    <col min="13057" max="13057" width="3.19921875" style="1" customWidth="1"/>
    <col min="13058" max="13058" width="39.8984375" style="1" bestFit="1" customWidth="1"/>
    <col min="13059" max="13059" width="27" style="1" customWidth="1"/>
    <col min="13060" max="13060" width="7.19921875" style="1" bestFit="1" customWidth="1"/>
    <col min="13061" max="13061" width="12.09765625" style="1" customWidth="1"/>
    <col min="13062" max="13062" width="10.69921875" style="1" customWidth="1"/>
    <col min="13063" max="13063" width="11.3984375" style="1" bestFit="1" customWidth="1"/>
    <col min="13064" max="13064" width="10.69921875" style="1" customWidth="1"/>
    <col min="13065" max="13066" width="0" style="1" hidden="1" customWidth="1"/>
    <col min="13067" max="13068" width="9.3984375" style="1" customWidth="1"/>
    <col min="13069" max="13069" width="11.3984375" style="1" bestFit="1" customWidth="1"/>
    <col min="13070" max="13070" width="10.69921875" style="1" customWidth="1"/>
    <col min="13071" max="13071" width="11.3984375" style="1" bestFit="1" customWidth="1"/>
    <col min="13072" max="13072" width="10.19921875" style="1" customWidth="1"/>
    <col min="13073" max="13073" width="14.69921875" style="1" customWidth="1"/>
    <col min="13074" max="13074" width="11.09765625" style="1" bestFit="1" customWidth="1"/>
    <col min="13075" max="13312" width="10.19921875" style="1"/>
    <col min="13313" max="13313" width="3.19921875" style="1" customWidth="1"/>
    <col min="13314" max="13314" width="39.8984375" style="1" bestFit="1" customWidth="1"/>
    <col min="13315" max="13315" width="27" style="1" customWidth="1"/>
    <col min="13316" max="13316" width="7.19921875" style="1" bestFit="1" customWidth="1"/>
    <col min="13317" max="13317" width="12.09765625" style="1" customWidth="1"/>
    <col min="13318" max="13318" width="10.69921875" style="1" customWidth="1"/>
    <col min="13319" max="13319" width="11.3984375" style="1" bestFit="1" customWidth="1"/>
    <col min="13320" max="13320" width="10.69921875" style="1" customWidth="1"/>
    <col min="13321" max="13322" width="0" style="1" hidden="1" customWidth="1"/>
    <col min="13323" max="13324" width="9.3984375" style="1" customWidth="1"/>
    <col min="13325" max="13325" width="11.3984375" style="1" bestFit="1" customWidth="1"/>
    <col min="13326" max="13326" width="10.69921875" style="1" customWidth="1"/>
    <col min="13327" max="13327" width="11.3984375" style="1" bestFit="1" customWidth="1"/>
    <col min="13328" max="13328" width="10.19921875" style="1" customWidth="1"/>
    <col min="13329" max="13329" width="14.69921875" style="1" customWidth="1"/>
    <col min="13330" max="13330" width="11.09765625" style="1" bestFit="1" customWidth="1"/>
    <col min="13331" max="13568" width="10.19921875" style="1"/>
    <col min="13569" max="13569" width="3.19921875" style="1" customWidth="1"/>
    <col min="13570" max="13570" width="39.8984375" style="1" bestFit="1" customWidth="1"/>
    <col min="13571" max="13571" width="27" style="1" customWidth="1"/>
    <col min="13572" max="13572" width="7.19921875" style="1" bestFit="1" customWidth="1"/>
    <col min="13573" max="13573" width="12.09765625" style="1" customWidth="1"/>
    <col min="13574" max="13574" width="10.69921875" style="1" customWidth="1"/>
    <col min="13575" max="13575" width="11.3984375" style="1" bestFit="1" customWidth="1"/>
    <col min="13576" max="13576" width="10.69921875" style="1" customWidth="1"/>
    <col min="13577" max="13578" width="0" style="1" hidden="1" customWidth="1"/>
    <col min="13579" max="13580" width="9.3984375" style="1" customWidth="1"/>
    <col min="13581" max="13581" width="11.3984375" style="1" bestFit="1" customWidth="1"/>
    <col min="13582" max="13582" width="10.69921875" style="1" customWidth="1"/>
    <col min="13583" max="13583" width="11.3984375" style="1" bestFit="1" customWidth="1"/>
    <col min="13584" max="13584" width="10.19921875" style="1" customWidth="1"/>
    <col min="13585" max="13585" width="14.69921875" style="1" customWidth="1"/>
    <col min="13586" max="13586" width="11.09765625" style="1" bestFit="1" customWidth="1"/>
    <col min="13587" max="13824" width="10.19921875" style="1"/>
    <col min="13825" max="13825" width="3.19921875" style="1" customWidth="1"/>
    <col min="13826" max="13826" width="39.8984375" style="1" bestFit="1" customWidth="1"/>
    <col min="13827" max="13827" width="27" style="1" customWidth="1"/>
    <col min="13828" max="13828" width="7.19921875" style="1" bestFit="1" customWidth="1"/>
    <col min="13829" max="13829" width="12.09765625" style="1" customWidth="1"/>
    <col min="13830" max="13830" width="10.69921875" style="1" customWidth="1"/>
    <col min="13831" max="13831" width="11.3984375" style="1" bestFit="1" customWidth="1"/>
    <col min="13832" max="13832" width="10.69921875" style="1" customWidth="1"/>
    <col min="13833" max="13834" width="0" style="1" hidden="1" customWidth="1"/>
    <col min="13835" max="13836" width="9.3984375" style="1" customWidth="1"/>
    <col min="13837" max="13837" width="11.3984375" style="1" bestFit="1" customWidth="1"/>
    <col min="13838" max="13838" width="10.69921875" style="1" customWidth="1"/>
    <col min="13839" max="13839" width="11.3984375" style="1" bestFit="1" customWidth="1"/>
    <col min="13840" max="13840" width="10.19921875" style="1" customWidth="1"/>
    <col min="13841" max="13841" width="14.69921875" style="1" customWidth="1"/>
    <col min="13842" max="13842" width="11.09765625" style="1" bestFit="1" customWidth="1"/>
    <col min="13843" max="14080" width="10.19921875" style="1"/>
    <col min="14081" max="14081" width="3.19921875" style="1" customWidth="1"/>
    <col min="14082" max="14082" width="39.8984375" style="1" bestFit="1" customWidth="1"/>
    <col min="14083" max="14083" width="27" style="1" customWidth="1"/>
    <col min="14084" max="14084" width="7.19921875" style="1" bestFit="1" customWidth="1"/>
    <col min="14085" max="14085" width="12.09765625" style="1" customWidth="1"/>
    <col min="14086" max="14086" width="10.69921875" style="1" customWidth="1"/>
    <col min="14087" max="14087" width="11.3984375" style="1" bestFit="1" customWidth="1"/>
    <col min="14088" max="14088" width="10.69921875" style="1" customWidth="1"/>
    <col min="14089" max="14090" width="0" style="1" hidden="1" customWidth="1"/>
    <col min="14091" max="14092" width="9.3984375" style="1" customWidth="1"/>
    <col min="14093" max="14093" width="11.3984375" style="1" bestFit="1" customWidth="1"/>
    <col min="14094" max="14094" width="10.69921875" style="1" customWidth="1"/>
    <col min="14095" max="14095" width="11.3984375" style="1" bestFit="1" customWidth="1"/>
    <col min="14096" max="14096" width="10.19921875" style="1" customWidth="1"/>
    <col min="14097" max="14097" width="14.69921875" style="1" customWidth="1"/>
    <col min="14098" max="14098" width="11.09765625" style="1" bestFit="1" customWidth="1"/>
    <col min="14099" max="14336" width="10.19921875" style="1"/>
    <col min="14337" max="14337" width="3.19921875" style="1" customWidth="1"/>
    <col min="14338" max="14338" width="39.8984375" style="1" bestFit="1" customWidth="1"/>
    <col min="14339" max="14339" width="27" style="1" customWidth="1"/>
    <col min="14340" max="14340" width="7.19921875" style="1" bestFit="1" customWidth="1"/>
    <col min="14341" max="14341" width="12.09765625" style="1" customWidth="1"/>
    <col min="14342" max="14342" width="10.69921875" style="1" customWidth="1"/>
    <col min="14343" max="14343" width="11.3984375" style="1" bestFit="1" customWidth="1"/>
    <col min="14344" max="14344" width="10.69921875" style="1" customWidth="1"/>
    <col min="14345" max="14346" width="0" style="1" hidden="1" customWidth="1"/>
    <col min="14347" max="14348" width="9.3984375" style="1" customWidth="1"/>
    <col min="14349" max="14349" width="11.3984375" style="1" bestFit="1" customWidth="1"/>
    <col min="14350" max="14350" width="10.69921875" style="1" customWidth="1"/>
    <col min="14351" max="14351" width="11.3984375" style="1" bestFit="1" customWidth="1"/>
    <col min="14352" max="14352" width="10.19921875" style="1" customWidth="1"/>
    <col min="14353" max="14353" width="14.69921875" style="1" customWidth="1"/>
    <col min="14354" max="14354" width="11.09765625" style="1" bestFit="1" customWidth="1"/>
    <col min="14355" max="14592" width="10.19921875" style="1"/>
    <col min="14593" max="14593" width="3.19921875" style="1" customWidth="1"/>
    <col min="14594" max="14594" width="39.8984375" style="1" bestFit="1" customWidth="1"/>
    <col min="14595" max="14595" width="27" style="1" customWidth="1"/>
    <col min="14596" max="14596" width="7.19921875" style="1" bestFit="1" customWidth="1"/>
    <col min="14597" max="14597" width="12.09765625" style="1" customWidth="1"/>
    <col min="14598" max="14598" width="10.69921875" style="1" customWidth="1"/>
    <col min="14599" max="14599" width="11.3984375" style="1" bestFit="1" customWidth="1"/>
    <col min="14600" max="14600" width="10.69921875" style="1" customWidth="1"/>
    <col min="14601" max="14602" width="0" style="1" hidden="1" customWidth="1"/>
    <col min="14603" max="14604" width="9.3984375" style="1" customWidth="1"/>
    <col min="14605" max="14605" width="11.3984375" style="1" bestFit="1" customWidth="1"/>
    <col min="14606" max="14606" width="10.69921875" style="1" customWidth="1"/>
    <col min="14607" max="14607" width="11.3984375" style="1" bestFit="1" customWidth="1"/>
    <col min="14608" max="14608" width="10.19921875" style="1" customWidth="1"/>
    <col min="14609" max="14609" width="14.69921875" style="1" customWidth="1"/>
    <col min="14610" max="14610" width="11.09765625" style="1" bestFit="1" customWidth="1"/>
    <col min="14611" max="14848" width="10.19921875" style="1"/>
    <col min="14849" max="14849" width="3.19921875" style="1" customWidth="1"/>
    <col min="14850" max="14850" width="39.8984375" style="1" bestFit="1" customWidth="1"/>
    <col min="14851" max="14851" width="27" style="1" customWidth="1"/>
    <col min="14852" max="14852" width="7.19921875" style="1" bestFit="1" customWidth="1"/>
    <col min="14853" max="14853" width="12.09765625" style="1" customWidth="1"/>
    <col min="14854" max="14854" width="10.69921875" style="1" customWidth="1"/>
    <col min="14855" max="14855" width="11.3984375" style="1" bestFit="1" customWidth="1"/>
    <col min="14856" max="14856" width="10.69921875" style="1" customWidth="1"/>
    <col min="14857" max="14858" width="0" style="1" hidden="1" customWidth="1"/>
    <col min="14859" max="14860" width="9.3984375" style="1" customWidth="1"/>
    <col min="14861" max="14861" width="11.3984375" style="1" bestFit="1" customWidth="1"/>
    <col min="14862" max="14862" width="10.69921875" style="1" customWidth="1"/>
    <col min="14863" max="14863" width="11.3984375" style="1" bestFit="1" customWidth="1"/>
    <col min="14864" max="14864" width="10.19921875" style="1" customWidth="1"/>
    <col min="14865" max="14865" width="14.69921875" style="1" customWidth="1"/>
    <col min="14866" max="14866" width="11.09765625" style="1" bestFit="1" customWidth="1"/>
    <col min="14867" max="15104" width="10.19921875" style="1"/>
    <col min="15105" max="15105" width="3.19921875" style="1" customWidth="1"/>
    <col min="15106" max="15106" width="39.8984375" style="1" bestFit="1" customWidth="1"/>
    <col min="15107" max="15107" width="27" style="1" customWidth="1"/>
    <col min="15108" max="15108" width="7.19921875" style="1" bestFit="1" customWidth="1"/>
    <col min="15109" max="15109" width="12.09765625" style="1" customWidth="1"/>
    <col min="15110" max="15110" width="10.69921875" style="1" customWidth="1"/>
    <col min="15111" max="15111" width="11.3984375" style="1" bestFit="1" customWidth="1"/>
    <col min="15112" max="15112" width="10.69921875" style="1" customWidth="1"/>
    <col min="15113" max="15114" width="0" style="1" hidden="1" customWidth="1"/>
    <col min="15115" max="15116" width="9.3984375" style="1" customWidth="1"/>
    <col min="15117" max="15117" width="11.3984375" style="1" bestFit="1" customWidth="1"/>
    <col min="15118" max="15118" width="10.69921875" style="1" customWidth="1"/>
    <col min="15119" max="15119" width="11.3984375" style="1" bestFit="1" customWidth="1"/>
    <col min="15120" max="15120" width="10.19921875" style="1" customWidth="1"/>
    <col min="15121" max="15121" width="14.69921875" style="1" customWidth="1"/>
    <col min="15122" max="15122" width="11.09765625" style="1" bestFit="1" customWidth="1"/>
    <col min="15123" max="15360" width="10.19921875" style="1"/>
    <col min="15361" max="15361" width="3.19921875" style="1" customWidth="1"/>
    <col min="15362" max="15362" width="39.8984375" style="1" bestFit="1" customWidth="1"/>
    <col min="15363" max="15363" width="27" style="1" customWidth="1"/>
    <col min="15364" max="15364" width="7.19921875" style="1" bestFit="1" customWidth="1"/>
    <col min="15365" max="15365" width="12.09765625" style="1" customWidth="1"/>
    <col min="15366" max="15366" width="10.69921875" style="1" customWidth="1"/>
    <col min="15367" max="15367" width="11.3984375" style="1" bestFit="1" customWidth="1"/>
    <col min="15368" max="15368" width="10.69921875" style="1" customWidth="1"/>
    <col min="15369" max="15370" width="0" style="1" hidden="1" customWidth="1"/>
    <col min="15371" max="15372" width="9.3984375" style="1" customWidth="1"/>
    <col min="15373" max="15373" width="11.3984375" style="1" bestFit="1" customWidth="1"/>
    <col min="15374" max="15374" width="10.69921875" style="1" customWidth="1"/>
    <col min="15375" max="15375" width="11.3984375" style="1" bestFit="1" customWidth="1"/>
    <col min="15376" max="15376" width="10.19921875" style="1" customWidth="1"/>
    <col min="15377" max="15377" width="14.69921875" style="1" customWidth="1"/>
    <col min="15378" max="15378" width="11.09765625" style="1" bestFit="1" customWidth="1"/>
    <col min="15379" max="15616" width="10.19921875" style="1"/>
    <col min="15617" max="15617" width="3.19921875" style="1" customWidth="1"/>
    <col min="15618" max="15618" width="39.8984375" style="1" bestFit="1" customWidth="1"/>
    <col min="15619" max="15619" width="27" style="1" customWidth="1"/>
    <col min="15620" max="15620" width="7.19921875" style="1" bestFit="1" customWidth="1"/>
    <col min="15621" max="15621" width="12.09765625" style="1" customWidth="1"/>
    <col min="15622" max="15622" width="10.69921875" style="1" customWidth="1"/>
    <col min="15623" max="15623" width="11.3984375" style="1" bestFit="1" customWidth="1"/>
    <col min="15624" max="15624" width="10.69921875" style="1" customWidth="1"/>
    <col min="15625" max="15626" width="0" style="1" hidden="1" customWidth="1"/>
    <col min="15627" max="15628" width="9.3984375" style="1" customWidth="1"/>
    <col min="15629" max="15629" width="11.3984375" style="1" bestFit="1" customWidth="1"/>
    <col min="15630" max="15630" width="10.69921875" style="1" customWidth="1"/>
    <col min="15631" max="15631" width="11.3984375" style="1" bestFit="1" customWidth="1"/>
    <col min="15632" max="15632" width="10.19921875" style="1" customWidth="1"/>
    <col min="15633" max="15633" width="14.69921875" style="1" customWidth="1"/>
    <col min="15634" max="15634" width="11.09765625" style="1" bestFit="1" customWidth="1"/>
    <col min="15635" max="15872" width="10.19921875" style="1"/>
    <col min="15873" max="15873" width="3.19921875" style="1" customWidth="1"/>
    <col min="15874" max="15874" width="39.8984375" style="1" bestFit="1" customWidth="1"/>
    <col min="15875" max="15875" width="27" style="1" customWidth="1"/>
    <col min="15876" max="15876" width="7.19921875" style="1" bestFit="1" customWidth="1"/>
    <col min="15877" max="15877" width="12.09765625" style="1" customWidth="1"/>
    <col min="15878" max="15878" width="10.69921875" style="1" customWidth="1"/>
    <col min="15879" max="15879" width="11.3984375" style="1" bestFit="1" customWidth="1"/>
    <col min="15880" max="15880" width="10.69921875" style="1" customWidth="1"/>
    <col min="15881" max="15882" width="0" style="1" hidden="1" customWidth="1"/>
    <col min="15883" max="15884" width="9.3984375" style="1" customWidth="1"/>
    <col min="15885" max="15885" width="11.3984375" style="1" bestFit="1" customWidth="1"/>
    <col min="15886" max="15886" width="10.69921875" style="1" customWidth="1"/>
    <col min="15887" max="15887" width="11.3984375" style="1" bestFit="1" customWidth="1"/>
    <col min="15888" max="15888" width="10.19921875" style="1" customWidth="1"/>
    <col min="15889" max="15889" width="14.69921875" style="1" customWidth="1"/>
    <col min="15890" max="15890" width="11.09765625" style="1" bestFit="1" customWidth="1"/>
    <col min="15891" max="16128" width="10.19921875" style="1"/>
    <col min="16129" max="16129" width="3.19921875" style="1" customWidth="1"/>
    <col min="16130" max="16130" width="39.8984375" style="1" bestFit="1" customWidth="1"/>
    <col min="16131" max="16131" width="27" style="1" customWidth="1"/>
    <col min="16132" max="16132" width="7.19921875" style="1" bestFit="1" customWidth="1"/>
    <col min="16133" max="16133" width="12.09765625" style="1" customWidth="1"/>
    <col min="16134" max="16134" width="10.69921875" style="1" customWidth="1"/>
    <col min="16135" max="16135" width="11.3984375" style="1" bestFit="1" customWidth="1"/>
    <col min="16136" max="16136" width="10.69921875" style="1" customWidth="1"/>
    <col min="16137" max="16138" width="0" style="1" hidden="1" customWidth="1"/>
    <col min="16139" max="16140" width="9.3984375" style="1" customWidth="1"/>
    <col min="16141" max="16141" width="11.3984375" style="1" bestFit="1" customWidth="1"/>
    <col min="16142" max="16142" width="10.69921875" style="1" customWidth="1"/>
    <col min="16143" max="16143" width="11.3984375" style="1" bestFit="1" customWidth="1"/>
    <col min="16144" max="16144" width="10.19921875" style="1" customWidth="1"/>
    <col min="16145" max="16145" width="14.69921875" style="1" customWidth="1"/>
    <col min="16146" max="16146" width="11.09765625" style="1" bestFit="1" customWidth="1"/>
    <col min="16147" max="16384" width="10.19921875" style="1"/>
  </cols>
  <sheetData>
    <row r="1" spans="1:17" ht="16.2" customHeight="1" x14ac:dyDescent="0.25">
      <c r="B1" s="2" t="s">
        <v>0</v>
      </c>
      <c r="C1" s="3" t="s">
        <v>9</v>
      </c>
      <c r="E1" s="93" t="str">
        <f ca="1">SUBSTITUTE(SUBSTITUTE(LEFT(CELL("filename",A1),FIND("]",CELL("filename",A1))),"[",""),"]","")</f>
        <v>\\hgroup.intra\user\fcauet\fr\Documents\Fabrice Cauet\ETUDE FICHIER SUIVI DOSSIER CHANTIER CLIENT\TEST SUIVI 26_11_2018.xlsm</v>
      </c>
      <c r="F1" s="93"/>
      <c r="G1" s="94"/>
      <c r="H1" s="95"/>
      <c r="I1" s="93"/>
      <c r="J1" s="96"/>
    </row>
    <row r="2" spans="1:17" ht="15" customHeight="1" x14ac:dyDescent="0.25">
      <c r="B2" s="2" t="s">
        <v>1</v>
      </c>
      <c r="C2" s="3" t="s">
        <v>77</v>
      </c>
      <c r="E2" s="5"/>
      <c r="F2" s="9">
        <f>VLOOKUP("Total affaire",B17:I120,6,0)</f>
        <v>0</v>
      </c>
      <c r="G2" s="9"/>
      <c r="H2" s="5"/>
    </row>
    <row r="3" spans="1:17" ht="15" customHeight="1" x14ac:dyDescent="0.25">
      <c r="B3" s="2" t="s">
        <v>4</v>
      </c>
      <c r="C3" s="3" t="s">
        <v>76</v>
      </c>
      <c r="E3" s="5"/>
      <c r="F3" s="9"/>
      <c r="G3" s="9"/>
      <c r="H3" s="5"/>
    </row>
    <row r="4" spans="1:17" ht="15" customHeight="1" x14ac:dyDescent="0.25">
      <c r="B4" s="2" t="s">
        <v>7</v>
      </c>
      <c r="C4" s="3" t="s">
        <v>2</v>
      </c>
      <c r="E4" s="5"/>
      <c r="F4" s="9"/>
      <c r="G4" s="9"/>
      <c r="H4" s="5"/>
    </row>
    <row r="5" spans="1:17" ht="15" customHeight="1" x14ac:dyDescent="0.25">
      <c r="B5" s="2" t="s">
        <v>8</v>
      </c>
      <c r="C5" s="3" t="s">
        <v>73</v>
      </c>
      <c r="E5" s="5"/>
      <c r="F5" s="9"/>
      <c r="G5" s="9"/>
      <c r="H5" s="5"/>
    </row>
    <row r="6" spans="1:17" ht="15" customHeight="1" x14ac:dyDescent="0.25">
      <c r="B6" s="2" t="s">
        <v>11</v>
      </c>
      <c r="C6" s="3" t="s">
        <v>74</v>
      </c>
      <c r="E6" s="5"/>
      <c r="F6" s="9"/>
      <c r="G6" s="9"/>
      <c r="H6" s="5"/>
    </row>
    <row r="7" spans="1:17" ht="15" customHeight="1" x14ac:dyDescent="0.25">
      <c r="B7" s="2" t="s">
        <v>14</v>
      </c>
      <c r="C7" s="3" t="s">
        <v>5</v>
      </c>
      <c r="E7" s="5"/>
      <c r="F7" s="9"/>
      <c r="G7" s="9"/>
      <c r="H7" s="5"/>
    </row>
    <row r="8" spans="1:17" ht="15" customHeight="1" x14ac:dyDescent="0.25">
      <c r="B8" s="2" t="s">
        <v>16</v>
      </c>
      <c r="C8" s="3" t="s">
        <v>12</v>
      </c>
      <c r="E8" s="5"/>
      <c r="F8" s="9"/>
      <c r="G8" s="9"/>
      <c r="H8" s="5"/>
    </row>
    <row r="9" spans="1:17" ht="15" customHeight="1" x14ac:dyDescent="0.25">
      <c r="B9" s="2" t="s">
        <v>18</v>
      </c>
      <c r="C9" s="10"/>
      <c r="E9" s="5"/>
      <c r="F9" s="82"/>
      <c r="G9" s="9"/>
      <c r="H9" s="5"/>
    </row>
    <row r="10" spans="1:17" ht="15" customHeight="1" x14ac:dyDescent="0.25">
      <c r="B10" s="2" t="s">
        <v>19</v>
      </c>
      <c r="C10" s="10"/>
      <c r="E10" s="5"/>
      <c r="F10" s="9"/>
      <c r="G10" s="9"/>
      <c r="H10" s="5"/>
    </row>
    <row r="11" spans="1:17" ht="15" customHeight="1" thickBot="1" x14ac:dyDescent="0.3">
      <c r="B11" s="2" t="s">
        <v>20</v>
      </c>
      <c r="C11" s="10"/>
      <c r="E11" s="5"/>
      <c r="F11" s="9"/>
      <c r="G11" s="5"/>
      <c r="H11" s="5"/>
    </row>
    <row r="12" spans="1:17" ht="15" customHeight="1" thickBot="1" x14ac:dyDescent="0.3">
      <c r="B12" s="11"/>
      <c r="F12" s="5"/>
      <c r="K12" s="280" t="s">
        <v>69</v>
      </c>
      <c r="L12" s="281"/>
      <c r="M12" s="282"/>
    </row>
    <row r="13" spans="1:17" ht="21.75" customHeight="1" thickBot="1" x14ac:dyDescent="0.3">
      <c r="B13" s="278" t="str">
        <f ca="1">HYPERLINK(E1)</f>
        <v>\\hgroup.intra\user\fcauet\fr\Documents\Fabrice Cauet\ETUDE FICHIER SUIVI DOSSIER CHANTIER CLIENT\TEST SUIVI 26_11_2018.xlsm</v>
      </c>
      <c r="C13" s="279"/>
      <c r="K13" s="283">
        <f>Budgetisation!K16</f>
        <v>221</v>
      </c>
      <c r="L13" s="284"/>
      <c r="M13" s="285"/>
    </row>
    <row r="14" spans="1:17" ht="15" customHeight="1" x14ac:dyDescent="0.25">
      <c r="A14" s="12" t="s">
        <v>62</v>
      </c>
      <c r="B14" s="13"/>
      <c r="C14" s="13"/>
      <c r="D14" s="14" t="s">
        <v>21</v>
      </c>
      <c r="E14" s="81" t="str">
        <f>Budgetisation!E17</f>
        <v>Client</v>
      </c>
      <c r="F14" s="14" t="s">
        <v>22</v>
      </c>
      <c r="G14" s="286"/>
      <c r="H14" s="297"/>
      <c r="I14" s="297"/>
      <c r="J14" s="298"/>
      <c r="K14" s="74" t="s">
        <v>23</v>
      </c>
      <c r="L14" s="299" t="e">
        <f>IF(#REF!="","",#REF!)</f>
        <v>#REF!</v>
      </c>
      <c r="M14" s="300"/>
      <c r="N14" s="15" t="s">
        <v>24</v>
      </c>
      <c r="O14" s="16"/>
      <c r="P14" s="15" t="s">
        <v>25</v>
      </c>
      <c r="Q14" s="16"/>
    </row>
    <row r="15" spans="1:17" ht="8.1" customHeight="1" x14ac:dyDescent="0.25">
      <c r="A15" s="17"/>
      <c r="D15" s="18"/>
    </row>
    <row r="16" spans="1:17" ht="37.5" customHeight="1" x14ac:dyDescent="0.25">
      <c r="A16" s="317" t="s">
        <v>26</v>
      </c>
      <c r="B16" s="318"/>
      <c r="C16" s="19" t="s">
        <v>27</v>
      </c>
      <c r="D16" s="14" t="s">
        <v>28</v>
      </c>
      <c r="E16" s="15" t="s">
        <v>29</v>
      </c>
      <c r="F16" s="20" t="s">
        <v>30</v>
      </c>
      <c r="G16" s="15" t="s">
        <v>31</v>
      </c>
      <c r="H16" s="319" t="s">
        <v>32</v>
      </c>
      <c r="I16" s="320"/>
      <c r="J16" s="320"/>
      <c r="K16" s="320"/>
      <c r="L16" s="321"/>
      <c r="M16" s="322" t="s">
        <v>33</v>
      </c>
      <c r="N16" s="323"/>
      <c r="O16" s="21" t="s">
        <v>34</v>
      </c>
      <c r="P16" s="22" t="s">
        <v>35</v>
      </c>
      <c r="Q16" s="22" t="s">
        <v>36</v>
      </c>
    </row>
    <row r="17" spans="1:19" ht="42" customHeight="1" x14ac:dyDescent="0.25">
      <c r="A17" s="315" t="str">
        <f>Budgetisation!A20</f>
        <v>I</v>
      </c>
      <c r="B17" s="316"/>
      <c r="C17" s="64" t="str">
        <f>Budgetisation!C20</f>
        <v>505-555-18/21</v>
      </c>
      <c r="D17" s="70" t="str">
        <f>Budgetisation!D20</f>
        <v>C</v>
      </c>
      <c r="E17" s="71" t="str">
        <f>Budgetisation!E20</f>
        <v>Client</v>
      </c>
      <c r="F17" s="23" t="str">
        <f>IF(O17="","",1-(O17-G40)/E25)</f>
        <v/>
      </c>
      <c r="G17" s="71" t="str">
        <f>Budgetisation!G20</f>
        <v>B = Moyen</v>
      </c>
      <c r="H17" s="301">
        <f>Budgetisation!H20</f>
        <v>0</v>
      </c>
      <c r="I17" s="302"/>
      <c r="J17" s="302"/>
      <c r="K17" s="302"/>
      <c r="L17" s="303"/>
      <c r="M17" s="304"/>
      <c r="N17" s="305"/>
      <c r="O17" s="24"/>
      <c r="P17" s="23">
        <f>IF(O17="",0,(O17-G62)/G62)</f>
        <v>0</v>
      </c>
      <c r="Q17" s="25" t="e">
        <f>IF((G62*10%-O62-G62*P17)/(J45*(1-K45))&lt;0,0,(G62*10%-O62-G62*P17)/(J45*(1-K45)))</f>
        <v>#VALUE!</v>
      </c>
    </row>
    <row r="18" spans="1:19" ht="8.1" customHeight="1" x14ac:dyDescent="0.25"/>
    <row r="19" spans="1:19" s="28" customFormat="1" ht="42" customHeight="1" x14ac:dyDescent="0.25">
      <c r="A19" s="22" t="s">
        <v>37</v>
      </c>
      <c r="B19" s="22" t="s">
        <v>38</v>
      </c>
      <c r="C19" s="22" t="s">
        <v>39</v>
      </c>
      <c r="D19" s="26" t="s">
        <v>40</v>
      </c>
      <c r="E19" s="20" t="s">
        <v>41</v>
      </c>
      <c r="F19" s="21" t="s">
        <v>42</v>
      </c>
      <c r="G19" s="20" t="s">
        <v>43</v>
      </c>
      <c r="H19" s="20" t="s">
        <v>44</v>
      </c>
      <c r="I19" s="27" t="s">
        <v>45</v>
      </c>
      <c r="J19" s="20" t="s">
        <v>46</v>
      </c>
      <c r="K19" s="21" t="s">
        <v>47</v>
      </c>
      <c r="L19" s="21" t="s">
        <v>48</v>
      </c>
      <c r="M19" s="20" t="s">
        <v>49</v>
      </c>
      <c r="N19" s="20" t="s">
        <v>50</v>
      </c>
      <c r="O19" s="21" t="s">
        <v>51</v>
      </c>
      <c r="P19" s="21" t="str">
        <f>"En % du PV "&amp;P62*100&amp;"%"</f>
        <v>En % du PV 0%</v>
      </c>
      <c r="Q19" s="22" t="s">
        <v>52</v>
      </c>
      <c r="R19" s="83"/>
    </row>
    <row r="20" spans="1:19" ht="15" customHeight="1" x14ac:dyDescent="0.25">
      <c r="A20" s="29">
        <v>1</v>
      </c>
      <c r="B20" s="76"/>
      <c r="C20" s="77"/>
      <c r="D20" s="78"/>
      <c r="E20" s="79"/>
      <c r="F20" s="80"/>
      <c r="G20" s="35" t="str">
        <f>IF(E20="","",E20*(1-F20))</f>
        <v/>
      </c>
      <c r="H20" s="35" t="str">
        <f>IF(G20="","",G20/D20)</f>
        <v/>
      </c>
      <c r="I20" s="36">
        <v>1</v>
      </c>
      <c r="J20" s="35" t="str">
        <f>IF(B20="","",E20/I20)</f>
        <v/>
      </c>
      <c r="K20" s="37">
        <v>0.62</v>
      </c>
      <c r="L20" s="38"/>
      <c r="M20" s="35" t="str">
        <f>IF(B20="","",J20*(1-K20)*(1-L20))</f>
        <v/>
      </c>
      <c r="N20" s="35" t="str">
        <f>IF(B20="","",J20*(1-K20)*7%)</f>
        <v/>
      </c>
      <c r="O20" s="35" t="str">
        <f>IF(AND(B20="",M20="",N20=""),"",G20-M20-N20)</f>
        <v/>
      </c>
      <c r="P20" s="37" t="str">
        <f>IF(G20="","",O20/G20)</f>
        <v/>
      </c>
      <c r="Q20" s="39"/>
    </row>
    <row r="21" spans="1:19" ht="15" customHeight="1" x14ac:dyDescent="0.25">
      <c r="A21" s="29">
        <v>2</v>
      </c>
      <c r="B21" s="76"/>
      <c r="C21" s="76"/>
      <c r="D21" s="78"/>
      <c r="E21" s="79"/>
      <c r="F21" s="80"/>
      <c r="G21" s="35" t="str">
        <f t="shared" ref="G21:G44" si="0">IF(E21="","",E21*(1-F21))</f>
        <v/>
      </c>
      <c r="H21" s="35" t="str">
        <f t="shared" ref="H21:H44" si="1">IF(G21="","",G21/D21)</f>
        <v/>
      </c>
      <c r="I21" s="36">
        <v>1</v>
      </c>
      <c r="J21" s="35" t="str">
        <f t="shared" ref="J21:J44" si="2">IF(B21="","",E21/I21)</f>
        <v/>
      </c>
      <c r="K21" s="37">
        <v>0.62</v>
      </c>
      <c r="L21" s="38"/>
      <c r="M21" s="35" t="str">
        <f t="shared" ref="M21:M44" si="3">IF(B21="","",J21*(1-K21)*(1-L21))</f>
        <v/>
      </c>
      <c r="N21" s="35" t="str">
        <f t="shared" ref="N21:N44" si="4">IF(B21="","",J21*(1-K21)*7%)</f>
        <v/>
      </c>
      <c r="O21" s="35" t="str">
        <f t="shared" ref="O21:O44" si="5">IF(AND(B21="",M21="",N21=""),"",G21-M21-N21)</f>
        <v/>
      </c>
      <c r="P21" s="37" t="str">
        <f t="shared" ref="P21:P44" si="6">IF(G21="","",O21/G21)</f>
        <v/>
      </c>
      <c r="Q21" s="39"/>
    </row>
    <row r="22" spans="1:19" ht="15" customHeight="1" x14ac:dyDescent="0.25">
      <c r="A22" s="29">
        <v>2</v>
      </c>
      <c r="B22" s="76"/>
      <c r="C22" s="76"/>
      <c r="D22" s="78"/>
      <c r="E22" s="79"/>
      <c r="F22" s="80"/>
      <c r="G22" s="35" t="str">
        <f t="shared" si="0"/>
        <v/>
      </c>
      <c r="H22" s="35" t="str">
        <f t="shared" si="1"/>
        <v/>
      </c>
      <c r="I22" s="36">
        <v>1</v>
      </c>
      <c r="J22" s="35" t="str">
        <f t="shared" si="2"/>
        <v/>
      </c>
      <c r="K22" s="37">
        <v>0.62</v>
      </c>
      <c r="L22" s="38"/>
      <c r="M22" s="35" t="str">
        <f t="shared" si="3"/>
        <v/>
      </c>
      <c r="N22" s="35" t="str">
        <f t="shared" si="4"/>
        <v/>
      </c>
      <c r="O22" s="35" t="str">
        <f t="shared" si="5"/>
        <v/>
      </c>
      <c r="P22" s="37" t="str">
        <f t="shared" si="6"/>
        <v/>
      </c>
      <c r="Q22" s="39"/>
      <c r="S22" s="7">
        <f>SUM(L20:L44)</f>
        <v>0</v>
      </c>
    </row>
    <row r="23" spans="1:19" ht="15" customHeight="1" x14ac:dyDescent="0.25">
      <c r="A23" s="29">
        <v>4</v>
      </c>
      <c r="B23" s="76"/>
      <c r="C23" s="77"/>
      <c r="D23" s="78"/>
      <c r="E23" s="79"/>
      <c r="F23" s="80"/>
      <c r="G23" s="35" t="str">
        <f t="shared" si="0"/>
        <v/>
      </c>
      <c r="H23" s="35" t="str">
        <f t="shared" si="1"/>
        <v/>
      </c>
      <c r="I23" s="36">
        <v>1</v>
      </c>
      <c r="J23" s="35" t="str">
        <f t="shared" si="2"/>
        <v/>
      </c>
      <c r="K23" s="37">
        <v>0.62</v>
      </c>
      <c r="L23" s="38"/>
      <c r="M23" s="35" t="str">
        <f t="shared" si="3"/>
        <v/>
      </c>
      <c r="N23" s="35" t="str">
        <f t="shared" si="4"/>
        <v/>
      </c>
      <c r="O23" s="35" t="str">
        <f t="shared" si="5"/>
        <v/>
      </c>
      <c r="P23" s="37" t="str">
        <f t="shared" si="6"/>
        <v/>
      </c>
      <c r="Q23" s="39"/>
    </row>
    <row r="24" spans="1:19" ht="15" customHeight="1" x14ac:dyDescent="0.25">
      <c r="A24" s="29">
        <v>4</v>
      </c>
      <c r="B24" s="76"/>
      <c r="C24" s="77"/>
      <c r="D24" s="78"/>
      <c r="E24" s="79"/>
      <c r="F24" s="80"/>
      <c r="G24" s="35" t="str">
        <f t="shared" si="0"/>
        <v/>
      </c>
      <c r="H24" s="35" t="str">
        <f t="shared" si="1"/>
        <v/>
      </c>
      <c r="I24" s="36">
        <v>1</v>
      </c>
      <c r="J24" s="35" t="str">
        <f t="shared" si="2"/>
        <v/>
      </c>
      <c r="K24" s="37">
        <v>0.62</v>
      </c>
      <c r="L24" s="38"/>
      <c r="M24" s="35" t="str">
        <f t="shared" si="3"/>
        <v/>
      </c>
      <c r="N24" s="35" t="str">
        <f t="shared" si="4"/>
        <v/>
      </c>
      <c r="O24" s="35" t="str">
        <f t="shared" si="5"/>
        <v/>
      </c>
      <c r="P24" s="37" t="str">
        <f t="shared" si="6"/>
        <v/>
      </c>
      <c r="Q24" s="39"/>
    </row>
    <row r="25" spans="1:19" ht="15" customHeight="1" x14ac:dyDescent="0.25">
      <c r="A25" s="29">
        <v>6</v>
      </c>
      <c r="B25" s="76"/>
      <c r="C25" s="77"/>
      <c r="D25" s="78"/>
      <c r="E25" s="79"/>
      <c r="F25" s="80"/>
      <c r="G25" s="35" t="str">
        <f t="shared" si="0"/>
        <v/>
      </c>
      <c r="H25" s="35" t="str">
        <f t="shared" si="1"/>
        <v/>
      </c>
      <c r="I25" s="36">
        <v>1</v>
      </c>
      <c r="J25" s="35" t="str">
        <f t="shared" si="2"/>
        <v/>
      </c>
      <c r="K25" s="37">
        <v>0.6</v>
      </c>
      <c r="L25" s="38"/>
      <c r="M25" s="35" t="str">
        <f t="shared" si="3"/>
        <v/>
      </c>
      <c r="N25" s="35" t="str">
        <f t="shared" si="4"/>
        <v/>
      </c>
      <c r="O25" s="35" t="str">
        <f t="shared" si="5"/>
        <v/>
      </c>
      <c r="P25" s="37" t="str">
        <f t="shared" si="6"/>
        <v/>
      </c>
      <c r="Q25" s="39"/>
    </row>
    <row r="26" spans="1:19" ht="15" customHeight="1" x14ac:dyDescent="0.25">
      <c r="A26" s="29">
        <v>7</v>
      </c>
      <c r="B26" s="76"/>
      <c r="C26" s="77"/>
      <c r="D26" s="78"/>
      <c r="E26" s="79"/>
      <c r="F26" s="80"/>
      <c r="G26" s="35" t="str">
        <f t="shared" si="0"/>
        <v/>
      </c>
      <c r="H26" s="35" t="str">
        <f t="shared" si="1"/>
        <v/>
      </c>
      <c r="I26" s="36">
        <v>1</v>
      </c>
      <c r="J26" s="35" t="str">
        <f t="shared" si="2"/>
        <v/>
      </c>
      <c r="K26" s="37">
        <v>0.6</v>
      </c>
      <c r="L26" s="38"/>
      <c r="M26" s="35" t="str">
        <f t="shared" si="3"/>
        <v/>
      </c>
      <c r="N26" s="35" t="str">
        <f t="shared" si="4"/>
        <v/>
      </c>
      <c r="O26" s="35" t="str">
        <f t="shared" si="5"/>
        <v/>
      </c>
      <c r="P26" s="37" t="str">
        <f t="shared" si="6"/>
        <v/>
      </c>
      <c r="Q26" s="40"/>
    </row>
    <row r="27" spans="1:19" ht="15" customHeight="1" x14ac:dyDescent="0.25">
      <c r="A27" s="29">
        <v>8</v>
      </c>
      <c r="B27" s="76"/>
      <c r="C27" s="76"/>
      <c r="D27" s="78"/>
      <c r="E27" s="79"/>
      <c r="F27" s="80"/>
      <c r="G27" s="35" t="str">
        <f t="shared" si="0"/>
        <v/>
      </c>
      <c r="H27" s="35" t="str">
        <f t="shared" si="1"/>
        <v/>
      </c>
      <c r="I27" s="36">
        <v>1</v>
      </c>
      <c r="J27" s="35" t="str">
        <f t="shared" si="2"/>
        <v/>
      </c>
      <c r="K27" s="37">
        <v>0.6</v>
      </c>
      <c r="L27" s="38"/>
      <c r="M27" s="35" t="str">
        <f t="shared" si="3"/>
        <v/>
      </c>
      <c r="N27" s="35" t="str">
        <f t="shared" si="4"/>
        <v/>
      </c>
      <c r="O27" s="35" t="str">
        <f t="shared" si="5"/>
        <v/>
      </c>
      <c r="P27" s="37" t="str">
        <f t="shared" si="6"/>
        <v/>
      </c>
      <c r="Q27" s="40"/>
    </row>
    <row r="28" spans="1:19" ht="15" customHeight="1" x14ac:dyDescent="0.25">
      <c r="A28" s="29">
        <v>9</v>
      </c>
      <c r="B28" s="76"/>
      <c r="C28" s="77"/>
      <c r="D28" s="78"/>
      <c r="E28" s="79"/>
      <c r="F28" s="80"/>
      <c r="G28" s="35" t="str">
        <f t="shared" si="0"/>
        <v/>
      </c>
      <c r="H28" s="35" t="str">
        <f t="shared" si="1"/>
        <v/>
      </c>
      <c r="I28" s="36">
        <v>1</v>
      </c>
      <c r="J28" s="35" t="str">
        <f t="shared" si="2"/>
        <v/>
      </c>
      <c r="K28" s="37">
        <v>0.6</v>
      </c>
      <c r="L28" s="38"/>
      <c r="M28" s="35" t="str">
        <f t="shared" si="3"/>
        <v/>
      </c>
      <c r="N28" s="35" t="str">
        <f t="shared" si="4"/>
        <v/>
      </c>
      <c r="O28" s="35" t="str">
        <f t="shared" si="5"/>
        <v/>
      </c>
      <c r="P28" s="37" t="str">
        <f t="shared" si="6"/>
        <v/>
      </c>
      <c r="Q28" s="40"/>
    </row>
    <row r="29" spans="1:19" ht="15" customHeight="1" x14ac:dyDescent="0.25">
      <c r="A29" s="29">
        <v>10</v>
      </c>
      <c r="B29" s="76"/>
      <c r="C29" s="77"/>
      <c r="D29" s="78"/>
      <c r="E29" s="79"/>
      <c r="F29" s="80"/>
      <c r="G29" s="35" t="str">
        <f t="shared" si="0"/>
        <v/>
      </c>
      <c r="H29" s="35" t="str">
        <f t="shared" si="1"/>
        <v/>
      </c>
      <c r="I29" s="36">
        <v>1</v>
      </c>
      <c r="J29" s="35" t="str">
        <f t="shared" si="2"/>
        <v/>
      </c>
      <c r="K29" s="37">
        <v>0.6</v>
      </c>
      <c r="L29" s="38"/>
      <c r="M29" s="35" t="str">
        <f t="shared" si="3"/>
        <v/>
      </c>
      <c r="N29" s="35" t="str">
        <f t="shared" si="4"/>
        <v/>
      </c>
      <c r="O29" s="35" t="str">
        <f t="shared" si="5"/>
        <v/>
      </c>
      <c r="P29" s="37" t="str">
        <f t="shared" si="6"/>
        <v/>
      </c>
      <c r="Q29" s="40"/>
    </row>
    <row r="30" spans="1:19" ht="15" customHeight="1" x14ac:dyDescent="0.25">
      <c r="A30" s="29">
        <v>11</v>
      </c>
      <c r="B30" s="76"/>
      <c r="C30" s="77"/>
      <c r="D30" s="78"/>
      <c r="E30" s="79"/>
      <c r="F30" s="80"/>
      <c r="G30" s="35" t="str">
        <f t="shared" si="0"/>
        <v/>
      </c>
      <c r="H30" s="35" t="str">
        <f t="shared" si="1"/>
        <v/>
      </c>
      <c r="I30" s="36">
        <v>1</v>
      </c>
      <c r="J30" s="35" t="str">
        <f t="shared" si="2"/>
        <v/>
      </c>
      <c r="K30" s="37">
        <v>0.6</v>
      </c>
      <c r="L30" s="38"/>
      <c r="M30" s="35" t="str">
        <f t="shared" si="3"/>
        <v/>
      </c>
      <c r="N30" s="35" t="str">
        <f t="shared" si="4"/>
        <v/>
      </c>
      <c r="O30" s="35" t="str">
        <f t="shared" si="5"/>
        <v/>
      </c>
      <c r="P30" s="37" t="str">
        <f t="shared" si="6"/>
        <v/>
      </c>
      <c r="Q30" s="40"/>
    </row>
    <row r="31" spans="1:19" ht="15" customHeight="1" x14ac:dyDescent="0.25">
      <c r="A31" s="29">
        <v>12</v>
      </c>
      <c r="B31" s="76"/>
      <c r="C31" s="77"/>
      <c r="D31" s="78"/>
      <c r="E31" s="79"/>
      <c r="F31" s="80"/>
      <c r="G31" s="35" t="str">
        <f t="shared" si="0"/>
        <v/>
      </c>
      <c r="H31" s="35" t="str">
        <f t="shared" si="1"/>
        <v/>
      </c>
      <c r="I31" s="36">
        <v>1</v>
      </c>
      <c r="J31" s="35" t="str">
        <f t="shared" si="2"/>
        <v/>
      </c>
      <c r="K31" s="37">
        <v>0.6</v>
      </c>
      <c r="L31" s="38"/>
      <c r="M31" s="35" t="str">
        <f t="shared" si="3"/>
        <v/>
      </c>
      <c r="N31" s="35" t="str">
        <f t="shared" si="4"/>
        <v/>
      </c>
      <c r="O31" s="35" t="str">
        <f t="shared" si="5"/>
        <v/>
      </c>
      <c r="P31" s="37" t="str">
        <f t="shared" si="6"/>
        <v/>
      </c>
      <c r="Q31" s="40"/>
    </row>
    <row r="32" spans="1:19" ht="15" customHeight="1" x14ac:dyDescent="0.25">
      <c r="A32" s="29">
        <v>13</v>
      </c>
      <c r="B32" s="76"/>
      <c r="C32" s="77"/>
      <c r="D32" s="78"/>
      <c r="E32" s="79"/>
      <c r="F32" s="80"/>
      <c r="G32" s="35" t="str">
        <f t="shared" si="0"/>
        <v/>
      </c>
      <c r="H32" s="35" t="str">
        <f t="shared" si="1"/>
        <v/>
      </c>
      <c r="I32" s="36">
        <v>1</v>
      </c>
      <c r="J32" s="35" t="str">
        <f t="shared" si="2"/>
        <v/>
      </c>
      <c r="K32" s="37">
        <v>0.6</v>
      </c>
      <c r="L32" s="38"/>
      <c r="M32" s="35" t="str">
        <f t="shared" si="3"/>
        <v/>
      </c>
      <c r="N32" s="35" t="str">
        <f t="shared" si="4"/>
        <v/>
      </c>
      <c r="O32" s="35" t="str">
        <f t="shared" si="5"/>
        <v/>
      </c>
      <c r="P32" s="37" t="str">
        <f t="shared" si="6"/>
        <v/>
      </c>
      <c r="Q32" s="40"/>
    </row>
    <row r="33" spans="1:24" ht="15" customHeight="1" x14ac:dyDescent="0.25">
      <c r="A33" s="29">
        <v>14</v>
      </c>
      <c r="B33" s="30"/>
      <c r="C33" s="30"/>
      <c r="D33" s="32"/>
      <c r="E33" s="33"/>
      <c r="F33" s="34"/>
      <c r="G33" s="35" t="str">
        <f t="shared" si="0"/>
        <v/>
      </c>
      <c r="H33" s="35" t="str">
        <f t="shared" si="1"/>
        <v/>
      </c>
      <c r="I33" s="36" t="s">
        <v>67</v>
      </c>
      <c r="J33" s="35" t="str">
        <f t="shared" si="2"/>
        <v/>
      </c>
      <c r="K33" s="37" t="s">
        <v>67</v>
      </c>
      <c r="L33" s="38"/>
      <c r="M33" s="35" t="str">
        <f t="shared" si="3"/>
        <v/>
      </c>
      <c r="N33" s="35" t="str">
        <f t="shared" si="4"/>
        <v/>
      </c>
      <c r="O33" s="35" t="str">
        <f t="shared" si="5"/>
        <v/>
      </c>
      <c r="P33" s="37" t="str">
        <f t="shared" si="6"/>
        <v/>
      </c>
      <c r="Q33" s="40"/>
    </row>
    <row r="34" spans="1:24" ht="15" customHeight="1" x14ac:dyDescent="0.25">
      <c r="A34" s="29">
        <v>15</v>
      </c>
      <c r="B34" s="30"/>
      <c r="C34" s="31"/>
      <c r="D34" s="32"/>
      <c r="E34" s="33"/>
      <c r="F34" s="34"/>
      <c r="G34" s="35" t="str">
        <f t="shared" si="0"/>
        <v/>
      </c>
      <c r="H34" s="35" t="str">
        <f t="shared" si="1"/>
        <v/>
      </c>
      <c r="I34" s="36" t="s">
        <v>67</v>
      </c>
      <c r="J34" s="35" t="str">
        <f t="shared" si="2"/>
        <v/>
      </c>
      <c r="K34" s="37" t="s">
        <v>67</v>
      </c>
      <c r="L34" s="38"/>
      <c r="M34" s="35" t="str">
        <f t="shared" si="3"/>
        <v/>
      </c>
      <c r="N34" s="35" t="str">
        <f t="shared" si="4"/>
        <v/>
      </c>
      <c r="O34" s="35" t="str">
        <f t="shared" si="5"/>
        <v/>
      </c>
      <c r="P34" s="37" t="str">
        <f t="shared" si="6"/>
        <v/>
      </c>
      <c r="Q34" s="40"/>
    </row>
    <row r="35" spans="1:24" ht="15" customHeight="1" x14ac:dyDescent="0.25">
      <c r="A35" s="29">
        <v>16</v>
      </c>
      <c r="B35" s="30"/>
      <c r="C35" s="31"/>
      <c r="D35" s="32"/>
      <c r="E35" s="33"/>
      <c r="F35" s="34"/>
      <c r="G35" s="35" t="str">
        <f t="shared" si="0"/>
        <v/>
      </c>
      <c r="H35" s="35" t="str">
        <f t="shared" si="1"/>
        <v/>
      </c>
      <c r="I35" s="36" t="s">
        <v>67</v>
      </c>
      <c r="J35" s="35" t="str">
        <f t="shared" si="2"/>
        <v/>
      </c>
      <c r="K35" s="37" t="s">
        <v>67</v>
      </c>
      <c r="L35" s="38"/>
      <c r="M35" s="35" t="str">
        <f t="shared" si="3"/>
        <v/>
      </c>
      <c r="N35" s="35" t="str">
        <f t="shared" si="4"/>
        <v/>
      </c>
      <c r="O35" s="35" t="str">
        <f t="shared" si="5"/>
        <v/>
      </c>
      <c r="P35" s="37" t="str">
        <f t="shared" si="6"/>
        <v/>
      </c>
      <c r="Q35" s="40"/>
    </row>
    <row r="36" spans="1:24" ht="15" customHeight="1" x14ac:dyDescent="0.25">
      <c r="A36" s="29">
        <v>17</v>
      </c>
      <c r="B36" s="30"/>
      <c r="C36" s="31"/>
      <c r="D36" s="32"/>
      <c r="E36" s="33"/>
      <c r="F36" s="34"/>
      <c r="G36" s="35" t="str">
        <f t="shared" si="0"/>
        <v/>
      </c>
      <c r="H36" s="35" t="str">
        <f t="shared" si="1"/>
        <v/>
      </c>
      <c r="I36" s="36" t="s">
        <v>67</v>
      </c>
      <c r="J36" s="35" t="str">
        <f t="shared" si="2"/>
        <v/>
      </c>
      <c r="K36" s="37" t="s">
        <v>67</v>
      </c>
      <c r="L36" s="38"/>
      <c r="M36" s="35" t="str">
        <f t="shared" si="3"/>
        <v/>
      </c>
      <c r="N36" s="35" t="str">
        <f t="shared" si="4"/>
        <v/>
      </c>
      <c r="O36" s="35" t="str">
        <f t="shared" si="5"/>
        <v/>
      </c>
      <c r="P36" s="37" t="str">
        <f t="shared" si="6"/>
        <v/>
      </c>
      <c r="Q36" s="40"/>
    </row>
    <row r="37" spans="1:24" ht="15" customHeight="1" x14ac:dyDescent="0.25">
      <c r="A37" s="29">
        <v>18</v>
      </c>
      <c r="B37" s="30"/>
      <c r="C37" s="31"/>
      <c r="D37" s="32"/>
      <c r="E37" s="33"/>
      <c r="F37" s="34"/>
      <c r="G37" s="35" t="str">
        <f t="shared" si="0"/>
        <v/>
      </c>
      <c r="H37" s="35" t="str">
        <f t="shared" si="1"/>
        <v/>
      </c>
      <c r="I37" s="36" t="s">
        <v>67</v>
      </c>
      <c r="J37" s="35" t="str">
        <f t="shared" si="2"/>
        <v/>
      </c>
      <c r="K37" s="37" t="s">
        <v>67</v>
      </c>
      <c r="L37" s="38"/>
      <c r="M37" s="35" t="str">
        <f t="shared" si="3"/>
        <v/>
      </c>
      <c r="N37" s="35" t="str">
        <f t="shared" si="4"/>
        <v/>
      </c>
      <c r="O37" s="35" t="str">
        <f t="shared" si="5"/>
        <v/>
      </c>
      <c r="P37" s="37" t="str">
        <f t="shared" si="6"/>
        <v/>
      </c>
      <c r="Q37" s="40"/>
    </row>
    <row r="38" spans="1:24" ht="15" customHeight="1" x14ac:dyDescent="0.25">
      <c r="A38" s="29">
        <v>19</v>
      </c>
      <c r="B38" s="30"/>
      <c r="C38" s="31"/>
      <c r="D38" s="32"/>
      <c r="E38" s="33"/>
      <c r="F38" s="34"/>
      <c r="G38" s="35" t="str">
        <f t="shared" si="0"/>
        <v/>
      </c>
      <c r="H38" s="35" t="str">
        <f t="shared" si="1"/>
        <v/>
      </c>
      <c r="I38" s="36" t="s">
        <v>67</v>
      </c>
      <c r="J38" s="35" t="str">
        <f t="shared" si="2"/>
        <v/>
      </c>
      <c r="K38" s="37" t="s">
        <v>67</v>
      </c>
      <c r="L38" s="38"/>
      <c r="M38" s="35" t="str">
        <f t="shared" si="3"/>
        <v/>
      </c>
      <c r="N38" s="35" t="str">
        <f t="shared" si="4"/>
        <v/>
      </c>
      <c r="O38" s="35" t="str">
        <f t="shared" si="5"/>
        <v/>
      </c>
      <c r="P38" s="37" t="str">
        <f t="shared" si="6"/>
        <v/>
      </c>
      <c r="Q38" s="40"/>
    </row>
    <row r="39" spans="1:24" ht="13.5" customHeight="1" x14ac:dyDescent="0.25">
      <c r="A39" s="29">
        <v>20</v>
      </c>
      <c r="B39" s="30"/>
      <c r="C39" s="31"/>
      <c r="D39" s="32"/>
      <c r="E39" s="33"/>
      <c r="F39" s="34"/>
      <c r="G39" s="35" t="str">
        <f t="shared" si="0"/>
        <v/>
      </c>
      <c r="H39" s="35" t="str">
        <f t="shared" si="1"/>
        <v/>
      </c>
      <c r="I39" s="36" t="s">
        <v>67</v>
      </c>
      <c r="J39" s="35" t="str">
        <f t="shared" si="2"/>
        <v/>
      </c>
      <c r="K39" s="37" t="s">
        <v>67</v>
      </c>
      <c r="L39" s="38"/>
      <c r="M39" s="35" t="str">
        <f t="shared" si="3"/>
        <v/>
      </c>
      <c r="N39" s="35" t="str">
        <f t="shared" si="4"/>
        <v/>
      </c>
      <c r="O39" s="35" t="str">
        <f t="shared" si="5"/>
        <v/>
      </c>
      <c r="P39" s="37" t="str">
        <f t="shared" si="6"/>
        <v/>
      </c>
      <c r="Q39" s="40"/>
    </row>
    <row r="40" spans="1:24" ht="15" customHeight="1" x14ac:dyDescent="0.25">
      <c r="A40" s="29">
        <v>21</v>
      </c>
      <c r="B40" s="30"/>
      <c r="C40" s="31"/>
      <c r="D40" s="32"/>
      <c r="E40" s="33"/>
      <c r="F40" s="34"/>
      <c r="G40" s="35" t="str">
        <f t="shared" si="0"/>
        <v/>
      </c>
      <c r="H40" s="35" t="str">
        <f t="shared" si="1"/>
        <v/>
      </c>
      <c r="I40" s="36" t="s">
        <v>67</v>
      </c>
      <c r="J40" s="35" t="str">
        <f t="shared" si="2"/>
        <v/>
      </c>
      <c r="K40" s="37" t="s">
        <v>67</v>
      </c>
      <c r="L40" s="38"/>
      <c r="M40" s="35" t="str">
        <f t="shared" si="3"/>
        <v/>
      </c>
      <c r="N40" s="35" t="str">
        <f t="shared" si="4"/>
        <v/>
      </c>
      <c r="O40" s="35" t="str">
        <f t="shared" si="5"/>
        <v/>
      </c>
      <c r="P40" s="37" t="str">
        <f t="shared" si="6"/>
        <v/>
      </c>
      <c r="Q40" s="40"/>
    </row>
    <row r="41" spans="1:24" ht="15" customHeight="1" x14ac:dyDescent="0.25">
      <c r="A41" s="29">
        <v>22</v>
      </c>
      <c r="B41" s="30"/>
      <c r="C41" s="31"/>
      <c r="D41" s="32"/>
      <c r="E41" s="33"/>
      <c r="F41" s="34"/>
      <c r="G41" s="35" t="str">
        <f t="shared" si="0"/>
        <v/>
      </c>
      <c r="H41" s="35" t="str">
        <f t="shared" si="1"/>
        <v/>
      </c>
      <c r="I41" s="36" t="s">
        <v>67</v>
      </c>
      <c r="J41" s="35" t="str">
        <f t="shared" si="2"/>
        <v/>
      </c>
      <c r="K41" s="37" t="s">
        <v>67</v>
      </c>
      <c r="L41" s="38"/>
      <c r="M41" s="35" t="str">
        <f t="shared" si="3"/>
        <v/>
      </c>
      <c r="N41" s="35" t="str">
        <f t="shared" si="4"/>
        <v/>
      </c>
      <c r="O41" s="35" t="str">
        <f t="shared" si="5"/>
        <v/>
      </c>
      <c r="P41" s="37" t="str">
        <f t="shared" si="6"/>
        <v/>
      </c>
      <c r="Q41" s="40"/>
    </row>
    <row r="42" spans="1:24" ht="15" customHeight="1" x14ac:dyDescent="0.25">
      <c r="A42" s="29">
        <v>23</v>
      </c>
      <c r="B42" s="30"/>
      <c r="C42" s="31"/>
      <c r="D42" s="32"/>
      <c r="E42" s="33"/>
      <c r="F42" s="34"/>
      <c r="G42" s="35" t="str">
        <f t="shared" si="0"/>
        <v/>
      </c>
      <c r="H42" s="35" t="str">
        <f t="shared" si="1"/>
        <v/>
      </c>
      <c r="I42" s="36" t="s">
        <v>67</v>
      </c>
      <c r="J42" s="35" t="str">
        <f t="shared" si="2"/>
        <v/>
      </c>
      <c r="K42" s="37" t="s">
        <v>67</v>
      </c>
      <c r="L42" s="38"/>
      <c r="M42" s="35" t="str">
        <f t="shared" si="3"/>
        <v/>
      </c>
      <c r="N42" s="35" t="str">
        <f t="shared" si="4"/>
        <v/>
      </c>
      <c r="O42" s="35" t="str">
        <f t="shared" si="5"/>
        <v/>
      </c>
      <c r="P42" s="37" t="str">
        <f t="shared" si="6"/>
        <v/>
      </c>
      <c r="Q42" s="40"/>
    </row>
    <row r="43" spans="1:24" ht="15" customHeight="1" x14ac:dyDescent="0.25">
      <c r="A43" s="29">
        <v>24</v>
      </c>
      <c r="B43" s="30"/>
      <c r="C43" s="31"/>
      <c r="D43" s="32"/>
      <c r="E43" s="33"/>
      <c r="F43" s="34"/>
      <c r="G43" s="35" t="str">
        <f t="shared" si="0"/>
        <v/>
      </c>
      <c r="H43" s="35" t="str">
        <f t="shared" si="1"/>
        <v/>
      </c>
      <c r="I43" s="36" t="s">
        <v>67</v>
      </c>
      <c r="J43" s="35" t="str">
        <f t="shared" si="2"/>
        <v/>
      </c>
      <c r="K43" s="37" t="s">
        <v>67</v>
      </c>
      <c r="L43" s="38"/>
      <c r="M43" s="35" t="str">
        <f t="shared" si="3"/>
        <v/>
      </c>
      <c r="N43" s="35" t="str">
        <f t="shared" si="4"/>
        <v/>
      </c>
      <c r="O43" s="35" t="str">
        <f t="shared" si="5"/>
        <v/>
      </c>
      <c r="P43" s="37" t="str">
        <f t="shared" si="6"/>
        <v/>
      </c>
      <c r="Q43" s="40"/>
    </row>
    <row r="44" spans="1:24" ht="15" customHeight="1" thickBot="1" x14ac:dyDescent="0.3">
      <c r="A44" s="29">
        <v>25</v>
      </c>
      <c r="B44" s="30"/>
      <c r="C44" s="31"/>
      <c r="D44" s="32"/>
      <c r="E44" s="33"/>
      <c r="F44" s="34"/>
      <c r="G44" s="35" t="str">
        <f t="shared" si="0"/>
        <v/>
      </c>
      <c r="H44" s="35" t="str">
        <f t="shared" si="1"/>
        <v/>
      </c>
      <c r="I44" s="36" t="s">
        <v>67</v>
      </c>
      <c r="J44" s="35" t="str">
        <f t="shared" si="2"/>
        <v/>
      </c>
      <c r="K44" s="37" t="s">
        <v>67</v>
      </c>
      <c r="L44" s="38"/>
      <c r="M44" s="35" t="str">
        <f t="shared" si="3"/>
        <v/>
      </c>
      <c r="N44" s="35" t="str">
        <f t="shared" si="4"/>
        <v/>
      </c>
      <c r="O44" s="35" t="str">
        <f t="shared" si="5"/>
        <v/>
      </c>
      <c r="P44" s="37" t="str">
        <f t="shared" si="6"/>
        <v/>
      </c>
      <c r="Q44" s="40"/>
    </row>
    <row r="45" spans="1:24" ht="30.9" customHeight="1" thickBot="1" x14ac:dyDescent="0.3">
      <c r="A45" s="41" t="s">
        <v>90</v>
      </c>
      <c r="B45" s="42" t="s">
        <v>53</v>
      </c>
      <c r="C45" s="41"/>
      <c r="D45" s="43">
        <f>SUM(D20:D44)</f>
        <v>0</v>
      </c>
      <c r="E45" s="44" t="str">
        <f>IF(E20="","",SUM(E20:E44))</f>
        <v/>
      </c>
      <c r="F45" s="45" t="str">
        <f>IF(E45="","",(E45-G45)/E45)</f>
        <v/>
      </c>
      <c r="G45" s="44" t="str">
        <f>IF(G20="","",SUM(G20:G44))</f>
        <v/>
      </c>
      <c r="H45" s="44" t="str">
        <f>IF(G45="","",G45/D45)</f>
        <v/>
      </c>
      <c r="I45" s="44">
        <v>1</v>
      </c>
      <c r="J45" s="44">
        <f>SUM(J20:J44)</f>
        <v>0</v>
      </c>
      <c r="K45" s="45" t="str">
        <f>IF(J20="","",SUMPRODUCT(J20:J44,K20:K44)/J45)</f>
        <v/>
      </c>
      <c r="L45" s="45" t="str">
        <f>IF(S22=0,"",SUMPRODUCT(J20:J44,K20:K44,L20:L44)/SUMPRODUCT(J20:J44,K20:K44))</f>
        <v/>
      </c>
      <c r="M45" s="44">
        <f>SUM(M20:M44)</f>
        <v>0</v>
      </c>
      <c r="N45" s="44">
        <f>SUM(N20:N44)</f>
        <v>0</v>
      </c>
      <c r="O45" s="44">
        <f>SUM(O20:O44)</f>
        <v>0</v>
      </c>
      <c r="P45" s="45" t="str">
        <f>IF(G45="","",O45/G45)</f>
        <v/>
      </c>
      <c r="Q45" s="46"/>
      <c r="R45" s="86" t="s">
        <v>70</v>
      </c>
      <c r="S45" s="84" t="s">
        <v>71</v>
      </c>
      <c r="T45" s="84" t="s">
        <v>72</v>
      </c>
      <c r="U45" s="84" t="s">
        <v>75</v>
      </c>
      <c r="V45" s="85" t="s">
        <v>78</v>
      </c>
      <c r="W45" s="87" t="s">
        <v>79</v>
      </c>
    </row>
    <row r="46" spans="1:24" ht="15" customHeight="1" x14ac:dyDescent="0.25">
      <c r="A46" s="29">
        <v>27</v>
      </c>
      <c r="B46" s="30"/>
      <c r="C46" s="30"/>
      <c r="D46" s="32"/>
      <c r="E46" s="33"/>
      <c r="F46" s="37" t="str">
        <f>IF(OR(E46="",E46=0),"",(E46-G46)/E46)</f>
        <v/>
      </c>
      <c r="G46" s="47"/>
      <c r="H46" s="35" t="str">
        <f>IF(G46="","",G46/D46)</f>
        <v/>
      </c>
      <c r="I46" s="36"/>
      <c r="J46" s="35"/>
      <c r="K46" s="37"/>
      <c r="L46" s="37"/>
      <c r="M46" s="33"/>
      <c r="N46" s="35"/>
      <c r="O46" s="35" t="str">
        <f t="shared" ref="O46:O55" si="7">IF(AND(B46="",M46="",N46=""),"",G46-M46-N46)</f>
        <v/>
      </c>
      <c r="P46" s="37" t="str">
        <f t="shared" ref="P46:P55" si="8">IF(G46="","",O46/G46)</f>
        <v/>
      </c>
      <c r="Q46" s="40"/>
      <c r="R46" s="6" t="str">
        <f>IF(B46="Heures sous-traitance pose*",G46,"")</f>
        <v/>
      </c>
      <c r="S46" s="6" t="str">
        <f>IF(B46="Location nacelle (dont transport)",G46,"")</f>
        <v/>
      </c>
      <c r="T46" s="6" t="str">
        <f>IF(B46="Fourniture matériel externe",G46,"")</f>
        <v/>
      </c>
      <c r="U46" s="6" t="str">
        <f>IF(B46="Heures sous-traitance dépose*",G46,"")</f>
        <v/>
      </c>
      <c r="V46" s="6" t="str">
        <f>IF(B46="Location autre (dont transport)",G46,"")</f>
        <v/>
      </c>
      <c r="W46" s="6" t="str">
        <f t="shared" ref="W46:W59" si="9">IF(B46="Divers",G46,"")</f>
        <v/>
      </c>
      <c r="X46" s="6"/>
    </row>
    <row r="47" spans="1:24" ht="15" customHeight="1" x14ac:dyDescent="0.25">
      <c r="A47" s="29">
        <v>28</v>
      </c>
      <c r="B47" s="30"/>
      <c r="C47" s="31"/>
      <c r="D47" s="32"/>
      <c r="E47" s="33"/>
      <c r="F47" s="37"/>
      <c r="G47" s="47"/>
      <c r="H47" s="35"/>
      <c r="I47" s="36"/>
      <c r="J47" s="35"/>
      <c r="K47" s="37"/>
      <c r="L47" s="37"/>
      <c r="M47" s="33"/>
      <c r="N47" s="35"/>
      <c r="O47" s="35" t="str">
        <f t="shared" si="7"/>
        <v/>
      </c>
      <c r="P47" s="37" t="str">
        <f t="shared" si="8"/>
        <v/>
      </c>
      <c r="Q47" s="40"/>
      <c r="R47" s="6" t="str">
        <f t="shared" ref="R47:R59" si="10">IF(B47="Heures sous-traitance pose*",G47,"")</f>
        <v/>
      </c>
      <c r="S47" s="6" t="str">
        <f t="shared" ref="S47:S59" si="11">IF(B47="Location nacelle (dont transport)",G47,"")</f>
        <v/>
      </c>
      <c r="T47" s="6" t="str">
        <f t="shared" ref="T47:T59" si="12">IF(B47="Fourniture matériel externe",G47,"")</f>
        <v/>
      </c>
      <c r="U47" s="6" t="str">
        <f t="shared" ref="U47:U59" si="13">IF(B47="Heures sous-traitance dépose*",G47,"")</f>
        <v/>
      </c>
      <c r="V47" s="6" t="str">
        <f t="shared" ref="V47:V59" si="14">IF(B47="Location autre (dont transport)",G47,"")</f>
        <v/>
      </c>
      <c r="W47" s="6" t="str">
        <f t="shared" si="9"/>
        <v/>
      </c>
      <c r="X47" s="6"/>
    </row>
    <row r="48" spans="1:24" ht="15" customHeight="1" x14ac:dyDescent="0.25">
      <c r="A48" s="29">
        <v>29</v>
      </c>
      <c r="B48" s="30"/>
      <c r="C48" s="31"/>
      <c r="D48" s="32"/>
      <c r="E48" s="33"/>
      <c r="F48" s="37"/>
      <c r="G48" s="47"/>
      <c r="H48" s="35"/>
      <c r="I48" s="36"/>
      <c r="J48" s="35"/>
      <c r="K48" s="37"/>
      <c r="L48" s="37"/>
      <c r="M48" s="33"/>
      <c r="N48" s="35"/>
      <c r="O48" s="35" t="str">
        <f t="shared" si="7"/>
        <v/>
      </c>
      <c r="P48" s="37" t="str">
        <f t="shared" si="8"/>
        <v/>
      </c>
      <c r="Q48" s="40"/>
      <c r="R48" s="6" t="str">
        <f t="shared" si="10"/>
        <v/>
      </c>
      <c r="S48" s="6" t="str">
        <f t="shared" si="11"/>
        <v/>
      </c>
      <c r="T48" s="6" t="str">
        <f t="shared" si="12"/>
        <v/>
      </c>
      <c r="U48" s="6" t="str">
        <f t="shared" si="13"/>
        <v/>
      </c>
      <c r="V48" s="6" t="str">
        <f t="shared" si="14"/>
        <v/>
      </c>
      <c r="W48" s="6" t="str">
        <f t="shared" si="9"/>
        <v/>
      </c>
      <c r="X48" s="6"/>
    </row>
    <row r="49" spans="1:24" ht="15" customHeight="1" x14ac:dyDescent="0.25">
      <c r="A49" s="29">
        <v>30</v>
      </c>
      <c r="B49" s="30"/>
      <c r="C49" s="31"/>
      <c r="D49" s="32"/>
      <c r="E49" s="33"/>
      <c r="F49" s="37"/>
      <c r="G49" s="47"/>
      <c r="H49" s="35"/>
      <c r="I49" s="36"/>
      <c r="J49" s="35"/>
      <c r="K49" s="37"/>
      <c r="L49" s="37"/>
      <c r="M49" s="33"/>
      <c r="N49" s="35"/>
      <c r="O49" s="35" t="str">
        <f t="shared" si="7"/>
        <v/>
      </c>
      <c r="P49" s="37" t="str">
        <f t="shared" si="8"/>
        <v/>
      </c>
      <c r="Q49" s="40"/>
      <c r="R49" s="6" t="str">
        <f t="shared" si="10"/>
        <v/>
      </c>
      <c r="S49" s="6" t="str">
        <f t="shared" si="11"/>
        <v/>
      </c>
      <c r="T49" s="6" t="str">
        <f t="shared" si="12"/>
        <v/>
      </c>
      <c r="U49" s="6" t="str">
        <f t="shared" si="13"/>
        <v/>
      </c>
      <c r="V49" s="6" t="str">
        <f t="shared" si="14"/>
        <v/>
      </c>
      <c r="W49" s="6" t="str">
        <f t="shared" si="9"/>
        <v/>
      </c>
      <c r="X49" s="6"/>
    </row>
    <row r="50" spans="1:24" ht="15" customHeight="1" x14ac:dyDescent="0.25">
      <c r="A50" s="29">
        <v>31</v>
      </c>
      <c r="B50" s="30"/>
      <c r="C50" s="48"/>
      <c r="D50" s="32"/>
      <c r="E50" s="33"/>
      <c r="F50" s="37" t="str">
        <f t="shared" ref="F50:F55" si="15">IF(OR(E50="",E50=0),"",(E50-G50)/E50)</f>
        <v/>
      </c>
      <c r="G50" s="47"/>
      <c r="H50" s="35" t="str">
        <f t="shared" ref="H50:H55" si="16">IF(G50="","",G50/D50)</f>
        <v/>
      </c>
      <c r="I50" s="36"/>
      <c r="J50" s="35"/>
      <c r="K50" s="37"/>
      <c r="L50" s="37"/>
      <c r="M50" s="33"/>
      <c r="N50" s="35"/>
      <c r="O50" s="35" t="str">
        <f t="shared" si="7"/>
        <v/>
      </c>
      <c r="P50" s="37" t="str">
        <f t="shared" si="8"/>
        <v/>
      </c>
      <c r="Q50" s="40"/>
      <c r="R50" s="6" t="str">
        <f t="shared" si="10"/>
        <v/>
      </c>
      <c r="S50" s="6" t="str">
        <f t="shared" si="11"/>
        <v/>
      </c>
      <c r="T50" s="6" t="str">
        <f t="shared" si="12"/>
        <v/>
      </c>
      <c r="U50" s="6" t="str">
        <f t="shared" si="13"/>
        <v/>
      </c>
      <c r="V50" s="6" t="str">
        <f t="shared" si="14"/>
        <v/>
      </c>
      <c r="W50" s="6" t="str">
        <f t="shared" si="9"/>
        <v/>
      </c>
      <c r="X50" s="6"/>
    </row>
    <row r="51" spans="1:24" ht="15" customHeight="1" x14ac:dyDescent="0.25">
      <c r="A51" s="29">
        <v>32</v>
      </c>
      <c r="B51" s="30"/>
      <c r="C51" s="31"/>
      <c r="D51" s="32"/>
      <c r="E51" s="33"/>
      <c r="F51" s="37" t="str">
        <f t="shared" si="15"/>
        <v/>
      </c>
      <c r="G51" s="47"/>
      <c r="H51" s="35" t="str">
        <f t="shared" si="16"/>
        <v/>
      </c>
      <c r="I51" s="36"/>
      <c r="J51" s="35"/>
      <c r="K51" s="37"/>
      <c r="L51" s="37"/>
      <c r="M51" s="33"/>
      <c r="N51" s="35"/>
      <c r="O51" s="35" t="str">
        <f t="shared" si="7"/>
        <v/>
      </c>
      <c r="P51" s="37" t="str">
        <f t="shared" si="8"/>
        <v/>
      </c>
      <c r="Q51" s="40"/>
      <c r="R51" s="6" t="str">
        <f t="shared" si="10"/>
        <v/>
      </c>
      <c r="S51" s="6" t="str">
        <f t="shared" si="11"/>
        <v/>
      </c>
      <c r="T51" s="6" t="str">
        <f t="shared" si="12"/>
        <v/>
      </c>
      <c r="U51" s="6" t="str">
        <f t="shared" si="13"/>
        <v/>
      </c>
      <c r="V51" s="6" t="str">
        <f t="shared" si="14"/>
        <v/>
      </c>
      <c r="W51" s="6" t="str">
        <f t="shared" si="9"/>
        <v/>
      </c>
      <c r="X51" s="6"/>
    </row>
    <row r="52" spans="1:24" ht="15" customHeight="1" x14ac:dyDescent="0.25">
      <c r="A52" s="29">
        <v>33</v>
      </c>
      <c r="B52" s="30"/>
      <c r="C52" s="31"/>
      <c r="D52" s="32"/>
      <c r="E52" s="33"/>
      <c r="F52" s="37" t="str">
        <f t="shared" si="15"/>
        <v/>
      </c>
      <c r="G52" s="47"/>
      <c r="H52" s="35" t="str">
        <f t="shared" si="16"/>
        <v/>
      </c>
      <c r="I52" s="36"/>
      <c r="J52" s="35"/>
      <c r="K52" s="37"/>
      <c r="L52" s="37"/>
      <c r="M52" s="33"/>
      <c r="N52" s="35"/>
      <c r="O52" s="35" t="str">
        <f t="shared" si="7"/>
        <v/>
      </c>
      <c r="P52" s="37" t="str">
        <f t="shared" si="8"/>
        <v/>
      </c>
      <c r="Q52" s="40"/>
      <c r="R52" s="6" t="str">
        <f t="shared" si="10"/>
        <v/>
      </c>
      <c r="S52" s="6" t="str">
        <f t="shared" si="11"/>
        <v/>
      </c>
      <c r="T52" s="6" t="str">
        <f t="shared" si="12"/>
        <v/>
      </c>
      <c r="U52" s="6" t="str">
        <f t="shared" si="13"/>
        <v/>
      </c>
      <c r="V52" s="6" t="str">
        <f t="shared" si="14"/>
        <v/>
      </c>
      <c r="W52" s="6" t="str">
        <f t="shared" si="9"/>
        <v/>
      </c>
      <c r="X52" s="6"/>
    </row>
    <row r="53" spans="1:24" ht="15" customHeight="1" x14ac:dyDescent="0.25">
      <c r="A53" s="29">
        <v>34</v>
      </c>
      <c r="B53" s="30"/>
      <c r="C53" s="38"/>
      <c r="D53" s="32"/>
      <c r="E53" s="33"/>
      <c r="F53" s="37" t="str">
        <f t="shared" si="15"/>
        <v/>
      </c>
      <c r="G53" s="47"/>
      <c r="H53" s="35" t="str">
        <f t="shared" si="16"/>
        <v/>
      </c>
      <c r="I53" s="36"/>
      <c r="J53" s="35"/>
      <c r="K53" s="37"/>
      <c r="L53" s="37"/>
      <c r="M53" s="33"/>
      <c r="N53" s="35"/>
      <c r="O53" s="35" t="str">
        <f t="shared" si="7"/>
        <v/>
      </c>
      <c r="P53" s="37" t="str">
        <f t="shared" si="8"/>
        <v/>
      </c>
      <c r="Q53" s="40"/>
      <c r="R53" s="6" t="str">
        <f t="shared" si="10"/>
        <v/>
      </c>
      <c r="S53" s="6" t="str">
        <f t="shared" si="11"/>
        <v/>
      </c>
      <c r="T53" s="6" t="str">
        <f t="shared" si="12"/>
        <v/>
      </c>
      <c r="U53" s="6" t="str">
        <f t="shared" si="13"/>
        <v/>
      </c>
      <c r="V53" s="6" t="str">
        <f t="shared" si="14"/>
        <v/>
      </c>
      <c r="W53" s="6" t="str">
        <f t="shared" si="9"/>
        <v/>
      </c>
      <c r="X53" s="6"/>
    </row>
    <row r="54" spans="1:24" ht="15" customHeight="1" x14ac:dyDescent="0.25">
      <c r="A54" s="29">
        <v>35</v>
      </c>
      <c r="B54" s="30"/>
      <c r="C54" s="30"/>
      <c r="D54" s="32"/>
      <c r="E54" s="33"/>
      <c r="F54" s="37" t="str">
        <f t="shared" si="15"/>
        <v/>
      </c>
      <c r="G54" s="47"/>
      <c r="H54" s="35" t="str">
        <f t="shared" si="16"/>
        <v/>
      </c>
      <c r="I54" s="36"/>
      <c r="J54" s="35"/>
      <c r="K54" s="37"/>
      <c r="L54" s="37"/>
      <c r="M54" s="33"/>
      <c r="N54" s="35"/>
      <c r="O54" s="35" t="str">
        <f t="shared" si="7"/>
        <v/>
      </c>
      <c r="P54" s="37" t="str">
        <f t="shared" si="8"/>
        <v/>
      </c>
      <c r="Q54" s="40"/>
      <c r="R54" s="6" t="str">
        <f t="shared" si="10"/>
        <v/>
      </c>
      <c r="S54" s="6" t="str">
        <f t="shared" si="11"/>
        <v/>
      </c>
      <c r="T54" s="6" t="str">
        <f t="shared" si="12"/>
        <v/>
      </c>
      <c r="U54" s="6" t="str">
        <f t="shared" si="13"/>
        <v/>
      </c>
      <c r="V54" s="6" t="str">
        <f t="shared" si="14"/>
        <v/>
      </c>
      <c r="W54" s="6" t="str">
        <f t="shared" si="9"/>
        <v/>
      </c>
      <c r="X54" s="6"/>
    </row>
    <row r="55" spans="1:24" ht="15" customHeight="1" x14ac:dyDescent="0.25">
      <c r="A55" s="29">
        <v>36</v>
      </c>
      <c r="B55" s="30"/>
      <c r="C55" s="30"/>
      <c r="D55" s="32"/>
      <c r="E55" s="33"/>
      <c r="F55" s="37" t="str">
        <f t="shared" si="15"/>
        <v/>
      </c>
      <c r="G55" s="47"/>
      <c r="H55" s="35" t="str">
        <f t="shared" si="16"/>
        <v/>
      </c>
      <c r="I55" s="36"/>
      <c r="J55" s="35"/>
      <c r="K55" s="37"/>
      <c r="L55" s="37"/>
      <c r="M55" s="33"/>
      <c r="N55" s="35"/>
      <c r="O55" s="35" t="str">
        <f t="shared" si="7"/>
        <v/>
      </c>
      <c r="P55" s="37" t="str">
        <f t="shared" si="8"/>
        <v/>
      </c>
      <c r="Q55" s="40"/>
      <c r="R55" s="6" t="str">
        <f t="shared" si="10"/>
        <v/>
      </c>
      <c r="S55" s="6" t="str">
        <f t="shared" si="11"/>
        <v/>
      </c>
      <c r="T55" s="6" t="str">
        <f t="shared" si="12"/>
        <v/>
      </c>
      <c r="U55" s="6" t="str">
        <f t="shared" si="13"/>
        <v/>
      </c>
      <c r="V55" s="6" t="str">
        <f t="shared" si="14"/>
        <v/>
      </c>
      <c r="W55" s="6" t="str">
        <f t="shared" si="9"/>
        <v/>
      </c>
      <c r="X55" s="6"/>
    </row>
    <row r="56" spans="1:24" ht="15" customHeight="1" x14ac:dyDescent="0.25">
      <c r="A56" s="29">
        <v>37</v>
      </c>
      <c r="B56" s="30"/>
      <c r="C56" s="30"/>
      <c r="D56" s="32"/>
      <c r="E56" s="33"/>
      <c r="F56" s="37"/>
      <c r="G56" s="47"/>
      <c r="H56" s="35"/>
      <c r="I56" s="36"/>
      <c r="J56" s="35"/>
      <c r="K56" s="37"/>
      <c r="L56" s="37"/>
      <c r="M56" s="33"/>
      <c r="N56" s="35"/>
      <c r="O56" s="35"/>
      <c r="P56" s="37"/>
      <c r="Q56" s="40"/>
      <c r="R56" s="6" t="str">
        <f t="shared" si="10"/>
        <v/>
      </c>
      <c r="S56" s="6" t="str">
        <f t="shared" si="11"/>
        <v/>
      </c>
      <c r="T56" s="6" t="str">
        <f t="shared" si="12"/>
        <v/>
      </c>
      <c r="U56" s="6" t="str">
        <f t="shared" si="13"/>
        <v/>
      </c>
      <c r="V56" s="6" t="str">
        <f t="shared" si="14"/>
        <v/>
      </c>
      <c r="W56" s="6" t="str">
        <f t="shared" si="9"/>
        <v/>
      </c>
      <c r="X56" s="6"/>
    </row>
    <row r="57" spans="1:24" ht="15" customHeight="1" x14ac:dyDescent="0.25">
      <c r="A57" s="29">
        <v>38</v>
      </c>
      <c r="B57" s="30"/>
      <c r="C57" s="30"/>
      <c r="D57" s="32"/>
      <c r="E57" s="33"/>
      <c r="F57" s="37"/>
      <c r="G57" s="47"/>
      <c r="H57" s="35"/>
      <c r="I57" s="36"/>
      <c r="J57" s="35"/>
      <c r="K57" s="37"/>
      <c r="L57" s="37"/>
      <c r="M57" s="33"/>
      <c r="N57" s="35"/>
      <c r="O57" s="35"/>
      <c r="P57" s="37"/>
      <c r="Q57" s="40"/>
      <c r="R57" s="6" t="str">
        <f t="shared" si="10"/>
        <v/>
      </c>
      <c r="S57" s="6" t="str">
        <f t="shared" si="11"/>
        <v/>
      </c>
      <c r="T57" s="6" t="str">
        <f t="shared" si="12"/>
        <v/>
      </c>
      <c r="U57" s="6" t="str">
        <f t="shared" si="13"/>
        <v/>
      </c>
      <c r="V57" s="6" t="str">
        <f t="shared" si="14"/>
        <v/>
      </c>
      <c r="W57" s="6" t="str">
        <f t="shared" si="9"/>
        <v/>
      </c>
      <c r="X57" s="6"/>
    </row>
    <row r="58" spans="1:24" ht="15" customHeight="1" x14ac:dyDescent="0.25">
      <c r="A58" s="29">
        <v>39</v>
      </c>
      <c r="B58" s="30"/>
      <c r="C58" s="30"/>
      <c r="D58" s="32"/>
      <c r="E58" s="33"/>
      <c r="F58" s="37"/>
      <c r="G58" s="47"/>
      <c r="H58" s="35"/>
      <c r="I58" s="36"/>
      <c r="J58" s="35"/>
      <c r="K58" s="37"/>
      <c r="L58" s="37"/>
      <c r="M58" s="33"/>
      <c r="N58" s="35"/>
      <c r="O58" s="35"/>
      <c r="P58" s="37"/>
      <c r="Q58" s="40"/>
      <c r="R58" s="6" t="str">
        <f t="shared" si="10"/>
        <v/>
      </c>
      <c r="S58" s="6" t="str">
        <f t="shared" si="11"/>
        <v/>
      </c>
      <c r="T58" s="6" t="str">
        <f t="shared" si="12"/>
        <v/>
      </c>
      <c r="U58" s="6" t="str">
        <f t="shared" si="13"/>
        <v/>
      </c>
      <c r="V58" s="6" t="str">
        <f t="shared" si="14"/>
        <v/>
      </c>
      <c r="W58" s="6" t="str">
        <f t="shared" si="9"/>
        <v/>
      </c>
      <c r="X58" s="6"/>
    </row>
    <row r="59" spans="1:24" ht="15" customHeight="1" x14ac:dyDescent="0.25">
      <c r="A59" s="29">
        <v>40</v>
      </c>
      <c r="B59" s="30"/>
      <c r="C59" s="30"/>
      <c r="D59" s="32"/>
      <c r="E59" s="33"/>
      <c r="F59" s="37"/>
      <c r="G59" s="47"/>
      <c r="H59" s="35"/>
      <c r="I59" s="36"/>
      <c r="J59" s="35"/>
      <c r="K59" s="37"/>
      <c r="L59" s="37"/>
      <c r="M59" s="33"/>
      <c r="N59" s="35"/>
      <c r="O59" s="35"/>
      <c r="P59" s="37"/>
      <c r="Q59" s="40"/>
      <c r="R59" s="6" t="str">
        <f t="shared" si="10"/>
        <v/>
      </c>
      <c r="S59" s="6" t="str">
        <f t="shared" si="11"/>
        <v/>
      </c>
      <c r="T59" s="6" t="str">
        <f t="shared" si="12"/>
        <v/>
      </c>
      <c r="U59" s="6" t="str">
        <f t="shared" si="13"/>
        <v/>
      </c>
      <c r="V59" s="6" t="str">
        <f t="shared" si="14"/>
        <v/>
      </c>
      <c r="W59" s="6" t="str">
        <f t="shared" si="9"/>
        <v/>
      </c>
      <c r="X59" s="6"/>
    </row>
    <row r="60" spans="1:24" ht="30.9" customHeight="1" x14ac:dyDescent="0.25">
      <c r="A60" s="41" t="s">
        <v>91</v>
      </c>
      <c r="B60" s="42" t="s">
        <v>130</v>
      </c>
      <c r="C60" s="41"/>
      <c r="D60" s="43">
        <f>SUM(D46:D55)</f>
        <v>0</v>
      </c>
      <c r="E60" s="44">
        <f>SUM(E46:E55)</f>
        <v>0</v>
      </c>
      <c r="F60" s="45"/>
      <c r="G60" s="44">
        <f>SUM(G46:G59)</f>
        <v>0</v>
      </c>
      <c r="H60" s="44"/>
      <c r="I60" s="41"/>
      <c r="J60" s="43"/>
      <c r="K60" s="45"/>
      <c r="L60" s="45"/>
      <c r="M60" s="44"/>
      <c r="N60" s="44"/>
      <c r="O60" s="44">
        <f>SUM(O46:O55)</f>
        <v>0</v>
      </c>
      <c r="P60" s="45" t="e">
        <f>IF(G60="","",O60/G60)</f>
        <v>#DIV/0!</v>
      </c>
      <c r="Q60" s="69"/>
      <c r="R60" s="6">
        <f t="shared" ref="R60:W60" si="17">SUM(R46:R59)</f>
        <v>0</v>
      </c>
      <c r="S60" s="6">
        <f t="shared" si="17"/>
        <v>0</v>
      </c>
      <c r="T60" s="6">
        <f t="shared" si="17"/>
        <v>0</v>
      </c>
      <c r="U60" s="6">
        <f t="shared" si="17"/>
        <v>0</v>
      </c>
      <c r="V60" s="6">
        <f t="shared" si="17"/>
        <v>0</v>
      </c>
      <c r="W60" s="6">
        <f t="shared" si="17"/>
        <v>0</v>
      </c>
      <c r="X60" s="6"/>
    </row>
    <row r="61" spans="1:24" ht="15" customHeight="1" x14ac:dyDescent="0.25">
      <c r="A61" s="41">
        <v>42</v>
      </c>
      <c r="B61" s="42" t="s">
        <v>131</v>
      </c>
      <c r="C61" s="41"/>
      <c r="D61" s="43"/>
      <c r="E61" s="44">
        <f>Budgetisation!E42</f>
        <v>0</v>
      </c>
      <c r="F61" s="45"/>
      <c r="G61" s="44">
        <f>Budgetisation!G42</f>
        <v>0</v>
      </c>
      <c r="H61" s="44"/>
      <c r="I61" s="41"/>
      <c r="J61" s="43"/>
      <c r="K61" s="45"/>
      <c r="L61" s="45"/>
      <c r="M61" s="44">
        <f>Budgetisation!M42</f>
        <v>0</v>
      </c>
      <c r="N61" s="44">
        <f>Budgetisation!N42</f>
        <v>0</v>
      </c>
      <c r="O61" s="44">
        <f>Budgetisation!O42</f>
        <v>0</v>
      </c>
      <c r="P61" s="45" t="e">
        <f>Budgetisation!P42</f>
        <v>#DIV/0!</v>
      </c>
      <c r="Q61" s="69"/>
      <c r="S61" s="6"/>
      <c r="T61" s="6"/>
      <c r="U61" s="6"/>
      <c r="V61" s="6"/>
      <c r="W61" s="6"/>
    </row>
    <row r="62" spans="1:24" ht="15" customHeight="1" x14ac:dyDescent="0.25">
      <c r="A62" s="49">
        <v>43</v>
      </c>
      <c r="B62" s="50" t="s">
        <v>55</v>
      </c>
      <c r="C62" s="49"/>
      <c r="D62" s="51"/>
      <c r="E62" s="52"/>
      <c r="F62" s="53"/>
      <c r="G62" s="54"/>
      <c r="H62" s="54"/>
      <c r="I62" s="49"/>
      <c r="J62" s="51"/>
      <c r="K62" s="53"/>
      <c r="L62" s="53"/>
      <c r="M62" s="52"/>
      <c r="N62" s="52"/>
      <c r="O62" s="54"/>
      <c r="P62" s="55"/>
      <c r="Q62" s="56"/>
    </row>
    <row r="63" spans="1:24" ht="8.1" customHeight="1" x14ac:dyDescent="0.25"/>
    <row r="64" spans="1:24" ht="15" customHeight="1" x14ac:dyDescent="0.25">
      <c r="A64" s="57" t="s">
        <v>56</v>
      </c>
      <c r="B64" s="58"/>
      <c r="C64" s="100" t="s">
        <v>92</v>
      </c>
      <c r="D64" s="59"/>
      <c r="E64" s="101" t="s">
        <v>93</v>
      </c>
      <c r="F64" s="60"/>
      <c r="G64" s="61"/>
      <c r="H64" s="61"/>
      <c r="I64" s="61"/>
      <c r="J64" s="272" t="s">
        <v>57</v>
      </c>
      <c r="K64" s="273"/>
      <c r="L64" s="273"/>
      <c r="M64" s="274"/>
      <c r="N64" s="265" t="s">
        <v>58</v>
      </c>
      <c r="O64" s="266"/>
      <c r="P64" s="266"/>
      <c r="Q64" s="267"/>
    </row>
    <row r="65" spans="1:23" ht="15" customHeight="1" thickBot="1" x14ac:dyDescent="0.3">
      <c r="A65" s="62" t="s">
        <v>24</v>
      </c>
      <c r="B65" s="88"/>
      <c r="C65" s="89" t="s">
        <v>24</v>
      </c>
      <c r="D65" s="63"/>
      <c r="E65" s="312" t="s">
        <v>59</v>
      </c>
      <c r="F65" s="313"/>
      <c r="G65" s="313"/>
      <c r="H65" s="313"/>
      <c r="I65" s="314"/>
      <c r="J65" s="306" t="s">
        <v>59</v>
      </c>
      <c r="K65" s="307"/>
      <c r="L65" s="307"/>
      <c r="M65" s="308"/>
      <c r="N65" s="309" t="s">
        <v>59</v>
      </c>
      <c r="O65" s="310"/>
      <c r="P65" s="310"/>
      <c r="Q65" s="311"/>
    </row>
    <row r="66" spans="1:23" ht="15" customHeight="1" x14ac:dyDescent="0.25">
      <c r="B66" s="90" t="s">
        <v>83</v>
      </c>
      <c r="C66" s="90" t="s">
        <v>83</v>
      </c>
      <c r="E66" s="294" t="s">
        <v>83</v>
      </c>
      <c r="F66" s="295"/>
      <c r="G66" s="295"/>
      <c r="H66" s="295"/>
      <c r="I66" s="296"/>
      <c r="J66" s="294" t="s">
        <v>83</v>
      </c>
      <c r="K66" s="295"/>
      <c r="L66" s="295"/>
      <c r="M66" s="296"/>
      <c r="N66" s="294" t="s">
        <v>83</v>
      </c>
      <c r="O66" s="295"/>
      <c r="P66" s="295"/>
      <c r="Q66" s="296"/>
    </row>
    <row r="67" spans="1:23" ht="15" customHeight="1" thickBot="1" x14ac:dyDescent="0.3">
      <c r="B67" s="91"/>
      <c r="C67" s="91"/>
      <c r="D67" s="92"/>
      <c r="E67" s="291"/>
      <c r="F67" s="292"/>
      <c r="G67" s="292"/>
      <c r="H67" s="292"/>
      <c r="I67" s="293"/>
      <c r="J67" s="291"/>
      <c r="K67" s="292"/>
      <c r="L67" s="292"/>
      <c r="M67" s="293"/>
      <c r="N67" s="291"/>
      <c r="O67" s="292"/>
      <c r="P67" s="292"/>
      <c r="Q67" s="293"/>
    </row>
    <row r="68" spans="1:23" ht="15" customHeight="1" thickBot="1" x14ac:dyDescent="0.3">
      <c r="R68" s="86" t="s">
        <v>70</v>
      </c>
      <c r="S68" s="84" t="s">
        <v>71</v>
      </c>
      <c r="T68" s="84" t="s">
        <v>72</v>
      </c>
      <c r="U68" s="84" t="s">
        <v>75</v>
      </c>
      <c r="V68" s="85" t="s">
        <v>78</v>
      </c>
      <c r="W68" s="87" t="s">
        <v>79</v>
      </c>
    </row>
    <row r="69" spans="1:23" ht="15" customHeight="1" x14ac:dyDescent="0.25">
      <c r="R69" s="6" t="str">
        <f t="shared" ref="R69:R80" si="18">IF(B50="Heures sous-traitance pose*",G50,"")</f>
        <v/>
      </c>
      <c r="S69" s="6" t="str">
        <f t="shared" ref="S69:S80" si="19">IF(B50="Location nacelle (dont transport)",G50,"")</f>
        <v/>
      </c>
      <c r="T69" s="6" t="str">
        <f t="shared" ref="T69:T80" si="20">IF(B50="Fourniture matériel externe",G50,"")</f>
        <v/>
      </c>
      <c r="U69" s="6" t="str">
        <f t="shared" ref="U69:U80" si="21">IF(B50="Heures sous-traitance dépose*",G50,"")</f>
        <v/>
      </c>
      <c r="V69" s="6" t="str">
        <f t="shared" ref="V69:V80" si="22">IF(B50="Location autre (dont transport)",G50,"")</f>
        <v/>
      </c>
      <c r="W69" s="6" t="str">
        <f t="shared" ref="W69:W80" si="23">IF(B50="Divers",G50,"")</f>
        <v/>
      </c>
    </row>
    <row r="70" spans="1:23" ht="15" customHeight="1" x14ac:dyDescent="0.25">
      <c r="R70" s="6" t="str">
        <f t="shared" si="18"/>
        <v/>
      </c>
      <c r="S70" s="6" t="str">
        <f t="shared" si="19"/>
        <v/>
      </c>
      <c r="T70" s="6" t="str">
        <f t="shared" si="20"/>
        <v/>
      </c>
      <c r="U70" s="6" t="str">
        <f t="shared" si="21"/>
        <v/>
      </c>
      <c r="V70" s="6" t="str">
        <f t="shared" si="22"/>
        <v/>
      </c>
      <c r="W70" s="6" t="str">
        <f t="shared" si="23"/>
        <v/>
      </c>
    </row>
    <row r="71" spans="1:23" ht="15" customHeight="1" x14ac:dyDescent="0.25">
      <c r="R71" s="6" t="str">
        <f t="shared" si="18"/>
        <v/>
      </c>
      <c r="S71" s="6" t="str">
        <f t="shared" si="19"/>
        <v/>
      </c>
      <c r="T71" s="6" t="str">
        <f t="shared" si="20"/>
        <v/>
      </c>
      <c r="U71" s="6" t="str">
        <f t="shared" si="21"/>
        <v/>
      </c>
      <c r="V71" s="6" t="str">
        <f t="shared" si="22"/>
        <v/>
      </c>
      <c r="W71" s="6" t="str">
        <f t="shared" si="23"/>
        <v/>
      </c>
    </row>
    <row r="72" spans="1:23" ht="15" customHeight="1" x14ac:dyDescent="0.25">
      <c r="R72" s="6" t="str">
        <f t="shared" si="18"/>
        <v/>
      </c>
      <c r="S72" s="6" t="str">
        <f t="shared" si="19"/>
        <v/>
      </c>
      <c r="T72" s="6" t="str">
        <f t="shared" si="20"/>
        <v/>
      </c>
      <c r="U72" s="6" t="str">
        <f t="shared" si="21"/>
        <v/>
      </c>
      <c r="V72" s="6" t="str">
        <f t="shared" si="22"/>
        <v/>
      </c>
      <c r="W72" s="6" t="str">
        <f t="shared" si="23"/>
        <v/>
      </c>
    </row>
    <row r="73" spans="1:23" ht="15" customHeight="1" x14ac:dyDescent="0.25">
      <c r="R73" s="6" t="str">
        <f t="shared" si="18"/>
        <v/>
      </c>
      <c r="S73" s="6" t="str">
        <f t="shared" si="19"/>
        <v/>
      </c>
      <c r="T73" s="6" t="str">
        <f t="shared" si="20"/>
        <v/>
      </c>
      <c r="U73" s="6" t="str">
        <f t="shared" si="21"/>
        <v/>
      </c>
      <c r="V73" s="6" t="str">
        <f t="shared" si="22"/>
        <v/>
      </c>
      <c r="W73" s="6" t="str">
        <f t="shared" si="23"/>
        <v/>
      </c>
    </row>
    <row r="74" spans="1:23" ht="15" customHeight="1" x14ac:dyDescent="0.25">
      <c r="R74" s="6" t="str">
        <f t="shared" si="18"/>
        <v/>
      </c>
      <c r="S74" s="6" t="str">
        <f t="shared" si="19"/>
        <v/>
      </c>
      <c r="T74" s="6" t="str">
        <f t="shared" si="20"/>
        <v/>
      </c>
      <c r="U74" s="6" t="str">
        <f t="shared" si="21"/>
        <v/>
      </c>
      <c r="V74" s="6" t="str">
        <f t="shared" si="22"/>
        <v/>
      </c>
      <c r="W74" s="6" t="str">
        <f t="shared" si="23"/>
        <v/>
      </c>
    </row>
    <row r="75" spans="1:23" ht="15" customHeight="1" x14ac:dyDescent="0.25">
      <c r="R75" s="6" t="str">
        <f t="shared" si="18"/>
        <v/>
      </c>
      <c r="S75" s="6" t="str">
        <f t="shared" si="19"/>
        <v/>
      </c>
      <c r="T75" s="6" t="str">
        <f t="shared" si="20"/>
        <v/>
      </c>
      <c r="U75" s="6" t="str">
        <f t="shared" si="21"/>
        <v/>
      </c>
      <c r="V75" s="6" t="str">
        <f t="shared" si="22"/>
        <v/>
      </c>
      <c r="W75" s="6" t="str">
        <f t="shared" si="23"/>
        <v/>
      </c>
    </row>
    <row r="76" spans="1:23" ht="15" customHeight="1" x14ac:dyDescent="0.25">
      <c r="R76" s="6" t="str">
        <f t="shared" si="18"/>
        <v/>
      </c>
      <c r="S76" s="6" t="str">
        <f t="shared" si="19"/>
        <v/>
      </c>
      <c r="T76" s="6" t="str">
        <f t="shared" si="20"/>
        <v/>
      </c>
      <c r="U76" s="6" t="str">
        <f t="shared" si="21"/>
        <v/>
      </c>
      <c r="V76" s="6" t="str">
        <f t="shared" si="22"/>
        <v/>
      </c>
      <c r="W76" s="6" t="str">
        <f t="shared" si="23"/>
        <v/>
      </c>
    </row>
    <row r="77" spans="1:23" ht="15" customHeight="1" x14ac:dyDescent="0.25">
      <c r="R77" s="6" t="str">
        <f t="shared" si="18"/>
        <v/>
      </c>
      <c r="S77" s="6" t="str">
        <f t="shared" si="19"/>
        <v/>
      </c>
      <c r="T77" s="6" t="str">
        <f t="shared" si="20"/>
        <v/>
      </c>
      <c r="U77" s="6" t="str">
        <f t="shared" si="21"/>
        <v/>
      </c>
      <c r="V77" s="6" t="str">
        <f t="shared" si="22"/>
        <v/>
      </c>
      <c r="W77" s="6" t="str">
        <f t="shared" si="23"/>
        <v/>
      </c>
    </row>
    <row r="78" spans="1:23" ht="15" customHeight="1" x14ac:dyDescent="0.25">
      <c r="R78" s="6" t="str">
        <f t="shared" si="18"/>
        <v/>
      </c>
      <c r="S78" s="6" t="str">
        <f t="shared" si="19"/>
        <v/>
      </c>
      <c r="T78" s="6" t="str">
        <f t="shared" si="20"/>
        <v/>
      </c>
      <c r="U78" s="6" t="str">
        <f t="shared" si="21"/>
        <v/>
      </c>
      <c r="V78" s="6" t="str">
        <f t="shared" si="22"/>
        <v/>
      </c>
      <c r="W78" s="6" t="str">
        <f t="shared" si="23"/>
        <v/>
      </c>
    </row>
    <row r="79" spans="1:23" ht="15" customHeight="1" x14ac:dyDescent="0.25">
      <c r="R79" s="6" t="str">
        <f t="shared" si="18"/>
        <v/>
      </c>
      <c r="S79" s="6" t="str">
        <f t="shared" si="19"/>
        <v/>
      </c>
      <c r="T79" s="6" t="str">
        <f t="shared" si="20"/>
        <v/>
      </c>
      <c r="U79" s="6" t="str">
        <f t="shared" si="21"/>
        <v/>
      </c>
      <c r="V79" s="6" t="str">
        <f t="shared" si="22"/>
        <v/>
      </c>
      <c r="W79" s="6" t="str">
        <f t="shared" si="23"/>
        <v/>
      </c>
    </row>
    <row r="80" spans="1:23" ht="15" customHeight="1" x14ac:dyDescent="0.25">
      <c r="R80" s="6" t="str">
        <f t="shared" si="18"/>
        <v/>
      </c>
      <c r="S80" s="6" t="str">
        <f t="shared" si="19"/>
        <v/>
      </c>
      <c r="T80" s="6" t="str">
        <f t="shared" si="20"/>
        <v/>
      </c>
      <c r="U80" s="6" t="str">
        <f t="shared" si="21"/>
        <v/>
      </c>
      <c r="V80" s="6" t="str">
        <f t="shared" si="22"/>
        <v/>
      </c>
      <c r="W80" s="6" t="str">
        <f t="shared" si="23"/>
        <v/>
      </c>
    </row>
    <row r="81" spans="18:23" ht="15" customHeight="1" x14ac:dyDescent="0.25">
      <c r="R81" s="6" t="e">
        <f>IF(#REF!="Heures sous-traitance pose*",#REF!,"")</f>
        <v>#REF!</v>
      </c>
      <c r="S81" s="6" t="e">
        <f>IF(#REF!="Location nacelle (dont transport)",#REF!,"")</f>
        <v>#REF!</v>
      </c>
      <c r="T81" s="6" t="e">
        <f>IF(#REF!="Fourniture matériel externe",#REF!,"")</f>
        <v>#REF!</v>
      </c>
      <c r="U81" s="6" t="e">
        <f>IF(#REF!="Heures sous-traitance dépose*",#REF!,"")</f>
        <v>#REF!</v>
      </c>
      <c r="V81" s="6" t="e">
        <f>IF(#REF!="Location autre (dont transport)",#REF!,"")</f>
        <v>#REF!</v>
      </c>
      <c r="W81" s="6" t="e">
        <f>IF(#REF!="Divers",#REF!,"")</f>
        <v>#REF!</v>
      </c>
    </row>
    <row r="82" spans="18:23" ht="15" customHeight="1" x14ac:dyDescent="0.25">
      <c r="R82" s="6" t="e">
        <f>IF(#REF!="Heures sous-traitance pose*",#REF!,"")</f>
        <v>#REF!</v>
      </c>
      <c r="S82" s="6" t="e">
        <f>IF(#REF!="Location nacelle (dont transport)",#REF!,"")</f>
        <v>#REF!</v>
      </c>
      <c r="T82" s="6" t="e">
        <f>IF(#REF!="Fourniture matériel externe",#REF!,"")</f>
        <v>#REF!</v>
      </c>
      <c r="U82" s="6" t="e">
        <f>IF(#REF!="Heures sous-traitance dépose*",#REF!,"")</f>
        <v>#REF!</v>
      </c>
      <c r="V82" s="6" t="e">
        <f>IF(#REF!="Location autre (dont transport)",#REF!,"")</f>
        <v>#REF!</v>
      </c>
      <c r="W82" s="6" t="e">
        <f>IF(#REF!="Divers",#REF!,"")</f>
        <v>#REF!</v>
      </c>
    </row>
    <row r="83" spans="18:23" ht="15" customHeight="1" x14ac:dyDescent="0.25">
      <c r="R83" s="6" t="e">
        <f t="shared" ref="R83:W83" si="24">SUM(R69:R82)</f>
        <v>#REF!</v>
      </c>
      <c r="S83" s="6" t="e">
        <f t="shared" si="24"/>
        <v>#REF!</v>
      </c>
      <c r="T83" s="6" t="e">
        <f t="shared" si="24"/>
        <v>#REF!</v>
      </c>
      <c r="U83" s="6" t="e">
        <f t="shared" si="24"/>
        <v>#REF!</v>
      </c>
      <c r="V83" s="6" t="e">
        <f t="shared" si="24"/>
        <v>#REF!</v>
      </c>
      <c r="W83" s="6" t="e">
        <f t="shared" si="24"/>
        <v>#REF!</v>
      </c>
    </row>
  </sheetData>
  <sheetProtection pivotTables="0"/>
  <mergeCells count="22">
    <mergeCell ref="A16:B16"/>
    <mergeCell ref="H16:L16"/>
    <mergeCell ref="M16:N16"/>
    <mergeCell ref="B13:C13"/>
    <mergeCell ref="J65:M65"/>
    <mergeCell ref="N65:Q65"/>
    <mergeCell ref="A17:B17"/>
    <mergeCell ref="H17:L17"/>
    <mergeCell ref="M17:N17"/>
    <mergeCell ref="J64:M64"/>
    <mergeCell ref="N64:Q64"/>
    <mergeCell ref="K12:M12"/>
    <mergeCell ref="K13:M13"/>
    <mergeCell ref="G14:J14"/>
    <mergeCell ref="L14:M14"/>
    <mergeCell ref="E65:I65"/>
    <mergeCell ref="E67:I67"/>
    <mergeCell ref="J67:M67"/>
    <mergeCell ref="N67:Q67"/>
    <mergeCell ref="J66:M66"/>
    <mergeCell ref="N66:Q66"/>
    <mergeCell ref="E66:I66"/>
  </mergeCells>
  <dataValidations count="6">
    <dataValidation type="list" allowBlank="1" showInputMessage="1" showErrorMessage="1" sqref="WVJ983065:WVJ983089 IX20:IX44 ST20:ST44 ACP20:ACP44 AML20:AML44 AWH20:AWH44 BGD20:BGD44 BPZ20:BPZ44 BZV20:BZV44 CJR20:CJR44 CTN20:CTN44 DDJ20:DDJ44 DNF20:DNF44 DXB20:DXB44 EGX20:EGX44 EQT20:EQT44 FAP20:FAP44 FKL20:FKL44 FUH20:FUH44 GED20:GED44 GNZ20:GNZ44 GXV20:GXV44 HHR20:HHR44 HRN20:HRN44 IBJ20:IBJ44 ILF20:ILF44 IVB20:IVB44 JEX20:JEX44 JOT20:JOT44 JYP20:JYP44 KIL20:KIL44 KSH20:KSH44 LCD20:LCD44 LLZ20:LLZ44 LVV20:LVV44 MFR20:MFR44 MPN20:MPN44 MZJ20:MZJ44 NJF20:NJF44 NTB20:NTB44 OCX20:OCX44 OMT20:OMT44 OWP20:OWP44 PGL20:PGL44 PQH20:PQH44 QAD20:QAD44 QJZ20:QJZ44 QTV20:QTV44 RDR20:RDR44 RNN20:RNN44 RXJ20:RXJ44 SHF20:SHF44 SRB20:SRB44 TAX20:TAX44 TKT20:TKT44 TUP20:TUP44 UEL20:UEL44 UOH20:UOH44 UYD20:UYD44 VHZ20:VHZ44 VRV20:VRV44 WBR20:WBR44 WLN20:WLN44 WVJ20:WVJ44 B65561:B65585 IX65561:IX65585 ST65561:ST65585 ACP65561:ACP65585 AML65561:AML65585 AWH65561:AWH65585 BGD65561:BGD65585 BPZ65561:BPZ65585 BZV65561:BZV65585 CJR65561:CJR65585 CTN65561:CTN65585 DDJ65561:DDJ65585 DNF65561:DNF65585 DXB65561:DXB65585 EGX65561:EGX65585 EQT65561:EQT65585 FAP65561:FAP65585 FKL65561:FKL65585 FUH65561:FUH65585 GED65561:GED65585 GNZ65561:GNZ65585 GXV65561:GXV65585 HHR65561:HHR65585 HRN65561:HRN65585 IBJ65561:IBJ65585 ILF65561:ILF65585 IVB65561:IVB65585 JEX65561:JEX65585 JOT65561:JOT65585 JYP65561:JYP65585 KIL65561:KIL65585 KSH65561:KSH65585 LCD65561:LCD65585 LLZ65561:LLZ65585 LVV65561:LVV65585 MFR65561:MFR65585 MPN65561:MPN65585 MZJ65561:MZJ65585 NJF65561:NJF65585 NTB65561:NTB65585 OCX65561:OCX65585 OMT65561:OMT65585 OWP65561:OWP65585 PGL65561:PGL65585 PQH65561:PQH65585 QAD65561:QAD65585 QJZ65561:QJZ65585 QTV65561:QTV65585 RDR65561:RDR65585 RNN65561:RNN65585 RXJ65561:RXJ65585 SHF65561:SHF65585 SRB65561:SRB65585 TAX65561:TAX65585 TKT65561:TKT65585 TUP65561:TUP65585 UEL65561:UEL65585 UOH65561:UOH65585 UYD65561:UYD65585 VHZ65561:VHZ65585 VRV65561:VRV65585 WBR65561:WBR65585 WLN65561:WLN65585 WVJ65561:WVJ65585 B131097:B131121 IX131097:IX131121 ST131097:ST131121 ACP131097:ACP131121 AML131097:AML131121 AWH131097:AWH131121 BGD131097:BGD131121 BPZ131097:BPZ131121 BZV131097:BZV131121 CJR131097:CJR131121 CTN131097:CTN131121 DDJ131097:DDJ131121 DNF131097:DNF131121 DXB131097:DXB131121 EGX131097:EGX131121 EQT131097:EQT131121 FAP131097:FAP131121 FKL131097:FKL131121 FUH131097:FUH131121 GED131097:GED131121 GNZ131097:GNZ131121 GXV131097:GXV131121 HHR131097:HHR131121 HRN131097:HRN131121 IBJ131097:IBJ131121 ILF131097:ILF131121 IVB131097:IVB131121 JEX131097:JEX131121 JOT131097:JOT131121 JYP131097:JYP131121 KIL131097:KIL131121 KSH131097:KSH131121 LCD131097:LCD131121 LLZ131097:LLZ131121 LVV131097:LVV131121 MFR131097:MFR131121 MPN131097:MPN131121 MZJ131097:MZJ131121 NJF131097:NJF131121 NTB131097:NTB131121 OCX131097:OCX131121 OMT131097:OMT131121 OWP131097:OWP131121 PGL131097:PGL131121 PQH131097:PQH131121 QAD131097:QAD131121 QJZ131097:QJZ131121 QTV131097:QTV131121 RDR131097:RDR131121 RNN131097:RNN131121 RXJ131097:RXJ131121 SHF131097:SHF131121 SRB131097:SRB131121 TAX131097:TAX131121 TKT131097:TKT131121 TUP131097:TUP131121 UEL131097:UEL131121 UOH131097:UOH131121 UYD131097:UYD131121 VHZ131097:VHZ131121 VRV131097:VRV131121 WBR131097:WBR131121 WLN131097:WLN131121 WVJ131097:WVJ131121 B196633:B196657 IX196633:IX196657 ST196633:ST196657 ACP196633:ACP196657 AML196633:AML196657 AWH196633:AWH196657 BGD196633:BGD196657 BPZ196633:BPZ196657 BZV196633:BZV196657 CJR196633:CJR196657 CTN196633:CTN196657 DDJ196633:DDJ196657 DNF196633:DNF196657 DXB196633:DXB196657 EGX196633:EGX196657 EQT196633:EQT196657 FAP196633:FAP196657 FKL196633:FKL196657 FUH196633:FUH196657 GED196633:GED196657 GNZ196633:GNZ196657 GXV196633:GXV196657 HHR196633:HHR196657 HRN196633:HRN196657 IBJ196633:IBJ196657 ILF196633:ILF196657 IVB196633:IVB196657 JEX196633:JEX196657 JOT196633:JOT196657 JYP196633:JYP196657 KIL196633:KIL196657 KSH196633:KSH196657 LCD196633:LCD196657 LLZ196633:LLZ196657 LVV196633:LVV196657 MFR196633:MFR196657 MPN196633:MPN196657 MZJ196633:MZJ196657 NJF196633:NJF196657 NTB196633:NTB196657 OCX196633:OCX196657 OMT196633:OMT196657 OWP196633:OWP196657 PGL196633:PGL196657 PQH196633:PQH196657 QAD196633:QAD196657 QJZ196633:QJZ196657 QTV196633:QTV196657 RDR196633:RDR196657 RNN196633:RNN196657 RXJ196633:RXJ196657 SHF196633:SHF196657 SRB196633:SRB196657 TAX196633:TAX196657 TKT196633:TKT196657 TUP196633:TUP196657 UEL196633:UEL196657 UOH196633:UOH196657 UYD196633:UYD196657 VHZ196633:VHZ196657 VRV196633:VRV196657 WBR196633:WBR196657 WLN196633:WLN196657 WVJ196633:WVJ196657 B262169:B262193 IX262169:IX262193 ST262169:ST262193 ACP262169:ACP262193 AML262169:AML262193 AWH262169:AWH262193 BGD262169:BGD262193 BPZ262169:BPZ262193 BZV262169:BZV262193 CJR262169:CJR262193 CTN262169:CTN262193 DDJ262169:DDJ262193 DNF262169:DNF262193 DXB262169:DXB262193 EGX262169:EGX262193 EQT262169:EQT262193 FAP262169:FAP262193 FKL262169:FKL262193 FUH262169:FUH262193 GED262169:GED262193 GNZ262169:GNZ262193 GXV262169:GXV262193 HHR262169:HHR262193 HRN262169:HRN262193 IBJ262169:IBJ262193 ILF262169:ILF262193 IVB262169:IVB262193 JEX262169:JEX262193 JOT262169:JOT262193 JYP262169:JYP262193 KIL262169:KIL262193 KSH262169:KSH262193 LCD262169:LCD262193 LLZ262169:LLZ262193 LVV262169:LVV262193 MFR262169:MFR262193 MPN262169:MPN262193 MZJ262169:MZJ262193 NJF262169:NJF262193 NTB262169:NTB262193 OCX262169:OCX262193 OMT262169:OMT262193 OWP262169:OWP262193 PGL262169:PGL262193 PQH262169:PQH262193 QAD262169:QAD262193 QJZ262169:QJZ262193 QTV262169:QTV262193 RDR262169:RDR262193 RNN262169:RNN262193 RXJ262169:RXJ262193 SHF262169:SHF262193 SRB262169:SRB262193 TAX262169:TAX262193 TKT262169:TKT262193 TUP262169:TUP262193 UEL262169:UEL262193 UOH262169:UOH262193 UYD262169:UYD262193 VHZ262169:VHZ262193 VRV262169:VRV262193 WBR262169:WBR262193 WLN262169:WLN262193 WVJ262169:WVJ262193 B327705:B327729 IX327705:IX327729 ST327705:ST327729 ACP327705:ACP327729 AML327705:AML327729 AWH327705:AWH327729 BGD327705:BGD327729 BPZ327705:BPZ327729 BZV327705:BZV327729 CJR327705:CJR327729 CTN327705:CTN327729 DDJ327705:DDJ327729 DNF327705:DNF327729 DXB327705:DXB327729 EGX327705:EGX327729 EQT327705:EQT327729 FAP327705:FAP327729 FKL327705:FKL327729 FUH327705:FUH327729 GED327705:GED327729 GNZ327705:GNZ327729 GXV327705:GXV327729 HHR327705:HHR327729 HRN327705:HRN327729 IBJ327705:IBJ327729 ILF327705:ILF327729 IVB327705:IVB327729 JEX327705:JEX327729 JOT327705:JOT327729 JYP327705:JYP327729 KIL327705:KIL327729 KSH327705:KSH327729 LCD327705:LCD327729 LLZ327705:LLZ327729 LVV327705:LVV327729 MFR327705:MFR327729 MPN327705:MPN327729 MZJ327705:MZJ327729 NJF327705:NJF327729 NTB327705:NTB327729 OCX327705:OCX327729 OMT327705:OMT327729 OWP327705:OWP327729 PGL327705:PGL327729 PQH327705:PQH327729 QAD327705:QAD327729 QJZ327705:QJZ327729 QTV327705:QTV327729 RDR327705:RDR327729 RNN327705:RNN327729 RXJ327705:RXJ327729 SHF327705:SHF327729 SRB327705:SRB327729 TAX327705:TAX327729 TKT327705:TKT327729 TUP327705:TUP327729 UEL327705:UEL327729 UOH327705:UOH327729 UYD327705:UYD327729 VHZ327705:VHZ327729 VRV327705:VRV327729 WBR327705:WBR327729 WLN327705:WLN327729 WVJ327705:WVJ327729 B393241:B393265 IX393241:IX393265 ST393241:ST393265 ACP393241:ACP393265 AML393241:AML393265 AWH393241:AWH393265 BGD393241:BGD393265 BPZ393241:BPZ393265 BZV393241:BZV393265 CJR393241:CJR393265 CTN393241:CTN393265 DDJ393241:DDJ393265 DNF393241:DNF393265 DXB393241:DXB393265 EGX393241:EGX393265 EQT393241:EQT393265 FAP393241:FAP393265 FKL393241:FKL393265 FUH393241:FUH393265 GED393241:GED393265 GNZ393241:GNZ393265 GXV393241:GXV393265 HHR393241:HHR393265 HRN393241:HRN393265 IBJ393241:IBJ393265 ILF393241:ILF393265 IVB393241:IVB393265 JEX393241:JEX393265 JOT393241:JOT393265 JYP393241:JYP393265 KIL393241:KIL393265 KSH393241:KSH393265 LCD393241:LCD393265 LLZ393241:LLZ393265 LVV393241:LVV393265 MFR393241:MFR393265 MPN393241:MPN393265 MZJ393241:MZJ393265 NJF393241:NJF393265 NTB393241:NTB393265 OCX393241:OCX393265 OMT393241:OMT393265 OWP393241:OWP393265 PGL393241:PGL393265 PQH393241:PQH393265 QAD393241:QAD393265 QJZ393241:QJZ393265 QTV393241:QTV393265 RDR393241:RDR393265 RNN393241:RNN393265 RXJ393241:RXJ393265 SHF393241:SHF393265 SRB393241:SRB393265 TAX393241:TAX393265 TKT393241:TKT393265 TUP393241:TUP393265 UEL393241:UEL393265 UOH393241:UOH393265 UYD393241:UYD393265 VHZ393241:VHZ393265 VRV393241:VRV393265 WBR393241:WBR393265 WLN393241:WLN393265 WVJ393241:WVJ393265 B458777:B458801 IX458777:IX458801 ST458777:ST458801 ACP458777:ACP458801 AML458777:AML458801 AWH458777:AWH458801 BGD458777:BGD458801 BPZ458777:BPZ458801 BZV458777:BZV458801 CJR458777:CJR458801 CTN458777:CTN458801 DDJ458777:DDJ458801 DNF458777:DNF458801 DXB458777:DXB458801 EGX458777:EGX458801 EQT458777:EQT458801 FAP458777:FAP458801 FKL458777:FKL458801 FUH458777:FUH458801 GED458777:GED458801 GNZ458777:GNZ458801 GXV458777:GXV458801 HHR458777:HHR458801 HRN458777:HRN458801 IBJ458777:IBJ458801 ILF458777:ILF458801 IVB458777:IVB458801 JEX458777:JEX458801 JOT458777:JOT458801 JYP458777:JYP458801 KIL458777:KIL458801 KSH458777:KSH458801 LCD458777:LCD458801 LLZ458777:LLZ458801 LVV458777:LVV458801 MFR458777:MFR458801 MPN458777:MPN458801 MZJ458777:MZJ458801 NJF458777:NJF458801 NTB458777:NTB458801 OCX458777:OCX458801 OMT458777:OMT458801 OWP458777:OWP458801 PGL458777:PGL458801 PQH458777:PQH458801 QAD458777:QAD458801 QJZ458777:QJZ458801 QTV458777:QTV458801 RDR458777:RDR458801 RNN458777:RNN458801 RXJ458777:RXJ458801 SHF458777:SHF458801 SRB458777:SRB458801 TAX458777:TAX458801 TKT458777:TKT458801 TUP458777:TUP458801 UEL458777:UEL458801 UOH458777:UOH458801 UYD458777:UYD458801 VHZ458777:VHZ458801 VRV458777:VRV458801 WBR458777:WBR458801 WLN458777:WLN458801 WVJ458777:WVJ458801 B524313:B524337 IX524313:IX524337 ST524313:ST524337 ACP524313:ACP524337 AML524313:AML524337 AWH524313:AWH524337 BGD524313:BGD524337 BPZ524313:BPZ524337 BZV524313:BZV524337 CJR524313:CJR524337 CTN524313:CTN524337 DDJ524313:DDJ524337 DNF524313:DNF524337 DXB524313:DXB524337 EGX524313:EGX524337 EQT524313:EQT524337 FAP524313:FAP524337 FKL524313:FKL524337 FUH524313:FUH524337 GED524313:GED524337 GNZ524313:GNZ524337 GXV524313:GXV524337 HHR524313:HHR524337 HRN524313:HRN524337 IBJ524313:IBJ524337 ILF524313:ILF524337 IVB524313:IVB524337 JEX524313:JEX524337 JOT524313:JOT524337 JYP524313:JYP524337 KIL524313:KIL524337 KSH524313:KSH524337 LCD524313:LCD524337 LLZ524313:LLZ524337 LVV524313:LVV524337 MFR524313:MFR524337 MPN524313:MPN524337 MZJ524313:MZJ524337 NJF524313:NJF524337 NTB524313:NTB524337 OCX524313:OCX524337 OMT524313:OMT524337 OWP524313:OWP524337 PGL524313:PGL524337 PQH524313:PQH524337 QAD524313:QAD524337 QJZ524313:QJZ524337 QTV524313:QTV524337 RDR524313:RDR524337 RNN524313:RNN524337 RXJ524313:RXJ524337 SHF524313:SHF524337 SRB524313:SRB524337 TAX524313:TAX524337 TKT524313:TKT524337 TUP524313:TUP524337 UEL524313:UEL524337 UOH524313:UOH524337 UYD524313:UYD524337 VHZ524313:VHZ524337 VRV524313:VRV524337 WBR524313:WBR524337 WLN524313:WLN524337 WVJ524313:WVJ524337 B589849:B589873 IX589849:IX589873 ST589849:ST589873 ACP589849:ACP589873 AML589849:AML589873 AWH589849:AWH589873 BGD589849:BGD589873 BPZ589849:BPZ589873 BZV589849:BZV589873 CJR589849:CJR589873 CTN589849:CTN589873 DDJ589849:DDJ589873 DNF589849:DNF589873 DXB589849:DXB589873 EGX589849:EGX589873 EQT589849:EQT589873 FAP589849:FAP589873 FKL589849:FKL589873 FUH589849:FUH589873 GED589849:GED589873 GNZ589849:GNZ589873 GXV589849:GXV589873 HHR589849:HHR589873 HRN589849:HRN589873 IBJ589849:IBJ589873 ILF589849:ILF589873 IVB589849:IVB589873 JEX589849:JEX589873 JOT589849:JOT589873 JYP589849:JYP589873 KIL589849:KIL589873 KSH589849:KSH589873 LCD589849:LCD589873 LLZ589849:LLZ589873 LVV589849:LVV589873 MFR589849:MFR589873 MPN589849:MPN589873 MZJ589849:MZJ589873 NJF589849:NJF589873 NTB589849:NTB589873 OCX589849:OCX589873 OMT589849:OMT589873 OWP589849:OWP589873 PGL589849:PGL589873 PQH589849:PQH589873 QAD589849:QAD589873 QJZ589849:QJZ589873 QTV589849:QTV589873 RDR589849:RDR589873 RNN589849:RNN589873 RXJ589849:RXJ589873 SHF589849:SHF589873 SRB589849:SRB589873 TAX589849:TAX589873 TKT589849:TKT589873 TUP589849:TUP589873 UEL589849:UEL589873 UOH589849:UOH589873 UYD589849:UYD589873 VHZ589849:VHZ589873 VRV589849:VRV589873 WBR589849:WBR589873 WLN589849:WLN589873 WVJ589849:WVJ589873 B655385:B655409 IX655385:IX655409 ST655385:ST655409 ACP655385:ACP655409 AML655385:AML655409 AWH655385:AWH655409 BGD655385:BGD655409 BPZ655385:BPZ655409 BZV655385:BZV655409 CJR655385:CJR655409 CTN655385:CTN655409 DDJ655385:DDJ655409 DNF655385:DNF655409 DXB655385:DXB655409 EGX655385:EGX655409 EQT655385:EQT655409 FAP655385:FAP655409 FKL655385:FKL655409 FUH655385:FUH655409 GED655385:GED655409 GNZ655385:GNZ655409 GXV655385:GXV655409 HHR655385:HHR655409 HRN655385:HRN655409 IBJ655385:IBJ655409 ILF655385:ILF655409 IVB655385:IVB655409 JEX655385:JEX655409 JOT655385:JOT655409 JYP655385:JYP655409 KIL655385:KIL655409 KSH655385:KSH655409 LCD655385:LCD655409 LLZ655385:LLZ655409 LVV655385:LVV655409 MFR655385:MFR655409 MPN655385:MPN655409 MZJ655385:MZJ655409 NJF655385:NJF655409 NTB655385:NTB655409 OCX655385:OCX655409 OMT655385:OMT655409 OWP655385:OWP655409 PGL655385:PGL655409 PQH655385:PQH655409 QAD655385:QAD655409 QJZ655385:QJZ655409 QTV655385:QTV655409 RDR655385:RDR655409 RNN655385:RNN655409 RXJ655385:RXJ655409 SHF655385:SHF655409 SRB655385:SRB655409 TAX655385:TAX655409 TKT655385:TKT655409 TUP655385:TUP655409 UEL655385:UEL655409 UOH655385:UOH655409 UYD655385:UYD655409 VHZ655385:VHZ655409 VRV655385:VRV655409 WBR655385:WBR655409 WLN655385:WLN655409 WVJ655385:WVJ655409 B720921:B720945 IX720921:IX720945 ST720921:ST720945 ACP720921:ACP720945 AML720921:AML720945 AWH720921:AWH720945 BGD720921:BGD720945 BPZ720921:BPZ720945 BZV720921:BZV720945 CJR720921:CJR720945 CTN720921:CTN720945 DDJ720921:DDJ720945 DNF720921:DNF720945 DXB720921:DXB720945 EGX720921:EGX720945 EQT720921:EQT720945 FAP720921:FAP720945 FKL720921:FKL720945 FUH720921:FUH720945 GED720921:GED720945 GNZ720921:GNZ720945 GXV720921:GXV720945 HHR720921:HHR720945 HRN720921:HRN720945 IBJ720921:IBJ720945 ILF720921:ILF720945 IVB720921:IVB720945 JEX720921:JEX720945 JOT720921:JOT720945 JYP720921:JYP720945 KIL720921:KIL720945 KSH720921:KSH720945 LCD720921:LCD720945 LLZ720921:LLZ720945 LVV720921:LVV720945 MFR720921:MFR720945 MPN720921:MPN720945 MZJ720921:MZJ720945 NJF720921:NJF720945 NTB720921:NTB720945 OCX720921:OCX720945 OMT720921:OMT720945 OWP720921:OWP720945 PGL720921:PGL720945 PQH720921:PQH720945 QAD720921:QAD720945 QJZ720921:QJZ720945 QTV720921:QTV720945 RDR720921:RDR720945 RNN720921:RNN720945 RXJ720921:RXJ720945 SHF720921:SHF720945 SRB720921:SRB720945 TAX720921:TAX720945 TKT720921:TKT720945 TUP720921:TUP720945 UEL720921:UEL720945 UOH720921:UOH720945 UYD720921:UYD720945 VHZ720921:VHZ720945 VRV720921:VRV720945 WBR720921:WBR720945 WLN720921:WLN720945 WVJ720921:WVJ720945 B786457:B786481 IX786457:IX786481 ST786457:ST786481 ACP786457:ACP786481 AML786457:AML786481 AWH786457:AWH786481 BGD786457:BGD786481 BPZ786457:BPZ786481 BZV786457:BZV786481 CJR786457:CJR786481 CTN786457:CTN786481 DDJ786457:DDJ786481 DNF786457:DNF786481 DXB786457:DXB786481 EGX786457:EGX786481 EQT786457:EQT786481 FAP786457:FAP786481 FKL786457:FKL786481 FUH786457:FUH786481 GED786457:GED786481 GNZ786457:GNZ786481 GXV786457:GXV786481 HHR786457:HHR786481 HRN786457:HRN786481 IBJ786457:IBJ786481 ILF786457:ILF786481 IVB786457:IVB786481 JEX786457:JEX786481 JOT786457:JOT786481 JYP786457:JYP786481 KIL786457:KIL786481 KSH786457:KSH786481 LCD786457:LCD786481 LLZ786457:LLZ786481 LVV786457:LVV786481 MFR786457:MFR786481 MPN786457:MPN786481 MZJ786457:MZJ786481 NJF786457:NJF786481 NTB786457:NTB786481 OCX786457:OCX786481 OMT786457:OMT786481 OWP786457:OWP786481 PGL786457:PGL786481 PQH786457:PQH786481 QAD786457:QAD786481 QJZ786457:QJZ786481 QTV786457:QTV786481 RDR786457:RDR786481 RNN786457:RNN786481 RXJ786457:RXJ786481 SHF786457:SHF786481 SRB786457:SRB786481 TAX786457:TAX786481 TKT786457:TKT786481 TUP786457:TUP786481 UEL786457:UEL786481 UOH786457:UOH786481 UYD786457:UYD786481 VHZ786457:VHZ786481 VRV786457:VRV786481 WBR786457:WBR786481 WLN786457:WLN786481 WVJ786457:WVJ786481 B851993:B852017 IX851993:IX852017 ST851993:ST852017 ACP851993:ACP852017 AML851993:AML852017 AWH851993:AWH852017 BGD851993:BGD852017 BPZ851993:BPZ852017 BZV851993:BZV852017 CJR851993:CJR852017 CTN851993:CTN852017 DDJ851993:DDJ852017 DNF851993:DNF852017 DXB851993:DXB852017 EGX851993:EGX852017 EQT851993:EQT852017 FAP851993:FAP852017 FKL851993:FKL852017 FUH851993:FUH852017 GED851993:GED852017 GNZ851993:GNZ852017 GXV851993:GXV852017 HHR851993:HHR852017 HRN851993:HRN852017 IBJ851993:IBJ852017 ILF851993:ILF852017 IVB851993:IVB852017 JEX851993:JEX852017 JOT851993:JOT852017 JYP851993:JYP852017 KIL851993:KIL852017 KSH851993:KSH852017 LCD851993:LCD852017 LLZ851993:LLZ852017 LVV851993:LVV852017 MFR851993:MFR852017 MPN851993:MPN852017 MZJ851993:MZJ852017 NJF851993:NJF852017 NTB851993:NTB852017 OCX851993:OCX852017 OMT851993:OMT852017 OWP851993:OWP852017 PGL851993:PGL852017 PQH851993:PQH852017 QAD851993:QAD852017 QJZ851993:QJZ852017 QTV851993:QTV852017 RDR851993:RDR852017 RNN851993:RNN852017 RXJ851993:RXJ852017 SHF851993:SHF852017 SRB851993:SRB852017 TAX851993:TAX852017 TKT851993:TKT852017 TUP851993:TUP852017 UEL851993:UEL852017 UOH851993:UOH852017 UYD851993:UYD852017 VHZ851993:VHZ852017 VRV851993:VRV852017 WBR851993:WBR852017 WLN851993:WLN852017 WVJ851993:WVJ852017 B917529:B917553 IX917529:IX917553 ST917529:ST917553 ACP917529:ACP917553 AML917529:AML917553 AWH917529:AWH917553 BGD917529:BGD917553 BPZ917529:BPZ917553 BZV917529:BZV917553 CJR917529:CJR917553 CTN917529:CTN917553 DDJ917529:DDJ917553 DNF917529:DNF917553 DXB917529:DXB917553 EGX917529:EGX917553 EQT917529:EQT917553 FAP917529:FAP917553 FKL917529:FKL917553 FUH917529:FUH917553 GED917529:GED917553 GNZ917529:GNZ917553 GXV917529:GXV917553 HHR917529:HHR917553 HRN917529:HRN917553 IBJ917529:IBJ917553 ILF917529:ILF917553 IVB917529:IVB917553 JEX917529:JEX917553 JOT917529:JOT917553 JYP917529:JYP917553 KIL917529:KIL917553 KSH917529:KSH917553 LCD917529:LCD917553 LLZ917529:LLZ917553 LVV917529:LVV917553 MFR917529:MFR917553 MPN917529:MPN917553 MZJ917529:MZJ917553 NJF917529:NJF917553 NTB917529:NTB917553 OCX917529:OCX917553 OMT917529:OMT917553 OWP917529:OWP917553 PGL917529:PGL917553 PQH917529:PQH917553 QAD917529:QAD917553 QJZ917529:QJZ917553 QTV917529:QTV917553 RDR917529:RDR917553 RNN917529:RNN917553 RXJ917529:RXJ917553 SHF917529:SHF917553 SRB917529:SRB917553 TAX917529:TAX917553 TKT917529:TKT917553 TUP917529:TUP917553 UEL917529:UEL917553 UOH917529:UOH917553 UYD917529:UYD917553 VHZ917529:VHZ917553 VRV917529:VRV917553 WBR917529:WBR917553 WLN917529:WLN917553 WVJ917529:WVJ917553 B983065:B983089 IX983065:IX983089 ST983065:ST983089 ACP983065:ACP983089 AML983065:AML983089 AWH983065:AWH983089 BGD983065:BGD983089 BPZ983065:BPZ983089 BZV983065:BZV983089 CJR983065:CJR983089 CTN983065:CTN983089 DDJ983065:DDJ983089 DNF983065:DNF983089 DXB983065:DXB983089 EGX983065:EGX983089 EQT983065:EQT983089 FAP983065:FAP983089 FKL983065:FKL983089 FUH983065:FUH983089 GED983065:GED983089 GNZ983065:GNZ983089 GXV983065:GXV983089 HHR983065:HHR983089 HRN983065:HRN983089 IBJ983065:IBJ983089 ILF983065:ILF983089 IVB983065:IVB983089 JEX983065:JEX983089 JOT983065:JOT983089 JYP983065:JYP983089 KIL983065:KIL983089 KSH983065:KSH983089 LCD983065:LCD983089 LLZ983065:LLZ983089 LVV983065:LVV983089 MFR983065:MFR983089 MPN983065:MPN983089 MZJ983065:MZJ983089 NJF983065:NJF983089 NTB983065:NTB983089 OCX983065:OCX983089 OMT983065:OMT983089 OWP983065:OWP983089 PGL983065:PGL983089 PQH983065:PQH983089 QAD983065:QAD983089 QJZ983065:QJZ983089 QTV983065:QTV983089 RDR983065:RDR983089 RNN983065:RNN983089 RXJ983065:RXJ983089 SHF983065:SHF983089 SRB983065:SRB983089 TAX983065:TAX983089 TKT983065:TKT983089 TUP983065:TUP983089 UEL983065:UEL983089 UOH983065:UOH983089 UYD983065:UYD983089 VHZ983065:VHZ983089 VRV983065:VRV983089 WBR983065:WBR983089 WLN983065:WLN983089 B20:B44 WVJ66:WVJ84 WLN66:WLN84 WBR66:WBR84 VRV66:VRV84 VHZ66:VHZ84 UYD66:UYD84 UOH66:UOH84 UEL66:UEL84 TUP66:TUP84 TKT66:TKT84 TAX66:TAX84 SRB66:SRB84 SHF66:SHF84 RXJ66:RXJ84 RNN66:RNN84 RDR66:RDR84 QTV66:QTV84 QJZ66:QJZ84 QAD66:QAD84 PQH66:PQH84 PGL66:PGL84 OWP66:OWP84 OMT66:OMT84 OCX66:OCX84 NTB66:NTB84 NJF66:NJF84 MZJ66:MZJ84 MPN66:MPN84 MFR66:MFR84 LVV66:LVV84 LLZ66:LLZ84 LCD66:LCD84 KSH66:KSH84 KIL66:KIL84 JYP66:JYP84 JOT66:JOT84 JEX66:JEX84 IVB66:IVB84 ILF66:ILF84 IBJ66:IBJ84 HRN66:HRN84 HHR66:HHR84 GXV66:GXV84 GNZ66:GNZ84 GED66:GED84 FUH66:FUH84 FKL66:FKL84 FAP66:FAP84 EQT66:EQT84 EGX66:EGX84 DXB66:DXB84 DNF66:DNF84 DDJ66:DDJ84 CTN66:CTN84 CJR66:CJR84 BZV66:BZV84 BPZ66:BPZ84 BGD66:BGD84 AWH66:AWH84 AML66:AML84 ACP66:ACP84 ST66:ST84 IX66:IX84">
      <formula1>$B$1:$B$12</formula1>
    </dataValidation>
    <dataValidation type="list" allowBlank="1" showInputMessage="1" showErrorMessage="1" sqref="WVM983059 JA14 SW14 ACS14 AMO14 AWK14 BGG14 BQC14 BZY14 CJU14 CTQ14 DDM14 DNI14 DXE14 EHA14 EQW14 FAS14 FKO14 FUK14 GEG14 GOC14 GXY14 HHU14 HRQ14 IBM14 ILI14 IVE14 JFA14 JOW14 JYS14 KIO14 KSK14 LCG14 LMC14 LVY14 MFU14 MPQ14 MZM14 NJI14 NTE14 ODA14 OMW14 OWS14 PGO14 PQK14 QAG14 QKC14 QTY14 RDU14 RNQ14 RXM14 SHI14 SRE14 TBA14 TKW14 TUS14 UEO14 UOK14 UYG14 VIC14 VRY14 WBU14 WLQ14 WVM14 E65555 JA65555 SW65555 ACS65555 AMO65555 AWK65555 BGG65555 BQC65555 BZY65555 CJU65555 CTQ65555 DDM65555 DNI65555 DXE65555 EHA65555 EQW65555 FAS65555 FKO65555 FUK65555 GEG65555 GOC65555 GXY65555 HHU65555 HRQ65555 IBM65555 ILI65555 IVE65555 JFA65555 JOW65555 JYS65555 KIO65555 KSK65555 LCG65555 LMC65555 LVY65555 MFU65555 MPQ65555 MZM65555 NJI65555 NTE65555 ODA65555 OMW65555 OWS65555 PGO65555 PQK65555 QAG65555 QKC65555 QTY65555 RDU65555 RNQ65555 RXM65555 SHI65555 SRE65555 TBA65555 TKW65555 TUS65555 UEO65555 UOK65555 UYG65555 VIC65555 VRY65555 WBU65555 WLQ65555 WVM65555 E131091 JA131091 SW131091 ACS131091 AMO131091 AWK131091 BGG131091 BQC131091 BZY131091 CJU131091 CTQ131091 DDM131091 DNI131091 DXE131091 EHA131091 EQW131091 FAS131091 FKO131091 FUK131091 GEG131091 GOC131091 GXY131091 HHU131091 HRQ131091 IBM131091 ILI131091 IVE131091 JFA131091 JOW131091 JYS131091 KIO131091 KSK131091 LCG131091 LMC131091 LVY131091 MFU131091 MPQ131091 MZM131091 NJI131091 NTE131091 ODA131091 OMW131091 OWS131091 PGO131091 PQK131091 QAG131091 QKC131091 QTY131091 RDU131091 RNQ131091 RXM131091 SHI131091 SRE131091 TBA131091 TKW131091 TUS131091 UEO131091 UOK131091 UYG131091 VIC131091 VRY131091 WBU131091 WLQ131091 WVM131091 E196627 JA196627 SW196627 ACS196627 AMO196627 AWK196627 BGG196627 BQC196627 BZY196627 CJU196627 CTQ196627 DDM196627 DNI196627 DXE196627 EHA196627 EQW196627 FAS196627 FKO196627 FUK196627 GEG196627 GOC196627 GXY196627 HHU196627 HRQ196627 IBM196627 ILI196627 IVE196627 JFA196627 JOW196627 JYS196627 KIO196627 KSK196627 LCG196627 LMC196627 LVY196627 MFU196627 MPQ196627 MZM196627 NJI196627 NTE196627 ODA196627 OMW196627 OWS196627 PGO196627 PQK196627 QAG196627 QKC196627 QTY196627 RDU196627 RNQ196627 RXM196627 SHI196627 SRE196627 TBA196627 TKW196627 TUS196627 UEO196627 UOK196627 UYG196627 VIC196627 VRY196627 WBU196627 WLQ196627 WVM196627 E262163 JA262163 SW262163 ACS262163 AMO262163 AWK262163 BGG262163 BQC262163 BZY262163 CJU262163 CTQ262163 DDM262163 DNI262163 DXE262163 EHA262163 EQW262163 FAS262163 FKO262163 FUK262163 GEG262163 GOC262163 GXY262163 HHU262163 HRQ262163 IBM262163 ILI262163 IVE262163 JFA262163 JOW262163 JYS262163 KIO262163 KSK262163 LCG262163 LMC262163 LVY262163 MFU262163 MPQ262163 MZM262163 NJI262163 NTE262163 ODA262163 OMW262163 OWS262163 PGO262163 PQK262163 QAG262163 QKC262163 QTY262163 RDU262163 RNQ262163 RXM262163 SHI262163 SRE262163 TBA262163 TKW262163 TUS262163 UEO262163 UOK262163 UYG262163 VIC262163 VRY262163 WBU262163 WLQ262163 WVM262163 E327699 JA327699 SW327699 ACS327699 AMO327699 AWK327699 BGG327699 BQC327699 BZY327699 CJU327699 CTQ327699 DDM327699 DNI327699 DXE327699 EHA327699 EQW327699 FAS327699 FKO327699 FUK327699 GEG327699 GOC327699 GXY327699 HHU327699 HRQ327699 IBM327699 ILI327699 IVE327699 JFA327699 JOW327699 JYS327699 KIO327699 KSK327699 LCG327699 LMC327699 LVY327699 MFU327699 MPQ327699 MZM327699 NJI327699 NTE327699 ODA327699 OMW327699 OWS327699 PGO327699 PQK327699 QAG327699 QKC327699 QTY327699 RDU327699 RNQ327699 RXM327699 SHI327699 SRE327699 TBA327699 TKW327699 TUS327699 UEO327699 UOK327699 UYG327699 VIC327699 VRY327699 WBU327699 WLQ327699 WVM327699 E393235 JA393235 SW393235 ACS393235 AMO393235 AWK393235 BGG393235 BQC393235 BZY393235 CJU393235 CTQ393235 DDM393235 DNI393235 DXE393235 EHA393235 EQW393235 FAS393235 FKO393235 FUK393235 GEG393235 GOC393235 GXY393235 HHU393235 HRQ393235 IBM393235 ILI393235 IVE393235 JFA393235 JOW393235 JYS393235 KIO393235 KSK393235 LCG393235 LMC393235 LVY393235 MFU393235 MPQ393235 MZM393235 NJI393235 NTE393235 ODA393235 OMW393235 OWS393235 PGO393235 PQK393235 QAG393235 QKC393235 QTY393235 RDU393235 RNQ393235 RXM393235 SHI393235 SRE393235 TBA393235 TKW393235 TUS393235 UEO393235 UOK393235 UYG393235 VIC393235 VRY393235 WBU393235 WLQ393235 WVM393235 E458771 JA458771 SW458771 ACS458771 AMO458771 AWK458771 BGG458771 BQC458771 BZY458771 CJU458771 CTQ458771 DDM458771 DNI458771 DXE458771 EHA458771 EQW458771 FAS458771 FKO458771 FUK458771 GEG458771 GOC458771 GXY458771 HHU458771 HRQ458771 IBM458771 ILI458771 IVE458771 JFA458771 JOW458771 JYS458771 KIO458771 KSK458771 LCG458771 LMC458771 LVY458771 MFU458771 MPQ458771 MZM458771 NJI458771 NTE458771 ODA458771 OMW458771 OWS458771 PGO458771 PQK458771 QAG458771 QKC458771 QTY458771 RDU458771 RNQ458771 RXM458771 SHI458771 SRE458771 TBA458771 TKW458771 TUS458771 UEO458771 UOK458771 UYG458771 VIC458771 VRY458771 WBU458771 WLQ458771 WVM458771 E524307 JA524307 SW524307 ACS524307 AMO524307 AWK524307 BGG524307 BQC524307 BZY524307 CJU524307 CTQ524307 DDM524307 DNI524307 DXE524307 EHA524307 EQW524307 FAS524307 FKO524307 FUK524307 GEG524307 GOC524307 GXY524307 HHU524307 HRQ524307 IBM524307 ILI524307 IVE524307 JFA524307 JOW524307 JYS524307 KIO524307 KSK524307 LCG524307 LMC524307 LVY524307 MFU524307 MPQ524307 MZM524307 NJI524307 NTE524307 ODA524307 OMW524307 OWS524307 PGO524307 PQK524307 QAG524307 QKC524307 QTY524307 RDU524307 RNQ524307 RXM524307 SHI524307 SRE524307 TBA524307 TKW524307 TUS524307 UEO524307 UOK524307 UYG524307 VIC524307 VRY524307 WBU524307 WLQ524307 WVM524307 E589843 JA589843 SW589843 ACS589843 AMO589843 AWK589843 BGG589843 BQC589843 BZY589843 CJU589843 CTQ589843 DDM589843 DNI589843 DXE589843 EHA589843 EQW589843 FAS589843 FKO589843 FUK589843 GEG589843 GOC589843 GXY589843 HHU589843 HRQ589843 IBM589843 ILI589843 IVE589843 JFA589843 JOW589843 JYS589843 KIO589843 KSK589843 LCG589843 LMC589843 LVY589843 MFU589843 MPQ589843 MZM589843 NJI589843 NTE589843 ODA589843 OMW589843 OWS589843 PGO589843 PQK589843 QAG589843 QKC589843 QTY589843 RDU589843 RNQ589843 RXM589843 SHI589843 SRE589843 TBA589843 TKW589843 TUS589843 UEO589843 UOK589843 UYG589843 VIC589843 VRY589843 WBU589843 WLQ589843 WVM589843 E655379 JA655379 SW655379 ACS655379 AMO655379 AWK655379 BGG655379 BQC655379 BZY655379 CJU655379 CTQ655379 DDM655379 DNI655379 DXE655379 EHA655379 EQW655379 FAS655379 FKO655379 FUK655379 GEG655379 GOC655379 GXY655379 HHU655379 HRQ655379 IBM655379 ILI655379 IVE655379 JFA655379 JOW655379 JYS655379 KIO655379 KSK655379 LCG655379 LMC655379 LVY655379 MFU655379 MPQ655379 MZM655379 NJI655379 NTE655379 ODA655379 OMW655379 OWS655379 PGO655379 PQK655379 QAG655379 QKC655379 QTY655379 RDU655379 RNQ655379 RXM655379 SHI655379 SRE655379 TBA655379 TKW655379 TUS655379 UEO655379 UOK655379 UYG655379 VIC655379 VRY655379 WBU655379 WLQ655379 WVM655379 E720915 JA720915 SW720915 ACS720915 AMO720915 AWK720915 BGG720915 BQC720915 BZY720915 CJU720915 CTQ720915 DDM720915 DNI720915 DXE720915 EHA720915 EQW720915 FAS720915 FKO720915 FUK720915 GEG720915 GOC720915 GXY720915 HHU720915 HRQ720915 IBM720915 ILI720915 IVE720915 JFA720915 JOW720915 JYS720915 KIO720915 KSK720915 LCG720915 LMC720915 LVY720915 MFU720915 MPQ720915 MZM720915 NJI720915 NTE720915 ODA720915 OMW720915 OWS720915 PGO720915 PQK720915 QAG720915 QKC720915 QTY720915 RDU720915 RNQ720915 RXM720915 SHI720915 SRE720915 TBA720915 TKW720915 TUS720915 UEO720915 UOK720915 UYG720915 VIC720915 VRY720915 WBU720915 WLQ720915 WVM720915 E786451 JA786451 SW786451 ACS786451 AMO786451 AWK786451 BGG786451 BQC786451 BZY786451 CJU786451 CTQ786451 DDM786451 DNI786451 DXE786451 EHA786451 EQW786451 FAS786451 FKO786451 FUK786451 GEG786451 GOC786451 GXY786451 HHU786451 HRQ786451 IBM786451 ILI786451 IVE786451 JFA786451 JOW786451 JYS786451 KIO786451 KSK786451 LCG786451 LMC786451 LVY786451 MFU786451 MPQ786451 MZM786451 NJI786451 NTE786451 ODA786451 OMW786451 OWS786451 PGO786451 PQK786451 QAG786451 QKC786451 QTY786451 RDU786451 RNQ786451 RXM786451 SHI786451 SRE786451 TBA786451 TKW786451 TUS786451 UEO786451 UOK786451 UYG786451 VIC786451 VRY786451 WBU786451 WLQ786451 WVM786451 E851987 JA851987 SW851987 ACS851987 AMO851987 AWK851987 BGG851987 BQC851987 BZY851987 CJU851987 CTQ851987 DDM851987 DNI851987 DXE851987 EHA851987 EQW851987 FAS851987 FKO851987 FUK851987 GEG851987 GOC851987 GXY851987 HHU851987 HRQ851987 IBM851987 ILI851987 IVE851987 JFA851987 JOW851987 JYS851987 KIO851987 KSK851987 LCG851987 LMC851987 LVY851987 MFU851987 MPQ851987 MZM851987 NJI851987 NTE851987 ODA851987 OMW851987 OWS851987 PGO851987 PQK851987 QAG851987 QKC851987 QTY851987 RDU851987 RNQ851987 RXM851987 SHI851987 SRE851987 TBA851987 TKW851987 TUS851987 UEO851987 UOK851987 UYG851987 VIC851987 VRY851987 WBU851987 WLQ851987 WVM851987 E917523 JA917523 SW917523 ACS917523 AMO917523 AWK917523 BGG917523 BQC917523 BZY917523 CJU917523 CTQ917523 DDM917523 DNI917523 DXE917523 EHA917523 EQW917523 FAS917523 FKO917523 FUK917523 GEG917523 GOC917523 GXY917523 HHU917523 HRQ917523 IBM917523 ILI917523 IVE917523 JFA917523 JOW917523 JYS917523 KIO917523 KSK917523 LCG917523 LMC917523 LVY917523 MFU917523 MPQ917523 MZM917523 NJI917523 NTE917523 ODA917523 OMW917523 OWS917523 PGO917523 PQK917523 QAG917523 QKC917523 QTY917523 RDU917523 RNQ917523 RXM917523 SHI917523 SRE917523 TBA917523 TKW917523 TUS917523 UEO917523 UOK917523 UYG917523 VIC917523 VRY917523 WBU917523 WLQ917523 WVM917523 E983059 JA983059 SW983059 ACS983059 AMO983059 AWK983059 BGG983059 BQC983059 BZY983059 CJU983059 CTQ983059 DDM983059 DNI983059 DXE983059 EHA983059 EQW983059 FAS983059 FKO983059 FUK983059 GEG983059 GOC983059 GXY983059 HHU983059 HRQ983059 IBM983059 ILI983059 IVE983059 JFA983059 JOW983059 JYS983059 KIO983059 KSK983059 LCG983059 LMC983059 LVY983059 MFU983059 MPQ983059 MZM983059 NJI983059 NTE983059 ODA983059 OMW983059 OWS983059 PGO983059 PQK983059 QAG983059 QKC983059 QTY983059 RDU983059 RNQ983059 RXM983059 SHI983059 SRE983059 TBA983059 TKW983059 TUS983059 UEO983059 UOK983059 UYG983059 VIC983059 VRY983059 WBU983059 WLQ983059">
      <formula1>$F$1:$F$9</formula1>
    </dataValidation>
    <dataValidation type="list" allowBlank="1" showInputMessage="1" showErrorMessage="1" sqref="WVO983062 JC17 SY17 ACU17 AMQ17 AWM17 BGI17 BQE17 CAA17 CJW17 CTS17 DDO17 DNK17 DXG17 EHC17 EQY17 FAU17 FKQ17 FUM17 GEI17 GOE17 GYA17 HHW17 HRS17 IBO17 ILK17 IVG17 JFC17 JOY17 JYU17 KIQ17 KSM17 LCI17 LME17 LWA17 MFW17 MPS17 MZO17 NJK17 NTG17 ODC17 OMY17 OWU17 PGQ17 PQM17 QAI17 QKE17 QUA17 RDW17 RNS17 RXO17 SHK17 SRG17 TBC17 TKY17 TUU17 UEQ17 UOM17 UYI17 VIE17 VSA17 WBW17 WLS17 WVO17 G65558 JC65558 SY65558 ACU65558 AMQ65558 AWM65558 BGI65558 BQE65558 CAA65558 CJW65558 CTS65558 DDO65558 DNK65558 DXG65558 EHC65558 EQY65558 FAU65558 FKQ65558 FUM65558 GEI65558 GOE65558 GYA65558 HHW65558 HRS65558 IBO65558 ILK65558 IVG65558 JFC65558 JOY65558 JYU65558 KIQ65558 KSM65558 LCI65558 LME65558 LWA65558 MFW65558 MPS65558 MZO65558 NJK65558 NTG65558 ODC65558 OMY65558 OWU65558 PGQ65558 PQM65558 QAI65558 QKE65558 QUA65558 RDW65558 RNS65558 RXO65558 SHK65558 SRG65558 TBC65558 TKY65558 TUU65558 UEQ65558 UOM65558 UYI65558 VIE65558 VSA65558 WBW65558 WLS65558 WVO65558 G131094 JC131094 SY131094 ACU131094 AMQ131094 AWM131094 BGI131094 BQE131094 CAA131094 CJW131094 CTS131094 DDO131094 DNK131094 DXG131094 EHC131094 EQY131094 FAU131094 FKQ131094 FUM131094 GEI131094 GOE131094 GYA131094 HHW131094 HRS131094 IBO131094 ILK131094 IVG131094 JFC131094 JOY131094 JYU131094 KIQ131094 KSM131094 LCI131094 LME131094 LWA131094 MFW131094 MPS131094 MZO131094 NJK131094 NTG131094 ODC131094 OMY131094 OWU131094 PGQ131094 PQM131094 QAI131094 QKE131094 QUA131094 RDW131094 RNS131094 RXO131094 SHK131094 SRG131094 TBC131094 TKY131094 TUU131094 UEQ131094 UOM131094 UYI131094 VIE131094 VSA131094 WBW131094 WLS131094 WVO131094 G196630 JC196630 SY196630 ACU196630 AMQ196630 AWM196630 BGI196630 BQE196630 CAA196630 CJW196630 CTS196630 DDO196630 DNK196630 DXG196630 EHC196630 EQY196630 FAU196630 FKQ196630 FUM196630 GEI196630 GOE196630 GYA196630 HHW196630 HRS196630 IBO196630 ILK196630 IVG196630 JFC196630 JOY196630 JYU196630 KIQ196630 KSM196630 LCI196630 LME196630 LWA196630 MFW196630 MPS196630 MZO196630 NJK196630 NTG196630 ODC196630 OMY196630 OWU196630 PGQ196630 PQM196630 QAI196630 QKE196630 QUA196630 RDW196630 RNS196630 RXO196630 SHK196630 SRG196630 TBC196630 TKY196630 TUU196630 UEQ196630 UOM196630 UYI196630 VIE196630 VSA196630 WBW196630 WLS196630 WVO196630 G262166 JC262166 SY262166 ACU262166 AMQ262166 AWM262166 BGI262166 BQE262166 CAA262166 CJW262166 CTS262166 DDO262166 DNK262166 DXG262166 EHC262166 EQY262166 FAU262166 FKQ262166 FUM262166 GEI262166 GOE262166 GYA262166 HHW262166 HRS262166 IBO262166 ILK262166 IVG262166 JFC262166 JOY262166 JYU262166 KIQ262166 KSM262166 LCI262166 LME262166 LWA262166 MFW262166 MPS262166 MZO262166 NJK262166 NTG262166 ODC262166 OMY262166 OWU262166 PGQ262166 PQM262166 QAI262166 QKE262166 QUA262166 RDW262166 RNS262166 RXO262166 SHK262166 SRG262166 TBC262166 TKY262166 TUU262166 UEQ262166 UOM262166 UYI262166 VIE262166 VSA262166 WBW262166 WLS262166 WVO262166 G327702 JC327702 SY327702 ACU327702 AMQ327702 AWM327702 BGI327702 BQE327702 CAA327702 CJW327702 CTS327702 DDO327702 DNK327702 DXG327702 EHC327702 EQY327702 FAU327702 FKQ327702 FUM327702 GEI327702 GOE327702 GYA327702 HHW327702 HRS327702 IBO327702 ILK327702 IVG327702 JFC327702 JOY327702 JYU327702 KIQ327702 KSM327702 LCI327702 LME327702 LWA327702 MFW327702 MPS327702 MZO327702 NJK327702 NTG327702 ODC327702 OMY327702 OWU327702 PGQ327702 PQM327702 QAI327702 QKE327702 QUA327702 RDW327702 RNS327702 RXO327702 SHK327702 SRG327702 TBC327702 TKY327702 TUU327702 UEQ327702 UOM327702 UYI327702 VIE327702 VSA327702 WBW327702 WLS327702 WVO327702 G393238 JC393238 SY393238 ACU393238 AMQ393238 AWM393238 BGI393238 BQE393238 CAA393238 CJW393238 CTS393238 DDO393238 DNK393238 DXG393238 EHC393238 EQY393238 FAU393238 FKQ393238 FUM393238 GEI393238 GOE393238 GYA393238 HHW393238 HRS393238 IBO393238 ILK393238 IVG393238 JFC393238 JOY393238 JYU393238 KIQ393238 KSM393238 LCI393238 LME393238 LWA393238 MFW393238 MPS393238 MZO393238 NJK393238 NTG393238 ODC393238 OMY393238 OWU393238 PGQ393238 PQM393238 QAI393238 QKE393238 QUA393238 RDW393238 RNS393238 RXO393238 SHK393238 SRG393238 TBC393238 TKY393238 TUU393238 UEQ393238 UOM393238 UYI393238 VIE393238 VSA393238 WBW393238 WLS393238 WVO393238 G458774 JC458774 SY458774 ACU458774 AMQ458774 AWM458774 BGI458774 BQE458774 CAA458774 CJW458774 CTS458774 DDO458774 DNK458774 DXG458774 EHC458774 EQY458774 FAU458774 FKQ458774 FUM458774 GEI458774 GOE458774 GYA458774 HHW458774 HRS458774 IBO458774 ILK458774 IVG458774 JFC458774 JOY458774 JYU458774 KIQ458774 KSM458774 LCI458774 LME458774 LWA458774 MFW458774 MPS458774 MZO458774 NJK458774 NTG458774 ODC458774 OMY458774 OWU458774 PGQ458774 PQM458774 QAI458774 QKE458774 QUA458774 RDW458774 RNS458774 RXO458774 SHK458774 SRG458774 TBC458774 TKY458774 TUU458774 UEQ458774 UOM458774 UYI458774 VIE458774 VSA458774 WBW458774 WLS458774 WVO458774 G524310 JC524310 SY524310 ACU524310 AMQ524310 AWM524310 BGI524310 BQE524310 CAA524310 CJW524310 CTS524310 DDO524310 DNK524310 DXG524310 EHC524310 EQY524310 FAU524310 FKQ524310 FUM524310 GEI524310 GOE524310 GYA524310 HHW524310 HRS524310 IBO524310 ILK524310 IVG524310 JFC524310 JOY524310 JYU524310 KIQ524310 KSM524310 LCI524310 LME524310 LWA524310 MFW524310 MPS524310 MZO524310 NJK524310 NTG524310 ODC524310 OMY524310 OWU524310 PGQ524310 PQM524310 QAI524310 QKE524310 QUA524310 RDW524310 RNS524310 RXO524310 SHK524310 SRG524310 TBC524310 TKY524310 TUU524310 UEQ524310 UOM524310 UYI524310 VIE524310 VSA524310 WBW524310 WLS524310 WVO524310 G589846 JC589846 SY589846 ACU589846 AMQ589846 AWM589846 BGI589846 BQE589846 CAA589846 CJW589846 CTS589846 DDO589846 DNK589846 DXG589846 EHC589846 EQY589846 FAU589846 FKQ589846 FUM589846 GEI589846 GOE589846 GYA589846 HHW589846 HRS589846 IBO589846 ILK589846 IVG589846 JFC589846 JOY589846 JYU589846 KIQ589846 KSM589846 LCI589846 LME589846 LWA589846 MFW589846 MPS589846 MZO589846 NJK589846 NTG589846 ODC589846 OMY589846 OWU589846 PGQ589846 PQM589846 QAI589846 QKE589846 QUA589846 RDW589846 RNS589846 RXO589846 SHK589846 SRG589846 TBC589846 TKY589846 TUU589846 UEQ589846 UOM589846 UYI589846 VIE589846 VSA589846 WBW589846 WLS589846 WVO589846 G655382 JC655382 SY655382 ACU655382 AMQ655382 AWM655382 BGI655382 BQE655382 CAA655382 CJW655382 CTS655382 DDO655382 DNK655382 DXG655382 EHC655382 EQY655382 FAU655382 FKQ655382 FUM655382 GEI655382 GOE655382 GYA655382 HHW655382 HRS655382 IBO655382 ILK655382 IVG655382 JFC655382 JOY655382 JYU655382 KIQ655382 KSM655382 LCI655382 LME655382 LWA655382 MFW655382 MPS655382 MZO655382 NJK655382 NTG655382 ODC655382 OMY655382 OWU655382 PGQ655382 PQM655382 QAI655382 QKE655382 QUA655382 RDW655382 RNS655382 RXO655382 SHK655382 SRG655382 TBC655382 TKY655382 TUU655382 UEQ655382 UOM655382 UYI655382 VIE655382 VSA655382 WBW655382 WLS655382 WVO655382 G720918 JC720918 SY720918 ACU720918 AMQ720918 AWM720918 BGI720918 BQE720918 CAA720918 CJW720918 CTS720918 DDO720918 DNK720918 DXG720918 EHC720918 EQY720918 FAU720918 FKQ720918 FUM720918 GEI720918 GOE720918 GYA720918 HHW720918 HRS720918 IBO720918 ILK720918 IVG720918 JFC720918 JOY720918 JYU720918 KIQ720918 KSM720918 LCI720918 LME720918 LWA720918 MFW720918 MPS720918 MZO720918 NJK720918 NTG720918 ODC720918 OMY720918 OWU720918 PGQ720918 PQM720918 QAI720918 QKE720918 QUA720918 RDW720918 RNS720918 RXO720918 SHK720918 SRG720918 TBC720918 TKY720918 TUU720918 UEQ720918 UOM720918 UYI720918 VIE720918 VSA720918 WBW720918 WLS720918 WVO720918 G786454 JC786454 SY786454 ACU786454 AMQ786454 AWM786454 BGI786454 BQE786454 CAA786454 CJW786454 CTS786454 DDO786454 DNK786454 DXG786454 EHC786454 EQY786454 FAU786454 FKQ786454 FUM786454 GEI786454 GOE786454 GYA786454 HHW786454 HRS786454 IBO786454 ILK786454 IVG786454 JFC786454 JOY786454 JYU786454 KIQ786454 KSM786454 LCI786454 LME786454 LWA786454 MFW786454 MPS786454 MZO786454 NJK786454 NTG786454 ODC786454 OMY786454 OWU786454 PGQ786454 PQM786454 QAI786454 QKE786454 QUA786454 RDW786454 RNS786454 RXO786454 SHK786454 SRG786454 TBC786454 TKY786454 TUU786454 UEQ786454 UOM786454 UYI786454 VIE786454 VSA786454 WBW786454 WLS786454 WVO786454 G851990 JC851990 SY851990 ACU851990 AMQ851990 AWM851990 BGI851990 BQE851990 CAA851990 CJW851990 CTS851990 DDO851990 DNK851990 DXG851990 EHC851990 EQY851990 FAU851990 FKQ851990 FUM851990 GEI851990 GOE851990 GYA851990 HHW851990 HRS851990 IBO851990 ILK851990 IVG851990 JFC851990 JOY851990 JYU851990 KIQ851990 KSM851990 LCI851990 LME851990 LWA851990 MFW851990 MPS851990 MZO851990 NJK851990 NTG851990 ODC851990 OMY851990 OWU851990 PGQ851990 PQM851990 QAI851990 QKE851990 QUA851990 RDW851990 RNS851990 RXO851990 SHK851990 SRG851990 TBC851990 TKY851990 TUU851990 UEQ851990 UOM851990 UYI851990 VIE851990 VSA851990 WBW851990 WLS851990 WVO851990 G917526 JC917526 SY917526 ACU917526 AMQ917526 AWM917526 BGI917526 BQE917526 CAA917526 CJW917526 CTS917526 DDO917526 DNK917526 DXG917526 EHC917526 EQY917526 FAU917526 FKQ917526 FUM917526 GEI917526 GOE917526 GYA917526 HHW917526 HRS917526 IBO917526 ILK917526 IVG917526 JFC917526 JOY917526 JYU917526 KIQ917526 KSM917526 LCI917526 LME917526 LWA917526 MFW917526 MPS917526 MZO917526 NJK917526 NTG917526 ODC917526 OMY917526 OWU917526 PGQ917526 PQM917526 QAI917526 QKE917526 QUA917526 RDW917526 RNS917526 RXO917526 SHK917526 SRG917526 TBC917526 TKY917526 TUU917526 UEQ917526 UOM917526 UYI917526 VIE917526 VSA917526 WBW917526 WLS917526 WVO917526 G983062 JC983062 SY983062 ACU983062 AMQ983062 AWM983062 BGI983062 BQE983062 CAA983062 CJW983062 CTS983062 DDO983062 DNK983062 DXG983062 EHC983062 EQY983062 FAU983062 FKQ983062 FUM983062 GEI983062 GOE983062 GYA983062 HHW983062 HRS983062 IBO983062 ILK983062 IVG983062 JFC983062 JOY983062 JYU983062 KIQ983062 KSM983062 LCI983062 LME983062 LWA983062 MFW983062 MPS983062 MZO983062 NJK983062 NTG983062 ODC983062 OMY983062 OWU983062 PGQ983062 PQM983062 QAI983062 QKE983062 QUA983062 RDW983062 RNS983062 RXO983062 SHK983062 SRG983062 TBC983062 TKY983062 TUU983062 UEQ983062 UOM983062 UYI983062 VIE983062 VSA983062 WBW983062 WLS983062">
      <formula1>$G$1:$G$4</formula1>
    </dataValidation>
    <dataValidation type="list" allowBlank="1" showInputMessage="1" showErrorMessage="1" sqref="WVM983062 JA17 SW17 ACS17 AMO17 AWK17 BGG17 BQC17 BZY17 CJU17 CTQ17 DDM17 DNI17 DXE17 EHA17 EQW17 FAS17 FKO17 FUK17 GEG17 GOC17 GXY17 HHU17 HRQ17 IBM17 ILI17 IVE17 JFA17 JOW17 JYS17 KIO17 KSK17 LCG17 LMC17 LVY17 MFU17 MPQ17 MZM17 NJI17 NTE17 ODA17 OMW17 OWS17 PGO17 PQK17 QAG17 QKC17 QTY17 RDU17 RNQ17 RXM17 SHI17 SRE17 TBA17 TKW17 TUS17 UEO17 UOK17 UYG17 VIC17 VRY17 WBU17 WLQ17 WVM17 E65558 JA65558 SW65558 ACS65558 AMO65558 AWK65558 BGG65558 BQC65558 BZY65558 CJU65558 CTQ65558 DDM65558 DNI65558 DXE65558 EHA65558 EQW65558 FAS65558 FKO65558 FUK65558 GEG65558 GOC65558 GXY65558 HHU65558 HRQ65558 IBM65558 ILI65558 IVE65558 JFA65558 JOW65558 JYS65558 KIO65558 KSK65558 LCG65558 LMC65558 LVY65558 MFU65558 MPQ65558 MZM65558 NJI65558 NTE65558 ODA65558 OMW65558 OWS65558 PGO65558 PQK65558 QAG65558 QKC65558 QTY65558 RDU65558 RNQ65558 RXM65558 SHI65558 SRE65558 TBA65558 TKW65558 TUS65558 UEO65558 UOK65558 UYG65558 VIC65558 VRY65558 WBU65558 WLQ65558 WVM65558 E131094 JA131094 SW131094 ACS131094 AMO131094 AWK131094 BGG131094 BQC131094 BZY131094 CJU131094 CTQ131094 DDM131094 DNI131094 DXE131094 EHA131094 EQW131094 FAS131094 FKO131094 FUK131094 GEG131094 GOC131094 GXY131094 HHU131094 HRQ131094 IBM131094 ILI131094 IVE131094 JFA131094 JOW131094 JYS131094 KIO131094 KSK131094 LCG131094 LMC131094 LVY131094 MFU131094 MPQ131094 MZM131094 NJI131094 NTE131094 ODA131094 OMW131094 OWS131094 PGO131094 PQK131094 QAG131094 QKC131094 QTY131094 RDU131094 RNQ131094 RXM131094 SHI131094 SRE131094 TBA131094 TKW131094 TUS131094 UEO131094 UOK131094 UYG131094 VIC131094 VRY131094 WBU131094 WLQ131094 WVM131094 E196630 JA196630 SW196630 ACS196630 AMO196630 AWK196630 BGG196630 BQC196630 BZY196630 CJU196630 CTQ196630 DDM196630 DNI196630 DXE196630 EHA196630 EQW196630 FAS196630 FKO196630 FUK196630 GEG196630 GOC196630 GXY196630 HHU196630 HRQ196630 IBM196630 ILI196630 IVE196630 JFA196630 JOW196630 JYS196630 KIO196630 KSK196630 LCG196630 LMC196630 LVY196630 MFU196630 MPQ196630 MZM196630 NJI196630 NTE196630 ODA196630 OMW196630 OWS196630 PGO196630 PQK196630 QAG196630 QKC196630 QTY196630 RDU196630 RNQ196630 RXM196630 SHI196630 SRE196630 TBA196630 TKW196630 TUS196630 UEO196630 UOK196630 UYG196630 VIC196630 VRY196630 WBU196630 WLQ196630 WVM196630 E262166 JA262166 SW262166 ACS262166 AMO262166 AWK262166 BGG262166 BQC262166 BZY262166 CJU262166 CTQ262166 DDM262166 DNI262166 DXE262166 EHA262166 EQW262166 FAS262166 FKO262166 FUK262166 GEG262166 GOC262166 GXY262166 HHU262166 HRQ262166 IBM262166 ILI262166 IVE262166 JFA262166 JOW262166 JYS262166 KIO262166 KSK262166 LCG262166 LMC262166 LVY262166 MFU262166 MPQ262166 MZM262166 NJI262166 NTE262166 ODA262166 OMW262166 OWS262166 PGO262166 PQK262166 QAG262166 QKC262166 QTY262166 RDU262166 RNQ262166 RXM262166 SHI262166 SRE262166 TBA262166 TKW262166 TUS262166 UEO262166 UOK262166 UYG262166 VIC262166 VRY262166 WBU262166 WLQ262166 WVM262166 E327702 JA327702 SW327702 ACS327702 AMO327702 AWK327702 BGG327702 BQC327702 BZY327702 CJU327702 CTQ327702 DDM327702 DNI327702 DXE327702 EHA327702 EQW327702 FAS327702 FKO327702 FUK327702 GEG327702 GOC327702 GXY327702 HHU327702 HRQ327702 IBM327702 ILI327702 IVE327702 JFA327702 JOW327702 JYS327702 KIO327702 KSK327702 LCG327702 LMC327702 LVY327702 MFU327702 MPQ327702 MZM327702 NJI327702 NTE327702 ODA327702 OMW327702 OWS327702 PGO327702 PQK327702 QAG327702 QKC327702 QTY327702 RDU327702 RNQ327702 RXM327702 SHI327702 SRE327702 TBA327702 TKW327702 TUS327702 UEO327702 UOK327702 UYG327702 VIC327702 VRY327702 WBU327702 WLQ327702 WVM327702 E393238 JA393238 SW393238 ACS393238 AMO393238 AWK393238 BGG393238 BQC393238 BZY393238 CJU393238 CTQ393238 DDM393238 DNI393238 DXE393238 EHA393238 EQW393238 FAS393238 FKO393238 FUK393238 GEG393238 GOC393238 GXY393238 HHU393238 HRQ393238 IBM393238 ILI393238 IVE393238 JFA393238 JOW393238 JYS393238 KIO393238 KSK393238 LCG393238 LMC393238 LVY393238 MFU393238 MPQ393238 MZM393238 NJI393238 NTE393238 ODA393238 OMW393238 OWS393238 PGO393238 PQK393238 QAG393238 QKC393238 QTY393238 RDU393238 RNQ393238 RXM393238 SHI393238 SRE393238 TBA393238 TKW393238 TUS393238 UEO393238 UOK393238 UYG393238 VIC393238 VRY393238 WBU393238 WLQ393238 WVM393238 E458774 JA458774 SW458774 ACS458774 AMO458774 AWK458774 BGG458774 BQC458774 BZY458774 CJU458774 CTQ458774 DDM458774 DNI458774 DXE458774 EHA458774 EQW458774 FAS458774 FKO458774 FUK458774 GEG458774 GOC458774 GXY458774 HHU458774 HRQ458774 IBM458774 ILI458774 IVE458774 JFA458774 JOW458774 JYS458774 KIO458774 KSK458774 LCG458774 LMC458774 LVY458774 MFU458774 MPQ458774 MZM458774 NJI458774 NTE458774 ODA458774 OMW458774 OWS458774 PGO458774 PQK458774 QAG458774 QKC458774 QTY458774 RDU458774 RNQ458774 RXM458774 SHI458774 SRE458774 TBA458774 TKW458774 TUS458774 UEO458774 UOK458774 UYG458774 VIC458774 VRY458774 WBU458774 WLQ458774 WVM458774 E524310 JA524310 SW524310 ACS524310 AMO524310 AWK524310 BGG524310 BQC524310 BZY524310 CJU524310 CTQ524310 DDM524310 DNI524310 DXE524310 EHA524310 EQW524310 FAS524310 FKO524310 FUK524310 GEG524310 GOC524310 GXY524310 HHU524310 HRQ524310 IBM524310 ILI524310 IVE524310 JFA524310 JOW524310 JYS524310 KIO524310 KSK524310 LCG524310 LMC524310 LVY524310 MFU524310 MPQ524310 MZM524310 NJI524310 NTE524310 ODA524310 OMW524310 OWS524310 PGO524310 PQK524310 QAG524310 QKC524310 QTY524310 RDU524310 RNQ524310 RXM524310 SHI524310 SRE524310 TBA524310 TKW524310 TUS524310 UEO524310 UOK524310 UYG524310 VIC524310 VRY524310 WBU524310 WLQ524310 WVM524310 E589846 JA589846 SW589846 ACS589846 AMO589846 AWK589846 BGG589846 BQC589846 BZY589846 CJU589846 CTQ589846 DDM589846 DNI589846 DXE589846 EHA589846 EQW589846 FAS589846 FKO589846 FUK589846 GEG589846 GOC589846 GXY589846 HHU589846 HRQ589846 IBM589846 ILI589846 IVE589846 JFA589846 JOW589846 JYS589846 KIO589846 KSK589846 LCG589846 LMC589846 LVY589846 MFU589846 MPQ589846 MZM589846 NJI589846 NTE589846 ODA589846 OMW589846 OWS589846 PGO589846 PQK589846 QAG589846 QKC589846 QTY589846 RDU589846 RNQ589846 RXM589846 SHI589846 SRE589846 TBA589846 TKW589846 TUS589846 UEO589846 UOK589846 UYG589846 VIC589846 VRY589846 WBU589846 WLQ589846 WVM589846 E655382 JA655382 SW655382 ACS655382 AMO655382 AWK655382 BGG655382 BQC655382 BZY655382 CJU655382 CTQ655382 DDM655382 DNI655382 DXE655382 EHA655382 EQW655382 FAS655382 FKO655382 FUK655382 GEG655382 GOC655382 GXY655382 HHU655382 HRQ655382 IBM655382 ILI655382 IVE655382 JFA655382 JOW655382 JYS655382 KIO655382 KSK655382 LCG655382 LMC655382 LVY655382 MFU655382 MPQ655382 MZM655382 NJI655382 NTE655382 ODA655382 OMW655382 OWS655382 PGO655382 PQK655382 QAG655382 QKC655382 QTY655382 RDU655382 RNQ655382 RXM655382 SHI655382 SRE655382 TBA655382 TKW655382 TUS655382 UEO655382 UOK655382 UYG655382 VIC655382 VRY655382 WBU655382 WLQ655382 WVM655382 E720918 JA720918 SW720918 ACS720918 AMO720918 AWK720918 BGG720918 BQC720918 BZY720918 CJU720918 CTQ720918 DDM720918 DNI720918 DXE720918 EHA720918 EQW720918 FAS720918 FKO720918 FUK720918 GEG720918 GOC720918 GXY720918 HHU720918 HRQ720918 IBM720918 ILI720918 IVE720918 JFA720918 JOW720918 JYS720918 KIO720918 KSK720918 LCG720918 LMC720918 LVY720918 MFU720918 MPQ720918 MZM720918 NJI720918 NTE720918 ODA720918 OMW720918 OWS720918 PGO720918 PQK720918 QAG720918 QKC720918 QTY720918 RDU720918 RNQ720918 RXM720918 SHI720918 SRE720918 TBA720918 TKW720918 TUS720918 UEO720918 UOK720918 UYG720918 VIC720918 VRY720918 WBU720918 WLQ720918 WVM720918 E786454 JA786454 SW786454 ACS786454 AMO786454 AWK786454 BGG786454 BQC786454 BZY786454 CJU786454 CTQ786454 DDM786454 DNI786454 DXE786454 EHA786454 EQW786454 FAS786454 FKO786454 FUK786454 GEG786454 GOC786454 GXY786454 HHU786454 HRQ786454 IBM786454 ILI786454 IVE786454 JFA786454 JOW786454 JYS786454 KIO786454 KSK786454 LCG786454 LMC786454 LVY786454 MFU786454 MPQ786454 MZM786454 NJI786454 NTE786454 ODA786454 OMW786454 OWS786454 PGO786454 PQK786454 QAG786454 QKC786454 QTY786454 RDU786454 RNQ786454 RXM786454 SHI786454 SRE786454 TBA786454 TKW786454 TUS786454 UEO786454 UOK786454 UYG786454 VIC786454 VRY786454 WBU786454 WLQ786454 WVM786454 E851990 JA851990 SW851990 ACS851990 AMO851990 AWK851990 BGG851990 BQC851990 BZY851990 CJU851990 CTQ851990 DDM851990 DNI851990 DXE851990 EHA851990 EQW851990 FAS851990 FKO851990 FUK851990 GEG851990 GOC851990 GXY851990 HHU851990 HRQ851990 IBM851990 ILI851990 IVE851990 JFA851990 JOW851990 JYS851990 KIO851990 KSK851990 LCG851990 LMC851990 LVY851990 MFU851990 MPQ851990 MZM851990 NJI851990 NTE851990 ODA851990 OMW851990 OWS851990 PGO851990 PQK851990 QAG851990 QKC851990 QTY851990 RDU851990 RNQ851990 RXM851990 SHI851990 SRE851990 TBA851990 TKW851990 TUS851990 UEO851990 UOK851990 UYG851990 VIC851990 VRY851990 WBU851990 WLQ851990 WVM851990 E917526 JA917526 SW917526 ACS917526 AMO917526 AWK917526 BGG917526 BQC917526 BZY917526 CJU917526 CTQ917526 DDM917526 DNI917526 DXE917526 EHA917526 EQW917526 FAS917526 FKO917526 FUK917526 GEG917526 GOC917526 GXY917526 HHU917526 HRQ917526 IBM917526 ILI917526 IVE917526 JFA917526 JOW917526 JYS917526 KIO917526 KSK917526 LCG917526 LMC917526 LVY917526 MFU917526 MPQ917526 MZM917526 NJI917526 NTE917526 ODA917526 OMW917526 OWS917526 PGO917526 PQK917526 QAG917526 QKC917526 QTY917526 RDU917526 RNQ917526 RXM917526 SHI917526 SRE917526 TBA917526 TKW917526 TUS917526 UEO917526 UOK917526 UYG917526 VIC917526 VRY917526 WBU917526 WLQ917526 WVM917526 E983062 JA983062 SW983062 ACS983062 AMO983062 AWK983062 BGG983062 BQC983062 BZY983062 CJU983062 CTQ983062 DDM983062 DNI983062 DXE983062 EHA983062 EQW983062 FAS983062 FKO983062 FUK983062 GEG983062 GOC983062 GXY983062 HHU983062 HRQ983062 IBM983062 ILI983062 IVE983062 JFA983062 JOW983062 JYS983062 KIO983062 KSK983062 LCG983062 LMC983062 LVY983062 MFU983062 MPQ983062 MZM983062 NJI983062 NTE983062 ODA983062 OMW983062 OWS983062 PGO983062 PQK983062 QAG983062 QKC983062 QTY983062 RDU983062 RNQ983062 RXM983062 SHI983062 SRE983062 TBA983062 TKW983062 TUS983062 UEO983062 UOK983062 UYG983062 VIC983062 VRY983062 WBU983062 WLQ983062">
      <formula1>$E$1:$E$3</formula1>
    </dataValidation>
    <dataValidation type="list" allowBlank="1" showInputMessage="1" showErrorMessage="1" sqref="IX85:IX65541 ST85:ST65541 ACP85:ACP65541 AML85:AML65541 AWH85:AWH65541 BGD85:BGD65541 BPZ85:BPZ65541 BZV85:BZV65541 CJR85:CJR65541 CTN85:CTN65541 DDJ85:DDJ65541 DNF85:DNF65541 DXB85:DXB65541 EGX85:EGX65541 EQT85:EQT65541 FAP85:FAP65541 FKL85:FKL65541 FUH85:FUH65541 GED85:GED65541 GNZ85:GNZ65541 GXV85:GXV65541 HHR85:HHR65541 HRN85:HRN65541 IBJ85:IBJ65541 ILF85:ILF65541 IVB85:IVB65541 JEX85:JEX65541 JOT85:JOT65541 JYP85:JYP65541 KIL85:KIL65541 KSH85:KSH65541 LCD85:LCD65541 LLZ85:LLZ65541 LVV85:LVV65541 MFR85:MFR65541 MPN85:MPN65541 MZJ85:MZJ65541 NJF85:NJF65541 NTB85:NTB65541 OCX85:OCX65541 OMT85:OMT65541 OWP85:OWP65541 PGL85:PGL65541 PQH85:PQH65541 QAD85:QAD65541 QJZ85:QJZ65541 QTV85:QTV65541 RDR85:RDR65541 RNN85:RNN65541 RXJ85:RXJ65541 SHF85:SHF65541 SRB85:SRB65541 TAX85:TAX65541 TKT85:TKT65541 TUP85:TUP65541 UEL85:UEL65541 UOH85:UOH65541 UYD85:UYD65541 VHZ85:VHZ65541 VRV85:VRV65541 WBR85:WBR65541 WLN85:WLN65541 WVJ85:WVJ65541 WVJ983103 B65603:B131077 IX65603:IX131077 ST65603:ST131077 ACP65603:ACP131077 AML65603:AML131077 AWH65603:AWH131077 BGD65603:BGD131077 BPZ65603:BPZ131077 BZV65603:BZV131077 CJR65603:CJR131077 CTN65603:CTN131077 DDJ65603:DDJ131077 DNF65603:DNF131077 DXB65603:DXB131077 EGX65603:EGX131077 EQT65603:EQT131077 FAP65603:FAP131077 FKL65603:FKL131077 FUH65603:FUH131077 GED65603:GED131077 GNZ65603:GNZ131077 GXV65603:GXV131077 HHR65603:HHR131077 HRN65603:HRN131077 IBJ65603:IBJ131077 ILF65603:ILF131077 IVB65603:IVB131077 JEX65603:JEX131077 JOT65603:JOT131077 JYP65603:JYP131077 KIL65603:KIL131077 KSH65603:KSH131077 LCD65603:LCD131077 LLZ65603:LLZ131077 LVV65603:LVV131077 MFR65603:MFR131077 MPN65603:MPN131077 MZJ65603:MZJ131077 NJF65603:NJF131077 NTB65603:NTB131077 OCX65603:OCX131077 OMT65603:OMT131077 OWP65603:OWP131077 PGL65603:PGL131077 PQH65603:PQH131077 QAD65603:QAD131077 QJZ65603:QJZ131077 QTV65603:QTV131077 RDR65603:RDR131077 RNN65603:RNN131077 RXJ65603:RXJ131077 SHF65603:SHF131077 SRB65603:SRB131077 TAX65603:TAX131077 TKT65603:TKT131077 TUP65603:TUP131077 UEL65603:UEL131077 UOH65603:UOH131077 UYD65603:UYD131077 VHZ65603:VHZ131077 VRV65603:VRV131077 WBR65603:WBR131077 WLN65603:WLN131077 WVJ65603:WVJ131077 B131139:B196613 IX131139:IX196613 ST131139:ST196613 ACP131139:ACP196613 AML131139:AML196613 AWH131139:AWH196613 BGD131139:BGD196613 BPZ131139:BPZ196613 BZV131139:BZV196613 CJR131139:CJR196613 CTN131139:CTN196613 DDJ131139:DDJ196613 DNF131139:DNF196613 DXB131139:DXB196613 EGX131139:EGX196613 EQT131139:EQT196613 FAP131139:FAP196613 FKL131139:FKL196613 FUH131139:FUH196613 GED131139:GED196613 GNZ131139:GNZ196613 GXV131139:GXV196613 HHR131139:HHR196613 HRN131139:HRN196613 IBJ131139:IBJ196613 ILF131139:ILF196613 IVB131139:IVB196613 JEX131139:JEX196613 JOT131139:JOT196613 JYP131139:JYP196613 KIL131139:KIL196613 KSH131139:KSH196613 LCD131139:LCD196613 LLZ131139:LLZ196613 LVV131139:LVV196613 MFR131139:MFR196613 MPN131139:MPN196613 MZJ131139:MZJ196613 NJF131139:NJF196613 NTB131139:NTB196613 OCX131139:OCX196613 OMT131139:OMT196613 OWP131139:OWP196613 PGL131139:PGL196613 PQH131139:PQH196613 QAD131139:QAD196613 QJZ131139:QJZ196613 QTV131139:QTV196613 RDR131139:RDR196613 RNN131139:RNN196613 RXJ131139:RXJ196613 SHF131139:SHF196613 SRB131139:SRB196613 TAX131139:TAX196613 TKT131139:TKT196613 TUP131139:TUP196613 UEL131139:UEL196613 UOH131139:UOH196613 UYD131139:UYD196613 VHZ131139:VHZ196613 VRV131139:VRV196613 WBR131139:WBR196613 WLN131139:WLN196613 WVJ131139:WVJ196613 B196675:B262149 IX196675:IX262149 ST196675:ST262149 ACP196675:ACP262149 AML196675:AML262149 AWH196675:AWH262149 BGD196675:BGD262149 BPZ196675:BPZ262149 BZV196675:BZV262149 CJR196675:CJR262149 CTN196675:CTN262149 DDJ196675:DDJ262149 DNF196675:DNF262149 DXB196675:DXB262149 EGX196675:EGX262149 EQT196675:EQT262149 FAP196675:FAP262149 FKL196675:FKL262149 FUH196675:FUH262149 GED196675:GED262149 GNZ196675:GNZ262149 GXV196675:GXV262149 HHR196675:HHR262149 HRN196675:HRN262149 IBJ196675:IBJ262149 ILF196675:ILF262149 IVB196675:IVB262149 JEX196675:JEX262149 JOT196675:JOT262149 JYP196675:JYP262149 KIL196675:KIL262149 KSH196675:KSH262149 LCD196675:LCD262149 LLZ196675:LLZ262149 LVV196675:LVV262149 MFR196675:MFR262149 MPN196675:MPN262149 MZJ196675:MZJ262149 NJF196675:NJF262149 NTB196675:NTB262149 OCX196675:OCX262149 OMT196675:OMT262149 OWP196675:OWP262149 PGL196675:PGL262149 PQH196675:PQH262149 QAD196675:QAD262149 QJZ196675:QJZ262149 QTV196675:QTV262149 RDR196675:RDR262149 RNN196675:RNN262149 RXJ196675:RXJ262149 SHF196675:SHF262149 SRB196675:SRB262149 TAX196675:TAX262149 TKT196675:TKT262149 TUP196675:TUP262149 UEL196675:UEL262149 UOH196675:UOH262149 UYD196675:UYD262149 VHZ196675:VHZ262149 VRV196675:VRV262149 WBR196675:WBR262149 WLN196675:WLN262149 WVJ196675:WVJ262149 B262211:B327685 IX262211:IX327685 ST262211:ST327685 ACP262211:ACP327685 AML262211:AML327685 AWH262211:AWH327685 BGD262211:BGD327685 BPZ262211:BPZ327685 BZV262211:BZV327685 CJR262211:CJR327685 CTN262211:CTN327685 DDJ262211:DDJ327685 DNF262211:DNF327685 DXB262211:DXB327685 EGX262211:EGX327685 EQT262211:EQT327685 FAP262211:FAP327685 FKL262211:FKL327685 FUH262211:FUH327685 GED262211:GED327685 GNZ262211:GNZ327685 GXV262211:GXV327685 HHR262211:HHR327685 HRN262211:HRN327685 IBJ262211:IBJ327685 ILF262211:ILF327685 IVB262211:IVB327685 JEX262211:JEX327685 JOT262211:JOT327685 JYP262211:JYP327685 KIL262211:KIL327685 KSH262211:KSH327685 LCD262211:LCD327685 LLZ262211:LLZ327685 LVV262211:LVV327685 MFR262211:MFR327685 MPN262211:MPN327685 MZJ262211:MZJ327685 NJF262211:NJF327685 NTB262211:NTB327685 OCX262211:OCX327685 OMT262211:OMT327685 OWP262211:OWP327685 PGL262211:PGL327685 PQH262211:PQH327685 QAD262211:QAD327685 QJZ262211:QJZ327685 QTV262211:QTV327685 RDR262211:RDR327685 RNN262211:RNN327685 RXJ262211:RXJ327685 SHF262211:SHF327685 SRB262211:SRB327685 TAX262211:TAX327685 TKT262211:TKT327685 TUP262211:TUP327685 UEL262211:UEL327685 UOH262211:UOH327685 UYD262211:UYD327685 VHZ262211:VHZ327685 VRV262211:VRV327685 WBR262211:WBR327685 WLN262211:WLN327685 WVJ262211:WVJ327685 B327747:B393221 IX327747:IX393221 ST327747:ST393221 ACP327747:ACP393221 AML327747:AML393221 AWH327747:AWH393221 BGD327747:BGD393221 BPZ327747:BPZ393221 BZV327747:BZV393221 CJR327747:CJR393221 CTN327747:CTN393221 DDJ327747:DDJ393221 DNF327747:DNF393221 DXB327747:DXB393221 EGX327747:EGX393221 EQT327747:EQT393221 FAP327747:FAP393221 FKL327747:FKL393221 FUH327747:FUH393221 GED327747:GED393221 GNZ327747:GNZ393221 GXV327747:GXV393221 HHR327747:HHR393221 HRN327747:HRN393221 IBJ327747:IBJ393221 ILF327747:ILF393221 IVB327747:IVB393221 JEX327747:JEX393221 JOT327747:JOT393221 JYP327747:JYP393221 KIL327747:KIL393221 KSH327747:KSH393221 LCD327747:LCD393221 LLZ327747:LLZ393221 LVV327747:LVV393221 MFR327747:MFR393221 MPN327747:MPN393221 MZJ327747:MZJ393221 NJF327747:NJF393221 NTB327747:NTB393221 OCX327747:OCX393221 OMT327747:OMT393221 OWP327747:OWP393221 PGL327747:PGL393221 PQH327747:PQH393221 QAD327747:QAD393221 QJZ327747:QJZ393221 QTV327747:QTV393221 RDR327747:RDR393221 RNN327747:RNN393221 RXJ327747:RXJ393221 SHF327747:SHF393221 SRB327747:SRB393221 TAX327747:TAX393221 TKT327747:TKT393221 TUP327747:TUP393221 UEL327747:UEL393221 UOH327747:UOH393221 UYD327747:UYD393221 VHZ327747:VHZ393221 VRV327747:VRV393221 WBR327747:WBR393221 WLN327747:WLN393221 WVJ327747:WVJ393221 B393283:B458757 IX393283:IX458757 ST393283:ST458757 ACP393283:ACP458757 AML393283:AML458757 AWH393283:AWH458757 BGD393283:BGD458757 BPZ393283:BPZ458757 BZV393283:BZV458757 CJR393283:CJR458757 CTN393283:CTN458757 DDJ393283:DDJ458757 DNF393283:DNF458757 DXB393283:DXB458757 EGX393283:EGX458757 EQT393283:EQT458757 FAP393283:FAP458757 FKL393283:FKL458757 FUH393283:FUH458757 GED393283:GED458757 GNZ393283:GNZ458757 GXV393283:GXV458757 HHR393283:HHR458757 HRN393283:HRN458757 IBJ393283:IBJ458757 ILF393283:ILF458757 IVB393283:IVB458757 JEX393283:JEX458757 JOT393283:JOT458757 JYP393283:JYP458757 KIL393283:KIL458757 KSH393283:KSH458757 LCD393283:LCD458757 LLZ393283:LLZ458757 LVV393283:LVV458757 MFR393283:MFR458757 MPN393283:MPN458757 MZJ393283:MZJ458757 NJF393283:NJF458757 NTB393283:NTB458757 OCX393283:OCX458757 OMT393283:OMT458757 OWP393283:OWP458757 PGL393283:PGL458757 PQH393283:PQH458757 QAD393283:QAD458757 QJZ393283:QJZ458757 QTV393283:QTV458757 RDR393283:RDR458757 RNN393283:RNN458757 RXJ393283:RXJ458757 SHF393283:SHF458757 SRB393283:SRB458757 TAX393283:TAX458757 TKT393283:TKT458757 TUP393283:TUP458757 UEL393283:UEL458757 UOH393283:UOH458757 UYD393283:UYD458757 VHZ393283:VHZ458757 VRV393283:VRV458757 WBR393283:WBR458757 WLN393283:WLN458757 WVJ393283:WVJ458757 B458819:B524293 IX458819:IX524293 ST458819:ST524293 ACP458819:ACP524293 AML458819:AML524293 AWH458819:AWH524293 BGD458819:BGD524293 BPZ458819:BPZ524293 BZV458819:BZV524293 CJR458819:CJR524293 CTN458819:CTN524293 DDJ458819:DDJ524293 DNF458819:DNF524293 DXB458819:DXB524293 EGX458819:EGX524293 EQT458819:EQT524293 FAP458819:FAP524293 FKL458819:FKL524293 FUH458819:FUH524293 GED458819:GED524293 GNZ458819:GNZ524293 GXV458819:GXV524293 HHR458819:HHR524293 HRN458819:HRN524293 IBJ458819:IBJ524293 ILF458819:ILF524293 IVB458819:IVB524293 JEX458819:JEX524293 JOT458819:JOT524293 JYP458819:JYP524293 KIL458819:KIL524293 KSH458819:KSH524293 LCD458819:LCD524293 LLZ458819:LLZ524293 LVV458819:LVV524293 MFR458819:MFR524293 MPN458819:MPN524293 MZJ458819:MZJ524293 NJF458819:NJF524293 NTB458819:NTB524293 OCX458819:OCX524293 OMT458819:OMT524293 OWP458819:OWP524293 PGL458819:PGL524293 PQH458819:PQH524293 QAD458819:QAD524293 QJZ458819:QJZ524293 QTV458819:QTV524293 RDR458819:RDR524293 RNN458819:RNN524293 RXJ458819:RXJ524293 SHF458819:SHF524293 SRB458819:SRB524293 TAX458819:TAX524293 TKT458819:TKT524293 TUP458819:TUP524293 UEL458819:UEL524293 UOH458819:UOH524293 UYD458819:UYD524293 VHZ458819:VHZ524293 VRV458819:VRV524293 WBR458819:WBR524293 WLN458819:WLN524293 WVJ458819:WVJ524293 B524355:B589829 IX524355:IX589829 ST524355:ST589829 ACP524355:ACP589829 AML524355:AML589829 AWH524355:AWH589829 BGD524355:BGD589829 BPZ524355:BPZ589829 BZV524355:BZV589829 CJR524355:CJR589829 CTN524355:CTN589829 DDJ524355:DDJ589829 DNF524355:DNF589829 DXB524355:DXB589829 EGX524355:EGX589829 EQT524355:EQT589829 FAP524355:FAP589829 FKL524355:FKL589829 FUH524355:FUH589829 GED524355:GED589829 GNZ524355:GNZ589829 GXV524355:GXV589829 HHR524355:HHR589829 HRN524355:HRN589829 IBJ524355:IBJ589829 ILF524355:ILF589829 IVB524355:IVB589829 JEX524355:JEX589829 JOT524355:JOT589829 JYP524355:JYP589829 KIL524355:KIL589829 KSH524355:KSH589829 LCD524355:LCD589829 LLZ524355:LLZ589829 LVV524355:LVV589829 MFR524355:MFR589829 MPN524355:MPN589829 MZJ524355:MZJ589829 NJF524355:NJF589829 NTB524355:NTB589829 OCX524355:OCX589829 OMT524355:OMT589829 OWP524355:OWP589829 PGL524355:PGL589829 PQH524355:PQH589829 QAD524355:QAD589829 QJZ524355:QJZ589829 QTV524355:QTV589829 RDR524355:RDR589829 RNN524355:RNN589829 RXJ524355:RXJ589829 SHF524355:SHF589829 SRB524355:SRB589829 TAX524355:TAX589829 TKT524355:TKT589829 TUP524355:TUP589829 UEL524355:UEL589829 UOH524355:UOH589829 UYD524355:UYD589829 VHZ524355:VHZ589829 VRV524355:VRV589829 WBR524355:WBR589829 WLN524355:WLN589829 WVJ524355:WVJ589829 B589891:B655365 IX589891:IX655365 ST589891:ST655365 ACP589891:ACP655365 AML589891:AML655365 AWH589891:AWH655365 BGD589891:BGD655365 BPZ589891:BPZ655365 BZV589891:BZV655365 CJR589891:CJR655365 CTN589891:CTN655365 DDJ589891:DDJ655365 DNF589891:DNF655365 DXB589891:DXB655365 EGX589891:EGX655365 EQT589891:EQT655365 FAP589891:FAP655365 FKL589891:FKL655365 FUH589891:FUH655365 GED589891:GED655365 GNZ589891:GNZ655365 GXV589891:GXV655365 HHR589891:HHR655365 HRN589891:HRN655365 IBJ589891:IBJ655365 ILF589891:ILF655365 IVB589891:IVB655365 JEX589891:JEX655365 JOT589891:JOT655365 JYP589891:JYP655365 KIL589891:KIL655365 KSH589891:KSH655365 LCD589891:LCD655365 LLZ589891:LLZ655365 LVV589891:LVV655365 MFR589891:MFR655365 MPN589891:MPN655365 MZJ589891:MZJ655365 NJF589891:NJF655365 NTB589891:NTB655365 OCX589891:OCX655365 OMT589891:OMT655365 OWP589891:OWP655365 PGL589891:PGL655365 PQH589891:PQH655365 QAD589891:QAD655365 QJZ589891:QJZ655365 QTV589891:QTV655365 RDR589891:RDR655365 RNN589891:RNN655365 RXJ589891:RXJ655365 SHF589891:SHF655365 SRB589891:SRB655365 TAX589891:TAX655365 TKT589891:TKT655365 TUP589891:TUP655365 UEL589891:UEL655365 UOH589891:UOH655365 UYD589891:UYD655365 VHZ589891:VHZ655365 VRV589891:VRV655365 WBR589891:WBR655365 WLN589891:WLN655365 WVJ589891:WVJ655365 B655427:B720901 IX655427:IX720901 ST655427:ST720901 ACP655427:ACP720901 AML655427:AML720901 AWH655427:AWH720901 BGD655427:BGD720901 BPZ655427:BPZ720901 BZV655427:BZV720901 CJR655427:CJR720901 CTN655427:CTN720901 DDJ655427:DDJ720901 DNF655427:DNF720901 DXB655427:DXB720901 EGX655427:EGX720901 EQT655427:EQT720901 FAP655427:FAP720901 FKL655427:FKL720901 FUH655427:FUH720901 GED655427:GED720901 GNZ655427:GNZ720901 GXV655427:GXV720901 HHR655427:HHR720901 HRN655427:HRN720901 IBJ655427:IBJ720901 ILF655427:ILF720901 IVB655427:IVB720901 JEX655427:JEX720901 JOT655427:JOT720901 JYP655427:JYP720901 KIL655427:KIL720901 KSH655427:KSH720901 LCD655427:LCD720901 LLZ655427:LLZ720901 LVV655427:LVV720901 MFR655427:MFR720901 MPN655427:MPN720901 MZJ655427:MZJ720901 NJF655427:NJF720901 NTB655427:NTB720901 OCX655427:OCX720901 OMT655427:OMT720901 OWP655427:OWP720901 PGL655427:PGL720901 PQH655427:PQH720901 QAD655427:QAD720901 QJZ655427:QJZ720901 QTV655427:QTV720901 RDR655427:RDR720901 RNN655427:RNN720901 RXJ655427:RXJ720901 SHF655427:SHF720901 SRB655427:SRB720901 TAX655427:TAX720901 TKT655427:TKT720901 TUP655427:TUP720901 UEL655427:UEL720901 UOH655427:UOH720901 UYD655427:UYD720901 VHZ655427:VHZ720901 VRV655427:VRV720901 WBR655427:WBR720901 WLN655427:WLN720901 WVJ655427:WVJ720901 B720963:B786437 IX720963:IX786437 ST720963:ST786437 ACP720963:ACP786437 AML720963:AML786437 AWH720963:AWH786437 BGD720963:BGD786437 BPZ720963:BPZ786437 BZV720963:BZV786437 CJR720963:CJR786437 CTN720963:CTN786437 DDJ720963:DDJ786437 DNF720963:DNF786437 DXB720963:DXB786437 EGX720963:EGX786437 EQT720963:EQT786437 FAP720963:FAP786437 FKL720963:FKL786437 FUH720963:FUH786437 GED720963:GED786437 GNZ720963:GNZ786437 GXV720963:GXV786437 HHR720963:HHR786437 HRN720963:HRN786437 IBJ720963:IBJ786437 ILF720963:ILF786437 IVB720963:IVB786437 JEX720963:JEX786437 JOT720963:JOT786437 JYP720963:JYP786437 KIL720963:KIL786437 KSH720963:KSH786437 LCD720963:LCD786437 LLZ720963:LLZ786437 LVV720963:LVV786437 MFR720963:MFR786437 MPN720963:MPN786437 MZJ720963:MZJ786437 NJF720963:NJF786437 NTB720963:NTB786437 OCX720963:OCX786437 OMT720963:OMT786437 OWP720963:OWP786437 PGL720963:PGL786437 PQH720963:PQH786437 QAD720963:QAD786437 QJZ720963:QJZ786437 QTV720963:QTV786437 RDR720963:RDR786437 RNN720963:RNN786437 RXJ720963:RXJ786437 SHF720963:SHF786437 SRB720963:SRB786437 TAX720963:TAX786437 TKT720963:TKT786437 TUP720963:TUP786437 UEL720963:UEL786437 UOH720963:UOH786437 UYD720963:UYD786437 VHZ720963:VHZ786437 VRV720963:VRV786437 WBR720963:WBR786437 WLN720963:WLN786437 WVJ720963:WVJ786437 B786499:B851973 IX786499:IX851973 ST786499:ST851973 ACP786499:ACP851973 AML786499:AML851973 AWH786499:AWH851973 BGD786499:BGD851973 BPZ786499:BPZ851973 BZV786499:BZV851973 CJR786499:CJR851973 CTN786499:CTN851973 DDJ786499:DDJ851973 DNF786499:DNF851973 DXB786499:DXB851973 EGX786499:EGX851973 EQT786499:EQT851973 FAP786499:FAP851973 FKL786499:FKL851973 FUH786499:FUH851973 GED786499:GED851973 GNZ786499:GNZ851973 GXV786499:GXV851973 HHR786499:HHR851973 HRN786499:HRN851973 IBJ786499:IBJ851973 ILF786499:ILF851973 IVB786499:IVB851973 JEX786499:JEX851973 JOT786499:JOT851973 JYP786499:JYP851973 KIL786499:KIL851973 KSH786499:KSH851973 LCD786499:LCD851973 LLZ786499:LLZ851973 LVV786499:LVV851973 MFR786499:MFR851973 MPN786499:MPN851973 MZJ786499:MZJ851973 NJF786499:NJF851973 NTB786499:NTB851973 OCX786499:OCX851973 OMT786499:OMT851973 OWP786499:OWP851973 PGL786499:PGL851973 PQH786499:PQH851973 QAD786499:QAD851973 QJZ786499:QJZ851973 QTV786499:QTV851973 RDR786499:RDR851973 RNN786499:RNN851973 RXJ786499:RXJ851973 SHF786499:SHF851973 SRB786499:SRB851973 TAX786499:TAX851973 TKT786499:TKT851973 TUP786499:TUP851973 UEL786499:UEL851973 UOH786499:UOH851973 UYD786499:UYD851973 VHZ786499:VHZ851973 VRV786499:VRV851973 WBR786499:WBR851973 WLN786499:WLN851973 WVJ786499:WVJ851973 B852035:B917509 IX852035:IX917509 ST852035:ST917509 ACP852035:ACP917509 AML852035:AML917509 AWH852035:AWH917509 BGD852035:BGD917509 BPZ852035:BPZ917509 BZV852035:BZV917509 CJR852035:CJR917509 CTN852035:CTN917509 DDJ852035:DDJ917509 DNF852035:DNF917509 DXB852035:DXB917509 EGX852035:EGX917509 EQT852035:EQT917509 FAP852035:FAP917509 FKL852035:FKL917509 FUH852035:FUH917509 GED852035:GED917509 GNZ852035:GNZ917509 GXV852035:GXV917509 HHR852035:HHR917509 HRN852035:HRN917509 IBJ852035:IBJ917509 ILF852035:ILF917509 IVB852035:IVB917509 JEX852035:JEX917509 JOT852035:JOT917509 JYP852035:JYP917509 KIL852035:KIL917509 KSH852035:KSH917509 LCD852035:LCD917509 LLZ852035:LLZ917509 LVV852035:LVV917509 MFR852035:MFR917509 MPN852035:MPN917509 MZJ852035:MZJ917509 NJF852035:NJF917509 NTB852035:NTB917509 OCX852035:OCX917509 OMT852035:OMT917509 OWP852035:OWP917509 PGL852035:PGL917509 PQH852035:PQH917509 QAD852035:QAD917509 QJZ852035:QJZ917509 QTV852035:QTV917509 RDR852035:RDR917509 RNN852035:RNN917509 RXJ852035:RXJ917509 SHF852035:SHF917509 SRB852035:SRB917509 TAX852035:TAX917509 TKT852035:TKT917509 TUP852035:TUP917509 UEL852035:UEL917509 UOH852035:UOH917509 UYD852035:UYD917509 VHZ852035:VHZ917509 VRV852035:VRV917509 WBR852035:WBR917509 WLN852035:WLN917509 WVJ852035:WVJ917509 B917571:B983045 IX917571:IX983045 ST917571:ST983045 ACP917571:ACP983045 AML917571:AML983045 AWH917571:AWH983045 BGD917571:BGD983045 BPZ917571:BPZ983045 BZV917571:BZV983045 CJR917571:CJR983045 CTN917571:CTN983045 DDJ917571:DDJ983045 DNF917571:DNF983045 DXB917571:DXB983045 EGX917571:EGX983045 EQT917571:EQT983045 FAP917571:FAP983045 FKL917571:FKL983045 FUH917571:FUH983045 GED917571:GED983045 GNZ917571:GNZ983045 GXV917571:GXV983045 HHR917571:HHR983045 HRN917571:HRN983045 IBJ917571:IBJ983045 ILF917571:ILF983045 IVB917571:IVB983045 JEX917571:JEX983045 JOT917571:JOT983045 JYP917571:JYP983045 KIL917571:KIL983045 KSH917571:KSH983045 LCD917571:LCD983045 LLZ917571:LLZ983045 LVV917571:LVV983045 MFR917571:MFR983045 MPN917571:MPN983045 MZJ917571:MZJ983045 NJF917571:NJF983045 NTB917571:NTB983045 OCX917571:OCX983045 OMT917571:OMT983045 OWP917571:OWP983045 PGL917571:PGL983045 PQH917571:PQH983045 QAD917571:QAD983045 QJZ917571:QJZ983045 QTV917571:QTV983045 RDR917571:RDR983045 RNN917571:RNN983045 RXJ917571:RXJ983045 SHF917571:SHF983045 SRB917571:SRB983045 TAX917571:TAX983045 TKT917571:TKT983045 TUP917571:TUP983045 UEL917571:UEL983045 UOH917571:UOH983045 UYD917571:UYD983045 VHZ917571:VHZ983045 VRV917571:VRV983045 WBR917571:WBR983045 WLN917571:WLN983045 WVJ917571:WVJ983045 B983107:B1048576 IX983107:IX1048576 ST983107:ST1048576 ACP983107:ACP1048576 AML983107:AML1048576 AWH983107:AWH1048576 BGD983107:BGD1048576 BPZ983107:BPZ1048576 BZV983107:BZV1048576 CJR983107:CJR1048576 CTN983107:CTN1048576 DDJ983107:DDJ1048576 DNF983107:DNF1048576 DXB983107:DXB1048576 EGX983107:EGX1048576 EQT983107:EQT1048576 FAP983107:FAP1048576 FKL983107:FKL1048576 FUH983107:FUH1048576 GED983107:GED1048576 GNZ983107:GNZ1048576 GXV983107:GXV1048576 HHR983107:HHR1048576 HRN983107:HRN1048576 IBJ983107:IBJ1048576 ILF983107:ILF1048576 IVB983107:IVB1048576 JEX983107:JEX1048576 JOT983107:JOT1048576 JYP983107:JYP1048576 KIL983107:KIL1048576 KSH983107:KSH1048576 LCD983107:LCD1048576 LLZ983107:LLZ1048576 LVV983107:LVV1048576 MFR983107:MFR1048576 MPN983107:MPN1048576 MZJ983107:MZJ1048576 NJF983107:NJF1048576 NTB983107:NTB1048576 OCX983107:OCX1048576 OMT983107:OMT1048576 OWP983107:OWP1048576 PGL983107:PGL1048576 PQH983107:PQH1048576 QAD983107:QAD1048576 QJZ983107:QJZ1048576 QTV983107:QTV1048576 RDR983107:RDR1048576 RNN983107:RNN1048576 RXJ983107:RXJ1048576 SHF983107:SHF1048576 SRB983107:SRB1048576 TAX983107:TAX1048576 TKT983107:TKT1048576 TUP983107:TUP1048576 UEL983107:UEL1048576 UOH983107:UOH1048576 UYD983107:UYD1048576 VHZ983107:VHZ1048576 VRV983107:VRV1048576 WBR983107:WBR1048576 WLN983107:WLN1048576 WVJ983107:WVJ1048576 B63 IX63 ST63 ACP63 AML63 AWH63 BGD63 BPZ63 BZV63 CJR63 CTN63 DDJ63 DNF63 DXB63 EGX63 EQT63 FAP63 FKL63 FUH63 GED63 GNZ63 GXV63 HHR63 HRN63 IBJ63 ILF63 IVB63 JEX63 JOT63 JYP63 KIL63 KSH63 LCD63 LLZ63 LVV63 MFR63 MPN63 MZJ63 NJF63 NTB63 OCX63 OMT63 OWP63 PGL63 PQH63 QAD63 QJZ63 QTV63 RDR63 RNN63 RXJ63 SHF63 SRB63 TAX63 TKT63 TUP63 UEL63 UOH63 UYD63 VHZ63 VRV63 WBR63 WLN63 WVJ63 B65599 IX65599 ST65599 ACP65599 AML65599 AWH65599 BGD65599 BPZ65599 BZV65599 CJR65599 CTN65599 DDJ65599 DNF65599 DXB65599 EGX65599 EQT65599 FAP65599 FKL65599 FUH65599 GED65599 GNZ65599 GXV65599 HHR65599 HRN65599 IBJ65599 ILF65599 IVB65599 JEX65599 JOT65599 JYP65599 KIL65599 KSH65599 LCD65599 LLZ65599 LVV65599 MFR65599 MPN65599 MZJ65599 NJF65599 NTB65599 OCX65599 OMT65599 OWP65599 PGL65599 PQH65599 QAD65599 QJZ65599 QTV65599 RDR65599 RNN65599 RXJ65599 SHF65599 SRB65599 TAX65599 TKT65599 TUP65599 UEL65599 UOH65599 UYD65599 VHZ65599 VRV65599 WBR65599 WLN65599 WVJ65599 B131135 IX131135 ST131135 ACP131135 AML131135 AWH131135 BGD131135 BPZ131135 BZV131135 CJR131135 CTN131135 DDJ131135 DNF131135 DXB131135 EGX131135 EQT131135 FAP131135 FKL131135 FUH131135 GED131135 GNZ131135 GXV131135 HHR131135 HRN131135 IBJ131135 ILF131135 IVB131135 JEX131135 JOT131135 JYP131135 KIL131135 KSH131135 LCD131135 LLZ131135 LVV131135 MFR131135 MPN131135 MZJ131135 NJF131135 NTB131135 OCX131135 OMT131135 OWP131135 PGL131135 PQH131135 QAD131135 QJZ131135 QTV131135 RDR131135 RNN131135 RXJ131135 SHF131135 SRB131135 TAX131135 TKT131135 TUP131135 UEL131135 UOH131135 UYD131135 VHZ131135 VRV131135 WBR131135 WLN131135 WVJ131135 B196671 IX196671 ST196671 ACP196671 AML196671 AWH196671 BGD196671 BPZ196671 BZV196671 CJR196671 CTN196671 DDJ196671 DNF196671 DXB196671 EGX196671 EQT196671 FAP196671 FKL196671 FUH196671 GED196671 GNZ196671 GXV196671 HHR196671 HRN196671 IBJ196671 ILF196671 IVB196671 JEX196671 JOT196671 JYP196671 KIL196671 KSH196671 LCD196671 LLZ196671 LVV196671 MFR196671 MPN196671 MZJ196671 NJF196671 NTB196671 OCX196671 OMT196671 OWP196671 PGL196671 PQH196671 QAD196671 QJZ196671 QTV196671 RDR196671 RNN196671 RXJ196671 SHF196671 SRB196671 TAX196671 TKT196671 TUP196671 UEL196671 UOH196671 UYD196671 VHZ196671 VRV196671 WBR196671 WLN196671 WVJ196671 B262207 IX262207 ST262207 ACP262207 AML262207 AWH262207 BGD262207 BPZ262207 BZV262207 CJR262207 CTN262207 DDJ262207 DNF262207 DXB262207 EGX262207 EQT262207 FAP262207 FKL262207 FUH262207 GED262207 GNZ262207 GXV262207 HHR262207 HRN262207 IBJ262207 ILF262207 IVB262207 JEX262207 JOT262207 JYP262207 KIL262207 KSH262207 LCD262207 LLZ262207 LVV262207 MFR262207 MPN262207 MZJ262207 NJF262207 NTB262207 OCX262207 OMT262207 OWP262207 PGL262207 PQH262207 QAD262207 QJZ262207 QTV262207 RDR262207 RNN262207 RXJ262207 SHF262207 SRB262207 TAX262207 TKT262207 TUP262207 UEL262207 UOH262207 UYD262207 VHZ262207 VRV262207 WBR262207 WLN262207 WVJ262207 B327743 IX327743 ST327743 ACP327743 AML327743 AWH327743 BGD327743 BPZ327743 BZV327743 CJR327743 CTN327743 DDJ327743 DNF327743 DXB327743 EGX327743 EQT327743 FAP327743 FKL327743 FUH327743 GED327743 GNZ327743 GXV327743 HHR327743 HRN327743 IBJ327743 ILF327743 IVB327743 JEX327743 JOT327743 JYP327743 KIL327743 KSH327743 LCD327743 LLZ327743 LVV327743 MFR327743 MPN327743 MZJ327743 NJF327743 NTB327743 OCX327743 OMT327743 OWP327743 PGL327743 PQH327743 QAD327743 QJZ327743 QTV327743 RDR327743 RNN327743 RXJ327743 SHF327743 SRB327743 TAX327743 TKT327743 TUP327743 UEL327743 UOH327743 UYD327743 VHZ327743 VRV327743 WBR327743 WLN327743 WVJ327743 B393279 IX393279 ST393279 ACP393279 AML393279 AWH393279 BGD393279 BPZ393279 BZV393279 CJR393279 CTN393279 DDJ393279 DNF393279 DXB393279 EGX393279 EQT393279 FAP393279 FKL393279 FUH393279 GED393279 GNZ393279 GXV393279 HHR393279 HRN393279 IBJ393279 ILF393279 IVB393279 JEX393279 JOT393279 JYP393279 KIL393279 KSH393279 LCD393279 LLZ393279 LVV393279 MFR393279 MPN393279 MZJ393279 NJF393279 NTB393279 OCX393279 OMT393279 OWP393279 PGL393279 PQH393279 QAD393279 QJZ393279 QTV393279 RDR393279 RNN393279 RXJ393279 SHF393279 SRB393279 TAX393279 TKT393279 TUP393279 UEL393279 UOH393279 UYD393279 VHZ393279 VRV393279 WBR393279 WLN393279 WVJ393279 B458815 IX458815 ST458815 ACP458815 AML458815 AWH458815 BGD458815 BPZ458815 BZV458815 CJR458815 CTN458815 DDJ458815 DNF458815 DXB458815 EGX458815 EQT458815 FAP458815 FKL458815 FUH458815 GED458815 GNZ458815 GXV458815 HHR458815 HRN458815 IBJ458815 ILF458815 IVB458815 JEX458815 JOT458815 JYP458815 KIL458815 KSH458815 LCD458815 LLZ458815 LVV458815 MFR458815 MPN458815 MZJ458815 NJF458815 NTB458815 OCX458815 OMT458815 OWP458815 PGL458815 PQH458815 QAD458815 QJZ458815 QTV458815 RDR458815 RNN458815 RXJ458815 SHF458815 SRB458815 TAX458815 TKT458815 TUP458815 UEL458815 UOH458815 UYD458815 VHZ458815 VRV458815 WBR458815 WLN458815 WVJ458815 B524351 IX524351 ST524351 ACP524351 AML524351 AWH524351 BGD524351 BPZ524351 BZV524351 CJR524351 CTN524351 DDJ524351 DNF524351 DXB524351 EGX524351 EQT524351 FAP524351 FKL524351 FUH524351 GED524351 GNZ524351 GXV524351 HHR524351 HRN524351 IBJ524351 ILF524351 IVB524351 JEX524351 JOT524351 JYP524351 KIL524351 KSH524351 LCD524351 LLZ524351 LVV524351 MFR524351 MPN524351 MZJ524351 NJF524351 NTB524351 OCX524351 OMT524351 OWP524351 PGL524351 PQH524351 QAD524351 QJZ524351 QTV524351 RDR524351 RNN524351 RXJ524351 SHF524351 SRB524351 TAX524351 TKT524351 TUP524351 UEL524351 UOH524351 UYD524351 VHZ524351 VRV524351 WBR524351 WLN524351 WVJ524351 B589887 IX589887 ST589887 ACP589887 AML589887 AWH589887 BGD589887 BPZ589887 BZV589887 CJR589887 CTN589887 DDJ589887 DNF589887 DXB589887 EGX589887 EQT589887 FAP589887 FKL589887 FUH589887 GED589887 GNZ589887 GXV589887 HHR589887 HRN589887 IBJ589887 ILF589887 IVB589887 JEX589887 JOT589887 JYP589887 KIL589887 KSH589887 LCD589887 LLZ589887 LVV589887 MFR589887 MPN589887 MZJ589887 NJF589887 NTB589887 OCX589887 OMT589887 OWP589887 PGL589887 PQH589887 QAD589887 QJZ589887 QTV589887 RDR589887 RNN589887 RXJ589887 SHF589887 SRB589887 TAX589887 TKT589887 TUP589887 UEL589887 UOH589887 UYD589887 VHZ589887 VRV589887 WBR589887 WLN589887 WVJ589887 B655423 IX655423 ST655423 ACP655423 AML655423 AWH655423 BGD655423 BPZ655423 BZV655423 CJR655423 CTN655423 DDJ655423 DNF655423 DXB655423 EGX655423 EQT655423 FAP655423 FKL655423 FUH655423 GED655423 GNZ655423 GXV655423 HHR655423 HRN655423 IBJ655423 ILF655423 IVB655423 JEX655423 JOT655423 JYP655423 KIL655423 KSH655423 LCD655423 LLZ655423 LVV655423 MFR655423 MPN655423 MZJ655423 NJF655423 NTB655423 OCX655423 OMT655423 OWP655423 PGL655423 PQH655423 QAD655423 QJZ655423 QTV655423 RDR655423 RNN655423 RXJ655423 SHF655423 SRB655423 TAX655423 TKT655423 TUP655423 UEL655423 UOH655423 UYD655423 VHZ655423 VRV655423 WBR655423 WLN655423 WVJ655423 B720959 IX720959 ST720959 ACP720959 AML720959 AWH720959 BGD720959 BPZ720959 BZV720959 CJR720959 CTN720959 DDJ720959 DNF720959 DXB720959 EGX720959 EQT720959 FAP720959 FKL720959 FUH720959 GED720959 GNZ720959 GXV720959 HHR720959 HRN720959 IBJ720959 ILF720959 IVB720959 JEX720959 JOT720959 JYP720959 KIL720959 KSH720959 LCD720959 LLZ720959 LVV720959 MFR720959 MPN720959 MZJ720959 NJF720959 NTB720959 OCX720959 OMT720959 OWP720959 PGL720959 PQH720959 QAD720959 QJZ720959 QTV720959 RDR720959 RNN720959 RXJ720959 SHF720959 SRB720959 TAX720959 TKT720959 TUP720959 UEL720959 UOH720959 UYD720959 VHZ720959 VRV720959 WBR720959 WLN720959 WVJ720959 B786495 IX786495 ST786495 ACP786495 AML786495 AWH786495 BGD786495 BPZ786495 BZV786495 CJR786495 CTN786495 DDJ786495 DNF786495 DXB786495 EGX786495 EQT786495 FAP786495 FKL786495 FUH786495 GED786495 GNZ786495 GXV786495 HHR786495 HRN786495 IBJ786495 ILF786495 IVB786495 JEX786495 JOT786495 JYP786495 KIL786495 KSH786495 LCD786495 LLZ786495 LVV786495 MFR786495 MPN786495 MZJ786495 NJF786495 NTB786495 OCX786495 OMT786495 OWP786495 PGL786495 PQH786495 QAD786495 QJZ786495 QTV786495 RDR786495 RNN786495 RXJ786495 SHF786495 SRB786495 TAX786495 TKT786495 TUP786495 UEL786495 UOH786495 UYD786495 VHZ786495 VRV786495 WBR786495 WLN786495 WVJ786495 B852031 IX852031 ST852031 ACP852031 AML852031 AWH852031 BGD852031 BPZ852031 BZV852031 CJR852031 CTN852031 DDJ852031 DNF852031 DXB852031 EGX852031 EQT852031 FAP852031 FKL852031 FUH852031 GED852031 GNZ852031 GXV852031 HHR852031 HRN852031 IBJ852031 ILF852031 IVB852031 JEX852031 JOT852031 JYP852031 KIL852031 KSH852031 LCD852031 LLZ852031 LVV852031 MFR852031 MPN852031 MZJ852031 NJF852031 NTB852031 OCX852031 OMT852031 OWP852031 PGL852031 PQH852031 QAD852031 QJZ852031 QTV852031 RDR852031 RNN852031 RXJ852031 SHF852031 SRB852031 TAX852031 TKT852031 TUP852031 UEL852031 UOH852031 UYD852031 VHZ852031 VRV852031 WBR852031 WLN852031 WVJ852031 B917567 IX917567 ST917567 ACP917567 AML917567 AWH917567 BGD917567 BPZ917567 BZV917567 CJR917567 CTN917567 DDJ917567 DNF917567 DXB917567 EGX917567 EQT917567 FAP917567 FKL917567 FUH917567 GED917567 GNZ917567 GXV917567 HHR917567 HRN917567 IBJ917567 ILF917567 IVB917567 JEX917567 JOT917567 JYP917567 KIL917567 KSH917567 LCD917567 LLZ917567 LVV917567 MFR917567 MPN917567 MZJ917567 NJF917567 NTB917567 OCX917567 OMT917567 OWP917567 PGL917567 PQH917567 QAD917567 QJZ917567 QTV917567 RDR917567 RNN917567 RXJ917567 SHF917567 SRB917567 TAX917567 TKT917567 TUP917567 UEL917567 UOH917567 UYD917567 VHZ917567 VRV917567 WBR917567 WLN917567 WVJ917567 B983103 IX983103 ST983103 ACP983103 AML983103 AWH983103 BGD983103 BPZ983103 BZV983103 CJR983103 CTN983103 DDJ983103 DNF983103 DXB983103 EGX983103 EQT983103 FAP983103 FKL983103 FUH983103 GED983103 GNZ983103 GXV983103 HHR983103 HRN983103 IBJ983103 ILF983103 IVB983103 JEX983103 JOT983103 JYP983103 KIL983103 KSH983103 LCD983103 LLZ983103 LVV983103 MFR983103 MPN983103 MZJ983103 NJF983103 NTB983103 OCX983103 OMT983103 OWP983103 PGL983103 PQH983103 QAD983103 QJZ983103 QTV983103 RDR983103 RNN983103 RXJ983103 SHF983103 SRB983103 TAX983103 TKT983103 TUP983103 UEL983103 UOH983103 UYD983103 VHZ983103 VRV983103 WBR983103 WLN983103 B85:B65541">
      <formula1>$B$1:$B$13</formula1>
    </dataValidation>
    <dataValidation type="list" allowBlank="1" showInputMessage="1" showErrorMessage="1" sqref="B46:B59 IX46:IX59 ST46:ST59 ACP46:ACP59 AML46:AML59 AWH46:AWH59 BGD46:BGD59 BPZ46:BPZ59 BZV46:BZV59 CJR46:CJR59 CTN46:CTN59 DDJ46:DDJ59 DNF46:DNF59 DXB46:DXB59 EGX46:EGX59 EQT46:EQT59 FAP46:FAP59 FKL46:FKL59 FUH46:FUH59 GED46:GED59 GNZ46:GNZ59 GXV46:GXV59 HHR46:HHR59 HRN46:HRN59 IBJ46:IBJ59 ILF46:ILF59 IVB46:IVB59 JEX46:JEX59 JOT46:JOT59 JYP46:JYP59 KIL46:KIL59 KSH46:KSH59 LCD46:LCD59 LLZ46:LLZ59 LVV46:LVV59 MFR46:MFR59 MPN46:MPN59 MZJ46:MZJ59 NJF46:NJF59 NTB46:NTB59 OCX46:OCX59 OMT46:OMT59 OWP46:OWP59 PGL46:PGL59 PQH46:PQH59 QAD46:QAD59 QJZ46:QJZ59 QTV46:QTV59 RDR46:RDR59 RNN46:RNN59 RXJ46:RXJ59 SHF46:SHF59 SRB46:SRB59 TAX46:TAX59 TKT46:TKT59 TUP46:TUP59 UEL46:UEL59 UOH46:UOH59 UYD46:UYD59 VHZ46:VHZ59 VRV46:VRV59 WBR46:WBR59 WLN46:WLN59 WVJ46:WVJ59 B65587:B65596 IX65587:IX65596 ST65587:ST65596 ACP65587:ACP65596 AML65587:AML65596 AWH65587:AWH65596 BGD65587:BGD65596 BPZ65587:BPZ65596 BZV65587:BZV65596 CJR65587:CJR65596 CTN65587:CTN65596 DDJ65587:DDJ65596 DNF65587:DNF65596 DXB65587:DXB65596 EGX65587:EGX65596 EQT65587:EQT65596 FAP65587:FAP65596 FKL65587:FKL65596 FUH65587:FUH65596 GED65587:GED65596 GNZ65587:GNZ65596 GXV65587:GXV65596 HHR65587:HHR65596 HRN65587:HRN65596 IBJ65587:IBJ65596 ILF65587:ILF65596 IVB65587:IVB65596 JEX65587:JEX65596 JOT65587:JOT65596 JYP65587:JYP65596 KIL65587:KIL65596 KSH65587:KSH65596 LCD65587:LCD65596 LLZ65587:LLZ65596 LVV65587:LVV65596 MFR65587:MFR65596 MPN65587:MPN65596 MZJ65587:MZJ65596 NJF65587:NJF65596 NTB65587:NTB65596 OCX65587:OCX65596 OMT65587:OMT65596 OWP65587:OWP65596 PGL65587:PGL65596 PQH65587:PQH65596 QAD65587:QAD65596 QJZ65587:QJZ65596 QTV65587:QTV65596 RDR65587:RDR65596 RNN65587:RNN65596 RXJ65587:RXJ65596 SHF65587:SHF65596 SRB65587:SRB65596 TAX65587:TAX65596 TKT65587:TKT65596 TUP65587:TUP65596 UEL65587:UEL65596 UOH65587:UOH65596 UYD65587:UYD65596 VHZ65587:VHZ65596 VRV65587:VRV65596 WBR65587:WBR65596 WLN65587:WLN65596 WVJ65587:WVJ65596 B131123:B131132 IX131123:IX131132 ST131123:ST131132 ACP131123:ACP131132 AML131123:AML131132 AWH131123:AWH131132 BGD131123:BGD131132 BPZ131123:BPZ131132 BZV131123:BZV131132 CJR131123:CJR131132 CTN131123:CTN131132 DDJ131123:DDJ131132 DNF131123:DNF131132 DXB131123:DXB131132 EGX131123:EGX131132 EQT131123:EQT131132 FAP131123:FAP131132 FKL131123:FKL131132 FUH131123:FUH131132 GED131123:GED131132 GNZ131123:GNZ131132 GXV131123:GXV131132 HHR131123:HHR131132 HRN131123:HRN131132 IBJ131123:IBJ131132 ILF131123:ILF131132 IVB131123:IVB131132 JEX131123:JEX131132 JOT131123:JOT131132 JYP131123:JYP131132 KIL131123:KIL131132 KSH131123:KSH131132 LCD131123:LCD131132 LLZ131123:LLZ131132 LVV131123:LVV131132 MFR131123:MFR131132 MPN131123:MPN131132 MZJ131123:MZJ131132 NJF131123:NJF131132 NTB131123:NTB131132 OCX131123:OCX131132 OMT131123:OMT131132 OWP131123:OWP131132 PGL131123:PGL131132 PQH131123:PQH131132 QAD131123:QAD131132 QJZ131123:QJZ131132 QTV131123:QTV131132 RDR131123:RDR131132 RNN131123:RNN131132 RXJ131123:RXJ131132 SHF131123:SHF131132 SRB131123:SRB131132 TAX131123:TAX131132 TKT131123:TKT131132 TUP131123:TUP131132 UEL131123:UEL131132 UOH131123:UOH131132 UYD131123:UYD131132 VHZ131123:VHZ131132 VRV131123:VRV131132 WBR131123:WBR131132 WLN131123:WLN131132 WVJ131123:WVJ131132 B196659:B196668 IX196659:IX196668 ST196659:ST196668 ACP196659:ACP196668 AML196659:AML196668 AWH196659:AWH196668 BGD196659:BGD196668 BPZ196659:BPZ196668 BZV196659:BZV196668 CJR196659:CJR196668 CTN196659:CTN196668 DDJ196659:DDJ196668 DNF196659:DNF196668 DXB196659:DXB196668 EGX196659:EGX196668 EQT196659:EQT196668 FAP196659:FAP196668 FKL196659:FKL196668 FUH196659:FUH196668 GED196659:GED196668 GNZ196659:GNZ196668 GXV196659:GXV196668 HHR196659:HHR196668 HRN196659:HRN196668 IBJ196659:IBJ196668 ILF196659:ILF196668 IVB196659:IVB196668 JEX196659:JEX196668 JOT196659:JOT196668 JYP196659:JYP196668 KIL196659:KIL196668 KSH196659:KSH196668 LCD196659:LCD196668 LLZ196659:LLZ196668 LVV196659:LVV196668 MFR196659:MFR196668 MPN196659:MPN196668 MZJ196659:MZJ196668 NJF196659:NJF196668 NTB196659:NTB196668 OCX196659:OCX196668 OMT196659:OMT196668 OWP196659:OWP196668 PGL196659:PGL196668 PQH196659:PQH196668 QAD196659:QAD196668 QJZ196659:QJZ196668 QTV196659:QTV196668 RDR196659:RDR196668 RNN196659:RNN196668 RXJ196659:RXJ196668 SHF196659:SHF196668 SRB196659:SRB196668 TAX196659:TAX196668 TKT196659:TKT196668 TUP196659:TUP196668 UEL196659:UEL196668 UOH196659:UOH196668 UYD196659:UYD196668 VHZ196659:VHZ196668 VRV196659:VRV196668 WBR196659:WBR196668 WLN196659:WLN196668 WVJ196659:WVJ196668 B262195:B262204 IX262195:IX262204 ST262195:ST262204 ACP262195:ACP262204 AML262195:AML262204 AWH262195:AWH262204 BGD262195:BGD262204 BPZ262195:BPZ262204 BZV262195:BZV262204 CJR262195:CJR262204 CTN262195:CTN262204 DDJ262195:DDJ262204 DNF262195:DNF262204 DXB262195:DXB262204 EGX262195:EGX262204 EQT262195:EQT262204 FAP262195:FAP262204 FKL262195:FKL262204 FUH262195:FUH262204 GED262195:GED262204 GNZ262195:GNZ262204 GXV262195:GXV262204 HHR262195:HHR262204 HRN262195:HRN262204 IBJ262195:IBJ262204 ILF262195:ILF262204 IVB262195:IVB262204 JEX262195:JEX262204 JOT262195:JOT262204 JYP262195:JYP262204 KIL262195:KIL262204 KSH262195:KSH262204 LCD262195:LCD262204 LLZ262195:LLZ262204 LVV262195:LVV262204 MFR262195:MFR262204 MPN262195:MPN262204 MZJ262195:MZJ262204 NJF262195:NJF262204 NTB262195:NTB262204 OCX262195:OCX262204 OMT262195:OMT262204 OWP262195:OWP262204 PGL262195:PGL262204 PQH262195:PQH262204 QAD262195:QAD262204 QJZ262195:QJZ262204 QTV262195:QTV262204 RDR262195:RDR262204 RNN262195:RNN262204 RXJ262195:RXJ262204 SHF262195:SHF262204 SRB262195:SRB262204 TAX262195:TAX262204 TKT262195:TKT262204 TUP262195:TUP262204 UEL262195:UEL262204 UOH262195:UOH262204 UYD262195:UYD262204 VHZ262195:VHZ262204 VRV262195:VRV262204 WBR262195:WBR262204 WLN262195:WLN262204 WVJ262195:WVJ262204 B327731:B327740 IX327731:IX327740 ST327731:ST327740 ACP327731:ACP327740 AML327731:AML327740 AWH327731:AWH327740 BGD327731:BGD327740 BPZ327731:BPZ327740 BZV327731:BZV327740 CJR327731:CJR327740 CTN327731:CTN327740 DDJ327731:DDJ327740 DNF327731:DNF327740 DXB327731:DXB327740 EGX327731:EGX327740 EQT327731:EQT327740 FAP327731:FAP327740 FKL327731:FKL327740 FUH327731:FUH327740 GED327731:GED327740 GNZ327731:GNZ327740 GXV327731:GXV327740 HHR327731:HHR327740 HRN327731:HRN327740 IBJ327731:IBJ327740 ILF327731:ILF327740 IVB327731:IVB327740 JEX327731:JEX327740 JOT327731:JOT327740 JYP327731:JYP327740 KIL327731:KIL327740 KSH327731:KSH327740 LCD327731:LCD327740 LLZ327731:LLZ327740 LVV327731:LVV327740 MFR327731:MFR327740 MPN327731:MPN327740 MZJ327731:MZJ327740 NJF327731:NJF327740 NTB327731:NTB327740 OCX327731:OCX327740 OMT327731:OMT327740 OWP327731:OWP327740 PGL327731:PGL327740 PQH327731:PQH327740 QAD327731:QAD327740 QJZ327731:QJZ327740 QTV327731:QTV327740 RDR327731:RDR327740 RNN327731:RNN327740 RXJ327731:RXJ327740 SHF327731:SHF327740 SRB327731:SRB327740 TAX327731:TAX327740 TKT327731:TKT327740 TUP327731:TUP327740 UEL327731:UEL327740 UOH327731:UOH327740 UYD327731:UYD327740 VHZ327731:VHZ327740 VRV327731:VRV327740 WBR327731:WBR327740 WLN327731:WLN327740 WVJ327731:WVJ327740 B393267:B393276 IX393267:IX393276 ST393267:ST393276 ACP393267:ACP393276 AML393267:AML393276 AWH393267:AWH393276 BGD393267:BGD393276 BPZ393267:BPZ393276 BZV393267:BZV393276 CJR393267:CJR393276 CTN393267:CTN393276 DDJ393267:DDJ393276 DNF393267:DNF393276 DXB393267:DXB393276 EGX393267:EGX393276 EQT393267:EQT393276 FAP393267:FAP393276 FKL393267:FKL393276 FUH393267:FUH393276 GED393267:GED393276 GNZ393267:GNZ393276 GXV393267:GXV393276 HHR393267:HHR393276 HRN393267:HRN393276 IBJ393267:IBJ393276 ILF393267:ILF393276 IVB393267:IVB393276 JEX393267:JEX393276 JOT393267:JOT393276 JYP393267:JYP393276 KIL393267:KIL393276 KSH393267:KSH393276 LCD393267:LCD393276 LLZ393267:LLZ393276 LVV393267:LVV393276 MFR393267:MFR393276 MPN393267:MPN393276 MZJ393267:MZJ393276 NJF393267:NJF393276 NTB393267:NTB393276 OCX393267:OCX393276 OMT393267:OMT393276 OWP393267:OWP393276 PGL393267:PGL393276 PQH393267:PQH393276 QAD393267:QAD393276 QJZ393267:QJZ393276 QTV393267:QTV393276 RDR393267:RDR393276 RNN393267:RNN393276 RXJ393267:RXJ393276 SHF393267:SHF393276 SRB393267:SRB393276 TAX393267:TAX393276 TKT393267:TKT393276 TUP393267:TUP393276 UEL393267:UEL393276 UOH393267:UOH393276 UYD393267:UYD393276 VHZ393267:VHZ393276 VRV393267:VRV393276 WBR393267:WBR393276 WLN393267:WLN393276 WVJ393267:WVJ393276 B458803:B458812 IX458803:IX458812 ST458803:ST458812 ACP458803:ACP458812 AML458803:AML458812 AWH458803:AWH458812 BGD458803:BGD458812 BPZ458803:BPZ458812 BZV458803:BZV458812 CJR458803:CJR458812 CTN458803:CTN458812 DDJ458803:DDJ458812 DNF458803:DNF458812 DXB458803:DXB458812 EGX458803:EGX458812 EQT458803:EQT458812 FAP458803:FAP458812 FKL458803:FKL458812 FUH458803:FUH458812 GED458803:GED458812 GNZ458803:GNZ458812 GXV458803:GXV458812 HHR458803:HHR458812 HRN458803:HRN458812 IBJ458803:IBJ458812 ILF458803:ILF458812 IVB458803:IVB458812 JEX458803:JEX458812 JOT458803:JOT458812 JYP458803:JYP458812 KIL458803:KIL458812 KSH458803:KSH458812 LCD458803:LCD458812 LLZ458803:LLZ458812 LVV458803:LVV458812 MFR458803:MFR458812 MPN458803:MPN458812 MZJ458803:MZJ458812 NJF458803:NJF458812 NTB458803:NTB458812 OCX458803:OCX458812 OMT458803:OMT458812 OWP458803:OWP458812 PGL458803:PGL458812 PQH458803:PQH458812 QAD458803:QAD458812 QJZ458803:QJZ458812 QTV458803:QTV458812 RDR458803:RDR458812 RNN458803:RNN458812 RXJ458803:RXJ458812 SHF458803:SHF458812 SRB458803:SRB458812 TAX458803:TAX458812 TKT458803:TKT458812 TUP458803:TUP458812 UEL458803:UEL458812 UOH458803:UOH458812 UYD458803:UYD458812 VHZ458803:VHZ458812 VRV458803:VRV458812 WBR458803:WBR458812 WLN458803:WLN458812 WVJ458803:WVJ458812 B524339:B524348 IX524339:IX524348 ST524339:ST524348 ACP524339:ACP524348 AML524339:AML524348 AWH524339:AWH524348 BGD524339:BGD524348 BPZ524339:BPZ524348 BZV524339:BZV524348 CJR524339:CJR524348 CTN524339:CTN524348 DDJ524339:DDJ524348 DNF524339:DNF524348 DXB524339:DXB524348 EGX524339:EGX524348 EQT524339:EQT524348 FAP524339:FAP524348 FKL524339:FKL524348 FUH524339:FUH524348 GED524339:GED524348 GNZ524339:GNZ524348 GXV524339:GXV524348 HHR524339:HHR524348 HRN524339:HRN524348 IBJ524339:IBJ524348 ILF524339:ILF524348 IVB524339:IVB524348 JEX524339:JEX524348 JOT524339:JOT524348 JYP524339:JYP524348 KIL524339:KIL524348 KSH524339:KSH524348 LCD524339:LCD524348 LLZ524339:LLZ524348 LVV524339:LVV524348 MFR524339:MFR524348 MPN524339:MPN524348 MZJ524339:MZJ524348 NJF524339:NJF524348 NTB524339:NTB524348 OCX524339:OCX524348 OMT524339:OMT524348 OWP524339:OWP524348 PGL524339:PGL524348 PQH524339:PQH524348 QAD524339:QAD524348 QJZ524339:QJZ524348 QTV524339:QTV524348 RDR524339:RDR524348 RNN524339:RNN524348 RXJ524339:RXJ524348 SHF524339:SHF524348 SRB524339:SRB524348 TAX524339:TAX524348 TKT524339:TKT524348 TUP524339:TUP524348 UEL524339:UEL524348 UOH524339:UOH524348 UYD524339:UYD524348 VHZ524339:VHZ524348 VRV524339:VRV524348 WBR524339:WBR524348 WLN524339:WLN524348 WVJ524339:WVJ524348 B589875:B589884 IX589875:IX589884 ST589875:ST589884 ACP589875:ACP589884 AML589875:AML589884 AWH589875:AWH589884 BGD589875:BGD589884 BPZ589875:BPZ589884 BZV589875:BZV589884 CJR589875:CJR589884 CTN589875:CTN589884 DDJ589875:DDJ589884 DNF589875:DNF589884 DXB589875:DXB589884 EGX589875:EGX589884 EQT589875:EQT589884 FAP589875:FAP589884 FKL589875:FKL589884 FUH589875:FUH589884 GED589875:GED589884 GNZ589875:GNZ589884 GXV589875:GXV589884 HHR589875:HHR589884 HRN589875:HRN589884 IBJ589875:IBJ589884 ILF589875:ILF589884 IVB589875:IVB589884 JEX589875:JEX589884 JOT589875:JOT589884 JYP589875:JYP589884 KIL589875:KIL589884 KSH589875:KSH589884 LCD589875:LCD589884 LLZ589875:LLZ589884 LVV589875:LVV589884 MFR589875:MFR589884 MPN589875:MPN589884 MZJ589875:MZJ589884 NJF589875:NJF589884 NTB589875:NTB589884 OCX589875:OCX589884 OMT589875:OMT589884 OWP589875:OWP589884 PGL589875:PGL589884 PQH589875:PQH589884 QAD589875:QAD589884 QJZ589875:QJZ589884 QTV589875:QTV589884 RDR589875:RDR589884 RNN589875:RNN589884 RXJ589875:RXJ589884 SHF589875:SHF589884 SRB589875:SRB589884 TAX589875:TAX589884 TKT589875:TKT589884 TUP589875:TUP589884 UEL589875:UEL589884 UOH589875:UOH589884 UYD589875:UYD589884 VHZ589875:VHZ589884 VRV589875:VRV589884 WBR589875:WBR589884 WLN589875:WLN589884 WVJ589875:WVJ589884 B655411:B655420 IX655411:IX655420 ST655411:ST655420 ACP655411:ACP655420 AML655411:AML655420 AWH655411:AWH655420 BGD655411:BGD655420 BPZ655411:BPZ655420 BZV655411:BZV655420 CJR655411:CJR655420 CTN655411:CTN655420 DDJ655411:DDJ655420 DNF655411:DNF655420 DXB655411:DXB655420 EGX655411:EGX655420 EQT655411:EQT655420 FAP655411:FAP655420 FKL655411:FKL655420 FUH655411:FUH655420 GED655411:GED655420 GNZ655411:GNZ655420 GXV655411:GXV655420 HHR655411:HHR655420 HRN655411:HRN655420 IBJ655411:IBJ655420 ILF655411:ILF655420 IVB655411:IVB655420 JEX655411:JEX655420 JOT655411:JOT655420 JYP655411:JYP655420 KIL655411:KIL655420 KSH655411:KSH655420 LCD655411:LCD655420 LLZ655411:LLZ655420 LVV655411:LVV655420 MFR655411:MFR655420 MPN655411:MPN655420 MZJ655411:MZJ655420 NJF655411:NJF655420 NTB655411:NTB655420 OCX655411:OCX655420 OMT655411:OMT655420 OWP655411:OWP655420 PGL655411:PGL655420 PQH655411:PQH655420 QAD655411:QAD655420 QJZ655411:QJZ655420 QTV655411:QTV655420 RDR655411:RDR655420 RNN655411:RNN655420 RXJ655411:RXJ655420 SHF655411:SHF655420 SRB655411:SRB655420 TAX655411:TAX655420 TKT655411:TKT655420 TUP655411:TUP655420 UEL655411:UEL655420 UOH655411:UOH655420 UYD655411:UYD655420 VHZ655411:VHZ655420 VRV655411:VRV655420 WBR655411:WBR655420 WLN655411:WLN655420 WVJ655411:WVJ655420 B720947:B720956 IX720947:IX720956 ST720947:ST720956 ACP720947:ACP720956 AML720947:AML720956 AWH720947:AWH720956 BGD720947:BGD720956 BPZ720947:BPZ720956 BZV720947:BZV720956 CJR720947:CJR720956 CTN720947:CTN720956 DDJ720947:DDJ720956 DNF720947:DNF720956 DXB720947:DXB720956 EGX720947:EGX720956 EQT720947:EQT720956 FAP720947:FAP720956 FKL720947:FKL720956 FUH720947:FUH720956 GED720947:GED720956 GNZ720947:GNZ720956 GXV720947:GXV720956 HHR720947:HHR720956 HRN720947:HRN720956 IBJ720947:IBJ720956 ILF720947:ILF720956 IVB720947:IVB720956 JEX720947:JEX720956 JOT720947:JOT720956 JYP720947:JYP720956 KIL720947:KIL720956 KSH720947:KSH720956 LCD720947:LCD720956 LLZ720947:LLZ720956 LVV720947:LVV720956 MFR720947:MFR720956 MPN720947:MPN720956 MZJ720947:MZJ720956 NJF720947:NJF720956 NTB720947:NTB720956 OCX720947:OCX720956 OMT720947:OMT720956 OWP720947:OWP720956 PGL720947:PGL720956 PQH720947:PQH720956 QAD720947:QAD720956 QJZ720947:QJZ720956 QTV720947:QTV720956 RDR720947:RDR720956 RNN720947:RNN720956 RXJ720947:RXJ720956 SHF720947:SHF720956 SRB720947:SRB720956 TAX720947:TAX720956 TKT720947:TKT720956 TUP720947:TUP720956 UEL720947:UEL720956 UOH720947:UOH720956 UYD720947:UYD720956 VHZ720947:VHZ720956 VRV720947:VRV720956 WBR720947:WBR720956 WLN720947:WLN720956 WVJ720947:WVJ720956 B786483:B786492 IX786483:IX786492 ST786483:ST786492 ACP786483:ACP786492 AML786483:AML786492 AWH786483:AWH786492 BGD786483:BGD786492 BPZ786483:BPZ786492 BZV786483:BZV786492 CJR786483:CJR786492 CTN786483:CTN786492 DDJ786483:DDJ786492 DNF786483:DNF786492 DXB786483:DXB786492 EGX786483:EGX786492 EQT786483:EQT786492 FAP786483:FAP786492 FKL786483:FKL786492 FUH786483:FUH786492 GED786483:GED786492 GNZ786483:GNZ786492 GXV786483:GXV786492 HHR786483:HHR786492 HRN786483:HRN786492 IBJ786483:IBJ786492 ILF786483:ILF786492 IVB786483:IVB786492 JEX786483:JEX786492 JOT786483:JOT786492 JYP786483:JYP786492 KIL786483:KIL786492 KSH786483:KSH786492 LCD786483:LCD786492 LLZ786483:LLZ786492 LVV786483:LVV786492 MFR786483:MFR786492 MPN786483:MPN786492 MZJ786483:MZJ786492 NJF786483:NJF786492 NTB786483:NTB786492 OCX786483:OCX786492 OMT786483:OMT786492 OWP786483:OWP786492 PGL786483:PGL786492 PQH786483:PQH786492 QAD786483:QAD786492 QJZ786483:QJZ786492 QTV786483:QTV786492 RDR786483:RDR786492 RNN786483:RNN786492 RXJ786483:RXJ786492 SHF786483:SHF786492 SRB786483:SRB786492 TAX786483:TAX786492 TKT786483:TKT786492 TUP786483:TUP786492 UEL786483:UEL786492 UOH786483:UOH786492 UYD786483:UYD786492 VHZ786483:VHZ786492 VRV786483:VRV786492 WBR786483:WBR786492 WLN786483:WLN786492 WVJ786483:WVJ786492 B852019:B852028 IX852019:IX852028 ST852019:ST852028 ACP852019:ACP852028 AML852019:AML852028 AWH852019:AWH852028 BGD852019:BGD852028 BPZ852019:BPZ852028 BZV852019:BZV852028 CJR852019:CJR852028 CTN852019:CTN852028 DDJ852019:DDJ852028 DNF852019:DNF852028 DXB852019:DXB852028 EGX852019:EGX852028 EQT852019:EQT852028 FAP852019:FAP852028 FKL852019:FKL852028 FUH852019:FUH852028 GED852019:GED852028 GNZ852019:GNZ852028 GXV852019:GXV852028 HHR852019:HHR852028 HRN852019:HRN852028 IBJ852019:IBJ852028 ILF852019:ILF852028 IVB852019:IVB852028 JEX852019:JEX852028 JOT852019:JOT852028 JYP852019:JYP852028 KIL852019:KIL852028 KSH852019:KSH852028 LCD852019:LCD852028 LLZ852019:LLZ852028 LVV852019:LVV852028 MFR852019:MFR852028 MPN852019:MPN852028 MZJ852019:MZJ852028 NJF852019:NJF852028 NTB852019:NTB852028 OCX852019:OCX852028 OMT852019:OMT852028 OWP852019:OWP852028 PGL852019:PGL852028 PQH852019:PQH852028 QAD852019:QAD852028 QJZ852019:QJZ852028 QTV852019:QTV852028 RDR852019:RDR852028 RNN852019:RNN852028 RXJ852019:RXJ852028 SHF852019:SHF852028 SRB852019:SRB852028 TAX852019:TAX852028 TKT852019:TKT852028 TUP852019:TUP852028 UEL852019:UEL852028 UOH852019:UOH852028 UYD852019:UYD852028 VHZ852019:VHZ852028 VRV852019:VRV852028 WBR852019:WBR852028 WLN852019:WLN852028 WVJ852019:WVJ852028 B917555:B917564 IX917555:IX917564 ST917555:ST917564 ACP917555:ACP917564 AML917555:AML917564 AWH917555:AWH917564 BGD917555:BGD917564 BPZ917555:BPZ917564 BZV917555:BZV917564 CJR917555:CJR917564 CTN917555:CTN917564 DDJ917555:DDJ917564 DNF917555:DNF917564 DXB917555:DXB917564 EGX917555:EGX917564 EQT917555:EQT917564 FAP917555:FAP917564 FKL917555:FKL917564 FUH917555:FUH917564 GED917555:GED917564 GNZ917555:GNZ917564 GXV917555:GXV917564 HHR917555:HHR917564 HRN917555:HRN917564 IBJ917555:IBJ917564 ILF917555:ILF917564 IVB917555:IVB917564 JEX917555:JEX917564 JOT917555:JOT917564 JYP917555:JYP917564 KIL917555:KIL917564 KSH917555:KSH917564 LCD917555:LCD917564 LLZ917555:LLZ917564 LVV917555:LVV917564 MFR917555:MFR917564 MPN917555:MPN917564 MZJ917555:MZJ917564 NJF917555:NJF917564 NTB917555:NTB917564 OCX917555:OCX917564 OMT917555:OMT917564 OWP917555:OWP917564 PGL917555:PGL917564 PQH917555:PQH917564 QAD917555:QAD917564 QJZ917555:QJZ917564 QTV917555:QTV917564 RDR917555:RDR917564 RNN917555:RNN917564 RXJ917555:RXJ917564 SHF917555:SHF917564 SRB917555:SRB917564 TAX917555:TAX917564 TKT917555:TKT917564 TUP917555:TUP917564 UEL917555:UEL917564 UOH917555:UOH917564 UYD917555:UYD917564 VHZ917555:VHZ917564 VRV917555:VRV917564 WBR917555:WBR917564 WLN917555:WLN917564 WVJ917555:WVJ917564 B983091:B983100 IX983091:IX983100 ST983091:ST983100 ACP983091:ACP983100 AML983091:AML983100 AWH983091:AWH983100 BGD983091:BGD983100 BPZ983091:BPZ983100 BZV983091:BZV983100 CJR983091:CJR983100 CTN983091:CTN983100 DDJ983091:DDJ983100 DNF983091:DNF983100 DXB983091:DXB983100 EGX983091:EGX983100 EQT983091:EQT983100 FAP983091:FAP983100 FKL983091:FKL983100 FUH983091:FUH983100 GED983091:GED983100 GNZ983091:GNZ983100 GXV983091:GXV983100 HHR983091:HHR983100 HRN983091:HRN983100 IBJ983091:IBJ983100 ILF983091:ILF983100 IVB983091:IVB983100 JEX983091:JEX983100 JOT983091:JOT983100 JYP983091:JYP983100 KIL983091:KIL983100 KSH983091:KSH983100 LCD983091:LCD983100 LLZ983091:LLZ983100 LVV983091:LVV983100 MFR983091:MFR983100 MPN983091:MPN983100 MZJ983091:MZJ983100 NJF983091:NJF983100 NTB983091:NTB983100 OCX983091:OCX983100 OMT983091:OMT983100 OWP983091:OWP983100 PGL983091:PGL983100 PQH983091:PQH983100 QAD983091:QAD983100 QJZ983091:QJZ983100 QTV983091:QTV983100 RDR983091:RDR983100 RNN983091:RNN983100 RXJ983091:RXJ983100 SHF983091:SHF983100 SRB983091:SRB983100 TAX983091:TAX983100 TKT983091:TKT983100 TUP983091:TUP983100 UEL983091:UEL983100 UOH983091:UOH983100 UYD983091:UYD983100 VHZ983091:VHZ983100 VRV983091:VRV983100 WBR983091:WBR983100 WLN983091:WLN983100 WVJ983091:WVJ983100">
      <formula1>$C$2:$C$8</formula1>
    </dataValidation>
  </dataValidations>
  <pageMargins left="0.78740157480314965" right="0.78740157480314965" top="0.78740157480314965" bottom="0.78740157480314965" header="0.51181102362204722" footer="0.51181102362204722"/>
  <pageSetup paperSize="9" scale="52" orientation="landscape" r:id="rId1"/>
  <headerFooter alignWithMargins="0">
    <oddFooter>&amp;C&amp;F&amp;Rp.&amp;P/&amp;N</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21231" r:id="rId4" name="Button 751">
              <controlPr defaultSize="0" print="0" autoFill="0" autoPict="0" macro="[0]!AjoutAgentTL">
                <anchor moveWithCells="1" sizeWithCells="1">
                  <from>
                    <xdr:col>2</xdr:col>
                    <xdr:colOff>38100</xdr:colOff>
                    <xdr:row>44</xdr:row>
                    <xdr:rowOff>45720</xdr:rowOff>
                  </from>
                  <to>
                    <xdr:col>2</xdr:col>
                    <xdr:colOff>5836920</xdr:colOff>
                    <xdr:row>44</xdr:row>
                    <xdr:rowOff>365760</xdr:rowOff>
                  </to>
                </anchor>
              </controlPr>
            </control>
          </mc:Choice>
        </mc:AlternateContent>
        <mc:AlternateContent xmlns:mc="http://schemas.openxmlformats.org/markup-compatibility/2006">
          <mc:Choice Requires="x14">
            <control shapeId="21245" r:id="rId5" name="Button 765">
              <controlPr defaultSize="0" print="0" autoFill="0" autoPict="0" macro="[0]!AjoutAgentTE">
                <anchor moveWithCells="1" sizeWithCells="1">
                  <from>
                    <xdr:col>2</xdr:col>
                    <xdr:colOff>30480</xdr:colOff>
                    <xdr:row>59</xdr:row>
                    <xdr:rowOff>45720</xdr:rowOff>
                  </from>
                  <to>
                    <xdr:col>2</xdr:col>
                    <xdr:colOff>5836920</xdr:colOff>
                    <xdr:row>59</xdr:row>
                    <xdr:rowOff>373380</xdr:rowOff>
                  </to>
                </anchor>
              </controlPr>
            </control>
          </mc:Choice>
        </mc:AlternateContent>
      </controls>
    </mc:Choice>
  </mc:AlternateConten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AZ225"/>
  <sheetViews>
    <sheetView tabSelected="1" workbookViewId="0">
      <selection activeCell="C47" sqref="C47"/>
    </sheetView>
  </sheetViews>
  <sheetFormatPr baseColWidth="10" defaultRowHeight="13.8" x14ac:dyDescent="0.25"/>
  <cols>
    <col min="1" max="1" width="14.19921875" customWidth="1"/>
    <col min="2" max="2" width="20.59765625" bestFit="1" customWidth="1"/>
    <col min="3" max="3" width="37.8984375" bestFit="1" customWidth="1"/>
    <col min="4" max="4" width="23.09765625" customWidth="1"/>
    <col min="5" max="5" width="23.19921875" customWidth="1"/>
    <col min="6" max="8" width="20.59765625" bestFit="1" customWidth="1"/>
    <col min="9" max="9" width="12.8984375" customWidth="1"/>
    <col min="10" max="10" width="16.19921875" customWidth="1"/>
    <col min="11" max="11" width="14.19921875" style="131" customWidth="1"/>
    <col min="12" max="12" width="15.19921875" style="131" customWidth="1"/>
    <col min="14" max="14" width="13.19921875" customWidth="1"/>
  </cols>
  <sheetData>
    <row r="1" spans="1:14" ht="14.4" thickBot="1" x14ac:dyDescent="0.3">
      <c r="A1" s="102" t="s">
        <v>95</v>
      </c>
      <c r="B1" s="67" t="s">
        <v>66</v>
      </c>
      <c r="C1" s="67" t="s">
        <v>3</v>
      </c>
      <c r="D1" s="67" t="s">
        <v>6</v>
      </c>
      <c r="E1" s="67" t="s">
        <v>10</v>
      </c>
      <c r="F1" s="67" t="s">
        <v>13</v>
      </c>
      <c r="G1" s="67" t="s">
        <v>15</v>
      </c>
      <c r="H1" s="67" t="s">
        <v>17</v>
      </c>
      <c r="I1" s="157" t="s">
        <v>214</v>
      </c>
      <c r="J1" s="155" t="s">
        <v>217</v>
      </c>
      <c r="K1" s="157" t="s">
        <v>224</v>
      </c>
      <c r="L1" s="157" t="s">
        <v>232</v>
      </c>
      <c r="M1" s="155" t="s">
        <v>236</v>
      </c>
      <c r="N1" s="155" t="s">
        <v>284</v>
      </c>
    </row>
    <row r="2" spans="1:14" x14ac:dyDescent="0.25">
      <c r="A2" s="103" t="s">
        <v>291</v>
      </c>
      <c r="B2" s="66">
        <v>1</v>
      </c>
      <c r="C2" s="66">
        <v>8</v>
      </c>
      <c r="D2" s="66">
        <v>14</v>
      </c>
      <c r="E2" s="66">
        <v>20</v>
      </c>
      <c r="F2" s="66">
        <v>26</v>
      </c>
      <c r="G2" s="66">
        <v>31</v>
      </c>
      <c r="H2" s="66">
        <v>37</v>
      </c>
      <c r="I2" s="158"/>
      <c r="J2" s="156"/>
      <c r="K2" s="147"/>
      <c r="L2" s="156"/>
      <c r="M2" s="166"/>
      <c r="N2" s="164"/>
    </row>
    <row r="3" spans="1:14" ht="14.4" thickBot="1" x14ac:dyDescent="0.3">
      <c r="A3" s="103" t="s">
        <v>293</v>
      </c>
      <c r="B3" s="66">
        <v>2</v>
      </c>
      <c r="C3" s="66">
        <v>9</v>
      </c>
      <c r="D3" s="66">
        <v>15</v>
      </c>
      <c r="E3" s="66">
        <v>21</v>
      </c>
      <c r="F3" s="66">
        <v>27</v>
      </c>
      <c r="G3" s="66">
        <v>32</v>
      </c>
      <c r="H3" s="66">
        <v>38</v>
      </c>
      <c r="I3" s="159" t="s">
        <v>211</v>
      </c>
      <c r="J3" s="134" t="s">
        <v>215</v>
      </c>
      <c r="K3" s="148" t="s">
        <v>222</v>
      </c>
      <c r="L3" s="153" t="s">
        <v>225</v>
      </c>
      <c r="M3" s="167" t="s">
        <v>233</v>
      </c>
      <c r="N3" s="165" t="s">
        <v>285</v>
      </c>
    </row>
    <row r="4" spans="1:14" ht="14.4" thickBot="1" x14ac:dyDescent="0.3">
      <c r="A4" s="103" t="s">
        <v>295</v>
      </c>
      <c r="B4" s="66">
        <v>3</v>
      </c>
      <c r="C4" s="66">
        <v>10</v>
      </c>
      <c r="D4" s="66">
        <v>16</v>
      </c>
      <c r="E4" s="66">
        <v>22</v>
      </c>
      <c r="F4" s="66">
        <v>28</v>
      </c>
      <c r="G4" s="66">
        <v>33</v>
      </c>
      <c r="H4" s="66">
        <v>39</v>
      </c>
      <c r="I4" s="159" t="s">
        <v>212</v>
      </c>
      <c r="J4" s="135" t="s">
        <v>216</v>
      </c>
      <c r="K4" s="149" t="s">
        <v>223</v>
      </c>
      <c r="L4" s="153" t="s">
        <v>226</v>
      </c>
      <c r="M4" s="167" t="s">
        <v>234</v>
      </c>
    </row>
    <row r="5" spans="1:14" ht="14.4" thickBot="1" x14ac:dyDescent="0.3">
      <c r="A5" s="103" t="s">
        <v>296</v>
      </c>
      <c r="B5" s="66">
        <v>4</v>
      </c>
      <c r="C5" s="66">
        <v>11</v>
      </c>
      <c r="D5" s="66">
        <v>17</v>
      </c>
      <c r="E5" s="66">
        <v>23</v>
      </c>
      <c r="F5" s="66">
        <v>29</v>
      </c>
      <c r="G5" s="66">
        <v>34</v>
      </c>
      <c r="H5" s="66">
        <v>40</v>
      </c>
      <c r="I5" s="160" t="s">
        <v>213</v>
      </c>
      <c r="J5" s="155" t="s">
        <v>218</v>
      </c>
      <c r="K5" s="155" t="s">
        <v>218</v>
      </c>
      <c r="L5" s="153" t="s">
        <v>227</v>
      </c>
      <c r="M5" s="168" t="s">
        <v>235</v>
      </c>
    </row>
    <row r="6" spans="1:14" x14ac:dyDescent="0.25">
      <c r="A6" s="103" t="s">
        <v>297</v>
      </c>
      <c r="B6" s="66">
        <v>5</v>
      </c>
      <c r="C6" s="66">
        <v>12</v>
      </c>
      <c r="D6" s="66">
        <v>18</v>
      </c>
      <c r="E6" s="66">
        <v>24</v>
      </c>
      <c r="F6" s="66">
        <v>30</v>
      </c>
      <c r="G6" s="66">
        <v>35</v>
      </c>
      <c r="H6" s="66">
        <v>41</v>
      </c>
      <c r="I6" s="68"/>
      <c r="J6" s="156"/>
      <c r="K6" s="156"/>
      <c r="L6" s="153" t="s">
        <v>228</v>
      </c>
      <c r="M6" s="67"/>
    </row>
    <row r="7" spans="1:14" x14ac:dyDescent="0.25">
      <c r="A7" s="103" t="s">
        <v>301</v>
      </c>
      <c r="B7" s="66">
        <v>6</v>
      </c>
      <c r="C7" s="66">
        <v>13</v>
      </c>
      <c r="D7" s="66">
        <v>19</v>
      </c>
      <c r="E7" s="66">
        <v>25</v>
      </c>
      <c r="F7" s="66" t="s">
        <v>63</v>
      </c>
      <c r="G7" s="66">
        <v>36</v>
      </c>
      <c r="H7" s="66">
        <v>42</v>
      </c>
      <c r="I7" s="68"/>
      <c r="J7" s="134" t="s">
        <v>219</v>
      </c>
      <c r="K7" s="134" t="s">
        <v>219</v>
      </c>
      <c r="L7" s="153" t="s">
        <v>229</v>
      </c>
      <c r="M7" s="67"/>
    </row>
    <row r="8" spans="1:14" x14ac:dyDescent="0.25">
      <c r="A8" s="103" t="s">
        <v>300</v>
      </c>
      <c r="B8" s="66">
        <v>7</v>
      </c>
      <c r="C8" s="66" t="s">
        <v>63</v>
      </c>
      <c r="D8" s="66" t="s">
        <v>63</v>
      </c>
      <c r="E8" s="66" t="s">
        <v>63</v>
      </c>
      <c r="F8" s="66" t="s">
        <v>63</v>
      </c>
      <c r="G8" s="66" t="s">
        <v>63</v>
      </c>
      <c r="H8" s="66" t="s">
        <v>63</v>
      </c>
      <c r="I8" s="68"/>
      <c r="J8" s="134" t="s">
        <v>220</v>
      </c>
      <c r="K8" s="134" t="s">
        <v>220</v>
      </c>
      <c r="L8" s="153" t="s">
        <v>230</v>
      </c>
      <c r="M8" s="67"/>
    </row>
    <row r="9" spans="1:14" ht="14.4" thickBot="1" x14ac:dyDescent="0.3">
      <c r="J9" s="135" t="s">
        <v>221</v>
      </c>
      <c r="K9" s="135" t="s">
        <v>221</v>
      </c>
      <c r="L9" s="154" t="s">
        <v>231</v>
      </c>
    </row>
    <row r="10" spans="1:14" x14ac:dyDescent="0.25">
      <c r="A10" s="107" t="s">
        <v>94</v>
      </c>
      <c r="B10" s="107" t="s">
        <v>31</v>
      </c>
      <c r="C10" s="107" t="s">
        <v>106</v>
      </c>
      <c r="K10" s="126"/>
      <c r="L10" s="144"/>
    </row>
    <row r="11" spans="1:14" ht="14.4" thickBot="1" x14ac:dyDescent="0.3">
      <c r="A11" s="72" t="s">
        <v>80</v>
      </c>
      <c r="B11" t="s">
        <v>108</v>
      </c>
      <c r="K11" s="126"/>
      <c r="L11" s="144"/>
    </row>
    <row r="12" spans="1:14" ht="14.4" thickBot="1" x14ac:dyDescent="0.3">
      <c r="A12" s="72" t="s">
        <v>64</v>
      </c>
      <c r="B12" t="s">
        <v>109</v>
      </c>
      <c r="C12" t="s">
        <v>97</v>
      </c>
      <c r="D12" s="136" t="s">
        <v>147</v>
      </c>
      <c r="E12" s="136" t="s">
        <v>155</v>
      </c>
      <c r="F12" s="136" t="s">
        <v>156</v>
      </c>
      <c r="G12" s="136" t="s">
        <v>167</v>
      </c>
      <c r="H12" s="143" t="s">
        <v>177</v>
      </c>
      <c r="I12" s="136" t="s">
        <v>190</v>
      </c>
      <c r="J12" s="136" t="s">
        <v>195</v>
      </c>
      <c r="K12" s="146" t="s">
        <v>199</v>
      </c>
      <c r="L12" s="150" t="s">
        <v>207</v>
      </c>
      <c r="M12" s="155"/>
    </row>
    <row r="13" spans="1:14" ht="14.4" thickBot="1" x14ac:dyDescent="0.3">
      <c r="A13" s="72" t="s">
        <v>65</v>
      </c>
      <c r="B13" t="s">
        <v>110</v>
      </c>
      <c r="C13" t="s">
        <v>98</v>
      </c>
      <c r="D13" s="133"/>
      <c r="E13" s="132"/>
      <c r="F13" s="132"/>
      <c r="G13" s="127"/>
      <c r="H13" s="127"/>
      <c r="I13" s="135"/>
      <c r="J13" s="132"/>
      <c r="K13" s="73"/>
      <c r="L13" s="152"/>
      <c r="M13" s="156"/>
    </row>
    <row r="14" spans="1:14" x14ac:dyDescent="0.25">
      <c r="A14" s="107" t="s">
        <v>96</v>
      </c>
      <c r="C14" t="s">
        <v>99</v>
      </c>
      <c r="D14" s="134" t="s">
        <v>136</v>
      </c>
      <c r="E14" s="137" t="s">
        <v>148</v>
      </c>
      <c r="F14" s="133" t="s">
        <v>157</v>
      </c>
      <c r="G14" s="128" t="s">
        <v>162</v>
      </c>
      <c r="H14" s="128" t="s">
        <v>168</v>
      </c>
      <c r="I14" s="140" t="s">
        <v>178</v>
      </c>
      <c r="J14" s="141" t="s">
        <v>191</v>
      </c>
      <c r="K14" s="65" t="s">
        <v>196</v>
      </c>
      <c r="L14" s="153" t="s">
        <v>200</v>
      </c>
      <c r="M14" s="134" t="s">
        <v>208</v>
      </c>
    </row>
    <row r="15" spans="1:14" x14ac:dyDescent="0.25">
      <c r="C15" t="s">
        <v>100</v>
      </c>
      <c r="D15" s="134" t="s">
        <v>137</v>
      </c>
      <c r="E15" s="137" t="s">
        <v>149</v>
      </c>
      <c r="F15" s="133" t="s">
        <v>158</v>
      </c>
      <c r="G15" s="128" t="s">
        <v>163</v>
      </c>
      <c r="H15" s="128" t="s">
        <v>169</v>
      </c>
      <c r="I15" s="141" t="s">
        <v>179</v>
      </c>
      <c r="J15" s="141" t="s">
        <v>192</v>
      </c>
      <c r="K15" s="65" t="s">
        <v>197</v>
      </c>
      <c r="L15" s="153" t="s">
        <v>201</v>
      </c>
      <c r="M15" s="134" t="s">
        <v>209</v>
      </c>
    </row>
    <row r="16" spans="1:14" ht="14.4" thickBot="1" x14ac:dyDescent="0.3">
      <c r="A16" s="104">
        <v>1</v>
      </c>
      <c r="C16" t="s">
        <v>101</v>
      </c>
      <c r="D16" s="134" t="s">
        <v>138</v>
      </c>
      <c r="E16" s="137" t="s">
        <v>150</v>
      </c>
      <c r="F16" s="133" t="s">
        <v>159</v>
      </c>
      <c r="G16" s="128" t="s">
        <v>164</v>
      </c>
      <c r="H16" s="128" t="s">
        <v>170</v>
      </c>
      <c r="I16" s="141" t="s">
        <v>180</v>
      </c>
      <c r="J16" s="141" t="s">
        <v>193</v>
      </c>
      <c r="K16" s="151" t="s">
        <v>198</v>
      </c>
      <c r="L16" s="153" t="s">
        <v>202</v>
      </c>
      <c r="M16" s="135" t="s">
        <v>210</v>
      </c>
    </row>
    <row r="17" spans="1:52" ht="14.4" thickBot="1" x14ac:dyDescent="0.3">
      <c r="A17" s="105">
        <v>2</v>
      </c>
      <c r="C17" t="s">
        <v>122</v>
      </c>
      <c r="D17" s="134" t="s">
        <v>139</v>
      </c>
      <c r="E17" s="137" t="s">
        <v>151</v>
      </c>
      <c r="F17" s="133" t="s">
        <v>160</v>
      </c>
      <c r="G17" s="128" t="s">
        <v>165</v>
      </c>
      <c r="H17" s="128" t="s">
        <v>171</v>
      </c>
      <c r="I17" s="141" t="s">
        <v>181</v>
      </c>
      <c r="J17" s="142" t="s">
        <v>194</v>
      </c>
      <c r="K17" s="126"/>
      <c r="L17" s="153" t="s">
        <v>203</v>
      </c>
    </row>
    <row r="18" spans="1:52" ht="14.4" thickBot="1" x14ac:dyDescent="0.3">
      <c r="A18" s="105">
        <v>3</v>
      </c>
      <c r="C18" t="s">
        <v>102</v>
      </c>
      <c r="D18" s="134" t="s">
        <v>140</v>
      </c>
      <c r="E18" s="137" t="s">
        <v>152</v>
      </c>
      <c r="F18" s="139" t="s">
        <v>161</v>
      </c>
      <c r="G18" s="130" t="s">
        <v>166</v>
      </c>
      <c r="H18" s="128" t="s">
        <v>172</v>
      </c>
      <c r="I18" s="141" t="s">
        <v>182</v>
      </c>
      <c r="J18" s="129"/>
      <c r="K18" s="126"/>
      <c r="L18" s="153" t="s">
        <v>204</v>
      </c>
    </row>
    <row r="19" spans="1:52" x14ac:dyDescent="0.25">
      <c r="A19" s="105">
        <v>4</v>
      </c>
      <c r="C19" t="s">
        <v>103</v>
      </c>
      <c r="D19" s="134" t="s">
        <v>141</v>
      </c>
      <c r="E19" s="137" t="s">
        <v>153</v>
      </c>
      <c r="F19" s="129"/>
      <c r="G19" s="129"/>
      <c r="H19" s="128" t="s">
        <v>173</v>
      </c>
      <c r="I19" s="141" t="s">
        <v>183</v>
      </c>
      <c r="J19" s="129"/>
      <c r="K19" s="126"/>
      <c r="L19" s="153" t="s">
        <v>205</v>
      </c>
    </row>
    <row r="20" spans="1:52" ht="14.4" thickBot="1" x14ac:dyDescent="0.3">
      <c r="A20" s="105">
        <v>5</v>
      </c>
      <c r="C20" t="s">
        <v>104</v>
      </c>
      <c r="D20" s="134" t="s">
        <v>142</v>
      </c>
      <c r="E20" s="138" t="s">
        <v>154</v>
      </c>
      <c r="F20" s="129"/>
      <c r="G20" s="129"/>
      <c r="H20" s="128" t="s">
        <v>174</v>
      </c>
      <c r="I20" s="141" t="s">
        <v>184</v>
      </c>
      <c r="J20" s="129"/>
      <c r="K20" s="126"/>
      <c r="L20" s="154" t="s">
        <v>206</v>
      </c>
    </row>
    <row r="21" spans="1:52" x14ac:dyDescent="0.25">
      <c r="A21" s="105">
        <v>6</v>
      </c>
      <c r="C21" t="s">
        <v>105</v>
      </c>
      <c r="D21" s="134" t="s">
        <v>143</v>
      </c>
      <c r="E21" s="129"/>
      <c r="G21" s="129"/>
      <c r="H21" s="128" t="s">
        <v>175</v>
      </c>
      <c r="I21" s="141" t="s">
        <v>185</v>
      </c>
      <c r="J21" s="129"/>
      <c r="K21" s="126"/>
    </row>
    <row r="22" spans="1:52" ht="14.4" thickBot="1" x14ac:dyDescent="0.3">
      <c r="A22" s="105">
        <v>7</v>
      </c>
      <c r="D22" s="134" t="s">
        <v>144</v>
      </c>
      <c r="E22" s="129"/>
      <c r="G22" s="129"/>
      <c r="H22" s="130" t="s">
        <v>176</v>
      </c>
      <c r="I22" s="141" t="s">
        <v>186</v>
      </c>
      <c r="J22" s="129"/>
      <c r="K22" s="126"/>
      <c r="L22" s="144"/>
    </row>
    <row r="23" spans="1:52" x14ac:dyDescent="0.25">
      <c r="A23" s="105">
        <v>8</v>
      </c>
      <c r="D23" s="134" t="s">
        <v>145</v>
      </c>
      <c r="E23" s="129"/>
      <c r="G23" s="129"/>
      <c r="H23" s="129"/>
      <c r="I23" s="141" t="s">
        <v>187</v>
      </c>
      <c r="J23" s="129"/>
      <c r="K23" s="126"/>
      <c r="L23" s="144"/>
    </row>
    <row r="24" spans="1:52" x14ac:dyDescent="0.25">
      <c r="A24" s="105">
        <v>9</v>
      </c>
      <c r="D24" s="134" t="s">
        <v>146</v>
      </c>
      <c r="E24" s="129"/>
      <c r="G24" s="129"/>
      <c r="H24" s="129"/>
      <c r="I24" s="141" t="s">
        <v>188</v>
      </c>
      <c r="J24" s="129"/>
      <c r="K24" s="126"/>
      <c r="L24" s="144"/>
    </row>
    <row r="25" spans="1:52" ht="14.4" thickBot="1" x14ac:dyDescent="0.3">
      <c r="A25" s="106">
        <v>10</v>
      </c>
      <c r="D25" s="135" t="s">
        <v>141</v>
      </c>
      <c r="E25" s="129"/>
      <c r="G25" s="129"/>
      <c r="H25" s="129"/>
      <c r="I25" s="142" t="s">
        <v>189</v>
      </c>
      <c r="J25" s="129"/>
      <c r="K25" s="126"/>
      <c r="L25" s="144"/>
    </row>
    <row r="26" spans="1:52" x14ac:dyDescent="0.25">
      <c r="D26" s="128"/>
      <c r="E26" s="129"/>
      <c r="G26" s="129"/>
      <c r="H26" s="129"/>
      <c r="I26" s="129"/>
      <c r="J26" s="129"/>
    </row>
    <row r="27" spans="1:52" x14ac:dyDescent="0.25">
      <c r="D27" s="128"/>
      <c r="E27" s="129"/>
      <c r="G27" s="129"/>
      <c r="H27" s="129"/>
      <c r="I27" s="129"/>
      <c r="J27" s="129"/>
    </row>
    <row r="28" spans="1:52" x14ac:dyDescent="0.25">
      <c r="D28" s="128"/>
      <c r="E28" s="129"/>
      <c r="G28" s="129"/>
      <c r="H28" s="129"/>
      <c r="I28" s="129"/>
      <c r="J28" s="129"/>
    </row>
    <row r="29" spans="1:52" x14ac:dyDescent="0.25">
      <c r="A29" s="107" t="s">
        <v>107</v>
      </c>
      <c r="B29" s="108"/>
      <c r="D29" s="128"/>
      <c r="E29" s="129"/>
      <c r="G29" s="129"/>
      <c r="H29" s="129"/>
      <c r="I29" s="129"/>
      <c r="J29" s="129"/>
    </row>
    <row r="30" spans="1:52" ht="14.4" thickBot="1" x14ac:dyDescent="0.3">
      <c r="A30" t="s">
        <v>291</v>
      </c>
      <c r="D30" s="128"/>
      <c r="E30" s="129"/>
      <c r="G30" s="129"/>
      <c r="H30" s="129"/>
      <c r="I30" s="129"/>
      <c r="J30" s="129"/>
      <c r="AW30" s="109"/>
      <c r="AX30" s="109"/>
      <c r="AY30" s="109"/>
      <c r="AZ30" s="109"/>
    </row>
    <row r="31" spans="1:52" s="114" customFormat="1" ht="14.4" thickBot="1" x14ac:dyDescent="0.3">
      <c r="A31" s="113" t="s">
        <v>293</v>
      </c>
      <c r="B31" s="117" t="s">
        <v>123</v>
      </c>
      <c r="D31" s="155" t="s">
        <v>245</v>
      </c>
      <c r="E31" s="136" t="s">
        <v>68</v>
      </c>
      <c r="F31" s="161" t="s">
        <v>267</v>
      </c>
      <c r="G31" s="136" t="s">
        <v>271</v>
      </c>
      <c r="H31" s="136" t="s">
        <v>277</v>
      </c>
      <c r="I31" s="136" t="s">
        <v>280</v>
      </c>
      <c r="J31" s="136" t="s">
        <v>283</v>
      </c>
      <c r="K31" s="145"/>
      <c r="L31" s="145"/>
    </row>
    <row r="32" spans="1:52" s="114" customFormat="1" x14ac:dyDescent="0.25">
      <c r="A32" s="115" t="s">
        <v>295</v>
      </c>
      <c r="B32" s="115">
        <v>4</v>
      </c>
      <c r="C32" s="115"/>
      <c r="D32" s="156"/>
      <c r="E32" s="132"/>
      <c r="F32" s="132"/>
      <c r="G32" s="127"/>
      <c r="H32" s="132"/>
      <c r="I32" s="132"/>
      <c r="J32" s="132"/>
      <c r="K32" s="145"/>
      <c r="L32" s="145"/>
      <c r="AE32" s="116"/>
    </row>
    <row r="33" spans="1:15" x14ac:dyDescent="0.25">
      <c r="A33" t="s">
        <v>296</v>
      </c>
      <c r="B33">
        <v>3</v>
      </c>
      <c r="D33" s="134" t="s">
        <v>237</v>
      </c>
      <c r="E33" s="133" t="s">
        <v>246</v>
      </c>
      <c r="F33" s="133" t="s">
        <v>261</v>
      </c>
      <c r="G33" s="128" t="s">
        <v>268</v>
      </c>
      <c r="H33" s="133" t="s">
        <v>272</v>
      </c>
      <c r="I33" s="133" t="s">
        <v>278</v>
      </c>
      <c r="J33" s="133" t="s">
        <v>281</v>
      </c>
    </row>
    <row r="34" spans="1:15" ht="14.4" thickBot="1" x14ac:dyDescent="0.3">
      <c r="A34" t="s">
        <v>297</v>
      </c>
      <c r="B34">
        <v>2</v>
      </c>
      <c r="D34" s="134" t="s">
        <v>238</v>
      </c>
      <c r="E34" s="133" t="s">
        <v>247</v>
      </c>
      <c r="F34" s="133" t="s">
        <v>262</v>
      </c>
      <c r="G34" s="128" t="s">
        <v>269</v>
      </c>
      <c r="H34" s="133" t="s">
        <v>273</v>
      </c>
      <c r="I34" s="139" t="s">
        <v>279</v>
      </c>
      <c r="J34" s="139" t="s">
        <v>282</v>
      </c>
    </row>
    <row r="35" spans="1:15" ht="14.4" thickBot="1" x14ac:dyDescent="0.3">
      <c r="A35" t="s">
        <v>134</v>
      </c>
      <c r="B35">
        <v>12</v>
      </c>
      <c r="D35" s="134" t="s">
        <v>239</v>
      </c>
      <c r="E35" s="133" t="s">
        <v>248</v>
      </c>
      <c r="F35" s="133" t="s">
        <v>263</v>
      </c>
      <c r="G35" s="130" t="s">
        <v>270</v>
      </c>
      <c r="H35" s="133" t="s">
        <v>274</v>
      </c>
      <c r="J35" s="129"/>
    </row>
    <row r="36" spans="1:15" x14ac:dyDescent="0.25">
      <c r="A36" t="s">
        <v>298</v>
      </c>
      <c r="B36">
        <v>11</v>
      </c>
      <c r="D36" s="134" t="s">
        <v>240</v>
      </c>
      <c r="E36" s="133" t="s">
        <v>249</v>
      </c>
      <c r="F36" s="133" t="s">
        <v>264</v>
      </c>
      <c r="G36" s="129"/>
      <c r="H36" s="133" t="s">
        <v>275</v>
      </c>
      <c r="I36" s="129"/>
      <c r="J36" s="129"/>
    </row>
    <row r="37" spans="1:15" ht="14.4" thickBot="1" x14ac:dyDescent="0.3">
      <c r="A37" t="s">
        <v>299</v>
      </c>
      <c r="B37">
        <v>10</v>
      </c>
      <c r="D37" s="134" t="s">
        <v>241</v>
      </c>
      <c r="E37" s="133" t="s">
        <v>250</v>
      </c>
      <c r="F37" s="133" t="s">
        <v>265</v>
      </c>
      <c r="G37" s="129"/>
      <c r="H37" s="139" t="s">
        <v>276</v>
      </c>
      <c r="I37" s="129"/>
      <c r="J37" s="129"/>
    </row>
    <row r="38" spans="1:15" ht="14.4" thickBot="1" x14ac:dyDescent="0.3">
      <c r="A38" t="s">
        <v>300</v>
      </c>
      <c r="B38">
        <v>8</v>
      </c>
      <c r="D38" s="134" t="s">
        <v>242</v>
      </c>
      <c r="E38" s="133" t="s">
        <v>251</v>
      </c>
      <c r="F38" s="139" t="s">
        <v>266</v>
      </c>
      <c r="G38" s="129"/>
      <c r="H38" s="129"/>
      <c r="I38" s="129"/>
      <c r="J38" s="129"/>
    </row>
    <row r="39" spans="1:15" x14ac:dyDescent="0.25">
      <c r="A39" t="s">
        <v>301</v>
      </c>
      <c r="B39">
        <v>7</v>
      </c>
      <c r="D39" s="134" t="s">
        <v>243</v>
      </c>
      <c r="E39" s="133" t="s">
        <v>252</v>
      </c>
      <c r="F39" s="129"/>
      <c r="G39" s="129"/>
      <c r="H39" s="129"/>
      <c r="I39" s="129"/>
      <c r="J39" s="129"/>
    </row>
    <row r="40" spans="1:15" ht="14.4" thickBot="1" x14ac:dyDescent="0.3">
      <c r="A40" t="s">
        <v>294</v>
      </c>
      <c r="B40">
        <v>6</v>
      </c>
      <c r="D40" s="135" t="s">
        <v>244</v>
      </c>
      <c r="E40" s="133" t="s">
        <v>253</v>
      </c>
      <c r="F40" s="129"/>
      <c r="G40" s="129"/>
      <c r="H40" s="129"/>
      <c r="I40" s="129"/>
      <c r="J40" s="129"/>
    </row>
    <row r="41" spans="1:15" x14ac:dyDescent="0.25">
      <c r="A41" t="s">
        <v>292</v>
      </c>
      <c r="B41">
        <v>16</v>
      </c>
      <c r="D41" s="129"/>
      <c r="E41" s="133" t="s">
        <v>254</v>
      </c>
      <c r="F41" s="129"/>
      <c r="G41" s="129"/>
      <c r="H41" s="129"/>
      <c r="I41" s="129"/>
      <c r="J41" s="129"/>
      <c r="M41" s="131"/>
      <c r="N41" s="131"/>
      <c r="O41" s="131"/>
    </row>
    <row r="42" spans="1:15" x14ac:dyDescent="0.25">
      <c r="A42" t="s">
        <v>302</v>
      </c>
      <c r="B42">
        <v>15</v>
      </c>
      <c r="D42" s="131"/>
      <c r="E42" s="134" t="s">
        <v>255</v>
      </c>
      <c r="F42" s="131"/>
      <c r="G42" s="131"/>
      <c r="H42" s="131"/>
      <c r="I42" s="131"/>
      <c r="J42" s="131"/>
      <c r="M42" s="131"/>
      <c r="N42" s="131"/>
      <c r="O42" s="131"/>
    </row>
    <row r="43" spans="1:15" x14ac:dyDescent="0.25">
      <c r="A43" t="s">
        <v>305</v>
      </c>
      <c r="B43">
        <v>14</v>
      </c>
      <c r="D43" s="131"/>
      <c r="E43" s="134" t="s">
        <v>256</v>
      </c>
      <c r="F43" s="131"/>
      <c r="G43" s="131"/>
      <c r="H43" s="131"/>
      <c r="I43" s="131"/>
      <c r="J43" s="131"/>
      <c r="M43" s="131"/>
      <c r="N43" s="131"/>
      <c r="O43" s="131"/>
    </row>
    <row r="44" spans="1:15" x14ac:dyDescent="0.25">
      <c r="A44" t="s">
        <v>304</v>
      </c>
      <c r="B44">
        <v>20</v>
      </c>
      <c r="D44" s="131"/>
      <c r="E44" s="134" t="s">
        <v>257</v>
      </c>
      <c r="F44" s="131"/>
      <c r="G44" s="131"/>
      <c r="H44" s="131"/>
      <c r="I44" s="131"/>
      <c r="J44" s="131"/>
      <c r="M44" s="131"/>
      <c r="N44" s="131"/>
      <c r="O44" s="131"/>
    </row>
    <row r="45" spans="1:15" x14ac:dyDescent="0.25">
      <c r="A45" t="s">
        <v>303</v>
      </c>
      <c r="B45">
        <v>19</v>
      </c>
      <c r="D45" s="131"/>
      <c r="E45" s="134" t="s">
        <v>258</v>
      </c>
      <c r="F45" s="131"/>
      <c r="G45" s="131"/>
      <c r="H45" s="131"/>
      <c r="I45" s="131"/>
      <c r="J45" s="131"/>
      <c r="M45" s="131"/>
      <c r="N45" s="131"/>
      <c r="O45" s="131"/>
    </row>
    <row r="46" spans="1:15" x14ac:dyDescent="0.25">
      <c r="A46" t="s">
        <v>306</v>
      </c>
      <c r="B46">
        <v>18</v>
      </c>
      <c r="D46" s="131"/>
      <c r="E46" s="134" t="s">
        <v>259</v>
      </c>
      <c r="F46" s="131"/>
      <c r="G46" s="131"/>
      <c r="H46" s="131"/>
      <c r="I46" s="131"/>
      <c r="J46" s="131"/>
      <c r="M46" s="131"/>
      <c r="N46" s="131"/>
      <c r="O46" s="131"/>
    </row>
    <row r="47" spans="1:15" ht="14.4" thickBot="1" x14ac:dyDescent="0.3">
      <c r="A47" t="s">
        <v>307</v>
      </c>
      <c r="B47">
        <v>24</v>
      </c>
      <c r="D47" s="131"/>
      <c r="E47" s="135" t="s">
        <v>260</v>
      </c>
      <c r="F47" s="131"/>
      <c r="G47" s="131"/>
      <c r="H47" s="131"/>
      <c r="I47" s="131"/>
      <c r="J47" s="131"/>
      <c r="M47" s="131"/>
      <c r="N47" s="131"/>
      <c r="O47" s="131"/>
    </row>
    <row r="48" spans="1:15" x14ac:dyDescent="0.25">
      <c r="A48" t="s">
        <v>308</v>
      </c>
      <c r="B48">
        <v>23</v>
      </c>
    </row>
    <row r="49" spans="1:8" x14ac:dyDescent="0.25">
      <c r="A49" t="s">
        <v>309</v>
      </c>
      <c r="B49">
        <v>22</v>
      </c>
      <c r="C49" s="185" t="s">
        <v>355</v>
      </c>
      <c r="D49" s="186"/>
      <c r="E49" s="186"/>
      <c r="F49" s="186"/>
      <c r="G49" s="186"/>
      <c r="H49" s="186"/>
    </row>
    <row r="50" spans="1:8" x14ac:dyDescent="0.25">
      <c r="A50" t="s">
        <v>310</v>
      </c>
      <c r="B50" s="188">
        <v>28</v>
      </c>
      <c r="C50" s="190"/>
      <c r="D50" s="187" t="s">
        <v>357</v>
      </c>
      <c r="E50" s="187" t="s">
        <v>358</v>
      </c>
      <c r="F50" s="186" t="s">
        <v>359</v>
      </c>
      <c r="G50" s="186" t="s">
        <v>360</v>
      </c>
      <c r="H50" s="189" t="s">
        <v>356</v>
      </c>
    </row>
    <row r="51" spans="1:8" x14ac:dyDescent="0.25">
      <c r="A51" t="s">
        <v>311</v>
      </c>
      <c r="B51">
        <v>27</v>
      </c>
      <c r="C51" s="183"/>
      <c r="D51" t="s">
        <v>365</v>
      </c>
    </row>
    <row r="52" spans="1:8" x14ac:dyDescent="0.25">
      <c r="A52" t="s">
        <v>133</v>
      </c>
      <c r="B52">
        <v>26</v>
      </c>
      <c r="C52" s="183"/>
      <c r="D52" t="s">
        <v>366</v>
      </c>
    </row>
    <row r="53" spans="1:8" x14ac:dyDescent="0.25">
      <c r="A53">
        <v>22</v>
      </c>
      <c r="B53">
        <v>32</v>
      </c>
      <c r="C53" s="183"/>
    </row>
    <row r="54" spans="1:8" x14ac:dyDescent="0.25">
      <c r="A54">
        <v>33</v>
      </c>
      <c r="B54">
        <v>31</v>
      </c>
      <c r="D54">
        <v>1</v>
      </c>
      <c r="E54" s="190" t="s">
        <v>371</v>
      </c>
      <c r="F54" t="s">
        <v>61</v>
      </c>
      <c r="G54" t="s">
        <v>10</v>
      </c>
    </row>
    <row r="55" spans="1:8" x14ac:dyDescent="0.25">
      <c r="A55">
        <v>44</v>
      </c>
      <c r="B55">
        <v>30</v>
      </c>
      <c r="D55">
        <v>2</v>
      </c>
      <c r="E55" s="190" t="s">
        <v>371</v>
      </c>
      <c r="F55" t="s">
        <v>61</v>
      </c>
      <c r="G55" t="s">
        <v>10</v>
      </c>
    </row>
    <row r="56" spans="1:8" x14ac:dyDescent="0.25">
      <c r="A56" t="b">
        <v>1</v>
      </c>
      <c r="B56">
        <v>36</v>
      </c>
      <c r="D56">
        <v>3</v>
      </c>
      <c r="E56" s="190" t="s">
        <v>371</v>
      </c>
      <c r="F56" t="s">
        <v>61</v>
      </c>
      <c r="G56" t="s">
        <v>10</v>
      </c>
    </row>
    <row r="57" spans="1:8" x14ac:dyDescent="0.25">
      <c r="A57" t="b">
        <v>0</v>
      </c>
      <c r="B57">
        <v>35</v>
      </c>
      <c r="D57">
        <v>4</v>
      </c>
      <c r="E57" s="190" t="s">
        <v>371</v>
      </c>
      <c r="F57" t="s">
        <v>353</v>
      </c>
      <c r="G57" t="s">
        <v>10</v>
      </c>
    </row>
    <row r="58" spans="1:8" x14ac:dyDescent="0.25">
      <c r="A58" t="s">
        <v>64</v>
      </c>
      <c r="B58">
        <v>34</v>
      </c>
      <c r="D58">
        <v>5</v>
      </c>
      <c r="E58" s="190" t="s">
        <v>371</v>
      </c>
      <c r="F58" t="s">
        <v>353</v>
      </c>
      <c r="G58" t="s">
        <v>10</v>
      </c>
    </row>
    <row r="59" spans="1:8" x14ac:dyDescent="0.25">
      <c r="A59" t="s">
        <v>293</v>
      </c>
      <c r="B59" t="s">
        <v>346</v>
      </c>
      <c r="D59">
        <v>6</v>
      </c>
      <c r="E59" s="190" t="s">
        <v>371</v>
      </c>
      <c r="F59" t="s">
        <v>354</v>
      </c>
      <c r="G59" t="s">
        <v>10</v>
      </c>
    </row>
    <row r="60" spans="1:8" x14ac:dyDescent="0.25">
      <c r="A60" s="170" t="s">
        <v>383</v>
      </c>
      <c r="B60">
        <v>40</v>
      </c>
      <c r="D60">
        <v>7</v>
      </c>
      <c r="E60" s="190" t="s">
        <v>371</v>
      </c>
      <c r="F60" t="s">
        <v>361</v>
      </c>
      <c r="G60" t="s">
        <v>10</v>
      </c>
    </row>
    <row r="61" spans="1:8" x14ac:dyDescent="0.25">
      <c r="A61">
        <v>221</v>
      </c>
      <c r="B61">
        <v>39</v>
      </c>
      <c r="D61">
        <v>8</v>
      </c>
      <c r="E61" s="190" t="s">
        <v>371</v>
      </c>
      <c r="F61" t="s">
        <v>362</v>
      </c>
      <c r="G61" t="s">
        <v>10</v>
      </c>
    </row>
    <row r="62" spans="1:8" x14ac:dyDescent="0.25">
      <c r="A62" s="110">
        <v>43141</v>
      </c>
      <c r="B62">
        <v>38</v>
      </c>
      <c r="D62" s="191"/>
    </row>
    <row r="63" spans="1:8" x14ac:dyDescent="0.25">
      <c r="A63" s="110">
        <v>43141</v>
      </c>
      <c r="B63" t="s">
        <v>112</v>
      </c>
      <c r="D63">
        <v>10</v>
      </c>
      <c r="E63" s="190" t="s">
        <v>371</v>
      </c>
      <c r="F63" t="s">
        <v>61</v>
      </c>
      <c r="G63" t="s">
        <v>66</v>
      </c>
    </row>
    <row r="64" spans="1:8" x14ac:dyDescent="0.25">
      <c r="A64" t="b">
        <v>1</v>
      </c>
      <c r="B64" t="s">
        <v>113</v>
      </c>
      <c r="D64">
        <v>11</v>
      </c>
      <c r="E64" s="190" t="s">
        <v>371</v>
      </c>
      <c r="F64" t="s">
        <v>61</v>
      </c>
      <c r="G64" t="s">
        <v>66</v>
      </c>
    </row>
    <row r="65" spans="1:7" x14ac:dyDescent="0.25">
      <c r="A65" t="b">
        <v>0</v>
      </c>
      <c r="B65" t="s">
        <v>114</v>
      </c>
      <c r="D65">
        <v>12</v>
      </c>
      <c r="E65" s="190" t="s">
        <v>371</v>
      </c>
      <c r="F65" t="s">
        <v>61</v>
      </c>
      <c r="G65" t="s">
        <v>66</v>
      </c>
    </row>
    <row r="66" spans="1:7" x14ac:dyDescent="0.25">
      <c r="A66" t="b">
        <v>1</v>
      </c>
      <c r="B66" t="s">
        <v>115</v>
      </c>
      <c r="D66">
        <v>13</v>
      </c>
      <c r="E66" s="190" t="s">
        <v>371</v>
      </c>
      <c r="F66" t="s">
        <v>61</v>
      </c>
      <c r="G66" t="s">
        <v>66</v>
      </c>
    </row>
    <row r="67" spans="1:7" x14ac:dyDescent="0.25">
      <c r="A67" t="s">
        <v>101</v>
      </c>
      <c r="B67" t="s">
        <v>116</v>
      </c>
      <c r="D67">
        <v>14</v>
      </c>
      <c r="E67" s="190" t="s">
        <v>371</v>
      </c>
      <c r="F67" t="s">
        <v>353</v>
      </c>
      <c r="G67" t="s">
        <v>66</v>
      </c>
    </row>
    <row r="68" spans="1:7" x14ac:dyDescent="0.25">
      <c r="A68" t="s">
        <v>98</v>
      </c>
      <c r="B68" t="s">
        <v>117</v>
      </c>
      <c r="D68">
        <v>15</v>
      </c>
      <c r="E68" s="190" t="s">
        <v>371</v>
      </c>
      <c r="F68" t="s">
        <v>353</v>
      </c>
      <c r="G68" t="s">
        <v>66</v>
      </c>
    </row>
    <row r="69" spans="1:7" x14ac:dyDescent="0.25">
      <c r="A69" t="s">
        <v>99</v>
      </c>
      <c r="B69" t="s">
        <v>118</v>
      </c>
      <c r="D69">
        <v>16</v>
      </c>
      <c r="E69" s="190" t="s">
        <v>371</v>
      </c>
      <c r="F69" t="s">
        <v>353</v>
      </c>
      <c r="G69" t="s">
        <v>66</v>
      </c>
    </row>
    <row r="70" spans="1:7" x14ac:dyDescent="0.25">
      <c r="A70" t="s">
        <v>122</v>
      </c>
      <c r="B70" t="s">
        <v>119</v>
      </c>
      <c r="D70">
        <v>17</v>
      </c>
      <c r="E70" s="190" t="s">
        <v>371</v>
      </c>
      <c r="F70" t="s">
        <v>354</v>
      </c>
      <c r="G70" t="s">
        <v>66</v>
      </c>
    </row>
    <row r="71" spans="1:7" x14ac:dyDescent="0.25">
      <c r="A71" t="b">
        <v>1</v>
      </c>
      <c r="B71" t="s">
        <v>120</v>
      </c>
      <c r="D71">
        <v>18</v>
      </c>
      <c r="E71" s="190" t="s">
        <v>371</v>
      </c>
      <c r="F71" t="s">
        <v>354</v>
      </c>
      <c r="G71" t="s">
        <v>66</v>
      </c>
    </row>
    <row r="72" spans="1:7" x14ac:dyDescent="0.25">
      <c r="A72" t="b">
        <v>1</v>
      </c>
      <c r="B72" t="s">
        <v>121</v>
      </c>
      <c r="D72">
        <v>19</v>
      </c>
      <c r="E72" s="190" t="s">
        <v>371</v>
      </c>
      <c r="F72" t="s">
        <v>361</v>
      </c>
      <c r="G72" t="s">
        <v>66</v>
      </c>
    </row>
    <row r="73" spans="1:7" x14ac:dyDescent="0.25">
      <c r="B73" s="125" t="s">
        <v>135</v>
      </c>
      <c r="D73">
        <v>20</v>
      </c>
      <c r="E73" s="190" t="s">
        <v>371</v>
      </c>
      <c r="F73" t="s">
        <v>362</v>
      </c>
      <c r="G73" t="s">
        <v>66</v>
      </c>
    </row>
    <row r="74" spans="1:7" x14ac:dyDescent="0.25">
      <c r="A74" t="b">
        <v>1</v>
      </c>
      <c r="B74" t="b">
        <v>0</v>
      </c>
      <c r="D74">
        <v>21</v>
      </c>
      <c r="E74" s="190" t="s">
        <v>371</v>
      </c>
      <c r="F74" t="s">
        <v>363</v>
      </c>
      <c r="G74" t="s">
        <v>66</v>
      </c>
    </row>
    <row r="75" spans="1:7" x14ac:dyDescent="0.25">
      <c r="A75" t="b">
        <v>0</v>
      </c>
    </row>
    <row r="76" spans="1:7" x14ac:dyDescent="0.25">
      <c r="A76" t="b">
        <v>1</v>
      </c>
      <c r="D76">
        <v>9</v>
      </c>
      <c r="E76" s="190" t="s">
        <v>371</v>
      </c>
      <c r="F76" t="s">
        <v>61</v>
      </c>
      <c r="G76" t="s">
        <v>6</v>
      </c>
    </row>
    <row r="77" spans="1:7" x14ac:dyDescent="0.25">
      <c r="A77" t="b">
        <v>0</v>
      </c>
      <c r="B77" s="110">
        <v>43383</v>
      </c>
      <c r="D77">
        <v>22</v>
      </c>
      <c r="E77" s="190" t="s">
        <v>371</v>
      </c>
      <c r="F77" t="s">
        <v>61</v>
      </c>
      <c r="G77" t="s">
        <v>6</v>
      </c>
    </row>
    <row r="78" spans="1:7" x14ac:dyDescent="0.25">
      <c r="A78">
        <v>4</v>
      </c>
      <c r="B78" t="s">
        <v>321</v>
      </c>
      <c r="D78">
        <v>23</v>
      </c>
      <c r="E78" s="190" t="s">
        <v>371</v>
      </c>
      <c r="F78" t="s">
        <v>61</v>
      </c>
      <c r="G78" t="s">
        <v>6</v>
      </c>
    </row>
    <row r="79" spans="1:7" x14ac:dyDescent="0.25">
      <c r="A79">
        <v>1</v>
      </c>
      <c r="B79" s="110">
        <v>43385</v>
      </c>
      <c r="D79">
        <v>24</v>
      </c>
      <c r="E79" s="190" t="s">
        <v>371</v>
      </c>
      <c r="F79" t="s">
        <v>353</v>
      </c>
      <c r="G79" t="s">
        <v>6</v>
      </c>
    </row>
    <row r="80" spans="1:7" x14ac:dyDescent="0.25">
      <c r="A80">
        <v>3</v>
      </c>
      <c r="B80" s="110">
        <v>43831</v>
      </c>
      <c r="D80">
        <v>25</v>
      </c>
      <c r="E80" s="190" t="s">
        <v>371</v>
      </c>
      <c r="F80" t="s">
        <v>353</v>
      </c>
      <c r="G80" t="s">
        <v>6</v>
      </c>
    </row>
    <row r="81" spans="1:7" ht="41.4" x14ac:dyDescent="0.25">
      <c r="A81">
        <v>2</v>
      </c>
      <c r="B81" s="182" t="s">
        <v>344</v>
      </c>
      <c r="D81">
        <v>26</v>
      </c>
      <c r="E81" s="190" t="s">
        <v>371</v>
      </c>
      <c r="F81" t="s">
        <v>354</v>
      </c>
      <c r="G81" t="s">
        <v>6</v>
      </c>
    </row>
    <row r="82" spans="1:7" x14ac:dyDescent="0.25">
      <c r="A82" t="b">
        <v>1</v>
      </c>
      <c r="B82" s="181" t="s">
        <v>328</v>
      </c>
      <c r="D82">
        <v>27</v>
      </c>
      <c r="E82" s="190" t="s">
        <v>371</v>
      </c>
      <c r="F82" t="s">
        <v>362</v>
      </c>
      <c r="G82" t="s">
        <v>6</v>
      </c>
    </row>
    <row r="83" spans="1:7" x14ac:dyDescent="0.25">
      <c r="A83" t="b">
        <v>0</v>
      </c>
    </row>
    <row r="84" spans="1:7" x14ac:dyDescent="0.25">
      <c r="A84" t="b">
        <v>1</v>
      </c>
    </row>
    <row r="85" spans="1:7" x14ac:dyDescent="0.25">
      <c r="A85" t="b">
        <v>0</v>
      </c>
      <c r="D85">
        <v>28</v>
      </c>
      <c r="E85" s="190" t="s">
        <v>371</v>
      </c>
      <c r="F85" t="s">
        <v>61</v>
      </c>
      <c r="G85" s="103" t="s">
        <v>3</v>
      </c>
    </row>
    <row r="86" spans="1:7" x14ac:dyDescent="0.25">
      <c r="A86" t="b">
        <v>0</v>
      </c>
      <c r="D86">
        <v>29</v>
      </c>
      <c r="E86" s="190" t="s">
        <v>371</v>
      </c>
      <c r="F86" t="s">
        <v>61</v>
      </c>
      <c r="G86" s="103" t="s">
        <v>3</v>
      </c>
    </row>
    <row r="87" spans="1:7" x14ac:dyDescent="0.25">
      <c r="A87" t="b">
        <v>1</v>
      </c>
      <c r="D87">
        <v>30</v>
      </c>
      <c r="E87" s="190" t="s">
        <v>371</v>
      </c>
      <c r="F87" t="s">
        <v>61</v>
      </c>
      <c r="G87" s="103" t="s">
        <v>3</v>
      </c>
    </row>
    <row r="88" spans="1:7" x14ac:dyDescent="0.25">
      <c r="A88" t="s">
        <v>109</v>
      </c>
      <c r="D88">
        <v>31</v>
      </c>
      <c r="E88" s="190" t="s">
        <v>371</v>
      </c>
      <c r="F88" t="s">
        <v>353</v>
      </c>
      <c r="G88" s="103" t="s">
        <v>3</v>
      </c>
    </row>
    <row r="89" spans="1:7" x14ac:dyDescent="0.25">
      <c r="B89" t="s">
        <v>330</v>
      </c>
      <c r="D89">
        <v>32</v>
      </c>
      <c r="E89" s="190" t="s">
        <v>371</v>
      </c>
      <c r="F89" t="s">
        <v>353</v>
      </c>
      <c r="G89" s="103" t="s">
        <v>3</v>
      </c>
    </row>
    <row r="90" spans="1:7" x14ac:dyDescent="0.25">
      <c r="D90">
        <v>33</v>
      </c>
      <c r="E90" s="190" t="s">
        <v>371</v>
      </c>
      <c r="F90" t="s">
        <v>354</v>
      </c>
      <c r="G90" s="103" t="s">
        <v>3</v>
      </c>
    </row>
    <row r="91" spans="1:7" x14ac:dyDescent="0.25">
      <c r="B91" t="s">
        <v>323</v>
      </c>
      <c r="D91" s="192">
        <v>34</v>
      </c>
      <c r="E91" s="190" t="s">
        <v>371</v>
      </c>
      <c r="F91" t="s">
        <v>354</v>
      </c>
      <c r="G91" s="103" t="s">
        <v>3</v>
      </c>
    </row>
    <row r="92" spans="1:7" x14ac:dyDescent="0.25">
      <c r="D92">
        <v>35</v>
      </c>
      <c r="E92" s="190" t="s">
        <v>371</v>
      </c>
      <c r="F92" t="s">
        <v>363</v>
      </c>
      <c r="G92" s="103" t="s">
        <v>3</v>
      </c>
    </row>
    <row r="93" spans="1:7" x14ac:dyDescent="0.25">
      <c r="D93">
        <v>36</v>
      </c>
      <c r="E93" s="190" t="s">
        <v>371</v>
      </c>
      <c r="F93" t="s">
        <v>361</v>
      </c>
      <c r="G93" s="103" t="s">
        <v>3</v>
      </c>
    </row>
    <row r="94" spans="1:7" x14ac:dyDescent="0.25">
      <c r="D94">
        <v>37</v>
      </c>
      <c r="E94" s="190" t="s">
        <v>371</v>
      </c>
      <c r="F94" t="s">
        <v>362</v>
      </c>
      <c r="G94" s="103" t="s">
        <v>3</v>
      </c>
    </row>
    <row r="96" spans="1:7" x14ac:dyDescent="0.25">
      <c r="B96" t="s">
        <v>331</v>
      </c>
      <c r="D96">
        <v>50</v>
      </c>
      <c r="E96" s="190" t="s">
        <v>371</v>
      </c>
      <c r="F96" t="s">
        <v>61</v>
      </c>
      <c r="G96" t="s">
        <v>15</v>
      </c>
    </row>
    <row r="97" spans="1:7" x14ac:dyDescent="0.25">
      <c r="B97" t="s">
        <v>330</v>
      </c>
      <c r="D97">
        <v>51</v>
      </c>
      <c r="E97" s="190" t="s">
        <v>371</v>
      </c>
      <c r="F97" t="s">
        <v>61</v>
      </c>
      <c r="G97" t="s">
        <v>15</v>
      </c>
    </row>
    <row r="98" spans="1:7" x14ac:dyDescent="0.25">
      <c r="B98" t="s">
        <v>323</v>
      </c>
      <c r="D98">
        <v>52</v>
      </c>
      <c r="E98" s="190" t="s">
        <v>371</v>
      </c>
      <c r="F98" t="s">
        <v>61</v>
      </c>
      <c r="G98" t="s">
        <v>15</v>
      </c>
    </row>
    <row r="99" spans="1:7" x14ac:dyDescent="0.25">
      <c r="B99" t="s">
        <v>324</v>
      </c>
      <c r="D99">
        <v>53</v>
      </c>
      <c r="E99" s="190" t="s">
        <v>371</v>
      </c>
      <c r="F99" t="s">
        <v>353</v>
      </c>
      <c r="G99" t="s">
        <v>15</v>
      </c>
    </row>
    <row r="100" spans="1:7" x14ac:dyDescent="0.25">
      <c r="B100" t="s">
        <v>325</v>
      </c>
      <c r="D100">
        <v>54</v>
      </c>
      <c r="E100" s="190" t="s">
        <v>371</v>
      </c>
      <c r="F100" t="s">
        <v>353</v>
      </c>
      <c r="G100" t="s">
        <v>15</v>
      </c>
    </row>
    <row r="101" spans="1:7" x14ac:dyDescent="0.25">
      <c r="A101" t="b">
        <v>0</v>
      </c>
      <c r="D101">
        <v>55</v>
      </c>
      <c r="E101" s="190" t="s">
        <v>371</v>
      </c>
      <c r="F101" t="s">
        <v>364</v>
      </c>
      <c r="G101" t="s">
        <v>15</v>
      </c>
    </row>
    <row r="102" spans="1:7" x14ac:dyDescent="0.25">
      <c r="A102" t="b">
        <v>0</v>
      </c>
      <c r="D102">
        <v>56</v>
      </c>
      <c r="E102" s="190" t="s">
        <v>371</v>
      </c>
      <c r="F102" t="s">
        <v>354</v>
      </c>
      <c r="G102" t="s">
        <v>15</v>
      </c>
    </row>
    <row r="103" spans="1:7" x14ac:dyDescent="0.25">
      <c r="A103" t="b">
        <v>1</v>
      </c>
      <c r="D103">
        <v>57</v>
      </c>
      <c r="E103" s="190" t="s">
        <v>371</v>
      </c>
      <c r="F103" t="s">
        <v>361</v>
      </c>
      <c r="G103" t="s">
        <v>15</v>
      </c>
    </row>
    <row r="104" spans="1:7" x14ac:dyDescent="0.25">
      <c r="A104" s="110">
        <v>43446</v>
      </c>
    </row>
    <row r="105" spans="1:7" x14ac:dyDescent="0.25">
      <c r="A105" t="b">
        <v>0</v>
      </c>
      <c r="D105">
        <v>58</v>
      </c>
      <c r="E105" s="190" t="s">
        <v>371</v>
      </c>
      <c r="F105" t="s">
        <v>61</v>
      </c>
      <c r="G105" s="103" t="s">
        <v>17</v>
      </c>
    </row>
    <row r="106" spans="1:7" x14ac:dyDescent="0.25">
      <c r="A106" t="b">
        <v>1</v>
      </c>
      <c r="D106">
        <v>59</v>
      </c>
      <c r="E106" s="190" t="s">
        <v>371</v>
      </c>
      <c r="F106" t="s">
        <v>61</v>
      </c>
      <c r="G106" s="103" t="s">
        <v>17</v>
      </c>
    </row>
    <row r="107" spans="1:7" x14ac:dyDescent="0.25">
      <c r="A107" t="b">
        <v>1</v>
      </c>
      <c r="D107">
        <v>60</v>
      </c>
      <c r="E107" s="190" t="s">
        <v>371</v>
      </c>
      <c r="F107" t="s">
        <v>61</v>
      </c>
      <c r="G107" s="103" t="s">
        <v>17</v>
      </c>
    </row>
    <row r="108" spans="1:7" x14ac:dyDescent="0.25">
      <c r="A108" t="b">
        <v>1</v>
      </c>
      <c r="D108">
        <v>61</v>
      </c>
      <c r="E108" s="190" t="s">
        <v>371</v>
      </c>
      <c r="F108" t="s">
        <v>353</v>
      </c>
      <c r="G108" s="103" t="s">
        <v>17</v>
      </c>
    </row>
    <row r="109" spans="1:7" x14ac:dyDescent="0.25">
      <c r="A109" t="s">
        <v>320</v>
      </c>
      <c r="D109">
        <v>62</v>
      </c>
      <c r="E109" s="190" t="s">
        <v>371</v>
      </c>
      <c r="F109" t="s">
        <v>353</v>
      </c>
      <c r="G109" s="103" t="s">
        <v>17</v>
      </c>
    </row>
    <row r="110" spans="1:7" x14ac:dyDescent="0.25">
      <c r="A110" s="110">
        <v>43101</v>
      </c>
      <c r="D110">
        <v>63</v>
      </c>
      <c r="E110" s="190" t="s">
        <v>371</v>
      </c>
      <c r="F110" t="s">
        <v>353</v>
      </c>
      <c r="G110" s="103" t="s">
        <v>17</v>
      </c>
    </row>
    <row r="111" spans="1:7" x14ac:dyDescent="0.25">
      <c r="D111">
        <v>4</v>
      </c>
      <c r="E111" s="190" t="s">
        <v>371</v>
      </c>
      <c r="F111" t="s">
        <v>354</v>
      </c>
      <c r="G111" s="103" t="s">
        <v>17</v>
      </c>
    </row>
    <row r="112" spans="1:7" x14ac:dyDescent="0.25">
      <c r="A112" t="s">
        <v>314</v>
      </c>
      <c r="D112">
        <v>5</v>
      </c>
      <c r="E112" s="190" t="s">
        <v>371</v>
      </c>
      <c r="F112" t="s">
        <v>362</v>
      </c>
      <c r="G112" s="103" t="s">
        <v>17</v>
      </c>
    </row>
    <row r="113" spans="1:6" x14ac:dyDescent="0.25">
      <c r="A113" t="s">
        <v>316</v>
      </c>
    </row>
    <row r="114" spans="1:6" x14ac:dyDescent="0.25">
      <c r="D114" s="66">
        <v>1</v>
      </c>
      <c r="E114" s="190" t="s">
        <v>371</v>
      </c>
      <c r="F114" t="s">
        <v>80</v>
      </c>
    </row>
    <row r="115" spans="1:6" x14ac:dyDescent="0.25">
      <c r="A115" t="s">
        <v>318</v>
      </c>
      <c r="D115" s="66">
        <v>2</v>
      </c>
      <c r="E115" s="190" t="s">
        <v>371</v>
      </c>
      <c r="F115" t="s">
        <v>80</v>
      </c>
    </row>
    <row r="116" spans="1:6" x14ac:dyDescent="0.25">
      <c r="D116" s="66">
        <v>3</v>
      </c>
      <c r="E116" s="190" t="s">
        <v>371</v>
      </c>
      <c r="F116" t="s">
        <v>80</v>
      </c>
    </row>
    <row r="117" spans="1:6" x14ac:dyDescent="0.25">
      <c r="A117" t="s">
        <v>314</v>
      </c>
    </row>
    <row r="119" spans="1:6" x14ac:dyDescent="0.25">
      <c r="A119" t="s">
        <v>314</v>
      </c>
    </row>
    <row r="129" spans="1:5" ht="39.6" customHeight="1" x14ac:dyDescent="0.25">
      <c r="C129" s="72" t="s">
        <v>381</v>
      </c>
      <c r="E129" s="72"/>
    </row>
    <row r="130" spans="1:5" ht="38.4" customHeight="1" x14ac:dyDescent="0.25">
      <c r="C130" s="72" t="s">
        <v>382</v>
      </c>
      <c r="E130" s="72"/>
    </row>
    <row r="131" spans="1:5" ht="37.200000000000003" customHeight="1" x14ac:dyDescent="0.25">
      <c r="A131" t="s">
        <v>315</v>
      </c>
      <c r="C131" s="72" t="s">
        <v>374</v>
      </c>
      <c r="E131" s="72"/>
    </row>
    <row r="132" spans="1:5" ht="47.4" customHeight="1" x14ac:dyDescent="0.25">
      <c r="A132" t="s">
        <v>315</v>
      </c>
      <c r="C132" s="72" t="s">
        <v>375</v>
      </c>
      <c r="D132" s="72"/>
      <c r="E132" s="72"/>
    </row>
    <row r="133" spans="1:5" ht="41.4" customHeight="1" x14ac:dyDescent="0.25">
      <c r="C133" s="72" t="s">
        <v>376</v>
      </c>
      <c r="D133" s="72"/>
    </row>
    <row r="134" spans="1:5" ht="43.8" customHeight="1" x14ac:dyDescent="0.25">
      <c r="C134" s="72" t="s">
        <v>377</v>
      </c>
      <c r="D134" s="72"/>
    </row>
    <row r="135" spans="1:5" ht="42" customHeight="1" x14ac:dyDescent="0.25">
      <c r="C135" s="72" t="s">
        <v>378</v>
      </c>
      <c r="D135" s="72"/>
    </row>
    <row r="136" spans="1:5" ht="43.2" customHeight="1" x14ac:dyDescent="0.25">
      <c r="C136" s="72" t="s">
        <v>379</v>
      </c>
      <c r="D136" s="72"/>
    </row>
    <row r="137" spans="1:5" ht="54" customHeight="1" x14ac:dyDescent="0.25">
      <c r="C137" s="72" t="s">
        <v>380</v>
      </c>
      <c r="D137" s="72"/>
    </row>
    <row r="138" spans="1:5" ht="22.8" customHeight="1" x14ac:dyDescent="0.25">
      <c r="A138" t="s">
        <v>315</v>
      </c>
    </row>
    <row r="145" spans="1:1" x14ac:dyDescent="0.25">
      <c r="A145" t="s">
        <v>317</v>
      </c>
    </row>
    <row r="148" spans="1:1" x14ac:dyDescent="0.25">
      <c r="A148" t="s">
        <v>315</v>
      </c>
    </row>
    <row r="154" spans="1:1" x14ac:dyDescent="0.25">
      <c r="A154" t="s">
        <v>319</v>
      </c>
    </row>
    <row r="161" spans="1:1" ht="55.2" x14ac:dyDescent="0.25">
      <c r="A161" s="182" t="s">
        <v>343</v>
      </c>
    </row>
    <row r="176" spans="1:1" x14ac:dyDescent="0.25">
      <c r="A176" t="s">
        <v>334</v>
      </c>
    </row>
    <row r="177" spans="1:1" x14ac:dyDescent="0.25">
      <c r="A177" t="s">
        <v>335</v>
      </c>
    </row>
    <row r="178" spans="1:1" x14ac:dyDescent="0.25">
      <c r="A178" t="s">
        <v>336</v>
      </c>
    </row>
    <row r="185" spans="1:1" x14ac:dyDescent="0.25">
      <c r="A185" s="110">
        <v>40858</v>
      </c>
    </row>
    <row r="186" spans="1:1" x14ac:dyDescent="0.25">
      <c r="A186" t="s">
        <v>323</v>
      </c>
    </row>
    <row r="187" spans="1:1" x14ac:dyDescent="0.25">
      <c r="A187">
        <v>505896</v>
      </c>
    </row>
    <row r="188" spans="1:1" x14ac:dyDescent="0.25">
      <c r="A188" t="s">
        <v>338</v>
      </c>
    </row>
    <row r="190" spans="1:1" x14ac:dyDescent="0.25">
      <c r="A190" t="s">
        <v>331</v>
      </c>
    </row>
    <row r="191" spans="1:1" x14ac:dyDescent="0.25">
      <c r="A191" t="s">
        <v>331</v>
      </c>
    </row>
    <row r="192" spans="1:1" x14ac:dyDescent="0.25">
      <c r="A192" s="110">
        <v>40941</v>
      </c>
    </row>
    <row r="193" spans="1:1" x14ac:dyDescent="0.25">
      <c r="A193" t="s">
        <v>331</v>
      </c>
    </row>
    <row r="194" spans="1:1" x14ac:dyDescent="0.25">
      <c r="A194">
        <v>60</v>
      </c>
    </row>
    <row r="195" spans="1:1" x14ac:dyDescent="0.25">
      <c r="A195" t="s">
        <v>337</v>
      </c>
    </row>
    <row r="196" spans="1:1" x14ac:dyDescent="0.25">
      <c r="A196" t="s">
        <v>338</v>
      </c>
    </row>
    <row r="197" spans="1:1" x14ac:dyDescent="0.25">
      <c r="A197" s="110">
        <v>43444</v>
      </c>
    </row>
    <row r="198" spans="1:1" x14ac:dyDescent="0.25">
      <c r="A198" s="181" t="s">
        <v>326</v>
      </c>
    </row>
    <row r="199" spans="1:1" x14ac:dyDescent="0.25">
      <c r="A199" s="181" t="s">
        <v>327</v>
      </c>
    </row>
    <row r="200" spans="1:1" x14ac:dyDescent="0.25">
      <c r="A200" s="181" t="s">
        <v>329</v>
      </c>
    </row>
    <row r="210" spans="1:2" x14ac:dyDescent="0.25">
      <c r="A210" s="181" t="s">
        <v>333</v>
      </c>
      <c r="B210" t="b">
        <v>0</v>
      </c>
    </row>
    <row r="211" spans="1:2" x14ac:dyDescent="0.25">
      <c r="A211" s="181" t="s">
        <v>332</v>
      </c>
      <c r="B211" s="110">
        <v>40461</v>
      </c>
    </row>
    <row r="212" spans="1:2" x14ac:dyDescent="0.25">
      <c r="A212">
        <v>165500</v>
      </c>
      <c r="B212" t="s">
        <v>322</v>
      </c>
    </row>
    <row r="214" spans="1:2" x14ac:dyDescent="0.25">
      <c r="A214">
        <v>1212</v>
      </c>
    </row>
    <row r="215" spans="1:2" x14ac:dyDescent="0.25">
      <c r="A215" t="b">
        <v>1</v>
      </c>
    </row>
    <row r="216" spans="1:2" ht="27.6" x14ac:dyDescent="0.25">
      <c r="A216">
        <v>5446</v>
      </c>
      <c r="B216" s="182" t="s">
        <v>345</v>
      </c>
    </row>
    <row r="217" spans="1:2" x14ac:dyDescent="0.25">
      <c r="B217" s="110">
        <v>42126</v>
      </c>
    </row>
    <row r="218" spans="1:2" x14ac:dyDescent="0.25">
      <c r="B218">
        <v>2525</v>
      </c>
    </row>
    <row r="219" spans="1:2" ht="55.2" x14ac:dyDescent="0.25">
      <c r="B219" s="182" t="s">
        <v>340</v>
      </c>
    </row>
    <row r="220" spans="1:2" x14ac:dyDescent="0.25">
      <c r="B220" s="110">
        <v>42402</v>
      </c>
    </row>
    <row r="221" spans="1:2" x14ac:dyDescent="0.25">
      <c r="B221">
        <v>1234</v>
      </c>
    </row>
    <row r="222" spans="1:2" ht="55.2" x14ac:dyDescent="0.25">
      <c r="B222" s="182" t="s">
        <v>341</v>
      </c>
    </row>
    <row r="223" spans="1:2" x14ac:dyDescent="0.25">
      <c r="B223" t="s">
        <v>339</v>
      </c>
    </row>
    <row r="225" spans="2:2" ht="41.4" x14ac:dyDescent="0.25">
      <c r="B225" s="182" t="s">
        <v>342</v>
      </c>
    </row>
  </sheetData>
  <conditionalFormatting sqref="C3">
    <cfRule type="colorScale" priority="2">
      <colorScale>
        <cfvo type="percent" val="0"/>
        <cfvo type="percent" val="50"/>
        <cfvo type="percent" val="100"/>
        <color rgb="FFF8696B"/>
        <color rgb="FFFFEB84"/>
        <color rgb="FF63BE7B"/>
      </colorScale>
    </cfRule>
  </conditionalFormatting>
  <conditionalFormatting sqref="K10">
    <cfRule type="colorScale" priority="1">
      <colorScale>
        <cfvo type="percent" val="0"/>
        <cfvo type="percent" val="50"/>
        <cfvo type="percent" val="100"/>
        <color rgb="FFF8696B"/>
        <color rgb="FFFFEB84"/>
        <color rgb="FF63BE7B"/>
      </colorScale>
    </cfRule>
  </conditionalFormatting>
  <hyperlinks>
    <hyperlink ref="E54:E61" r:id="rId1" display="toto@hotmail.fr"/>
    <hyperlink ref="E63:E74" r:id="rId2" display="toto@hotmail.fr"/>
    <hyperlink ref="E76:E80" r:id="rId3" display="toto@hotmail.fr"/>
    <hyperlink ref="E81:E82" r:id="rId4" display="toto@hotmail.fr"/>
    <hyperlink ref="E85:E94" r:id="rId5" display="toto@hotmail.fr"/>
    <hyperlink ref="E96:E103" r:id="rId6" display="toto@hotmail.fr"/>
    <hyperlink ref="E105:E112" r:id="rId7" display="toto@hotmail.fr"/>
    <hyperlink ref="E114:E116" r:id="rId8" display="toto@hotmail.fr"/>
  </hyperlinks>
  <pageMargins left="0.7" right="0.7" top="0.75" bottom="0.75" header="0.3" footer="0.3"/>
  <pageSetup paperSize="9" orientation="portrait" r:id="rId9"/>
  <drawing r:id="rId10"/>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8</vt:i4>
      </vt:variant>
      <vt:variant>
        <vt:lpstr>Plages nommées</vt:lpstr>
      </vt:variant>
      <vt:variant>
        <vt:i4>5</vt:i4>
      </vt:variant>
    </vt:vector>
  </HeadingPairs>
  <TitlesOfParts>
    <vt:vector size="13" baseType="lpstr">
      <vt:lpstr>Feuil1</vt:lpstr>
      <vt:lpstr>Budgetisation</vt:lpstr>
      <vt:lpstr>Listing</vt:lpstr>
      <vt:lpstr>Avenant-TS 1</vt:lpstr>
      <vt:lpstr>Avenant-TS 2</vt:lpstr>
      <vt:lpstr>Avenant-TS 3</vt:lpstr>
      <vt:lpstr>Avenant-TS 4</vt:lpstr>
      <vt:lpstr>base_de_données</vt:lpstr>
      <vt:lpstr>'Avenant-TS 1'!Zone_d_impression</vt:lpstr>
      <vt:lpstr>'Avenant-TS 2'!Zone_d_impression</vt:lpstr>
      <vt:lpstr>'Avenant-TS 3'!Zone_d_impression</vt:lpstr>
      <vt:lpstr>'Avenant-TS 4'!Zone_d_impression</vt:lpstr>
      <vt:lpstr>Budgetisation!Zone_d_impression</vt:lpstr>
    </vt:vector>
  </TitlesOfParts>
  <Company>HGroup</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Cauet, Fabrice</dc:creator>
  <cp:lastModifiedBy>Cauet, Fabrice</cp:lastModifiedBy>
  <cp:lastPrinted>2018-10-15T10:34:21Z</cp:lastPrinted>
  <dcterms:created xsi:type="dcterms:W3CDTF">2018-08-29T06:40:04Z</dcterms:created>
  <dcterms:modified xsi:type="dcterms:W3CDTF">2018-11-26T08:07:26Z</dcterms:modified>
</cp:coreProperties>
</file>