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Mises" sheetId="37" r:id="rId1"/>
    <sheet name="Feuil1" sheetId="5" r:id="rId2"/>
    <sheet name="Feuil2" sheetId="31" r:id="rId3"/>
    <sheet name="Feuil3" sheetId="32" r:id="rId4"/>
    <sheet name="Feuil4" sheetId="33" r:id="rId5"/>
    <sheet name="Feuil5" sheetId="6" r:id="rId6"/>
    <sheet name="Feuil6" sheetId="7" r:id="rId7"/>
    <sheet name="feuil7" sheetId="4" r:id="rId8"/>
    <sheet name="Feuil8" sheetId="1" r:id="rId9"/>
    <sheet name="Feuil9" sheetId="10" r:id="rId10"/>
    <sheet name="Feuil10" sheetId="11" r:id="rId11"/>
    <sheet name="Feuil11" sheetId="12" r:id="rId12"/>
    <sheet name="Feuil12" sheetId="13" r:id="rId13"/>
    <sheet name="Feuil13" sheetId="14" r:id="rId14"/>
    <sheet name="Feuil14" sheetId="15" r:id="rId15"/>
    <sheet name="Feuil15" sheetId="16" r:id="rId16"/>
    <sheet name="Feuil16" sheetId="17" r:id="rId17"/>
    <sheet name="Feuil17" sheetId="18" r:id="rId18"/>
    <sheet name="Feuil18" sheetId="19" r:id="rId19"/>
    <sheet name="Feuil19" sheetId="20" r:id="rId20"/>
    <sheet name="Feuil20" sheetId="21" r:id="rId21"/>
    <sheet name="Feuil21" sheetId="22" r:id="rId22"/>
    <sheet name="Feuil22" sheetId="23" r:id="rId23"/>
    <sheet name="Feuil23" sheetId="24" r:id="rId24"/>
    <sheet name="Feuil24" sheetId="25" r:id="rId25"/>
    <sheet name="Feuil25" sheetId="26" r:id="rId26"/>
    <sheet name="Feuil26" sheetId="27" r:id="rId27"/>
    <sheet name="Feuil27" sheetId="28" r:id="rId28"/>
    <sheet name="Feuil28" sheetId="29" r:id="rId29"/>
    <sheet name="Feuil29" sheetId="34" r:id="rId30"/>
    <sheet name="Feuil30" sheetId="35" r:id="rId31"/>
    <sheet name="Feuil31" sheetId="36" r:id="rId32"/>
    <sheet name="SEPTEMBRE 2018" sheetId="3" r:id="rId33"/>
    <sheet name="Calculs" sheetId="38" r:id="rId34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37" l="1"/>
  <c r="C20" i="37"/>
  <c r="D20" i="37"/>
  <c r="E20" i="37"/>
  <c r="B19" i="37"/>
  <c r="C19" i="37"/>
  <c r="D19" i="37"/>
  <c r="E19" i="37"/>
  <c r="B18" i="37"/>
  <c r="C18" i="37"/>
  <c r="D18" i="37"/>
  <c r="E18" i="37"/>
  <c r="B17" i="37"/>
  <c r="C17" i="37"/>
  <c r="D17" i="37"/>
  <c r="E17" i="37"/>
  <c r="B16" i="37"/>
  <c r="C16" i="37"/>
  <c r="D16" i="37"/>
  <c r="E16" i="37"/>
  <c r="B15" i="37"/>
  <c r="C15" i="37"/>
  <c r="D15" i="37"/>
  <c r="E15" i="37"/>
  <c r="B14" i="37"/>
  <c r="C14" i="37"/>
  <c r="D14" i="37"/>
  <c r="E14" i="37"/>
  <c r="B13" i="37"/>
  <c r="C13" i="37"/>
  <c r="D13" i="37"/>
  <c r="E13" i="37"/>
  <c r="B12" i="37"/>
  <c r="C12" i="37"/>
  <c r="D12" i="37"/>
  <c r="E12" i="37"/>
  <c r="B11" i="37"/>
  <c r="C11" i="37"/>
  <c r="D11" i="37"/>
  <c r="E11" i="37"/>
  <c r="B10" i="37"/>
  <c r="C10" i="37"/>
  <c r="D10" i="37"/>
  <c r="E10" i="37"/>
  <c r="B9" i="37"/>
  <c r="C9" i="37"/>
  <c r="D9" i="37"/>
  <c r="E9" i="37"/>
  <c r="C22" i="38" l="1"/>
  <c r="C24" i="38"/>
  <c r="C26" i="38"/>
  <c r="C28" i="38"/>
  <c r="C30" i="38"/>
  <c r="C23" i="38"/>
  <c r="C25" i="38"/>
  <c r="C27" i="38"/>
  <c r="C29" i="38"/>
  <c r="C31" i="38"/>
  <c r="C2" i="38"/>
  <c r="C4" i="38"/>
  <c r="C6" i="38"/>
  <c r="C8" i="38"/>
  <c r="C10" i="38"/>
  <c r="C12" i="38"/>
  <c r="C14" i="38"/>
  <c r="C16" i="38"/>
  <c r="C18" i="38"/>
  <c r="C20" i="38"/>
  <c r="C3" i="38"/>
  <c r="C5" i="38"/>
  <c r="C7" i="38"/>
  <c r="C9" i="38"/>
  <c r="C11" i="38"/>
  <c r="C13" i="38"/>
  <c r="C15" i="38"/>
  <c r="C17" i="38"/>
  <c r="C19" i="38"/>
  <c r="C21" i="38"/>
  <c r="C1" i="38"/>
  <c r="D2" i="38" l="1"/>
  <c r="D16" i="38"/>
  <c r="D17" i="38" s="1"/>
  <c r="D18" i="38" s="1"/>
  <c r="D19" i="38" s="1"/>
  <c r="D20" i="38" s="1"/>
  <c r="D21" i="38" s="1"/>
  <c r="D13" i="38"/>
  <c r="D14" i="38" s="1"/>
  <c r="D15" i="38" s="1"/>
  <c r="D22" i="38"/>
  <c r="D23" i="38" s="1"/>
  <c r="D24" i="38" s="1"/>
  <c r="D25" i="38" s="1"/>
  <c r="D26" i="38" s="1"/>
  <c r="D27" i="38" s="1"/>
  <c r="D28" i="38" s="1"/>
  <c r="D29" i="38" s="1"/>
  <c r="D30" i="38" s="1"/>
  <c r="D3" i="38"/>
  <c r="D4" i="38" s="1"/>
  <c r="D5" i="38" s="1"/>
  <c r="D6" i="38" s="1"/>
  <c r="D7" i="38" s="1"/>
  <c r="D8" i="38" s="1"/>
  <c r="D9" i="38" s="1"/>
  <c r="D10" i="38" s="1"/>
  <c r="D11" i="38" s="1"/>
  <c r="D12" i="38" s="1"/>
  <c r="K30" i="3" l="1"/>
  <c r="L30" i="3"/>
  <c r="M30" i="3"/>
  <c r="N30" i="3"/>
  <c r="J30" i="3"/>
  <c r="V17" i="3"/>
  <c r="W17" i="3"/>
  <c r="X17" i="3"/>
  <c r="Y17" i="3"/>
  <c r="V18" i="3"/>
  <c r="W18" i="3"/>
  <c r="X18" i="3"/>
  <c r="Y18" i="3"/>
  <c r="V19" i="3"/>
  <c r="W19" i="3"/>
  <c r="X19" i="3"/>
  <c r="Y19" i="3"/>
  <c r="V20" i="3"/>
  <c r="W20" i="3"/>
  <c r="X20" i="3"/>
  <c r="Y20" i="3"/>
  <c r="V21" i="3"/>
  <c r="W21" i="3"/>
  <c r="X21" i="3"/>
  <c r="Y21" i="3"/>
  <c r="V3" i="3"/>
  <c r="W3" i="3"/>
  <c r="X3" i="3"/>
  <c r="Y3" i="3"/>
  <c r="V4" i="3"/>
  <c r="W4" i="3"/>
  <c r="X4" i="3"/>
  <c r="Y4" i="3"/>
  <c r="V5" i="3"/>
  <c r="W5" i="3"/>
  <c r="X5" i="3"/>
  <c r="Y5" i="3"/>
  <c r="V6" i="3"/>
  <c r="W6" i="3"/>
  <c r="X6" i="3"/>
  <c r="Y6" i="3"/>
  <c r="V7" i="3"/>
  <c r="W7" i="3"/>
  <c r="X7" i="3"/>
  <c r="Y7" i="3"/>
  <c r="V8" i="3"/>
  <c r="W8" i="3"/>
  <c r="X8" i="3"/>
  <c r="Y8" i="3"/>
  <c r="V9" i="3"/>
  <c r="W9" i="3"/>
  <c r="X9" i="3"/>
  <c r="Y9" i="3"/>
  <c r="V10" i="3"/>
  <c r="W10" i="3"/>
  <c r="X10" i="3"/>
  <c r="Y10" i="3"/>
  <c r="V11" i="3"/>
  <c r="W11" i="3"/>
  <c r="X11" i="3"/>
  <c r="Y11" i="3"/>
  <c r="V12" i="3"/>
  <c r="W12" i="3"/>
  <c r="X12" i="3"/>
  <c r="Y12" i="3"/>
  <c r="V13" i="3"/>
  <c r="W13" i="3"/>
  <c r="X13" i="3"/>
  <c r="Y13" i="3"/>
  <c r="V14" i="3"/>
  <c r="W14" i="3"/>
  <c r="X14" i="3"/>
  <c r="Y14" i="3"/>
  <c r="V15" i="3"/>
  <c r="W15" i="3"/>
  <c r="X15" i="3"/>
  <c r="Y15" i="3"/>
  <c r="V16" i="3"/>
  <c r="W16" i="3"/>
  <c r="X16" i="3"/>
  <c r="Y16" i="3"/>
  <c r="W2" i="3"/>
  <c r="X2" i="3"/>
  <c r="Y2" i="3"/>
  <c r="V2" i="3"/>
  <c r="V3" i="31"/>
  <c r="W3" i="31"/>
  <c r="X3" i="31"/>
  <c r="Y3" i="31"/>
  <c r="V4" i="31"/>
  <c r="W4" i="31"/>
  <c r="X4" i="31"/>
  <c r="Y4" i="31"/>
  <c r="V5" i="31"/>
  <c r="W5" i="31"/>
  <c r="X5" i="31"/>
  <c r="Y5" i="31"/>
  <c r="V6" i="31"/>
  <c r="W6" i="31"/>
  <c r="X6" i="31"/>
  <c r="Y6" i="31"/>
  <c r="V7" i="31"/>
  <c r="W7" i="31"/>
  <c r="X7" i="31"/>
  <c r="Y7" i="31"/>
  <c r="V8" i="31"/>
  <c r="W8" i="31"/>
  <c r="X8" i="31"/>
  <c r="Y8" i="31"/>
  <c r="V9" i="31"/>
  <c r="W9" i="31"/>
  <c r="X9" i="31"/>
  <c r="Y9" i="31"/>
  <c r="V10" i="31"/>
  <c r="W10" i="31"/>
  <c r="X10" i="31"/>
  <c r="Y10" i="31"/>
  <c r="V11" i="31"/>
  <c r="W11" i="31"/>
  <c r="X11" i="31"/>
  <c r="Y11" i="31"/>
  <c r="V12" i="31"/>
  <c r="W12" i="31"/>
  <c r="X12" i="31"/>
  <c r="Y12" i="31"/>
  <c r="V13" i="31"/>
  <c r="W13" i="31"/>
  <c r="X13" i="31"/>
  <c r="Y13" i="31"/>
  <c r="V14" i="31"/>
  <c r="W14" i="31"/>
  <c r="X14" i="31"/>
  <c r="Y14" i="31"/>
  <c r="V15" i="31"/>
  <c r="W15" i="31"/>
  <c r="X15" i="31"/>
  <c r="Y15" i="31"/>
  <c r="V16" i="31"/>
  <c r="W16" i="31"/>
  <c r="X16" i="31"/>
  <c r="Y16" i="31"/>
  <c r="V17" i="31"/>
  <c r="W17" i="31"/>
  <c r="X17" i="31"/>
  <c r="Y17" i="31"/>
  <c r="V18" i="31"/>
  <c r="W18" i="31"/>
  <c r="X18" i="31"/>
  <c r="Y18" i="31"/>
  <c r="V19" i="31"/>
  <c r="W19" i="31"/>
  <c r="X19" i="31"/>
  <c r="Y19" i="31"/>
  <c r="V20" i="31"/>
  <c r="W20" i="31"/>
  <c r="X20" i="31"/>
  <c r="Y20" i="31"/>
  <c r="V21" i="31"/>
  <c r="W21" i="31"/>
  <c r="X21" i="31"/>
  <c r="Y21" i="31"/>
  <c r="V3" i="32"/>
  <c r="W3" i="32"/>
  <c r="X3" i="32"/>
  <c r="Y3" i="32"/>
  <c r="V4" i="32"/>
  <c r="W4" i="32"/>
  <c r="X4" i="32"/>
  <c r="Y4" i="32"/>
  <c r="V5" i="32"/>
  <c r="W5" i="32"/>
  <c r="X5" i="32"/>
  <c r="Y5" i="32"/>
  <c r="V6" i="32"/>
  <c r="W6" i="32"/>
  <c r="X6" i="32"/>
  <c r="Y6" i="32"/>
  <c r="V7" i="32"/>
  <c r="W7" i="32"/>
  <c r="X7" i="32"/>
  <c r="Y7" i="32"/>
  <c r="V8" i="32"/>
  <c r="W8" i="32"/>
  <c r="X8" i="32"/>
  <c r="Y8" i="32"/>
  <c r="V9" i="32"/>
  <c r="W9" i="32"/>
  <c r="X9" i="32"/>
  <c r="Y9" i="32"/>
  <c r="V10" i="32"/>
  <c r="W10" i="32"/>
  <c r="X10" i="32"/>
  <c r="Y10" i="32"/>
  <c r="V11" i="32"/>
  <c r="W11" i="32"/>
  <c r="X11" i="32"/>
  <c r="Y11" i="32"/>
  <c r="V12" i="32"/>
  <c r="W12" i="32"/>
  <c r="X12" i="32"/>
  <c r="Y12" i="32"/>
  <c r="V13" i="32"/>
  <c r="W13" i="32"/>
  <c r="X13" i="32"/>
  <c r="Y13" i="32"/>
  <c r="V14" i="32"/>
  <c r="W14" i="32"/>
  <c r="X14" i="32"/>
  <c r="Y14" i="32"/>
  <c r="V15" i="32"/>
  <c r="W15" i="32"/>
  <c r="X15" i="32"/>
  <c r="Y15" i="32"/>
  <c r="V16" i="32"/>
  <c r="W16" i="32"/>
  <c r="X16" i="32"/>
  <c r="Y16" i="32"/>
  <c r="V17" i="32"/>
  <c r="W17" i="32"/>
  <c r="X17" i="32"/>
  <c r="Y17" i="32"/>
  <c r="V18" i="32"/>
  <c r="W18" i="32"/>
  <c r="X18" i="32"/>
  <c r="Y18" i="32"/>
  <c r="V19" i="32"/>
  <c r="W19" i="32"/>
  <c r="X19" i="32"/>
  <c r="Y19" i="32"/>
  <c r="V20" i="32"/>
  <c r="W20" i="32"/>
  <c r="X20" i="32"/>
  <c r="Y20" i="32"/>
  <c r="V21" i="32"/>
  <c r="W21" i="32"/>
  <c r="X21" i="32"/>
  <c r="Y21" i="32"/>
  <c r="V3" i="33"/>
  <c r="W3" i="33"/>
  <c r="X3" i="33"/>
  <c r="Y3" i="33"/>
  <c r="V4" i="33"/>
  <c r="W4" i="33"/>
  <c r="X4" i="33"/>
  <c r="Y4" i="33"/>
  <c r="V5" i="33"/>
  <c r="W5" i="33"/>
  <c r="X5" i="33"/>
  <c r="Y5" i="33"/>
  <c r="V6" i="33"/>
  <c r="W6" i="33"/>
  <c r="X6" i="33"/>
  <c r="Y6" i="33"/>
  <c r="V7" i="33"/>
  <c r="W7" i="33"/>
  <c r="X7" i="33"/>
  <c r="Y7" i="33"/>
  <c r="V8" i="33"/>
  <c r="W8" i="33"/>
  <c r="X8" i="33"/>
  <c r="Y8" i="33"/>
  <c r="V9" i="33"/>
  <c r="W9" i="33"/>
  <c r="X9" i="33"/>
  <c r="Y9" i="33"/>
  <c r="V10" i="33"/>
  <c r="W10" i="33"/>
  <c r="X10" i="33"/>
  <c r="Y10" i="33"/>
  <c r="V11" i="33"/>
  <c r="W11" i="33"/>
  <c r="X11" i="33"/>
  <c r="Y11" i="33"/>
  <c r="V12" i="33"/>
  <c r="W12" i="33"/>
  <c r="X12" i="33"/>
  <c r="Y12" i="33"/>
  <c r="V13" i="33"/>
  <c r="W13" i="33"/>
  <c r="X13" i="33"/>
  <c r="Y13" i="33"/>
  <c r="V14" i="33"/>
  <c r="W14" i="33"/>
  <c r="X14" i="33"/>
  <c r="Y14" i="33"/>
  <c r="V15" i="33"/>
  <c r="W15" i="33"/>
  <c r="X15" i="33"/>
  <c r="Y15" i="33"/>
  <c r="V16" i="33"/>
  <c r="W16" i="33"/>
  <c r="X16" i="33"/>
  <c r="Y16" i="33"/>
  <c r="V17" i="33"/>
  <c r="W17" i="33"/>
  <c r="X17" i="33"/>
  <c r="Y17" i="33"/>
  <c r="V18" i="33"/>
  <c r="W18" i="33"/>
  <c r="X18" i="33"/>
  <c r="Y18" i="33"/>
  <c r="V19" i="33"/>
  <c r="W19" i="33"/>
  <c r="X19" i="33"/>
  <c r="Y19" i="33"/>
  <c r="V20" i="33"/>
  <c r="W20" i="33"/>
  <c r="X20" i="33"/>
  <c r="Y20" i="33"/>
  <c r="V21" i="33"/>
  <c r="W21" i="33"/>
  <c r="X21" i="33"/>
  <c r="Y21" i="33"/>
  <c r="V3" i="6"/>
  <c r="W3" i="6"/>
  <c r="X3" i="6"/>
  <c r="Y3" i="6"/>
  <c r="V4" i="6"/>
  <c r="W4" i="6"/>
  <c r="X4" i="6"/>
  <c r="Y4" i="6"/>
  <c r="V5" i="6"/>
  <c r="W5" i="6"/>
  <c r="X5" i="6"/>
  <c r="Y5" i="6"/>
  <c r="V6" i="6"/>
  <c r="W6" i="6"/>
  <c r="X6" i="6"/>
  <c r="Y6" i="6"/>
  <c r="V7" i="6"/>
  <c r="W7" i="6"/>
  <c r="X7" i="6"/>
  <c r="Y7" i="6"/>
  <c r="V8" i="6"/>
  <c r="W8" i="6"/>
  <c r="X8" i="6"/>
  <c r="Y8" i="6"/>
  <c r="V9" i="6"/>
  <c r="W9" i="6"/>
  <c r="X9" i="6"/>
  <c r="Y9" i="6"/>
  <c r="V10" i="6"/>
  <c r="W10" i="6"/>
  <c r="X10" i="6"/>
  <c r="Y10" i="6"/>
  <c r="V11" i="6"/>
  <c r="W11" i="6"/>
  <c r="X11" i="6"/>
  <c r="Y11" i="6"/>
  <c r="V12" i="6"/>
  <c r="W12" i="6"/>
  <c r="X12" i="6"/>
  <c r="Y12" i="6"/>
  <c r="V13" i="6"/>
  <c r="W13" i="6"/>
  <c r="X13" i="6"/>
  <c r="Y13" i="6"/>
  <c r="V14" i="6"/>
  <c r="W14" i="6"/>
  <c r="X14" i="6"/>
  <c r="Y14" i="6"/>
  <c r="V15" i="6"/>
  <c r="W15" i="6"/>
  <c r="X15" i="6"/>
  <c r="Y15" i="6"/>
  <c r="V16" i="6"/>
  <c r="W16" i="6"/>
  <c r="X16" i="6"/>
  <c r="Y16" i="6"/>
  <c r="V17" i="6"/>
  <c r="W17" i="6"/>
  <c r="X17" i="6"/>
  <c r="Y17" i="6"/>
  <c r="V18" i="6"/>
  <c r="W18" i="6"/>
  <c r="X18" i="6"/>
  <c r="Y18" i="6"/>
  <c r="V19" i="6"/>
  <c r="W19" i="6"/>
  <c r="X19" i="6"/>
  <c r="Y19" i="6"/>
  <c r="V20" i="6"/>
  <c r="W20" i="6"/>
  <c r="X20" i="6"/>
  <c r="Y20" i="6"/>
  <c r="V21" i="6"/>
  <c r="W21" i="6"/>
  <c r="X21" i="6"/>
  <c r="Y21" i="6"/>
  <c r="V3" i="7"/>
  <c r="W3" i="7"/>
  <c r="X3" i="7"/>
  <c r="Y3" i="7"/>
  <c r="V4" i="7"/>
  <c r="W4" i="7"/>
  <c r="X4" i="7"/>
  <c r="Y4" i="7"/>
  <c r="V5" i="7"/>
  <c r="W5" i="7"/>
  <c r="X5" i="7"/>
  <c r="Y5" i="7"/>
  <c r="V6" i="7"/>
  <c r="W6" i="7"/>
  <c r="X6" i="7"/>
  <c r="Y6" i="7"/>
  <c r="V7" i="7"/>
  <c r="W7" i="7"/>
  <c r="X7" i="7"/>
  <c r="Y7" i="7"/>
  <c r="V8" i="7"/>
  <c r="W8" i="7"/>
  <c r="X8" i="7"/>
  <c r="Y8" i="7"/>
  <c r="V9" i="7"/>
  <c r="W9" i="7"/>
  <c r="X9" i="7"/>
  <c r="Y9" i="7"/>
  <c r="V10" i="7"/>
  <c r="W10" i="7"/>
  <c r="X10" i="7"/>
  <c r="Y10" i="7"/>
  <c r="V11" i="7"/>
  <c r="W11" i="7"/>
  <c r="X11" i="7"/>
  <c r="Y11" i="7"/>
  <c r="V12" i="7"/>
  <c r="W12" i="7"/>
  <c r="X12" i="7"/>
  <c r="Y12" i="7"/>
  <c r="V13" i="7"/>
  <c r="W13" i="7"/>
  <c r="X13" i="7"/>
  <c r="Y13" i="7"/>
  <c r="V14" i="7"/>
  <c r="W14" i="7"/>
  <c r="X14" i="7"/>
  <c r="Y14" i="7"/>
  <c r="V15" i="7"/>
  <c r="W15" i="7"/>
  <c r="X15" i="7"/>
  <c r="Y15" i="7"/>
  <c r="V16" i="7"/>
  <c r="W16" i="7"/>
  <c r="X16" i="7"/>
  <c r="Y16" i="7"/>
  <c r="V17" i="7"/>
  <c r="W17" i="7"/>
  <c r="X17" i="7"/>
  <c r="Y17" i="7"/>
  <c r="V18" i="7"/>
  <c r="W18" i="7"/>
  <c r="X18" i="7"/>
  <c r="Y18" i="7"/>
  <c r="V19" i="7"/>
  <c r="W19" i="7"/>
  <c r="X19" i="7"/>
  <c r="Y19" i="7"/>
  <c r="V20" i="7"/>
  <c r="W20" i="7"/>
  <c r="X20" i="7"/>
  <c r="Y20" i="7"/>
  <c r="V21" i="7"/>
  <c r="W21" i="7"/>
  <c r="X21" i="7"/>
  <c r="Y21" i="7"/>
  <c r="V3" i="4"/>
  <c r="W3" i="4"/>
  <c r="X3" i="4"/>
  <c r="Y3" i="4"/>
  <c r="V4" i="4"/>
  <c r="W4" i="4"/>
  <c r="X4" i="4"/>
  <c r="Y4" i="4"/>
  <c r="V5" i="4"/>
  <c r="W5" i="4"/>
  <c r="X5" i="4"/>
  <c r="Y5" i="4"/>
  <c r="V6" i="4"/>
  <c r="W6" i="4"/>
  <c r="X6" i="4"/>
  <c r="Y6" i="4"/>
  <c r="V7" i="4"/>
  <c r="W7" i="4"/>
  <c r="X7" i="4"/>
  <c r="Y7" i="4"/>
  <c r="V8" i="4"/>
  <c r="W8" i="4"/>
  <c r="X8" i="4"/>
  <c r="Y8" i="4"/>
  <c r="V9" i="4"/>
  <c r="W9" i="4"/>
  <c r="X9" i="4"/>
  <c r="Y9" i="4"/>
  <c r="V10" i="4"/>
  <c r="W10" i="4"/>
  <c r="X10" i="4"/>
  <c r="Y10" i="4"/>
  <c r="V11" i="4"/>
  <c r="W11" i="4"/>
  <c r="X11" i="4"/>
  <c r="Y11" i="4"/>
  <c r="V12" i="4"/>
  <c r="W12" i="4"/>
  <c r="X12" i="4"/>
  <c r="Y12" i="4"/>
  <c r="V13" i="4"/>
  <c r="W13" i="4"/>
  <c r="X13" i="4"/>
  <c r="Y13" i="4"/>
  <c r="V14" i="4"/>
  <c r="W14" i="4"/>
  <c r="X14" i="4"/>
  <c r="Y14" i="4"/>
  <c r="V15" i="4"/>
  <c r="W15" i="4"/>
  <c r="X15" i="4"/>
  <c r="Y15" i="4"/>
  <c r="V16" i="4"/>
  <c r="W16" i="4"/>
  <c r="X16" i="4"/>
  <c r="Y16" i="4"/>
  <c r="V17" i="4"/>
  <c r="W17" i="4"/>
  <c r="X17" i="4"/>
  <c r="Y17" i="4"/>
  <c r="V18" i="4"/>
  <c r="W18" i="4"/>
  <c r="X18" i="4"/>
  <c r="Y18" i="4"/>
  <c r="V19" i="4"/>
  <c r="W19" i="4"/>
  <c r="X19" i="4"/>
  <c r="Y19" i="4"/>
  <c r="V20" i="4"/>
  <c r="W20" i="4"/>
  <c r="X20" i="4"/>
  <c r="Y20" i="4"/>
  <c r="V21" i="4"/>
  <c r="W21" i="4"/>
  <c r="X21" i="4"/>
  <c r="Y21" i="4"/>
  <c r="V3" i="1"/>
  <c r="W3" i="1"/>
  <c r="X3" i="1"/>
  <c r="Y3" i="1"/>
  <c r="V4" i="1"/>
  <c r="W4" i="1"/>
  <c r="X4" i="1"/>
  <c r="Y4" i="1"/>
  <c r="V5" i="1"/>
  <c r="W5" i="1"/>
  <c r="X5" i="1"/>
  <c r="Y5" i="1"/>
  <c r="V6" i="1"/>
  <c r="W6" i="1"/>
  <c r="X6" i="1"/>
  <c r="Y6" i="1"/>
  <c r="V7" i="1"/>
  <c r="W7" i="1"/>
  <c r="X7" i="1"/>
  <c r="Y7" i="1"/>
  <c r="V8" i="1"/>
  <c r="W8" i="1"/>
  <c r="X8" i="1"/>
  <c r="Y8" i="1"/>
  <c r="V9" i="1"/>
  <c r="W9" i="1"/>
  <c r="X9" i="1"/>
  <c r="Y9" i="1"/>
  <c r="V10" i="1"/>
  <c r="W10" i="1"/>
  <c r="X10" i="1"/>
  <c r="Y10" i="1"/>
  <c r="V11" i="1"/>
  <c r="W11" i="1"/>
  <c r="X11" i="1"/>
  <c r="Y11" i="1"/>
  <c r="V12" i="1"/>
  <c r="W12" i="1"/>
  <c r="X12" i="1"/>
  <c r="Y12" i="1"/>
  <c r="V13" i="1"/>
  <c r="W13" i="1"/>
  <c r="X13" i="1"/>
  <c r="Y13" i="1"/>
  <c r="V14" i="1"/>
  <c r="W14" i="1"/>
  <c r="X14" i="1"/>
  <c r="Y14" i="1"/>
  <c r="V15" i="1"/>
  <c r="W15" i="1"/>
  <c r="X15" i="1"/>
  <c r="Y15" i="1"/>
  <c r="V16" i="1"/>
  <c r="W16" i="1"/>
  <c r="X16" i="1"/>
  <c r="Y16" i="1"/>
  <c r="V17" i="1"/>
  <c r="W17" i="1"/>
  <c r="X17" i="1"/>
  <c r="Y17" i="1"/>
  <c r="V18" i="1"/>
  <c r="W18" i="1"/>
  <c r="X18" i="1"/>
  <c r="Y18" i="1"/>
  <c r="V19" i="1"/>
  <c r="W19" i="1"/>
  <c r="X19" i="1"/>
  <c r="Y19" i="1"/>
  <c r="V20" i="1"/>
  <c r="W20" i="1"/>
  <c r="X20" i="1"/>
  <c r="Y20" i="1"/>
  <c r="V21" i="1"/>
  <c r="W21" i="1"/>
  <c r="X21" i="1"/>
  <c r="Y21" i="1"/>
  <c r="V3" i="10"/>
  <c r="W3" i="10"/>
  <c r="X3" i="10"/>
  <c r="Y3" i="10"/>
  <c r="V4" i="10"/>
  <c r="W4" i="10"/>
  <c r="X4" i="10"/>
  <c r="Y4" i="10"/>
  <c r="V5" i="10"/>
  <c r="W5" i="10"/>
  <c r="X5" i="10"/>
  <c r="Y5" i="10"/>
  <c r="V6" i="10"/>
  <c r="W6" i="10"/>
  <c r="X6" i="10"/>
  <c r="Y6" i="10"/>
  <c r="V7" i="10"/>
  <c r="W7" i="10"/>
  <c r="X7" i="10"/>
  <c r="Y7" i="10"/>
  <c r="V8" i="10"/>
  <c r="W8" i="10"/>
  <c r="X8" i="10"/>
  <c r="Y8" i="10"/>
  <c r="V9" i="10"/>
  <c r="W9" i="10"/>
  <c r="X9" i="10"/>
  <c r="Y9" i="10"/>
  <c r="V10" i="10"/>
  <c r="W10" i="10"/>
  <c r="X10" i="10"/>
  <c r="Y10" i="10"/>
  <c r="V11" i="10"/>
  <c r="W11" i="10"/>
  <c r="X11" i="10"/>
  <c r="Y11" i="10"/>
  <c r="V12" i="10"/>
  <c r="W12" i="10"/>
  <c r="X12" i="10"/>
  <c r="Y12" i="10"/>
  <c r="V13" i="10"/>
  <c r="W13" i="10"/>
  <c r="X13" i="10"/>
  <c r="Y13" i="10"/>
  <c r="V14" i="10"/>
  <c r="W14" i="10"/>
  <c r="X14" i="10"/>
  <c r="Y14" i="10"/>
  <c r="V15" i="10"/>
  <c r="W15" i="10"/>
  <c r="X15" i="10"/>
  <c r="Y15" i="10"/>
  <c r="V16" i="10"/>
  <c r="W16" i="10"/>
  <c r="X16" i="10"/>
  <c r="Y16" i="10"/>
  <c r="V17" i="10"/>
  <c r="W17" i="10"/>
  <c r="X17" i="10"/>
  <c r="Y17" i="10"/>
  <c r="V18" i="10"/>
  <c r="W18" i="10"/>
  <c r="X18" i="10"/>
  <c r="Y18" i="10"/>
  <c r="V19" i="10"/>
  <c r="W19" i="10"/>
  <c r="X19" i="10"/>
  <c r="Y19" i="10"/>
  <c r="V20" i="10"/>
  <c r="W20" i="10"/>
  <c r="X20" i="10"/>
  <c r="Y20" i="10"/>
  <c r="V21" i="10"/>
  <c r="W21" i="10"/>
  <c r="X21" i="10"/>
  <c r="Y21" i="10"/>
  <c r="V3" i="11"/>
  <c r="W3" i="11"/>
  <c r="X3" i="11"/>
  <c r="Y3" i="11"/>
  <c r="V4" i="11"/>
  <c r="W4" i="11"/>
  <c r="X4" i="11"/>
  <c r="Y4" i="11"/>
  <c r="V5" i="11"/>
  <c r="W5" i="11"/>
  <c r="X5" i="11"/>
  <c r="Y5" i="11"/>
  <c r="V6" i="11"/>
  <c r="W6" i="11"/>
  <c r="X6" i="11"/>
  <c r="Y6" i="11"/>
  <c r="V7" i="11"/>
  <c r="W7" i="11"/>
  <c r="X7" i="11"/>
  <c r="Y7" i="11"/>
  <c r="V8" i="11"/>
  <c r="W8" i="11"/>
  <c r="X8" i="11"/>
  <c r="Y8" i="11"/>
  <c r="V9" i="11"/>
  <c r="W9" i="11"/>
  <c r="X9" i="11"/>
  <c r="Y9" i="11"/>
  <c r="V10" i="11"/>
  <c r="W10" i="11"/>
  <c r="X10" i="11"/>
  <c r="Y10" i="11"/>
  <c r="V11" i="11"/>
  <c r="W11" i="11"/>
  <c r="X11" i="11"/>
  <c r="Y11" i="11"/>
  <c r="V12" i="11"/>
  <c r="W12" i="11"/>
  <c r="X12" i="11"/>
  <c r="Y12" i="11"/>
  <c r="V13" i="11"/>
  <c r="W13" i="11"/>
  <c r="X13" i="11"/>
  <c r="Y13" i="11"/>
  <c r="V14" i="11"/>
  <c r="W14" i="11"/>
  <c r="X14" i="11"/>
  <c r="Y14" i="11"/>
  <c r="V15" i="11"/>
  <c r="W15" i="11"/>
  <c r="X15" i="11"/>
  <c r="Y15" i="11"/>
  <c r="V16" i="11"/>
  <c r="W16" i="11"/>
  <c r="X16" i="11"/>
  <c r="Y16" i="11"/>
  <c r="V17" i="11"/>
  <c r="W17" i="11"/>
  <c r="X17" i="11"/>
  <c r="Y17" i="11"/>
  <c r="V18" i="11"/>
  <c r="W18" i="11"/>
  <c r="X18" i="11"/>
  <c r="Y18" i="11"/>
  <c r="V19" i="11"/>
  <c r="W19" i="11"/>
  <c r="X19" i="11"/>
  <c r="Y19" i="11"/>
  <c r="V20" i="11"/>
  <c r="W20" i="11"/>
  <c r="X20" i="11"/>
  <c r="Y20" i="11"/>
  <c r="V21" i="11"/>
  <c r="W21" i="11"/>
  <c r="X21" i="11"/>
  <c r="Y21" i="11"/>
  <c r="V3" i="12"/>
  <c r="W3" i="12"/>
  <c r="X3" i="12"/>
  <c r="Y3" i="12"/>
  <c r="V4" i="12"/>
  <c r="W4" i="12"/>
  <c r="X4" i="12"/>
  <c r="Y4" i="12"/>
  <c r="V5" i="12"/>
  <c r="W5" i="12"/>
  <c r="X5" i="12"/>
  <c r="Y5" i="12"/>
  <c r="V6" i="12"/>
  <c r="W6" i="12"/>
  <c r="X6" i="12"/>
  <c r="Y6" i="12"/>
  <c r="V7" i="12"/>
  <c r="W7" i="12"/>
  <c r="X7" i="12"/>
  <c r="Y7" i="12"/>
  <c r="V8" i="12"/>
  <c r="W8" i="12"/>
  <c r="X8" i="12"/>
  <c r="Y8" i="12"/>
  <c r="V9" i="12"/>
  <c r="W9" i="12"/>
  <c r="X9" i="12"/>
  <c r="Y9" i="12"/>
  <c r="V10" i="12"/>
  <c r="W10" i="12"/>
  <c r="X10" i="12"/>
  <c r="Y10" i="12"/>
  <c r="V11" i="12"/>
  <c r="W11" i="12"/>
  <c r="X11" i="12"/>
  <c r="Y11" i="12"/>
  <c r="V12" i="12"/>
  <c r="W12" i="12"/>
  <c r="X12" i="12"/>
  <c r="Y12" i="12"/>
  <c r="V13" i="12"/>
  <c r="W13" i="12"/>
  <c r="X13" i="12"/>
  <c r="Y13" i="12"/>
  <c r="V14" i="12"/>
  <c r="W14" i="12"/>
  <c r="X14" i="12"/>
  <c r="Y14" i="12"/>
  <c r="V15" i="12"/>
  <c r="W15" i="12"/>
  <c r="X15" i="12"/>
  <c r="Y15" i="12"/>
  <c r="V16" i="12"/>
  <c r="W16" i="12"/>
  <c r="X16" i="12"/>
  <c r="Y16" i="12"/>
  <c r="V17" i="12"/>
  <c r="W17" i="12"/>
  <c r="X17" i="12"/>
  <c r="Y17" i="12"/>
  <c r="V18" i="12"/>
  <c r="W18" i="12"/>
  <c r="X18" i="12"/>
  <c r="Y18" i="12"/>
  <c r="V19" i="12"/>
  <c r="W19" i="12"/>
  <c r="X19" i="12"/>
  <c r="Y19" i="12"/>
  <c r="V20" i="12"/>
  <c r="W20" i="12"/>
  <c r="X20" i="12"/>
  <c r="Y20" i="12"/>
  <c r="V21" i="12"/>
  <c r="W21" i="12"/>
  <c r="X21" i="12"/>
  <c r="Y21" i="12"/>
  <c r="V3" i="13"/>
  <c r="W3" i="13"/>
  <c r="X3" i="13"/>
  <c r="Y3" i="13"/>
  <c r="V4" i="13"/>
  <c r="W4" i="13"/>
  <c r="X4" i="13"/>
  <c r="Y4" i="13"/>
  <c r="V5" i="13"/>
  <c r="W5" i="13"/>
  <c r="X5" i="13"/>
  <c r="Y5" i="13"/>
  <c r="V6" i="13"/>
  <c r="W6" i="13"/>
  <c r="X6" i="13"/>
  <c r="Y6" i="13"/>
  <c r="V7" i="13"/>
  <c r="W7" i="13"/>
  <c r="X7" i="13"/>
  <c r="Y7" i="13"/>
  <c r="V8" i="13"/>
  <c r="W8" i="13"/>
  <c r="X8" i="13"/>
  <c r="Y8" i="13"/>
  <c r="V9" i="13"/>
  <c r="W9" i="13"/>
  <c r="X9" i="13"/>
  <c r="Y9" i="13"/>
  <c r="V10" i="13"/>
  <c r="W10" i="13"/>
  <c r="X10" i="13"/>
  <c r="Y10" i="13"/>
  <c r="V11" i="13"/>
  <c r="W11" i="13"/>
  <c r="X11" i="13"/>
  <c r="Y11" i="13"/>
  <c r="V12" i="13"/>
  <c r="W12" i="13"/>
  <c r="X12" i="13"/>
  <c r="Y12" i="13"/>
  <c r="V13" i="13"/>
  <c r="W13" i="13"/>
  <c r="X13" i="13"/>
  <c r="Y13" i="13"/>
  <c r="V14" i="13"/>
  <c r="W14" i="13"/>
  <c r="X14" i="13"/>
  <c r="Y14" i="13"/>
  <c r="V15" i="13"/>
  <c r="W15" i="13"/>
  <c r="X15" i="13"/>
  <c r="Y15" i="13"/>
  <c r="V16" i="13"/>
  <c r="W16" i="13"/>
  <c r="X16" i="13"/>
  <c r="Y16" i="13"/>
  <c r="V17" i="13"/>
  <c r="W17" i="13"/>
  <c r="X17" i="13"/>
  <c r="Y17" i="13"/>
  <c r="V18" i="13"/>
  <c r="W18" i="13"/>
  <c r="X18" i="13"/>
  <c r="Y18" i="13"/>
  <c r="V19" i="13"/>
  <c r="W19" i="13"/>
  <c r="X19" i="13"/>
  <c r="Y19" i="13"/>
  <c r="V20" i="13"/>
  <c r="W20" i="13"/>
  <c r="X20" i="13"/>
  <c r="Y20" i="13"/>
  <c r="V21" i="13"/>
  <c r="W21" i="13"/>
  <c r="X21" i="13"/>
  <c r="Y21" i="13"/>
  <c r="V3" i="14"/>
  <c r="W3" i="14"/>
  <c r="X3" i="14"/>
  <c r="Y3" i="14"/>
  <c r="V4" i="14"/>
  <c r="W4" i="14"/>
  <c r="X4" i="14"/>
  <c r="Y4" i="14"/>
  <c r="V5" i="14"/>
  <c r="W5" i="14"/>
  <c r="X5" i="14"/>
  <c r="Y5" i="14"/>
  <c r="V6" i="14"/>
  <c r="W6" i="14"/>
  <c r="X6" i="14"/>
  <c r="Y6" i="14"/>
  <c r="V7" i="14"/>
  <c r="W7" i="14"/>
  <c r="X7" i="14"/>
  <c r="Y7" i="14"/>
  <c r="V8" i="14"/>
  <c r="W8" i="14"/>
  <c r="X8" i="14"/>
  <c r="Y8" i="14"/>
  <c r="V9" i="14"/>
  <c r="W9" i="14"/>
  <c r="X9" i="14"/>
  <c r="Y9" i="14"/>
  <c r="V10" i="14"/>
  <c r="W10" i="14"/>
  <c r="X10" i="14"/>
  <c r="Y10" i="14"/>
  <c r="V11" i="14"/>
  <c r="W11" i="14"/>
  <c r="X11" i="14"/>
  <c r="Y11" i="14"/>
  <c r="V12" i="14"/>
  <c r="W12" i="14"/>
  <c r="X12" i="14"/>
  <c r="Y12" i="14"/>
  <c r="V13" i="14"/>
  <c r="W13" i="14"/>
  <c r="X13" i="14"/>
  <c r="Y13" i="14"/>
  <c r="V14" i="14"/>
  <c r="W14" i="14"/>
  <c r="X14" i="14"/>
  <c r="Y14" i="14"/>
  <c r="V15" i="14"/>
  <c r="W15" i="14"/>
  <c r="X15" i="14"/>
  <c r="Y15" i="14"/>
  <c r="V16" i="14"/>
  <c r="W16" i="14"/>
  <c r="X16" i="14"/>
  <c r="Y16" i="14"/>
  <c r="V17" i="14"/>
  <c r="W17" i="14"/>
  <c r="X17" i="14"/>
  <c r="Y17" i="14"/>
  <c r="V18" i="14"/>
  <c r="W18" i="14"/>
  <c r="X18" i="14"/>
  <c r="Y18" i="14"/>
  <c r="V19" i="14"/>
  <c r="W19" i="14"/>
  <c r="X19" i="14"/>
  <c r="Y19" i="14"/>
  <c r="V20" i="14"/>
  <c r="W20" i="14"/>
  <c r="X20" i="14"/>
  <c r="Y20" i="14"/>
  <c r="V21" i="14"/>
  <c r="W21" i="14"/>
  <c r="X21" i="14"/>
  <c r="Y21" i="14"/>
  <c r="V3" i="15"/>
  <c r="W3" i="15"/>
  <c r="X3" i="15"/>
  <c r="Y3" i="15"/>
  <c r="V4" i="15"/>
  <c r="W4" i="15"/>
  <c r="X4" i="15"/>
  <c r="Y4" i="15"/>
  <c r="V5" i="15"/>
  <c r="W5" i="15"/>
  <c r="X5" i="15"/>
  <c r="Y5" i="15"/>
  <c r="V6" i="15"/>
  <c r="W6" i="15"/>
  <c r="X6" i="15"/>
  <c r="Y6" i="15"/>
  <c r="V7" i="15"/>
  <c r="W7" i="15"/>
  <c r="X7" i="15"/>
  <c r="Y7" i="15"/>
  <c r="V8" i="15"/>
  <c r="W8" i="15"/>
  <c r="X8" i="15"/>
  <c r="Y8" i="15"/>
  <c r="V9" i="15"/>
  <c r="W9" i="15"/>
  <c r="X9" i="15"/>
  <c r="Y9" i="15"/>
  <c r="V10" i="15"/>
  <c r="W10" i="15"/>
  <c r="X10" i="15"/>
  <c r="Y10" i="15"/>
  <c r="V11" i="15"/>
  <c r="W11" i="15"/>
  <c r="X11" i="15"/>
  <c r="Y11" i="15"/>
  <c r="V12" i="15"/>
  <c r="W12" i="15"/>
  <c r="X12" i="15"/>
  <c r="Y12" i="15"/>
  <c r="V13" i="15"/>
  <c r="W13" i="15"/>
  <c r="X13" i="15"/>
  <c r="Y13" i="15"/>
  <c r="V14" i="15"/>
  <c r="W14" i="15"/>
  <c r="X14" i="15"/>
  <c r="Y14" i="15"/>
  <c r="V15" i="15"/>
  <c r="W15" i="15"/>
  <c r="X15" i="15"/>
  <c r="Y15" i="15"/>
  <c r="V16" i="15"/>
  <c r="W16" i="15"/>
  <c r="X16" i="15"/>
  <c r="Y16" i="15"/>
  <c r="V17" i="15"/>
  <c r="W17" i="15"/>
  <c r="X17" i="15"/>
  <c r="Y17" i="15"/>
  <c r="V18" i="15"/>
  <c r="W18" i="15"/>
  <c r="X18" i="15"/>
  <c r="Y18" i="15"/>
  <c r="V19" i="15"/>
  <c r="W19" i="15"/>
  <c r="X19" i="15"/>
  <c r="Y19" i="15"/>
  <c r="V20" i="15"/>
  <c r="W20" i="15"/>
  <c r="X20" i="15"/>
  <c r="Y20" i="15"/>
  <c r="V21" i="15"/>
  <c r="W21" i="15"/>
  <c r="X21" i="15"/>
  <c r="Y21" i="15"/>
  <c r="V3" i="16"/>
  <c r="W3" i="16"/>
  <c r="X3" i="16"/>
  <c r="Y3" i="16"/>
  <c r="V4" i="16"/>
  <c r="W4" i="16"/>
  <c r="X4" i="16"/>
  <c r="Y4" i="16"/>
  <c r="V5" i="16"/>
  <c r="W5" i="16"/>
  <c r="X5" i="16"/>
  <c r="Y5" i="16"/>
  <c r="V6" i="16"/>
  <c r="W6" i="16"/>
  <c r="X6" i="16"/>
  <c r="Y6" i="16"/>
  <c r="V7" i="16"/>
  <c r="W7" i="16"/>
  <c r="X7" i="16"/>
  <c r="Y7" i="16"/>
  <c r="V8" i="16"/>
  <c r="W8" i="16"/>
  <c r="X8" i="16"/>
  <c r="Y8" i="16"/>
  <c r="V9" i="16"/>
  <c r="W9" i="16"/>
  <c r="X9" i="16"/>
  <c r="Y9" i="16"/>
  <c r="V10" i="16"/>
  <c r="W10" i="16"/>
  <c r="X10" i="16"/>
  <c r="Y10" i="16"/>
  <c r="V11" i="16"/>
  <c r="W11" i="16"/>
  <c r="X11" i="16"/>
  <c r="Y11" i="16"/>
  <c r="V12" i="16"/>
  <c r="W12" i="16"/>
  <c r="X12" i="16"/>
  <c r="Y12" i="16"/>
  <c r="V13" i="16"/>
  <c r="W13" i="16"/>
  <c r="X13" i="16"/>
  <c r="Y13" i="16"/>
  <c r="V14" i="16"/>
  <c r="W14" i="16"/>
  <c r="X14" i="16"/>
  <c r="Y14" i="16"/>
  <c r="V15" i="16"/>
  <c r="W15" i="16"/>
  <c r="X15" i="16"/>
  <c r="Y15" i="16"/>
  <c r="V16" i="16"/>
  <c r="W16" i="16"/>
  <c r="X16" i="16"/>
  <c r="Y16" i="16"/>
  <c r="V17" i="16"/>
  <c r="W17" i="16"/>
  <c r="X17" i="16"/>
  <c r="Y17" i="16"/>
  <c r="V18" i="16"/>
  <c r="W18" i="16"/>
  <c r="X18" i="16"/>
  <c r="Y18" i="16"/>
  <c r="V19" i="16"/>
  <c r="W19" i="16"/>
  <c r="X19" i="16"/>
  <c r="Y19" i="16"/>
  <c r="V20" i="16"/>
  <c r="W20" i="16"/>
  <c r="X20" i="16"/>
  <c r="Y20" i="16"/>
  <c r="V21" i="16"/>
  <c r="W21" i="16"/>
  <c r="X21" i="16"/>
  <c r="Y21" i="16"/>
  <c r="V3" i="17"/>
  <c r="W3" i="17"/>
  <c r="X3" i="17"/>
  <c r="Y3" i="17"/>
  <c r="V4" i="17"/>
  <c r="W4" i="17"/>
  <c r="X4" i="17"/>
  <c r="Y4" i="17"/>
  <c r="V5" i="17"/>
  <c r="W5" i="17"/>
  <c r="X5" i="17"/>
  <c r="Y5" i="17"/>
  <c r="V6" i="17"/>
  <c r="W6" i="17"/>
  <c r="X6" i="17"/>
  <c r="Y6" i="17"/>
  <c r="V7" i="17"/>
  <c r="W7" i="17"/>
  <c r="X7" i="17"/>
  <c r="Y7" i="17"/>
  <c r="V8" i="17"/>
  <c r="W8" i="17"/>
  <c r="X8" i="17"/>
  <c r="Y8" i="17"/>
  <c r="V9" i="17"/>
  <c r="W9" i="17"/>
  <c r="X9" i="17"/>
  <c r="Y9" i="17"/>
  <c r="V10" i="17"/>
  <c r="W10" i="17"/>
  <c r="X10" i="17"/>
  <c r="Y10" i="17"/>
  <c r="V11" i="17"/>
  <c r="W11" i="17"/>
  <c r="X11" i="17"/>
  <c r="Y11" i="17"/>
  <c r="V12" i="17"/>
  <c r="W12" i="17"/>
  <c r="X12" i="17"/>
  <c r="Y12" i="17"/>
  <c r="V13" i="17"/>
  <c r="W13" i="17"/>
  <c r="X13" i="17"/>
  <c r="Y13" i="17"/>
  <c r="V14" i="17"/>
  <c r="W14" i="17"/>
  <c r="X14" i="17"/>
  <c r="Y14" i="17"/>
  <c r="V15" i="17"/>
  <c r="W15" i="17"/>
  <c r="X15" i="17"/>
  <c r="Y15" i="17"/>
  <c r="V16" i="17"/>
  <c r="W16" i="17"/>
  <c r="X16" i="17"/>
  <c r="Y16" i="17"/>
  <c r="V17" i="17"/>
  <c r="W17" i="17"/>
  <c r="X17" i="17"/>
  <c r="Y17" i="17"/>
  <c r="V18" i="17"/>
  <c r="W18" i="17"/>
  <c r="X18" i="17"/>
  <c r="Y18" i="17"/>
  <c r="V19" i="17"/>
  <c r="W19" i="17"/>
  <c r="X19" i="17"/>
  <c r="Y19" i="17"/>
  <c r="V20" i="17"/>
  <c r="W20" i="17"/>
  <c r="X20" i="17"/>
  <c r="Y20" i="17"/>
  <c r="V21" i="17"/>
  <c r="W21" i="17"/>
  <c r="X21" i="17"/>
  <c r="Y21" i="17"/>
  <c r="V3" i="18"/>
  <c r="W3" i="18"/>
  <c r="X3" i="18"/>
  <c r="Y3" i="18"/>
  <c r="V4" i="18"/>
  <c r="W4" i="18"/>
  <c r="X4" i="18"/>
  <c r="Y4" i="18"/>
  <c r="V5" i="18"/>
  <c r="W5" i="18"/>
  <c r="X5" i="18"/>
  <c r="Y5" i="18"/>
  <c r="V6" i="18"/>
  <c r="W6" i="18"/>
  <c r="X6" i="18"/>
  <c r="Y6" i="18"/>
  <c r="V7" i="18"/>
  <c r="W7" i="18"/>
  <c r="X7" i="18"/>
  <c r="Y7" i="18"/>
  <c r="V8" i="18"/>
  <c r="W8" i="18"/>
  <c r="X8" i="18"/>
  <c r="Y8" i="18"/>
  <c r="V9" i="18"/>
  <c r="W9" i="18"/>
  <c r="X9" i="18"/>
  <c r="Y9" i="18"/>
  <c r="V10" i="18"/>
  <c r="W10" i="18"/>
  <c r="X10" i="18"/>
  <c r="Y10" i="18"/>
  <c r="V11" i="18"/>
  <c r="W11" i="18"/>
  <c r="X11" i="18"/>
  <c r="Y11" i="18"/>
  <c r="V12" i="18"/>
  <c r="W12" i="18"/>
  <c r="X12" i="18"/>
  <c r="Y12" i="18"/>
  <c r="V13" i="18"/>
  <c r="W13" i="18"/>
  <c r="X13" i="18"/>
  <c r="Y13" i="18"/>
  <c r="V14" i="18"/>
  <c r="W14" i="18"/>
  <c r="X14" i="18"/>
  <c r="Y14" i="18"/>
  <c r="V15" i="18"/>
  <c r="W15" i="18"/>
  <c r="X15" i="18"/>
  <c r="Y15" i="18"/>
  <c r="V16" i="18"/>
  <c r="W16" i="18"/>
  <c r="X16" i="18"/>
  <c r="Y16" i="18"/>
  <c r="V17" i="18"/>
  <c r="W17" i="18"/>
  <c r="X17" i="18"/>
  <c r="Y17" i="18"/>
  <c r="V18" i="18"/>
  <c r="W18" i="18"/>
  <c r="X18" i="18"/>
  <c r="Y18" i="18"/>
  <c r="V19" i="18"/>
  <c r="W19" i="18"/>
  <c r="X19" i="18"/>
  <c r="Y19" i="18"/>
  <c r="V20" i="18"/>
  <c r="W20" i="18"/>
  <c r="X20" i="18"/>
  <c r="Y20" i="18"/>
  <c r="V21" i="18"/>
  <c r="W21" i="18"/>
  <c r="X21" i="18"/>
  <c r="Y21" i="18"/>
  <c r="V3" i="19"/>
  <c r="W3" i="19"/>
  <c r="X3" i="19"/>
  <c r="Y3" i="19"/>
  <c r="V4" i="19"/>
  <c r="W4" i="19"/>
  <c r="X4" i="19"/>
  <c r="Y4" i="19"/>
  <c r="V5" i="19"/>
  <c r="W5" i="19"/>
  <c r="X5" i="19"/>
  <c r="Y5" i="19"/>
  <c r="V6" i="19"/>
  <c r="W6" i="19"/>
  <c r="X6" i="19"/>
  <c r="Y6" i="19"/>
  <c r="V7" i="19"/>
  <c r="W7" i="19"/>
  <c r="X7" i="19"/>
  <c r="Y7" i="19"/>
  <c r="V8" i="19"/>
  <c r="W8" i="19"/>
  <c r="X8" i="19"/>
  <c r="Y8" i="19"/>
  <c r="V9" i="19"/>
  <c r="W9" i="19"/>
  <c r="X9" i="19"/>
  <c r="Y9" i="19"/>
  <c r="V10" i="19"/>
  <c r="W10" i="19"/>
  <c r="X10" i="19"/>
  <c r="Y10" i="19"/>
  <c r="V11" i="19"/>
  <c r="W11" i="19"/>
  <c r="X11" i="19"/>
  <c r="Y11" i="19"/>
  <c r="V12" i="19"/>
  <c r="W12" i="19"/>
  <c r="X12" i="19"/>
  <c r="Y12" i="19"/>
  <c r="V13" i="19"/>
  <c r="W13" i="19"/>
  <c r="X13" i="19"/>
  <c r="Y13" i="19"/>
  <c r="V14" i="19"/>
  <c r="W14" i="19"/>
  <c r="X14" i="19"/>
  <c r="Y14" i="19"/>
  <c r="V15" i="19"/>
  <c r="W15" i="19"/>
  <c r="X15" i="19"/>
  <c r="Y15" i="19"/>
  <c r="V16" i="19"/>
  <c r="W16" i="19"/>
  <c r="X16" i="19"/>
  <c r="Y16" i="19"/>
  <c r="V17" i="19"/>
  <c r="W17" i="19"/>
  <c r="X17" i="19"/>
  <c r="Y17" i="19"/>
  <c r="V18" i="19"/>
  <c r="W18" i="19"/>
  <c r="X18" i="19"/>
  <c r="Y18" i="19"/>
  <c r="V19" i="19"/>
  <c r="W19" i="19"/>
  <c r="X19" i="19"/>
  <c r="Y19" i="19"/>
  <c r="V20" i="19"/>
  <c r="W20" i="19"/>
  <c r="X20" i="19"/>
  <c r="Y20" i="19"/>
  <c r="V21" i="19"/>
  <c r="W21" i="19"/>
  <c r="X21" i="19"/>
  <c r="Y21" i="19"/>
  <c r="V3" i="20"/>
  <c r="W3" i="20"/>
  <c r="X3" i="20"/>
  <c r="Y3" i="20"/>
  <c r="V4" i="20"/>
  <c r="W4" i="20"/>
  <c r="X4" i="20"/>
  <c r="Y4" i="20"/>
  <c r="V5" i="20"/>
  <c r="W5" i="20"/>
  <c r="X5" i="20"/>
  <c r="Y5" i="20"/>
  <c r="V6" i="20"/>
  <c r="W6" i="20"/>
  <c r="X6" i="20"/>
  <c r="Y6" i="20"/>
  <c r="V7" i="20"/>
  <c r="W7" i="20"/>
  <c r="X7" i="20"/>
  <c r="Y7" i="20"/>
  <c r="V8" i="20"/>
  <c r="W8" i="20"/>
  <c r="X8" i="20"/>
  <c r="Y8" i="20"/>
  <c r="V9" i="20"/>
  <c r="W9" i="20"/>
  <c r="X9" i="20"/>
  <c r="Y9" i="20"/>
  <c r="V10" i="20"/>
  <c r="W10" i="20"/>
  <c r="X10" i="20"/>
  <c r="Y10" i="20"/>
  <c r="V11" i="20"/>
  <c r="W11" i="20"/>
  <c r="X11" i="20"/>
  <c r="Y11" i="20"/>
  <c r="V12" i="20"/>
  <c r="W12" i="20"/>
  <c r="X12" i="20"/>
  <c r="Y12" i="20"/>
  <c r="V13" i="20"/>
  <c r="W13" i="20"/>
  <c r="X13" i="20"/>
  <c r="Y13" i="20"/>
  <c r="V14" i="20"/>
  <c r="W14" i="20"/>
  <c r="X14" i="20"/>
  <c r="Y14" i="20"/>
  <c r="V15" i="20"/>
  <c r="W15" i="20"/>
  <c r="X15" i="20"/>
  <c r="Y15" i="20"/>
  <c r="V16" i="20"/>
  <c r="W16" i="20"/>
  <c r="X16" i="20"/>
  <c r="Y16" i="20"/>
  <c r="V17" i="20"/>
  <c r="W17" i="20"/>
  <c r="X17" i="20"/>
  <c r="Y17" i="20"/>
  <c r="V18" i="20"/>
  <c r="W18" i="20"/>
  <c r="X18" i="20"/>
  <c r="Y18" i="20"/>
  <c r="V19" i="20"/>
  <c r="W19" i="20"/>
  <c r="X19" i="20"/>
  <c r="Y19" i="20"/>
  <c r="V20" i="20"/>
  <c r="W20" i="20"/>
  <c r="X20" i="20"/>
  <c r="Y20" i="20"/>
  <c r="V21" i="20"/>
  <c r="W21" i="20"/>
  <c r="X21" i="20"/>
  <c r="Y21" i="20"/>
  <c r="V3" i="21"/>
  <c r="W3" i="21"/>
  <c r="X3" i="21"/>
  <c r="Y3" i="21"/>
  <c r="V4" i="21"/>
  <c r="W4" i="21"/>
  <c r="X4" i="21"/>
  <c r="Y4" i="21"/>
  <c r="V5" i="21"/>
  <c r="W5" i="21"/>
  <c r="X5" i="21"/>
  <c r="Y5" i="21"/>
  <c r="V6" i="21"/>
  <c r="W6" i="21"/>
  <c r="X6" i="21"/>
  <c r="Y6" i="21"/>
  <c r="V7" i="21"/>
  <c r="W7" i="21"/>
  <c r="X7" i="21"/>
  <c r="Y7" i="21"/>
  <c r="V8" i="21"/>
  <c r="W8" i="21"/>
  <c r="X8" i="21"/>
  <c r="Y8" i="21"/>
  <c r="V9" i="21"/>
  <c r="W9" i="21"/>
  <c r="X9" i="21"/>
  <c r="Y9" i="21"/>
  <c r="V10" i="21"/>
  <c r="W10" i="21"/>
  <c r="X10" i="21"/>
  <c r="Y10" i="21"/>
  <c r="V11" i="21"/>
  <c r="W11" i="21"/>
  <c r="X11" i="21"/>
  <c r="Y11" i="21"/>
  <c r="V12" i="21"/>
  <c r="W12" i="21"/>
  <c r="X12" i="21"/>
  <c r="Y12" i="21"/>
  <c r="V13" i="21"/>
  <c r="W13" i="21"/>
  <c r="X13" i="21"/>
  <c r="Y13" i="21"/>
  <c r="V14" i="21"/>
  <c r="W14" i="21"/>
  <c r="X14" i="21"/>
  <c r="Y14" i="21"/>
  <c r="V15" i="21"/>
  <c r="W15" i="21"/>
  <c r="X15" i="21"/>
  <c r="Y15" i="21"/>
  <c r="V16" i="21"/>
  <c r="W16" i="21"/>
  <c r="X16" i="21"/>
  <c r="Y16" i="21"/>
  <c r="V17" i="21"/>
  <c r="W17" i="21"/>
  <c r="X17" i="21"/>
  <c r="Y17" i="21"/>
  <c r="V18" i="21"/>
  <c r="W18" i="21"/>
  <c r="X18" i="21"/>
  <c r="Y18" i="21"/>
  <c r="V19" i="21"/>
  <c r="W19" i="21"/>
  <c r="X19" i="21"/>
  <c r="Y19" i="21"/>
  <c r="V20" i="21"/>
  <c r="W20" i="21"/>
  <c r="X20" i="21"/>
  <c r="Y20" i="21"/>
  <c r="V21" i="21"/>
  <c r="W21" i="21"/>
  <c r="X21" i="21"/>
  <c r="Y21" i="21"/>
  <c r="V3" i="22"/>
  <c r="W3" i="22"/>
  <c r="X3" i="22"/>
  <c r="Y3" i="22"/>
  <c r="V4" i="22"/>
  <c r="W4" i="22"/>
  <c r="X4" i="22"/>
  <c r="Y4" i="22"/>
  <c r="V5" i="22"/>
  <c r="W5" i="22"/>
  <c r="X5" i="22"/>
  <c r="Y5" i="22"/>
  <c r="V6" i="22"/>
  <c r="W6" i="22"/>
  <c r="X6" i="22"/>
  <c r="Y6" i="22"/>
  <c r="V7" i="22"/>
  <c r="W7" i="22"/>
  <c r="X7" i="22"/>
  <c r="Y7" i="22"/>
  <c r="V8" i="22"/>
  <c r="W8" i="22"/>
  <c r="X8" i="22"/>
  <c r="Y8" i="22"/>
  <c r="V9" i="22"/>
  <c r="W9" i="22"/>
  <c r="X9" i="22"/>
  <c r="Y9" i="22"/>
  <c r="V10" i="22"/>
  <c r="W10" i="22"/>
  <c r="X10" i="22"/>
  <c r="Y10" i="22"/>
  <c r="V11" i="22"/>
  <c r="W11" i="22"/>
  <c r="X11" i="22"/>
  <c r="Y11" i="22"/>
  <c r="V12" i="22"/>
  <c r="W12" i="22"/>
  <c r="X12" i="22"/>
  <c r="Y12" i="22"/>
  <c r="V13" i="22"/>
  <c r="W13" i="22"/>
  <c r="X13" i="22"/>
  <c r="Y13" i="22"/>
  <c r="V14" i="22"/>
  <c r="W14" i="22"/>
  <c r="X14" i="22"/>
  <c r="Y14" i="22"/>
  <c r="V15" i="22"/>
  <c r="W15" i="22"/>
  <c r="X15" i="22"/>
  <c r="Y15" i="22"/>
  <c r="V16" i="22"/>
  <c r="W16" i="22"/>
  <c r="X16" i="22"/>
  <c r="Y16" i="22"/>
  <c r="V17" i="22"/>
  <c r="W17" i="22"/>
  <c r="X17" i="22"/>
  <c r="Y17" i="22"/>
  <c r="V18" i="22"/>
  <c r="W18" i="22"/>
  <c r="X18" i="22"/>
  <c r="Y18" i="22"/>
  <c r="V19" i="22"/>
  <c r="W19" i="22"/>
  <c r="X19" i="22"/>
  <c r="Y19" i="22"/>
  <c r="V20" i="22"/>
  <c r="W20" i="22"/>
  <c r="X20" i="22"/>
  <c r="Y20" i="22"/>
  <c r="V21" i="22"/>
  <c r="W21" i="22"/>
  <c r="X21" i="22"/>
  <c r="Y21" i="22"/>
  <c r="V3" i="23"/>
  <c r="W3" i="23"/>
  <c r="X3" i="23"/>
  <c r="Y3" i="23"/>
  <c r="V4" i="23"/>
  <c r="W4" i="23"/>
  <c r="X4" i="23"/>
  <c r="Y4" i="23"/>
  <c r="V5" i="23"/>
  <c r="W5" i="23"/>
  <c r="X5" i="23"/>
  <c r="Y5" i="23"/>
  <c r="V6" i="23"/>
  <c r="W6" i="23"/>
  <c r="X6" i="23"/>
  <c r="Y6" i="23"/>
  <c r="V7" i="23"/>
  <c r="W7" i="23"/>
  <c r="X7" i="23"/>
  <c r="Y7" i="23"/>
  <c r="V8" i="23"/>
  <c r="W8" i="23"/>
  <c r="X8" i="23"/>
  <c r="Y8" i="23"/>
  <c r="V9" i="23"/>
  <c r="W9" i="23"/>
  <c r="X9" i="23"/>
  <c r="Y9" i="23"/>
  <c r="V10" i="23"/>
  <c r="W10" i="23"/>
  <c r="X10" i="23"/>
  <c r="Y10" i="23"/>
  <c r="V11" i="23"/>
  <c r="W11" i="23"/>
  <c r="X11" i="23"/>
  <c r="Y11" i="23"/>
  <c r="V12" i="23"/>
  <c r="W12" i="23"/>
  <c r="X12" i="23"/>
  <c r="Y12" i="23"/>
  <c r="V13" i="23"/>
  <c r="W13" i="23"/>
  <c r="X13" i="23"/>
  <c r="Y13" i="23"/>
  <c r="V14" i="23"/>
  <c r="W14" i="23"/>
  <c r="X14" i="23"/>
  <c r="Y14" i="23"/>
  <c r="V15" i="23"/>
  <c r="W15" i="23"/>
  <c r="X15" i="23"/>
  <c r="Y15" i="23"/>
  <c r="V16" i="23"/>
  <c r="W16" i="23"/>
  <c r="X16" i="23"/>
  <c r="Y16" i="23"/>
  <c r="V17" i="23"/>
  <c r="W17" i="23"/>
  <c r="X17" i="23"/>
  <c r="Y17" i="23"/>
  <c r="V18" i="23"/>
  <c r="W18" i="23"/>
  <c r="X18" i="23"/>
  <c r="Y18" i="23"/>
  <c r="V19" i="23"/>
  <c r="W19" i="23"/>
  <c r="X19" i="23"/>
  <c r="Y19" i="23"/>
  <c r="V20" i="23"/>
  <c r="W20" i="23"/>
  <c r="X20" i="23"/>
  <c r="Y20" i="23"/>
  <c r="V21" i="23"/>
  <c r="W21" i="23"/>
  <c r="X21" i="23"/>
  <c r="Y21" i="23"/>
  <c r="V3" i="24"/>
  <c r="W3" i="24"/>
  <c r="X3" i="24"/>
  <c r="Y3" i="24"/>
  <c r="V4" i="24"/>
  <c r="W4" i="24"/>
  <c r="X4" i="24"/>
  <c r="Y4" i="24"/>
  <c r="V5" i="24"/>
  <c r="W5" i="24"/>
  <c r="X5" i="24"/>
  <c r="Y5" i="24"/>
  <c r="V6" i="24"/>
  <c r="W6" i="24"/>
  <c r="X6" i="24"/>
  <c r="Y6" i="24"/>
  <c r="V7" i="24"/>
  <c r="W7" i="24"/>
  <c r="X7" i="24"/>
  <c r="Y7" i="24"/>
  <c r="V8" i="24"/>
  <c r="W8" i="24"/>
  <c r="X8" i="24"/>
  <c r="Y8" i="24"/>
  <c r="V9" i="24"/>
  <c r="W9" i="24"/>
  <c r="X9" i="24"/>
  <c r="Y9" i="24"/>
  <c r="V10" i="24"/>
  <c r="W10" i="24"/>
  <c r="X10" i="24"/>
  <c r="Y10" i="24"/>
  <c r="V11" i="24"/>
  <c r="W11" i="24"/>
  <c r="X11" i="24"/>
  <c r="Y11" i="24"/>
  <c r="V12" i="24"/>
  <c r="W12" i="24"/>
  <c r="X12" i="24"/>
  <c r="Y12" i="24"/>
  <c r="V13" i="24"/>
  <c r="W13" i="24"/>
  <c r="X13" i="24"/>
  <c r="Y13" i="24"/>
  <c r="V14" i="24"/>
  <c r="W14" i="24"/>
  <c r="X14" i="24"/>
  <c r="Y14" i="24"/>
  <c r="V15" i="24"/>
  <c r="W15" i="24"/>
  <c r="X15" i="24"/>
  <c r="Y15" i="24"/>
  <c r="V16" i="24"/>
  <c r="W16" i="24"/>
  <c r="X16" i="24"/>
  <c r="Y16" i="24"/>
  <c r="V17" i="24"/>
  <c r="W17" i="24"/>
  <c r="X17" i="24"/>
  <c r="Y17" i="24"/>
  <c r="V18" i="24"/>
  <c r="W18" i="24"/>
  <c r="X18" i="24"/>
  <c r="Y18" i="24"/>
  <c r="V19" i="24"/>
  <c r="W19" i="24"/>
  <c r="X19" i="24"/>
  <c r="Y19" i="24"/>
  <c r="V20" i="24"/>
  <c r="W20" i="24"/>
  <c r="X20" i="24"/>
  <c r="Y20" i="24"/>
  <c r="V21" i="24"/>
  <c r="W21" i="24"/>
  <c r="X21" i="24"/>
  <c r="Y21" i="24"/>
  <c r="V3" i="25"/>
  <c r="W3" i="25"/>
  <c r="X3" i="25"/>
  <c r="Y3" i="25"/>
  <c r="V4" i="25"/>
  <c r="W4" i="25"/>
  <c r="X4" i="25"/>
  <c r="Y4" i="25"/>
  <c r="V5" i="25"/>
  <c r="W5" i="25"/>
  <c r="X5" i="25"/>
  <c r="Y5" i="25"/>
  <c r="V6" i="25"/>
  <c r="W6" i="25"/>
  <c r="X6" i="25"/>
  <c r="Y6" i="25"/>
  <c r="V7" i="25"/>
  <c r="W7" i="25"/>
  <c r="X7" i="25"/>
  <c r="Y7" i="25"/>
  <c r="V8" i="25"/>
  <c r="W8" i="25"/>
  <c r="X8" i="25"/>
  <c r="Y8" i="25"/>
  <c r="V9" i="25"/>
  <c r="W9" i="25"/>
  <c r="X9" i="25"/>
  <c r="Y9" i="25"/>
  <c r="V10" i="25"/>
  <c r="W10" i="25"/>
  <c r="X10" i="25"/>
  <c r="Y10" i="25"/>
  <c r="V11" i="25"/>
  <c r="W11" i="25"/>
  <c r="X11" i="25"/>
  <c r="Y11" i="25"/>
  <c r="V12" i="25"/>
  <c r="W12" i="25"/>
  <c r="X12" i="25"/>
  <c r="Y12" i="25"/>
  <c r="V13" i="25"/>
  <c r="W13" i="25"/>
  <c r="X13" i="25"/>
  <c r="Y13" i="25"/>
  <c r="V14" i="25"/>
  <c r="W14" i="25"/>
  <c r="X14" i="25"/>
  <c r="Y14" i="25"/>
  <c r="V15" i="25"/>
  <c r="W15" i="25"/>
  <c r="X15" i="25"/>
  <c r="Y15" i="25"/>
  <c r="V16" i="25"/>
  <c r="W16" i="25"/>
  <c r="X16" i="25"/>
  <c r="Y16" i="25"/>
  <c r="V17" i="25"/>
  <c r="W17" i="25"/>
  <c r="X17" i="25"/>
  <c r="Y17" i="25"/>
  <c r="V18" i="25"/>
  <c r="W18" i="25"/>
  <c r="X18" i="25"/>
  <c r="Y18" i="25"/>
  <c r="V19" i="25"/>
  <c r="W19" i="25"/>
  <c r="X19" i="25"/>
  <c r="Y19" i="25"/>
  <c r="V20" i="25"/>
  <c r="W20" i="25"/>
  <c r="X20" i="25"/>
  <c r="Y20" i="25"/>
  <c r="V21" i="25"/>
  <c r="W21" i="25"/>
  <c r="X21" i="25"/>
  <c r="Y21" i="25"/>
  <c r="V3" i="26"/>
  <c r="W3" i="26"/>
  <c r="X3" i="26"/>
  <c r="Y3" i="26"/>
  <c r="V4" i="26"/>
  <c r="W4" i="26"/>
  <c r="X4" i="26"/>
  <c r="Y4" i="26"/>
  <c r="V5" i="26"/>
  <c r="W5" i="26"/>
  <c r="X5" i="26"/>
  <c r="Y5" i="26"/>
  <c r="V6" i="26"/>
  <c r="W6" i="26"/>
  <c r="X6" i="26"/>
  <c r="Y6" i="26"/>
  <c r="V7" i="26"/>
  <c r="W7" i="26"/>
  <c r="X7" i="26"/>
  <c r="Y7" i="26"/>
  <c r="V8" i="26"/>
  <c r="W8" i="26"/>
  <c r="X8" i="26"/>
  <c r="Y8" i="26"/>
  <c r="V9" i="26"/>
  <c r="W9" i="26"/>
  <c r="X9" i="26"/>
  <c r="Y9" i="26"/>
  <c r="V10" i="26"/>
  <c r="W10" i="26"/>
  <c r="X10" i="26"/>
  <c r="Y10" i="26"/>
  <c r="V11" i="26"/>
  <c r="W11" i="26"/>
  <c r="X11" i="26"/>
  <c r="Y11" i="26"/>
  <c r="V12" i="26"/>
  <c r="W12" i="26"/>
  <c r="X12" i="26"/>
  <c r="Y12" i="26"/>
  <c r="V13" i="26"/>
  <c r="W13" i="26"/>
  <c r="X13" i="26"/>
  <c r="Y13" i="26"/>
  <c r="V14" i="26"/>
  <c r="W14" i="26"/>
  <c r="X14" i="26"/>
  <c r="Y14" i="26"/>
  <c r="V15" i="26"/>
  <c r="W15" i="26"/>
  <c r="X15" i="26"/>
  <c r="Y15" i="26"/>
  <c r="V16" i="26"/>
  <c r="W16" i="26"/>
  <c r="X16" i="26"/>
  <c r="Y16" i="26"/>
  <c r="V17" i="26"/>
  <c r="W17" i="26"/>
  <c r="X17" i="26"/>
  <c r="Y17" i="26"/>
  <c r="V18" i="26"/>
  <c r="W18" i="26"/>
  <c r="X18" i="26"/>
  <c r="Y18" i="26"/>
  <c r="V19" i="26"/>
  <c r="W19" i="26"/>
  <c r="X19" i="26"/>
  <c r="Y19" i="26"/>
  <c r="V20" i="26"/>
  <c r="W20" i="26"/>
  <c r="X20" i="26"/>
  <c r="Y20" i="26"/>
  <c r="V21" i="26"/>
  <c r="W21" i="26"/>
  <c r="X21" i="26"/>
  <c r="Y21" i="26"/>
  <c r="V3" i="27"/>
  <c r="W3" i="27"/>
  <c r="X3" i="27"/>
  <c r="Y3" i="27"/>
  <c r="V4" i="27"/>
  <c r="W4" i="27"/>
  <c r="X4" i="27"/>
  <c r="Y4" i="27"/>
  <c r="V5" i="27"/>
  <c r="W5" i="27"/>
  <c r="X5" i="27"/>
  <c r="Y5" i="27"/>
  <c r="V6" i="27"/>
  <c r="W6" i="27"/>
  <c r="X6" i="27"/>
  <c r="Y6" i="27"/>
  <c r="V7" i="27"/>
  <c r="W7" i="27"/>
  <c r="X7" i="27"/>
  <c r="Y7" i="27"/>
  <c r="V8" i="27"/>
  <c r="W8" i="27"/>
  <c r="X8" i="27"/>
  <c r="Y8" i="27"/>
  <c r="V9" i="27"/>
  <c r="W9" i="27"/>
  <c r="X9" i="27"/>
  <c r="Y9" i="27"/>
  <c r="V10" i="27"/>
  <c r="W10" i="27"/>
  <c r="X10" i="27"/>
  <c r="Y10" i="27"/>
  <c r="V11" i="27"/>
  <c r="W11" i="27"/>
  <c r="X11" i="27"/>
  <c r="Y11" i="27"/>
  <c r="V12" i="27"/>
  <c r="W12" i="27"/>
  <c r="X12" i="27"/>
  <c r="Y12" i="27"/>
  <c r="V13" i="27"/>
  <c r="W13" i="27"/>
  <c r="X13" i="27"/>
  <c r="Y13" i="27"/>
  <c r="V14" i="27"/>
  <c r="W14" i="27"/>
  <c r="X14" i="27"/>
  <c r="Y14" i="27"/>
  <c r="V15" i="27"/>
  <c r="W15" i="27"/>
  <c r="X15" i="27"/>
  <c r="Y15" i="27"/>
  <c r="V16" i="27"/>
  <c r="W16" i="27"/>
  <c r="X16" i="27"/>
  <c r="Y16" i="27"/>
  <c r="V17" i="27"/>
  <c r="W17" i="27"/>
  <c r="X17" i="27"/>
  <c r="Y17" i="27"/>
  <c r="V18" i="27"/>
  <c r="W18" i="27"/>
  <c r="X18" i="27"/>
  <c r="Y18" i="27"/>
  <c r="V19" i="27"/>
  <c r="W19" i="27"/>
  <c r="X19" i="27"/>
  <c r="Y19" i="27"/>
  <c r="V20" i="27"/>
  <c r="W20" i="27"/>
  <c r="X20" i="27"/>
  <c r="Y20" i="27"/>
  <c r="V21" i="27"/>
  <c r="W21" i="27"/>
  <c r="X21" i="27"/>
  <c r="Y21" i="27"/>
  <c r="V3" i="28"/>
  <c r="W3" i="28"/>
  <c r="X3" i="28"/>
  <c r="Y3" i="28"/>
  <c r="V4" i="28"/>
  <c r="W4" i="28"/>
  <c r="X4" i="28"/>
  <c r="Y4" i="28"/>
  <c r="V5" i="28"/>
  <c r="W5" i="28"/>
  <c r="X5" i="28"/>
  <c r="Y5" i="28"/>
  <c r="V6" i="28"/>
  <c r="W6" i="28"/>
  <c r="X6" i="28"/>
  <c r="Y6" i="28"/>
  <c r="V7" i="28"/>
  <c r="W7" i="28"/>
  <c r="X7" i="28"/>
  <c r="Y7" i="28"/>
  <c r="V8" i="28"/>
  <c r="W8" i="28"/>
  <c r="X8" i="28"/>
  <c r="Y8" i="28"/>
  <c r="V9" i="28"/>
  <c r="W9" i="28"/>
  <c r="X9" i="28"/>
  <c r="Y9" i="28"/>
  <c r="V10" i="28"/>
  <c r="W10" i="28"/>
  <c r="X10" i="28"/>
  <c r="Y10" i="28"/>
  <c r="V11" i="28"/>
  <c r="W11" i="28"/>
  <c r="X11" i="28"/>
  <c r="Y11" i="28"/>
  <c r="V12" i="28"/>
  <c r="W12" i="28"/>
  <c r="X12" i="28"/>
  <c r="Y12" i="28"/>
  <c r="V13" i="28"/>
  <c r="W13" i="28"/>
  <c r="X13" i="28"/>
  <c r="Y13" i="28"/>
  <c r="V14" i="28"/>
  <c r="W14" i="28"/>
  <c r="X14" i="28"/>
  <c r="Y14" i="28"/>
  <c r="V15" i="28"/>
  <c r="W15" i="28"/>
  <c r="X15" i="28"/>
  <c r="Y15" i="28"/>
  <c r="V16" i="28"/>
  <c r="W16" i="28"/>
  <c r="X16" i="28"/>
  <c r="Y16" i="28"/>
  <c r="V17" i="28"/>
  <c r="W17" i="28"/>
  <c r="X17" i="28"/>
  <c r="Y17" i="28"/>
  <c r="V18" i="28"/>
  <c r="W18" i="28"/>
  <c r="X18" i="28"/>
  <c r="Y18" i="28"/>
  <c r="V19" i="28"/>
  <c r="W19" i="28"/>
  <c r="X19" i="28"/>
  <c r="Y19" i="28"/>
  <c r="V20" i="28"/>
  <c r="W20" i="28"/>
  <c r="X20" i="28"/>
  <c r="Y20" i="28"/>
  <c r="V21" i="28"/>
  <c r="W21" i="28"/>
  <c r="X21" i="28"/>
  <c r="Y21" i="28"/>
  <c r="V3" i="29"/>
  <c r="W3" i="29"/>
  <c r="X3" i="29"/>
  <c r="Y3" i="29"/>
  <c r="V4" i="29"/>
  <c r="W4" i="29"/>
  <c r="X4" i="29"/>
  <c r="Y4" i="29"/>
  <c r="V5" i="29"/>
  <c r="W5" i="29"/>
  <c r="X5" i="29"/>
  <c r="Y5" i="29"/>
  <c r="V6" i="29"/>
  <c r="W6" i="29"/>
  <c r="X6" i="29"/>
  <c r="Y6" i="29"/>
  <c r="V7" i="29"/>
  <c r="W7" i="29"/>
  <c r="X7" i="29"/>
  <c r="Y7" i="29"/>
  <c r="V8" i="29"/>
  <c r="W8" i="29"/>
  <c r="X8" i="29"/>
  <c r="Y8" i="29"/>
  <c r="V9" i="29"/>
  <c r="W9" i="29"/>
  <c r="X9" i="29"/>
  <c r="Y9" i="29"/>
  <c r="V10" i="29"/>
  <c r="W10" i="29"/>
  <c r="X10" i="29"/>
  <c r="Y10" i="29"/>
  <c r="V11" i="29"/>
  <c r="W11" i="29"/>
  <c r="X11" i="29"/>
  <c r="Y11" i="29"/>
  <c r="V12" i="29"/>
  <c r="W12" i="29"/>
  <c r="X12" i="29"/>
  <c r="Y12" i="29"/>
  <c r="V13" i="29"/>
  <c r="W13" i="29"/>
  <c r="X13" i="29"/>
  <c r="Y13" i="29"/>
  <c r="V14" i="29"/>
  <c r="W14" i="29"/>
  <c r="X14" i="29"/>
  <c r="Y14" i="29"/>
  <c r="V15" i="29"/>
  <c r="W15" i="29"/>
  <c r="X15" i="29"/>
  <c r="Y15" i="29"/>
  <c r="V16" i="29"/>
  <c r="W16" i="29"/>
  <c r="X16" i="29"/>
  <c r="Y16" i="29"/>
  <c r="V17" i="29"/>
  <c r="W17" i="29"/>
  <c r="X17" i="29"/>
  <c r="Y17" i="29"/>
  <c r="V18" i="29"/>
  <c r="W18" i="29"/>
  <c r="X18" i="29"/>
  <c r="Y18" i="29"/>
  <c r="V19" i="29"/>
  <c r="W19" i="29"/>
  <c r="X19" i="29"/>
  <c r="Y19" i="29"/>
  <c r="V20" i="29"/>
  <c r="W20" i="29"/>
  <c r="X20" i="29"/>
  <c r="Y20" i="29"/>
  <c r="V21" i="29"/>
  <c r="W21" i="29"/>
  <c r="X21" i="29"/>
  <c r="Y21" i="29"/>
  <c r="V3" i="34"/>
  <c r="W3" i="34"/>
  <c r="X3" i="34"/>
  <c r="Y3" i="34"/>
  <c r="V4" i="34"/>
  <c r="W4" i="34"/>
  <c r="X4" i="34"/>
  <c r="Y4" i="34"/>
  <c r="V5" i="34"/>
  <c r="W5" i="34"/>
  <c r="X5" i="34"/>
  <c r="Y5" i="34"/>
  <c r="V6" i="34"/>
  <c r="W6" i="34"/>
  <c r="X6" i="34"/>
  <c r="Y6" i="34"/>
  <c r="V7" i="34"/>
  <c r="W7" i="34"/>
  <c r="X7" i="34"/>
  <c r="Y7" i="34"/>
  <c r="V8" i="34"/>
  <c r="W8" i="34"/>
  <c r="X8" i="34"/>
  <c r="Y8" i="34"/>
  <c r="V9" i="34"/>
  <c r="W9" i="34"/>
  <c r="X9" i="34"/>
  <c r="Y9" i="34"/>
  <c r="V10" i="34"/>
  <c r="W10" i="34"/>
  <c r="X10" i="34"/>
  <c r="Y10" i="34"/>
  <c r="V11" i="34"/>
  <c r="W11" i="34"/>
  <c r="X11" i="34"/>
  <c r="Y11" i="34"/>
  <c r="V12" i="34"/>
  <c r="W12" i="34"/>
  <c r="X12" i="34"/>
  <c r="Y12" i="34"/>
  <c r="V13" i="34"/>
  <c r="W13" i="34"/>
  <c r="X13" i="34"/>
  <c r="Y13" i="34"/>
  <c r="V14" i="34"/>
  <c r="W14" i="34"/>
  <c r="X14" i="34"/>
  <c r="Y14" i="34"/>
  <c r="V15" i="34"/>
  <c r="W15" i="34"/>
  <c r="X15" i="34"/>
  <c r="Y15" i="34"/>
  <c r="V16" i="34"/>
  <c r="W16" i="34"/>
  <c r="X16" i="34"/>
  <c r="Y16" i="34"/>
  <c r="V17" i="34"/>
  <c r="W17" i="34"/>
  <c r="X17" i="34"/>
  <c r="Y17" i="34"/>
  <c r="V18" i="34"/>
  <c r="W18" i="34"/>
  <c r="X18" i="34"/>
  <c r="Y18" i="34"/>
  <c r="V19" i="34"/>
  <c r="W19" i="34"/>
  <c r="X19" i="34"/>
  <c r="Y19" i="34"/>
  <c r="V20" i="34"/>
  <c r="W20" i="34"/>
  <c r="X20" i="34"/>
  <c r="Y20" i="34"/>
  <c r="V21" i="34"/>
  <c r="W21" i="34"/>
  <c r="X21" i="34"/>
  <c r="Y21" i="34"/>
  <c r="V3" i="35"/>
  <c r="W3" i="35"/>
  <c r="X3" i="35"/>
  <c r="Y3" i="35"/>
  <c r="V4" i="35"/>
  <c r="W4" i="35"/>
  <c r="X4" i="35"/>
  <c r="Y4" i="35"/>
  <c r="V5" i="35"/>
  <c r="W5" i="35"/>
  <c r="X5" i="35"/>
  <c r="Y5" i="35"/>
  <c r="V6" i="35"/>
  <c r="W6" i="35"/>
  <c r="X6" i="35"/>
  <c r="Y6" i="35"/>
  <c r="V7" i="35"/>
  <c r="W7" i="35"/>
  <c r="X7" i="35"/>
  <c r="Y7" i="35"/>
  <c r="V8" i="35"/>
  <c r="W8" i="35"/>
  <c r="X8" i="35"/>
  <c r="Y8" i="35"/>
  <c r="V9" i="35"/>
  <c r="W9" i="35"/>
  <c r="X9" i="35"/>
  <c r="Y9" i="35"/>
  <c r="V10" i="35"/>
  <c r="W10" i="35"/>
  <c r="X10" i="35"/>
  <c r="Y10" i="35"/>
  <c r="V11" i="35"/>
  <c r="W11" i="35"/>
  <c r="X11" i="35"/>
  <c r="Y11" i="35"/>
  <c r="V12" i="35"/>
  <c r="W12" i="35"/>
  <c r="X12" i="35"/>
  <c r="Y12" i="35"/>
  <c r="V13" i="35"/>
  <c r="W13" i="35"/>
  <c r="X13" i="35"/>
  <c r="Y13" i="35"/>
  <c r="V14" i="35"/>
  <c r="W14" i="35"/>
  <c r="X14" i="35"/>
  <c r="Y14" i="35"/>
  <c r="V15" i="35"/>
  <c r="W15" i="35"/>
  <c r="X15" i="35"/>
  <c r="Y15" i="35"/>
  <c r="V16" i="35"/>
  <c r="W16" i="35"/>
  <c r="X16" i="35"/>
  <c r="Y16" i="35"/>
  <c r="V17" i="35"/>
  <c r="W17" i="35"/>
  <c r="X17" i="35"/>
  <c r="Y17" i="35"/>
  <c r="V18" i="35"/>
  <c r="W18" i="35"/>
  <c r="X18" i="35"/>
  <c r="Y18" i="35"/>
  <c r="V19" i="35"/>
  <c r="W19" i="35"/>
  <c r="X19" i="35"/>
  <c r="Y19" i="35"/>
  <c r="V20" i="35"/>
  <c r="W20" i="35"/>
  <c r="X20" i="35"/>
  <c r="Y20" i="35"/>
  <c r="V21" i="35"/>
  <c r="W21" i="35"/>
  <c r="X21" i="35"/>
  <c r="Y21" i="35"/>
  <c r="V3" i="5"/>
  <c r="W3" i="5"/>
  <c r="X3" i="5"/>
  <c r="Y3" i="5"/>
  <c r="V4" i="5"/>
  <c r="W4" i="5"/>
  <c r="X4" i="5"/>
  <c r="Y4" i="5"/>
  <c r="V5" i="5"/>
  <c r="W5" i="5"/>
  <c r="X5" i="5"/>
  <c r="Y5" i="5"/>
  <c r="V6" i="5"/>
  <c r="W6" i="5"/>
  <c r="X6" i="5"/>
  <c r="Y6" i="5"/>
  <c r="V7" i="5"/>
  <c r="W7" i="5"/>
  <c r="X7" i="5"/>
  <c r="Y7" i="5"/>
  <c r="V8" i="5"/>
  <c r="W8" i="5"/>
  <c r="X8" i="5"/>
  <c r="Y8" i="5"/>
  <c r="V9" i="5"/>
  <c r="W9" i="5"/>
  <c r="X9" i="5"/>
  <c r="Y9" i="5"/>
  <c r="V10" i="5"/>
  <c r="W10" i="5"/>
  <c r="X10" i="5"/>
  <c r="Y10" i="5"/>
  <c r="V11" i="5"/>
  <c r="W11" i="5"/>
  <c r="X11" i="5"/>
  <c r="Y11" i="5"/>
  <c r="V12" i="5"/>
  <c r="W12" i="5"/>
  <c r="X12" i="5"/>
  <c r="Y12" i="5"/>
  <c r="V13" i="5"/>
  <c r="W13" i="5"/>
  <c r="X13" i="5"/>
  <c r="Y13" i="5"/>
  <c r="V14" i="5"/>
  <c r="W14" i="5"/>
  <c r="X14" i="5"/>
  <c r="Y14" i="5"/>
  <c r="V15" i="5"/>
  <c r="W15" i="5"/>
  <c r="X15" i="5"/>
  <c r="Y15" i="5"/>
  <c r="V16" i="5"/>
  <c r="W16" i="5"/>
  <c r="X16" i="5"/>
  <c r="Y16" i="5"/>
  <c r="V17" i="5"/>
  <c r="W17" i="5"/>
  <c r="X17" i="5"/>
  <c r="Y17" i="5"/>
  <c r="V18" i="5"/>
  <c r="W18" i="5"/>
  <c r="X18" i="5"/>
  <c r="Y18" i="5"/>
  <c r="V19" i="5"/>
  <c r="W19" i="5"/>
  <c r="X19" i="5"/>
  <c r="Y19" i="5"/>
  <c r="V20" i="5"/>
  <c r="W20" i="5"/>
  <c r="X20" i="5"/>
  <c r="Y20" i="5"/>
  <c r="V21" i="5"/>
  <c r="W21" i="5"/>
  <c r="X21" i="5"/>
  <c r="Y21" i="5"/>
  <c r="Y2" i="31"/>
  <c r="Y2" i="32"/>
  <c r="Y2" i="33"/>
  <c r="Y2" i="6"/>
  <c r="Y2" i="7"/>
  <c r="Y2" i="4"/>
  <c r="Y2" i="1"/>
  <c r="Y2" i="10"/>
  <c r="Y2" i="11"/>
  <c r="Y2" i="12"/>
  <c r="Y2" i="13"/>
  <c r="Y2" i="14"/>
  <c r="Y2" i="15"/>
  <c r="Y2" i="16"/>
  <c r="Y2" i="17"/>
  <c r="Y2" i="18"/>
  <c r="Y2" i="19"/>
  <c r="Y2" i="20"/>
  <c r="Y2" i="21"/>
  <c r="Y2" i="22"/>
  <c r="Y2" i="23"/>
  <c r="Y2" i="24"/>
  <c r="Y2" i="25"/>
  <c r="Y2" i="26"/>
  <c r="Y2" i="27"/>
  <c r="Y2" i="28"/>
  <c r="Y2" i="29"/>
  <c r="Y2" i="34"/>
  <c r="Y2" i="35"/>
  <c r="Y2" i="5"/>
  <c r="X2" i="31"/>
  <c r="X2" i="32"/>
  <c r="X2" i="33"/>
  <c r="X2" i="6"/>
  <c r="X2" i="7"/>
  <c r="X2" i="4"/>
  <c r="X2" i="1"/>
  <c r="X2" i="10"/>
  <c r="X2" i="11"/>
  <c r="X2" i="12"/>
  <c r="X2" i="13"/>
  <c r="X2" i="14"/>
  <c r="X2" i="15"/>
  <c r="X2" i="16"/>
  <c r="X2" i="17"/>
  <c r="X2" i="18"/>
  <c r="X2" i="19"/>
  <c r="X2" i="20"/>
  <c r="X2" i="21"/>
  <c r="X2" i="22"/>
  <c r="X2" i="23"/>
  <c r="X2" i="24"/>
  <c r="X2" i="25"/>
  <c r="X2" i="26"/>
  <c r="X2" i="27"/>
  <c r="X2" i="28"/>
  <c r="X2" i="29"/>
  <c r="X2" i="34"/>
  <c r="X2" i="35"/>
  <c r="X2" i="5"/>
  <c r="W2" i="31"/>
  <c r="W2" i="32"/>
  <c r="W2" i="33"/>
  <c r="W2" i="6"/>
  <c r="W2" i="7"/>
  <c r="W2" i="4"/>
  <c r="W2" i="1"/>
  <c r="W2" i="10"/>
  <c r="W2" i="11"/>
  <c r="W2" i="12"/>
  <c r="W2" i="13"/>
  <c r="W2" i="14"/>
  <c r="W2" i="15"/>
  <c r="W2" i="16"/>
  <c r="W2" i="17"/>
  <c r="W2" i="18"/>
  <c r="W2" i="19"/>
  <c r="W2" i="20"/>
  <c r="W2" i="21"/>
  <c r="W2" i="22"/>
  <c r="W2" i="23"/>
  <c r="W2" i="24"/>
  <c r="W2" i="25"/>
  <c r="W2" i="26"/>
  <c r="W2" i="27"/>
  <c r="W2" i="28"/>
  <c r="W2" i="29"/>
  <c r="W2" i="34"/>
  <c r="W2" i="35"/>
  <c r="W2" i="5"/>
  <c r="V2" i="31"/>
  <c r="V2" i="32"/>
  <c r="V2" i="33"/>
  <c r="V2" i="6"/>
  <c r="V2" i="7"/>
  <c r="V2" i="4"/>
  <c r="V2" i="1"/>
  <c r="V2" i="10"/>
  <c r="V2" i="11"/>
  <c r="V2" i="12"/>
  <c r="V2" i="13"/>
  <c r="V2" i="14"/>
  <c r="V2" i="15"/>
  <c r="V2" i="16"/>
  <c r="V2" i="17"/>
  <c r="V2" i="18"/>
  <c r="V2" i="19"/>
  <c r="V2" i="20"/>
  <c r="V2" i="21"/>
  <c r="V2" i="22"/>
  <c r="V2" i="23"/>
  <c r="V2" i="24"/>
  <c r="V2" i="25"/>
  <c r="V2" i="26"/>
  <c r="V2" i="27"/>
  <c r="V2" i="28"/>
  <c r="V2" i="29"/>
  <c r="V2" i="34"/>
  <c r="V2" i="35"/>
  <c r="V2" i="5"/>
  <c r="E33" i="5" l="1"/>
  <c r="E33" i="31"/>
  <c r="E33" i="32"/>
  <c r="E33" i="33"/>
  <c r="E33" i="6"/>
  <c r="E33" i="7"/>
  <c r="E33" i="4"/>
  <c r="E33" i="1"/>
  <c r="E33" i="10"/>
  <c r="E33" i="11"/>
  <c r="E33" i="12"/>
  <c r="E33" i="13"/>
  <c r="E33" i="14"/>
  <c r="E33" i="15"/>
  <c r="E33" i="16"/>
  <c r="E33" i="17"/>
  <c r="E33" i="18"/>
  <c r="E33" i="19"/>
  <c r="E33" i="20"/>
  <c r="E33" i="21"/>
  <c r="E33" i="22"/>
  <c r="E33" i="23"/>
  <c r="E33" i="24"/>
  <c r="E33" i="25"/>
  <c r="E33" i="26"/>
  <c r="E33" i="27"/>
  <c r="E33" i="28"/>
  <c r="E33" i="29"/>
  <c r="E33" i="34"/>
  <c r="E33" i="35"/>
  <c r="T10" i="5"/>
  <c r="T10" i="31"/>
  <c r="T10" i="32"/>
  <c r="T10" i="33"/>
  <c r="T10" i="6"/>
  <c r="T10" i="7"/>
  <c r="T10" i="4"/>
  <c r="T10" i="1"/>
  <c r="T10" i="10"/>
  <c r="T10" i="11"/>
  <c r="T10" i="12"/>
  <c r="T10" i="13"/>
  <c r="T10" i="14"/>
  <c r="T10" i="15"/>
  <c r="T10" i="16"/>
  <c r="T10" i="17"/>
  <c r="T10" i="18"/>
  <c r="T10" i="19"/>
  <c r="T10" i="20"/>
  <c r="T10" i="21"/>
  <c r="T10" i="22"/>
  <c r="T10" i="23"/>
  <c r="T10" i="24"/>
  <c r="T10" i="25"/>
  <c r="T10" i="26"/>
  <c r="T10" i="27"/>
  <c r="T10" i="28"/>
  <c r="T10" i="29"/>
  <c r="T10" i="34"/>
  <c r="T10" i="35"/>
  <c r="T9" i="5"/>
  <c r="T9" i="31"/>
  <c r="T9" i="32"/>
  <c r="T9" i="33"/>
  <c r="T9" i="6"/>
  <c r="T9" i="7"/>
  <c r="T9" i="4"/>
  <c r="T9" i="1"/>
  <c r="T9" i="10"/>
  <c r="T9" i="11"/>
  <c r="T9" i="12"/>
  <c r="T9" i="13"/>
  <c r="T9" i="14"/>
  <c r="T9" i="15"/>
  <c r="T9" i="16"/>
  <c r="T9" i="17"/>
  <c r="T9" i="18"/>
  <c r="T9" i="19"/>
  <c r="T9" i="20"/>
  <c r="T9" i="21"/>
  <c r="T9" i="22"/>
  <c r="T9" i="23"/>
  <c r="T9" i="24"/>
  <c r="T9" i="25"/>
  <c r="T9" i="26"/>
  <c r="T9" i="27"/>
  <c r="T9" i="28"/>
  <c r="T9" i="29"/>
  <c r="T9" i="34"/>
  <c r="T9" i="35"/>
  <c r="T8" i="5"/>
  <c r="T8" i="31"/>
  <c r="T8" i="32"/>
  <c r="T8" i="33"/>
  <c r="T8" i="6"/>
  <c r="T8" i="7"/>
  <c r="T8" i="4"/>
  <c r="T8" i="1"/>
  <c r="T8" i="10"/>
  <c r="T8" i="11"/>
  <c r="T8" i="12"/>
  <c r="T8" i="13"/>
  <c r="T8" i="14"/>
  <c r="T8" i="15"/>
  <c r="T8" i="16"/>
  <c r="T8" i="17"/>
  <c r="T8" i="18"/>
  <c r="T8" i="19"/>
  <c r="T8" i="20"/>
  <c r="T8" i="21"/>
  <c r="T8" i="22"/>
  <c r="T8" i="23"/>
  <c r="T8" i="24"/>
  <c r="T8" i="25"/>
  <c r="T8" i="26"/>
  <c r="T8" i="27"/>
  <c r="T8" i="28"/>
  <c r="T8" i="29"/>
  <c r="T8" i="34"/>
  <c r="T8" i="35"/>
  <c r="T7" i="5"/>
  <c r="T7" i="31"/>
  <c r="T7" i="32"/>
  <c r="T7" i="33"/>
  <c r="T7" i="6"/>
  <c r="T7" i="7"/>
  <c r="T7" i="4"/>
  <c r="T7" i="1"/>
  <c r="T7" i="10"/>
  <c r="T7" i="11"/>
  <c r="T7" i="12"/>
  <c r="T7" i="13"/>
  <c r="T7" i="14"/>
  <c r="T7" i="15"/>
  <c r="T7" i="16"/>
  <c r="T7" i="17"/>
  <c r="T7" i="18"/>
  <c r="T7" i="19"/>
  <c r="T7" i="20"/>
  <c r="T7" i="21"/>
  <c r="T7" i="22"/>
  <c r="T7" i="23"/>
  <c r="T7" i="24"/>
  <c r="T7" i="25"/>
  <c r="T7" i="26"/>
  <c r="T7" i="27"/>
  <c r="T7" i="28"/>
  <c r="T7" i="29"/>
  <c r="T7" i="34"/>
  <c r="T7" i="35"/>
  <c r="T6" i="5"/>
  <c r="T6" i="31"/>
  <c r="T6" i="32"/>
  <c r="T6" i="33"/>
  <c r="T6" i="6"/>
  <c r="T6" i="7"/>
  <c r="T6" i="4"/>
  <c r="T6" i="1"/>
  <c r="T6" i="10"/>
  <c r="T6" i="11"/>
  <c r="T6" i="12"/>
  <c r="T6" i="13"/>
  <c r="T6" i="14"/>
  <c r="T6" i="15"/>
  <c r="T6" i="16"/>
  <c r="T6" i="17"/>
  <c r="T6" i="18"/>
  <c r="T6" i="19"/>
  <c r="T6" i="20"/>
  <c r="T6" i="21"/>
  <c r="T6" i="22"/>
  <c r="T6" i="23"/>
  <c r="T6" i="24"/>
  <c r="T6" i="25"/>
  <c r="T6" i="26"/>
  <c r="T6" i="27"/>
  <c r="T6" i="28"/>
  <c r="T6" i="29"/>
  <c r="T6" i="34"/>
  <c r="T6" i="35"/>
  <c r="T5" i="5"/>
  <c r="T5" i="31"/>
  <c r="T5" i="32"/>
  <c r="T5" i="33"/>
  <c r="T5" i="6"/>
  <c r="T5" i="7"/>
  <c r="T5" i="4"/>
  <c r="T5" i="1"/>
  <c r="T5" i="10"/>
  <c r="T5" i="11"/>
  <c r="T5" i="12"/>
  <c r="T5" i="13"/>
  <c r="T5" i="14"/>
  <c r="T5" i="15"/>
  <c r="T5" i="16"/>
  <c r="T5" i="17"/>
  <c r="T5" i="18"/>
  <c r="T5" i="19"/>
  <c r="T5" i="20"/>
  <c r="T5" i="21"/>
  <c r="T5" i="22"/>
  <c r="T5" i="23"/>
  <c r="T5" i="24"/>
  <c r="T5" i="25"/>
  <c r="T5" i="26"/>
  <c r="T5" i="27"/>
  <c r="T5" i="28"/>
  <c r="T5" i="29"/>
  <c r="T5" i="34"/>
  <c r="T5" i="35"/>
  <c r="T4" i="5"/>
  <c r="T4" i="31"/>
  <c r="T4" i="32"/>
  <c r="T4" i="33"/>
  <c r="T4" i="6"/>
  <c r="T4" i="7"/>
  <c r="T4" i="4"/>
  <c r="T4" i="1"/>
  <c r="T4" i="10"/>
  <c r="T4" i="11"/>
  <c r="T4" i="12"/>
  <c r="T4" i="13"/>
  <c r="T4" i="14"/>
  <c r="T4" i="15"/>
  <c r="T4" i="16"/>
  <c r="T4" i="17"/>
  <c r="T4" i="18"/>
  <c r="T4" i="19"/>
  <c r="T4" i="20"/>
  <c r="T4" i="21"/>
  <c r="T4" i="22"/>
  <c r="T4" i="23"/>
  <c r="T4" i="24"/>
  <c r="T4" i="25"/>
  <c r="T4" i="26"/>
  <c r="T4" i="27"/>
  <c r="T4" i="28"/>
  <c r="T4" i="29"/>
  <c r="T4" i="34"/>
  <c r="T4" i="35"/>
  <c r="T3" i="5"/>
  <c r="T3" i="31"/>
  <c r="T3" i="32"/>
  <c r="T3" i="33"/>
  <c r="T3" i="6"/>
  <c r="T3" i="7"/>
  <c r="T3" i="4"/>
  <c r="T3" i="1"/>
  <c r="T3" i="10"/>
  <c r="T3" i="11"/>
  <c r="T3" i="12"/>
  <c r="T3" i="13"/>
  <c r="T3" i="14"/>
  <c r="T3" i="15"/>
  <c r="T3" i="16"/>
  <c r="T3" i="17"/>
  <c r="T3" i="18"/>
  <c r="T3" i="19"/>
  <c r="T3" i="20"/>
  <c r="T3" i="21"/>
  <c r="T3" i="22"/>
  <c r="T3" i="23"/>
  <c r="T3" i="24"/>
  <c r="T3" i="25"/>
  <c r="T3" i="26"/>
  <c r="T3" i="27"/>
  <c r="T3" i="28"/>
  <c r="T3" i="29"/>
  <c r="T3" i="34"/>
  <c r="T3" i="35"/>
  <c r="J1" i="3" l="1"/>
  <c r="R10" i="5" l="1"/>
  <c r="Q10" i="5"/>
  <c r="P10" i="5"/>
  <c r="O10" i="5"/>
  <c r="O10" i="3" s="1"/>
  <c r="R9" i="5"/>
  <c r="Q9" i="5"/>
  <c r="P9" i="5"/>
  <c r="O9" i="5"/>
  <c r="R8" i="5"/>
  <c r="Q8" i="5"/>
  <c r="P8" i="5"/>
  <c r="O8" i="5"/>
  <c r="R7" i="5"/>
  <c r="Q7" i="5"/>
  <c r="P7" i="5"/>
  <c r="O7" i="5"/>
  <c r="R6" i="5"/>
  <c r="R6" i="3" s="1"/>
  <c r="Q6" i="5"/>
  <c r="P6" i="5"/>
  <c r="O6" i="5"/>
  <c r="R5" i="5"/>
  <c r="Q5" i="5"/>
  <c r="P5" i="5"/>
  <c r="O5" i="5"/>
  <c r="R4" i="5"/>
  <c r="Q4" i="5"/>
  <c r="P4" i="5"/>
  <c r="O4" i="5"/>
  <c r="R3" i="5"/>
  <c r="R3" i="3" s="1"/>
  <c r="Q3" i="5"/>
  <c r="P3" i="5"/>
  <c r="O3" i="5"/>
  <c r="R10" i="31"/>
  <c r="Q10" i="31"/>
  <c r="P10" i="31"/>
  <c r="O10" i="31"/>
  <c r="R9" i="31"/>
  <c r="Q9" i="31"/>
  <c r="P9" i="31"/>
  <c r="O9" i="31"/>
  <c r="R8" i="31"/>
  <c r="Q8" i="31"/>
  <c r="P8" i="31"/>
  <c r="O8" i="31"/>
  <c r="R7" i="31"/>
  <c r="Q7" i="31"/>
  <c r="P7" i="31"/>
  <c r="O7" i="31"/>
  <c r="R6" i="31"/>
  <c r="Q6" i="31"/>
  <c r="P6" i="31"/>
  <c r="O6" i="31"/>
  <c r="R5" i="31"/>
  <c r="Q5" i="31"/>
  <c r="P5" i="31"/>
  <c r="O5" i="31"/>
  <c r="R4" i="31"/>
  <c r="Q4" i="31"/>
  <c r="P4" i="31"/>
  <c r="O4" i="31"/>
  <c r="R3" i="31"/>
  <c r="Q3" i="31"/>
  <c r="P3" i="31"/>
  <c r="O3" i="31"/>
  <c r="R10" i="32"/>
  <c r="Q10" i="32"/>
  <c r="P10" i="32"/>
  <c r="O10" i="32"/>
  <c r="R9" i="32"/>
  <c r="Q9" i="32"/>
  <c r="P9" i="32"/>
  <c r="O9" i="32"/>
  <c r="R8" i="32"/>
  <c r="Q8" i="32"/>
  <c r="P8" i="32"/>
  <c r="O8" i="32"/>
  <c r="R7" i="32"/>
  <c r="Q7" i="32"/>
  <c r="P7" i="32"/>
  <c r="O7" i="32"/>
  <c r="R6" i="32"/>
  <c r="Q6" i="32"/>
  <c r="P6" i="32"/>
  <c r="O6" i="32"/>
  <c r="R5" i="32"/>
  <c r="Q5" i="32"/>
  <c r="P5" i="32"/>
  <c r="O5" i="32"/>
  <c r="R4" i="32"/>
  <c r="Q4" i="32"/>
  <c r="P4" i="32"/>
  <c r="O4" i="32"/>
  <c r="R3" i="32"/>
  <c r="Q3" i="32"/>
  <c r="P3" i="32"/>
  <c r="O3" i="32"/>
  <c r="R10" i="33"/>
  <c r="Q10" i="33"/>
  <c r="P10" i="33"/>
  <c r="O10" i="33"/>
  <c r="R9" i="33"/>
  <c r="Q9" i="33"/>
  <c r="P9" i="33"/>
  <c r="O9" i="33"/>
  <c r="R8" i="33"/>
  <c r="Q8" i="33"/>
  <c r="P8" i="33"/>
  <c r="O8" i="33"/>
  <c r="R7" i="33"/>
  <c r="Q7" i="33"/>
  <c r="P7" i="33"/>
  <c r="O7" i="33"/>
  <c r="R6" i="33"/>
  <c r="Q6" i="33"/>
  <c r="P6" i="33"/>
  <c r="O6" i="33"/>
  <c r="R5" i="33"/>
  <c r="Q5" i="33"/>
  <c r="P5" i="33"/>
  <c r="O5" i="33"/>
  <c r="R4" i="33"/>
  <c r="Q4" i="33"/>
  <c r="P4" i="33"/>
  <c r="O4" i="33"/>
  <c r="R3" i="33"/>
  <c r="Q3" i="33"/>
  <c r="P3" i="33"/>
  <c r="O3" i="33"/>
  <c r="R10" i="6"/>
  <c r="Q10" i="6"/>
  <c r="P10" i="6"/>
  <c r="O10" i="6"/>
  <c r="R9" i="6"/>
  <c r="Q9" i="6"/>
  <c r="P9" i="6"/>
  <c r="O9" i="6"/>
  <c r="R8" i="6"/>
  <c r="Q8" i="6"/>
  <c r="P8" i="6"/>
  <c r="O8" i="6"/>
  <c r="R7" i="6"/>
  <c r="Q7" i="6"/>
  <c r="P7" i="6"/>
  <c r="O7" i="6"/>
  <c r="R6" i="6"/>
  <c r="Q6" i="6"/>
  <c r="P6" i="6"/>
  <c r="O6" i="6"/>
  <c r="R5" i="6"/>
  <c r="Q5" i="6"/>
  <c r="P5" i="6"/>
  <c r="O5" i="6"/>
  <c r="R4" i="6"/>
  <c r="Q4" i="6"/>
  <c r="P4" i="6"/>
  <c r="O4" i="6"/>
  <c r="R3" i="6"/>
  <c r="Q3" i="6"/>
  <c r="P3" i="6"/>
  <c r="O3" i="6"/>
  <c r="R10" i="7"/>
  <c r="Q10" i="7"/>
  <c r="P10" i="7"/>
  <c r="O10" i="7"/>
  <c r="R9" i="7"/>
  <c r="Q9" i="7"/>
  <c r="P9" i="7"/>
  <c r="O9" i="7"/>
  <c r="R8" i="7"/>
  <c r="Q8" i="7"/>
  <c r="P8" i="7"/>
  <c r="O8" i="7"/>
  <c r="R7" i="7"/>
  <c r="Q7" i="7"/>
  <c r="P7" i="7"/>
  <c r="O7" i="7"/>
  <c r="R6" i="7"/>
  <c r="Q6" i="7"/>
  <c r="P6" i="7"/>
  <c r="O6" i="7"/>
  <c r="R5" i="7"/>
  <c r="Q5" i="7"/>
  <c r="P5" i="7"/>
  <c r="O5" i="7"/>
  <c r="R4" i="7"/>
  <c r="Q4" i="7"/>
  <c r="P4" i="7"/>
  <c r="O4" i="7"/>
  <c r="R3" i="7"/>
  <c r="Q3" i="7"/>
  <c r="P3" i="7"/>
  <c r="O3" i="7"/>
  <c r="R10" i="4"/>
  <c r="Q10" i="4"/>
  <c r="P10" i="4"/>
  <c r="O10" i="4"/>
  <c r="R9" i="4"/>
  <c r="Q9" i="4"/>
  <c r="P9" i="4"/>
  <c r="O9" i="4"/>
  <c r="R8" i="4"/>
  <c r="Q8" i="4"/>
  <c r="P8" i="4"/>
  <c r="O8" i="4"/>
  <c r="R7" i="4"/>
  <c r="Q7" i="4"/>
  <c r="P7" i="4"/>
  <c r="O7" i="4"/>
  <c r="R6" i="4"/>
  <c r="Q6" i="4"/>
  <c r="P6" i="4"/>
  <c r="O6" i="4"/>
  <c r="R5" i="4"/>
  <c r="Q5" i="4"/>
  <c r="P5" i="4"/>
  <c r="O5" i="4"/>
  <c r="R4" i="4"/>
  <c r="Q4" i="4"/>
  <c r="P4" i="4"/>
  <c r="O4" i="4"/>
  <c r="R3" i="4"/>
  <c r="Q3" i="4"/>
  <c r="P3" i="4"/>
  <c r="O3" i="4"/>
  <c r="R10" i="1"/>
  <c r="Q10" i="1"/>
  <c r="P10" i="1"/>
  <c r="O10" i="1"/>
  <c r="R9" i="1"/>
  <c r="Q9" i="1"/>
  <c r="P9" i="1"/>
  <c r="O9" i="1"/>
  <c r="R8" i="1"/>
  <c r="Q8" i="1"/>
  <c r="P8" i="1"/>
  <c r="O8" i="1"/>
  <c r="R7" i="1"/>
  <c r="Q7" i="1"/>
  <c r="P7" i="1"/>
  <c r="O7" i="1"/>
  <c r="R6" i="1"/>
  <c r="Q6" i="1"/>
  <c r="P6" i="1"/>
  <c r="O6" i="1"/>
  <c r="R5" i="1"/>
  <c r="Q5" i="1"/>
  <c r="P5" i="1"/>
  <c r="O5" i="1"/>
  <c r="R4" i="1"/>
  <c r="Q4" i="1"/>
  <c r="P4" i="1"/>
  <c r="O4" i="1"/>
  <c r="R3" i="1"/>
  <c r="Q3" i="1"/>
  <c r="P3" i="1"/>
  <c r="O3" i="1"/>
  <c r="R10" i="10"/>
  <c r="Q10" i="10"/>
  <c r="P10" i="10"/>
  <c r="O10" i="10"/>
  <c r="R9" i="10"/>
  <c r="Q9" i="10"/>
  <c r="P9" i="10"/>
  <c r="O9" i="10"/>
  <c r="R8" i="10"/>
  <c r="Q8" i="10"/>
  <c r="P8" i="10"/>
  <c r="O8" i="10"/>
  <c r="R7" i="10"/>
  <c r="Q7" i="10"/>
  <c r="P7" i="10"/>
  <c r="O7" i="10"/>
  <c r="R6" i="10"/>
  <c r="Q6" i="10"/>
  <c r="P6" i="10"/>
  <c r="O6" i="10"/>
  <c r="R5" i="10"/>
  <c r="Q5" i="10"/>
  <c r="P5" i="10"/>
  <c r="O5" i="10"/>
  <c r="R4" i="10"/>
  <c r="Q4" i="10"/>
  <c r="P4" i="10"/>
  <c r="O4" i="10"/>
  <c r="R3" i="10"/>
  <c r="Q3" i="10"/>
  <c r="P3" i="10"/>
  <c r="O3" i="10"/>
  <c r="R10" i="11"/>
  <c r="Q10" i="11"/>
  <c r="P10" i="11"/>
  <c r="O10" i="11"/>
  <c r="R9" i="11"/>
  <c r="Q9" i="11"/>
  <c r="P9" i="11"/>
  <c r="O9" i="11"/>
  <c r="R8" i="11"/>
  <c r="Q8" i="11"/>
  <c r="P8" i="11"/>
  <c r="O8" i="11"/>
  <c r="R7" i="11"/>
  <c r="Q7" i="11"/>
  <c r="P7" i="11"/>
  <c r="O7" i="11"/>
  <c r="R6" i="11"/>
  <c r="Q6" i="11"/>
  <c r="P6" i="11"/>
  <c r="O6" i="11"/>
  <c r="R5" i="11"/>
  <c r="Q5" i="11"/>
  <c r="P5" i="11"/>
  <c r="O5" i="11"/>
  <c r="R4" i="11"/>
  <c r="Q4" i="11"/>
  <c r="P4" i="11"/>
  <c r="O4" i="11"/>
  <c r="R3" i="11"/>
  <c r="Q3" i="11"/>
  <c r="P3" i="11"/>
  <c r="O3" i="11"/>
  <c r="R10" i="12"/>
  <c r="Q10" i="12"/>
  <c r="P10" i="12"/>
  <c r="O10" i="12"/>
  <c r="R9" i="12"/>
  <c r="Q9" i="12"/>
  <c r="P9" i="12"/>
  <c r="O9" i="12"/>
  <c r="R8" i="12"/>
  <c r="Q8" i="12"/>
  <c r="P8" i="12"/>
  <c r="O8" i="12"/>
  <c r="R7" i="12"/>
  <c r="Q7" i="12"/>
  <c r="P7" i="12"/>
  <c r="O7" i="12"/>
  <c r="R6" i="12"/>
  <c r="Q6" i="12"/>
  <c r="P6" i="12"/>
  <c r="O6" i="12"/>
  <c r="R5" i="12"/>
  <c r="Q5" i="12"/>
  <c r="P5" i="12"/>
  <c r="O5" i="12"/>
  <c r="R4" i="12"/>
  <c r="Q4" i="12"/>
  <c r="P4" i="12"/>
  <c r="O4" i="12"/>
  <c r="R3" i="12"/>
  <c r="Q3" i="12"/>
  <c r="P3" i="12"/>
  <c r="O3" i="12"/>
  <c r="R10" i="13"/>
  <c r="Q10" i="13"/>
  <c r="P10" i="13"/>
  <c r="O10" i="13"/>
  <c r="R9" i="13"/>
  <c r="Q9" i="13"/>
  <c r="P9" i="13"/>
  <c r="O9" i="13"/>
  <c r="R8" i="13"/>
  <c r="Q8" i="13"/>
  <c r="P8" i="13"/>
  <c r="O8" i="13"/>
  <c r="R7" i="13"/>
  <c r="Q7" i="13"/>
  <c r="P7" i="13"/>
  <c r="O7" i="13"/>
  <c r="R6" i="13"/>
  <c r="Q6" i="13"/>
  <c r="P6" i="13"/>
  <c r="O6" i="13"/>
  <c r="R5" i="13"/>
  <c r="Q5" i="13"/>
  <c r="P5" i="13"/>
  <c r="O5" i="13"/>
  <c r="R4" i="13"/>
  <c r="Q4" i="13"/>
  <c r="P4" i="13"/>
  <c r="O4" i="13"/>
  <c r="R3" i="13"/>
  <c r="Q3" i="13"/>
  <c r="P3" i="13"/>
  <c r="O3" i="13"/>
  <c r="R10" i="14"/>
  <c r="Q10" i="14"/>
  <c r="P10" i="14"/>
  <c r="O10" i="14"/>
  <c r="R9" i="14"/>
  <c r="Q9" i="14"/>
  <c r="P9" i="14"/>
  <c r="O9" i="14"/>
  <c r="R8" i="14"/>
  <c r="Q8" i="14"/>
  <c r="P8" i="14"/>
  <c r="O8" i="14"/>
  <c r="R7" i="14"/>
  <c r="Q7" i="14"/>
  <c r="P7" i="14"/>
  <c r="O7" i="14"/>
  <c r="R6" i="14"/>
  <c r="Q6" i="14"/>
  <c r="P6" i="14"/>
  <c r="O6" i="14"/>
  <c r="R5" i="14"/>
  <c r="Q5" i="14"/>
  <c r="P5" i="14"/>
  <c r="O5" i="14"/>
  <c r="R4" i="14"/>
  <c r="Q4" i="14"/>
  <c r="P4" i="14"/>
  <c r="O4" i="14"/>
  <c r="R3" i="14"/>
  <c r="Q3" i="14"/>
  <c r="P3" i="14"/>
  <c r="O3" i="14"/>
  <c r="R10" i="15"/>
  <c r="Q10" i="15"/>
  <c r="P10" i="15"/>
  <c r="O10" i="15"/>
  <c r="R9" i="15"/>
  <c r="Q9" i="15"/>
  <c r="P9" i="15"/>
  <c r="O9" i="15"/>
  <c r="R8" i="15"/>
  <c r="Q8" i="15"/>
  <c r="P8" i="15"/>
  <c r="O8" i="15"/>
  <c r="R7" i="15"/>
  <c r="Q7" i="15"/>
  <c r="P7" i="15"/>
  <c r="O7" i="15"/>
  <c r="R6" i="15"/>
  <c r="Q6" i="15"/>
  <c r="P6" i="15"/>
  <c r="O6" i="15"/>
  <c r="R5" i="15"/>
  <c r="Q5" i="15"/>
  <c r="P5" i="15"/>
  <c r="O5" i="15"/>
  <c r="R4" i="15"/>
  <c r="Q4" i="15"/>
  <c r="P4" i="15"/>
  <c r="O4" i="15"/>
  <c r="R3" i="15"/>
  <c r="Q3" i="15"/>
  <c r="P3" i="15"/>
  <c r="O3" i="15"/>
  <c r="R10" i="16"/>
  <c r="Q10" i="16"/>
  <c r="P10" i="16"/>
  <c r="O10" i="16"/>
  <c r="R9" i="16"/>
  <c r="Q9" i="16"/>
  <c r="P9" i="16"/>
  <c r="O9" i="16"/>
  <c r="R8" i="16"/>
  <c r="Q8" i="16"/>
  <c r="P8" i="16"/>
  <c r="O8" i="16"/>
  <c r="R7" i="16"/>
  <c r="Q7" i="16"/>
  <c r="P7" i="16"/>
  <c r="O7" i="16"/>
  <c r="R6" i="16"/>
  <c r="Q6" i="16"/>
  <c r="P6" i="16"/>
  <c r="O6" i="16"/>
  <c r="R5" i="16"/>
  <c r="Q5" i="16"/>
  <c r="P5" i="16"/>
  <c r="O5" i="16"/>
  <c r="R4" i="16"/>
  <c r="Q4" i="16"/>
  <c r="P4" i="16"/>
  <c r="O4" i="16"/>
  <c r="R3" i="16"/>
  <c r="Q3" i="16"/>
  <c r="P3" i="16"/>
  <c r="O3" i="16"/>
  <c r="R10" i="17"/>
  <c r="Q10" i="17"/>
  <c r="P10" i="17"/>
  <c r="O10" i="17"/>
  <c r="R9" i="17"/>
  <c r="Q9" i="17"/>
  <c r="P9" i="17"/>
  <c r="O9" i="17"/>
  <c r="R8" i="17"/>
  <c r="Q8" i="17"/>
  <c r="P8" i="17"/>
  <c r="O8" i="17"/>
  <c r="R7" i="17"/>
  <c r="Q7" i="17"/>
  <c r="P7" i="17"/>
  <c r="O7" i="17"/>
  <c r="R6" i="17"/>
  <c r="Q6" i="17"/>
  <c r="P6" i="17"/>
  <c r="O6" i="17"/>
  <c r="R5" i="17"/>
  <c r="Q5" i="17"/>
  <c r="P5" i="17"/>
  <c r="O5" i="17"/>
  <c r="R4" i="17"/>
  <c r="Q4" i="17"/>
  <c r="P4" i="17"/>
  <c r="O4" i="17"/>
  <c r="R3" i="17"/>
  <c r="Q3" i="17"/>
  <c r="P3" i="17"/>
  <c r="O3" i="17"/>
  <c r="R10" i="18"/>
  <c r="Q10" i="18"/>
  <c r="P10" i="18"/>
  <c r="O10" i="18"/>
  <c r="R9" i="18"/>
  <c r="Q9" i="18"/>
  <c r="P9" i="18"/>
  <c r="O9" i="18"/>
  <c r="R8" i="18"/>
  <c r="Q8" i="18"/>
  <c r="P8" i="18"/>
  <c r="O8" i="18"/>
  <c r="R7" i="18"/>
  <c r="Q7" i="18"/>
  <c r="P7" i="18"/>
  <c r="O7" i="18"/>
  <c r="R6" i="18"/>
  <c r="Q6" i="18"/>
  <c r="P6" i="18"/>
  <c r="O6" i="18"/>
  <c r="R5" i="18"/>
  <c r="Q5" i="18"/>
  <c r="P5" i="18"/>
  <c r="O5" i="18"/>
  <c r="R4" i="18"/>
  <c r="Q4" i="18"/>
  <c r="P4" i="18"/>
  <c r="O4" i="18"/>
  <c r="R3" i="18"/>
  <c r="Q3" i="18"/>
  <c r="P3" i="18"/>
  <c r="O3" i="18"/>
  <c r="R10" i="19"/>
  <c r="Q10" i="19"/>
  <c r="P10" i="19"/>
  <c r="O10" i="19"/>
  <c r="R9" i="19"/>
  <c r="Q9" i="19"/>
  <c r="P9" i="19"/>
  <c r="O9" i="19"/>
  <c r="R8" i="19"/>
  <c r="Q8" i="19"/>
  <c r="P8" i="19"/>
  <c r="O8" i="19"/>
  <c r="R7" i="19"/>
  <c r="Q7" i="19"/>
  <c r="P7" i="19"/>
  <c r="O7" i="19"/>
  <c r="R6" i="19"/>
  <c r="Q6" i="19"/>
  <c r="P6" i="19"/>
  <c r="O6" i="19"/>
  <c r="R5" i="19"/>
  <c r="Q5" i="19"/>
  <c r="P5" i="19"/>
  <c r="O5" i="19"/>
  <c r="R4" i="19"/>
  <c r="Q4" i="19"/>
  <c r="P4" i="19"/>
  <c r="O4" i="19"/>
  <c r="R3" i="19"/>
  <c r="Q3" i="19"/>
  <c r="P3" i="19"/>
  <c r="O3" i="19"/>
  <c r="R10" i="20"/>
  <c r="Q10" i="20"/>
  <c r="P10" i="20"/>
  <c r="O10" i="20"/>
  <c r="R9" i="20"/>
  <c r="Q9" i="20"/>
  <c r="P9" i="20"/>
  <c r="O9" i="20"/>
  <c r="R8" i="20"/>
  <c r="Q8" i="20"/>
  <c r="P8" i="20"/>
  <c r="O8" i="20"/>
  <c r="R7" i="20"/>
  <c r="Q7" i="20"/>
  <c r="P7" i="20"/>
  <c r="O7" i="20"/>
  <c r="R6" i="20"/>
  <c r="Q6" i="20"/>
  <c r="P6" i="20"/>
  <c r="O6" i="20"/>
  <c r="R5" i="20"/>
  <c r="Q5" i="20"/>
  <c r="P5" i="20"/>
  <c r="O5" i="20"/>
  <c r="R4" i="20"/>
  <c r="Q4" i="20"/>
  <c r="P4" i="20"/>
  <c r="O4" i="20"/>
  <c r="R3" i="20"/>
  <c r="Q3" i="20"/>
  <c r="P3" i="20"/>
  <c r="O3" i="20"/>
  <c r="R10" i="21"/>
  <c r="Q10" i="21"/>
  <c r="P10" i="21"/>
  <c r="O10" i="21"/>
  <c r="R9" i="21"/>
  <c r="Q9" i="21"/>
  <c r="P9" i="21"/>
  <c r="O9" i="21"/>
  <c r="R8" i="21"/>
  <c r="Q8" i="21"/>
  <c r="P8" i="21"/>
  <c r="O8" i="21"/>
  <c r="R7" i="21"/>
  <c r="Q7" i="21"/>
  <c r="P7" i="21"/>
  <c r="O7" i="21"/>
  <c r="R6" i="21"/>
  <c r="Q6" i="21"/>
  <c r="P6" i="21"/>
  <c r="O6" i="21"/>
  <c r="R5" i="21"/>
  <c r="Q5" i="21"/>
  <c r="P5" i="21"/>
  <c r="O5" i="21"/>
  <c r="R4" i="21"/>
  <c r="Q4" i="21"/>
  <c r="P4" i="21"/>
  <c r="O4" i="21"/>
  <c r="R3" i="21"/>
  <c r="Q3" i="21"/>
  <c r="P3" i="21"/>
  <c r="O3" i="21"/>
  <c r="R10" i="22"/>
  <c r="Q10" i="22"/>
  <c r="P10" i="22"/>
  <c r="O10" i="22"/>
  <c r="R9" i="22"/>
  <c r="Q9" i="22"/>
  <c r="P9" i="22"/>
  <c r="O9" i="22"/>
  <c r="R8" i="22"/>
  <c r="Q8" i="22"/>
  <c r="P8" i="22"/>
  <c r="O8" i="22"/>
  <c r="R7" i="22"/>
  <c r="Q7" i="22"/>
  <c r="P7" i="22"/>
  <c r="O7" i="22"/>
  <c r="R6" i="22"/>
  <c r="Q6" i="22"/>
  <c r="P6" i="22"/>
  <c r="O6" i="22"/>
  <c r="R5" i="22"/>
  <c r="Q5" i="22"/>
  <c r="P5" i="22"/>
  <c r="O5" i="22"/>
  <c r="R4" i="22"/>
  <c r="Q4" i="22"/>
  <c r="P4" i="22"/>
  <c r="O4" i="22"/>
  <c r="R3" i="22"/>
  <c r="Q3" i="22"/>
  <c r="P3" i="22"/>
  <c r="O3" i="22"/>
  <c r="R10" i="23"/>
  <c r="Q10" i="23"/>
  <c r="P10" i="23"/>
  <c r="O10" i="23"/>
  <c r="R9" i="23"/>
  <c r="Q9" i="23"/>
  <c r="P9" i="23"/>
  <c r="O9" i="23"/>
  <c r="R8" i="23"/>
  <c r="Q8" i="23"/>
  <c r="P8" i="23"/>
  <c r="O8" i="23"/>
  <c r="R7" i="23"/>
  <c r="Q7" i="23"/>
  <c r="P7" i="23"/>
  <c r="O7" i="23"/>
  <c r="R6" i="23"/>
  <c r="Q6" i="23"/>
  <c r="P6" i="23"/>
  <c r="O6" i="23"/>
  <c r="R5" i="23"/>
  <c r="Q5" i="23"/>
  <c r="P5" i="23"/>
  <c r="O5" i="23"/>
  <c r="R4" i="23"/>
  <c r="Q4" i="23"/>
  <c r="P4" i="23"/>
  <c r="O4" i="23"/>
  <c r="R3" i="23"/>
  <c r="Q3" i="23"/>
  <c r="P3" i="23"/>
  <c r="O3" i="23"/>
  <c r="R10" i="24"/>
  <c r="Q10" i="24"/>
  <c r="P10" i="24"/>
  <c r="O10" i="24"/>
  <c r="R9" i="24"/>
  <c r="Q9" i="24"/>
  <c r="P9" i="24"/>
  <c r="O9" i="24"/>
  <c r="R8" i="24"/>
  <c r="Q8" i="24"/>
  <c r="P8" i="24"/>
  <c r="O8" i="24"/>
  <c r="R7" i="24"/>
  <c r="Q7" i="24"/>
  <c r="P7" i="24"/>
  <c r="O7" i="24"/>
  <c r="R6" i="24"/>
  <c r="Q6" i="24"/>
  <c r="P6" i="24"/>
  <c r="O6" i="24"/>
  <c r="R5" i="24"/>
  <c r="Q5" i="24"/>
  <c r="P5" i="24"/>
  <c r="O5" i="24"/>
  <c r="R4" i="24"/>
  <c r="Q4" i="24"/>
  <c r="P4" i="24"/>
  <c r="O4" i="24"/>
  <c r="R3" i="24"/>
  <c r="Q3" i="24"/>
  <c r="P3" i="24"/>
  <c r="O3" i="24"/>
  <c r="R10" i="25"/>
  <c r="Q10" i="25"/>
  <c r="P10" i="25"/>
  <c r="O10" i="25"/>
  <c r="R9" i="25"/>
  <c r="Q9" i="25"/>
  <c r="P9" i="25"/>
  <c r="O9" i="25"/>
  <c r="R8" i="25"/>
  <c r="Q8" i="25"/>
  <c r="P8" i="25"/>
  <c r="O8" i="25"/>
  <c r="R7" i="25"/>
  <c r="Q7" i="25"/>
  <c r="P7" i="25"/>
  <c r="O7" i="25"/>
  <c r="R6" i="25"/>
  <c r="Q6" i="25"/>
  <c r="P6" i="25"/>
  <c r="O6" i="25"/>
  <c r="R5" i="25"/>
  <c r="Q5" i="25"/>
  <c r="P5" i="25"/>
  <c r="O5" i="25"/>
  <c r="R4" i="25"/>
  <c r="Q4" i="25"/>
  <c r="P4" i="25"/>
  <c r="O4" i="25"/>
  <c r="R3" i="25"/>
  <c r="Q3" i="25"/>
  <c r="P3" i="25"/>
  <c r="O3" i="25"/>
  <c r="R10" i="26"/>
  <c r="Q10" i="26"/>
  <c r="P10" i="26"/>
  <c r="O10" i="26"/>
  <c r="R9" i="26"/>
  <c r="Q9" i="26"/>
  <c r="P9" i="26"/>
  <c r="O9" i="26"/>
  <c r="R8" i="26"/>
  <c r="Q8" i="26"/>
  <c r="P8" i="26"/>
  <c r="O8" i="26"/>
  <c r="R7" i="26"/>
  <c r="Q7" i="26"/>
  <c r="P7" i="26"/>
  <c r="O7" i="26"/>
  <c r="R6" i="26"/>
  <c r="Q6" i="26"/>
  <c r="P6" i="26"/>
  <c r="O6" i="26"/>
  <c r="R5" i="26"/>
  <c r="Q5" i="26"/>
  <c r="P5" i="26"/>
  <c r="O5" i="26"/>
  <c r="R4" i="26"/>
  <c r="Q4" i="26"/>
  <c r="P4" i="26"/>
  <c r="O4" i="26"/>
  <c r="R3" i="26"/>
  <c r="Q3" i="26"/>
  <c r="P3" i="26"/>
  <c r="O3" i="26"/>
  <c r="R10" i="27"/>
  <c r="Q10" i="27"/>
  <c r="P10" i="27"/>
  <c r="O10" i="27"/>
  <c r="R9" i="27"/>
  <c r="Q9" i="27"/>
  <c r="P9" i="27"/>
  <c r="O9" i="27"/>
  <c r="R8" i="27"/>
  <c r="Q8" i="27"/>
  <c r="P8" i="27"/>
  <c r="O8" i="27"/>
  <c r="R7" i="27"/>
  <c r="Q7" i="27"/>
  <c r="P7" i="27"/>
  <c r="O7" i="27"/>
  <c r="R6" i="27"/>
  <c r="Q6" i="27"/>
  <c r="P6" i="27"/>
  <c r="O6" i="27"/>
  <c r="R5" i="27"/>
  <c r="Q5" i="27"/>
  <c r="P5" i="27"/>
  <c r="O5" i="27"/>
  <c r="R4" i="27"/>
  <c r="Q4" i="27"/>
  <c r="P4" i="27"/>
  <c r="O4" i="27"/>
  <c r="R3" i="27"/>
  <c r="Q3" i="27"/>
  <c r="P3" i="27"/>
  <c r="O3" i="27"/>
  <c r="R10" i="28"/>
  <c r="Q10" i="28"/>
  <c r="P10" i="28"/>
  <c r="O10" i="28"/>
  <c r="R9" i="28"/>
  <c r="Q9" i="28"/>
  <c r="P9" i="28"/>
  <c r="O9" i="28"/>
  <c r="R8" i="28"/>
  <c r="Q8" i="28"/>
  <c r="P8" i="28"/>
  <c r="O8" i="28"/>
  <c r="R7" i="28"/>
  <c r="Q7" i="28"/>
  <c r="P7" i="28"/>
  <c r="O7" i="28"/>
  <c r="R6" i="28"/>
  <c r="Q6" i="28"/>
  <c r="P6" i="28"/>
  <c r="O6" i="28"/>
  <c r="R5" i="28"/>
  <c r="Q5" i="28"/>
  <c r="P5" i="28"/>
  <c r="O5" i="28"/>
  <c r="R4" i="28"/>
  <c r="Q4" i="28"/>
  <c r="P4" i="28"/>
  <c r="O4" i="28"/>
  <c r="R3" i="28"/>
  <c r="Q3" i="28"/>
  <c r="P3" i="28"/>
  <c r="O3" i="28"/>
  <c r="R10" i="29"/>
  <c r="Q10" i="29"/>
  <c r="P10" i="29"/>
  <c r="O10" i="29"/>
  <c r="R9" i="29"/>
  <c r="Q9" i="29"/>
  <c r="P9" i="29"/>
  <c r="O9" i="29"/>
  <c r="R8" i="29"/>
  <c r="Q8" i="29"/>
  <c r="P8" i="29"/>
  <c r="O8" i="29"/>
  <c r="R7" i="29"/>
  <c r="Q7" i="29"/>
  <c r="P7" i="29"/>
  <c r="O7" i="29"/>
  <c r="R6" i="29"/>
  <c r="Q6" i="29"/>
  <c r="P6" i="29"/>
  <c r="O6" i="29"/>
  <c r="R5" i="29"/>
  <c r="Q5" i="29"/>
  <c r="P5" i="29"/>
  <c r="O5" i="29"/>
  <c r="R4" i="29"/>
  <c r="Q4" i="29"/>
  <c r="P4" i="29"/>
  <c r="O4" i="29"/>
  <c r="R3" i="29"/>
  <c r="Q3" i="29"/>
  <c r="P3" i="29"/>
  <c r="O3" i="29"/>
  <c r="R10" i="34"/>
  <c r="Q10" i="34"/>
  <c r="P10" i="34"/>
  <c r="O10" i="34"/>
  <c r="R9" i="34"/>
  <c r="Q9" i="34"/>
  <c r="P9" i="34"/>
  <c r="O9" i="34"/>
  <c r="R8" i="34"/>
  <c r="Q8" i="34"/>
  <c r="P8" i="34"/>
  <c r="O8" i="34"/>
  <c r="R7" i="34"/>
  <c r="Q7" i="34"/>
  <c r="P7" i="34"/>
  <c r="O7" i="34"/>
  <c r="R6" i="34"/>
  <c r="Q6" i="34"/>
  <c r="P6" i="34"/>
  <c r="O6" i="34"/>
  <c r="R5" i="34"/>
  <c r="Q5" i="34"/>
  <c r="P5" i="34"/>
  <c r="O5" i="34"/>
  <c r="R4" i="34"/>
  <c r="Q4" i="34"/>
  <c r="P4" i="34"/>
  <c r="O4" i="34"/>
  <c r="R3" i="34"/>
  <c r="Q3" i="34"/>
  <c r="P3" i="34"/>
  <c r="O3" i="34"/>
  <c r="R10" i="35"/>
  <c r="Q10" i="35"/>
  <c r="P10" i="35"/>
  <c r="O10" i="35"/>
  <c r="R9" i="35"/>
  <c r="Q9" i="35"/>
  <c r="P9" i="35"/>
  <c r="O9" i="35"/>
  <c r="R8" i="35"/>
  <c r="Q8" i="35"/>
  <c r="P8" i="35"/>
  <c r="O8" i="35"/>
  <c r="R7" i="35"/>
  <c r="Q7" i="35"/>
  <c r="P7" i="35"/>
  <c r="O7" i="35"/>
  <c r="R6" i="35"/>
  <c r="Q6" i="35"/>
  <c r="P6" i="35"/>
  <c r="O6" i="35"/>
  <c r="R5" i="35"/>
  <c r="Q5" i="35"/>
  <c r="P5" i="35"/>
  <c r="O5" i="35"/>
  <c r="R4" i="35"/>
  <c r="Q4" i="35"/>
  <c r="P4" i="35"/>
  <c r="O4" i="35"/>
  <c r="R3" i="35"/>
  <c r="Q3" i="35"/>
  <c r="P3" i="35"/>
  <c r="O3" i="35"/>
  <c r="Q10" i="3" l="1"/>
  <c r="R9" i="3"/>
  <c r="O9" i="3"/>
  <c r="R8" i="3"/>
  <c r="O8" i="3"/>
  <c r="R7" i="3"/>
  <c r="O7" i="3"/>
  <c r="O6" i="3"/>
  <c r="O5" i="3"/>
  <c r="R5" i="3"/>
  <c r="O4" i="3"/>
  <c r="R4" i="3"/>
  <c r="O3" i="3"/>
  <c r="R11" i="17"/>
  <c r="E34" i="17" s="1"/>
  <c r="R11" i="31"/>
  <c r="E34" i="31" s="1"/>
  <c r="R11" i="35"/>
  <c r="E34" i="35" s="1"/>
  <c r="R11" i="34"/>
  <c r="E34" i="34" s="1"/>
  <c r="R11" i="29"/>
  <c r="E34" i="29" s="1"/>
  <c r="R11" i="28"/>
  <c r="E34" i="28" s="1"/>
  <c r="R11" i="27"/>
  <c r="E34" i="27" s="1"/>
  <c r="R11" i="26"/>
  <c r="E34" i="26" s="1"/>
  <c r="R11" i="25"/>
  <c r="E34" i="25" s="1"/>
  <c r="R11" i="24"/>
  <c r="E34" i="24" s="1"/>
  <c r="R11" i="23"/>
  <c r="E34" i="23" s="1"/>
  <c r="R11" i="22"/>
  <c r="E34" i="22" s="1"/>
  <c r="R11" i="21"/>
  <c r="E34" i="21" s="1"/>
  <c r="R11" i="20"/>
  <c r="E34" i="20" s="1"/>
  <c r="R11" i="19"/>
  <c r="E34" i="19" s="1"/>
  <c r="R11" i="18"/>
  <c r="E34" i="18" s="1"/>
  <c r="R11" i="16"/>
  <c r="E34" i="16" s="1"/>
  <c r="R11" i="15"/>
  <c r="E34" i="15" s="1"/>
  <c r="R11" i="14"/>
  <c r="E34" i="14" s="1"/>
  <c r="R11" i="13"/>
  <c r="E34" i="13" s="1"/>
  <c r="R11" i="12"/>
  <c r="E34" i="12" s="1"/>
  <c r="R11" i="11"/>
  <c r="E34" i="11" s="1"/>
  <c r="R11" i="10"/>
  <c r="E34" i="10" s="1"/>
  <c r="R11" i="1"/>
  <c r="E34" i="1" s="1"/>
  <c r="R11" i="4"/>
  <c r="E34" i="4" s="1"/>
  <c r="R11" i="7"/>
  <c r="E34" i="7" s="1"/>
  <c r="R11" i="6"/>
  <c r="E34" i="6" s="1"/>
  <c r="R11" i="33"/>
  <c r="E34" i="33" s="1"/>
  <c r="R11" i="32"/>
  <c r="E34" i="32" s="1"/>
  <c r="R11" i="5"/>
  <c r="E34" i="5" s="1"/>
  <c r="Q4" i="3"/>
  <c r="Q5" i="3"/>
  <c r="Q6" i="3"/>
  <c r="Q7" i="3"/>
  <c r="Q8" i="3"/>
  <c r="Q9" i="3"/>
  <c r="R10" i="3"/>
  <c r="Q3" i="3"/>
  <c r="E39" i="5"/>
  <c r="E39" i="31"/>
  <c r="E39" i="32"/>
  <c r="E39" i="33"/>
  <c r="E39" i="6"/>
  <c r="E39" i="7"/>
  <c r="E39" i="4"/>
  <c r="E39" i="1"/>
  <c r="E39" i="10"/>
  <c r="E39" i="11"/>
  <c r="E39" i="12"/>
  <c r="E39" i="13"/>
  <c r="E39" i="14"/>
  <c r="E39" i="15"/>
  <c r="E39" i="16"/>
  <c r="E39" i="17"/>
  <c r="E39" i="18"/>
  <c r="E39" i="19"/>
  <c r="E39" i="20"/>
  <c r="E39" i="21"/>
  <c r="E39" i="22"/>
  <c r="E39" i="23"/>
  <c r="E39" i="24"/>
  <c r="E39" i="25"/>
  <c r="E39" i="26"/>
  <c r="E39" i="27"/>
  <c r="E39" i="28"/>
  <c r="E39" i="29"/>
  <c r="E39" i="34"/>
  <c r="E39" i="35"/>
  <c r="R11" i="3" l="1"/>
  <c r="O11" i="3"/>
  <c r="E39" i="3"/>
  <c r="R12" i="3"/>
  <c r="Q11" i="3"/>
  <c r="H11" i="31" l="1"/>
  <c r="I11" i="31"/>
  <c r="H11" i="32"/>
  <c r="I11" i="32"/>
  <c r="C11" i="31"/>
  <c r="D11" i="31"/>
  <c r="E11" i="31"/>
  <c r="F11" i="31"/>
  <c r="G11" i="31"/>
  <c r="C11" i="32"/>
  <c r="D11" i="32"/>
  <c r="E11" i="32"/>
  <c r="F11" i="32"/>
  <c r="G11" i="32"/>
  <c r="B11" i="31"/>
  <c r="B11" i="32"/>
  <c r="P44" i="3"/>
  <c r="P41" i="3"/>
  <c r="P42" i="3"/>
  <c r="P4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23" i="3"/>
  <c r="M57" i="5"/>
  <c r="M57" i="31"/>
  <c r="N57" i="31" s="1"/>
  <c r="M57" i="32"/>
  <c r="N57" i="32" s="1"/>
  <c r="M57" i="33"/>
  <c r="M57" i="6"/>
  <c r="M57" i="7"/>
  <c r="M57" i="4"/>
  <c r="M57" i="1"/>
  <c r="M57" i="10"/>
  <c r="M57" i="11"/>
  <c r="M57" i="12"/>
  <c r="M57" i="13"/>
  <c r="M57" i="14"/>
  <c r="M57" i="15"/>
  <c r="M57" i="16"/>
  <c r="M57" i="17"/>
  <c r="M57" i="18"/>
  <c r="M57" i="19"/>
  <c r="M57" i="20"/>
  <c r="M57" i="21"/>
  <c r="M57" i="22"/>
  <c r="M57" i="23"/>
  <c r="M57" i="24"/>
  <c r="M57" i="25"/>
  <c r="M57" i="26"/>
  <c r="M57" i="27"/>
  <c r="M57" i="28"/>
  <c r="M57" i="29"/>
  <c r="M57" i="34"/>
  <c r="M57" i="35"/>
  <c r="M56" i="5"/>
  <c r="M56" i="31"/>
  <c r="N56" i="31" s="1"/>
  <c r="M56" i="32"/>
  <c r="N56" i="32" s="1"/>
  <c r="M56" i="33"/>
  <c r="M56" i="6"/>
  <c r="M56" i="7"/>
  <c r="M56" i="4"/>
  <c r="M56" i="1"/>
  <c r="M56" i="10"/>
  <c r="M56" i="11"/>
  <c r="M56" i="12"/>
  <c r="M56" i="13"/>
  <c r="M56" i="14"/>
  <c r="M56" i="15"/>
  <c r="M56" i="16"/>
  <c r="M56" i="17"/>
  <c r="M56" i="18"/>
  <c r="M56" i="19"/>
  <c r="M56" i="20"/>
  <c r="M56" i="21"/>
  <c r="M56" i="22"/>
  <c r="M56" i="23"/>
  <c r="M56" i="24"/>
  <c r="M56" i="25"/>
  <c r="M56" i="26"/>
  <c r="M56" i="27"/>
  <c r="M56" i="28"/>
  <c r="M56" i="29"/>
  <c r="M56" i="34"/>
  <c r="M56" i="35"/>
  <c r="M55" i="5"/>
  <c r="M55" i="31"/>
  <c r="N55" i="31" s="1"/>
  <c r="M55" i="32"/>
  <c r="N55" i="32" s="1"/>
  <c r="M55" i="33"/>
  <c r="M55" i="6"/>
  <c r="M55" i="7"/>
  <c r="M55" i="4"/>
  <c r="M55" i="1"/>
  <c r="M55" i="10"/>
  <c r="M55" i="11"/>
  <c r="M55" i="12"/>
  <c r="M55" i="13"/>
  <c r="M55" i="14"/>
  <c r="M55" i="15"/>
  <c r="M55" i="16"/>
  <c r="M55" i="17"/>
  <c r="M55" i="18"/>
  <c r="M55" i="19"/>
  <c r="M55" i="20"/>
  <c r="M55" i="21"/>
  <c r="M55" i="22"/>
  <c r="M55" i="23"/>
  <c r="M55" i="24"/>
  <c r="M55" i="25"/>
  <c r="M55" i="26"/>
  <c r="M55" i="27"/>
  <c r="M55" i="28"/>
  <c r="M55" i="29"/>
  <c r="M55" i="34"/>
  <c r="M55" i="35"/>
  <c r="M54" i="5"/>
  <c r="M54" i="31"/>
  <c r="N54" i="31" s="1"/>
  <c r="M54" i="32"/>
  <c r="N54" i="32" s="1"/>
  <c r="M54" i="33"/>
  <c r="M54" i="6"/>
  <c r="M54" i="7"/>
  <c r="M54" i="4"/>
  <c r="M54" i="1"/>
  <c r="M54" i="10"/>
  <c r="M54" i="11"/>
  <c r="M54" i="12"/>
  <c r="M54" i="13"/>
  <c r="M54" i="14"/>
  <c r="M54" i="15"/>
  <c r="M54" i="16"/>
  <c r="M54" i="17"/>
  <c r="M54" i="18"/>
  <c r="M54" i="19"/>
  <c r="M54" i="20"/>
  <c r="M54" i="21"/>
  <c r="M54" i="22"/>
  <c r="M54" i="23"/>
  <c r="M54" i="24"/>
  <c r="M54" i="25"/>
  <c r="M54" i="26"/>
  <c r="M54" i="27"/>
  <c r="M54" i="28"/>
  <c r="M54" i="29"/>
  <c r="M54" i="34"/>
  <c r="M54" i="35"/>
  <c r="M53" i="5"/>
  <c r="M53" i="31"/>
  <c r="N53" i="31" s="1"/>
  <c r="M53" i="32"/>
  <c r="N53" i="32" s="1"/>
  <c r="M53" i="33"/>
  <c r="M53" i="6"/>
  <c r="M53" i="7"/>
  <c r="M53" i="4"/>
  <c r="M53" i="1"/>
  <c r="M53" i="10"/>
  <c r="M53" i="11"/>
  <c r="M53" i="12"/>
  <c r="M53" i="13"/>
  <c r="M53" i="14"/>
  <c r="M53" i="15"/>
  <c r="M53" i="16"/>
  <c r="M53" i="17"/>
  <c r="M53" i="18"/>
  <c r="M53" i="19"/>
  <c r="M53" i="20"/>
  <c r="M53" i="21"/>
  <c r="M53" i="22"/>
  <c r="M53" i="23"/>
  <c r="M53" i="24"/>
  <c r="M53" i="25"/>
  <c r="M53" i="26"/>
  <c r="M53" i="27"/>
  <c r="M53" i="28"/>
  <c r="M53" i="29"/>
  <c r="M53" i="34"/>
  <c r="M53" i="35"/>
  <c r="M52" i="5"/>
  <c r="M52" i="31"/>
  <c r="N52" i="31" s="1"/>
  <c r="M52" i="32"/>
  <c r="N52" i="32" s="1"/>
  <c r="M52" i="33"/>
  <c r="M52" i="6"/>
  <c r="M52" i="7"/>
  <c r="M52" i="4"/>
  <c r="M52" i="1"/>
  <c r="M52" i="10"/>
  <c r="M52" i="11"/>
  <c r="M52" i="12"/>
  <c r="M52" i="13"/>
  <c r="M52" i="14"/>
  <c r="M52" i="15"/>
  <c r="M52" i="16"/>
  <c r="M52" i="17"/>
  <c r="M52" i="18"/>
  <c r="M52" i="19"/>
  <c r="M52" i="20"/>
  <c r="M52" i="21"/>
  <c r="M52" i="22"/>
  <c r="M52" i="23"/>
  <c r="M52" i="24"/>
  <c r="M52" i="25"/>
  <c r="M52" i="26"/>
  <c r="M52" i="27"/>
  <c r="M52" i="28"/>
  <c r="M52" i="29"/>
  <c r="M52" i="34"/>
  <c r="M52" i="35"/>
  <c r="M51" i="5"/>
  <c r="M51" i="31"/>
  <c r="N51" i="31" s="1"/>
  <c r="M51" i="32"/>
  <c r="N51" i="32" s="1"/>
  <c r="M51" i="33"/>
  <c r="M51" i="6"/>
  <c r="M51" i="7"/>
  <c r="M51" i="4"/>
  <c r="M51" i="1"/>
  <c r="M51" i="10"/>
  <c r="M51" i="11"/>
  <c r="M51" i="12"/>
  <c r="M51" i="13"/>
  <c r="M51" i="14"/>
  <c r="M51" i="15"/>
  <c r="M51" i="16"/>
  <c r="M51" i="17"/>
  <c r="M51" i="18"/>
  <c r="M51" i="19"/>
  <c r="M51" i="20"/>
  <c r="M51" i="21"/>
  <c r="M51" i="22"/>
  <c r="M51" i="23"/>
  <c r="M51" i="24"/>
  <c r="M51" i="25"/>
  <c r="M51" i="26"/>
  <c r="M51" i="27"/>
  <c r="M51" i="28"/>
  <c r="M51" i="29"/>
  <c r="M51" i="34"/>
  <c r="M51" i="35"/>
  <c r="M50" i="5"/>
  <c r="M50" i="31"/>
  <c r="N50" i="31" s="1"/>
  <c r="M50" i="32"/>
  <c r="N50" i="32" s="1"/>
  <c r="M50" i="33"/>
  <c r="M50" i="6"/>
  <c r="M50" i="7"/>
  <c r="M50" i="4"/>
  <c r="M50" i="1"/>
  <c r="M50" i="10"/>
  <c r="M50" i="11"/>
  <c r="M50" i="12"/>
  <c r="M50" i="13"/>
  <c r="M50" i="14"/>
  <c r="M50" i="15"/>
  <c r="M50" i="16"/>
  <c r="M50" i="17"/>
  <c r="M50" i="18"/>
  <c r="M50" i="19"/>
  <c r="M50" i="20"/>
  <c r="M50" i="21"/>
  <c r="M50" i="22"/>
  <c r="M50" i="23"/>
  <c r="M50" i="24"/>
  <c r="M50" i="25"/>
  <c r="M50" i="26"/>
  <c r="M50" i="27"/>
  <c r="M50" i="28"/>
  <c r="M50" i="29"/>
  <c r="M50" i="34"/>
  <c r="M50" i="35"/>
  <c r="M48" i="5"/>
  <c r="M48" i="31"/>
  <c r="N48" i="31" s="1"/>
  <c r="M48" i="32"/>
  <c r="N48" i="32" s="1"/>
  <c r="M48" i="33"/>
  <c r="M48" i="6"/>
  <c r="M48" i="7"/>
  <c r="M48" i="4"/>
  <c r="M48" i="1"/>
  <c r="M48" i="10"/>
  <c r="M48" i="11"/>
  <c r="M48" i="12"/>
  <c r="M48" i="13"/>
  <c r="M48" i="14"/>
  <c r="M48" i="15"/>
  <c r="M48" i="16"/>
  <c r="M48" i="17"/>
  <c r="M48" i="18"/>
  <c r="M48" i="19"/>
  <c r="M48" i="20"/>
  <c r="M48" i="21"/>
  <c r="M48" i="22"/>
  <c r="M48" i="23"/>
  <c r="M48" i="24"/>
  <c r="M48" i="25"/>
  <c r="M48" i="26"/>
  <c r="M48" i="27"/>
  <c r="M48" i="28"/>
  <c r="M48" i="29"/>
  <c r="M48" i="34"/>
  <c r="M48" i="35"/>
  <c r="M49" i="5"/>
  <c r="M49" i="31"/>
  <c r="N49" i="31" s="1"/>
  <c r="M49" i="32"/>
  <c r="N49" i="32" s="1"/>
  <c r="M49" i="33"/>
  <c r="M49" i="6"/>
  <c r="M49" i="7"/>
  <c r="M49" i="4"/>
  <c r="M49" i="1"/>
  <c r="M49" i="10"/>
  <c r="M49" i="11"/>
  <c r="M49" i="12"/>
  <c r="M49" i="13"/>
  <c r="M49" i="14"/>
  <c r="M49" i="15"/>
  <c r="M49" i="16"/>
  <c r="M49" i="17"/>
  <c r="M49" i="18"/>
  <c r="M49" i="19"/>
  <c r="M49" i="20"/>
  <c r="M49" i="21"/>
  <c r="M49" i="22"/>
  <c r="M49" i="23"/>
  <c r="M49" i="24"/>
  <c r="M49" i="25"/>
  <c r="M49" i="26"/>
  <c r="M49" i="27"/>
  <c r="M49" i="28"/>
  <c r="M49" i="29"/>
  <c r="M49" i="34"/>
  <c r="M49" i="35"/>
  <c r="M47" i="5"/>
  <c r="M47" i="31"/>
  <c r="N47" i="31" s="1"/>
  <c r="M47" i="32"/>
  <c r="N47" i="32" s="1"/>
  <c r="M47" i="33"/>
  <c r="M47" i="6"/>
  <c r="M47" i="7"/>
  <c r="M47" i="4"/>
  <c r="M47" i="1"/>
  <c r="M47" i="10"/>
  <c r="M47" i="11"/>
  <c r="M47" i="12"/>
  <c r="M47" i="13"/>
  <c r="M47" i="14"/>
  <c r="M47" i="15"/>
  <c r="M47" i="16"/>
  <c r="M47" i="17"/>
  <c r="M47" i="18"/>
  <c r="M47" i="19"/>
  <c r="M47" i="20"/>
  <c r="M47" i="21"/>
  <c r="M47" i="22"/>
  <c r="M47" i="23"/>
  <c r="M47" i="24"/>
  <c r="M47" i="25"/>
  <c r="M47" i="26"/>
  <c r="M47" i="27"/>
  <c r="M47" i="28"/>
  <c r="M47" i="29"/>
  <c r="M47" i="34"/>
  <c r="M47" i="35"/>
  <c r="M46" i="5"/>
  <c r="M46" i="31"/>
  <c r="N46" i="31" s="1"/>
  <c r="M46" i="32"/>
  <c r="N46" i="32" s="1"/>
  <c r="M46" i="33"/>
  <c r="M46" i="6"/>
  <c r="M46" i="7"/>
  <c r="M46" i="4"/>
  <c r="M46" i="1"/>
  <c r="M46" i="10"/>
  <c r="M46" i="11"/>
  <c r="M46" i="12"/>
  <c r="M46" i="13"/>
  <c r="M46" i="14"/>
  <c r="M46" i="15"/>
  <c r="M46" i="16"/>
  <c r="M46" i="17"/>
  <c r="M46" i="18"/>
  <c r="M46" i="19"/>
  <c r="M46" i="20"/>
  <c r="M46" i="21"/>
  <c r="M46" i="22"/>
  <c r="M46" i="23"/>
  <c r="M46" i="24"/>
  <c r="M46" i="25"/>
  <c r="M46" i="26"/>
  <c r="M46" i="27"/>
  <c r="M46" i="28"/>
  <c r="M46" i="29"/>
  <c r="M46" i="34"/>
  <c r="M46" i="35"/>
  <c r="M45" i="5"/>
  <c r="M45" i="31"/>
  <c r="N45" i="31" s="1"/>
  <c r="M45" i="32"/>
  <c r="N45" i="32" s="1"/>
  <c r="M45" i="33"/>
  <c r="M45" i="6"/>
  <c r="M45" i="7"/>
  <c r="M45" i="4"/>
  <c r="M45" i="1"/>
  <c r="M45" i="10"/>
  <c r="M45" i="11"/>
  <c r="M45" i="12"/>
  <c r="M45" i="13"/>
  <c r="M45" i="14"/>
  <c r="M45" i="15"/>
  <c r="M45" i="16"/>
  <c r="M45" i="17"/>
  <c r="M45" i="18"/>
  <c r="M45" i="19"/>
  <c r="M45" i="20"/>
  <c r="M45" i="21"/>
  <c r="M45" i="22"/>
  <c r="M45" i="23"/>
  <c r="M45" i="24"/>
  <c r="M45" i="25"/>
  <c r="M45" i="26"/>
  <c r="M45" i="27"/>
  <c r="M45" i="28"/>
  <c r="M45" i="29"/>
  <c r="M45" i="34"/>
  <c r="M45" i="35"/>
  <c r="M44" i="5"/>
  <c r="M44" i="31"/>
  <c r="N44" i="31" s="1"/>
  <c r="M44" i="32"/>
  <c r="N44" i="32" s="1"/>
  <c r="M44" i="33"/>
  <c r="M44" i="6"/>
  <c r="M44" i="7"/>
  <c r="M44" i="4"/>
  <c r="M44" i="1"/>
  <c r="M44" i="10"/>
  <c r="M44" i="11"/>
  <c r="M44" i="12"/>
  <c r="M44" i="13"/>
  <c r="M44" i="14"/>
  <c r="M44" i="15"/>
  <c r="M44" i="16"/>
  <c r="M44" i="17"/>
  <c r="M44" i="18"/>
  <c r="M44" i="19"/>
  <c r="M44" i="20"/>
  <c r="M44" i="21"/>
  <c r="M44" i="22"/>
  <c r="M44" i="23"/>
  <c r="M44" i="24"/>
  <c r="M44" i="25"/>
  <c r="M44" i="26"/>
  <c r="M44" i="27"/>
  <c r="M44" i="28"/>
  <c r="M44" i="29"/>
  <c r="M44" i="34"/>
  <c r="M44" i="35"/>
  <c r="M43" i="5"/>
  <c r="M43" i="31"/>
  <c r="N43" i="31" s="1"/>
  <c r="M43" i="32"/>
  <c r="N43" i="32" s="1"/>
  <c r="M43" i="33"/>
  <c r="M43" i="6"/>
  <c r="M43" i="7"/>
  <c r="M43" i="4"/>
  <c r="M43" i="1"/>
  <c r="M43" i="10"/>
  <c r="M43" i="11"/>
  <c r="M43" i="12"/>
  <c r="M43" i="13"/>
  <c r="M43" i="14"/>
  <c r="M43" i="15"/>
  <c r="M43" i="16"/>
  <c r="M43" i="17"/>
  <c r="M43" i="18"/>
  <c r="M43" i="19"/>
  <c r="M43" i="20"/>
  <c r="M43" i="21"/>
  <c r="M43" i="22"/>
  <c r="M43" i="23"/>
  <c r="M43" i="24"/>
  <c r="M43" i="25"/>
  <c r="M43" i="26"/>
  <c r="M43" i="27"/>
  <c r="M43" i="28"/>
  <c r="M43" i="29"/>
  <c r="M43" i="34"/>
  <c r="M43" i="35"/>
  <c r="M42" i="5"/>
  <c r="M42" i="31"/>
  <c r="N42" i="31" s="1"/>
  <c r="M42" i="32"/>
  <c r="N42" i="32" s="1"/>
  <c r="M42" i="33"/>
  <c r="M42" i="6"/>
  <c r="M42" i="7"/>
  <c r="M42" i="4"/>
  <c r="M42" i="1"/>
  <c r="M42" i="10"/>
  <c r="M42" i="11"/>
  <c r="M42" i="12"/>
  <c r="M42" i="13"/>
  <c r="M42" i="14"/>
  <c r="M42" i="15"/>
  <c r="M42" i="16"/>
  <c r="M42" i="17"/>
  <c r="M42" i="18"/>
  <c r="M42" i="19"/>
  <c r="M42" i="20"/>
  <c r="M42" i="21"/>
  <c r="M42" i="22"/>
  <c r="M42" i="23"/>
  <c r="M42" i="24"/>
  <c r="M42" i="25"/>
  <c r="M42" i="26"/>
  <c r="M42" i="27"/>
  <c r="M42" i="28"/>
  <c r="M42" i="29"/>
  <c r="M42" i="34"/>
  <c r="M42" i="35"/>
  <c r="M41" i="31"/>
  <c r="N41" i="31" s="1"/>
  <c r="M41" i="32"/>
  <c r="N41" i="32" s="1"/>
  <c r="M40" i="5"/>
  <c r="M40" i="31"/>
  <c r="N40" i="31" s="1"/>
  <c r="M40" i="32"/>
  <c r="N40" i="32" s="1"/>
  <c r="M40" i="33"/>
  <c r="M40" i="6"/>
  <c r="M40" i="7"/>
  <c r="M40" i="4"/>
  <c r="M40" i="1"/>
  <c r="M40" i="10"/>
  <c r="M40" i="11"/>
  <c r="M40" i="12"/>
  <c r="M40" i="13"/>
  <c r="M40" i="14"/>
  <c r="M40" i="15"/>
  <c r="M40" i="16"/>
  <c r="M40" i="17"/>
  <c r="M40" i="18"/>
  <c r="M40" i="19"/>
  <c r="M40" i="20"/>
  <c r="M40" i="21"/>
  <c r="M40" i="22"/>
  <c r="M40" i="23"/>
  <c r="M40" i="24"/>
  <c r="M40" i="25"/>
  <c r="M40" i="26"/>
  <c r="M40" i="27"/>
  <c r="M40" i="28"/>
  <c r="M40" i="29"/>
  <c r="M40" i="34"/>
  <c r="M40" i="35"/>
  <c r="M39" i="5"/>
  <c r="M39" i="31"/>
  <c r="N39" i="31" s="1"/>
  <c r="M39" i="32"/>
  <c r="N39" i="32" s="1"/>
  <c r="M39" i="33"/>
  <c r="M39" i="6"/>
  <c r="M39" i="7"/>
  <c r="M39" i="4"/>
  <c r="M39" i="1"/>
  <c r="M39" i="10"/>
  <c r="M39" i="11"/>
  <c r="M39" i="12"/>
  <c r="M39" i="13"/>
  <c r="M39" i="14"/>
  <c r="M39" i="15"/>
  <c r="M39" i="16"/>
  <c r="M39" i="17"/>
  <c r="M39" i="18"/>
  <c r="M39" i="19"/>
  <c r="M39" i="20"/>
  <c r="M39" i="21"/>
  <c r="M39" i="22"/>
  <c r="M39" i="23"/>
  <c r="M39" i="24"/>
  <c r="M39" i="25"/>
  <c r="M39" i="26"/>
  <c r="M39" i="27"/>
  <c r="M39" i="28"/>
  <c r="M39" i="29"/>
  <c r="M39" i="34"/>
  <c r="M39" i="35"/>
  <c r="M38" i="5"/>
  <c r="M38" i="31"/>
  <c r="N38" i="31" s="1"/>
  <c r="M38" i="32"/>
  <c r="N38" i="32" s="1"/>
  <c r="M38" i="33"/>
  <c r="M38" i="6"/>
  <c r="M38" i="7"/>
  <c r="M38" i="4"/>
  <c r="M38" i="1"/>
  <c r="M38" i="10"/>
  <c r="M38" i="11"/>
  <c r="M38" i="12"/>
  <c r="M38" i="13"/>
  <c r="M38" i="14"/>
  <c r="M38" i="15"/>
  <c r="M38" i="16"/>
  <c r="M38" i="17"/>
  <c r="M38" i="18"/>
  <c r="M38" i="19"/>
  <c r="M38" i="20"/>
  <c r="M38" i="21"/>
  <c r="M38" i="22"/>
  <c r="M38" i="23"/>
  <c r="M38" i="24"/>
  <c r="M38" i="25"/>
  <c r="M38" i="26"/>
  <c r="M38" i="27"/>
  <c r="M38" i="28"/>
  <c r="M38" i="29"/>
  <c r="M38" i="34"/>
  <c r="M38" i="35"/>
  <c r="M37" i="5"/>
  <c r="M37" i="31"/>
  <c r="N37" i="31" s="1"/>
  <c r="M37" i="32"/>
  <c r="N37" i="32" s="1"/>
  <c r="M37" i="33"/>
  <c r="M37" i="6"/>
  <c r="M37" i="7"/>
  <c r="M37" i="4"/>
  <c r="M37" i="1"/>
  <c r="M37" i="10"/>
  <c r="M37" i="11"/>
  <c r="M37" i="12"/>
  <c r="M37" i="13"/>
  <c r="M37" i="14"/>
  <c r="M37" i="15"/>
  <c r="M37" i="16"/>
  <c r="M37" i="17"/>
  <c r="M37" i="18"/>
  <c r="M37" i="19"/>
  <c r="M37" i="20"/>
  <c r="M37" i="21"/>
  <c r="M37" i="22"/>
  <c r="M37" i="23"/>
  <c r="M37" i="24"/>
  <c r="M37" i="25"/>
  <c r="M37" i="26"/>
  <c r="M37" i="27"/>
  <c r="M37" i="28"/>
  <c r="M37" i="29"/>
  <c r="M37" i="34"/>
  <c r="M37" i="35"/>
  <c r="M36" i="5"/>
  <c r="M36" i="31"/>
  <c r="N36" i="31" s="1"/>
  <c r="M36" i="32"/>
  <c r="M36" i="33"/>
  <c r="M36" i="6"/>
  <c r="M36" i="7"/>
  <c r="M36" i="4"/>
  <c r="M36" i="1"/>
  <c r="M36" i="10"/>
  <c r="M36" i="11"/>
  <c r="M36" i="12"/>
  <c r="M36" i="13"/>
  <c r="M36" i="14"/>
  <c r="M36" i="15"/>
  <c r="M36" i="16"/>
  <c r="M36" i="17"/>
  <c r="M36" i="18"/>
  <c r="M36" i="19"/>
  <c r="M36" i="20"/>
  <c r="M36" i="21"/>
  <c r="M36" i="22"/>
  <c r="M36" i="23"/>
  <c r="M36" i="24"/>
  <c r="M36" i="25"/>
  <c r="M36" i="26"/>
  <c r="M36" i="27"/>
  <c r="M36" i="28"/>
  <c r="M36" i="29"/>
  <c r="M36" i="34"/>
  <c r="M36" i="35"/>
  <c r="N36" i="32"/>
  <c r="M35" i="31"/>
  <c r="N35" i="31" s="1"/>
  <c r="M35" i="32"/>
  <c r="N35" i="32" s="1"/>
  <c r="M35" i="33"/>
  <c r="M35" i="6"/>
  <c r="M35" i="7"/>
  <c r="M35" i="4"/>
  <c r="M35" i="1"/>
  <c r="M35" i="10"/>
  <c r="M35" i="11"/>
  <c r="M35" i="12"/>
  <c r="M35" i="13"/>
  <c r="M35" i="14"/>
  <c r="M35" i="15"/>
  <c r="M35" i="16"/>
  <c r="M35" i="17"/>
  <c r="M35" i="18"/>
  <c r="M35" i="19"/>
  <c r="M35" i="20"/>
  <c r="M35" i="21"/>
  <c r="M35" i="22"/>
  <c r="M35" i="23"/>
  <c r="M35" i="24"/>
  <c r="M35" i="25"/>
  <c r="M35" i="26"/>
  <c r="M35" i="27"/>
  <c r="M35" i="28"/>
  <c r="M35" i="29"/>
  <c r="M35" i="34"/>
  <c r="M35" i="35"/>
  <c r="M35" i="5"/>
  <c r="M34" i="31"/>
  <c r="N34" i="31" s="1"/>
  <c r="M34" i="32"/>
  <c r="N34" i="32" s="1"/>
  <c r="M34" i="33"/>
  <c r="M34" i="6"/>
  <c r="M34" i="7"/>
  <c r="M34" i="4"/>
  <c r="M34" i="1"/>
  <c r="M34" i="10"/>
  <c r="M34" i="11"/>
  <c r="M34" i="12"/>
  <c r="M34" i="13"/>
  <c r="M34" i="14"/>
  <c r="M34" i="15"/>
  <c r="M34" i="16"/>
  <c r="M34" i="17"/>
  <c r="M34" i="18"/>
  <c r="M34" i="19"/>
  <c r="M34" i="20"/>
  <c r="M34" i="21"/>
  <c r="M34" i="22"/>
  <c r="M34" i="23"/>
  <c r="M34" i="24"/>
  <c r="M34" i="25"/>
  <c r="M34" i="26"/>
  <c r="M34" i="27"/>
  <c r="M34" i="28"/>
  <c r="M34" i="29"/>
  <c r="M34" i="34"/>
  <c r="M34" i="35"/>
  <c r="M34" i="5"/>
  <c r="M33" i="31"/>
  <c r="N33" i="31" s="1"/>
  <c r="M33" i="32"/>
  <c r="N33" i="32" s="1"/>
  <c r="M33" i="33"/>
  <c r="M33" i="6"/>
  <c r="M33" i="7"/>
  <c r="M33" i="4"/>
  <c r="M33" i="1"/>
  <c r="M33" i="10"/>
  <c r="M33" i="11"/>
  <c r="M33" i="12"/>
  <c r="M33" i="13"/>
  <c r="M33" i="14"/>
  <c r="M33" i="15"/>
  <c r="M33" i="16"/>
  <c r="M33" i="17"/>
  <c r="M33" i="18"/>
  <c r="M33" i="19"/>
  <c r="M33" i="20"/>
  <c r="M33" i="21"/>
  <c r="M33" i="22"/>
  <c r="M33" i="23"/>
  <c r="M33" i="24"/>
  <c r="M33" i="25"/>
  <c r="M33" i="26"/>
  <c r="M33" i="27"/>
  <c r="M33" i="28"/>
  <c r="M33" i="29"/>
  <c r="M33" i="34"/>
  <c r="M33" i="35"/>
  <c r="M33" i="5"/>
  <c r="M32" i="31"/>
  <c r="N32" i="31" s="1"/>
  <c r="M32" i="32"/>
  <c r="N32" i="32" s="1"/>
  <c r="M32" i="33"/>
  <c r="M32" i="6"/>
  <c r="M32" i="7"/>
  <c r="M32" i="4"/>
  <c r="M32" i="1"/>
  <c r="M32" i="10"/>
  <c r="M32" i="11"/>
  <c r="M32" i="12"/>
  <c r="M32" i="13"/>
  <c r="M32" i="14"/>
  <c r="M32" i="15"/>
  <c r="M32" i="16"/>
  <c r="M32" i="17"/>
  <c r="M32" i="18"/>
  <c r="M32" i="19"/>
  <c r="M32" i="20"/>
  <c r="M32" i="21"/>
  <c r="M32" i="22"/>
  <c r="M32" i="23"/>
  <c r="M32" i="24"/>
  <c r="M32" i="25"/>
  <c r="M32" i="26"/>
  <c r="M32" i="27"/>
  <c r="M32" i="28"/>
  <c r="M32" i="29"/>
  <c r="M32" i="34"/>
  <c r="M32" i="35"/>
  <c r="M32" i="5"/>
  <c r="M31" i="31"/>
  <c r="N31" i="31" s="1"/>
  <c r="M31" i="32"/>
  <c r="N31" i="32" s="1"/>
  <c r="M31" i="33"/>
  <c r="M31" i="6"/>
  <c r="M31" i="7"/>
  <c r="M31" i="4"/>
  <c r="M31" i="1"/>
  <c r="M31" i="10"/>
  <c r="M31" i="11"/>
  <c r="M31" i="12"/>
  <c r="M31" i="13"/>
  <c r="M31" i="14"/>
  <c r="M31" i="15"/>
  <c r="M31" i="16"/>
  <c r="M31" i="17"/>
  <c r="M31" i="18"/>
  <c r="M31" i="19"/>
  <c r="M31" i="20"/>
  <c r="M31" i="21"/>
  <c r="M31" i="22"/>
  <c r="M31" i="23"/>
  <c r="M31" i="24"/>
  <c r="M31" i="25"/>
  <c r="M31" i="26"/>
  <c r="M31" i="27"/>
  <c r="M31" i="28"/>
  <c r="M31" i="29"/>
  <c r="M31" i="34"/>
  <c r="M31" i="35"/>
  <c r="M31" i="5"/>
  <c r="M30" i="31"/>
  <c r="N30" i="31" s="1"/>
  <c r="M30" i="32"/>
  <c r="N30" i="32" s="1"/>
  <c r="M30" i="33"/>
  <c r="M30" i="6"/>
  <c r="M30" i="7"/>
  <c r="M30" i="4"/>
  <c r="M30" i="1"/>
  <c r="M30" i="10"/>
  <c r="M30" i="11"/>
  <c r="M30" i="12"/>
  <c r="M30" i="13"/>
  <c r="M30" i="14"/>
  <c r="M30" i="15"/>
  <c r="M30" i="16"/>
  <c r="M30" i="17"/>
  <c r="M30" i="18"/>
  <c r="M30" i="19"/>
  <c r="M30" i="20"/>
  <c r="M30" i="21"/>
  <c r="M30" i="22"/>
  <c r="M30" i="23"/>
  <c r="M30" i="24"/>
  <c r="M30" i="25"/>
  <c r="M30" i="26"/>
  <c r="M30" i="27"/>
  <c r="M30" i="28"/>
  <c r="M30" i="29"/>
  <c r="M30" i="34"/>
  <c r="M30" i="35"/>
  <c r="M30" i="5"/>
  <c r="I24" i="31"/>
  <c r="I24" i="32"/>
  <c r="H24" i="31"/>
  <c r="H24" i="32"/>
  <c r="F24" i="31"/>
  <c r="F24" i="32"/>
  <c r="E24" i="31"/>
  <c r="E24" i="32"/>
  <c r="C24" i="31"/>
  <c r="C24" i="32"/>
  <c r="D24" i="31"/>
  <c r="D24" i="32"/>
  <c r="G24" i="31"/>
  <c r="G24" i="32"/>
  <c r="Q23" i="3" l="1"/>
  <c r="Q19" i="3"/>
  <c r="Q17" i="3"/>
  <c r="Q18" i="3"/>
  <c r="Q22" i="3"/>
  <c r="Q20" i="3"/>
  <c r="Q24" i="3"/>
  <c r="Q25" i="3"/>
  <c r="Q26" i="3"/>
  <c r="Q27" i="3"/>
  <c r="Q29" i="3"/>
  <c r="Q30" i="3"/>
  <c r="Q21" i="3"/>
  <c r="Q31" i="3"/>
  <c r="Q32" i="3"/>
  <c r="Q33" i="3"/>
  <c r="Q34" i="3"/>
  <c r="Q36" i="3"/>
  <c r="Q35" i="3"/>
  <c r="Q37" i="3"/>
  <c r="Q38" i="3"/>
  <c r="Q39" i="3"/>
  <c r="Q40" i="3"/>
  <c r="Q41" i="3"/>
  <c r="Q42" i="3"/>
  <c r="Q43" i="3"/>
  <c r="Q44" i="3"/>
  <c r="G2" i="1"/>
  <c r="E2" i="1"/>
  <c r="N2" i="1"/>
  <c r="M2" i="1"/>
  <c r="L2" i="1"/>
  <c r="K2" i="1"/>
  <c r="L2" i="4"/>
  <c r="N2" i="6"/>
  <c r="N2" i="7"/>
  <c r="N2" i="4"/>
  <c r="N2" i="10"/>
  <c r="N2" i="11"/>
  <c r="N2" i="12"/>
  <c r="N2" i="13"/>
  <c r="N2" i="14"/>
  <c r="N2" i="15"/>
  <c r="N2" i="16"/>
  <c r="N2" i="17"/>
  <c r="N2" i="18"/>
  <c r="N2" i="19"/>
  <c r="N2" i="20"/>
  <c r="N2" i="21"/>
  <c r="N2" i="22"/>
  <c r="N2" i="23"/>
  <c r="N2" i="24"/>
  <c r="N2" i="25"/>
  <c r="N2" i="26"/>
  <c r="N2" i="27"/>
  <c r="N2" i="28"/>
  <c r="N2" i="29"/>
  <c r="N2" i="34"/>
  <c r="N2" i="35"/>
  <c r="N2" i="33"/>
  <c r="M2" i="6"/>
  <c r="M2" i="7"/>
  <c r="M2" i="4"/>
  <c r="M2" i="10"/>
  <c r="M2" i="11"/>
  <c r="M2" i="12"/>
  <c r="M2" i="13"/>
  <c r="M2" i="14"/>
  <c r="M2" i="15"/>
  <c r="M2" i="16"/>
  <c r="M2" i="17"/>
  <c r="M2" i="18"/>
  <c r="M2" i="19"/>
  <c r="M2" i="20"/>
  <c r="M2" i="21"/>
  <c r="M2" i="22"/>
  <c r="M2" i="23"/>
  <c r="M2" i="24"/>
  <c r="M2" i="25"/>
  <c r="M2" i="26"/>
  <c r="M2" i="27"/>
  <c r="M2" i="28"/>
  <c r="M2" i="29"/>
  <c r="M2" i="34"/>
  <c r="M2" i="35"/>
  <c r="M2" i="33"/>
  <c r="L2" i="6"/>
  <c r="N56" i="6" s="1"/>
  <c r="L2" i="7"/>
  <c r="L2" i="10"/>
  <c r="N56" i="10" s="1"/>
  <c r="L2" i="11"/>
  <c r="L2" i="12"/>
  <c r="L2" i="13"/>
  <c r="L2" i="14"/>
  <c r="N57" i="14" s="1"/>
  <c r="L2" i="15"/>
  <c r="L2" i="16"/>
  <c r="L2" i="17"/>
  <c r="L2" i="18"/>
  <c r="N57" i="18" s="1"/>
  <c r="L2" i="19"/>
  <c r="L2" i="20"/>
  <c r="L2" i="21"/>
  <c r="L2" i="22"/>
  <c r="N57" i="22" s="1"/>
  <c r="L2" i="23"/>
  <c r="L2" i="24"/>
  <c r="L2" i="25"/>
  <c r="L2" i="26"/>
  <c r="N57" i="26" s="1"/>
  <c r="L2" i="27"/>
  <c r="L2" i="28"/>
  <c r="L2" i="29"/>
  <c r="L2" i="34"/>
  <c r="N57" i="34" s="1"/>
  <c r="L2" i="35"/>
  <c r="L2" i="33"/>
  <c r="N54" i="33" s="1"/>
  <c r="K2" i="6"/>
  <c r="K2" i="7"/>
  <c r="K2" i="4"/>
  <c r="K2" i="10"/>
  <c r="K2" i="11"/>
  <c r="K2" i="12"/>
  <c r="K2" i="13"/>
  <c r="K2" i="14"/>
  <c r="K2" i="15"/>
  <c r="K2" i="16"/>
  <c r="K2" i="17"/>
  <c r="K2" i="18"/>
  <c r="K2" i="19"/>
  <c r="K2" i="20"/>
  <c r="K2" i="21"/>
  <c r="K2" i="22"/>
  <c r="K2" i="23"/>
  <c r="K2" i="24"/>
  <c r="K2" i="25"/>
  <c r="K2" i="26"/>
  <c r="K2" i="27"/>
  <c r="K2" i="28"/>
  <c r="K2" i="29"/>
  <c r="K2" i="34"/>
  <c r="K2" i="35"/>
  <c r="K2" i="33"/>
  <c r="G2" i="6"/>
  <c r="G2" i="7"/>
  <c r="G2" i="4"/>
  <c r="G2" i="10"/>
  <c r="G2" i="11"/>
  <c r="G2" i="12"/>
  <c r="G2" i="13"/>
  <c r="G2" i="14"/>
  <c r="G2" i="15"/>
  <c r="G2" i="16"/>
  <c r="G2" i="17"/>
  <c r="G2" i="18"/>
  <c r="G2" i="19"/>
  <c r="G2" i="20"/>
  <c r="G2" i="21"/>
  <c r="G2" i="22"/>
  <c r="G2" i="23"/>
  <c r="G2" i="24"/>
  <c r="G2" i="25"/>
  <c r="G2" i="26"/>
  <c r="G2" i="27"/>
  <c r="G2" i="28"/>
  <c r="G2" i="29"/>
  <c r="G2" i="34"/>
  <c r="G2" i="35"/>
  <c r="G2" i="33"/>
  <c r="F2" i="6"/>
  <c r="F2" i="7"/>
  <c r="F2" i="4"/>
  <c r="F2" i="1"/>
  <c r="F2" i="10"/>
  <c r="F2" i="11"/>
  <c r="F2" i="12"/>
  <c r="F2" i="13"/>
  <c r="F2" i="14"/>
  <c r="F2" i="15"/>
  <c r="F2" i="16"/>
  <c r="F2" i="17"/>
  <c r="F2" i="18"/>
  <c r="F2" i="19"/>
  <c r="F2" i="20"/>
  <c r="F2" i="21"/>
  <c r="F2" i="22"/>
  <c r="F2" i="23"/>
  <c r="F2" i="24"/>
  <c r="F2" i="25"/>
  <c r="F2" i="26"/>
  <c r="F2" i="27"/>
  <c r="F2" i="28"/>
  <c r="F2" i="29"/>
  <c r="F2" i="34"/>
  <c r="F2" i="35"/>
  <c r="F2" i="33"/>
  <c r="E2" i="6"/>
  <c r="E2" i="7"/>
  <c r="E2" i="4"/>
  <c r="E2" i="10"/>
  <c r="E2" i="11"/>
  <c r="E2" i="12"/>
  <c r="E2" i="13"/>
  <c r="E2" i="14"/>
  <c r="E2" i="15"/>
  <c r="E2" i="16"/>
  <c r="E2" i="17"/>
  <c r="E2" i="18"/>
  <c r="E2" i="19"/>
  <c r="E2" i="20"/>
  <c r="E2" i="21"/>
  <c r="E2" i="22"/>
  <c r="E2" i="23"/>
  <c r="E2" i="24"/>
  <c r="E2" i="25"/>
  <c r="E2" i="26"/>
  <c r="E2" i="27"/>
  <c r="E2" i="28"/>
  <c r="E2" i="29"/>
  <c r="E2" i="34"/>
  <c r="E2" i="35"/>
  <c r="E2" i="33"/>
  <c r="D2" i="6"/>
  <c r="D2" i="7"/>
  <c r="D2" i="4"/>
  <c r="D2" i="1"/>
  <c r="D2" i="10"/>
  <c r="D2" i="11"/>
  <c r="D2" i="12"/>
  <c r="D2" i="13"/>
  <c r="D2" i="14"/>
  <c r="D2" i="15"/>
  <c r="D2" i="16"/>
  <c r="D2" i="17"/>
  <c r="D2" i="18"/>
  <c r="D2" i="19"/>
  <c r="D2" i="20"/>
  <c r="D2" i="21"/>
  <c r="D2" i="22"/>
  <c r="D2" i="23"/>
  <c r="D2" i="24"/>
  <c r="D2" i="25"/>
  <c r="D2" i="26"/>
  <c r="D2" i="27"/>
  <c r="D2" i="28"/>
  <c r="D2" i="29"/>
  <c r="D2" i="34"/>
  <c r="D2" i="35"/>
  <c r="D2" i="33"/>
  <c r="N2" i="5"/>
  <c r="N1" i="3" s="1"/>
  <c r="M2" i="5"/>
  <c r="M1" i="3" s="1"/>
  <c r="L2" i="5"/>
  <c r="K2" i="5"/>
  <c r="J2" i="5"/>
  <c r="G2" i="5"/>
  <c r="F2" i="5"/>
  <c r="E2" i="5"/>
  <c r="D2" i="5"/>
  <c r="L1" i="3" l="1"/>
  <c r="H11" i="5"/>
  <c r="D11" i="5"/>
  <c r="F11" i="5"/>
  <c r="I11" i="5"/>
  <c r="C11" i="5"/>
  <c r="E11" i="5"/>
  <c r="G11" i="5"/>
  <c r="B11" i="5"/>
  <c r="N36" i="5"/>
  <c r="N32" i="5"/>
  <c r="N33" i="5"/>
  <c r="N34" i="5"/>
  <c r="N35" i="5"/>
  <c r="N30" i="5"/>
  <c r="N31" i="5"/>
  <c r="N38" i="5"/>
  <c r="N40" i="5"/>
  <c r="N43" i="5"/>
  <c r="N45" i="5"/>
  <c r="N47" i="5"/>
  <c r="N48" i="5"/>
  <c r="N51" i="5"/>
  <c r="N53" i="5"/>
  <c r="N55" i="5"/>
  <c r="N37" i="5"/>
  <c r="N39" i="5"/>
  <c r="N42" i="5"/>
  <c r="N44" i="5"/>
  <c r="N46" i="5"/>
  <c r="N49" i="5"/>
  <c r="N50" i="5"/>
  <c r="N52" i="5"/>
  <c r="N54" i="5"/>
  <c r="M41" i="33"/>
  <c r="N41" i="33" s="1"/>
  <c r="M41" i="34"/>
  <c r="N41" i="34" s="1"/>
  <c r="M41" i="28"/>
  <c r="N41" i="28" s="1"/>
  <c r="M41" i="26"/>
  <c r="N41" i="26" s="1"/>
  <c r="M41" i="24"/>
  <c r="N41" i="24" s="1"/>
  <c r="M41" i="22"/>
  <c r="N41" i="22" s="1"/>
  <c r="M41" i="20"/>
  <c r="N41" i="20" s="1"/>
  <c r="M41" i="18"/>
  <c r="N41" i="18" s="1"/>
  <c r="M41" i="16"/>
  <c r="N41" i="16" s="1"/>
  <c r="M41" i="14"/>
  <c r="N41" i="14" s="1"/>
  <c r="M41" i="12"/>
  <c r="N41" i="12" s="1"/>
  <c r="M41" i="10"/>
  <c r="N41" i="10" s="1"/>
  <c r="M41" i="7"/>
  <c r="N41" i="7" s="1"/>
  <c r="I24" i="35"/>
  <c r="H24" i="35"/>
  <c r="F24" i="35"/>
  <c r="E24" i="35"/>
  <c r="C24" i="35"/>
  <c r="D24" i="35"/>
  <c r="G24" i="35"/>
  <c r="I24" i="29"/>
  <c r="H24" i="29"/>
  <c r="F24" i="29"/>
  <c r="E24" i="29"/>
  <c r="C24" i="29"/>
  <c r="D24" i="29"/>
  <c r="G24" i="29"/>
  <c r="I24" i="27"/>
  <c r="H24" i="27"/>
  <c r="F24" i="27"/>
  <c r="E24" i="27"/>
  <c r="C24" i="27"/>
  <c r="D24" i="27"/>
  <c r="G24" i="27"/>
  <c r="I24" i="25"/>
  <c r="H24" i="25"/>
  <c r="F24" i="25"/>
  <c r="E24" i="25"/>
  <c r="C24" i="25"/>
  <c r="D24" i="25"/>
  <c r="G24" i="25"/>
  <c r="I24" i="23"/>
  <c r="H24" i="23"/>
  <c r="F24" i="23"/>
  <c r="E24" i="23"/>
  <c r="C24" i="23"/>
  <c r="D24" i="23"/>
  <c r="G24" i="23"/>
  <c r="I24" i="21"/>
  <c r="H24" i="21"/>
  <c r="F24" i="21"/>
  <c r="E24" i="21"/>
  <c r="C24" i="21"/>
  <c r="D24" i="21"/>
  <c r="G24" i="21"/>
  <c r="I24" i="19"/>
  <c r="H24" i="19"/>
  <c r="F24" i="19"/>
  <c r="E24" i="19"/>
  <c r="C24" i="19"/>
  <c r="D24" i="19"/>
  <c r="G24" i="19"/>
  <c r="I24" i="17"/>
  <c r="H24" i="17"/>
  <c r="F24" i="17"/>
  <c r="E24" i="17"/>
  <c r="C24" i="17"/>
  <c r="D24" i="17"/>
  <c r="G24" i="17"/>
  <c r="I24" i="15"/>
  <c r="H24" i="15"/>
  <c r="F24" i="15"/>
  <c r="E24" i="15"/>
  <c r="C24" i="15"/>
  <c r="D24" i="15"/>
  <c r="G24" i="15"/>
  <c r="I24" i="13"/>
  <c r="H24" i="13"/>
  <c r="F24" i="13"/>
  <c r="E24" i="13"/>
  <c r="C24" i="13"/>
  <c r="D24" i="13"/>
  <c r="G24" i="13"/>
  <c r="I24" i="11"/>
  <c r="H24" i="11"/>
  <c r="F24" i="11"/>
  <c r="E24" i="11"/>
  <c r="C24" i="11"/>
  <c r="D24" i="11"/>
  <c r="G24" i="11"/>
  <c r="I24" i="4"/>
  <c r="H24" i="4"/>
  <c r="F24" i="4"/>
  <c r="E24" i="4"/>
  <c r="C24" i="4"/>
  <c r="D24" i="4"/>
  <c r="G24" i="4"/>
  <c r="I24" i="6"/>
  <c r="H24" i="6"/>
  <c r="F24" i="6"/>
  <c r="E24" i="6"/>
  <c r="C24" i="6"/>
  <c r="D24" i="6"/>
  <c r="G24" i="6"/>
  <c r="H11" i="35"/>
  <c r="C11" i="35"/>
  <c r="E11" i="35"/>
  <c r="G11" i="35"/>
  <c r="B11" i="35"/>
  <c r="I11" i="35"/>
  <c r="D11" i="35"/>
  <c r="F11" i="35"/>
  <c r="N36" i="35"/>
  <c r="N30" i="35"/>
  <c r="N31" i="35"/>
  <c r="N32" i="35"/>
  <c r="N33" i="35"/>
  <c r="N34" i="35"/>
  <c r="N35" i="35"/>
  <c r="N37" i="35"/>
  <c r="N38" i="35"/>
  <c r="N39" i="35"/>
  <c r="N40" i="35"/>
  <c r="N42" i="35"/>
  <c r="N43" i="35"/>
  <c r="N44" i="35"/>
  <c r="N45" i="35"/>
  <c r="N46" i="35"/>
  <c r="N47" i="35"/>
  <c r="N49" i="35"/>
  <c r="N48" i="35"/>
  <c r="N50" i="35"/>
  <c r="N51" i="35"/>
  <c r="N52" i="35"/>
  <c r="N53" i="35"/>
  <c r="N54" i="35"/>
  <c r="N55" i="35"/>
  <c r="H11" i="29"/>
  <c r="C11" i="29"/>
  <c r="E11" i="29"/>
  <c r="G11" i="29"/>
  <c r="B11" i="29"/>
  <c r="I11" i="29"/>
  <c r="D11" i="29"/>
  <c r="F11" i="29"/>
  <c r="N36" i="29"/>
  <c r="N37" i="29"/>
  <c r="N38" i="29"/>
  <c r="N39" i="29"/>
  <c r="N40" i="29"/>
  <c r="N42" i="29"/>
  <c r="N43" i="29"/>
  <c r="N44" i="29"/>
  <c r="N45" i="29"/>
  <c r="N46" i="29"/>
  <c r="N47" i="29"/>
  <c r="N49" i="29"/>
  <c r="N48" i="29"/>
  <c r="N50" i="29"/>
  <c r="N51" i="29"/>
  <c r="N52" i="29"/>
  <c r="N53" i="29"/>
  <c r="N54" i="29"/>
  <c r="N30" i="29"/>
  <c r="N31" i="29"/>
  <c r="N32" i="29"/>
  <c r="N33" i="29"/>
  <c r="N34" i="29"/>
  <c r="N35" i="29"/>
  <c r="H11" i="27"/>
  <c r="C11" i="27"/>
  <c r="E11" i="27"/>
  <c r="G11" i="27"/>
  <c r="B11" i="27"/>
  <c r="I11" i="27"/>
  <c r="D11" i="27"/>
  <c r="F11" i="27"/>
  <c r="N36" i="27"/>
  <c r="N30" i="27"/>
  <c r="N31" i="27"/>
  <c r="N32" i="27"/>
  <c r="N33" i="27"/>
  <c r="N34" i="27"/>
  <c r="N35" i="27"/>
  <c r="N37" i="27"/>
  <c r="N38" i="27"/>
  <c r="N39" i="27"/>
  <c r="N40" i="27"/>
  <c r="N42" i="27"/>
  <c r="N43" i="27"/>
  <c r="N44" i="27"/>
  <c r="N45" i="27"/>
  <c r="N46" i="27"/>
  <c r="N47" i="27"/>
  <c r="N49" i="27"/>
  <c r="N48" i="27"/>
  <c r="N50" i="27"/>
  <c r="N51" i="27"/>
  <c r="N52" i="27"/>
  <c r="N53" i="27"/>
  <c r="N54" i="27"/>
  <c r="N55" i="27"/>
  <c r="H11" i="25"/>
  <c r="C11" i="25"/>
  <c r="E11" i="25"/>
  <c r="G11" i="25"/>
  <c r="B11" i="25"/>
  <c r="I11" i="25"/>
  <c r="D11" i="25"/>
  <c r="F11" i="25"/>
  <c r="N36" i="25"/>
  <c r="N37" i="25"/>
  <c r="N38" i="25"/>
  <c r="N39" i="25"/>
  <c r="N40" i="25"/>
  <c r="N42" i="25"/>
  <c r="N43" i="25"/>
  <c r="N44" i="25"/>
  <c r="N45" i="25"/>
  <c r="N46" i="25"/>
  <c r="N47" i="25"/>
  <c r="N49" i="25"/>
  <c r="N48" i="25"/>
  <c r="N50" i="25"/>
  <c r="N51" i="25"/>
  <c r="N52" i="25"/>
  <c r="N53" i="25"/>
  <c r="N54" i="25"/>
  <c r="N30" i="25"/>
  <c r="N31" i="25"/>
  <c r="N32" i="25"/>
  <c r="N33" i="25"/>
  <c r="N34" i="25"/>
  <c r="N35" i="25"/>
  <c r="H11" i="23"/>
  <c r="C11" i="23"/>
  <c r="E11" i="23"/>
  <c r="G11" i="23"/>
  <c r="B11" i="23"/>
  <c r="I11" i="23"/>
  <c r="D11" i="23"/>
  <c r="F11" i="23"/>
  <c r="N36" i="23"/>
  <c r="N30" i="23"/>
  <c r="N31" i="23"/>
  <c r="N32" i="23"/>
  <c r="N33" i="23"/>
  <c r="N34" i="23"/>
  <c r="N35" i="23"/>
  <c r="N37" i="23"/>
  <c r="N38" i="23"/>
  <c r="N39" i="23"/>
  <c r="N40" i="23"/>
  <c r="N42" i="23"/>
  <c r="N43" i="23"/>
  <c r="N44" i="23"/>
  <c r="N45" i="23"/>
  <c r="N46" i="23"/>
  <c r="N47" i="23"/>
  <c r="N49" i="23"/>
  <c r="N48" i="23"/>
  <c r="N50" i="23"/>
  <c r="N51" i="23"/>
  <c r="N52" i="23"/>
  <c r="N53" i="23"/>
  <c r="N54" i="23"/>
  <c r="N55" i="23"/>
  <c r="H11" i="21"/>
  <c r="C11" i="21"/>
  <c r="E11" i="21"/>
  <c r="G11" i="21"/>
  <c r="B11" i="21"/>
  <c r="I11" i="21"/>
  <c r="D11" i="21"/>
  <c r="F11" i="21"/>
  <c r="N36" i="21"/>
  <c r="N37" i="21"/>
  <c r="N38" i="21"/>
  <c r="N39" i="21"/>
  <c r="N40" i="21"/>
  <c r="N42" i="21"/>
  <c r="N43" i="21"/>
  <c r="N44" i="21"/>
  <c r="N45" i="21"/>
  <c r="N46" i="21"/>
  <c r="N47" i="21"/>
  <c r="N49" i="21"/>
  <c r="N48" i="21"/>
  <c r="N50" i="21"/>
  <c r="N51" i="21"/>
  <c r="N52" i="21"/>
  <c r="N53" i="21"/>
  <c r="N54" i="21"/>
  <c r="N30" i="21"/>
  <c r="N31" i="21"/>
  <c r="N32" i="21"/>
  <c r="N33" i="21"/>
  <c r="N34" i="21"/>
  <c r="N35" i="21"/>
  <c r="H11" i="19"/>
  <c r="C11" i="19"/>
  <c r="E11" i="19"/>
  <c r="G11" i="19"/>
  <c r="B11" i="19"/>
  <c r="I11" i="19"/>
  <c r="D11" i="19"/>
  <c r="F11" i="19"/>
  <c r="N36" i="19"/>
  <c r="N30" i="19"/>
  <c r="N31" i="19"/>
  <c r="N32" i="19"/>
  <c r="N33" i="19"/>
  <c r="N34" i="19"/>
  <c r="N35" i="19"/>
  <c r="N37" i="19"/>
  <c r="N38" i="19"/>
  <c r="N39" i="19"/>
  <c r="N40" i="19"/>
  <c r="N42" i="19"/>
  <c r="N43" i="19"/>
  <c r="N44" i="19"/>
  <c r="N45" i="19"/>
  <c r="N46" i="19"/>
  <c r="N47" i="19"/>
  <c r="N49" i="19"/>
  <c r="N48" i="19"/>
  <c r="N50" i="19"/>
  <c r="N51" i="19"/>
  <c r="N52" i="19"/>
  <c r="N53" i="19"/>
  <c r="N54" i="19"/>
  <c r="N55" i="19"/>
  <c r="H11" i="17"/>
  <c r="C11" i="17"/>
  <c r="E11" i="17"/>
  <c r="G11" i="17"/>
  <c r="B11" i="17"/>
  <c r="I11" i="17"/>
  <c r="D11" i="17"/>
  <c r="F11" i="17"/>
  <c r="N36" i="17"/>
  <c r="N37" i="17"/>
  <c r="N38" i="17"/>
  <c r="N39" i="17"/>
  <c r="N40" i="17"/>
  <c r="N42" i="17"/>
  <c r="N43" i="17"/>
  <c r="N44" i="17"/>
  <c r="N45" i="17"/>
  <c r="N46" i="17"/>
  <c r="N47" i="17"/>
  <c r="N49" i="17"/>
  <c r="N48" i="17"/>
  <c r="N50" i="17"/>
  <c r="N51" i="17"/>
  <c r="N52" i="17"/>
  <c r="N53" i="17"/>
  <c r="N54" i="17"/>
  <c r="N30" i="17"/>
  <c r="N31" i="17"/>
  <c r="N32" i="17"/>
  <c r="N33" i="17"/>
  <c r="N34" i="17"/>
  <c r="N35" i="17"/>
  <c r="H11" i="15"/>
  <c r="C11" i="15"/>
  <c r="E11" i="15"/>
  <c r="G11" i="15"/>
  <c r="B11" i="15"/>
  <c r="I11" i="15"/>
  <c r="D11" i="15"/>
  <c r="F11" i="15"/>
  <c r="N36" i="15"/>
  <c r="N30" i="15"/>
  <c r="N31" i="15"/>
  <c r="N32" i="15"/>
  <c r="N33" i="15"/>
  <c r="N34" i="15"/>
  <c r="N35" i="15"/>
  <c r="N37" i="15"/>
  <c r="N38" i="15"/>
  <c r="N39" i="15"/>
  <c r="N40" i="15"/>
  <c r="N42" i="15"/>
  <c r="N43" i="15"/>
  <c r="N44" i="15"/>
  <c r="N45" i="15"/>
  <c r="N46" i="15"/>
  <c r="N47" i="15"/>
  <c r="N49" i="15"/>
  <c r="N48" i="15"/>
  <c r="N50" i="15"/>
  <c r="N51" i="15"/>
  <c r="N52" i="15"/>
  <c r="N53" i="15"/>
  <c r="N54" i="15"/>
  <c r="N55" i="15"/>
  <c r="H11" i="13"/>
  <c r="C11" i="13"/>
  <c r="E11" i="13"/>
  <c r="G11" i="13"/>
  <c r="B11" i="13"/>
  <c r="I11" i="13"/>
  <c r="D11" i="13"/>
  <c r="F11" i="13"/>
  <c r="N36" i="13"/>
  <c r="N37" i="13"/>
  <c r="N38" i="13"/>
  <c r="N39" i="13"/>
  <c r="N40" i="13"/>
  <c r="N42" i="13"/>
  <c r="N43" i="13"/>
  <c r="N44" i="13"/>
  <c r="N45" i="13"/>
  <c r="N46" i="13"/>
  <c r="N47" i="13"/>
  <c r="N49" i="13"/>
  <c r="N48" i="13"/>
  <c r="N50" i="13"/>
  <c r="N51" i="13"/>
  <c r="N52" i="13"/>
  <c r="N53" i="13"/>
  <c r="N54" i="13"/>
  <c r="N30" i="13"/>
  <c r="N31" i="13"/>
  <c r="N32" i="13"/>
  <c r="N33" i="13"/>
  <c r="N34" i="13"/>
  <c r="N35" i="13"/>
  <c r="H11" i="11"/>
  <c r="C11" i="11"/>
  <c r="E11" i="11"/>
  <c r="G11" i="11"/>
  <c r="B11" i="11"/>
  <c r="I11" i="11"/>
  <c r="D11" i="11"/>
  <c r="F11" i="11"/>
  <c r="N36" i="11"/>
  <c r="N30" i="11"/>
  <c r="N31" i="11"/>
  <c r="N32" i="11"/>
  <c r="N33" i="11"/>
  <c r="N34" i="11"/>
  <c r="N35" i="11"/>
  <c r="N37" i="11"/>
  <c r="N38" i="11"/>
  <c r="N39" i="11"/>
  <c r="N40" i="11"/>
  <c r="N42" i="11"/>
  <c r="N43" i="11"/>
  <c r="N44" i="11"/>
  <c r="N45" i="11"/>
  <c r="N46" i="11"/>
  <c r="N47" i="11"/>
  <c r="N49" i="11"/>
  <c r="N48" i="11"/>
  <c r="N50" i="11"/>
  <c r="N51" i="11"/>
  <c r="N52" i="11"/>
  <c r="N53" i="11"/>
  <c r="N54" i="11"/>
  <c r="N55" i="11"/>
  <c r="H11" i="7"/>
  <c r="C11" i="7"/>
  <c r="E11" i="7"/>
  <c r="G11" i="7"/>
  <c r="B11" i="7"/>
  <c r="I11" i="7"/>
  <c r="D11" i="7"/>
  <c r="F11" i="7"/>
  <c r="N36" i="7"/>
  <c r="N30" i="7"/>
  <c r="N31" i="7"/>
  <c r="N32" i="7"/>
  <c r="N33" i="7"/>
  <c r="N34" i="7"/>
  <c r="N35" i="7"/>
  <c r="N37" i="7"/>
  <c r="N38" i="7"/>
  <c r="N39" i="7"/>
  <c r="N40" i="7"/>
  <c r="N42" i="7"/>
  <c r="N43" i="7"/>
  <c r="N44" i="7"/>
  <c r="N45" i="7"/>
  <c r="N46" i="7"/>
  <c r="N47" i="7"/>
  <c r="N49" i="7"/>
  <c r="N48" i="7"/>
  <c r="N50" i="7"/>
  <c r="N51" i="7"/>
  <c r="N52" i="7"/>
  <c r="N53" i="7"/>
  <c r="N54" i="7"/>
  <c r="N55" i="7"/>
  <c r="H11" i="4"/>
  <c r="D11" i="4"/>
  <c r="F11" i="4"/>
  <c r="I11" i="4"/>
  <c r="C11" i="4"/>
  <c r="E11" i="4"/>
  <c r="G11" i="4"/>
  <c r="B11" i="4"/>
  <c r="N36" i="4"/>
  <c r="N32" i="4"/>
  <c r="N33" i="4"/>
  <c r="N34" i="4"/>
  <c r="N35" i="4"/>
  <c r="N30" i="4"/>
  <c r="N31" i="4"/>
  <c r="N38" i="4"/>
  <c r="N40" i="4"/>
  <c r="N43" i="4"/>
  <c r="N45" i="4"/>
  <c r="N47" i="4"/>
  <c r="N48" i="4"/>
  <c r="N51" i="4"/>
  <c r="N53" i="4"/>
  <c r="N55" i="4"/>
  <c r="N37" i="4"/>
  <c r="N39" i="4"/>
  <c r="N42" i="4"/>
  <c r="N44" i="4"/>
  <c r="N46" i="4"/>
  <c r="N49" i="4"/>
  <c r="N50" i="4"/>
  <c r="N52" i="4"/>
  <c r="N54" i="4"/>
  <c r="H11" i="1"/>
  <c r="C11" i="1"/>
  <c r="E11" i="1"/>
  <c r="G11" i="1"/>
  <c r="B11" i="1"/>
  <c r="I11" i="1"/>
  <c r="D11" i="1"/>
  <c r="F11" i="1"/>
  <c r="N36" i="1"/>
  <c r="N37" i="1"/>
  <c r="N38" i="1"/>
  <c r="N39" i="1"/>
  <c r="N40" i="1"/>
  <c r="N42" i="1"/>
  <c r="N43" i="1"/>
  <c r="N44" i="1"/>
  <c r="N45" i="1"/>
  <c r="N46" i="1"/>
  <c r="N47" i="1"/>
  <c r="N49" i="1"/>
  <c r="N48" i="1"/>
  <c r="N50" i="1"/>
  <c r="N51" i="1"/>
  <c r="N52" i="1"/>
  <c r="N53" i="1"/>
  <c r="N54" i="1"/>
  <c r="N30" i="1"/>
  <c r="N31" i="1"/>
  <c r="N32" i="1"/>
  <c r="N33" i="1"/>
  <c r="N34" i="1"/>
  <c r="N35" i="1"/>
  <c r="N57" i="33"/>
  <c r="N57" i="1"/>
  <c r="N57" i="13"/>
  <c r="N57" i="17"/>
  <c r="N57" i="21"/>
  <c r="N57" i="25"/>
  <c r="N57" i="29"/>
  <c r="N56" i="33"/>
  <c r="N56" i="1"/>
  <c r="N57" i="6"/>
  <c r="N57" i="10"/>
  <c r="N56" i="15"/>
  <c r="N56" i="19"/>
  <c r="N56" i="23"/>
  <c r="N56" i="27"/>
  <c r="N56" i="35"/>
  <c r="N55" i="1"/>
  <c r="N55" i="17"/>
  <c r="N55" i="25"/>
  <c r="M41" i="5"/>
  <c r="K1" i="3"/>
  <c r="I24" i="5"/>
  <c r="H24" i="5"/>
  <c r="F24" i="5"/>
  <c r="E24" i="5"/>
  <c r="C24" i="5"/>
  <c r="D24" i="5"/>
  <c r="G24" i="5"/>
  <c r="M41" i="35"/>
  <c r="N41" i="35" s="1"/>
  <c r="M41" i="29"/>
  <c r="N41" i="29" s="1"/>
  <c r="M41" i="27"/>
  <c r="N41" i="27" s="1"/>
  <c r="M41" i="25"/>
  <c r="N41" i="25" s="1"/>
  <c r="M41" i="23"/>
  <c r="N41" i="23" s="1"/>
  <c r="M41" i="21"/>
  <c r="N41" i="21" s="1"/>
  <c r="M41" i="19"/>
  <c r="N41" i="19" s="1"/>
  <c r="M41" i="17"/>
  <c r="N41" i="17" s="1"/>
  <c r="M41" i="15"/>
  <c r="N41" i="15" s="1"/>
  <c r="M41" i="13"/>
  <c r="N41" i="13" s="1"/>
  <c r="M41" i="11"/>
  <c r="N41" i="11" s="1"/>
  <c r="M41" i="4"/>
  <c r="N41" i="4" s="1"/>
  <c r="M41" i="6"/>
  <c r="N41" i="6" s="1"/>
  <c r="Q1" i="3"/>
  <c r="I24" i="33"/>
  <c r="H24" i="33"/>
  <c r="F24" i="33"/>
  <c r="E24" i="33"/>
  <c r="C24" i="33"/>
  <c r="D24" i="33"/>
  <c r="G24" i="33"/>
  <c r="I24" i="34"/>
  <c r="H24" i="34"/>
  <c r="F24" i="34"/>
  <c r="E24" i="34"/>
  <c r="C24" i="34"/>
  <c r="D24" i="34"/>
  <c r="G24" i="34"/>
  <c r="I24" i="28"/>
  <c r="H24" i="28"/>
  <c r="F24" i="28"/>
  <c r="E24" i="28"/>
  <c r="C24" i="28"/>
  <c r="D24" i="28"/>
  <c r="G24" i="28"/>
  <c r="I24" i="26"/>
  <c r="H24" i="26"/>
  <c r="F24" i="26"/>
  <c r="E24" i="26"/>
  <c r="C24" i="26"/>
  <c r="D24" i="26"/>
  <c r="G24" i="26"/>
  <c r="I24" i="24"/>
  <c r="H24" i="24"/>
  <c r="F24" i="24"/>
  <c r="E24" i="24"/>
  <c r="C24" i="24"/>
  <c r="D24" i="24"/>
  <c r="G24" i="24"/>
  <c r="I24" i="22"/>
  <c r="H24" i="22"/>
  <c r="F24" i="22"/>
  <c r="E24" i="22"/>
  <c r="C24" i="22"/>
  <c r="D24" i="22"/>
  <c r="G24" i="22"/>
  <c r="I24" i="20"/>
  <c r="H24" i="20"/>
  <c r="F24" i="20"/>
  <c r="E24" i="20"/>
  <c r="C24" i="20"/>
  <c r="D24" i="20"/>
  <c r="G24" i="20"/>
  <c r="I24" i="18"/>
  <c r="H24" i="18"/>
  <c r="F24" i="18"/>
  <c r="E24" i="18"/>
  <c r="C24" i="18"/>
  <c r="D24" i="18"/>
  <c r="G24" i="18"/>
  <c r="I24" i="16"/>
  <c r="H24" i="16"/>
  <c r="F24" i="16"/>
  <c r="E24" i="16"/>
  <c r="C24" i="16"/>
  <c r="D24" i="16"/>
  <c r="G24" i="16"/>
  <c r="I24" i="14"/>
  <c r="H24" i="14"/>
  <c r="F24" i="14"/>
  <c r="E24" i="14"/>
  <c r="C24" i="14"/>
  <c r="D24" i="14"/>
  <c r="G24" i="14"/>
  <c r="I24" i="12"/>
  <c r="H24" i="12"/>
  <c r="F24" i="12"/>
  <c r="E24" i="12"/>
  <c r="C24" i="12"/>
  <c r="D24" i="12"/>
  <c r="G24" i="12"/>
  <c r="I24" i="10"/>
  <c r="H24" i="10"/>
  <c r="F24" i="10"/>
  <c r="E24" i="10"/>
  <c r="C24" i="10"/>
  <c r="D24" i="10"/>
  <c r="G24" i="10"/>
  <c r="I24" i="7"/>
  <c r="H24" i="7"/>
  <c r="F24" i="7"/>
  <c r="E24" i="7"/>
  <c r="C24" i="7"/>
  <c r="D24" i="7"/>
  <c r="G24" i="7"/>
  <c r="H11" i="33"/>
  <c r="C11" i="33"/>
  <c r="E11" i="33"/>
  <c r="G11" i="33"/>
  <c r="B11" i="33"/>
  <c r="I11" i="33"/>
  <c r="D11" i="33"/>
  <c r="F11" i="33"/>
  <c r="N36" i="33"/>
  <c r="N37" i="33"/>
  <c r="N38" i="33"/>
  <c r="N39" i="33"/>
  <c r="N40" i="33"/>
  <c r="N42" i="33"/>
  <c r="N43" i="33"/>
  <c r="N44" i="33"/>
  <c r="N45" i="33"/>
  <c r="N46" i="33"/>
  <c r="N47" i="33"/>
  <c r="N49" i="33"/>
  <c r="N48" i="33"/>
  <c r="N50" i="33"/>
  <c r="N51" i="33"/>
  <c r="N52" i="33"/>
  <c r="N53" i="33"/>
  <c r="N30" i="33"/>
  <c r="N31" i="33"/>
  <c r="N32" i="33"/>
  <c r="N33" i="33"/>
  <c r="N34" i="33"/>
  <c r="N35" i="33"/>
  <c r="H11" i="34"/>
  <c r="D11" i="34"/>
  <c r="F11" i="34"/>
  <c r="I11" i="34"/>
  <c r="C11" i="34"/>
  <c r="E11" i="34"/>
  <c r="G11" i="34"/>
  <c r="B11" i="34"/>
  <c r="N36" i="34"/>
  <c r="N37" i="34"/>
  <c r="N39" i="34"/>
  <c r="N42" i="34"/>
  <c r="N44" i="34"/>
  <c r="N46" i="34"/>
  <c r="N49" i="34"/>
  <c r="N50" i="34"/>
  <c r="N52" i="34"/>
  <c r="N54" i="34"/>
  <c r="N56" i="34"/>
  <c r="N32" i="34"/>
  <c r="N33" i="34"/>
  <c r="N34" i="34"/>
  <c r="N35" i="34"/>
  <c r="N30" i="34"/>
  <c r="N31" i="34"/>
  <c r="N38" i="34"/>
  <c r="N40" i="34"/>
  <c r="N43" i="34"/>
  <c r="N45" i="34"/>
  <c r="N47" i="34"/>
  <c r="N48" i="34"/>
  <c r="N51" i="34"/>
  <c r="N53" i="34"/>
  <c r="N55" i="34"/>
  <c r="H11" i="28"/>
  <c r="D11" i="28"/>
  <c r="F11" i="28"/>
  <c r="I11" i="28"/>
  <c r="C11" i="28"/>
  <c r="E11" i="28"/>
  <c r="G11" i="28"/>
  <c r="B11" i="28"/>
  <c r="N36" i="28"/>
  <c r="N32" i="28"/>
  <c r="N33" i="28"/>
  <c r="N34" i="28"/>
  <c r="N35" i="28"/>
  <c r="N30" i="28"/>
  <c r="N31" i="28"/>
  <c r="N38" i="28"/>
  <c r="N40" i="28"/>
  <c r="N43" i="28"/>
  <c r="N45" i="28"/>
  <c r="N47" i="28"/>
  <c r="N48" i="28"/>
  <c r="N51" i="28"/>
  <c r="N53" i="28"/>
  <c r="N55" i="28"/>
  <c r="N37" i="28"/>
  <c r="N39" i="28"/>
  <c r="N42" i="28"/>
  <c r="N44" i="28"/>
  <c r="N46" i="28"/>
  <c r="N49" i="28"/>
  <c r="N50" i="28"/>
  <c r="N52" i="28"/>
  <c r="N54" i="28"/>
  <c r="N56" i="28"/>
  <c r="H11" i="26"/>
  <c r="D11" i="26"/>
  <c r="F11" i="26"/>
  <c r="I11" i="26"/>
  <c r="C11" i="26"/>
  <c r="E11" i="26"/>
  <c r="G11" i="26"/>
  <c r="B11" i="26"/>
  <c r="N36" i="26"/>
  <c r="N37" i="26"/>
  <c r="N39" i="26"/>
  <c r="N42" i="26"/>
  <c r="N44" i="26"/>
  <c r="N46" i="26"/>
  <c r="N49" i="26"/>
  <c r="N50" i="26"/>
  <c r="N52" i="26"/>
  <c r="N54" i="26"/>
  <c r="N56" i="26"/>
  <c r="N32" i="26"/>
  <c r="N33" i="26"/>
  <c r="N34" i="26"/>
  <c r="N35" i="26"/>
  <c r="N30" i="26"/>
  <c r="N31" i="26"/>
  <c r="N38" i="26"/>
  <c r="N40" i="26"/>
  <c r="N43" i="26"/>
  <c r="N45" i="26"/>
  <c r="N47" i="26"/>
  <c r="N48" i="26"/>
  <c r="N51" i="26"/>
  <c r="N53" i="26"/>
  <c r="N55" i="26"/>
  <c r="H11" i="24"/>
  <c r="D11" i="24"/>
  <c r="F11" i="24"/>
  <c r="I11" i="24"/>
  <c r="C11" i="24"/>
  <c r="E11" i="24"/>
  <c r="G11" i="24"/>
  <c r="B11" i="24"/>
  <c r="N36" i="24"/>
  <c r="N32" i="24"/>
  <c r="N33" i="24"/>
  <c r="N34" i="24"/>
  <c r="N35" i="24"/>
  <c r="N30" i="24"/>
  <c r="N31" i="24"/>
  <c r="N38" i="24"/>
  <c r="N40" i="24"/>
  <c r="N43" i="24"/>
  <c r="N45" i="24"/>
  <c r="N47" i="24"/>
  <c r="N48" i="24"/>
  <c r="N51" i="24"/>
  <c r="N53" i="24"/>
  <c r="N55" i="24"/>
  <c r="N37" i="24"/>
  <c r="N39" i="24"/>
  <c r="N42" i="24"/>
  <c r="N44" i="24"/>
  <c r="N46" i="24"/>
  <c r="N49" i="24"/>
  <c r="N50" i="24"/>
  <c r="N52" i="24"/>
  <c r="N54" i="24"/>
  <c r="N56" i="24"/>
  <c r="H11" i="22"/>
  <c r="D11" i="22"/>
  <c r="F11" i="22"/>
  <c r="I11" i="22"/>
  <c r="C11" i="22"/>
  <c r="E11" i="22"/>
  <c r="G11" i="22"/>
  <c r="B11" i="22"/>
  <c r="N36" i="22"/>
  <c r="N37" i="22"/>
  <c r="N39" i="22"/>
  <c r="N42" i="22"/>
  <c r="N44" i="22"/>
  <c r="N46" i="22"/>
  <c r="N49" i="22"/>
  <c r="N50" i="22"/>
  <c r="N52" i="22"/>
  <c r="N54" i="22"/>
  <c r="N56" i="22"/>
  <c r="N32" i="22"/>
  <c r="N33" i="22"/>
  <c r="N34" i="22"/>
  <c r="N35" i="22"/>
  <c r="N30" i="22"/>
  <c r="N31" i="22"/>
  <c r="N38" i="22"/>
  <c r="N40" i="22"/>
  <c r="N43" i="22"/>
  <c r="N45" i="22"/>
  <c r="N47" i="22"/>
  <c r="N48" i="22"/>
  <c r="N51" i="22"/>
  <c r="N53" i="22"/>
  <c r="N55" i="22"/>
  <c r="H11" i="20"/>
  <c r="D11" i="20"/>
  <c r="F11" i="20"/>
  <c r="I11" i="20"/>
  <c r="C11" i="20"/>
  <c r="E11" i="20"/>
  <c r="G11" i="20"/>
  <c r="B11" i="20"/>
  <c r="N36" i="20"/>
  <c r="N32" i="20"/>
  <c r="N33" i="20"/>
  <c r="N34" i="20"/>
  <c r="N35" i="20"/>
  <c r="N30" i="20"/>
  <c r="N31" i="20"/>
  <c r="N38" i="20"/>
  <c r="N40" i="20"/>
  <c r="N43" i="20"/>
  <c r="N45" i="20"/>
  <c r="N47" i="20"/>
  <c r="N48" i="20"/>
  <c r="N51" i="20"/>
  <c r="N53" i="20"/>
  <c r="N55" i="20"/>
  <c r="N37" i="20"/>
  <c r="N39" i="20"/>
  <c r="N42" i="20"/>
  <c r="N44" i="20"/>
  <c r="N46" i="20"/>
  <c r="N49" i="20"/>
  <c r="N50" i="20"/>
  <c r="N52" i="20"/>
  <c r="N54" i="20"/>
  <c r="N56" i="20"/>
  <c r="H11" i="18"/>
  <c r="D11" i="18"/>
  <c r="F11" i="18"/>
  <c r="I11" i="18"/>
  <c r="C11" i="18"/>
  <c r="E11" i="18"/>
  <c r="G11" i="18"/>
  <c r="B11" i="18"/>
  <c r="N36" i="18"/>
  <c r="N37" i="18"/>
  <c r="N39" i="18"/>
  <c r="N42" i="18"/>
  <c r="N44" i="18"/>
  <c r="N46" i="18"/>
  <c r="N49" i="18"/>
  <c r="N50" i="18"/>
  <c r="N52" i="18"/>
  <c r="N54" i="18"/>
  <c r="N56" i="18"/>
  <c r="N32" i="18"/>
  <c r="N33" i="18"/>
  <c r="N34" i="18"/>
  <c r="N35" i="18"/>
  <c r="N30" i="18"/>
  <c r="N31" i="18"/>
  <c r="N38" i="18"/>
  <c r="N40" i="18"/>
  <c r="N43" i="18"/>
  <c r="N45" i="18"/>
  <c r="N47" i="18"/>
  <c r="N48" i="18"/>
  <c r="N51" i="18"/>
  <c r="N53" i="18"/>
  <c r="N55" i="18"/>
  <c r="H11" i="16"/>
  <c r="D11" i="16"/>
  <c r="F11" i="16"/>
  <c r="I11" i="16"/>
  <c r="C11" i="16"/>
  <c r="E11" i="16"/>
  <c r="G11" i="16"/>
  <c r="B11" i="16"/>
  <c r="N36" i="16"/>
  <c r="N32" i="16"/>
  <c r="N33" i="16"/>
  <c r="N34" i="16"/>
  <c r="N35" i="16"/>
  <c r="N30" i="16"/>
  <c r="N31" i="16"/>
  <c r="N38" i="16"/>
  <c r="N40" i="16"/>
  <c r="N43" i="16"/>
  <c r="N45" i="16"/>
  <c r="N47" i="16"/>
  <c r="N48" i="16"/>
  <c r="N51" i="16"/>
  <c r="N53" i="16"/>
  <c r="N55" i="16"/>
  <c r="N37" i="16"/>
  <c r="N39" i="16"/>
  <c r="N42" i="16"/>
  <c r="N44" i="16"/>
  <c r="N46" i="16"/>
  <c r="N49" i="16"/>
  <c r="N50" i="16"/>
  <c r="N52" i="16"/>
  <c r="N54" i="16"/>
  <c r="N56" i="16"/>
  <c r="H11" i="14"/>
  <c r="D11" i="14"/>
  <c r="F11" i="14"/>
  <c r="I11" i="14"/>
  <c r="C11" i="14"/>
  <c r="E11" i="14"/>
  <c r="G11" i="14"/>
  <c r="B11" i="14"/>
  <c r="N36" i="14"/>
  <c r="N37" i="14"/>
  <c r="N39" i="14"/>
  <c r="N42" i="14"/>
  <c r="N44" i="14"/>
  <c r="N46" i="14"/>
  <c r="N49" i="14"/>
  <c r="N50" i="14"/>
  <c r="N52" i="14"/>
  <c r="N54" i="14"/>
  <c r="N56" i="14"/>
  <c r="N32" i="14"/>
  <c r="N33" i="14"/>
  <c r="N34" i="14"/>
  <c r="N35" i="14"/>
  <c r="N30" i="14"/>
  <c r="N31" i="14"/>
  <c r="N38" i="14"/>
  <c r="N40" i="14"/>
  <c r="N43" i="14"/>
  <c r="N45" i="14"/>
  <c r="N47" i="14"/>
  <c r="N48" i="14"/>
  <c r="N51" i="14"/>
  <c r="N53" i="14"/>
  <c r="N55" i="14"/>
  <c r="H11" i="12"/>
  <c r="D11" i="12"/>
  <c r="F11" i="12"/>
  <c r="I11" i="12"/>
  <c r="C11" i="12"/>
  <c r="E11" i="12"/>
  <c r="G11" i="12"/>
  <c r="B11" i="12"/>
  <c r="N36" i="12"/>
  <c r="N32" i="12"/>
  <c r="N33" i="12"/>
  <c r="N34" i="12"/>
  <c r="N35" i="12"/>
  <c r="N30" i="12"/>
  <c r="N31" i="12"/>
  <c r="N38" i="12"/>
  <c r="N40" i="12"/>
  <c r="N43" i="12"/>
  <c r="N45" i="12"/>
  <c r="N47" i="12"/>
  <c r="N48" i="12"/>
  <c r="N51" i="12"/>
  <c r="N53" i="12"/>
  <c r="N55" i="12"/>
  <c r="N37" i="12"/>
  <c r="N39" i="12"/>
  <c r="N42" i="12"/>
  <c r="N44" i="12"/>
  <c r="N46" i="12"/>
  <c r="N49" i="12"/>
  <c r="N50" i="12"/>
  <c r="N52" i="12"/>
  <c r="N54" i="12"/>
  <c r="N56" i="12"/>
  <c r="H11" i="10"/>
  <c r="D11" i="10"/>
  <c r="F11" i="10"/>
  <c r="I11" i="10"/>
  <c r="C11" i="10"/>
  <c r="E11" i="10"/>
  <c r="G11" i="10"/>
  <c r="B11" i="10"/>
  <c r="N36" i="10"/>
  <c r="N37" i="10"/>
  <c r="N39" i="10"/>
  <c r="N42" i="10"/>
  <c r="N44" i="10"/>
  <c r="N46" i="10"/>
  <c r="N49" i="10"/>
  <c r="N50" i="10"/>
  <c r="N52" i="10"/>
  <c r="N54" i="10"/>
  <c r="N32" i="10"/>
  <c r="N33" i="10"/>
  <c r="N34" i="10"/>
  <c r="N35" i="10"/>
  <c r="N30" i="10"/>
  <c r="N31" i="10"/>
  <c r="N38" i="10"/>
  <c r="N40" i="10"/>
  <c r="N43" i="10"/>
  <c r="N45" i="10"/>
  <c r="N47" i="10"/>
  <c r="N48" i="10"/>
  <c r="N51" i="10"/>
  <c r="N53" i="10"/>
  <c r="N55" i="10"/>
  <c r="H11" i="6"/>
  <c r="D11" i="6"/>
  <c r="F11" i="6"/>
  <c r="I11" i="6"/>
  <c r="C11" i="6"/>
  <c r="E11" i="6"/>
  <c r="G11" i="6"/>
  <c r="B11" i="6"/>
  <c r="N36" i="6"/>
  <c r="N37" i="6"/>
  <c r="N39" i="6"/>
  <c r="N42" i="6"/>
  <c r="N44" i="6"/>
  <c r="N46" i="6"/>
  <c r="N49" i="6"/>
  <c r="N50" i="6"/>
  <c r="N52" i="6"/>
  <c r="N54" i="6"/>
  <c r="N32" i="6"/>
  <c r="N33" i="6"/>
  <c r="N34" i="6"/>
  <c r="N35" i="6"/>
  <c r="N30" i="6"/>
  <c r="N31" i="6"/>
  <c r="N38" i="6"/>
  <c r="N40" i="6"/>
  <c r="N43" i="6"/>
  <c r="N45" i="6"/>
  <c r="N47" i="6"/>
  <c r="N48" i="6"/>
  <c r="N51" i="6"/>
  <c r="N53" i="6"/>
  <c r="N55" i="6"/>
  <c r="I24" i="1"/>
  <c r="H24" i="1"/>
  <c r="F24" i="1"/>
  <c r="E24" i="1"/>
  <c r="C24" i="1"/>
  <c r="D24" i="1"/>
  <c r="G24" i="1"/>
  <c r="M41" i="1"/>
  <c r="N41" i="1" s="1"/>
  <c r="N57" i="7"/>
  <c r="N57" i="11"/>
  <c r="N57" i="15"/>
  <c r="N57" i="19"/>
  <c r="N57" i="23"/>
  <c r="N57" i="27"/>
  <c r="N57" i="35"/>
  <c r="N56" i="7"/>
  <c r="N56" i="11"/>
  <c r="N57" i="5"/>
  <c r="N57" i="4"/>
  <c r="N57" i="12"/>
  <c r="N57" i="16"/>
  <c r="N57" i="20"/>
  <c r="N57" i="24"/>
  <c r="N57" i="28"/>
  <c r="N56" i="5"/>
  <c r="N56" i="4"/>
  <c r="N56" i="13"/>
  <c r="N56" i="17"/>
  <c r="N56" i="21"/>
  <c r="N56" i="25"/>
  <c r="N56" i="29"/>
  <c r="N55" i="33"/>
  <c r="N55" i="13"/>
  <c r="N55" i="21"/>
  <c r="N55" i="29"/>
  <c r="R44" i="3" l="1"/>
  <c r="R41" i="3"/>
  <c r="R37" i="3"/>
  <c r="R33" i="3"/>
  <c r="R29" i="3"/>
  <c r="R24" i="3"/>
  <c r="R40" i="3"/>
  <c r="R35" i="3"/>
  <c r="R32" i="3"/>
  <c r="R27" i="3"/>
  <c r="R18" i="3"/>
  <c r="R22" i="3"/>
  <c r="R20" i="3"/>
  <c r="R23" i="3"/>
  <c r="R43" i="3"/>
  <c r="R39" i="3"/>
  <c r="R36" i="3"/>
  <c r="R31" i="3"/>
  <c r="R26" i="3"/>
  <c r="R42" i="3"/>
  <c r="R38" i="3"/>
  <c r="R34" i="3"/>
  <c r="R30" i="3"/>
  <c r="R25" i="3"/>
  <c r="R17" i="3"/>
  <c r="R21" i="3"/>
  <c r="R19" i="3"/>
  <c r="P1" i="3"/>
  <c r="P5" i="3"/>
  <c r="P3" i="3"/>
  <c r="P6" i="3"/>
  <c r="P4" i="3"/>
  <c r="P9" i="3"/>
  <c r="P10" i="3"/>
  <c r="P7" i="3"/>
  <c r="P8" i="3"/>
  <c r="G14" i="3"/>
  <c r="C14" i="3"/>
  <c r="F14" i="3"/>
  <c r="I14" i="3"/>
  <c r="N41" i="5"/>
  <c r="R28" i="3" s="1"/>
  <c r="Q28" i="3"/>
  <c r="D14" i="3"/>
  <c r="E14" i="3"/>
  <c r="H14" i="3"/>
  <c r="B81" i="35"/>
  <c r="C81" i="35" s="1"/>
  <c r="B80" i="35"/>
  <c r="C80" i="35" s="1"/>
  <c r="B79" i="35"/>
  <c r="C79" i="35" s="1"/>
  <c r="B78" i="35"/>
  <c r="C78" i="35" s="1"/>
  <c r="B77" i="35"/>
  <c r="C77" i="35" s="1"/>
  <c r="B76" i="35"/>
  <c r="C76" i="35" s="1"/>
  <c r="B75" i="35"/>
  <c r="C75" i="35" s="1"/>
  <c r="B74" i="35"/>
  <c r="C74" i="35" s="1"/>
  <c r="B73" i="35"/>
  <c r="C73" i="35" s="1"/>
  <c r="B72" i="35"/>
  <c r="C72" i="35" s="1"/>
  <c r="B71" i="35"/>
  <c r="C71" i="35" s="1"/>
  <c r="B70" i="35"/>
  <c r="C70" i="35" s="1"/>
  <c r="B69" i="35"/>
  <c r="C69" i="35" s="1"/>
  <c r="B68" i="35"/>
  <c r="C68" i="35" s="1"/>
  <c r="B67" i="35"/>
  <c r="C67" i="35" s="1"/>
  <c r="B66" i="35"/>
  <c r="C66" i="35" s="1"/>
  <c r="B65" i="35"/>
  <c r="C65" i="35" s="1"/>
  <c r="B64" i="35"/>
  <c r="C64" i="35" s="1"/>
  <c r="B63" i="35"/>
  <c r="C63" i="35" s="1"/>
  <c r="B62" i="35"/>
  <c r="C62" i="35" s="1"/>
  <c r="B61" i="35"/>
  <c r="C61" i="35" s="1"/>
  <c r="B60" i="35"/>
  <c r="C60" i="35" s="1"/>
  <c r="B59" i="35"/>
  <c r="C59" i="35" s="1"/>
  <c r="B58" i="35"/>
  <c r="C58" i="35" s="1"/>
  <c r="B57" i="35"/>
  <c r="C57" i="35" s="1"/>
  <c r="B56" i="35"/>
  <c r="C56" i="35" s="1"/>
  <c r="B55" i="35"/>
  <c r="C55" i="35" s="1"/>
  <c r="B54" i="35"/>
  <c r="C54" i="35" s="1"/>
  <c r="B53" i="35"/>
  <c r="C53" i="35" s="1"/>
  <c r="B52" i="35"/>
  <c r="C52" i="35" s="1"/>
  <c r="B51" i="35"/>
  <c r="C51" i="35" s="1"/>
  <c r="B50" i="35"/>
  <c r="C50" i="35" s="1"/>
  <c r="B49" i="35"/>
  <c r="C49" i="35" s="1"/>
  <c r="B48" i="35"/>
  <c r="C48" i="35" s="1"/>
  <c r="B47" i="35"/>
  <c r="C47" i="35" s="1"/>
  <c r="B46" i="35"/>
  <c r="C46" i="35" s="1"/>
  <c r="B45" i="35"/>
  <c r="C45" i="35" s="1"/>
  <c r="B44" i="35"/>
  <c r="C44" i="35" s="1"/>
  <c r="B43" i="35"/>
  <c r="C43" i="35" s="1"/>
  <c r="B42" i="35"/>
  <c r="C42" i="35" s="1"/>
  <c r="B41" i="35"/>
  <c r="C41" i="35" s="1"/>
  <c r="B40" i="35"/>
  <c r="C40" i="35" s="1"/>
  <c r="B39" i="35"/>
  <c r="C39" i="35" s="1"/>
  <c r="B38" i="35"/>
  <c r="C38" i="35" s="1"/>
  <c r="B37" i="35"/>
  <c r="C37" i="35" s="1"/>
  <c r="I36" i="35"/>
  <c r="B36" i="35"/>
  <c r="C36" i="35" s="1"/>
  <c r="B35" i="35"/>
  <c r="C35" i="35" s="1"/>
  <c r="I34" i="35"/>
  <c r="H34" i="35"/>
  <c r="B34" i="35"/>
  <c r="C34" i="35" s="1"/>
  <c r="B33" i="35"/>
  <c r="C33" i="35" s="1"/>
  <c r="I32" i="35"/>
  <c r="H32" i="35"/>
  <c r="G32" i="35"/>
  <c r="B32" i="35"/>
  <c r="C32" i="35" s="1"/>
  <c r="B31" i="35"/>
  <c r="C31" i="35" s="1"/>
  <c r="I30" i="35"/>
  <c r="H30" i="35"/>
  <c r="G30" i="35"/>
  <c r="F30" i="35"/>
  <c r="B30" i="35"/>
  <c r="C30" i="35" s="1"/>
  <c r="B29" i="35"/>
  <c r="C29" i="35" s="1"/>
  <c r="I28" i="35"/>
  <c r="H28" i="35"/>
  <c r="G28" i="35"/>
  <c r="F28" i="35"/>
  <c r="E28" i="35"/>
  <c r="B28" i="35"/>
  <c r="C28" i="35" s="1"/>
  <c r="B27" i="35"/>
  <c r="C27" i="35" s="1"/>
  <c r="I26" i="35"/>
  <c r="H26" i="35"/>
  <c r="G26" i="35"/>
  <c r="F26" i="35"/>
  <c r="E26" i="35"/>
  <c r="D26" i="35"/>
  <c r="B26" i="35"/>
  <c r="C26" i="35" s="1"/>
  <c r="I21" i="35"/>
  <c r="H21" i="35"/>
  <c r="G21" i="35"/>
  <c r="F21" i="35"/>
  <c r="E21" i="35"/>
  <c r="D21" i="35"/>
  <c r="C21" i="35"/>
  <c r="B21" i="35"/>
  <c r="I20" i="35"/>
  <c r="H20" i="35"/>
  <c r="G20" i="35"/>
  <c r="F20" i="35"/>
  <c r="E20" i="35"/>
  <c r="D20" i="35"/>
  <c r="C20" i="35"/>
  <c r="B20" i="35"/>
  <c r="I19" i="35"/>
  <c r="H19" i="35"/>
  <c r="G19" i="35"/>
  <c r="F19" i="35"/>
  <c r="E19" i="35"/>
  <c r="D19" i="35"/>
  <c r="C19" i="35"/>
  <c r="B19" i="35"/>
  <c r="K18" i="35"/>
  <c r="L17" i="35"/>
  <c r="K17" i="35"/>
  <c r="M16" i="35"/>
  <c r="L16" i="35"/>
  <c r="K16" i="35"/>
  <c r="I16" i="35"/>
  <c r="H16" i="35"/>
  <c r="G16" i="35"/>
  <c r="F16" i="35"/>
  <c r="E16" i="35"/>
  <c r="D16" i="35"/>
  <c r="C16" i="35"/>
  <c r="B16" i="35"/>
  <c r="N15" i="35"/>
  <c r="M15" i="35"/>
  <c r="L15" i="35"/>
  <c r="K15" i="35"/>
  <c r="I15" i="35"/>
  <c r="H15" i="35"/>
  <c r="G15" i="35"/>
  <c r="F15" i="35"/>
  <c r="E15" i="35"/>
  <c r="D15" i="35"/>
  <c r="C15" i="35"/>
  <c r="B15" i="35"/>
  <c r="N14" i="35"/>
  <c r="M14" i="35"/>
  <c r="L14" i="35"/>
  <c r="K14" i="35"/>
  <c r="I14" i="35"/>
  <c r="H14" i="35"/>
  <c r="G14" i="35"/>
  <c r="F14" i="35"/>
  <c r="E14" i="35"/>
  <c r="D14" i="35"/>
  <c r="C14" i="35"/>
  <c r="B14" i="35"/>
  <c r="N13" i="35"/>
  <c r="M13" i="35"/>
  <c r="L13" i="35"/>
  <c r="K13" i="35"/>
  <c r="I13" i="35"/>
  <c r="H13" i="35"/>
  <c r="G13" i="35"/>
  <c r="F13" i="35"/>
  <c r="E13" i="35"/>
  <c r="D13" i="35"/>
  <c r="C13" i="35"/>
  <c r="B13" i="35"/>
  <c r="N12" i="35"/>
  <c r="M12" i="35"/>
  <c r="L12" i="35"/>
  <c r="K12" i="35"/>
  <c r="I12" i="35"/>
  <c r="H12" i="35"/>
  <c r="G12" i="35"/>
  <c r="F12" i="35"/>
  <c r="E12" i="35"/>
  <c r="D12" i="35"/>
  <c r="C12" i="35"/>
  <c r="B12" i="35"/>
  <c r="H4" i="35"/>
  <c r="G4" i="35"/>
  <c r="G5" i="35" s="1"/>
  <c r="F4" i="35"/>
  <c r="F5" i="35" s="1"/>
  <c r="F6" i="35" s="1"/>
  <c r="E4" i="35"/>
  <c r="E5" i="35" s="1"/>
  <c r="E6" i="35" s="1"/>
  <c r="E7" i="35" s="1"/>
  <c r="D4" i="35"/>
  <c r="D5" i="35" s="1"/>
  <c r="D6" i="35" s="1"/>
  <c r="D7" i="35" s="1"/>
  <c r="D8" i="35" s="1"/>
  <c r="C4" i="35"/>
  <c r="C5" i="35" s="1"/>
  <c r="C6" i="35" s="1"/>
  <c r="C7" i="35" s="1"/>
  <c r="C8" i="35" s="1"/>
  <c r="C9" i="35" s="1"/>
  <c r="B4" i="35"/>
  <c r="N3" i="35"/>
  <c r="N21" i="35" s="1"/>
  <c r="M3" i="35"/>
  <c r="M21" i="35" s="1"/>
  <c r="L3" i="35"/>
  <c r="L21" i="35" s="1"/>
  <c r="K3" i="35"/>
  <c r="K21" i="35" s="1"/>
  <c r="J3" i="35"/>
  <c r="J21" i="35" s="1"/>
  <c r="B32" i="31"/>
  <c r="C32" i="31" s="1"/>
  <c r="B32" i="32"/>
  <c r="C32" i="32" s="1"/>
  <c r="B32" i="33"/>
  <c r="C32" i="33" s="1"/>
  <c r="B32" i="6"/>
  <c r="C32" i="6" s="1"/>
  <c r="B32" i="7"/>
  <c r="C32" i="7" s="1"/>
  <c r="B32" i="4"/>
  <c r="C32" i="4" s="1"/>
  <c r="B32" i="1"/>
  <c r="C32" i="1" s="1"/>
  <c r="B32" i="10"/>
  <c r="C32" i="10" s="1"/>
  <c r="B32" i="11"/>
  <c r="C32" i="11" s="1"/>
  <c r="B32" i="12"/>
  <c r="C32" i="12" s="1"/>
  <c r="B32" i="13"/>
  <c r="C32" i="13" s="1"/>
  <c r="B32" i="14"/>
  <c r="C32" i="14" s="1"/>
  <c r="B32" i="15"/>
  <c r="C32" i="15" s="1"/>
  <c r="B32" i="16"/>
  <c r="C32" i="16" s="1"/>
  <c r="B32" i="17"/>
  <c r="C32" i="17" s="1"/>
  <c r="B32" i="18"/>
  <c r="C32" i="18" s="1"/>
  <c r="B32" i="19"/>
  <c r="C32" i="19" s="1"/>
  <c r="B32" i="20"/>
  <c r="C32" i="20" s="1"/>
  <c r="B32" i="21"/>
  <c r="C32" i="21" s="1"/>
  <c r="B32" i="22"/>
  <c r="C32" i="22" s="1"/>
  <c r="B32" i="23"/>
  <c r="C32" i="23" s="1"/>
  <c r="B32" i="24"/>
  <c r="C32" i="24" s="1"/>
  <c r="B32" i="25"/>
  <c r="C32" i="25" s="1"/>
  <c r="B32" i="26"/>
  <c r="C32" i="26" s="1"/>
  <c r="B32" i="27"/>
  <c r="C32" i="27" s="1"/>
  <c r="B32" i="28"/>
  <c r="C32" i="28" s="1"/>
  <c r="B32" i="29"/>
  <c r="C32" i="29" s="1"/>
  <c r="B32" i="34"/>
  <c r="B32" i="5"/>
  <c r="C32" i="5" s="1"/>
  <c r="B33" i="31"/>
  <c r="C33" i="31" s="1"/>
  <c r="B33" i="32"/>
  <c r="C33" i="32" s="1"/>
  <c r="B33" i="33"/>
  <c r="C33" i="33" s="1"/>
  <c r="B33" i="6"/>
  <c r="C33" i="6" s="1"/>
  <c r="B33" i="7"/>
  <c r="C33" i="7" s="1"/>
  <c r="B33" i="4"/>
  <c r="C33" i="4" s="1"/>
  <c r="B33" i="1"/>
  <c r="C33" i="1" s="1"/>
  <c r="B33" i="10"/>
  <c r="C33" i="10" s="1"/>
  <c r="B33" i="11"/>
  <c r="C33" i="11" s="1"/>
  <c r="B33" i="12"/>
  <c r="C33" i="12" s="1"/>
  <c r="B33" i="13"/>
  <c r="C33" i="13" s="1"/>
  <c r="B33" i="14"/>
  <c r="C33" i="14" s="1"/>
  <c r="B33" i="15"/>
  <c r="C33" i="15" s="1"/>
  <c r="B33" i="16"/>
  <c r="C33" i="16" s="1"/>
  <c r="B33" i="17"/>
  <c r="C33" i="17" s="1"/>
  <c r="B33" i="18"/>
  <c r="C33" i="18" s="1"/>
  <c r="B33" i="19"/>
  <c r="C33" i="19" s="1"/>
  <c r="B33" i="20"/>
  <c r="C33" i="20" s="1"/>
  <c r="B33" i="21"/>
  <c r="C33" i="21" s="1"/>
  <c r="B33" i="22"/>
  <c r="C33" i="22" s="1"/>
  <c r="B33" i="23"/>
  <c r="C33" i="23" s="1"/>
  <c r="B33" i="24"/>
  <c r="C33" i="24" s="1"/>
  <c r="B33" i="25"/>
  <c r="C33" i="25" s="1"/>
  <c r="B33" i="26"/>
  <c r="C33" i="26" s="1"/>
  <c r="B33" i="27"/>
  <c r="C33" i="27" s="1"/>
  <c r="B33" i="28"/>
  <c r="C33" i="28" s="1"/>
  <c r="B33" i="29"/>
  <c r="C33" i="29" s="1"/>
  <c r="B33" i="34"/>
  <c r="B33" i="5"/>
  <c r="C33" i="5" s="1"/>
  <c r="B31" i="31"/>
  <c r="C31" i="31" s="1"/>
  <c r="B31" i="32"/>
  <c r="C31" i="32" s="1"/>
  <c r="B31" i="33"/>
  <c r="C31" i="33" s="1"/>
  <c r="B31" i="6"/>
  <c r="C31" i="6" s="1"/>
  <c r="B31" i="7"/>
  <c r="C31" i="7" s="1"/>
  <c r="B31" i="4"/>
  <c r="C31" i="4" s="1"/>
  <c r="B31" i="1"/>
  <c r="C31" i="1" s="1"/>
  <c r="B31" i="10"/>
  <c r="C31" i="10" s="1"/>
  <c r="B31" i="11"/>
  <c r="C31" i="11" s="1"/>
  <c r="B31" i="12"/>
  <c r="C31" i="12" s="1"/>
  <c r="B31" i="13"/>
  <c r="C31" i="13" s="1"/>
  <c r="B31" i="14"/>
  <c r="C31" i="14" s="1"/>
  <c r="B31" i="15"/>
  <c r="C31" i="15" s="1"/>
  <c r="B31" i="16"/>
  <c r="C31" i="16" s="1"/>
  <c r="B31" i="17"/>
  <c r="C31" i="17" s="1"/>
  <c r="B31" i="18"/>
  <c r="C31" i="18" s="1"/>
  <c r="B31" i="19"/>
  <c r="C31" i="19" s="1"/>
  <c r="B31" i="20"/>
  <c r="C31" i="20" s="1"/>
  <c r="B31" i="21"/>
  <c r="C31" i="21" s="1"/>
  <c r="B31" i="22"/>
  <c r="C31" i="22" s="1"/>
  <c r="B31" i="23"/>
  <c r="C31" i="23" s="1"/>
  <c r="B31" i="24"/>
  <c r="C31" i="24" s="1"/>
  <c r="B31" i="25"/>
  <c r="C31" i="25" s="1"/>
  <c r="B31" i="26"/>
  <c r="C31" i="26" s="1"/>
  <c r="B31" i="27"/>
  <c r="C31" i="27" s="1"/>
  <c r="B31" i="28"/>
  <c r="C31" i="28" s="1"/>
  <c r="B31" i="29"/>
  <c r="C31" i="29" s="1"/>
  <c r="B31" i="34"/>
  <c r="B31" i="5"/>
  <c r="C31" i="5" s="1"/>
  <c r="B30" i="31"/>
  <c r="C30" i="31" s="1"/>
  <c r="B30" i="32"/>
  <c r="C30" i="32" s="1"/>
  <c r="B30" i="33"/>
  <c r="C30" i="33" s="1"/>
  <c r="B30" i="6"/>
  <c r="C30" i="6" s="1"/>
  <c r="B30" i="7"/>
  <c r="C30" i="7" s="1"/>
  <c r="B30" i="4"/>
  <c r="C30" i="4" s="1"/>
  <c r="B30" i="1"/>
  <c r="C30" i="1" s="1"/>
  <c r="B30" i="10"/>
  <c r="C30" i="10" s="1"/>
  <c r="B30" i="11"/>
  <c r="C30" i="11" s="1"/>
  <c r="B30" i="12"/>
  <c r="C30" i="12" s="1"/>
  <c r="B30" i="13"/>
  <c r="C30" i="13" s="1"/>
  <c r="B30" i="14"/>
  <c r="C30" i="14" s="1"/>
  <c r="B30" i="15"/>
  <c r="C30" i="15" s="1"/>
  <c r="B30" i="16"/>
  <c r="C30" i="16" s="1"/>
  <c r="B30" i="17"/>
  <c r="C30" i="17" s="1"/>
  <c r="B30" i="18"/>
  <c r="C30" i="18" s="1"/>
  <c r="B30" i="19"/>
  <c r="C30" i="19" s="1"/>
  <c r="B30" i="20"/>
  <c r="C30" i="20" s="1"/>
  <c r="B30" i="21"/>
  <c r="C30" i="21" s="1"/>
  <c r="B30" i="22"/>
  <c r="C30" i="22" s="1"/>
  <c r="B30" i="23"/>
  <c r="C30" i="23" s="1"/>
  <c r="B30" i="24"/>
  <c r="C30" i="24" s="1"/>
  <c r="B30" i="25"/>
  <c r="C30" i="25" s="1"/>
  <c r="B30" i="26"/>
  <c r="C30" i="26" s="1"/>
  <c r="B30" i="27"/>
  <c r="C30" i="27" s="1"/>
  <c r="B30" i="28"/>
  <c r="C30" i="28" s="1"/>
  <c r="B30" i="29"/>
  <c r="C30" i="29" s="1"/>
  <c r="B30" i="34"/>
  <c r="B30" i="5"/>
  <c r="C30" i="5" s="1"/>
  <c r="B29" i="31"/>
  <c r="C29" i="31" s="1"/>
  <c r="B29" i="32"/>
  <c r="C29" i="32" s="1"/>
  <c r="B29" i="33"/>
  <c r="C29" i="33" s="1"/>
  <c r="B29" i="6"/>
  <c r="C29" i="6" s="1"/>
  <c r="B29" i="7"/>
  <c r="C29" i="7" s="1"/>
  <c r="B29" i="4"/>
  <c r="C29" i="4" s="1"/>
  <c r="B29" i="1"/>
  <c r="C29" i="1" s="1"/>
  <c r="B29" i="10"/>
  <c r="C29" i="10" s="1"/>
  <c r="B29" i="11"/>
  <c r="C29" i="11" s="1"/>
  <c r="B29" i="12"/>
  <c r="C29" i="12" s="1"/>
  <c r="B29" i="13"/>
  <c r="C29" i="13" s="1"/>
  <c r="B29" i="14"/>
  <c r="C29" i="14" s="1"/>
  <c r="B29" i="15"/>
  <c r="C29" i="15" s="1"/>
  <c r="B29" i="16"/>
  <c r="C29" i="16" s="1"/>
  <c r="B29" i="17"/>
  <c r="C29" i="17" s="1"/>
  <c r="B29" i="18"/>
  <c r="C29" i="18" s="1"/>
  <c r="B29" i="19"/>
  <c r="C29" i="19" s="1"/>
  <c r="B29" i="20"/>
  <c r="C29" i="20" s="1"/>
  <c r="B29" i="21"/>
  <c r="C29" i="21" s="1"/>
  <c r="B29" i="22"/>
  <c r="C29" i="22" s="1"/>
  <c r="B29" i="23"/>
  <c r="C29" i="23" s="1"/>
  <c r="B29" i="24"/>
  <c r="C29" i="24" s="1"/>
  <c r="B29" i="25"/>
  <c r="C29" i="25" s="1"/>
  <c r="B29" i="26"/>
  <c r="C29" i="26" s="1"/>
  <c r="B29" i="27"/>
  <c r="C29" i="27" s="1"/>
  <c r="B29" i="28"/>
  <c r="C29" i="28" s="1"/>
  <c r="B29" i="29"/>
  <c r="C29" i="29" s="1"/>
  <c r="B29" i="34"/>
  <c r="B29" i="5"/>
  <c r="C29" i="5" s="1"/>
  <c r="B28" i="31"/>
  <c r="C28" i="31" s="1"/>
  <c r="B28" i="32"/>
  <c r="C28" i="32" s="1"/>
  <c r="B28" i="33"/>
  <c r="C28" i="33" s="1"/>
  <c r="B28" i="6"/>
  <c r="C28" i="6" s="1"/>
  <c r="B28" i="7"/>
  <c r="C28" i="7" s="1"/>
  <c r="B28" i="4"/>
  <c r="C28" i="4" s="1"/>
  <c r="B28" i="1"/>
  <c r="C28" i="1" s="1"/>
  <c r="B28" i="10"/>
  <c r="C28" i="10" s="1"/>
  <c r="B28" i="11"/>
  <c r="C28" i="11" s="1"/>
  <c r="B28" i="12"/>
  <c r="C28" i="12" s="1"/>
  <c r="B28" i="13"/>
  <c r="C28" i="13" s="1"/>
  <c r="B28" i="14"/>
  <c r="C28" i="14" s="1"/>
  <c r="B28" i="15"/>
  <c r="C28" i="15" s="1"/>
  <c r="B28" i="16"/>
  <c r="C28" i="16" s="1"/>
  <c r="B28" i="17"/>
  <c r="C28" i="17" s="1"/>
  <c r="B28" i="18"/>
  <c r="C28" i="18" s="1"/>
  <c r="B28" i="19"/>
  <c r="C28" i="19" s="1"/>
  <c r="B28" i="20"/>
  <c r="C28" i="20" s="1"/>
  <c r="B28" i="21"/>
  <c r="C28" i="21" s="1"/>
  <c r="B28" i="22"/>
  <c r="C28" i="22" s="1"/>
  <c r="B28" i="23"/>
  <c r="C28" i="23" s="1"/>
  <c r="B28" i="24"/>
  <c r="C28" i="24" s="1"/>
  <c r="B28" i="25"/>
  <c r="C28" i="25" s="1"/>
  <c r="B28" i="26"/>
  <c r="C28" i="26" s="1"/>
  <c r="B28" i="27"/>
  <c r="C28" i="27" s="1"/>
  <c r="B28" i="28"/>
  <c r="C28" i="28" s="1"/>
  <c r="B28" i="29"/>
  <c r="C28" i="29" s="1"/>
  <c r="B28" i="34"/>
  <c r="B28" i="5"/>
  <c r="C28" i="5" s="1"/>
  <c r="B27" i="31"/>
  <c r="C27" i="31" s="1"/>
  <c r="B27" i="32"/>
  <c r="C27" i="32" s="1"/>
  <c r="B27" i="33"/>
  <c r="C27" i="33" s="1"/>
  <c r="B27" i="6"/>
  <c r="C27" i="6" s="1"/>
  <c r="B27" i="7"/>
  <c r="C27" i="7" s="1"/>
  <c r="B27" i="4"/>
  <c r="C27" i="4" s="1"/>
  <c r="B27" i="1"/>
  <c r="C27" i="1" s="1"/>
  <c r="B27" i="10"/>
  <c r="C27" i="10" s="1"/>
  <c r="B27" i="11"/>
  <c r="C27" i="11" s="1"/>
  <c r="B27" i="12"/>
  <c r="C27" i="12" s="1"/>
  <c r="B27" i="13"/>
  <c r="C27" i="13" s="1"/>
  <c r="B27" i="14"/>
  <c r="C27" i="14" s="1"/>
  <c r="B27" i="15"/>
  <c r="C27" i="15" s="1"/>
  <c r="B27" i="16"/>
  <c r="C27" i="16" s="1"/>
  <c r="B27" i="17"/>
  <c r="C27" i="17" s="1"/>
  <c r="B27" i="18"/>
  <c r="C27" i="18" s="1"/>
  <c r="B27" i="19"/>
  <c r="C27" i="19" s="1"/>
  <c r="B27" i="20"/>
  <c r="C27" i="20" s="1"/>
  <c r="B27" i="21"/>
  <c r="C27" i="21" s="1"/>
  <c r="B27" i="22"/>
  <c r="C27" i="22" s="1"/>
  <c r="B27" i="23"/>
  <c r="C27" i="23" s="1"/>
  <c r="B27" i="24"/>
  <c r="C27" i="24" s="1"/>
  <c r="B27" i="25"/>
  <c r="C27" i="25" s="1"/>
  <c r="B27" i="26"/>
  <c r="C27" i="26" s="1"/>
  <c r="B27" i="27"/>
  <c r="C27" i="27" s="1"/>
  <c r="B27" i="28"/>
  <c r="C27" i="28" s="1"/>
  <c r="B27" i="29"/>
  <c r="C27" i="29" s="1"/>
  <c r="B27" i="34"/>
  <c r="B27" i="5"/>
  <c r="C27" i="5" s="1"/>
  <c r="B26" i="31"/>
  <c r="C26" i="31" s="1"/>
  <c r="B26" i="32"/>
  <c r="C26" i="32" s="1"/>
  <c r="B26" i="33"/>
  <c r="C26" i="33" s="1"/>
  <c r="B26" i="6"/>
  <c r="C26" i="6" s="1"/>
  <c r="B26" i="7"/>
  <c r="C26" i="7" s="1"/>
  <c r="B26" i="4"/>
  <c r="C26" i="4" s="1"/>
  <c r="B26" i="1"/>
  <c r="C26" i="1" s="1"/>
  <c r="B26" i="10"/>
  <c r="C26" i="10" s="1"/>
  <c r="B26" i="11"/>
  <c r="C26" i="11" s="1"/>
  <c r="B26" i="12"/>
  <c r="C26" i="12" s="1"/>
  <c r="B26" i="13"/>
  <c r="C26" i="13" s="1"/>
  <c r="B26" i="14"/>
  <c r="C26" i="14" s="1"/>
  <c r="B26" i="15"/>
  <c r="C26" i="15" s="1"/>
  <c r="B26" i="16"/>
  <c r="C26" i="16" s="1"/>
  <c r="B26" i="17"/>
  <c r="C26" i="17" s="1"/>
  <c r="B26" i="18"/>
  <c r="C26" i="18" s="1"/>
  <c r="B26" i="19"/>
  <c r="C26" i="19" s="1"/>
  <c r="B26" i="20"/>
  <c r="C26" i="20" s="1"/>
  <c r="B26" i="21"/>
  <c r="C26" i="21" s="1"/>
  <c r="B26" i="22"/>
  <c r="C26" i="22" s="1"/>
  <c r="B26" i="23"/>
  <c r="C26" i="23" s="1"/>
  <c r="B26" i="24"/>
  <c r="C26" i="24" s="1"/>
  <c r="B26" i="25"/>
  <c r="C26" i="25" s="1"/>
  <c r="B26" i="26"/>
  <c r="C26" i="26" s="1"/>
  <c r="B26" i="27"/>
  <c r="C26" i="27" s="1"/>
  <c r="B26" i="28"/>
  <c r="C26" i="28" s="1"/>
  <c r="B26" i="29"/>
  <c r="C26" i="29" s="1"/>
  <c r="B26" i="34"/>
  <c r="B26" i="5"/>
  <c r="C26" i="5" s="1"/>
  <c r="B18" i="3"/>
  <c r="B20" i="3"/>
  <c r="B23" i="3"/>
  <c r="B81" i="31"/>
  <c r="C81" i="31" s="1"/>
  <c r="B81" i="32"/>
  <c r="C81" i="32" s="1"/>
  <c r="B81" i="33"/>
  <c r="C81" i="33" s="1"/>
  <c r="B81" i="6"/>
  <c r="C81" i="6" s="1"/>
  <c r="B81" i="7"/>
  <c r="C81" i="7" s="1"/>
  <c r="B81" i="4"/>
  <c r="C81" i="4" s="1"/>
  <c r="B81" i="1"/>
  <c r="C81" i="1" s="1"/>
  <c r="B81" i="10"/>
  <c r="C81" i="10" s="1"/>
  <c r="B81" i="11"/>
  <c r="C81" i="11" s="1"/>
  <c r="B81" i="12"/>
  <c r="C81" i="12" s="1"/>
  <c r="B81" i="13"/>
  <c r="C81" i="13" s="1"/>
  <c r="B81" i="14"/>
  <c r="C81" i="14" s="1"/>
  <c r="B81" i="15"/>
  <c r="C81" i="15" s="1"/>
  <c r="B81" i="16"/>
  <c r="C81" i="16" s="1"/>
  <c r="B81" i="17"/>
  <c r="C81" i="17" s="1"/>
  <c r="B81" i="18"/>
  <c r="C81" i="18" s="1"/>
  <c r="B81" i="19"/>
  <c r="C81" i="19" s="1"/>
  <c r="B81" i="20"/>
  <c r="C81" i="20" s="1"/>
  <c r="B81" i="21"/>
  <c r="C81" i="21" s="1"/>
  <c r="B81" i="22"/>
  <c r="C81" i="22" s="1"/>
  <c r="B81" i="23"/>
  <c r="C81" i="23" s="1"/>
  <c r="B81" i="24"/>
  <c r="C81" i="24" s="1"/>
  <c r="B81" i="25"/>
  <c r="C81" i="25" s="1"/>
  <c r="B81" i="26"/>
  <c r="C81" i="26" s="1"/>
  <c r="B81" i="27"/>
  <c r="C81" i="27" s="1"/>
  <c r="B81" i="28"/>
  <c r="C81" i="28" s="1"/>
  <c r="B81" i="29"/>
  <c r="C81" i="29" s="1"/>
  <c r="B81" i="34"/>
  <c r="B81" i="5"/>
  <c r="C81" i="5" s="1"/>
  <c r="B80" i="31"/>
  <c r="C80" i="31" s="1"/>
  <c r="B80" i="32"/>
  <c r="C80" i="32" s="1"/>
  <c r="B80" i="33"/>
  <c r="C80" i="33" s="1"/>
  <c r="B80" i="6"/>
  <c r="C80" i="6" s="1"/>
  <c r="B80" i="7"/>
  <c r="C80" i="7" s="1"/>
  <c r="B80" i="4"/>
  <c r="C80" i="4" s="1"/>
  <c r="B80" i="1"/>
  <c r="C80" i="1" s="1"/>
  <c r="B80" i="10"/>
  <c r="C80" i="10" s="1"/>
  <c r="B80" i="11"/>
  <c r="C80" i="11" s="1"/>
  <c r="B80" i="12"/>
  <c r="C80" i="12" s="1"/>
  <c r="B80" i="13"/>
  <c r="C80" i="13" s="1"/>
  <c r="B80" i="14"/>
  <c r="C80" i="14" s="1"/>
  <c r="B80" i="15"/>
  <c r="C80" i="15" s="1"/>
  <c r="B80" i="16"/>
  <c r="C80" i="16" s="1"/>
  <c r="B80" i="17"/>
  <c r="C80" i="17" s="1"/>
  <c r="B80" i="18"/>
  <c r="C80" i="18" s="1"/>
  <c r="B80" i="19"/>
  <c r="C80" i="19" s="1"/>
  <c r="B80" i="20"/>
  <c r="C80" i="20" s="1"/>
  <c r="B80" i="21"/>
  <c r="C80" i="21" s="1"/>
  <c r="B80" i="22"/>
  <c r="C80" i="22" s="1"/>
  <c r="B80" i="23"/>
  <c r="C80" i="23" s="1"/>
  <c r="B80" i="24"/>
  <c r="C80" i="24" s="1"/>
  <c r="B80" i="25"/>
  <c r="C80" i="25" s="1"/>
  <c r="B80" i="26"/>
  <c r="C80" i="26" s="1"/>
  <c r="B80" i="27"/>
  <c r="C80" i="27" s="1"/>
  <c r="B80" i="28"/>
  <c r="C80" i="28" s="1"/>
  <c r="B80" i="29"/>
  <c r="C80" i="29" s="1"/>
  <c r="B80" i="34"/>
  <c r="B80" i="5"/>
  <c r="B79" i="31"/>
  <c r="C79" i="31" s="1"/>
  <c r="B79" i="32"/>
  <c r="C79" i="32" s="1"/>
  <c r="B79" i="33"/>
  <c r="C79" i="33" s="1"/>
  <c r="B79" i="6"/>
  <c r="C79" i="6" s="1"/>
  <c r="B79" i="7"/>
  <c r="C79" i="7" s="1"/>
  <c r="B79" i="4"/>
  <c r="C79" i="4" s="1"/>
  <c r="B79" i="1"/>
  <c r="C79" i="1" s="1"/>
  <c r="B79" i="10"/>
  <c r="C79" i="10" s="1"/>
  <c r="B79" i="11"/>
  <c r="C79" i="11" s="1"/>
  <c r="B79" i="12"/>
  <c r="C79" i="12" s="1"/>
  <c r="B79" i="13"/>
  <c r="C79" i="13" s="1"/>
  <c r="B79" i="14"/>
  <c r="C79" i="14" s="1"/>
  <c r="B79" i="15"/>
  <c r="C79" i="15" s="1"/>
  <c r="B79" i="16"/>
  <c r="C79" i="16" s="1"/>
  <c r="B79" i="17"/>
  <c r="C79" i="17" s="1"/>
  <c r="B79" i="18"/>
  <c r="C79" i="18" s="1"/>
  <c r="B79" i="19"/>
  <c r="C79" i="19" s="1"/>
  <c r="B79" i="20"/>
  <c r="C79" i="20" s="1"/>
  <c r="B79" i="21"/>
  <c r="C79" i="21" s="1"/>
  <c r="B79" i="22"/>
  <c r="C79" i="22" s="1"/>
  <c r="B79" i="23"/>
  <c r="C79" i="23" s="1"/>
  <c r="B79" i="24"/>
  <c r="C79" i="24" s="1"/>
  <c r="B79" i="25"/>
  <c r="C79" i="25" s="1"/>
  <c r="B79" i="26"/>
  <c r="C79" i="26" s="1"/>
  <c r="B79" i="27"/>
  <c r="C79" i="27" s="1"/>
  <c r="B79" i="28"/>
  <c r="C79" i="28" s="1"/>
  <c r="B79" i="29"/>
  <c r="C79" i="29" s="1"/>
  <c r="B79" i="34"/>
  <c r="B79" i="5"/>
  <c r="C79" i="5" s="1"/>
  <c r="B78" i="31"/>
  <c r="C78" i="31" s="1"/>
  <c r="B78" i="32"/>
  <c r="C78" i="32" s="1"/>
  <c r="B78" i="33"/>
  <c r="C78" i="33" s="1"/>
  <c r="B78" i="6"/>
  <c r="C78" i="6" s="1"/>
  <c r="B78" i="7"/>
  <c r="C78" i="7" s="1"/>
  <c r="B78" i="4"/>
  <c r="C78" i="4" s="1"/>
  <c r="B78" i="1"/>
  <c r="C78" i="1" s="1"/>
  <c r="B78" i="10"/>
  <c r="C78" i="10" s="1"/>
  <c r="B78" i="11"/>
  <c r="C78" i="11" s="1"/>
  <c r="B78" i="12"/>
  <c r="C78" i="12" s="1"/>
  <c r="B78" i="13"/>
  <c r="C78" i="13" s="1"/>
  <c r="B78" i="14"/>
  <c r="C78" i="14" s="1"/>
  <c r="B78" i="15"/>
  <c r="C78" i="15" s="1"/>
  <c r="B78" i="16"/>
  <c r="C78" i="16" s="1"/>
  <c r="B78" i="17"/>
  <c r="C78" i="17" s="1"/>
  <c r="B78" i="18"/>
  <c r="C78" i="18" s="1"/>
  <c r="B78" i="19"/>
  <c r="C78" i="19" s="1"/>
  <c r="B78" i="20"/>
  <c r="C78" i="20" s="1"/>
  <c r="B78" i="21"/>
  <c r="C78" i="21" s="1"/>
  <c r="B78" i="22"/>
  <c r="C78" i="22" s="1"/>
  <c r="B78" i="23"/>
  <c r="C78" i="23" s="1"/>
  <c r="B78" i="24"/>
  <c r="C78" i="24" s="1"/>
  <c r="B78" i="25"/>
  <c r="C78" i="25" s="1"/>
  <c r="B78" i="26"/>
  <c r="C78" i="26" s="1"/>
  <c r="B78" i="27"/>
  <c r="C78" i="27" s="1"/>
  <c r="B78" i="28"/>
  <c r="C78" i="28" s="1"/>
  <c r="B78" i="29"/>
  <c r="C78" i="29" s="1"/>
  <c r="B78" i="34"/>
  <c r="B78" i="5"/>
  <c r="B77" i="31"/>
  <c r="C77" i="31" s="1"/>
  <c r="B77" i="32"/>
  <c r="C77" i="32" s="1"/>
  <c r="B77" i="33"/>
  <c r="C77" i="33" s="1"/>
  <c r="B77" i="6"/>
  <c r="C77" i="6" s="1"/>
  <c r="B77" i="7"/>
  <c r="C77" i="7" s="1"/>
  <c r="B77" i="4"/>
  <c r="C77" i="4" s="1"/>
  <c r="B77" i="1"/>
  <c r="C77" i="1" s="1"/>
  <c r="B77" i="10"/>
  <c r="C77" i="10" s="1"/>
  <c r="B77" i="11"/>
  <c r="C77" i="11" s="1"/>
  <c r="B77" i="12"/>
  <c r="C77" i="12" s="1"/>
  <c r="B77" i="13"/>
  <c r="C77" i="13" s="1"/>
  <c r="B77" i="14"/>
  <c r="C77" i="14" s="1"/>
  <c r="B77" i="15"/>
  <c r="C77" i="15" s="1"/>
  <c r="B77" i="16"/>
  <c r="C77" i="16" s="1"/>
  <c r="B77" i="17"/>
  <c r="C77" i="17" s="1"/>
  <c r="B77" i="18"/>
  <c r="C77" i="18" s="1"/>
  <c r="B77" i="19"/>
  <c r="C77" i="19" s="1"/>
  <c r="B77" i="20"/>
  <c r="C77" i="20" s="1"/>
  <c r="B77" i="21"/>
  <c r="C77" i="21" s="1"/>
  <c r="B77" i="22"/>
  <c r="C77" i="22" s="1"/>
  <c r="B77" i="23"/>
  <c r="C77" i="23" s="1"/>
  <c r="B77" i="24"/>
  <c r="C77" i="24" s="1"/>
  <c r="B77" i="25"/>
  <c r="C77" i="25" s="1"/>
  <c r="B77" i="26"/>
  <c r="C77" i="26" s="1"/>
  <c r="B77" i="27"/>
  <c r="C77" i="27" s="1"/>
  <c r="B77" i="28"/>
  <c r="C77" i="28" s="1"/>
  <c r="B77" i="29"/>
  <c r="C77" i="29" s="1"/>
  <c r="B77" i="34"/>
  <c r="B77" i="5"/>
  <c r="C77" i="5" s="1"/>
  <c r="B76" i="31"/>
  <c r="C76" i="31" s="1"/>
  <c r="B76" i="32"/>
  <c r="C76" i="32" s="1"/>
  <c r="B76" i="33"/>
  <c r="C76" i="33" s="1"/>
  <c r="B76" i="6"/>
  <c r="C76" i="6" s="1"/>
  <c r="B76" i="7"/>
  <c r="C76" i="7" s="1"/>
  <c r="B76" i="4"/>
  <c r="C76" i="4" s="1"/>
  <c r="B76" i="1"/>
  <c r="C76" i="1" s="1"/>
  <c r="B76" i="10"/>
  <c r="C76" i="10" s="1"/>
  <c r="B76" i="11"/>
  <c r="C76" i="11" s="1"/>
  <c r="B76" i="12"/>
  <c r="C76" i="12" s="1"/>
  <c r="B76" i="13"/>
  <c r="C76" i="13" s="1"/>
  <c r="B76" i="14"/>
  <c r="C76" i="14" s="1"/>
  <c r="B76" i="15"/>
  <c r="C76" i="15" s="1"/>
  <c r="B76" i="16"/>
  <c r="C76" i="16" s="1"/>
  <c r="B76" i="17"/>
  <c r="C76" i="17" s="1"/>
  <c r="B76" i="18"/>
  <c r="C76" i="18" s="1"/>
  <c r="B76" i="19"/>
  <c r="C76" i="19" s="1"/>
  <c r="B76" i="20"/>
  <c r="C76" i="20" s="1"/>
  <c r="B76" i="21"/>
  <c r="C76" i="21" s="1"/>
  <c r="B76" i="22"/>
  <c r="C76" i="22" s="1"/>
  <c r="B76" i="23"/>
  <c r="C76" i="23" s="1"/>
  <c r="B76" i="24"/>
  <c r="C76" i="24" s="1"/>
  <c r="B76" i="25"/>
  <c r="C76" i="25" s="1"/>
  <c r="B76" i="26"/>
  <c r="C76" i="26" s="1"/>
  <c r="B76" i="27"/>
  <c r="C76" i="27" s="1"/>
  <c r="B76" i="28"/>
  <c r="C76" i="28" s="1"/>
  <c r="B76" i="29"/>
  <c r="C76" i="29" s="1"/>
  <c r="B76" i="34"/>
  <c r="B76" i="5"/>
  <c r="B75" i="31"/>
  <c r="C75" i="31" s="1"/>
  <c r="B75" i="32"/>
  <c r="C75" i="32" s="1"/>
  <c r="B75" i="33"/>
  <c r="C75" i="33" s="1"/>
  <c r="B75" i="6"/>
  <c r="C75" i="6" s="1"/>
  <c r="B75" i="7"/>
  <c r="C75" i="7" s="1"/>
  <c r="B75" i="4"/>
  <c r="C75" i="4" s="1"/>
  <c r="B75" i="1"/>
  <c r="C75" i="1" s="1"/>
  <c r="B75" i="10"/>
  <c r="C75" i="10" s="1"/>
  <c r="B75" i="11"/>
  <c r="C75" i="11" s="1"/>
  <c r="B75" i="12"/>
  <c r="C75" i="12" s="1"/>
  <c r="B75" i="13"/>
  <c r="C75" i="13" s="1"/>
  <c r="B75" i="14"/>
  <c r="C75" i="14" s="1"/>
  <c r="B75" i="15"/>
  <c r="C75" i="15" s="1"/>
  <c r="B75" i="16"/>
  <c r="C75" i="16" s="1"/>
  <c r="B75" i="17"/>
  <c r="C75" i="17" s="1"/>
  <c r="B75" i="18"/>
  <c r="C75" i="18" s="1"/>
  <c r="B75" i="19"/>
  <c r="C75" i="19" s="1"/>
  <c r="B75" i="20"/>
  <c r="C75" i="20" s="1"/>
  <c r="B75" i="21"/>
  <c r="C75" i="21" s="1"/>
  <c r="B75" i="22"/>
  <c r="C75" i="22" s="1"/>
  <c r="B75" i="23"/>
  <c r="C75" i="23" s="1"/>
  <c r="B75" i="24"/>
  <c r="C75" i="24" s="1"/>
  <c r="B75" i="25"/>
  <c r="C75" i="25" s="1"/>
  <c r="B75" i="26"/>
  <c r="C75" i="26" s="1"/>
  <c r="B75" i="27"/>
  <c r="C75" i="27" s="1"/>
  <c r="B75" i="28"/>
  <c r="C75" i="28" s="1"/>
  <c r="B75" i="29"/>
  <c r="C75" i="29" s="1"/>
  <c r="B75" i="34"/>
  <c r="B75" i="5"/>
  <c r="C75" i="5" s="1"/>
  <c r="B74" i="31"/>
  <c r="C74" i="31" s="1"/>
  <c r="B74" i="32"/>
  <c r="C74" i="32" s="1"/>
  <c r="B74" i="33"/>
  <c r="C74" i="33" s="1"/>
  <c r="B74" i="6"/>
  <c r="C74" i="6" s="1"/>
  <c r="B74" i="7"/>
  <c r="C74" i="7" s="1"/>
  <c r="B74" i="4"/>
  <c r="C74" i="4" s="1"/>
  <c r="B74" i="1"/>
  <c r="C74" i="1" s="1"/>
  <c r="B74" i="10"/>
  <c r="C74" i="10" s="1"/>
  <c r="B74" i="11"/>
  <c r="C74" i="11" s="1"/>
  <c r="B74" i="12"/>
  <c r="C74" i="12" s="1"/>
  <c r="B74" i="13"/>
  <c r="C74" i="13" s="1"/>
  <c r="B74" i="14"/>
  <c r="C74" i="14" s="1"/>
  <c r="B74" i="15"/>
  <c r="C74" i="15" s="1"/>
  <c r="B74" i="16"/>
  <c r="C74" i="16" s="1"/>
  <c r="B74" i="17"/>
  <c r="C74" i="17" s="1"/>
  <c r="B74" i="18"/>
  <c r="C74" i="18" s="1"/>
  <c r="B74" i="19"/>
  <c r="C74" i="19" s="1"/>
  <c r="B74" i="20"/>
  <c r="C74" i="20" s="1"/>
  <c r="B74" i="21"/>
  <c r="C74" i="21" s="1"/>
  <c r="B74" i="22"/>
  <c r="C74" i="22" s="1"/>
  <c r="B74" i="23"/>
  <c r="C74" i="23" s="1"/>
  <c r="B74" i="24"/>
  <c r="C74" i="24" s="1"/>
  <c r="B74" i="25"/>
  <c r="C74" i="25" s="1"/>
  <c r="B74" i="26"/>
  <c r="C74" i="26" s="1"/>
  <c r="B74" i="27"/>
  <c r="C74" i="27" s="1"/>
  <c r="B74" i="28"/>
  <c r="C74" i="28" s="1"/>
  <c r="B74" i="29"/>
  <c r="C74" i="29" s="1"/>
  <c r="B74" i="34"/>
  <c r="B74" i="5"/>
  <c r="C74" i="5" s="1"/>
  <c r="B73" i="31"/>
  <c r="C73" i="31" s="1"/>
  <c r="B73" i="32"/>
  <c r="C73" i="32" s="1"/>
  <c r="B73" i="33"/>
  <c r="C73" i="33" s="1"/>
  <c r="B73" i="6"/>
  <c r="C73" i="6" s="1"/>
  <c r="B73" i="7"/>
  <c r="C73" i="7" s="1"/>
  <c r="B73" i="4"/>
  <c r="C73" i="4" s="1"/>
  <c r="B73" i="1"/>
  <c r="C73" i="1" s="1"/>
  <c r="B73" i="10"/>
  <c r="C73" i="10" s="1"/>
  <c r="B73" i="11"/>
  <c r="C73" i="11" s="1"/>
  <c r="B73" i="12"/>
  <c r="C73" i="12" s="1"/>
  <c r="B73" i="13"/>
  <c r="C73" i="13" s="1"/>
  <c r="B73" i="14"/>
  <c r="C73" i="14" s="1"/>
  <c r="B73" i="15"/>
  <c r="C73" i="15" s="1"/>
  <c r="B73" i="16"/>
  <c r="C73" i="16" s="1"/>
  <c r="B73" i="17"/>
  <c r="C73" i="17" s="1"/>
  <c r="B73" i="18"/>
  <c r="C73" i="18" s="1"/>
  <c r="B73" i="19"/>
  <c r="C73" i="19" s="1"/>
  <c r="B73" i="20"/>
  <c r="C73" i="20" s="1"/>
  <c r="B73" i="21"/>
  <c r="C73" i="21" s="1"/>
  <c r="B73" i="22"/>
  <c r="C73" i="22" s="1"/>
  <c r="B73" i="23"/>
  <c r="C73" i="23" s="1"/>
  <c r="B73" i="24"/>
  <c r="C73" i="24" s="1"/>
  <c r="B73" i="25"/>
  <c r="C73" i="25" s="1"/>
  <c r="B73" i="26"/>
  <c r="C73" i="26" s="1"/>
  <c r="B73" i="27"/>
  <c r="C73" i="27" s="1"/>
  <c r="B73" i="28"/>
  <c r="C73" i="28" s="1"/>
  <c r="B73" i="29"/>
  <c r="C73" i="29" s="1"/>
  <c r="B73" i="34"/>
  <c r="B73" i="5"/>
  <c r="C73" i="5" s="1"/>
  <c r="B72" i="31"/>
  <c r="C72" i="31" s="1"/>
  <c r="B72" i="32"/>
  <c r="C72" i="32" s="1"/>
  <c r="B72" i="33"/>
  <c r="C72" i="33" s="1"/>
  <c r="B72" i="6"/>
  <c r="C72" i="6" s="1"/>
  <c r="B72" i="7"/>
  <c r="C72" i="7" s="1"/>
  <c r="B72" i="4"/>
  <c r="C72" i="4" s="1"/>
  <c r="B72" i="1"/>
  <c r="C72" i="1" s="1"/>
  <c r="B72" i="10"/>
  <c r="C72" i="10" s="1"/>
  <c r="B72" i="11"/>
  <c r="C72" i="11" s="1"/>
  <c r="B72" i="12"/>
  <c r="C72" i="12" s="1"/>
  <c r="B72" i="13"/>
  <c r="C72" i="13" s="1"/>
  <c r="B72" i="14"/>
  <c r="C72" i="14" s="1"/>
  <c r="B72" i="15"/>
  <c r="C72" i="15" s="1"/>
  <c r="B72" i="16"/>
  <c r="C72" i="16" s="1"/>
  <c r="B72" i="17"/>
  <c r="C72" i="17" s="1"/>
  <c r="B72" i="18"/>
  <c r="C72" i="18" s="1"/>
  <c r="B72" i="19"/>
  <c r="C72" i="19" s="1"/>
  <c r="B72" i="20"/>
  <c r="C72" i="20" s="1"/>
  <c r="B72" i="21"/>
  <c r="C72" i="21" s="1"/>
  <c r="B72" i="22"/>
  <c r="C72" i="22" s="1"/>
  <c r="B72" i="23"/>
  <c r="C72" i="23" s="1"/>
  <c r="B72" i="24"/>
  <c r="C72" i="24" s="1"/>
  <c r="B72" i="25"/>
  <c r="C72" i="25" s="1"/>
  <c r="B72" i="26"/>
  <c r="C72" i="26" s="1"/>
  <c r="B72" i="27"/>
  <c r="C72" i="27" s="1"/>
  <c r="B72" i="28"/>
  <c r="C72" i="28" s="1"/>
  <c r="B72" i="29"/>
  <c r="C72" i="29" s="1"/>
  <c r="B72" i="34"/>
  <c r="B72" i="5"/>
  <c r="C72" i="5" s="1"/>
  <c r="B71" i="31"/>
  <c r="C71" i="31" s="1"/>
  <c r="B71" i="32"/>
  <c r="C71" i="32" s="1"/>
  <c r="B71" i="33"/>
  <c r="C71" i="33" s="1"/>
  <c r="B71" i="6"/>
  <c r="C71" i="6" s="1"/>
  <c r="B71" i="7"/>
  <c r="C71" i="7" s="1"/>
  <c r="B71" i="4"/>
  <c r="C71" i="4" s="1"/>
  <c r="B71" i="1"/>
  <c r="C71" i="1" s="1"/>
  <c r="B71" i="10"/>
  <c r="C71" i="10" s="1"/>
  <c r="B71" i="11"/>
  <c r="C71" i="11" s="1"/>
  <c r="B71" i="12"/>
  <c r="C71" i="12" s="1"/>
  <c r="B71" i="13"/>
  <c r="C71" i="13" s="1"/>
  <c r="B71" i="14"/>
  <c r="C71" i="14" s="1"/>
  <c r="B71" i="15"/>
  <c r="C71" i="15" s="1"/>
  <c r="B71" i="16"/>
  <c r="C71" i="16" s="1"/>
  <c r="B71" i="17"/>
  <c r="C71" i="17" s="1"/>
  <c r="B71" i="18"/>
  <c r="C71" i="18" s="1"/>
  <c r="B71" i="19"/>
  <c r="C71" i="19" s="1"/>
  <c r="B71" i="20"/>
  <c r="C71" i="20" s="1"/>
  <c r="B71" i="21"/>
  <c r="C71" i="21" s="1"/>
  <c r="B71" i="22"/>
  <c r="C71" i="22" s="1"/>
  <c r="B71" i="23"/>
  <c r="C71" i="23" s="1"/>
  <c r="B71" i="24"/>
  <c r="C71" i="24" s="1"/>
  <c r="B71" i="25"/>
  <c r="C71" i="25" s="1"/>
  <c r="B71" i="26"/>
  <c r="C71" i="26" s="1"/>
  <c r="B71" i="27"/>
  <c r="C71" i="27" s="1"/>
  <c r="B71" i="28"/>
  <c r="C71" i="28" s="1"/>
  <c r="B71" i="29"/>
  <c r="C71" i="29" s="1"/>
  <c r="B71" i="34"/>
  <c r="B71" i="5"/>
  <c r="C71" i="5" s="1"/>
  <c r="B70" i="31"/>
  <c r="C70" i="31" s="1"/>
  <c r="B70" i="32"/>
  <c r="C70" i="32" s="1"/>
  <c r="B70" i="33"/>
  <c r="C70" i="33" s="1"/>
  <c r="B70" i="6"/>
  <c r="C70" i="6" s="1"/>
  <c r="B70" i="7"/>
  <c r="C70" i="7" s="1"/>
  <c r="B70" i="4"/>
  <c r="C70" i="4" s="1"/>
  <c r="B70" i="1"/>
  <c r="C70" i="1" s="1"/>
  <c r="B70" i="10"/>
  <c r="C70" i="10" s="1"/>
  <c r="B70" i="11"/>
  <c r="C70" i="11" s="1"/>
  <c r="B70" i="12"/>
  <c r="C70" i="12" s="1"/>
  <c r="B70" i="13"/>
  <c r="C70" i="13" s="1"/>
  <c r="B70" i="14"/>
  <c r="C70" i="14" s="1"/>
  <c r="B70" i="15"/>
  <c r="C70" i="15" s="1"/>
  <c r="B70" i="16"/>
  <c r="C70" i="16" s="1"/>
  <c r="B70" i="17"/>
  <c r="C70" i="17" s="1"/>
  <c r="B70" i="18"/>
  <c r="C70" i="18" s="1"/>
  <c r="B70" i="19"/>
  <c r="C70" i="19" s="1"/>
  <c r="B70" i="20"/>
  <c r="C70" i="20" s="1"/>
  <c r="B70" i="21"/>
  <c r="C70" i="21" s="1"/>
  <c r="B70" i="22"/>
  <c r="C70" i="22" s="1"/>
  <c r="B70" i="23"/>
  <c r="C70" i="23" s="1"/>
  <c r="B70" i="24"/>
  <c r="C70" i="24" s="1"/>
  <c r="B70" i="25"/>
  <c r="C70" i="25" s="1"/>
  <c r="B70" i="26"/>
  <c r="C70" i="26" s="1"/>
  <c r="B70" i="27"/>
  <c r="C70" i="27" s="1"/>
  <c r="B70" i="28"/>
  <c r="C70" i="28" s="1"/>
  <c r="B70" i="29"/>
  <c r="C70" i="29" s="1"/>
  <c r="B70" i="34"/>
  <c r="B70" i="5"/>
  <c r="C70" i="5" s="1"/>
  <c r="B69" i="31"/>
  <c r="C69" i="31" s="1"/>
  <c r="B69" i="32"/>
  <c r="C69" i="32" s="1"/>
  <c r="B69" i="33"/>
  <c r="C69" i="33" s="1"/>
  <c r="B69" i="6"/>
  <c r="C69" i="6" s="1"/>
  <c r="B69" i="7"/>
  <c r="C69" i="7" s="1"/>
  <c r="B69" i="4"/>
  <c r="C69" i="4" s="1"/>
  <c r="B69" i="1"/>
  <c r="C69" i="1" s="1"/>
  <c r="B69" i="10"/>
  <c r="C69" i="10" s="1"/>
  <c r="B69" i="11"/>
  <c r="C69" i="11" s="1"/>
  <c r="B69" i="12"/>
  <c r="C69" i="12" s="1"/>
  <c r="B69" i="13"/>
  <c r="C69" i="13" s="1"/>
  <c r="B69" i="14"/>
  <c r="C69" i="14" s="1"/>
  <c r="B69" i="15"/>
  <c r="C69" i="15" s="1"/>
  <c r="B69" i="16"/>
  <c r="C69" i="16" s="1"/>
  <c r="B69" i="17"/>
  <c r="C69" i="17" s="1"/>
  <c r="B69" i="18"/>
  <c r="C69" i="18" s="1"/>
  <c r="B69" i="19"/>
  <c r="C69" i="19" s="1"/>
  <c r="B69" i="20"/>
  <c r="C69" i="20" s="1"/>
  <c r="B69" i="21"/>
  <c r="C69" i="21" s="1"/>
  <c r="B69" i="22"/>
  <c r="C69" i="22" s="1"/>
  <c r="B69" i="23"/>
  <c r="C69" i="23" s="1"/>
  <c r="B69" i="24"/>
  <c r="C69" i="24" s="1"/>
  <c r="B69" i="25"/>
  <c r="C69" i="25" s="1"/>
  <c r="B69" i="26"/>
  <c r="C69" i="26" s="1"/>
  <c r="B69" i="27"/>
  <c r="C69" i="27" s="1"/>
  <c r="B69" i="28"/>
  <c r="C69" i="28" s="1"/>
  <c r="B69" i="29"/>
  <c r="C69" i="29" s="1"/>
  <c r="B69" i="34"/>
  <c r="B69" i="5"/>
  <c r="C69" i="5" s="1"/>
  <c r="B68" i="31"/>
  <c r="C68" i="31" s="1"/>
  <c r="B68" i="32"/>
  <c r="C68" i="32" s="1"/>
  <c r="B68" i="33"/>
  <c r="C68" i="33" s="1"/>
  <c r="B68" i="6"/>
  <c r="C68" i="6" s="1"/>
  <c r="B68" i="7"/>
  <c r="C68" i="7" s="1"/>
  <c r="B68" i="4"/>
  <c r="C68" i="4" s="1"/>
  <c r="B68" i="1"/>
  <c r="C68" i="1" s="1"/>
  <c r="B68" i="10"/>
  <c r="C68" i="10" s="1"/>
  <c r="B68" i="11"/>
  <c r="C68" i="11" s="1"/>
  <c r="B68" i="12"/>
  <c r="C68" i="12" s="1"/>
  <c r="B68" i="13"/>
  <c r="C68" i="13" s="1"/>
  <c r="B68" i="14"/>
  <c r="C68" i="14" s="1"/>
  <c r="B68" i="15"/>
  <c r="C68" i="15" s="1"/>
  <c r="B68" i="16"/>
  <c r="C68" i="16" s="1"/>
  <c r="B68" i="17"/>
  <c r="C68" i="17" s="1"/>
  <c r="B68" i="18"/>
  <c r="C68" i="18" s="1"/>
  <c r="B68" i="19"/>
  <c r="C68" i="19" s="1"/>
  <c r="B68" i="20"/>
  <c r="C68" i="20" s="1"/>
  <c r="B68" i="21"/>
  <c r="C68" i="21" s="1"/>
  <c r="B68" i="22"/>
  <c r="C68" i="22" s="1"/>
  <c r="B68" i="23"/>
  <c r="C68" i="23" s="1"/>
  <c r="B68" i="24"/>
  <c r="C68" i="24" s="1"/>
  <c r="B68" i="25"/>
  <c r="C68" i="25" s="1"/>
  <c r="B68" i="26"/>
  <c r="C68" i="26" s="1"/>
  <c r="B68" i="27"/>
  <c r="C68" i="27" s="1"/>
  <c r="B68" i="28"/>
  <c r="C68" i="28" s="1"/>
  <c r="B68" i="29"/>
  <c r="C68" i="29" s="1"/>
  <c r="B68" i="34"/>
  <c r="B68" i="5"/>
  <c r="C68" i="5" s="1"/>
  <c r="B67" i="31"/>
  <c r="C67" i="31" s="1"/>
  <c r="B67" i="32"/>
  <c r="C67" i="32" s="1"/>
  <c r="B67" i="33"/>
  <c r="C67" i="33" s="1"/>
  <c r="B67" i="6"/>
  <c r="C67" i="6" s="1"/>
  <c r="B67" i="7"/>
  <c r="C67" i="7" s="1"/>
  <c r="B67" i="4"/>
  <c r="C67" i="4" s="1"/>
  <c r="B67" i="1"/>
  <c r="C67" i="1" s="1"/>
  <c r="B67" i="10"/>
  <c r="C67" i="10" s="1"/>
  <c r="B67" i="11"/>
  <c r="C67" i="11" s="1"/>
  <c r="B67" i="12"/>
  <c r="C67" i="12" s="1"/>
  <c r="B67" i="13"/>
  <c r="C67" i="13" s="1"/>
  <c r="B67" i="14"/>
  <c r="C67" i="14" s="1"/>
  <c r="B67" i="15"/>
  <c r="C67" i="15" s="1"/>
  <c r="B67" i="16"/>
  <c r="C67" i="16" s="1"/>
  <c r="B67" i="17"/>
  <c r="C67" i="17" s="1"/>
  <c r="B67" i="18"/>
  <c r="C67" i="18" s="1"/>
  <c r="B67" i="19"/>
  <c r="C67" i="19" s="1"/>
  <c r="B67" i="20"/>
  <c r="C67" i="20" s="1"/>
  <c r="B67" i="21"/>
  <c r="C67" i="21" s="1"/>
  <c r="B67" i="22"/>
  <c r="C67" i="22" s="1"/>
  <c r="B67" i="23"/>
  <c r="C67" i="23" s="1"/>
  <c r="B67" i="24"/>
  <c r="C67" i="24" s="1"/>
  <c r="B67" i="25"/>
  <c r="C67" i="25" s="1"/>
  <c r="B67" i="26"/>
  <c r="C67" i="26" s="1"/>
  <c r="B67" i="27"/>
  <c r="C67" i="27" s="1"/>
  <c r="B67" i="28"/>
  <c r="C67" i="28" s="1"/>
  <c r="B67" i="29"/>
  <c r="C67" i="29" s="1"/>
  <c r="B67" i="34"/>
  <c r="B67" i="5"/>
  <c r="C67" i="5" s="1"/>
  <c r="B66" i="31"/>
  <c r="C66" i="31" s="1"/>
  <c r="B66" i="32"/>
  <c r="C66" i="32" s="1"/>
  <c r="B66" i="33"/>
  <c r="C66" i="33" s="1"/>
  <c r="B66" i="6"/>
  <c r="C66" i="6" s="1"/>
  <c r="B66" i="7"/>
  <c r="C66" i="7" s="1"/>
  <c r="B66" i="4"/>
  <c r="C66" i="4" s="1"/>
  <c r="B66" i="1"/>
  <c r="C66" i="1" s="1"/>
  <c r="B66" i="10"/>
  <c r="C66" i="10" s="1"/>
  <c r="B66" i="11"/>
  <c r="C66" i="11" s="1"/>
  <c r="B66" i="12"/>
  <c r="C66" i="12" s="1"/>
  <c r="B66" i="13"/>
  <c r="C66" i="13" s="1"/>
  <c r="B66" i="14"/>
  <c r="C66" i="14" s="1"/>
  <c r="B66" i="15"/>
  <c r="C66" i="15" s="1"/>
  <c r="B66" i="16"/>
  <c r="C66" i="16" s="1"/>
  <c r="B66" i="17"/>
  <c r="C66" i="17" s="1"/>
  <c r="B66" i="18"/>
  <c r="C66" i="18" s="1"/>
  <c r="B66" i="19"/>
  <c r="C66" i="19" s="1"/>
  <c r="B66" i="20"/>
  <c r="C66" i="20" s="1"/>
  <c r="B66" i="21"/>
  <c r="C66" i="21" s="1"/>
  <c r="B66" i="22"/>
  <c r="C66" i="22" s="1"/>
  <c r="B66" i="23"/>
  <c r="C66" i="23" s="1"/>
  <c r="B66" i="24"/>
  <c r="C66" i="24" s="1"/>
  <c r="B66" i="25"/>
  <c r="C66" i="25" s="1"/>
  <c r="B66" i="26"/>
  <c r="C66" i="26" s="1"/>
  <c r="B66" i="27"/>
  <c r="C66" i="27" s="1"/>
  <c r="B66" i="28"/>
  <c r="C66" i="28" s="1"/>
  <c r="B66" i="29"/>
  <c r="C66" i="29" s="1"/>
  <c r="B66" i="34"/>
  <c r="B66" i="5"/>
  <c r="C66" i="5" s="1"/>
  <c r="B65" i="31"/>
  <c r="C65" i="31" s="1"/>
  <c r="B65" i="32"/>
  <c r="C65" i="32" s="1"/>
  <c r="B65" i="33"/>
  <c r="C65" i="33" s="1"/>
  <c r="B65" i="6"/>
  <c r="C65" i="6" s="1"/>
  <c r="B65" i="7"/>
  <c r="C65" i="7" s="1"/>
  <c r="B65" i="4"/>
  <c r="C65" i="4" s="1"/>
  <c r="B65" i="1"/>
  <c r="C65" i="1" s="1"/>
  <c r="B65" i="10"/>
  <c r="C65" i="10" s="1"/>
  <c r="B65" i="11"/>
  <c r="C65" i="11" s="1"/>
  <c r="B65" i="12"/>
  <c r="C65" i="12" s="1"/>
  <c r="B65" i="13"/>
  <c r="C65" i="13" s="1"/>
  <c r="B65" i="14"/>
  <c r="C65" i="14" s="1"/>
  <c r="B65" i="15"/>
  <c r="C65" i="15" s="1"/>
  <c r="B65" i="16"/>
  <c r="C65" i="16" s="1"/>
  <c r="B65" i="17"/>
  <c r="C65" i="17" s="1"/>
  <c r="B65" i="18"/>
  <c r="C65" i="18" s="1"/>
  <c r="B65" i="19"/>
  <c r="C65" i="19" s="1"/>
  <c r="B65" i="20"/>
  <c r="C65" i="20" s="1"/>
  <c r="B65" i="21"/>
  <c r="C65" i="21" s="1"/>
  <c r="B65" i="22"/>
  <c r="C65" i="22" s="1"/>
  <c r="B65" i="23"/>
  <c r="C65" i="23" s="1"/>
  <c r="B65" i="24"/>
  <c r="C65" i="24" s="1"/>
  <c r="B65" i="25"/>
  <c r="C65" i="25" s="1"/>
  <c r="B65" i="26"/>
  <c r="C65" i="26" s="1"/>
  <c r="B65" i="27"/>
  <c r="C65" i="27" s="1"/>
  <c r="B65" i="28"/>
  <c r="C65" i="28" s="1"/>
  <c r="B65" i="29"/>
  <c r="C65" i="29" s="1"/>
  <c r="B65" i="34"/>
  <c r="B65" i="5"/>
  <c r="C65" i="5" s="1"/>
  <c r="B64" i="31"/>
  <c r="C64" i="31" s="1"/>
  <c r="B64" i="32"/>
  <c r="C64" i="32" s="1"/>
  <c r="B64" i="33"/>
  <c r="C64" i="33" s="1"/>
  <c r="B64" i="6"/>
  <c r="C64" i="6" s="1"/>
  <c r="B64" i="7"/>
  <c r="C64" i="7" s="1"/>
  <c r="B64" i="4"/>
  <c r="C64" i="4" s="1"/>
  <c r="B64" i="1"/>
  <c r="C64" i="1" s="1"/>
  <c r="B64" i="10"/>
  <c r="C64" i="10" s="1"/>
  <c r="B64" i="11"/>
  <c r="C64" i="11" s="1"/>
  <c r="B64" i="12"/>
  <c r="C64" i="12" s="1"/>
  <c r="B64" i="13"/>
  <c r="C64" i="13" s="1"/>
  <c r="B64" i="14"/>
  <c r="C64" i="14" s="1"/>
  <c r="B64" i="15"/>
  <c r="C64" i="15" s="1"/>
  <c r="B64" i="16"/>
  <c r="C64" i="16" s="1"/>
  <c r="B64" i="17"/>
  <c r="C64" i="17" s="1"/>
  <c r="B64" i="18"/>
  <c r="C64" i="18" s="1"/>
  <c r="B64" i="19"/>
  <c r="C64" i="19" s="1"/>
  <c r="B64" i="20"/>
  <c r="C64" i="20" s="1"/>
  <c r="B64" i="21"/>
  <c r="C64" i="21" s="1"/>
  <c r="B64" i="22"/>
  <c r="C64" i="22" s="1"/>
  <c r="B64" i="23"/>
  <c r="C64" i="23" s="1"/>
  <c r="B64" i="24"/>
  <c r="C64" i="24" s="1"/>
  <c r="B64" i="25"/>
  <c r="C64" i="25" s="1"/>
  <c r="B64" i="26"/>
  <c r="C64" i="26" s="1"/>
  <c r="B64" i="27"/>
  <c r="C64" i="27" s="1"/>
  <c r="B64" i="28"/>
  <c r="C64" i="28" s="1"/>
  <c r="B64" i="29"/>
  <c r="C64" i="29" s="1"/>
  <c r="B64" i="34"/>
  <c r="B64" i="5"/>
  <c r="C64" i="5" s="1"/>
  <c r="B63" i="31"/>
  <c r="C63" i="31" s="1"/>
  <c r="B63" i="32"/>
  <c r="C63" i="32" s="1"/>
  <c r="B63" i="33"/>
  <c r="C63" i="33" s="1"/>
  <c r="B63" i="6"/>
  <c r="C63" i="6" s="1"/>
  <c r="B63" i="7"/>
  <c r="C63" i="7" s="1"/>
  <c r="B63" i="4"/>
  <c r="C63" i="4" s="1"/>
  <c r="B63" i="1"/>
  <c r="C63" i="1" s="1"/>
  <c r="B63" i="10"/>
  <c r="C63" i="10" s="1"/>
  <c r="B63" i="11"/>
  <c r="C63" i="11" s="1"/>
  <c r="B63" i="12"/>
  <c r="C63" i="12" s="1"/>
  <c r="B63" i="13"/>
  <c r="C63" i="13" s="1"/>
  <c r="B63" i="14"/>
  <c r="C63" i="14" s="1"/>
  <c r="B63" i="15"/>
  <c r="C63" i="15" s="1"/>
  <c r="B63" i="16"/>
  <c r="C63" i="16" s="1"/>
  <c r="B63" i="17"/>
  <c r="C63" i="17" s="1"/>
  <c r="B63" i="18"/>
  <c r="C63" i="18" s="1"/>
  <c r="B63" i="19"/>
  <c r="C63" i="19" s="1"/>
  <c r="B63" i="20"/>
  <c r="C63" i="20" s="1"/>
  <c r="B63" i="21"/>
  <c r="C63" i="21" s="1"/>
  <c r="B63" i="22"/>
  <c r="C63" i="22" s="1"/>
  <c r="B63" i="23"/>
  <c r="C63" i="23" s="1"/>
  <c r="B63" i="24"/>
  <c r="C63" i="24" s="1"/>
  <c r="B63" i="25"/>
  <c r="C63" i="25" s="1"/>
  <c r="B63" i="26"/>
  <c r="C63" i="26" s="1"/>
  <c r="B63" i="27"/>
  <c r="C63" i="27" s="1"/>
  <c r="B63" i="28"/>
  <c r="C63" i="28" s="1"/>
  <c r="B63" i="29"/>
  <c r="C63" i="29" s="1"/>
  <c r="B63" i="34"/>
  <c r="B63" i="5"/>
  <c r="C63" i="5" s="1"/>
  <c r="B62" i="31"/>
  <c r="C62" i="31" s="1"/>
  <c r="B62" i="32"/>
  <c r="C62" i="32" s="1"/>
  <c r="B62" i="33"/>
  <c r="C62" i="33" s="1"/>
  <c r="B62" i="6"/>
  <c r="C62" i="6" s="1"/>
  <c r="B62" i="7"/>
  <c r="C62" i="7" s="1"/>
  <c r="B62" i="4"/>
  <c r="C62" i="4" s="1"/>
  <c r="B62" i="1"/>
  <c r="C62" i="1" s="1"/>
  <c r="B62" i="10"/>
  <c r="C62" i="10" s="1"/>
  <c r="B62" i="11"/>
  <c r="C62" i="11" s="1"/>
  <c r="B62" i="12"/>
  <c r="C62" i="12" s="1"/>
  <c r="B62" i="13"/>
  <c r="C62" i="13" s="1"/>
  <c r="B62" i="14"/>
  <c r="C62" i="14" s="1"/>
  <c r="B62" i="15"/>
  <c r="C62" i="15" s="1"/>
  <c r="B62" i="16"/>
  <c r="C62" i="16" s="1"/>
  <c r="B62" i="17"/>
  <c r="C62" i="17" s="1"/>
  <c r="B62" i="18"/>
  <c r="C62" i="18" s="1"/>
  <c r="B62" i="19"/>
  <c r="C62" i="19" s="1"/>
  <c r="B62" i="20"/>
  <c r="C62" i="20" s="1"/>
  <c r="B62" i="21"/>
  <c r="C62" i="21" s="1"/>
  <c r="B62" i="22"/>
  <c r="C62" i="22" s="1"/>
  <c r="B62" i="23"/>
  <c r="C62" i="23" s="1"/>
  <c r="B62" i="24"/>
  <c r="C62" i="24" s="1"/>
  <c r="B62" i="25"/>
  <c r="C62" i="25" s="1"/>
  <c r="B62" i="26"/>
  <c r="C62" i="26" s="1"/>
  <c r="B62" i="27"/>
  <c r="C62" i="27" s="1"/>
  <c r="B62" i="28"/>
  <c r="C62" i="28" s="1"/>
  <c r="B62" i="29"/>
  <c r="C62" i="29" s="1"/>
  <c r="B62" i="34"/>
  <c r="B62" i="5"/>
  <c r="C62" i="5" s="1"/>
  <c r="B61" i="31"/>
  <c r="C61" i="31" s="1"/>
  <c r="B61" i="32"/>
  <c r="C61" i="32" s="1"/>
  <c r="B61" i="33"/>
  <c r="C61" i="33" s="1"/>
  <c r="B61" i="6"/>
  <c r="C61" i="6" s="1"/>
  <c r="B61" i="7"/>
  <c r="C61" i="7" s="1"/>
  <c r="B61" i="4"/>
  <c r="C61" i="4" s="1"/>
  <c r="B61" i="1"/>
  <c r="C61" i="1" s="1"/>
  <c r="B61" i="10"/>
  <c r="C61" i="10" s="1"/>
  <c r="B61" i="11"/>
  <c r="C61" i="11" s="1"/>
  <c r="B61" i="12"/>
  <c r="C61" i="12" s="1"/>
  <c r="B61" i="13"/>
  <c r="C61" i="13" s="1"/>
  <c r="B61" i="14"/>
  <c r="C61" i="14" s="1"/>
  <c r="B61" i="15"/>
  <c r="C61" i="15" s="1"/>
  <c r="B61" i="16"/>
  <c r="C61" i="16" s="1"/>
  <c r="B61" i="17"/>
  <c r="C61" i="17" s="1"/>
  <c r="B61" i="18"/>
  <c r="C61" i="18" s="1"/>
  <c r="B61" i="19"/>
  <c r="C61" i="19" s="1"/>
  <c r="B61" i="20"/>
  <c r="C61" i="20" s="1"/>
  <c r="B61" i="21"/>
  <c r="C61" i="21" s="1"/>
  <c r="B61" i="22"/>
  <c r="C61" i="22" s="1"/>
  <c r="B61" i="23"/>
  <c r="C61" i="23" s="1"/>
  <c r="B61" i="24"/>
  <c r="C61" i="24" s="1"/>
  <c r="B61" i="25"/>
  <c r="C61" i="25" s="1"/>
  <c r="B61" i="26"/>
  <c r="C61" i="26" s="1"/>
  <c r="B61" i="27"/>
  <c r="C61" i="27" s="1"/>
  <c r="B61" i="28"/>
  <c r="C61" i="28" s="1"/>
  <c r="B61" i="29"/>
  <c r="C61" i="29" s="1"/>
  <c r="B61" i="34"/>
  <c r="B61" i="5"/>
  <c r="C61" i="5" s="1"/>
  <c r="B60" i="31"/>
  <c r="C60" i="31" s="1"/>
  <c r="B60" i="32"/>
  <c r="C60" i="32" s="1"/>
  <c r="B60" i="33"/>
  <c r="C60" i="33" s="1"/>
  <c r="B60" i="6"/>
  <c r="C60" i="6" s="1"/>
  <c r="B60" i="7"/>
  <c r="C60" i="7" s="1"/>
  <c r="B60" i="4"/>
  <c r="C60" i="4" s="1"/>
  <c r="B60" i="1"/>
  <c r="C60" i="1" s="1"/>
  <c r="B60" i="10"/>
  <c r="C60" i="10" s="1"/>
  <c r="B60" i="11"/>
  <c r="C60" i="11" s="1"/>
  <c r="B60" i="12"/>
  <c r="C60" i="12" s="1"/>
  <c r="B60" i="13"/>
  <c r="C60" i="13" s="1"/>
  <c r="B60" i="14"/>
  <c r="C60" i="14" s="1"/>
  <c r="B60" i="15"/>
  <c r="C60" i="15" s="1"/>
  <c r="B60" i="16"/>
  <c r="C60" i="16" s="1"/>
  <c r="B60" i="17"/>
  <c r="C60" i="17" s="1"/>
  <c r="B60" i="18"/>
  <c r="C60" i="18" s="1"/>
  <c r="B60" i="19"/>
  <c r="C60" i="19" s="1"/>
  <c r="B60" i="20"/>
  <c r="C60" i="20" s="1"/>
  <c r="B60" i="21"/>
  <c r="C60" i="21" s="1"/>
  <c r="B60" i="22"/>
  <c r="C60" i="22" s="1"/>
  <c r="B60" i="23"/>
  <c r="C60" i="23" s="1"/>
  <c r="B60" i="24"/>
  <c r="C60" i="24" s="1"/>
  <c r="B60" i="25"/>
  <c r="C60" i="25" s="1"/>
  <c r="B60" i="26"/>
  <c r="C60" i="26" s="1"/>
  <c r="B60" i="27"/>
  <c r="C60" i="27" s="1"/>
  <c r="B60" i="28"/>
  <c r="C60" i="28" s="1"/>
  <c r="B60" i="29"/>
  <c r="C60" i="29" s="1"/>
  <c r="B60" i="34"/>
  <c r="B60" i="5"/>
  <c r="C60" i="5" s="1"/>
  <c r="B59" i="31"/>
  <c r="C59" i="31" s="1"/>
  <c r="B59" i="32"/>
  <c r="C59" i="32" s="1"/>
  <c r="B59" i="33"/>
  <c r="C59" i="33" s="1"/>
  <c r="B59" i="6"/>
  <c r="C59" i="6" s="1"/>
  <c r="B59" i="7"/>
  <c r="C59" i="7" s="1"/>
  <c r="B59" i="4"/>
  <c r="C59" i="4" s="1"/>
  <c r="B59" i="1"/>
  <c r="C59" i="1" s="1"/>
  <c r="B59" i="10"/>
  <c r="C59" i="10" s="1"/>
  <c r="B59" i="11"/>
  <c r="C59" i="11" s="1"/>
  <c r="B59" i="12"/>
  <c r="C59" i="12" s="1"/>
  <c r="B59" i="13"/>
  <c r="C59" i="13" s="1"/>
  <c r="B59" i="14"/>
  <c r="C59" i="14" s="1"/>
  <c r="B59" i="15"/>
  <c r="C59" i="15" s="1"/>
  <c r="B59" i="16"/>
  <c r="C59" i="16" s="1"/>
  <c r="B59" i="17"/>
  <c r="C59" i="17" s="1"/>
  <c r="B59" i="18"/>
  <c r="C59" i="18" s="1"/>
  <c r="B59" i="19"/>
  <c r="C59" i="19" s="1"/>
  <c r="B59" i="20"/>
  <c r="C59" i="20" s="1"/>
  <c r="B59" i="21"/>
  <c r="C59" i="21" s="1"/>
  <c r="B59" i="22"/>
  <c r="C59" i="22" s="1"/>
  <c r="B59" i="23"/>
  <c r="C59" i="23" s="1"/>
  <c r="B59" i="24"/>
  <c r="C59" i="24" s="1"/>
  <c r="B59" i="25"/>
  <c r="C59" i="25" s="1"/>
  <c r="B59" i="26"/>
  <c r="C59" i="26" s="1"/>
  <c r="B59" i="27"/>
  <c r="C59" i="27" s="1"/>
  <c r="B59" i="28"/>
  <c r="C59" i="28" s="1"/>
  <c r="B59" i="29"/>
  <c r="C59" i="29" s="1"/>
  <c r="B59" i="34"/>
  <c r="B59" i="5"/>
  <c r="C59" i="5" s="1"/>
  <c r="B58" i="31"/>
  <c r="C58" i="31" s="1"/>
  <c r="B58" i="32"/>
  <c r="C58" i="32" s="1"/>
  <c r="B58" i="33"/>
  <c r="C58" i="33" s="1"/>
  <c r="B58" i="6"/>
  <c r="C58" i="6" s="1"/>
  <c r="B58" i="7"/>
  <c r="C58" i="7" s="1"/>
  <c r="B58" i="4"/>
  <c r="C58" i="4" s="1"/>
  <c r="B58" i="1"/>
  <c r="C58" i="1" s="1"/>
  <c r="B58" i="10"/>
  <c r="C58" i="10" s="1"/>
  <c r="B58" i="11"/>
  <c r="C58" i="11" s="1"/>
  <c r="B58" i="12"/>
  <c r="C58" i="12" s="1"/>
  <c r="B58" i="13"/>
  <c r="C58" i="13" s="1"/>
  <c r="B58" i="14"/>
  <c r="C58" i="14" s="1"/>
  <c r="B58" i="15"/>
  <c r="C58" i="15" s="1"/>
  <c r="B58" i="16"/>
  <c r="C58" i="16" s="1"/>
  <c r="B58" i="17"/>
  <c r="C58" i="17" s="1"/>
  <c r="B58" i="18"/>
  <c r="C58" i="18" s="1"/>
  <c r="B58" i="19"/>
  <c r="C58" i="19" s="1"/>
  <c r="B58" i="20"/>
  <c r="C58" i="20" s="1"/>
  <c r="B58" i="21"/>
  <c r="C58" i="21" s="1"/>
  <c r="B58" i="22"/>
  <c r="C58" i="22" s="1"/>
  <c r="B58" i="23"/>
  <c r="C58" i="23" s="1"/>
  <c r="B58" i="24"/>
  <c r="C58" i="24" s="1"/>
  <c r="B58" i="25"/>
  <c r="C58" i="25" s="1"/>
  <c r="B58" i="26"/>
  <c r="C58" i="26" s="1"/>
  <c r="B58" i="27"/>
  <c r="C58" i="27" s="1"/>
  <c r="B58" i="28"/>
  <c r="C58" i="28" s="1"/>
  <c r="B58" i="29"/>
  <c r="C58" i="29" s="1"/>
  <c r="B58" i="34"/>
  <c r="B58" i="5"/>
  <c r="C58" i="5" s="1"/>
  <c r="B57" i="31"/>
  <c r="C57" i="31" s="1"/>
  <c r="B57" i="32"/>
  <c r="C57" i="32" s="1"/>
  <c r="B57" i="33"/>
  <c r="C57" i="33" s="1"/>
  <c r="B57" i="6"/>
  <c r="C57" i="6" s="1"/>
  <c r="B57" i="7"/>
  <c r="C57" i="7" s="1"/>
  <c r="B57" i="4"/>
  <c r="C57" i="4" s="1"/>
  <c r="B57" i="1"/>
  <c r="C57" i="1" s="1"/>
  <c r="B57" i="10"/>
  <c r="C57" i="10" s="1"/>
  <c r="B57" i="11"/>
  <c r="C57" i="11" s="1"/>
  <c r="B57" i="12"/>
  <c r="C57" i="12" s="1"/>
  <c r="B57" i="13"/>
  <c r="C57" i="13" s="1"/>
  <c r="B57" i="14"/>
  <c r="C57" i="14" s="1"/>
  <c r="B57" i="15"/>
  <c r="C57" i="15" s="1"/>
  <c r="B57" i="16"/>
  <c r="C57" i="16" s="1"/>
  <c r="B57" i="17"/>
  <c r="C57" i="17" s="1"/>
  <c r="B57" i="18"/>
  <c r="C57" i="18" s="1"/>
  <c r="B57" i="19"/>
  <c r="C57" i="19" s="1"/>
  <c r="B57" i="20"/>
  <c r="C57" i="20" s="1"/>
  <c r="B57" i="21"/>
  <c r="C57" i="21" s="1"/>
  <c r="B57" i="22"/>
  <c r="C57" i="22" s="1"/>
  <c r="B57" i="23"/>
  <c r="C57" i="23" s="1"/>
  <c r="B57" i="24"/>
  <c r="C57" i="24" s="1"/>
  <c r="B57" i="25"/>
  <c r="C57" i="25" s="1"/>
  <c r="B57" i="26"/>
  <c r="C57" i="26" s="1"/>
  <c r="B57" i="27"/>
  <c r="C57" i="27" s="1"/>
  <c r="B57" i="28"/>
  <c r="C57" i="28" s="1"/>
  <c r="B57" i="29"/>
  <c r="C57" i="29" s="1"/>
  <c r="B57" i="34"/>
  <c r="B57" i="5"/>
  <c r="C57" i="5" s="1"/>
  <c r="B56" i="31"/>
  <c r="C56" i="31" s="1"/>
  <c r="B56" i="32"/>
  <c r="C56" i="32" s="1"/>
  <c r="B56" i="33"/>
  <c r="C56" i="33" s="1"/>
  <c r="B56" i="6"/>
  <c r="C56" i="6" s="1"/>
  <c r="B56" i="7"/>
  <c r="C56" i="7" s="1"/>
  <c r="B56" i="4"/>
  <c r="C56" i="4" s="1"/>
  <c r="B56" i="1"/>
  <c r="C56" i="1" s="1"/>
  <c r="B56" i="10"/>
  <c r="C56" i="10" s="1"/>
  <c r="B56" i="11"/>
  <c r="C56" i="11" s="1"/>
  <c r="B56" i="12"/>
  <c r="C56" i="12" s="1"/>
  <c r="B56" i="13"/>
  <c r="C56" i="13" s="1"/>
  <c r="B56" i="14"/>
  <c r="C56" i="14" s="1"/>
  <c r="B56" i="15"/>
  <c r="C56" i="15" s="1"/>
  <c r="B56" i="16"/>
  <c r="C56" i="16" s="1"/>
  <c r="B56" i="17"/>
  <c r="C56" i="17" s="1"/>
  <c r="B56" i="18"/>
  <c r="C56" i="18" s="1"/>
  <c r="B56" i="19"/>
  <c r="C56" i="19" s="1"/>
  <c r="B56" i="20"/>
  <c r="C56" i="20" s="1"/>
  <c r="B56" i="21"/>
  <c r="C56" i="21" s="1"/>
  <c r="B56" i="22"/>
  <c r="C56" i="22" s="1"/>
  <c r="B56" i="23"/>
  <c r="C56" i="23" s="1"/>
  <c r="B56" i="24"/>
  <c r="C56" i="24" s="1"/>
  <c r="B56" i="25"/>
  <c r="C56" i="25" s="1"/>
  <c r="B56" i="26"/>
  <c r="C56" i="26" s="1"/>
  <c r="B56" i="27"/>
  <c r="C56" i="27" s="1"/>
  <c r="B56" i="28"/>
  <c r="C56" i="28" s="1"/>
  <c r="B56" i="29"/>
  <c r="C56" i="29" s="1"/>
  <c r="B56" i="34"/>
  <c r="B56" i="5"/>
  <c r="C56" i="5" s="1"/>
  <c r="B55" i="31"/>
  <c r="C55" i="31" s="1"/>
  <c r="B55" i="32"/>
  <c r="C55" i="32" s="1"/>
  <c r="B55" i="33"/>
  <c r="C55" i="33" s="1"/>
  <c r="B55" i="6"/>
  <c r="C55" i="6" s="1"/>
  <c r="B55" i="7"/>
  <c r="C55" i="7" s="1"/>
  <c r="B55" i="4"/>
  <c r="C55" i="4" s="1"/>
  <c r="B55" i="1"/>
  <c r="C55" i="1" s="1"/>
  <c r="B55" i="10"/>
  <c r="C55" i="10" s="1"/>
  <c r="B55" i="11"/>
  <c r="C55" i="11" s="1"/>
  <c r="B55" i="12"/>
  <c r="C55" i="12" s="1"/>
  <c r="B55" i="13"/>
  <c r="C55" i="13" s="1"/>
  <c r="B55" i="14"/>
  <c r="C55" i="14" s="1"/>
  <c r="B55" i="15"/>
  <c r="C55" i="15" s="1"/>
  <c r="B55" i="16"/>
  <c r="C55" i="16" s="1"/>
  <c r="B55" i="17"/>
  <c r="C55" i="17" s="1"/>
  <c r="B55" i="18"/>
  <c r="C55" i="18" s="1"/>
  <c r="B55" i="19"/>
  <c r="C55" i="19" s="1"/>
  <c r="B55" i="20"/>
  <c r="C55" i="20" s="1"/>
  <c r="B55" i="21"/>
  <c r="C55" i="21" s="1"/>
  <c r="B55" i="22"/>
  <c r="C55" i="22" s="1"/>
  <c r="B55" i="23"/>
  <c r="C55" i="23" s="1"/>
  <c r="B55" i="24"/>
  <c r="C55" i="24" s="1"/>
  <c r="B55" i="25"/>
  <c r="C55" i="25" s="1"/>
  <c r="B55" i="26"/>
  <c r="C55" i="26" s="1"/>
  <c r="B55" i="27"/>
  <c r="C55" i="27" s="1"/>
  <c r="B55" i="28"/>
  <c r="C55" i="28" s="1"/>
  <c r="B55" i="29"/>
  <c r="C55" i="29" s="1"/>
  <c r="B55" i="34"/>
  <c r="B55" i="5"/>
  <c r="C55" i="5" s="1"/>
  <c r="B54" i="31"/>
  <c r="C54" i="31" s="1"/>
  <c r="B54" i="32"/>
  <c r="C54" i="32" s="1"/>
  <c r="B54" i="33"/>
  <c r="C54" i="33" s="1"/>
  <c r="B54" i="6"/>
  <c r="C54" i="6" s="1"/>
  <c r="B54" i="7"/>
  <c r="C54" i="7" s="1"/>
  <c r="B54" i="4"/>
  <c r="C54" i="4" s="1"/>
  <c r="B54" i="1"/>
  <c r="C54" i="1" s="1"/>
  <c r="B54" i="10"/>
  <c r="C54" i="10" s="1"/>
  <c r="B54" i="11"/>
  <c r="C54" i="11" s="1"/>
  <c r="B54" i="12"/>
  <c r="C54" i="12" s="1"/>
  <c r="B54" i="13"/>
  <c r="C54" i="13" s="1"/>
  <c r="B54" i="14"/>
  <c r="C54" i="14" s="1"/>
  <c r="B54" i="15"/>
  <c r="C54" i="15" s="1"/>
  <c r="B54" i="16"/>
  <c r="C54" i="16" s="1"/>
  <c r="B54" i="17"/>
  <c r="C54" i="17" s="1"/>
  <c r="B54" i="18"/>
  <c r="C54" i="18" s="1"/>
  <c r="B54" i="19"/>
  <c r="C54" i="19" s="1"/>
  <c r="B54" i="20"/>
  <c r="C54" i="20" s="1"/>
  <c r="B54" i="21"/>
  <c r="C54" i="21" s="1"/>
  <c r="B54" i="22"/>
  <c r="C54" i="22" s="1"/>
  <c r="B54" i="23"/>
  <c r="C54" i="23" s="1"/>
  <c r="B54" i="24"/>
  <c r="C54" i="24" s="1"/>
  <c r="B54" i="25"/>
  <c r="C54" i="25" s="1"/>
  <c r="B54" i="26"/>
  <c r="C54" i="26" s="1"/>
  <c r="B54" i="27"/>
  <c r="C54" i="27" s="1"/>
  <c r="B54" i="28"/>
  <c r="C54" i="28" s="1"/>
  <c r="B54" i="29"/>
  <c r="C54" i="29" s="1"/>
  <c r="B54" i="34"/>
  <c r="B54" i="5"/>
  <c r="C54" i="5" s="1"/>
  <c r="B53" i="31"/>
  <c r="C53" i="31" s="1"/>
  <c r="B53" i="32"/>
  <c r="C53" i="32" s="1"/>
  <c r="B53" i="33"/>
  <c r="C53" i="33" s="1"/>
  <c r="B53" i="6"/>
  <c r="C53" i="6" s="1"/>
  <c r="B53" i="7"/>
  <c r="C53" i="7" s="1"/>
  <c r="B53" i="4"/>
  <c r="C53" i="4" s="1"/>
  <c r="B53" i="1"/>
  <c r="C53" i="1" s="1"/>
  <c r="B53" i="10"/>
  <c r="C53" i="10" s="1"/>
  <c r="B53" i="11"/>
  <c r="C53" i="11" s="1"/>
  <c r="B53" i="12"/>
  <c r="C53" i="12" s="1"/>
  <c r="B53" i="13"/>
  <c r="C53" i="13" s="1"/>
  <c r="B53" i="14"/>
  <c r="C53" i="14" s="1"/>
  <c r="B53" i="15"/>
  <c r="C53" i="15" s="1"/>
  <c r="B53" i="16"/>
  <c r="C53" i="16" s="1"/>
  <c r="B53" i="17"/>
  <c r="C53" i="17" s="1"/>
  <c r="B53" i="18"/>
  <c r="C53" i="18" s="1"/>
  <c r="B53" i="19"/>
  <c r="C53" i="19" s="1"/>
  <c r="B53" i="20"/>
  <c r="C53" i="20" s="1"/>
  <c r="B53" i="21"/>
  <c r="C53" i="21" s="1"/>
  <c r="B53" i="22"/>
  <c r="C53" i="22" s="1"/>
  <c r="B53" i="23"/>
  <c r="C53" i="23" s="1"/>
  <c r="B53" i="24"/>
  <c r="C53" i="24" s="1"/>
  <c r="B53" i="25"/>
  <c r="C53" i="25" s="1"/>
  <c r="B53" i="26"/>
  <c r="C53" i="26" s="1"/>
  <c r="B53" i="27"/>
  <c r="C53" i="27" s="1"/>
  <c r="B53" i="28"/>
  <c r="C53" i="28" s="1"/>
  <c r="B53" i="29"/>
  <c r="C53" i="29" s="1"/>
  <c r="B53" i="34"/>
  <c r="B53" i="5"/>
  <c r="C53" i="5" s="1"/>
  <c r="B52" i="31"/>
  <c r="C52" i="31" s="1"/>
  <c r="B52" i="32"/>
  <c r="C52" i="32" s="1"/>
  <c r="B52" i="33"/>
  <c r="C52" i="33" s="1"/>
  <c r="B52" i="6"/>
  <c r="C52" i="6" s="1"/>
  <c r="B52" i="7"/>
  <c r="C52" i="7" s="1"/>
  <c r="B52" i="4"/>
  <c r="C52" i="4" s="1"/>
  <c r="B52" i="1"/>
  <c r="C52" i="1" s="1"/>
  <c r="B52" i="10"/>
  <c r="C52" i="10" s="1"/>
  <c r="B52" i="11"/>
  <c r="C52" i="11" s="1"/>
  <c r="B52" i="12"/>
  <c r="C52" i="12" s="1"/>
  <c r="B52" i="13"/>
  <c r="C52" i="13" s="1"/>
  <c r="B52" i="14"/>
  <c r="C52" i="14" s="1"/>
  <c r="B52" i="15"/>
  <c r="C52" i="15" s="1"/>
  <c r="B52" i="16"/>
  <c r="C52" i="16" s="1"/>
  <c r="B52" i="17"/>
  <c r="C52" i="17" s="1"/>
  <c r="B52" i="18"/>
  <c r="C52" i="18" s="1"/>
  <c r="B52" i="19"/>
  <c r="C52" i="19" s="1"/>
  <c r="B52" i="20"/>
  <c r="C52" i="20" s="1"/>
  <c r="B52" i="21"/>
  <c r="C52" i="21" s="1"/>
  <c r="B52" i="22"/>
  <c r="C52" i="22" s="1"/>
  <c r="B52" i="23"/>
  <c r="C52" i="23" s="1"/>
  <c r="B52" i="24"/>
  <c r="C52" i="24" s="1"/>
  <c r="B52" i="25"/>
  <c r="C52" i="25" s="1"/>
  <c r="B52" i="26"/>
  <c r="C52" i="26" s="1"/>
  <c r="B52" i="27"/>
  <c r="C52" i="27" s="1"/>
  <c r="B52" i="28"/>
  <c r="C52" i="28" s="1"/>
  <c r="B52" i="29"/>
  <c r="C52" i="29" s="1"/>
  <c r="B52" i="34"/>
  <c r="B52" i="5"/>
  <c r="C52" i="5" s="1"/>
  <c r="B51" i="31"/>
  <c r="C51" i="31" s="1"/>
  <c r="B51" i="32"/>
  <c r="C51" i="32" s="1"/>
  <c r="B51" i="33"/>
  <c r="C51" i="33" s="1"/>
  <c r="B51" i="6"/>
  <c r="C51" i="6" s="1"/>
  <c r="B51" i="7"/>
  <c r="C51" i="7" s="1"/>
  <c r="B51" i="4"/>
  <c r="C51" i="4" s="1"/>
  <c r="B51" i="1"/>
  <c r="C51" i="1" s="1"/>
  <c r="B51" i="10"/>
  <c r="C51" i="10" s="1"/>
  <c r="B51" i="11"/>
  <c r="C51" i="11" s="1"/>
  <c r="B51" i="12"/>
  <c r="C51" i="12" s="1"/>
  <c r="B51" i="13"/>
  <c r="C51" i="13" s="1"/>
  <c r="B51" i="14"/>
  <c r="C51" i="14" s="1"/>
  <c r="B51" i="15"/>
  <c r="C51" i="15" s="1"/>
  <c r="B51" i="16"/>
  <c r="C51" i="16" s="1"/>
  <c r="B51" i="17"/>
  <c r="C51" i="17" s="1"/>
  <c r="B51" i="18"/>
  <c r="C51" i="18" s="1"/>
  <c r="B51" i="19"/>
  <c r="C51" i="19" s="1"/>
  <c r="B51" i="20"/>
  <c r="C51" i="20" s="1"/>
  <c r="B51" i="21"/>
  <c r="C51" i="21" s="1"/>
  <c r="B51" i="22"/>
  <c r="C51" i="22" s="1"/>
  <c r="B51" i="23"/>
  <c r="C51" i="23" s="1"/>
  <c r="B51" i="24"/>
  <c r="C51" i="24" s="1"/>
  <c r="B51" i="25"/>
  <c r="C51" i="25" s="1"/>
  <c r="B51" i="26"/>
  <c r="C51" i="26" s="1"/>
  <c r="B51" i="27"/>
  <c r="C51" i="27" s="1"/>
  <c r="B51" i="28"/>
  <c r="C51" i="28" s="1"/>
  <c r="B51" i="29"/>
  <c r="C51" i="29" s="1"/>
  <c r="B51" i="34"/>
  <c r="B51" i="5"/>
  <c r="C51" i="5" s="1"/>
  <c r="B50" i="31"/>
  <c r="C50" i="31" s="1"/>
  <c r="B50" i="32"/>
  <c r="C50" i="32" s="1"/>
  <c r="B50" i="33"/>
  <c r="C50" i="33" s="1"/>
  <c r="B50" i="6"/>
  <c r="C50" i="6" s="1"/>
  <c r="B50" i="7"/>
  <c r="C50" i="7" s="1"/>
  <c r="B50" i="4"/>
  <c r="C50" i="4" s="1"/>
  <c r="B50" i="1"/>
  <c r="C50" i="1" s="1"/>
  <c r="B50" i="10"/>
  <c r="C50" i="10" s="1"/>
  <c r="B50" i="11"/>
  <c r="C50" i="11" s="1"/>
  <c r="B50" i="12"/>
  <c r="C50" i="12" s="1"/>
  <c r="B50" i="13"/>
  <c r="C50" i="13" s="1"/>
  <c r="B50" i="14"/>
  <c r="C50" i="14" s="1"/>
  <c r="B50" i="15"/>
  <c r="C50" i="15" s="1"/>
  <c r="B50" i="16"/>
  <c r="C50" i="16" s="1"/>
  <c r="B50" i="17"/>
  <c r="C50" i="17" s="1"/>
  <c r="B50" i="18"/>
  <c r="C50" i="18" s="1"/>
  <c r="B50" i="19"/>
  <c r="C50" i="19" s="1"/>
  <c r="B50" i="20"/>
  <c r="C50" i="20" s="1"/>
  <c r="B50" i="21"/>
  <c r="C50" i="21" s="1"/>
  <c r="B50" i="22"/>
  <c r="C50" i="22" s="1"/>
  <c r="B50" i="23"/>
  <c r="C50" i="23" s="1"/>
  <c r="B50" i="24"/>
  <c r="C50" i="24" s="1"/>
  <c r="B50" i="25"/>
  <c r="C50" i="25" s="1"/>
  <c r="B50" i="26"/>
  <c r="C50" i="26" s="1"/>
  <c r="B50" i="27"/>
  <c r="C50" i="27" s="1"/>
  <c r="B50" i="28"/>
  <c r="C50" i="28" s="1"/>
  <c r="B50" i="29"/>
  <c r="C50" i="29" s="1"/>
  <c r="B50" i="34"/>
  <c r="B50" i="5"/>
  <c r="C50" i="5" s="1"/>
  <c r="B49" i="31"/>
  <c r="C49" i="31" s="1"/>
  <c r="B49" i="32"/>
  <c r="C49" i="32" s="1"/>
  <c r="B49" i="33"/>
  <c r="C49" i="33" s="1"/>
  <c r="B49" i="6"/>
  <c r="C49" i="6" s="1"/>
  <c r="B49" i="7"/>
  <c r="C49" i="7" s="1"/>
  <c r="B49" i="4"/>
  <c r="C49" i="4" s="1"/>
  <c r="B49" i="1"/>
  <c r="C49" i="1" s="1"/>
  <c r="B49" i="10"/>
  <c r="C49" i="10" s="1"/>
  <c r="B49" i="11"/>
  <c r="C49" i="11" s="1"/>
  <c r="B49" i="12"/>
  <c r="C49" i="12" s="1"/>
  <c r="B49" i="13"/>
  <c r="C49" i="13" s="1"/>
  <c r="B49" i="14"/>
  <c r="C49" i="14" s="1"/>
  <c r="B49" i="15"/>
  <c r="C49" i="15" s="1"/>
  <c r="B49" i="16"/>
  <c r="C49" i="16" s="1"/>
  <c r="B49" i="17"/>
  <c r="C49" i="17" s="1"/>
  <c r="B49" i="18"/>
  <c r="C49" i="18" s="1"/>
  <c r="B49" i="19"/>
  <c r="C49" i="19" s="1"/>
  <c r="B49" i="20"/>
  <c r="C49" i="20" s="1"/>
  <c r="B49" i="21"/>
  <c r="C49" i="21" s="1"/>
  <c r="B49" i="22"/>
  <c r="C49" i="22" s="1"/>
  <c r="B49" i="23"/>
  <c r="C49" i="23" s="1"/>
  <c r="B49" i="24"/>
  <c r="C49" i="24" s="1"/>
  <c r="B49" i="25"/>
  <c r="C49" i="25" s="1"/>
  <c r="B49" i="26"/>
  <c r="C49" i="26" s="1"/>
  <c r="B49" i="27"/>
  <c r="C49" i="27" s="1"/>
  <c r="B49" i="28"/>
  <c r="C49" i="28" s="1"/>
  <c r="B49" i="29"/>
  <c r="C49" i="29" s="1"/>
  <c r="B49" i="34"/>
  <c r="B49" i="5"/>
  <c r="C49" i="5" s="1"/>
  <c r="B48" i="31"/>
  <c r="C48" i="31" s="1"/>
  <c r="B48" i="32"/>
  <c r="C48" i="32" s="1"/>
  <c r="B48" i="33"/>
  <c r="C48" i="33" s="1"/>
  <c r="B48" i="6"/>
  <c r="C48" i="6" s="1"/>
  <c r="B48" i="7"/>
  <c r="C48" i="7" s="1"/>
  <c r="B48" i="4"/>
  <c r="C48" i="4" s="1"/>
  <c r="B48" i="1"/>
  <c r="C48" i="1" s="1"/>
  <c r="B48" i="10"/>
  <c r="C48" i="10" s="1"/>
  <c r="B48" i="11"/>
  <c r="C48" i="11" s="1"/>
  <c r="B48" i="12"/>
  <c r="C48" i="12" s="1"/>
  <c r="B48" i="13"/>
  <c r="C48" i="13" s="1"/>
  <c r="B48" i="14"/>
  <c r="C48" i="14" s="1"/>
  <c r="B48" i="15"/>
  <c r="C48" i="15" s="1"/>
  <c r="B48" i="16"/>
  <c r="C48" i="16" s="1"/>
  <c r="B48" i="17"/>
  <c r="C48" i="17" s="1"/>
  <c r="B48" i="18"/>
  <c r="C48" i="18" s="1"/>
  <c r="B48" i="19"/>
  <c r="C48" i="19" s="1"/>
  <c r="B48" i="20"/>
  <c r="C48" i="20" s="1"/>
  <c r="B48" i="21"/>
  <c r="C48" i="21" s="1"/>
  <c r="B48" i="22"/>
  <c r="C48" i="22" s="1"/>
  <c r="B48" i="23"/>
  <c r="C48" i="23" s="1"/>
  <c r="B48" i="24"/>
  <c r="C48" i="24" s="1"/>
  <c r="B48" i="25"/>
  <c r="C48" i="25" s="1"/>
  <c r="B48" i="26"/>
  <c r="C48" i="26" s="1"/>
  <c r="B48" i="27"/>
  <c r="C48" i="27" s="1"/>
  <c r="B48" i="28"/>
  <c r="C48" i="28" s="1"/>
  <c r="B48" i="29"/>
  <c r="C48" i="29" s="1"/>
  <c r="B48" i="34"/>
  <c r="B48" i="5"/>
  <c r="C48" i="5" s="1"/>
  <c r="B47" i="31"/>
  <c r="C47" i="31" s="1"/>
  <c r="B47" i="32"/>
  <c r="C47" i="32" s="1"/>
  <c r="B47" i="33"/>
  <c r="C47" i="33" s="1"/>
  <c r="B47" i="6"/>
  <c r="C47" i="6" s="1"/>
  <c r="B47" i="7"/>
  <c r="C47" i="7" s="1"/>
  <c r="B47" i="4"/>
  <c r="C47" i="4" s="1"/>
  <c r="B47" i="1"/>
  <c r="C47" i="1" s="1"/>
  <c r="B47" i="10"/>
  <c r="C47" i="10" s="1"/>
  <c r="B47" i="11"/>
  <c r="C47" i="11" s="1"/>
  <c r="B47" i="12"/>
  <c r="C47" i="12" s="1"/>
  <c r="B47" i="13"/>
  <c r="C47" i="13" s="1"/>
  <c r="B47" i="14"/>
  <c r="C47" i="14" s="1"/>
  <c r="B47" i="15"/>
  <c r="C47" i="15" s="1"/>
  <c r="B47" i="16"/>
  <c r="C47" i="16" s="1"/>
  <c r="B47" i="17"/>
  <c r="C47" i="17" s="1"/>
  <c r="B47" i="18"/>
  <c r="C47" i="18" s="1"/>
  <c r="B47" i="19"/>
  <c r="C47" i="19" s="1"/>
  <c r="B47" i="20"/>
  <c r="C47" i="20" s="1"/>
  <c r="B47" i="21"/>
  <c r="C47" i="21" s="1"/>
  <c r="B47" i="22"/>
  <c r="C47" i="22" s="1"/>
  <c r="B47" i="23"/>
  <c r="C47" i="23" s="1"/>
  <c r="B47" i="24"/>
  <c r="C47" i="24" s="1"/>
  <c r="B47" i="25"/>
  <c r="C47" i="25" s="1"/>
  <c r="B47" i="26"/>
  <c r="C47" i="26" s="1"/>
  <c r="B47" i="27"/>
  <c r="C47" i="27" s="1"/>
  <c r="B47" i="28"/>
  <c r="C47" i="28" s="1"/>
  <c r="B47" i="29"/>
  <c r="C47" i="29" s="1"/>
  <c r="B47" i="34"/>
  <c r="B47" i="5"/>
  <c r="C47" i="5" s="1"/>
  <c r="B46" i="31"/>
  <c r="C46" i="31" s="1"/>
  <c r="B46" i="32"/>
  <c r="C46" i="32" s="1"/>
  <c r="B46" i="33"/>
  <c r="C46" i="33" s="1"/>
  <c r="B46" i="6"/>
  <c r="C46" i="6" s="1"/>
  <c r="B46" i="7"/>
  <c r="C46" i="7" s="1"/>
  <c r="B46" i="4"/>
  <c r="C46" i="4" s="1"/>
  <c r="B46" i="1"/>
  <c r="C46" i="1" s="1"/>
  <c r="B46" i="10"/>
  <c r="C46" i="10" s="1"/>
  <c r="B46" i="11"/>
  <c r="C46" i="11" s="1"/>
  <c r="B46" i="12"/>
  <c r="C46" i="12" s="1"/>
  <c r="B46" i="13"/>
  <c r="C46" i="13" s="1"/>
  <c r="B46" i="14"/>
  <c r="C46" i="14" s="1"/>
  <c r="B46" i="15"/>
  <c r="C46" i="15" s="1"/>
  <c r="B46" i="16"/>
  <c r="C46" i="16" s="1"/>
  <c r="B46" i="17"/>
  <c r="C46" i="17" s="1"/>
  <c r="B46" i="18"/>
  <c r="C46" i="18" s="1"/>
  <c r="B46" i="19"/>
  <c r="C46" i="19" s="1"/>
  <c r="B46" i="20"/>
  <c r="C46" i="20" s="1"/>
  <c r="B46" i="21"/>
  <c r="C46" i="21" s="1"/>
  <c r="B46" i="22"/>
  <c r="C46" i="22" s="1"/>
  <c r="B46" i="23"/>
  <c r="C46" i="23" s="1"/>
  <c r="B46" i="24"/>
  <c r="C46" i="24" s="1"/>
  <c r="B46" i="25"/>
  <c r="C46" i="25" s="1"/>
  <c r="B46" i="26"/>
  <c r="C46" i="26" s="1"/>
  <c r="B46" i="27"/>
  <c r="C46" i="27" s="1"/>
  <c r="B46" i="28"/>
  <c r="C46" i="28" s="1"/>
  <c r="B46" i="29"/>
  <c r="C46" i="29" s="1"/>
  <c r="B46" i="34"/>
  <c r="B46" i="5"/>
  <c r="C46" i="5" s="1"/>
  <c r="B45" i="31"/>
  <c r="C45" i="31" s="1"/>
  <c r="B45" i="32"/>
  <c r="C45" i="32" s="1"/>
  <c r="B45" i="33"/>
  <c r="C45" i="33" s="1"/>
  <c r="B45" i="6"/>
  <c r="C45" i="6" s="1"/>
  <c r="B45" i="7"/>
  <c r="C45" i="7" s="1"/>
  <c r="B45" i="4"/>
  <c r="C45" i="4" s="1"/>
  <c r="B45" i="1"/>
  <c r="C45" i="1" s="1"/>
  <c r="B45" i="10"/>
  <c r="C45" i="10" s="1"/>
  <c r="B45" i="11"/>
  <c r="C45" i="11" s="1"/>
  <c r="B45" i="12"/>
  <c r="C45" i="12" s="1"/>
  <c r="B45" i="13"/>
  <c r="C45" i="13" s="1"/>
  <c r="B45" i="14"/>
  <c r="C45" i="14" s="1"/>
  <c r="B45" i="15"/>
  <c r="C45" i="15" s="1"/>
  <c r="B45" i="16"/>
  <c r="C45" i="16" s="1"/>
  <c r="B45" i="17"/>
  <c r="C45" i="17" s="1"/>
  <c r="B45" i="18"/>
  <c r="C45" i="18" s="1"/>
  <c r="B45" i="19"/>
  <c r="C45" i="19" s="1"/>
  <c r="B45" i="20"/>
  <c r="C45" i="20" s="1"/>
  <c r="B45" i="21"/>
  <c r="C45" i="21" s="1"/>
  <c r="B45" i="22"/>
  <c r="C45" i="22" s="1"/>
  <c r="B45" i="23"/>
  <c r="C45" i="23" s="1"/>
  <c r="B45" i="24"/>
  <c r="C45" i="24" s="1"/>
  <c r="B45" i="25"/>
  <c r="C45" i="25" s="1"/>
  <c r="B45" i="26"/>
  <c r="C45" i="26" s="1"/>
  <c r="B45" i="27"/>
  <c r="C45" i="27" s="1"/>
  <c r="B45" i="28"/>
  <c r="C45" i="28" s="1"/>
  <c r="B45" i="29"/>
  <c r="C45" i="29" s="1"/>
  <c r="B45" i="34"/>
  <c r="B45" i="5"/>
  <c r="C45" i="5" s="1"/>
  <c r="B44" i="31"/>
  <c r="C44" i="31" s="1"/>
  <c r="B44" i="32"/>
  <c r="C44" i="32" s="1"/>
  <c r="B44" i="33"/>
  <c r="C44" i="33" s="1"/>
  <c r="B44" i="6"/>
  <c r="C44" i="6" s="1"/>
  <c r="B44" i="7"/>
  <c r="C44" i="7" s="1"/>
  <c r="B44" i="4"/>
  <c r="C44" i="4" s="1"/>
  <c r="B44" i="1"/>
  <c r="C44" i="1" s="1"/>
  <c r="B44" i="10"/>
  <c r="C44" i="10" s="1"/>
  <c r="B44" i="11"/>
  <c r="C44" i="11" s="1"/>
  <c r="B44" i="12"/>
  <c r="C44" i="12" s="1"/>
  <c r="B44" i="13"/>
  <c r="C44" i="13" s="1"/>
  <c r="B44" i="14"/>
  <c r="C44" i="14" s="1"/>
  <c r="B44" i="15"/>
  <c r="C44" i="15" s="1"/>
  <c r="B44" i="16"/>
  <c r="C44" i="16" s="1"/>
  <c r="B44" i="17"/>
  <c r="C44" i="17" s="1"/>
  <c r="B44" i="18"/>
  <c r="C44" i="18" s="1"/>
  <c r="B44" i="19"/>
  <c r="C44" i="19" s="1"/>
  <c r="B44" i="20"/>
  <c r="C44" i="20" s="1"/>
  <c r="B44" i="21"/>
  <c r="C44" i="21" s="1"/>
  <c r="B44" i="22"/>
  <c r="C44" i="22" s="1"/>
  <c r="B44" i="23"/>
  <c r="C44" i="23" s="1"/>
  <c r="B44" i="24"/>
  <c r="C44" i="24" s="1"/>
  <c r="B44" i="25"/>
  <c r="C44" i="25" s="1"/>
  <c r="B44" i="26"/>
  <c r="C44" i="26" s="1"/>
  <c r="B44" i="27"/>
  <c r="C44" i="27" s="1"/>
  <c r="B44" i="28"/>
  <c r="C44" i="28" s="1"/>
  <c r="B44" i="29"/>
  <c r="C44" i="29" s="1"/>
  <c r="B44" i="34"/>
  <c r="B44" i="5"/>
  <c r="C44" i="5" s="1"/>
  <c r="B43" i="31"/>
  <c r="C43" i="31" s="1"/>
  <c r="B43" i="32"/>
  <c r="C43" i="32" s="1"/>
  <c r="B43" i="33"/>
  <c r="C43" i="33" s="1"/>
  <c r="B43" i="6"/>
  <c r="C43" i="6" s="1"/>
  <c r="B43" i="7"/>
  <c r="C43" i="7" s="1"/>
  <c r="B43" i="4"/>
  <c r="C43" i="4" s="1"/>
  <c r="B43" i="1"/>
  <c r="C43" i="1" s="1"/>
  <c r="B43" i="10"/>
  <c r="C43" i="10" s="1"/>
  <c r="B43" i="11"/>
  <c r="C43" i="11" s="1"/>
  <c r="B43" i="12"/>
  <c r="C43" i="12" s="1"/>
  <c r="B43" i="13"/>
  <c r="C43" i="13" s="1"/>
  <c r="B43" i="14"/>
  <c r="C43" i="14" s="1"/>
  <c r="B43" i="15"/>
  <c r="C43" i="15" s="1"/>
  <c r="B43" i="16"/>
  <c r="C43" i="16" s="1"/>
  <c r="B43" i="17"/>
  <c r="C43" i="17" s="1"/>
  <c r="B43" i="18"/>
  <c r="C43" i="18" s="1"/>
  <c r="B43" i="19"/>
  <c r="C43" i="19" s="1"/>
  <c r="B43" i="20"/>
  <c r="C43" i="20" s="1"/>
  <c r="B43" i="21"/>
  <c r="C43" i="21" s="1"/>
  <c r="B43" i="22"/>
  <c r="C43" i="22" s="1"/>
  <c r="B43" i="23"/>
  <c r="C43" i="23" s="1"/>
  <c r="B43" i="24"/>
  <c r="C43" i="24" s="1"/>
  <c r="B43" i="25"/>
  <c r="C43" i="25" s="1"/>
  <c r="B43" i="26"/>
  <c r="C43" i="26" s="1"/>
  <c r="B43" i="27"/>
  <c r="C43" i="27" s="1"/>
  <c r="B43" i="28"/>
  <c r="C43" i="28" s="1"/>
  <c r="B43" i="29"/>
  <c r="C43" i="29" s="1"/>
  <c r="B43" i="34"/>
  <c r="B43" i="5"/>
  <c r="C43" i="5" s="1"/>
  <c r="B42" i="31"/>
  <c r="C42" i="31" s="1"/>
  <c r="B42" i="32"/>
  <c r="C42" i="32" s="1"/>
  <c r="B42" i="33"/>
  <c r="C42" i="33" s="1"/>
  <c r="B42" i="6"/>
  <c r="C42" i="6" s="1"/>
  <c r="B42" i="7"/>
  <c r="C42" i="7" s="1"/>
  <c r="B42" i="4"/>
  <c r="C42" i="4" s="1"/>
  <c r="B42" i="1"/>
  <c r="C42" i="1" s="1"/>
  <c r="B42" i="10"/>
  <c r="C42" i="10" s="1"/>
  <c r="B42" i="11"/>
  <c r="C42" i="11" s="1"/>
  <c r="B42" i="12"/>
  <c r="C42" i="12" s="1"/>
  <c r="B42" i="13"/>
  <c r="C42" i="13" s="1"/>
  <c r="B42" i="14"/>
  <c r="C42" i="14" s="1"/>
  <c r="B42" i="15"/>
  <c r="C42" i="15" s="1"/>
  <c r="B42" i="16"/>
  <c r="C42" i="16" s="1"/>
  <c r="B42" i="17"/>
  <c r="C42" i="17" s="1"/>
  <c r="B42" i="18"/>
  <c r="C42" i="18" s="1"/>
  <c r="B42" i="19"/>
  <c r="C42" i="19" s="1"/>
  <c r="B42" i="20"/>
  <c r="C42" i="20" s="1"/>
  <c r="B42" i="21"/>
  <c r="C42" i="21" s="1"/>
  <c r="B42" i="22"/>
  <c r="C42" i="22" s="1"/>
  <c r="B42" i="23"/>
  <c r="C42" i="23" s="1"/>
  <c r="B42" i="24"/>
  <c r="C42" i="24" s="1"/>
  <c r="B42" i="25"/>
  <c r="C42" i="25" s="1"/>
  <c r="B42" i="26"/>
  <c r="C42" i="26" s="1"/>
  <c r="B42" i="27"/>
  <c r="C42" i="27" s="1"/>
  <c r="B42" i="28"/>
  <c r="C42" i="28" s="1"/>
  <c r="B42" i="29"/>
  <c r="C42" i="29" s="1"/>
  <c r="B42" i="34"/>
  <c r="B42" i="5"/>
  <c r="C42" i="5" s="1"/>
  <c r="B41" i="31"/>
  <c r="C41" i="31" s="1"/>
  <c r="B41" i="32"/>
  <c r="C41" i="32" s="1"/>
  <c r="B41" i="33"/>
  <c r="C41" i="33" s="1"/>
  <c r="B41" i="6"/>
  <c r="C41" i="6" s="1"/>
  <c r="B41" i="7"/>
  <c r="C41" i="7" s="1"/>
  <c r="B41" i="4"/>
  <c r="C41" i="4" s="1"/>
  <c r="B41" i="1"/>
  <c r="C41" i="1" s="1"/>
  <c r="B41" i="10"/>
  <c r="C41" i="10" s="1"/>
  <c r="B41" i="11"/>
  <c r="C41" i="11" s="1"/>
  <c r="B41" i="12"/>
  <c r="C41" i="12" s="1"/>
  <c r="B41" i="13"/>
  <c r="C41" i="13" s="1"/>
  <c r="B41" i="14"/>
  <c r="C41" i="14" s="1"/>
  <c r="B41" i="15"/>
  <c r="C41" i="15" s="1"/>
  <c r="B41" i="16"/>
  <c r="C41" i="16" s="1"/>
  <c r="B41" i="17"/>
  <c r="C41" i="17" s="1"/>
  <c r="B41" i="18"/>
  <c r="C41" i="18" s="1"/>
  <c r="B41" i="19"/>
  <c r="C41" i="19" s="1"/>
  <c r="B41" i="20"/>
  <c r="C41" i="20" s="1"/>
  <c r="B41" i="21"/>
  <c r="C41" i="21" s="1"/>
  <c r="B41" i="22"/>
  <c r="C41" i="22" s="1"/>
  <c r="B41" i="23"/>
  <c r="C41" i="23" s="1"/>
  <c r="B41" i="24"/>
  <c r="C41" i="24" s="1"/>
  <c r="B41" i="25"/>
  <c r="C41" i="25" s="1"/>
  <c r="B41" i="26"/>
  <c r="C41" i="26" s="1"/>
  <c r="B41" i="27"/>
  <c r="C41" i="27" s="1"/>
  <c r="B41" i="28"/>
  <c r="C41" i="28" s="1"/>
  <c r="B41" i="29"/>
  <c r="C41" i="29" s="1"/>
  <c r="B41" i="34"/>
  <c r="B41" i="5"/>
  <c r="C41" i="5" s="1"/>
  <c r="B39" i="31"/>
  <c r="C39" i="31" s="1"/>
  <c r="B39" i="32"/>
  <c r="C39" i="32" s="1"/>
  <c r="B39" i="33"/>
  <c r="C39" i="33" s="1"/>
  <c r="B39" i="6"/>
  <c r="C39" i="6" s="1"/>
  <c r="B39" i="7"/>
  <c r="C39" i="7" s="1"/>
  <c r="B39" i="4"/>
  <c r="C39" i="4" s="1"/>
  <c r="B39" i="1"/>
  <c r="C39" i="1" s="1"/>
  <c r="B39" i="10"/>
  <c r="C39" i="10" s="1"/>
  <c r="B39" i="11"/>
  <c r="C39" i="11" s="1"/>
  <c r="B39" i="12"/>
  <c r="C39" i="12" s="1"/>
  <c r="B39" i="13"/>
  <c r="C39" i="13" s="1"/>
  <c r="B39" i="14"/>
  <c r="C39" i="14" s="1"/>
  <c r="B39" i="15"/>
  <c r="C39" i="15" s="1"/>
  <c r="B39" i="16"/>
  <c r="C39" i="16" s="1"/>
  <c r="B39" i="17"/>
  <c r="C39" i="17" s="1"/>
  <c r="B39" i="18"/>
  <c r="C39" i="18" s="1"/>
  <c r="B39" i="19"/>
  <c r="C39" i="19" s="1"/>
  <c r="B39" i="20"/>
  <c r="C39" i="20" s="1"/>
  <c r="B39" i="21"/>
  <c r="C39" i="21" s="1"/>
  <c r="B39" i="22"/>
  <c r="C39" i="22" s="1"/>
  <c r="B39" i="23"/>
  <c r="C39" i="23" s="1"/>
  <c r="B39" i="24"/>
  <c r="C39" i="24" s="1"/>
  <c r="B39" i="25"/>
  <c r="C39" i="25" s="1"/>
  <c r="B39" i="26"/>
  <c r="C39" i="26" s="1"/>
  <c r="B39" i="27"/>
  <c r="C39" i="27" s="1"/>
  <c r="B39" i="28"/>
  <c r="C39" i="28" s="1"/>
  <c r="B39" i="29"/>
  <c r="C39" i="29" s="1"/>
  <c r="B39" i="34"/>
  <c r="B39" i="5"/>
  <c r="C39" i="5" s="1"/>
  <c r="B38" i="31"/>
  <c r="C38" i="31" s="1"/>
  <c r="B38" i="32"/>
  <c r="C38" i="32" s="1"/>
  <c r="B38" i="33"/>
  <c r="C38" i="33" s="1"/>
  <c r="B38" i="6"/>
  <c r="C38" i="6" s="1"/>
  <c r="B38" i="7"/>
  <c r="C38" i="7" s="1"/>
  <c r="B38" i="4"/>
  <c r="C38" i="4" s="1"/>
  <c r="B38" i="1"/>
  <c r="C38" i="1" s="1"/>
  <c r="B38" i="10"/>
  <c r="C38" i="10" s="1"/>
  <c r="B38" i="11"/>
  <c r="C38" i="11" s="1"/>
  <c r="B38" i="12"/>
  <c r="C38" i="12" s="1"/>
  <c r="B38" i="13"/>
  <c r="C38" i="13" s="1"/>
  <c r="B38" i="14"/>
  <c r="C38" i="14" s="1"/>
  <c r="B38" i="15"/>
  <c r="C38" i="15" s="1"/>
  <c r="B38" i="16"/>
  <c r="C38" i="16" s="1"/>
  <c r="B38" i="17"/>
  <c r="C38" i="17" s="1"/>
  <c r="B38" i="18"/>
  <c r="C38" i="18" s="1"/>
  <c r="B38" i="19"/>
  <c r="C38" i="19" s="1"/>
  <c r="B38" i="20"/>
  <c r="C38" i="20" s="1"/>
  <c r="B38" i="21"/>
  <c r="C38" i="21" s="1"/>
  <c r="B38" i="22"/>
  <c r="C38" i="22" s="1"/>
  <c r="B38" i="23"/>
  <c r="C38" i="23" s="1"/>
  <c r="B38" i="24"/>
  <c r="C38" i="24" s="1"/>
  <c r="B38" i="25"/>
  <c r="C38" i="25" s="1"/>
  <c r="B38" i="26"/>
  <c r="C38" i="26" s="1"/>
  <c r="B38" i="27"/>
  <c r="C38" i="27" s="1"/>
  <c r="B38" i="28"/>
  <c r="C38" i="28" s="1"/>
  <c r="B38" i="29"/>
  <c r="C38" i="29" s="1"/>
  <c r="B38" i="34"/>
  <c r="B38" i="5"/>
  <c r="C38" i="5" s="1"/>
  <c r="B37" i="31"/>
  <c r="C37" i="31" s="1"/>
  <c r="B37" i="32"/>
  <c r="C37" i="32" s="1"/>
  <c r="B37" i="33"/>
  <c r="C37" i="33" s="1"/>
  <c r="B37" i="6"/>
  <c r="C37" i="6" s="1"/>
  <c r="B37" i="7"/>
  <c r="C37" i="7" s="1"/>
  <c r="B37" i="4"/>
  <c r="C37" i="4" s="1"/>
  <c r="B37" i="1"/>
  <c r="C37" i="1" s="1"/>
  <c r="B37" i="10"/>
  <c r="C37" i="10" s="1"/>
  <c r="B37" i="11"/>
  <c r="C37" i="11" s="1"/>
  <c r="B37" i="12"/>
  <c r="C37" i="12" s="1"/>
  <c r="B37" i="13"/>
  <c r="C37" i="13" s="1"/>
  <c r="B37" i="14"/>
  <c r="C37" i="14" s="1"/>
  <c r="B37" i="15"/>
  <c r="C37" i="15" s="1"/>
  <c r="B37" i="16"/>
  <c r="C37" i="16" s="1"/>
  <c r="B37" i="17"/>
  <c r="C37" i="17" s="1"/>
  <c r="B37" i="18"/>
  <c r="C37" i="18" s="1"/>
  <c r="B37" i="19"/>
  <c r="C37" i="19" s="1"/>
  <c r="B37" i="20"/>
  <c r="C37" i="20" s="1"/>
  <c r="B37" i="21"/>
  <c r="C37" i="21" s="1"/>
  <c r="B37" i="22"/>
  <c r="C37" i="22" s="1"/>
  <c r="B37" i="23"/>
  <c r="C37" i="23" s="1"/>
  <c r="B37" i="24"/>
  <c r="C37" i="24" s="1"/>
  <c r="B37" i="25"/>
  <c r="C37" i="25" s="1"/>
  <c r="B37" i="26"/>
  <c r="C37" i="26" s="1"/>
  <c r="B37" i="27"/>
  <c r="C37" i="27" s="1"/>
  <c r="B37" i="28"/>
  <c r="C37" i="28" s="1"/>
  <c r="B37" i="29"/>
  <c r="C37" i="29" s="1"/>
  <c r="B37" i="34"/>
  <c r="B37" i="5"/>
  <c r="C37" i="5" s="1"/>
  <c r="B36" i="31"/>
  <c r="C36" i="31" s="1"/>
  <c r="B36" i="32"/>
  <c r="C36" i="32" s="1"/>
  <c r="B36" i="33"/>
  <c r="C36" i="33" s="1"/>
  <c r="B36" i="6"/>
  <c r="C36" i="6" s="1"/>
  <c r="B36" i="7"/>
  <c r="C36" i="7" s="1"/>
  <c r="B36" i="4"/>
  <c r="C36" i="4" s="1"/>
  <c r="B36" i="1"/>
  <c r="C36" i="1" s="1"/>
  <c r="B36" i="10"/>
  <c r="C36" i="10" s="1"/>
  <c r="B36" i="11"/>
  <c r="C36" i="11" s="1"/>
  <c r="B36" i="12"/>
  <c r="C36" i="12" s="1"/>
  <c r="B36" i="13"/>
  <c r="C36" i="13" s="1"/>
  <c r="B36" i="14"/>
  <c r="C36" i="14" s="1"/>
  <c r="B36" i="15"/>
  <c r="C36" i="15" s="1"/>
  <c r="B36" i="16"/>
  <c r="C36" i="16" s="1"/>
  <c r="B36" i="17"/>
  <c r="C36" i="17" s="1"/>
  <c r="B36" i="18"/>
  <c r="C36" i="18" s="1"/>
  <c r="B36" i="19"/>
  <c r="C36" i="19" s="1"/>
  <c r="B36" i="20"/>
  <c r="C36" i="20" s="1"/>
  <c r="B36" i="21"/>
  <c r="C36" i="21" s="1"/>
  <c r="B36" i="22"/>
  <c r="C36" i="22" s="1"/>
  <c r="B36" i="23"/>
  <c r="C36" i="23" s="1"/>
  <c r="B36" i="24"/>
  <c r="C36" i="24" s="1"/>
  <c r="B36" i="25"/>
  <c r="C36" i="25" s="1"/>
  <c r="B36" i="26"/>
  <c r="C36" i="26" s="1"/>
  <c r="B36" i="27"/>
  <c r="C36" i="27" s="1"/>
  <c r="B36" i="28"/>
  <c r="C36" i="28" s="1"/>
  <c r="B36" i="29"/>
  <c r="C36" i="29" s="1"/>
  <c r="B36" i="34"/>
  <c r="B36" i="5"/>
  <c r="C36" i="5" s="1"/>
  <c r="B35" i="31"/>
  <c r="C35" i="31" s="1"/>
  <c r="B35" i="32"/>
  <c r="C35" i="32" s="1"/>
  <c r="B35" i="33"/>
  <c r="C35" i="33" s="1"/>
  <c r="B35" i="6"/>
  <c r="C35" i="6" s="1"/>
  <c r="B35" i="7"/>
  <c r="C35" i="7" s="1"/>
  <c r="B35" i="4"/>
  <c r="C35" i="4" s="1"/>
  <c r="B35" i="1"/>
  <c r="C35" i="1" s="1"/>
  <c r="B35" i="10"/>
  <c r="C35" i="10" s="1"/>
  <c r="B35" i="11"/>
  <c r="C35" i="11" s="1"/>
  <c r="B35" i="12"/>
  <c r="C35" i="12" s="1"/>
  <c r="B35" i="13"/>
  <c r="C35" i="13" s="1"/>
  <c r="B35" i="14"/>
  <c r="C35" i="14" s="1"/>
  <c r="B35" i="15"/>
  <c r="C35" i="15" s="1"/>
  <c r="B35" i="16"/>
  <c r="C35" i="16" s="1"/>
  <c r="B35" i="17"/>
  <c r="C35" i="17" s="1"/>
  <c r="B35" i="18"/>
  <c r="C35" i="18" s="1"/>
  <c r="B35" i="19"/>
  <c r="C35" i="19" s="1"/>
  <c r="B35" i="20"/>
  <c r="C35" i="20" s="1"/>
  <c r="B35" i="21"/>
  <c r="C35" i="21" s="1"/>
  <c r="B35" i="22"/>
  <c r="C35" i="22" s="1"/>
  <c r="B35" i="23"/>
  <c r="C35" i="23" s="1"/>
  <c r="B35" i="24"/>
  <c r="C35" i="24" s="1"/>
  <c r="B35" i="25"/>
  <c r="C35" i="25" s="1"/>
  <c r="B35" i="26"/>
  <c r="C35" i="26" s="1"/>
  <c r="B35" i="27"/>
  <c r="C35" i="27" s="1"/>
  <c r="B35" i="28"/>
  <c r="C35" i="28" s="1"/>
  <c r="B35" i="29"/>
  <c r="C35" i="29" s="1"/>
  <c r="B35" i="34"/>
  <c r="B35" i="5"/>
  <c r="C35" i="5" s="1"/>
  <c r="B34" i="31"/>
  <c r="C34" i="31" s="1"/>
  <c r="B34" i="32"/>
  <c r="C34" i="32" s="1"/>
  <c r="B34" i="33"/>
  <c r="C34" i="33" s="1"/>
  <c r="B34" i="6"/>
  <c r="C34" i="6" s="1"/>
  <c r="B34" i="7"/>
  <c r="C34" i="7" s="1"/>
  <c r="B34" i="4"/>
  <c r="C34" i="4" s="1"/>
  <c r="B34" i="1"/>
  <c r="C34" i="1" s="1"/>
  <c r="B34" i="10"/>
  <c r="C34" i="10" s="1"/>
  <c r="B34" i="11"/>
  <c r="C34" i="11" s="1"/>
  <c r="B34" i="12"/>
  <c r="C34" i="12" s="1"/>
  <c r="B34" i="13"/>
  <c r="C34" i="13" s="1"/>
  <c r="B34" i="14"/>
  <c r="C34" i="14" s="1"/>
  <c r="B34" i="15"/>
  <c r="C34" i="15" s="1"/>
  <c r="B34" i="16"/>
  <c r="C34" i="16" s="1"/>
  <c r="B34" i="17"/>
  <c r="C34" i="17" s="1"/>
  <c r="B34" i="18"/>
  <c r="C34" i="18" s="1"/>
  <c r="B34" i="19"/>
  <c r="C34" i="19" s="1"/>
  <c r="B34" i="20"/>
  <c r="C34" i="20" s="1"/>
  <c r="B34" i="21"/>
  <c r="C34" i="21" s="1"/>
  <c r="B34" i="22"/>
  <c r="C34" i="22" s="1"/>
  <c r="B34" i="23"/>
  <c r="C34" i="23" s="1"/>
  <c r="B34" i="24"/>
  <c r="C34" i="24" s="1"/>
  <c r="B34" i="25"/>
  <c r="C34" i="25" s="1"/>
  <c r="B34" i="26"/>
  <c r="C34" i="26" s="1"/>
  <c r="B34" i="27"/>
  <c r="C34" i="27" s="1"/>
  <c r="B34" i="28"/>
  <c r="C34" i="28" s="1"/>
  <c r="B34" i="29"/>
  <c r="C34" i="29" s="1"/>
  <c r="B34" i="34"/>
  <c r="B34" i="5"/>
  <c r="C34" i="5" s="1"/>
  <c r="B40" i="31"/>
  <c r="C40" i="31" s="1"/>
  <c r="B40" i="32"/>
  <c r="C40" i="32" s="1"/>
  <c r="B40" i="33"/>
  <c r="C40" i="33" s="1"/>
  <c r="B40" i="6"/>
  <c r="C40" i="6" s="1"/>
  <c r="B40" i="7"/>
  <c r="C40" i="7" s="1"/>
  <c r="B40" i="4"/>
  <c r="C40" i="4" s="1"/>
  <c r="B40" i="1"/>
  <c r="C40" i="1" s="1"/>
  <c r="B40" i="10"/>
  <c r="C40" i="10" s="1"/>
  <c r="B40" i="11"/>
  <c r="C40" i="11" s="1"/>
  <c r="B40" i="12"/>
  <c r="C40" i="12" s="1"/>
  <c r="B40" i="13"/>
  <c r="C40" i="13" s="1"/>
  <c r="B40" i="14"/>
  <c r="C40" i="14" s="1"/>
  <c r="B40" i="15"/>
  <c r="C40" i="15" s="1"/>
  <c r="B40" i="16"/>
  <c r="C40" i="16" s="1"/>
  <c r="B40" i="17"/>
  <c r="C40" i="17" s="1"/>
  <c r="B40" i="18"/>
  <c r="C40" i="18" s="1"/>
  <c r="B40" i="19"/>
  <c r="C40" i="19" s="1"/>
  <c r="B40" i="20"/>
  <c r="C40" i="20" s="1"/>
  <c r="B40" i="21"/>
  <c r="C40" i="21" s="1"/>
  <c r="B40" i="22"/>
  <c r="C40" i="22" s="1"/>
  <c r="B40" i="23"/>
  <c r="C40" i="23" s="1"/>
  <c r="B40" i="24"/>
  <c r="C40" i="24" s="1"/>
  <c r="B40" i="25"/>
  <c r="C40" i="25" s="1"/>
  <c r="B40" i="26"/>
  <c r="C40" i="26" s="1"/>
  <c r="B40" i="27"/>
  <c r="C40" i="27" s="1"/>
  <c r="B40" i="28"/>
  <c r="C40" i="28" s="1"/>
  <c r="B40" i="29"/>
  <c r="C40" i="29" s="1"/>
  <c r="B40" i="34"/>
  <c r="B40" i="5"/>
  <c r="C40" i="5" s="1"/>
  <c r="I36" i="31"/>
  <c r="I36" i="32"/>
  <c r="I36" i="33"/>
  <c r="I36" i="6"/>
  <c r="I36" i="7"/>
  <c r="I36" i="4"/>
  <c r="I36" i="1"/>
  <c r="I36" i="10"/>
  <c r="I36" i="11"/>
  <c r="I36" i="12"/>
  <c r="I36" i="13"/>
  <c r="I36" i="14"/>
  <c r="I36" i="15"/>
  <c r="I36" i="16"/>
  <c r="I36" i="17"/>
  <c r="I36" i="18"/>
  <c r="I36" i="19"/>
  <c r="I36" i="20"/>
  <c r="I36" i="21"/>
  <c r="I36" i="22"/>
  <c r="I36" i="23"/>
  <c r="I36" i="24"/>
  <c r="I36" i="25"/>
  <c r="I36" i="26"/>
  <c r="I36" i="27"/>
  <c r="I36" i="28"/>
  <c r="I36" i="29"/>
  <c r="I36" i="34"/>
  <c r="I36" i="5"/>
  <c r="I34" i="31"/>
  <c r="I34" i="32"/>
  <c r="I34" i="33"/>
  <c r="I34" i="6"/>
  <c r="I34" i="7"/>
  <c r="I34" i="4"/>
  <c r="I34" i="1"/>
  <c r="I34" i="10"/>
  <c r="I34" i="11"/>
  <c r="I34" i="12"/>
  <c r="I34" i="13"/>
  <c r="I34" i="14"/>
  <c r="I34" i="15"/>
  <c r="I34" i="16"/>
  <c r="I34" i="17"/>
  <c r="I34" i="18"/>
  <c r="I34" i="19"/>
  <c r="I34" i="20"/>
  <c r="I34" i="21"/>
  <c r="I34" i="22"/>
  <c r="I34" i="23"/>
  <c r="I34" i="24"/>
  <c r="I34" i="25"/>
  <c r="I34" i="26"/>
  <c r="I34" i="27"/>
  <c r="I34" i="28"/>
  <c r="I34" i="29"/>
  <c r="I34" i="34"/>
  <c r="I34" i="5"/>
  <c r="H34" i="31"/>
  <c r="H34" i="32"/>
  <c r="H34" i="33"/>
  <c r="H34" i="6"/>
  <c r="H34" i="7"/>
  <c r="H34" i="4"/>
  <c r="H34" i="1"/>
  <c r="H34" i="10"/>
  <c r="H34" i="11"/>
  <c r="H34" i="12"/>
  <c r="H34" i="13"/>
  <c r="H34" i="14"/>
  <c r="H34" i="15"/>
  <c r="H34" i="16"/>
  <c r="H34" i="17"/>
  <c r="H34" i="18"/>
  <c r="H34" i="19"/>
  <c r="H34" i="20"/>
  <c r="H34" i="21"/>
  <c r="H34" i="22"/>
  <c r="H34" i="23"/>
  <c r="H34" i="24"/>
  <c r="H34" i="25"/>
  <c r="H34" i="26"/>
  <c r="H34" i="27"/>
  <c r="H34" i="28"/>
  <c r="H34" i="29"/>
  <c r="H34" i="34"/>
  <c r="H34" i="5"/>
  <c r="H32" i="31"/>
  <c r="I32" i="31"/>
  <c r="H32" i="32"/>
  <c r="I32" i="32"/>
  <c r="H32" i="33"/>
  <c r="I32" i="33"/>
  <c r="H32" i="6"/>
  <c r="I32" i="6"/>
  <c r="H32" i="7"/>
  <c r="I32" i="7"/>
  <c r="H32" i="4"/>
  <c r="I32" i="4"/>
  <c r="H32" i="1"/>
  <c r="I32" i="1"/>
  <c r="H32" i="10"/>
  <c r="I32" i="10"/>
  <c r="H32" i="11"/>
  <c r="I32" i="11"/>
  <c r="H32" i="12"/>
  <c r="I32" i="12"/>
  <c r="H32" i="13"/>
  <c r="I32" i="13"/>
  <c r="H32" i="14"/>
  <c r="I32" i="14"/>
  <c r="H32" i="15"/>
  <c r="I32" i="15"/>
  <c r="H32" i="16"/>
  <c r="I32" i="16"/>
  <c r="H32" i="17"/>
  <c r="I32" i="17"/>
  <c r="H32" i="18"/>
  <c r="I32" i="18"/>
  <c r="H32" i="19"/>
  <c r="I32" i="19"/>
  <c r="H32" i="20"/>
  <c r="I32" i="20"/>
  <c r="H32" i="21"/>
  <c r="I32" i="21"/>
  <c r="H32" i="22"/>
  <c r="I32" i="22"/>
  <c r="H32" i="23"/>
  <c r="I32" i="23"/>
  <c r="H32" i="24"/>
  <c r="I32" i="24"/>
  <c r="H32" i="25"/>
  <c r="I32" i="25"/>
  <c r="H32" i="26"/>
  <c r="I32" i="26"/>
  <c r="H32" i="27"/>
  <c r="I32" i="27"/>
  <c r="H32" i="28"/>
  <c r="I32" i="28"/>
  <c r="H32" i="29"/>
  <c r="I32" i="29"/>
  <c r="H32" i="34"/>
  <c r="I32" i="34"/>
  <c r="H32" i="5"/>
  <c r="I32" i="5"/>
  <c r="G32" i="31"/>
  <c r="G32" i="32"/>
  <c r="G32" i="33"/>
  <c r="G32" i="6"/>
  <c r="G32" i="7"/>
  <c r="G32" i="4"/>
  <c r="G32" i="1"/>
  <c r="G32" i="10"/>
  <c r="G32" i="11"/>
  <c r="G32" i="12"/>
  <c r="G32" i="13"/>
  <c r="G32" i="14"/>
  <c r="G32" i="15"/>
  <c r="G32" i="16"/>
  <c r="G32" i="17"/>
  <c r="G32" i="18"/>
  <c r="G32" i="19"/>
  <c r="G32" i="20"/>
  <c r="G32" i="21"/>
  <c r="G32" i="22"/>
  <c r="G32" i="23"/>
  <c r="G32" i="24"/>
  <c r="G32" i="25"/>
  <c r="G32" i="26"/>
  <c r="G32" i="27"/>
  <c r="G32" i="28"/>
  <c r="G32" i="29"/>
  <c r="G32" i="34"/>
  <c r="G32" i="5"/>
  <c r="G30" i="31"/>
  <c r="H30" i="31"/>
  <c r="I30" i="31"/>
  <c r="G30" i="32"/>
  <c r="H30" i="32"/>
  <c r="I30" i="32"/>
  <c r="G30" i="33"/>
  <c r="H30" i="33"/>
  <c r="I30" i="33"/>
  <c r="G30" i="6"/>
  <c r="H30" i="6"/>
  <c r="I30" i="6"/>
  <c r="G30" i="7"/>
  <c r="H30" i="7"/>
  <c r="I30" i="7"/>
  <c r="G30" i="4"/>
  <c r="H30" i="4"/>
  <c r="I30" i="4"/>
  <c r="G30" i="1"/>
  <c r="H30" i="1"/>
  <c r="I30" i="1"/>
  <c r="G30" i="10"/>
  <c r="H30" i="10"/>
  <c r="I30" i="10"/>
  <c r="G30" i="11"/>
  <c r="H30" i="11"/>
  <c r="I30" i="11"/>
  <c r="G30" i="12"/>
  <c r="H30" i="12"/>
  <c r="I30" i="12"/>
  <c r="G30" i="13"/>
  <c r="H30" i="13"/>
  <c r="I30" i="13"/>
  <c r="G30" i="14"/>
  <c r="H30" i="14"/>
  <c r="I30" i="14"/>
  <c r="G30" i="15"/>
  <c r="H30" i="15"/>
  <c r="I30" i="15"/>
  <c r="G30" i="16"/>
  <c r="H30" i="16"/>
  <c r="I30" i="16"/>
  <c r="G30" i="17"/>
  <c r="H30" i="17"/>
  <c r="I30" i="17"/>
  <c r="G30" i="18"/>
  <c r="H30" i="18"/>
  <c r="I30" i="18"/>
  <c r="G30" i="19"/>
  <c r="H30" i="19"/>
  <c r="I30" i="19"/>
  <c r="G30" i="20"/>
  <c r="H30" i="20"/>
  <c r="I30" i="20"/>
  <c r="G30" i="21"/>
  <c r="H30" i="21"/>
  <c r="I30" i="21"/>
  <c r="G30" i="22"/>
  <c r="H30" i="22"/>
  <c r="I30" i="22"/>
  <c r="G30" i="23"/>
  <c r="H30" i="23"/>
  <c r="I30" i="23"/>
  <c r="G30" i="24"/>
  <c r="H30" i="24"/>
  <c r="I30" i="24"/>
  <c r="G30" i="25"/>
  <c r="H30" i="25"/>
  <c r="I30" i="25"/>
  <c r="G30" i="26"/>
  <c r="H30" i="26"/>
  <c r="I30" i="26"/>
  <c r="G30" i="27"/>
  <c r="H30" i="27"/>
  <c r="I30" i="27"/>
  <c r="G30" i="28"/>
  <c r="H30" i="28"/>
  <c r="I30" i="28"/>
  <c r="G30" i="29"/>
  <c r="H30" i="29"/>
  <c r="I30" i="29"/>
  <c r="G30" i="34"/>
  <c r="H30" i="34"/>
  <c r="I30" i="34"/>
  <c r="G30" i="5"/>
  <c r="H30" i="5"/>
  <c r="I30" i="5"/>
  <c r="F30" i="31"/>
  <c r="F30" i="32"/>
  <c r="F30" i="33"/>
  <c r="F30" i="6"/>
  <c r="F30" i="7"/>
  <c r="F30" i="4"/>
  <c r="F30" i="1"/>
  <c r="F30" i="10"/>
  <c r="F30" i="11"/>
  <c r="F30" i="12"/>
  <c r="F30" i="13"/>
  <c r="F30" i="14"/>
  <c r="F30" i="15"/>
  <c r="F30" i="16"/>
  <c r="F30" i="17"/>
  <c r="F30" i="18"/>
  <c r="F30" i="19"/>
  <c r="F30" i="20"/>
  <c r="F30" i="21"/>
  <c r="F30" i="22"/>
  <c r="F30" i="23"/>
  <c r="F30" i="24"/>
  <c r="F30" i="25"/>
  <c r="F30" i="26"/>
  <c r="F30" i="27"/>
  <c r="F30" i="28"/>
  <c r="F30" i="29"/>
  <c r="F30" i="34"/>
  <c r="F30" i="5"/>
  <c r="F28" i="31"/>
  <c r="G28" i="31"/>
  <c r="H28" i="31"/>
  <c r="I28" i="31"/>
  <c r="F28" i="32"/>
  <c r="G28" i="32"/>
  <c r="H28" i="32"/>
  <c r="I28" i="32"/>
  <c r="F28" i="33"/>
  <c r="G28" i="33"/>
  <c r="H28" i="33"/>
  <c r="I28" i="33"/>
  <c r="F28" i="6"/>
  <c r="G28" i="6"/>
  <c r="H28" i="6"/>
  <c r="I28" i="6"/>
  <c r="F28" i="7"/>
  <c r="G28" i="7"/>
  <c r="H28" i="7"/>
  <c r="I28" i="7"/>
  <c r="F28" i="4"/>
  <c r="G28" i="4"/>
  <c r="H28" i="4"/>
  <c r="I28" i="4"/>
  <c r="F28" i="1"/>
  <c r="G28" i="1"/>
  <c r="H28" i="1"/>
  <c r="I28" i="1"/>
  <c r="F28" i="10"/>
  <c r="G28" i="10"/>
  <c r="H28" i="10"/>
  <c r="I28" i="10"/>
  <c r="F28" i="11"/>
  <c r="G28" i="11"/>
  <c r="H28" i="11"/>
  <c r="I28" i="11"/>
  <c r="F28" i="12"/>
  <c r="G28" i="12"/>
  <c r="H28" i="12"/>
  <c r="I28" i="12"/>
  <c r="F28" i="13"/>
  <c r="G28" i="13"/>
  <c r="H28" i="13"/>
  <c r="I28" i="13"/>
  <c r="F28" i="14"/>
  <c r="G28" i="14"/>
  <c r="H28" i="14"/>
  <c r="I28" i="14"/>
  <c r="F28" i="15"/>
  <c r="G28" i="15"/>
  <c r="H28" i="15"/>
  <c r="I28" i="15"/>
  <c r="F28" i="16"/>
  <c r="G28" i="16"/>
  <c r="H28" i="16"/>
  <c r="I28" i="16"/>
  <c r="F28" i="17"/>
  <c r="G28" i="17"/>
  <c r="H28" i="17"/>
  <c r="I28" i="17"/>
  <c r="F28" i="18"/>
  <c r="G28" i="18"/>
  <c r="H28" i="18"/>
  <c r="I28" i="18"/>
  <c r="F28" i="19"/>
  <c r="G28" i="19"/>
  <c r="H28" i="19"/>
  <c r="I28" i="19"/>
  <c r="F28" i="20"/>
  <c r="G28" i="20"/>
  <c r="H28" i="20"/>
  <c r="I28" i="20"/>
  <c r="F28" i="21"/>
  <c r="G28" i="21"/>
  <c r="H28" i="21"/>
  <c r="I28" i="21"/>
  <c r="F28" i="22"/>
  <c r="G28" i="22"/>
  <c r="H28" i="22"/>
  <c r="I28" i="22"/>
  <c r="F28" i="23"/>
  <c r="G28" i="23"/>
  <c r="H28" i="23"/>
  <c r="I28" i="23"/>
  <c r="F28" i="24"/>
  <c r="G28" i="24"/>
  <c r="H28" i="24"/>
  <c r="I28" i="24"/>
  <c r="F28" i="25"/>
  <c r="G28" i="25"/>
  <c r="H28" i="25"/>
  <c r="I28" i="25"/>
  <c r="F28" i="26"/>
  <c r="G28" i="26"/>
  <c r="H28" i="26"/>
  <c r="I28" i="26"/>
  <c r="F28" i="27"/>
  <c r="G28" i="27"/>
  <c r="H28" i="27"/>
  <c r="I28" i="27"/>
  <c r="F28" i="28"/>
  <c r="G28" i="28"/>
  <c r="H28" i="28"/>
  <c r="I28" i="28"/>
  <c r="F28" i="29"/>
  <c r="G28" i="29"/>
  <c r="H28" i="29"/>
  <c r="I28" i="29"/>
  <c r="F28" i="34"/>
  <c r="G28" i="34"/>
  <c r="H28" i="34"/>
  <c r="I28" i="34"/>
  <c r="F28" i="5"/>
  <c r="G28" i="5"/>
  <c r="H28" i="5"/>
  <c r="I28" i="5"/>
  <c r="E28" i="31"/>
  <c r="E28" i="32"/>
  <c r="E28" i="33"/>
  <c r="E28" i="6"/>
  <c r="E28" i="7"/>
  <c r="E28" i="4"/>
  <c r="E28" i="1"/>
  <c r="E28" i="10"/>
  <c r="E28" i="11"/>
  <c r="E28" i="12"/>
  <c r="E28" i="13"/>
  <c r="E28" i="14"/>
  <c r="E28" i="15"/>
  <c r="E28" i="16"/>
  <c r="E28" i="17"/>
  <c r="E28" i="18"/>
  <c r="E28" i="19"/>
  <c r="E28" i="20"/>
  <c r="E28" i="21"/>
  <c r="E28" i="22"/>
  <c r="E28" i="23"/>
  <c r="E28" i="24"/>
  <c r="E28" i="25"/>
  <c r="E28" i="26"/>
  <c r="E28" i="27"/>
  <c r="E28" i="28"/>
  <c r="E28" i="29"/>
  <c r="E28" i="34"/>
  <c r="E28" i="5"/>
  <c r="E26" i="31"/>
  <c r="F26" i="31"/>
  <c r="G26" i="31"/>
  <c r="H26" i="31"/>
  <c r="I26" i="31"/>
  <c r="E26" i="32"/>
  <c r="F26" i="32"/>
  <c r="G26" i="32"/>
  <c r="H26" i="32"/>
  <c r="I26" i="32"/>
  <c r="E26" i="33"/>
  <c r="F26" i="33"/>
  <c r="G26" i="33"/>
  <c r="H26" i="33"/>
  <c r="I26" i="33"/>
  <c r="E26" i="6"/>
  <c r="F26" i="6"/>
  <c r="G26" i="6"/>
  <c r="H26" i="6"/>
  <c r="I26" i="6"/>
  <c r="E26" i="7"/>
  <c r="F26" i="7"/>
  <c r="G26" i="7"/>
  <c r="H26" i="7"/>
  <c r="I26" i="7"/>
  <c r="E26" i="4"/>
  <c r="F26" i="4"/>
  <c r="G26" i="4"/>
  <c r="H26" i="4"/>
  <c r="I26" i="4"/>
  <c r="E26" i="1"/>
  <c r="F26" i="1"/>
  <c r="G26" i="1"/>
  <c r="H26" i="1"/>
  <c r="I26" i="1"/>
  <c r="E26" i="10"/>
  <c r="F26" i="10"/>
  <c r="G26" i="10"/>
  <c r="H26" i="10"/>
  <c r="I26" i="10"/>
  <c r="E26" i="11"/>
  <c r="F26" i="11"/>
  <c r="G26" i="11"/>
  <c r="H26" i="11"/>
  <c r="I26" i="11"/>
  <c r="E26" i="12"/>
  <c r="F26" i="12"/>
  <c r="G26" i="12"/>
  <c r="H26" i="12"/>
  <c r="I26" i="12"/>
  <c r="E26" i="13"/>
  <c r="F26" i="13"/>
  <c r="G26" i="13"/>
  <c r="H26" i="13"/>
  <c r="I26" i="13"/>
  <c r="E26" i="14"/>
  <c r="F26" i="14"/>
  <c r="G26" i="14"/>
  <c r="H26" i="14"/>
  <c r="I26" i="14"/>
  <c r="E26" i="15"/>
  <c r="F26" i="15"/>
  <c r="G26" i="15"/>
  <c r="H26" i="15"/>
  <c r="I26" i="15"/>
  <c r="E26" i="16"/>
  <c r="F26" i="16"/>
  <c r="G26" i="16"/>
  <c r="H26" i="16"/>
  <c r="I26" i="16"/>
  <c r="E26" i="17"/>
  <c r="F26" i="17"/>
  <c r="G26" i="17"/>
  <c r="H26" i="17"/>
  <c r="I26" i="17"/>
  <c r="E26" i="18"/>
  <c r="F26" i="18"/>
  <c r="G26" i="18"/>
  <c r="H26" i="18"/>
  <c r="I26" i="18"/>
  <c r="E26" i="19"/>
  <c r="F26" i="19"/>
  <c r="G26" i="19"/>
  <c r="H26" i="19"/>
  <c r="I26" i="19"/>
  <c r="E26" i="20"/>
  <c r="F26" i="20"/>
  <c r="G26" i="20"/>
  <c r="H26" i="20"/>
  <c r="I26" i="20"/>
  <c r="E26" i="21"/>
  <c r="F26" i="21"/>
  <c r="G26" i="21"/>
  <c r="H26" i="21"/>
  <c r="I26" i="21"/>
  <c r="E26" i="22"/>
  <c r="F26" i="22"/>
  <c r="G26" i="22"/>
  <c r="H26" i="22"/>
  <c r="I26" i="22"/>
  <c r="E26" i="23"/>
  <c r="F26" i="23"/>
  <c r="G26" i="23"/>
  <c r="H26" i="23"/>
  <c r="I26" i="23"/>
  <c r="E26" i="24"/>
  <c r="F26" i="24"/>
  <c r="G26" i="24"/>
  <c r="H26" i="24"/>
  <c r="I26" i="24"/>
  <c r="E26" i="25"/>
  <c r="F26" i="25"/>
  <c r="G26" i="25"/>
  <c r="H26" i="25"/>
  <c r="I26" i="25"/>
  <c r="E26" i="26"/>
  <c r="F26" i="26"/>
  <c r="G26" i="26"/>
  <c r="H26" i="26"/>
  <c r="I26" i="26"/>
  <c r="E26" i="27"/>
  <c r="F26" i="27"/>
  <c r="G26" i="27"/>
  <c r="H26" i="27"/>
  <c r="I26" i="27"/>
  <c r="E26" i="28"/>
  <c r="F26" i="28"/>
  <c r="G26" i="28"/>
  <c r="H26" i="28"/>
  <c r="I26" i="28"/>
  <c r="E26" i="29"/>
  <c r="F26" i="29"/>
  <c r="G26" i="29"/>
  <c r="H26" i="29"/>
  <c r="I26" i="29"/>
  <c r="E26" i="34"/>
  <c r="F26" i="34"/>
  <c r="G26" i="34"/>
  <c r="H26" i="34"/>
  <c r="I26" i="34"/>
  <c r="E26" i="5"/>
  <c r="F26" i="5"/>
  <c r="G26" i="5"/>
  <c r="H26" i="5"/>
  <c r="I26" i="5"/>
  <c r="D26" i="31"/>
  <c r="D26" i="32"/>
  <c r="D26" i="33"/>
  <c r="D26" i="6"/>
  <c r="D26" i="7"/>
  <c r="D26" i="4"/>
  <c r="D26" i="1"/>
  <c r="D26" i="10"/>
  <c r="D26" i="11"/>
  <c r="D26" i="12"/>
  <c r="D26" i="13"/>
  <c r="D26" i="14"/>
  <c r="D26" i="15"/>
  <c r="D26" i="16"/>
  <c r="D26" i="17"/>
  <c r="D26" i="18"/>
  <c r="D26" i="19"/>
  <c r="D26" i="20"/>
  <c r="D26" i="21"/>
  <c r="D26" i="22"/>
  <c r="D26" i="23"/>
  <c r="D26" i="24"/>
  <c r="D26" i="25"/>
  <c r="D26" i="26"/>
  <c r="D26" i="27"/>
  <c r="D26" i="28"/>
  <c r="D26" i="29"/>
  <c r="D26" i="34"/>
  <c r="D26" i="5"/>
  <c r="C19" i="31"/>
  <c r="D19" i="31"/>
  <c r="E19" i="31"/>
  <c r="F19" i="31"/>
  <c r="G19" i="31"/>
  <c r="H19" i="31"/>
  <c r="I19" i="31"/>
  <c r="C20" i="31"/>
  <c r="D20" i="31"/>
  <c r="E20" i="31"/>
  <c r="F20" i="31"/>
  <c r="G20" i="31"/>
  <c r="H20" i="31"/>
  <c r="I20" i="31"/>
  <c r="C21" i="31"/>
  <c r="D21" i="31"/>
  <c r="E21" i="31"/>
  <c r="F21" i="31"/>
  <c r="G21" i="31"/>
  <c r="H21" i="31"/>
  <c r="I21" i="31"/>
  <c r="C19" i="32"/>
  <c r="D19" i="32"/>
  <c r="E19" i="32"/>
  <c r="F19" i="32"/>
  <c r="G19" i="32"/>
  <c r="H19" i="32"/>
  <c r="I19" i="32"/>
  <c r="C20" i="32"/>
  <c r="D20" i="32"/>
  <c r="E20" i="32"/>
  <c r="F20" i="32"/>
  <c r="G20" i="32"/>
  <c r="H20" i="32"/>
  <c r="I20" i="32"/>
  <c r="C21" i="32"/>
  <c r="D21" i="32"/>
  <c r="E21" i="32"/>
  <c r="F21" i="32"/>
  <c r="G21" i="32"/>
  <c r="H21" i="32"/>
  <c r="I21" i="32"/>
  <c r="C19" i="33"/>
  <c r="D19" i="33"/>
  <c r="E19" i="33"/>
  <c r="F19" i="33"/>
  <c r="G19" i="33"/>
  <c r="H19" i="33"/>
  <c r="I19" i="33"/>
  <c r="C20" i="33"/>
  <c r="D20" i="33"/>
  <c r="E20" i="33"/>
  <c r="F20" i="33"/>
  <c r="G20" i="33"/>
  <c r="H20" i="33"/>
  <c r="I20" i="33"/>
  <c r="C21" i="33"/>
  <c r="D21" i="33"/>
  <c r="E21" i="33"/>
  <c r="F21" i="33"/>
  <c r="G21" i="33"/>
  <c r="H21" i="33"/>
  <c r="I21" i="33"/>
  <c r="C19" i="6"/>
  <c r="D19" i="6"/>
  <c r="E19" i="6"/>
  <c r="F19" i="6"/>
  <c r="G19" i="6"/>
  <c r="H19" i="6"/>
  <c r="I19" i="6"/>
  <c r="C20" i="6"/>
  <c r="D20" i="6"/>
  <c r="E20" i="6"/>
  <c r="F20" i="6"/>
  <c r="G20" i="6"/>
  <c r="H20" i="6"/>
  <c r="I20" i="6"/>
  <c r="C21" i="6"/>
  <c r="D21" i="6"/>
  <c r="E21" i="6"/>
  <c r="F21" i="6"/>
  <c r="G21" i="6"/>
  <c r="H21" i="6"/>
  <c r="I21" i="6"/>
  <c r="C19" i="7"/>
  <c r="D19" i="7"/>
  <c r="E19" i="7"/>
  <c r="F19" i="7"/>
  <c r="G19" i="7"/>
  <c r="H19" i="7"/>
  <c r="I19" i="7"/>
  <c r="C20" i="7"/>
  <c r="D20" i="7"/>
  <c r="E20" i="7"/>
  <c r="F20" i="7"/>
  <c r="G20" i="7"/>
  <c r="H20" i="7"/>
  <c r="I20" i="7"/>
  <c r="C21" i="7"/>
  <c r="D21" i="7"/>
  <c r="E21" i="7"/>
  <c r="F21" i="7"/>
  <c r="G21" i="7"/>
  <c r="H21" i="7"/>
  <c r="I21" i="7"/>
  <c r="C19" i="4"/>
  <c r="D19" i="4"/>
  <c r="E19" i="4"/>
  <c r="F19" i="4"/>
  <c r="G19" i="4"/>
  <c r="H19" i="4"/>
  <c r="I19" i="4"/>
  <c r="C20" i="4"/>
  <c r="D20" i="4"/>
  <c r="E20" i="4"/>
  <c r="F20" i="4"/>
  <c r="G20" i="4"/>
  <c r="H20" i="4"/>
  <c r="I20" i="4"/>
  <c r="C21" i="4"/>
  <c r="D21" i="4"/>
  <c r="E21" i="4"/>
  <c r="F21" i="4"/>
  <c r="G21" i="4"/>
  <c r="H21" i="4"/>
  <c r="I21" i="4"/>
  <c r="C19" i="1"/>
  <c r="D19" i="1"/>
  <c r="E19" i="1"/>
  <c r="F19" i="1"/>
  <c r="G19" i="1"/>
  <c r="H19" i="1"/>
  <c r="I19" i="1"/>
  <c r="C20" i="1"/>
  <c r="D20" i="1"/>
  <c r="E20" i="1"/>
  <c r="F20" i="1"/>
  <c r="G20" i="1"/>
  <c r="H20" i="1"/>
  <c r="I20" i="1"/>
  <c r="C21" i="1"/>
  <c r="D21" i="1"/>
  <c r="E21" i="1"/>
  <c r="F21" i="1"/>
  <c r="G21" i="1"/>
  <c r="H21" i="1"/>
  <c r="I21" i="1"/>
  <c r="C19" i="10"/>
  <c r="D19" i="10"/>
  <c r="E19" i="10"/>
  <c r="F19" i="10"/>
  <c r="G19" i="10"/>
  <c r="H19" i="10"/>
  <c r="I19" i="10"/>
  <c r="C20" i="10"/>
  <c r="D20" i="10"/>
  <c r="E20" i="10"/>
  <c r="F20" i="10"/>
  <c r="G20" i="10"/>
  <c r="H20" i="10"/>
  <c r="I20" i="10"/>
  <c r="C21" i="10"/>
  <c r="D21" i="10"/>
  <c r="E21" i="10"/>
  <c r="F21" i="10"/>
  <c r="G21" i="10"/>
  <c r="H21" i="10"/>
  <c r="I21" i="10"/>
  <c r="C19" i="11"/>
  <c r="D19" i="11"/>
  <c r="E19" i="11"/>
  <c r="F19" i="11"/>
  <c r="G19" i="11"/>
  <c r="H19" i="11"/>
  <c r="I19" i="11"/>
  <c r="C20" i="11"/>
  <c r="D20" i="11"/>
  <c r="E20" i="11"/>
  <c r="F20" i="11"/>
  <c r="G20" i="11"/>
  <c r="H20" i="11"/>
  <c r="I20" i="11"/>
  <c r="C21" i="11"/>
  <c r="D21" i="11"/>
  <c r="E21" i="11"/>
  <c r="F21" i="11"/>
  <c r="G21" i="11"/>
  <c r="H21" i="11"/>
  <c r="I21" i="11"/>
  <c r="C19" i="12"/>
  <c r="D19" i="12"/>
  <c r="E19" i="12"/>
  <c r="F19" i="12"/>
  <c r="G19" i="12"/>
  <c r="H19" i="12"/>
  <c r="I19" i="12"/>
  <c r="C20" i="12"/>
  <c r="D20" i="12"/>
  <c r="E20" i="12"/>
  <c r="F20" i="12"/>
  <c r="G20" i="12"/>
  <c r="H20" i="12"/>
  <c r="I20" i="12"/>
  <c r="C21" i="12"/>
  <c r="D21" i="12"/>
  <c r="E21" i="12"/>
  <c r="F21" i="12"/>
  <c r="G21" i="12"/>
  <c r="H21" i="12"/>
  <c r="I21" i="12"/>
  <c r="C19" i="13"/>
  <c r="D19" i="13"/>
  <c r="E19" i="13"/>
  <c r="F19" i="13"/>
  <c r="G19" i="13"/>
  <c r="H19" i="13"/>
  <c r="I19" i="13"/>
  <c r="C20" i="13"/>
  <c r="D20" i="13"/>
  <c r="E20" i="13"/>
  <c r="F20" i="13"/>
  <c r="G20" i="13"/>
  <c r="H20" i="13"/>
  <c r="I20" i="13"/>
  <c r="C21" i="13"/>
  <c r="D21" i="13"/>
  <c r="E21" i="13"/>
  <c r="F21" i="13"/>
  <c r="G21" i="13"/>
  <c r="H21" i="13"/>
  <c r="I21" i="13"/>
  <c r="C19" i="14"/>
  <c r="D19" i="14"/>
  <c r="E19" i="14"/>
  <c r="F19" i="14"/>
  <c r="G19" i="14"/>
  <c r="H19" i="14"/>
  <c r="I19" i="14"/>
  <c r="C20" i="14"/>
  <c r="D20" i="14"/>
  <c r="E20" i="14"/>
  <c r="F20" i="14"/>
  <c r="G20" i="14"/>
  <c r="H20" i="14"/>
  <c r="I20" i="14"/>
  <c r="C21" i="14"/>
  <c r="D21" i="14"/>
  <c r="E21" i="14"/>
  <c r="F21" i="14"/>
  <c r="G21" i="14"/>
  <c r="H21" i="14"/>
  <c r="I21" i="14"/>
  <c r="C19" i="15"/>
  <c r="D19" i="15"/>
  <c r="E19" i="15"/>
  <c r="F19" i="15"/>
  <c r="G19" i="15"/>
  <c r="H19" i="15"/>
  <c r="I19" i="15"/>
  <c r="C20" i="15"/>
  <c r="D20" i="15"/>
  <c r="E20" i="15"/>
  <c r="F20" i="15"/>
  <c r="G20" i="15"/>
  <c r="H20" i="15"/>
  <c r="I20" i="15"/>
  <c r="C21" i="15"/>
  <c r="D21" i="15"/>
  <c r="E21" i="15"/>
  <c r="F21" i="15"/>
  <c r="G21" i="15"/>
  <c r="H21" i="15"/>
  <c r="I21" i="15"/>
  <c r="C19" i="16"/>
  <c r="D19" i="16"/>
  <c r="E19" i="16"/>
  <c r="F19" i="16"/>
  <c r="G19" i="16"/>
  <c r="H19" i="16"/>
  <c r="I19" i="16"/>
  <c r="C20" i="16"/>
  <c r="D20" i="16"/>
  <c r="E20" i="16"/>
  <c r="F20" i="16"/>
  <c r="G20" i="16"/>
  <c r="H20" i="16"/>
  <c r="I20" i="16"/>
  <c r="C21" i="16"/>
  <c r="D21" i="16"/>
  <c r="E21" i="16"/>
  <c r="F21" i="16"/>
  <c r="G21" i="16"/>
  <c r="H21" i="16"/>
  <c r="I21" i="16"/>
  <c r="C19" i="17"/>
  <c r="D19" i="17"/>
  <c r="E19" i="17"/>
  <c r="F19" i="17"/>
  <c r="G19" i="17"/>
  <c r="H19" i="17"/>
  <c r="I19" i="17"/>
  <c r="C20" i="17"/>
  <c r="D20" i="17"/>
  <c r="E20" i="17"/>
  <c r="F20" i="17"/>
  <c r="G20" i="17"/>
  <c r="H20" i="17"/>
  <c r="I20" i="17"/>
  <c r="C21" i="17"/>
  <c r="D21" i="17"/>
  <c r="E21" i="17"/>
  <c r="F21" i="17"/>
  <c r="G21" i="17"/>
  <c r="H21" i="17"/>
  <c r="I21" i="17"/>
  <c r="C19" i="18"/>
  <c r="D19" i="18"/>
  <c r="E19" i="18"/>
  <c r="F19" i="18"/>
  <c r="G19" i="18"/>
  <c r="H19" i="18"/>
  <c r="I19" i="18"/>
  <c r="C20" i="18"/>
  <c r="D20" i="18"/>
  <c r="E20" i="18"/>
  <c r="F20" i="18"/>
  <c r="G20" i="18"/>
  <c r="H20" i="18"/>
  <c r="I20" i="18"/>
  <c r="C21" i="18"/>
  <c r="D21" i="18"/>
  <c r="E21" i="18"/>
  <c r="F21" i="18"/>
  <c r="G21" i="18"/>
  <c r="H21" i="18"/>
  <c r="I21" i="18"/>
  <c r="C19" i="19"/>
  <c r="D19" i="19"/>
  <c r="E19" i="19"/>
  <c r="F19" i="19"/>
  <c r="G19" i="19"/>
  <c r="H19" i="19"/>
  <c r="I19" i="19"/>
  <c r="C20" i="19"/>
  <c r="D20" i="19"/>
  <c r="E20" i="19"/>
  <c r="F20" i="19"/>
  <c r="G20" i="19"/>
  <c r="H20" i="19"/>
  <c r="I20" i="19"/>
  <c r="C21" i="19"/>
  <c r="D21" i="19"/>
  <c r="E21" i="19"/>
  <c r="F21" i="19"/>
  <c r="G21" i="19"/>
  <c r="H21" i="19"/>
  <c r="I21" i="19"/>
  <c r="C19" i="20"/>
  <c r="D19" i="20"/>
  <c r="E19" i="20"/>
  <c r="F19" i="20"/>
  <c r="G19" i="20"/>
  <c r="H19" i="20"/>
  <c r="I19" i="20"/>
  <c r="C20" i="20"/>
  <c r="D20" i="20"/>
  <c r="E20" i="20"/>
  <c r="F20" i="20"/>
  <c r="G20" i="20"/>
  <c r="H20" i="20"/>
  <c r="I20" i="20"/>
  <c r="C21" i="20"/>
  <c r="D21" i="20"/>
  <c r="E21" i="20"/>
  <c r="F21" i="20"/>
  <c r="G21" i="20"/>
  <c r="H21" i="20"/>
  <c r="I21" i="20"/>
  <c r="C19" i="21"/>
  <c r="D19" i="21"/>
  <c r="E19" i="21"/>
  <c r="F19" i="21"/>
  <c r="G19" i="21"/>
  <c r="H19" i="21"/>
  <c r="I19" i="21"/>
  <c r="C20" i="21"/>
  <c r="D20" i="21"/>
  <c r="E20" i="21"/>
  <c r="F20" i="21"/>
  <c r="G20" i="21"/>
  <c r="H20" i="21"/>
  <c r="I20" i="21"/>
  <c r="C21" i="21"/>
  <c r="D21" i="21"/>
  <c r="E21" i="21"/>
  <c r="F21" i="21"/>
  <c r="G21" i="21"/>
  <c r="H21" i="21"/>
  <c r="I21" i="21"/>
  <c r="C19" i="22"/>
  <c r="D19" i="22"/>
  <c r="E19" i="22"/>
  <c r="F19" i="22"/>
  <c r="G19" i="22"/>
  <c r="H19" i="22"/>
  <c r="I19" i="22"/>
  <c r="C20" i="22"/>
  <c r="D20" i="22"/>
  <c r="E20" i="22"/>
  <c r="F20" i="22"/>
  <c r="G20" i="22"/>
  <c r="H20" i="22"/>
  <c r="I20" i="22"/>
  <c r="C21" i="22"/>
  <c r="D21" i="22"/>
  <c r="E21" i="22"/>
  <c r="F21" i="22"/>
  <c r="G21" i="22"/>
  <c r="H21" i="22"/>
  <c r="I21" i="22"/>
  <c r="C19" i="23"/>
  <c r="D19" i="23"/>
  <c r="E19" i="23"/>
  <c r="F19" i="23"/>
  <c r="G19" i="23"/>
  <c r="H19" i="23"/>
  <c r="I19" i="23"/>
  <c r="C20" i="23"/>
  <c r="D20" i="23"/>
  <c r="E20" i="23"/>
  <c r="F20" i="23"/>
  <c r="G20" i="23"/>
  <c r="H20" i="23"/>
  <c r="I20" i="23"/>
  <c r="C21" i="23"/>
  <c r="D21" i="23"/>
  <c r="E21" i="23"/>
  <c r="F21" i="23"/>
  <c r="G21" i="23"/>
  <c r="H21" i="23"/>
  <c r="I21" i="23"/>
  <c r="C19" i="24"/>
  <c r="D19" i="24"/>
  <c r="E19" i="24"/>
  <c r="F19" i="24"/>
  <c r="G19" i="24"/>
  <c r="H19" i="24"/>
  <c r="I19" i="24"/>
  <c r="C20" i="24"/>
  <c r="D20" i="24"/>
  <c r="E20" i="24"/>
  <c r="F20" i="24"/>
  <c r="G20" i="24"/>
  <c r="H20" i="24"/>
  <c r="I20" i="24"/>
  <c r="C21" i="24"/>
  <c r="D21" i="24"/>
  <c r="E21" i="24"/>
  <c r="F21" i="24"/>
  <c r="G21" i="24"/>
  <c r="H21" i="24"/>
  <c r="I21" i="24"/>
  <c r="C19" i="25"/>
  <c r="D19" i="25"/>
  <c r="E19" i="25"/>
  <c r="F19" i="25"/>
  <c r="G19" i="25"/>
  <c r="H19" i="25"/>
  <c r="I19" i="25"/>
  <c r="C20" i="25"/>
  <c r="D20" i="25"/>
  <c r="E20" i="25"/>
  <c r="F20" i="25"/>
  <c r="G20" i="25"/>
  <c r="H20" i="25"/>
  <c r="I20" i="25"/>
  <c r="C21" i="25"/>
  <c r="D21" i="25"/>
  <c r="E21" i="25"/>
  <c r="F21" i="25"/>
  <c r="G21" i="25"/>
  <c r="H21" i="25"/>
  <c r="I21" i="25"/>
  <c r="C19" i="26"/>
  <c r="D19" i="26"/>
  <c r="E19" i="26"/>
  <c r="F19" i="26"/>
  <c r="G19" i="26"/>
  <c r="H19" i="26"/>
  <c r="I19" i="26"/>
  <c r="C20" i="26"/>
  <c r="D20" i="26"/>
  <c r="E20" i="26"/>
  <c r="F20" i="26"/>
  <c r="G20" i="26"/>
  <c r="H20" i="26"/>
  <c r="I20" i="26"/>
  <c r="C21" i="26"/>
  <c r="D21" i="26"/>
  <c r="E21" i="26"/>
  <c r="F21" i="26"/>
  <c r="G21" i="26"/>
  <c r="H21" i="26"/>
  <c r="I21" i="26"/>
  <c r="C19" i="27"/>
  <c r="D19" i="27"/>
  <c r="E19" i="27"/>
  <c r="F19" i="27"/>
  <c r="G19" i="27"/>
  <c r="H19" i="27"/>
  <c r="I19" i="27"/>
  <c r="C20" i="27"/>
  <c r="D20" i="27"/>
  <c r="E20" i="27"/>
  <c r="F20" i="27"/>
  <c r="G20" i="27"/>
  <c r="H20" i="27"/>
  <c r="I20" i="27"/>
  <c r="C21" i="27"/>
  <c r="D21" i="27"/>
  <c r="E21" i="27"/>
  <c r="F21" i="27"/>
  <c r="G21" i="27"/>
  <c r="H21" i="27"/>
  <c r="I21" i="27"/>
  <c r="C19" i="28"/>
  <c r="D19" i="28"/>
  <c r="E19" i="28"/>
  <c r="F19" i="28"/>
  <c r="G19" i="28"/>
  <c r="H19" i="28"/>
  <c r="I19" i="28"/>
  <c r="C20" i="28"/>
  <c r="D20" i="28"/>
  <c r="E20" i="28"/>
  <c r="F20" i="28"/>
  <c r="G20" i="28"/>
  <c r="H20" i="28"/>
  <c r="I20" i="28"/>
  <c r="C21" i="28"/>
  <c r="D21" i="28"/>
  <c r="E21" i="28"/>
  <c r="F21" i="28"/>
  <c r="G21" i="28"/>
  <c r="H21" i="28"/>
  <c r="I21" i="28"/>
  <c r="C19" i="29"/>
  <c r="D19" i="29"/>
  <c r="E19" i="29"/>
  <c r="F19" i="29"/>
  <c r="G19" i="29"/>
  <c r="H19" i="29"/>
  <c r="I19" i="29"/>
  <c r="C20" i="29"/>
  <c r="D20" i="29"/>
  <c r="E20" i="29"/>
  <c r="F20" i="29"/>
  <c r="G20" i="29"/>
  <c r="H20" i="29"/>
  <c r="I20" i="29"/>
  <c r="C21" i="29"/>
  <c r="D21" i="29"/>
  <c r="E21" i="29"/>
  <c r="F21" i="29"/>
  <c r="G21" i="29"/>
  <c r="H21" i="29"/>
  <c r="I21" i="29"/>
  <c r="C19" i="34"/>
  <c r="D19" i="34"/>
  <c r="E19" i="34"/>
  <c r="F19" i="34"/>
  <c r="G19" i="34"/>
  <c r="H19" i="34"/>
  <c r="I19" i="34"/>
  <c r="C20" i="34"/>
  <c r="D20" i="34"/>
  <c r="E20" i="34"/>
  <c r="F20" i="34"/>
  <c r="G20" i="34"/>
  <c r="H20" i="34"/>
  <c r="I20" i="34"/>
  <c r="C21" i="34"/>
  <c r="D21" i="34"/>
  <c r="E21" i="34"/>
  <c r="F21" i="34"/>
  <c r="G21" i="34"/>
  <c r="H21" i="34"/>
  <c r="I21" i="34"/>
  <c r="C19" i="5"/>
  <c r="C10" i="3" s="1"/>
  <c r="D19" i="5"/>
  <c r="E19" i="5"/>
  <c r="F19" i="5"/>
  <c r="G19" i="5"/>
  <c r="H19" i="5"/>
  <c r="I19" i="5"/>
  <c r="C20" i="5"/>
  <c r="D20" i="5"/>
  <c r="E20" i="5"/>
  <c r="F20" i="5"/>
  <c r="G20" i="5"/>
  <c r="H20" i="5"/>
  <c r="I20" i="5"/>
  <c r="C21" i="5"/>
  <c r="C12" i="3" s="1"/>
  <c r="D21" i="5"/>
  <c r="E21" i="5"/>
  <c r="F21" i="5"/>
  <c r="G21" i="5"/>
  <c r="H21" i="5"/>
  <c r="I21" i="5"/>
  <c r="B21" i="31"/>
  <c r="B21" i="32"/>
  <c r="B21" i="33"/>
  <c r="B21" i="6"/>
  <c r="B21" i="7"/>
  <c r="B21" i="4"/>
  <c r="B21" i="1"/>
  <c r="B21" i="10"/>
  <c r="B21" i="11"/>
  <c r="B21" i="12"/>
  <c r="B21" i="13"/>
  <c r="B21" i="14"/>
  <c r="B21" i="15"/>
  <c r="B21" i="16"/>
  <c r="B21" i="17"/>
  <c r="B21" i="18"/>
  <c r="B21" i="19"/>
  <c r="B21" i="20"/>
  <c r="B21" i="21"/>
  <c r="B21" i="22"/>
  <c r="B21" i="23"/>
  <c r="B21" i="24"/>
  <c r="B21" i="25"/>
  <c r="B21" i="26"/>
  <c r="B21" i="27"/>
  <c r="B21" i="28"/>
  <c r="B21" i="29"/>
  <c r="B21" i="34"/>
  <c r="B21" i="5"/>
  <c r="B19" i="31"/>
  <c r="B19" i="32"/>
  <c r="B19" i="33"/>
  <c r="B19" i="6"/>
  <c r="B19" i="7"/>
  <c r="B19" i="4"/>
  <c r="B19" i="1"/>
  <c r="B19" i="10"/>
  <c r="B19" i="11"/>
  <c r="B19" i="12"/>
  <c r="B19" i="13"/>
  <c r="B19" i="14"/>
  <c r="B19" i="15"/>
  <c r="B19" i="16"/>
  <c r="B19" i="17"/>
  <c r="B19" i="18"/>
  <c r="B19" i="19"/>
  <c r="B19" i="20"/>
  <c r="B19" i="21"/>
  <c r="B19" i="22"/>
  <c r="B19" i="23"/>
  <c r="B19" i="24"/>
  <c r="B19" i="25"/>
  <c r="B19" i="26"/>
  <c r="B19" i="27"/>
  <c r="B19" i="28"/>
  <c r="B19" i="29"/>
  <c r="B19" i="34"/>
  <c r="B19" i="5"/>
  <c r="B10" i="3" s="1"/>
  <c r="B20" i="31"/>
  <c r="B20" i="32"/>
  <c r="B20" i="33"/>
  <c r="B20" i="6"/>
  <c r="B20" i="7"/>
  <c r="B20" i="4"/>
  <c r="B20" i="1"/>
  <c r="B20" i="10"/>
  <c r="B20" i="11"/>
  <c r="B20" i="12"/>
  <c r="B20" i="13"/>
  <c r="B20" i="14"/>
  <c r="B20" i="15"/>
  <c r="B20" i="16"/>
  <c r="B20" i="17"/>
  <c r="B20" i="18"/>
  <c r="B20" i="19"/>
  <c r="B20" i="20"/>
  <c r="B20" i="21"/>
  <c r="B20" i="22"/>
  <c r="B20" i="23"/>
  <c r="B20" i="24"/>
  <c r="B20" i="25"/>
  <c r="B20" i="26"/>
  <c r="B20" i="27"/>
  <c r="B20" i="28"/>
  <c r="B20" i="29"/>
  <c r="B20" i="34"/>
  <c r="B20" i="5"/>
  <c r="C16" i="31"/>
  <c r="D16" i="31"/>
  <c r="E16" i="31"/>
  <c r="F16" i="31"/>
  <c r="G16" i="31"/>
  <c r="H16" i="31"/>
  <c r="I16" i="31"/>
  <c r="C16" i="32"/>
  <c r="D16" i="32"/>
  <c r="E16" i="32"/>
  <c r="F16" i="32"/>
  <c r="G16" i="32"/>
  <c r="H16" i="32"/>
  <c r="I16" i="32"/>
  <c r="C16" i="33"/>
  <c r="D16" i="33"/>
  <c r="E16" i="33"/>
  <c r="F16" i="33"/>
  <c r="G16" i="33"/>
  <c r="H16" i="33"/>
  <c r="I16" i="33"/>
  <c r="C16" i="6"/>
  <c r="D16" i="6"/>
  <c r="E16" i="6"/>
  <c r="F16" i="6"/>
  <c r="G16" i="6"/>
  <c r="H16" i="6"/>
  <c r="I16" i="6"/>
  <c r="C16" i="7"/>
  <c r="D16" i="7"/>
  <c r="E16" i="7"/>
  <c r="F16" i="7"/>
  <c r="G16" i="7"/>
  <c r="H16" i="7"/>
  <c r="I16" i="7"/>
  <c r="C16" i="4"/>
  <c r="D16" i="4"/>
  <c r="E16" i="4"/>
  <c r="F16" i="4"/>
  <c r="G16" i="4"/>
  <c r="H16" i="4"/>
  <c r="I16" i="4"/>
  <c r="C16" i="1"/>
  <c r="D16" i="1"/>
  <c r="E16" i="1"/>
  <c r="F16" i="1"/>
  <c r="G16" i="1"/>
  <c r="H16" i="1"/>
  <c r="I16" i="1"/>
  <c r="C16" i="10"/>
  <c r="D16" i="10"/>
  <c r="E16" i="10"/>
  <c r="F16" i="10"/>
  <c r="G16" i="10"/>
  <c r="H16" i="10"/>
  <c r="I16" i="10"/>
  <c r="C16" i="11"/>
  <c r="D16" i="11"/>
  <c r="E16" i="11"/>
  <c r="F16" i="11"/>
  <c r="G16" i="11"/>
  <c r="H16" i="11"/>
  <c r="I16" i="11"/>
  <c r="C16" i="12"/>
  <c r="D16" i="12"/>
  <c r="E16" i="12"/>
  <c r="F16" i="12"/>
  <c r="G16" i="12"/>
  <c r="H16" i="12"/>
  <c r="I16" i="12"/>
  <c r="C16" i="13"/>
  <c r="D16" i="13"/>
  <c r="E16" i="13"/>
  <c r="F16" i="13"/>
  <c r="G16" i="13"/>
  <c r="H16" i="13"/>
  <c r="I16" i="13"/>
  <c r="C16" i="14"/>
  <c r="D16" i="14"/>
  <c r="E16" i="14"/>
  <c r="F16" i="14"/>
  <c r="G16" i="14"/>
  <c r="H16" i="14"/>
  <c r="I16" i="14"/>
  <c r="C16" i="15"/>
  <c r="D16" i="15"/>
  <c r="E16" i="15"/>
  <c r="F16" i="15"/>
  <c r="G16" i="15"/>
  <c r="H16" i="15"/>
  <c r="I16" i="15"/>
  <c r="C16" i="16"/>
  <c r="D16" i="16"/>
  <c r="E16" i="16"/>
  <c r="F16" i="16"/>
  <c r="G16" i="16"/>
  <c r="H16" i="16"/>
  <c r="I16" i="16"/>
  <c r="C16" i="17"/>
  <c r="D16" i="17"/>
  <c r="E16" i="17"/>
  <c r="F16" i="17"/>
  <c r="G16" i="17"/>
  <c r="H16" i="17"/>
  <c r="I16" i="17"/>
  <c r="C16" i="18"/>
  <c r="D16" i="18"/>
  <c r="E16" i="18"/>
  <c r="F16" i="18"/>
  <c r="G16" i="18"/>
  <c r="H16" i="18"/>
  <c r="I16" i="18"/>
  <c r="C16" i="19"/>
  <c r="D16" i="19"/>
  <c r="E16" i="19"/>
  <c r="F16" i="19"/>
  <c r="G16" i="19"/>
  <c r="H16" i="19"/>
  <c r="I16" i="19"/>
  <c r="C16" i="20"/>
  <c r="D16" i="20"/>
  <c r="E16" i="20"/>
  <c r="F16" i="20"/>
  <c r="G16" i="20"/>
  <c r="H16" i="20"/>
  <c r="I16" i="20"/>
  <c r="C16" i="21"/>
  <c r="D16" i="21"/>
  <c r="E16" i="21"/>
  <c r="F16" i="21"/>
  <c r="G16" i="21"/>
  <c r="H16" i="21"/>
  <c r="I16" i="21"/>
  <c r="C16" i="22"/>
  <c r="D16" i="22"/>
  <c r="E16" i="22"/>
  <c r="F16" i="22"/>
  <c r="G16" i="22"/>
  <c r="H16" i="22"/>
  <c r="I16" i="22"/>
  <c r="C16" i="23"/>
  <c r="D16" i="23"/>
  <c r="E16" i="23"/>
  <c r="F16" i="23"/>
  <c r="G16" i="23"/>
  <c r="H16" i="23"/>
  <c r="I16" i="23"/>
  <c r="C16" i="24"/>
  <c r="D16" i="24"/>
  <c r="E16" i="24"/>
  <c r="F16" i="24"/>
  <c r="G16" i="24"/>
  <c r="H16" i="24"/>
  <c r="I16" i="24"/>
  <c r="C16" i="25"/>
  <c r="D16" i="25"/>
  <c r="E16" i="25"/>
  <c r="F16" i="25"/>
  <c r="G16" i="25"/>
  <c r="H16" i="25"/>
  <c r="I16" i="25"/>
  <c r="C16" i="26"/>
  <c r="D16" i="26"/>
  <c r="E16" i="26"/>
  <c r="F16" i="26"/>
  <c r="G16" i="26"/>
  <c r="H16" i="26"/>
  <c r="I16" i="26"/>
  <c r="C16" i="27"/>
  <c r="D16" i="27"/>
  <c r="E16" i="27"/>
  <c r="F16" i="27"/>
  <c r="G16" i="27"/>
  <c r="H16" i="27"/>
  <c r="I16" i="27"/>
  <c r="C16" i="28"/>
  <c r="D16" i="28"/>
  <c r="E16" i="28"/>
  <c r="F16" i="28"/>
  <c r="G16" i="28"/>
  <c r="H16" i="28"/>
  <c r="I16" i="28"/>
  <c r="C16" i="29"/>
  <c r="D16" i="29"/>
  <c r="E16" i="29"/>
  <c r="F16" i="29"/>
  <c r="G16" i="29"/>
  <c r="H16" i="29"/>
  <c r="I16" i="29"/>
  <c r="C16" i="34"/>
  <c r="D16" i="34"/>
  <c r="E16" i="34"/>
  <c r="F16" i="34"/>
  <c r="G16" i="34"/>
  <c r="H16" i="34"/>
  <c r="I16" i="34"/>
  <c r="C16" i="5"/>
  <c r="C7" i="3" s="1"/>
  <c r="D16" i="5"/>
  <c r="E16" i="5"/>
  <c r="F16" i="5"/>
  <c r="G16" i="5"/>
  <c r="H16" i="5"/>
  <c r="I16" i="5"/>
  <c r="B16" i="31"/>
  <c r="B16" i="32"/>
  <c r="B16" i="33"/>
  <c r="B16" i="6"/>
  <c r="B16" i="7"/>
  <c r="B16" i="4"/>
  <c r="B16" i="1"/>
  <c r="B16" i="10"/>
  <c r="B16" i="11"/>
  <c r="B16" i="12"/>
  <c r="B16" i="13"/>
  <c r="B16" i="14"/>
  <c r="B16" i="15"/>
  <c r="B16" i="16"/>
  <c r="B16" i="17"/>
  <c r="B16" i="18"/>
  <c r="B16" i="19"/>
  <c r="B16" i="20"/>
  <c r="B16" i="21"/>
  <c r="B16" i="22"/>
  <c r="B16" i="23"/>
  <c r="B16" i="24"/>
  <c r="B16" i="25"/>
  <c r="B16" i="26"/>
  <c r="B16" i="27"/>
  <c r="B16" i="28"/>
  <c r="B16" i="29"/>
  <c r="B16" i="34"/>
  <c r="B16" i="5"/>
  <c r="C14" i="31"/>
  <c r="D14" i="31"/>
  <c r="E14" i="31"/>
  <c r="F14" i="31"/>
  <c r="G14" i="31"/>
  <c r="H14" i="31"/>
  <c r="I14" i="31"/>
  <c r="C14" i="32"/>
  <c r="D14" i="32"/>
  <c r="E14" i="32"/>
  <c r="F14" i="32"/>
  <c r="G14" i="32"/>
  <c r="H14" i="32"/>
  <c r="I14" i="32"/>
  <c r="C14" i="33"/>
  <c r="D14" i="33"/>
  <c r="E14" i="33"/>
  <c r="F14" i="33"/>
  <c r="G14" i="33"/>
  <c r="H14" i="33"/>
  <c r="I14" i="33"/>
  <c r="C14" i="6"/>
  <c r="D14" i="6"/>
  <c r="E14" i="6"/>
  <c r="F14" i="6"/>
  <c r="G14" i="6"/>
  <c r="H14" i="6"/>
  <c r="I14" i="6"/>
  <c r="C14" i="7"/>
  <c r="D14" i="7"/>
  <c r="E14" i="7"/>
  <c r="F14" i="7"/>
  <c r="G14" i="7"/>
  <c r="H14" i="7"/>
  <c r="I14" i="7"/>
  <c r="C14" i="4"/>
  <c r="D14" i="4"/>
  <c r="E14" i="4"/>
  <c r="F14" i="4"/>
  <c r="G14" i="4"/>
  <c r="H14" i="4"/>
  <c r="I14" i="4"/>
  <c r="C14" i="1"/>
  <c r="D14" i="1"/>
  <c r="E14" i="1"/>
  <c r="F14" i="1"/>
  <c r="G14" i="1"/>
  <c r="H14" i="1"/>
  <c r="I14" i="1"/>
  <c r="C14" i="10"/>
  <c r="D14" i="10"/>
  <c r="E14" i="10"/>
  <c r="F14" i="10"/>
  <c r="G14" i="10"/>
  <c r="H14" i="10"/>
  <c r="I14" i="10"/>
  <c r="C14" i="11"/>
  <c r="D14" i="11"/>
  <c r="E14" i="11"/>
  <c r="F14" i="11"/>
  <c r="G14" i="11"/>
  <c r="H14" i="11"/>
  <c r="I14" i="11"/>
  <c r="C14" i="12"/>
  <c r="D14" i="12"/>
  <c r="E14" i="12"/>
  <c r="F14" i="12"/>
  <c r="G14" i="12"/>
  <c r="H14" i="12"/>
  <c r="I14" i="12"/>
  <c r="C14" i="13"/>
  <c r="D14" i="13"/>
  <c r="E14" i="13"/>
  <c r="F14" i="13"/>
  <c r="G14" i="13"/>
  <c r="H14" i="13"/>
  <c r="I14" i="13"/>
  <c r="C14" i="14"/>
  <c r="D14" i="14"/>
  <c r="E14" i="14"/>
  <c r="F14" i="14"/>
  <c r="G14" i="14"/>
  <c r="H14" i="14"/>
  <c r="I14" i="14"/>
  <c r="C14" i="15"/>
  <c r="D14" i="15"/>
  <c r="E14" i="15"/>
  <c r="F14" i="15"/>
  <c r="G14" i="15"/>
  <c r="H14" i="15"/>
  <c r="I14" i="15"/>
  <c r="C14" i="16"/>
  <c r="D14" i="16"/>
  <c r="E14" i="16"/>
  <c r="F14" i="16"/>
  <c r="G14" i="16"/>
  <c r="H14" i="16"/>
  <c r="I14" i="16"/>
  <c r="C14" i="17"/>
  <c r="D14" i="17"/>
  <c r="E14" i="17"/>
  <c r="F14" i="17"/>
  <c r="G14" i="17"/>
  <c r="H14" i="17"/>
  <c r="I14" i="17"/>
  <c r="C14" i="18"/>
  <c r="D14" i="18"/>
  <c r="E14" i="18"/>
  <c r="F14" i="18"/>
  <c r="G14" i="18"/>
  <c r="H14" i="18"/>
  <c r="I14" i="18"/>
  <c r="C14" i="19"/>
  <c r="D14" i="19"/>
  <c r="E14" i="19"/>
  <c r="F14" i="19"/>
  <c r="G14" i="19"/>
  <c r="H14" i="19"/>
  <c r="I14" i="19"/>
  <c r="C14" i="20"/>
  <c r="D14" i="20"/>
  <c r="E14" i="20"/>
  <c r="F14" i="20"/>
  <c r="G14" i="20"/>
  <c r="H14" i="20"/>
  <c r="I14" i="20"/>
  <c r="C14" i="21"/>
  <c r="D14" i="21"/>
  <c r="E14" i="21"/>
  <c r="F14" i="21"/>
  <c r="G14" i="21"/>
  <c r="H14" i="21"/>
  <c r="I14" i="21"/>
  <c r="C14" i="22"/>
  <c r="D14" i="22"/>
  <c r="E14" i="22"/>
  <c r="F14" i="22"/>
  <c r="G14" i="22"/>
  <c r="H14" i="22"/>
  <c r="I14" i="22"/>
  <c r="C14" i="23"/>
  <c r="D14" i="23"/>
  <c r="E14" i="23"/>
  <c r="F14" i="23"/>
  <c r="G14" i="23"/>
  <c r="H14" i="23"/>
  <c r="I14" i="23"/>
  <c r="C14" i="24"/>
  <c r="D14" i="24"/>
  <c r="E14" i="24"/>
  <c r="F14" i="24"/>
  <c r="G14" i="24"/>
  <c r="H14" i="24"/>
  <c r="I14" i="24"/>
  <c r="C14" i="25"/>
  <c r="D14" i="25"/>
  <c r="E14" i="25"/>
  <c r="F14" i="25"/>
  <c r="G14" i="25"/>
  <c r="H14" i="25"/>
  <c r="I14" i="25"/>
  <c r="C14" i="26"/>
  <c r="D14" i="26"/>
  <c r="E14" i="26"/>
  <c r="F14" i="26"/>
  <c r="G14" i="26"/>
  <c r="H14" i="26"/>
  <c r="I14" i="26"/>
  <c r="C14" i="27"/>
  <c r="D14" i="27"/>
  <c r="E14" i="27"/>
  <c r="F14" i="27"/>
  <c r="G14" i="27"/>
  <c r="H14" i="27"/>
  <c r="I14" i="27"/>
  <c r="C14" i="28"/>
  <c r="D14" i="28"/>
  <c r="E14" i="28"/>
  <c r="F14" i="28"/>
  <c r="G14" i="28"/>
  <c r="H14" i="28"/>
  <c r="I14" i="28"/>
  <c r="C14" i="29"/>
  <c r="D14" i="29"/>
  <c r="E14" i="29"/>
  <c r="F14" i="29"/>
  <c r="G14" i="29"/>
  <c r="H14" i="29"/>
  <c r="I14" i="29"/>
  <c r="C14" i="34"/>
  <c r="D14" i="34"/>
  <c r="E14" i="34"/>
  <c r="F14" i="34"/>
  <c r="G14" i="34"/>
  <c r="H14" i="34"/>
  <c r="I14" i="34"/>
  <c r="C14" i="5"/>
  <c r="C5" i="3" s="1"/>
  <c r="D14" i="5"/>
  <c r="E14" i="5"/>
  <c r="F14" i="5"/>
  <c r="G14" i="5"/>
  <c r="H14" i="5"/>
  <c r="I14" i="5"/>
  <c r="B14" i="31"/>
  <c r="B14" i="32"/>
  <c r="B14" i="33"/>
  <c r="B14" i="6"/>
  <c r="B14" i="7"/>
  <c r="B14" i="4"/>
  <c r="B14" i="1"/>
  <c r="B14" i="10"/>
  <c r="B14" i="11"/>
  <c r="B14" i="12"/>
  <c r="B14" i="13"/>
  <c r="B14" i="14"/>
  <c r="B14" i="15"/>
  <c r="B14" i="16"/>
  <c r="B14" i="17"/>
  <c r="B14" i="18"/>
  <c r="B14" i="19"/>
  <c r="B14" i="20"/>
  <c r="B14" i="21"/>
  <c r="B14" i="22"/>
  <c r="B14" i="23"/>
  <c r="B14" i="24"/>
  <c r="B14" i="25"/>
  <c r="B14" i="26"/>
  <c r="B14" i="27"/>
  <c r="B14" i="28"/>
  <c r="B14" i="29"/>
  <c r="B14" i="34"/>
  <c r="B14" i="5"/>
  <c r="C15" i="31"/>
  <c r="D15" i="31"/>
  <c r="E15" i="31"/>
  <c r="F15" i="31"/>
  <c r="G15" i="31"/>
  <c r="H15" i="31"/>
  <c r="I15" i="31"/>
  <c r="C15" i="32"/>
  <c r="D15" i="32"/>
  <c r="E15" i="32"/>
  <c r="F15" i="32"/>
  <c r="G15" i="32"/>
  <c r="H15" i="32"/>
  <c r="I15" i="32"/>
  <c r="C15" i="33"/>
  <c r="D15" i="33"/>
  <c r="E15" i="33"/>
  <c r="F15" i="33"/>
  <c r="G15" i="33"/>
  <c r="H15" i="33"/>
  <c r="I15" i="33"/>
  <c r="C15" i="6"/>
  <c r="D15" i="6"/>
  <c r="E15" i="6"/>
  <c r="F15" i="6"/>
  <c r="G15" i="6"/>
  <c r="H15" i="6"/>
  <c r="I15" i="6"/>
  <c r="C15" i="7"/>
  <c r="D15" i="7"/>
  <c r="E15" i="7"/>
  <c r="F15" i="7"/>
  <c r="G15" i="7"/>
  <c r="H15" i="7"/>
  <c r="I15" i="7"/>
  <c r="C15" i="4"/>
  <c r="D15" i="4"/>
  <c r="E15" i="4"/>
  <c r="F15" i="4"/>
  <c r="G15" i="4"/>
  <c r="H15" i="4"/>
  <c r="I15" i="4"/>
  <c r="C15" i="1"/>
  <c r="D15" i="1"/>
  <c r="E15" i="1"/>
  <c r="F15" i="1"/>
  <c r="G15" i="1"/>
  <c r="H15" i="1"/>
  <c r="I15" i="1"/>
  <c r="C15" i="10"/>
  <c r="D15" i="10"/>
  <c r="E15" i="10"/>
  <c r="F15" i="10"/>
  <c r="G15" i="10"/>
  <c r="H15" i="10"/>
  <c r="I15" i="10"/>
  <c r="C15" i="11"/>
  <c r="D15" i="11"/>
  <c r="E15" i="11"/>
  <c r="F15" i="11"/>
  <c r="G15" i="11"/>
  <c r="H15" i="11"/>
  <c r="I15" i="11"/>
  <c r="C15" i="12"/>
  <c r="D15" i="12"/>
  <c r="E15" i="12"/>
  <c r="F15" i="12"/>
  <c r="G15" i="12"/>
  <c r="H15" i="12"/>
  <c r="I15" i="12"/>
  <c r="C15" i="13"/>
  <c r="D15" i="13"/>
  <c r="E15" i="13"/>
  <c r="F15" i="13"/>
  <c r="G15" i="13"/>
  <c r="H15" i="13"/>
  <c r="I15" i="13"/>
  <c r="C15" i="14"/>
  <c r="D15" i="14"/>
  <c r="E15" i="14"/>
  <c r="F15" i="14"/>
  <c r="G15" i="14"/>
  <c r="H15" i="14"/>
  <c r="I15" i="14"/>
  <c r="C15" i="15"/>
  <c r="D15" i="15"/>
  <c r="E15" i="15"/>
  <c r="F15" i="15"/>
  <c r="G15" i="15"/>
  <c r="H15" i="15"/>
  <c r="I15" i="15"/>
  <c r="C15" i="16"/>
  <c r="D15" i="16"/>
  <c r="E15" i="16"/>
  <c r="F15" i="16"/>
  <c r="G15" i="16"/>
  <c r="H15" i="16"/>
  <c r="I15" i="16"/>
  <c r="C15" i="17"/>
  <c r="D15" i="17"/>
  <c r="E15" i="17"/>
  <c r="F15" i="17"/>
  <c r="G15" i="17"/>
  <c r="H15" i="17"/>
  <c r="I15" i="17"/>
  <c r="C15" i="18"/>
  <c r="D15" i="18"/>
  <c r="E15" i="18"/>
  <c r="F15" i="18"/>
  <c r="G15" i="18"/>
  <c r="H15" i="18"/>
  <c r="I15" i="18"/>
  <c r="C15" i="19"/>
  <c r="D15" i="19"/>
  <c r="E15" i="19"/>
  <c r="F15" i="19"/>
  <c r="G15" i="19"/>
  <c r="H15" i="19"/>
  <c r="I15" i="19"/>
  <c r="C15" i="20"/>
  <c r="D15" i="20"/>
  <c r="E15" i="20"/>
  <c r="F15" i="20"/>
  <c r="G15" i="20"/>
  <c r="H15" i="20"/>
  <c r="I15" i="20"/>
  <c r="C15" i="21"/>
  <c r="D15" i="21"/>
  <c r="E15" i="21"/>
  <c r="F15" i="21"/>
  <c r="G15" i="21"/>
  <c r="H15" i="21"/>
  <c r="I15" i="21"/>
  <c r="C15" i="22"/>
  <c r="D15" i="22"/>
  <c r="E15" i="22"/>
  <c r="F15" i="22"/>
  <c r="G15" i="22"/>
  <c r="H15" i="22"/>
  <c r="I15" i="22"/>
  <c r="C15" i="23"/>
  <c r="D15" i="23"/>
  <c r="E15" i="23"/>
  <c r="F15" i="23"/>
  <c r="G15" i="23"/>
  <c r="H15" i="23"/>
  <c r="I15" i="23"/>
  <c r="C15" i="24"/>
  <c r="D15" i="24"/>
  <c r="E15" i="24"/>
  <c r="F15" i="24"/>
  <c r="G15" i="24"/>
  <c r="H15" i="24"/>
  <c r="I15" i="24"/>
  <c r="C15" i="25"/>
  <c r="D15" i="25"/>
  <c r="E15" i="25"/>
  <c r="F15" i="25"/>
  <c r="G15" i="25"/>
  <c r="H15" i="25"/>
  <c r="I15" i="25"/>
  <c r="C15" i="26"/>
  <c r="D15" i="26"/>
  <c r="E15" i="26"/>
  <c r="F15" i="26"/>
  <c r="G15" i="26"/>
  <c r="H15" i="26"/>
  <c r="I15" i="26"/>
  <c r="C15" i="27"/>
  <c r="D15" i="27"/>
  <c r="E15" i="27"/>
  <c r="F15" i="27"/>
  <c r="G15" i="27"/>
  <c r="H15" i="27"/>
  <c r="I15" i="27"/>
  <c r="C15" i="28"/>
  <c r="D15" i="28"/>
  <c r="E15" i="28"/>
  <c r="F15" i="28"/>
  <c r="G15" i="28"/>
  <c r="H15" i="28"/>
  <c r="I15" i="28"/>
  <c r="C15" i="29"/>
  <c r="D15" i="29"/>
  <c r="E15" i="29"/>
  <c r="F15" i="29"/>
  <c r="G15" i="29"/>
  <c r="H15" i="29"/>
  <c r="I15" i="29"/>
  <c r="C15" i="34"/>
  <c r="D15" i="34"/>
  <c r="E15" i="34"/>
  <c r="F15" i="34"/>
  <c r="G15" i="34"/>
  <c r="H15" i="34"/>
  <c r="I15" i="34"/>
  <c r="C15" i="5"/>
  <c r="C6" i="3" s="1"/>
  <c r="D15" i="5"/>
  <c r="E15" i="5"/>
  <c r="F15" i="5"/>
  <c r="G15" i="5"/>
  <c r="H15" i="5"/>
  <c r="I15" i="5"/>
  <c r="B15" i="31"/>
  <c r="B15" i="32"/>
  <c r="B15" i="33"/>
  <c r="B15" i="6"/>
  <c r="B15" i="7"/>
  <c r="B15" i="4"/>
  <c r="B15" i="1"/>
  <c r="B15" i="10"/>
  <c r="B15" i="11"/>
  <c r="B15" i="12"/>
  <c r="B15" i="13"/>
  <c r="B15" i="14"/>
  <c r="B15" i="15"/>
  <c r="B15" i="16"/>
  <c r="B15" i="17"/>
  <c r="B15" i="18"/>
  <c r="B15" i="19"/>
  <c r="B15" i="20"/>
  <c r="B15" i="21"/>
  <c r="B15" i="22"/>
  <c r="B15" i="23"/>
  <c r="B15" i="24"/>
  <c r="B15" i="25"/>
  <c r="B15" i="26"/>
  <c r="B15" i="27"/>
  <c r="B15" i="28"/>
  <c r="B15" i="29"/>
  <c r="B15" i="34"/>
  <c r="B15" i="5"/>
  <c r="C13" i="31"/>
  <c r="D13" i="31"/>
  <c r="E13" i="31"/>
  <c r="F13" i="31"/>
  <c r="G13" i="31"/>
  <c r="H13" i="31"/>
  <c r="I13" i="31"/>
  <c r="C13" i="32"/>
  <c r="D13" i="32"/>
  <c r="E13" i="32"/>
  <c r="F13" i="32"/>
  <c r="G13" i="32"/>
  <c r="H13" i="32"/>
  <c r="I13" i="32"/>
  <c r="C13" i="33"/>
  <c r="D13" i="33"/>
  <c r="E13" i="33"/>
  <c r="F13" i="33"/>
  <c r="G13" i="33"/>
  <c r="H13" i="33"/>
  <c r="I13" i="33"/>
  <c r="C13" i="6"/>
  <c r="D13" i="6"/>
  <c r="E13" i="6"/>
  <c r="F13" i="6"/>
  <c r="G13" i="6"/>
  <c r="H13" i="6"/>
  <c r="I13" i="6"/>
  <c r="C13" i="7"/>
  <c r="D13" i="7"/>
  <c r="E13" i="7"/>
  <c r="F13" i="7"/>
  <c r="G13" i="7"/>
  <c r="H13" i="7"/>
  <c r="I13" i="7"/>
  <c r="C13" i="4"/>
  <c r="D13" i="4"/>
  <c r="E13" i="4"/>
  <c r="F13" i="4"/>
  <c r="G13" i="4"/>
  <c r="H13" i="4"/>
  <c r="I13" i="4"/>
  <c r="C13" i="1"/>
  <c r="D13" i="1"/>
  <c r="E13" i="1"/>
  <c r="F13" i="1"/>
  <c r="G13" i="1"/>
  <c r="H13" i="1"/>
  <c r="I13" i="1"/>
  <c r="C13" i="10"/>
  <c r="D13" i="10"/>
  <c r="E13" i="10"/>
  <c r="F13" i="10"/>
  <c r="G13" i="10"/>
  <c r="H13" i="10"/>
  <c r="I13" i="10"/>
  <c r="C13" i="11"/>
  <c r="D13" i="11"/>
  <c r="E13" i="11"/>
  <c r="F13" i="11"/>
  <c r="G13" i="11"/>
  <c r="H13" i="11"/>
  <c r="I13" i="11"/>
  <c r="C13" i="12"/>
  <c r="D13" i="12"/>
  <c r="E13" i="12"/>
  <c r="F13" i="12"/>
  <c r="G13" i="12"/>
  <c r="H13" i="12"/>
  <c r="I13" i="12"/>
  <c r="C13" i="13"/>
  <c r="D13" i="13"/>
  <c r="E13" i="13"/>
  <c r="F13" i="13"/>
  <c r="G13" i="13"/>
  <c r="H13" i="13"/>
  <c r="I13" i="13"/>
  <c r="C13" i="14"/>
  <c r="D13" i="14"/>
  <c r="E13" i="14"/>
  <c r="F13" i="14"/>
  <c r="G13" i="14"/>
  <c r="H13" i="14"/>
  <c r="I13" i="14"/>
  <c r="C13" i="15"/>
  <c r="D13" i="15"/>
  <c r="E13" i="15"/>
  <c r="F13" i="15"/>
  <c r="G13" i="15"/>
  <c r="H13" i="15"/>
  <c r="I13" i="15"/>
  <c r="C13" i="16"/>
  <c r="D13" i="16"/>
  <c r="E13" i="16"/>
  <c r="F13" i="16"/>
  <c r="G13" i="16"/>
  <c r="H13" i="16"/>
  <c r="I13" i="16"/>
  <c r="C13" i="17"/>
  <c r="D13" i="17"/>
  <c r="E13" i="17"/>
  <c r="F13" i="17"/>
  <c r="G13" i="17"/>
  <c r="H13" i="17"/>
  <c r="I13" i="17"/>
  <c r="C13" i="18"/>
  <c r="D13" i="18"/>
  <c r="E13" i="18"/>
  <c r="F13" i="18"/>
  <c r="G13" i="18"/>
  <c r="H13" i="18"/>
  <c r="I13" i="18"/>
  <c r="C13" i="19"/>
  <c r="D13" i="19"/>
  <c r="E13" i="19"/>
  <c r="F13" i="19"/>
  <c r="G13" i="19"/>
  <c r="H13" i="19"/>
  <c r="I13" i="19"/>
  <c r="C13" i="20"/>
  <c r="D13" i="20"/>
  <c r="E13" i="20"/>
  <c r="F13" i="20"/>
  <c r="G13" i="20"/>
  <c r="H13" i="20"/>
  <c r="I13" i="20"/>
  <c r="C13" i="21"/>
  <c r="D13" i="21"/>
  <c r="E13" i="21"/>
  <c r="F13" i="21"/>
  <c r="G13" i="21"/>
  <c r="H13" i="21"/>
  <c r="I13" i="21"/>
  <c r="C13" i="22"/>
  <c r="D13" i="22"/>
  <c r="E13" i="22"/>
  <c r="F13" i="22"/>
  <c r="G13" i="22"/>
  <c r="H13" i="22"/>
  <c r="I13" i="22"/>
  <c r="C13" i="23"/>
  <c r="D13" i="23"/>
  <c r="E13" i="23"/>
  <c r="F13" i="23"/>
  <c r="G13" i="23"/>
  <c r="H13" i="23"/>
  <c r="I13" i="23"/>
  <c r="C13" i="24"/>
  <c r="D13" i="24"/>
  <c r="E13" i="24"/>
  <c r="F13" i="24"/>
  <c r="G13" i="24"/>
  <c r="H13" i="24"/>
  <c r="I13" i="24"/>
  <c r="C13" i="25"/>
  <c r="D13" i="25"/>
  <c r="E13" i="25"/>
  <c r="F13" i="25"/>
  <c r="G13" i="25"/>
  <c r="H13" i="25"/>
  <c r="I13" i="25"/>
  <c r="C13" i="26"/>
  <c r="D13" i="26"/>
  <c r="E13" i="26"/>
  <c r="F13" i="26"/>
  <c r="G13" i="26"/>
  <c r="H13" i="26"/>
  <c r="I13" i="26"/>
  <c r="C13" i="27"/>
  <c r="D13" i="27"/>
  <c r="E13" i="27"/>
  <c r="F13" i="27"/>
  <c r="G13" i="27"/>
  <c r="H13" i="27"/>
  <c r="I13" i="27"/>
  <c r="C13" i="28"/>
  <c r="D13" i="28"/>
  <c r="E13" i="28"/>
  <c r="F13" i="28"/>
  <c r="G13" i="28"/>
  <c r="H13" i="28"/>
  <c r="I13" i="28"/>
  <c r="C13" i="29"/>
  <c r="D13" i="29"/>
  <c r="E13" i="29"/>
  <c r="F13" i="29"/>
  <c r="G13" i="29"/>
  <c r="H13" i="29"/>
  <c r="I13" i="29"/>
  <c r="C13" i="34"/>
  <c r="D13" i="34"/>
  <c r="E13" i="34"/>
  <c r="F13" i="34"/>
  <c r="G13" i="34"/>
  <c r="H13" i="34"/>
  <c r="I13" i="34"/>
  <c r="C13" i="5"/>
  <c r="C4" i="3" s="1"/>
  <c r="D13" i="5"/>
  <c r="E13" i="5"/>
  <c r="F13" i="5"/>
  <c r="G13" i="5"/>
  <c r="H13" i="5"/>
  <c r="I13" i="5"/>
  <c r="B13" i="31"/>
  <c r="B13" i="32"/>
  <c r="B13" i="33"/>
  <c r="B13" i="6"/>
  <c r="B13" i="7"/>
  <c r="B13" i="4"/>
  <c r="B13" i="1"/>
  <c r="B13" i="10"/>
  <c r="B13" i="11"/>
  <c r="B13" i="12"/>
  <c r="B13" i="13"/>
  <c r="B13" i="14"/>
  <c r="B13" i="15"/>
  <c r="B13" i="16"/>
  <c r="B13" i="17"/>
  <c r="B13" i="18"/>
  <c r="B13" i="19"/>
  <c r="B13" i="20"/>
  <c r="B13" i="21"/>
  <c r="B13" i="22"/>
  <c r="B13" i="23"/>
  <c r="B13" i="24"/>
  <c r="B13" i="25"/>
  <c r="B13" i="26"/>
  <c r="B13" i="27"/>
  <c r="B13" i="28"/>
  <c r="B13" i="29"/>
  <c r="B13" i="34"/>
  <c r="B13" i="5"/>
  <c r="C12" i="31"/>
  <c r="D12" i="31"/>
  <c r="E12" i="31"/>
  <c r="F12" i="31"/>
  <c r="G12" i="31"/>
  <c r="H12" i="31"/>
  <c r="I12" i="31"/>
  <c r="C12" i="32"/>
  <c r="D12" i="32"/>
  <c r="E12" i="32"/>
  <c r="F12" i="32"/>
  <c r="G12" i="32"/>
  <c r="H12" i="32"/>
  <c r="I12" i="32"/>
  <c r="C12" i="33"/>
  <c r="D12" i="33"/>
  <c r="E12" i="33"/>
  <c r="F12" i="33"/>
  <c r="G12" i="33"/>
  <c r="H12" i="33"/>
  <c r="I12" i="33"/>
  <c r="C12" i="6"/>
  <c r="D12" i="6"/>
  <c r="E12" i="6"/>
  <c r="F12" i="6"/>
  <c r="G12" i="6"/>
  <c r="H12" i="6"/>
  <c r="I12" i="6"/>
  <c r="C12" i="7"/>
  <c r="D12" i="7"/>
  <c r="E12" i="7"/>
  <c r="F12" i="7"/>
  <c r="G12" i="7"/>
  <c r="H12" i="7"/>
  <c r="I12" i="7"/>
  <c r="C12" i="4"/>
  <c r="D12" i="4"/>
  <c r="E12" i="4"/>
  <c r="F12" i="4"/>
  <c r="G12" i="4"/>
  <c r="H12" i="4"/>
  <c r="I12" i="4"/>
  <c r="C12" i="1"/>
  <c r="D12" i="1"/>
  <c r="E12" i="1"/>
  <c r="F12" i="1"/>
  <c r="G12" i="1"/>
  <c r="H12" i="1"/>
  <c r="I12" i="1"/>
  <c r="C12" i="10"/>
  <c r="D12" i="10"/>
  <c r="E12" i="10"/>
  <c r="F12" i="10"/>
  <c r="G12" i="10"/>
  <c r="H12" i="10"/>
  <c r="I12" i="10"/>
  <c r="C12" i="11"/>
  <c r="D12" i="11"/>
  <c r="E12" i="11"/>
  <c r="F12" i="11"/>
  <c r="G12" i="11"/>
  <c r="H12" i="11"/>
  <c r="I12" i="11"/>
  <c r="C12" i="12"/>
  <c r="D12" i="12"/>
  <c r="E12" i="12"/>
  <c r="F12" i="12"/>
  <c r="G12" i="12"/>
  <c r="H12" i="12"/>
  <c r="I12" i="12"/>
  <c r="C12" i="13"/>
  <c r="D12" i="13"/>
  <c r="E12" i="13"/>
  <c r="F12" i="13"/>
  <c r="G12" i="13"/>
  <c r="H12" i="13"/>
  <c r="I12" i="13"/>
  <c r="C12" i="14"/>
  <c r="D12" i="14"/>
  <c r="E12" i="14"/>
  <c r="F12" i="14"/>
  <c r="G12" i="14"/>
  <c r="H12" i="14"/>
  <c r="I12" i="14"/>
  <c r="C12" i="15"/>
  <c r="D12" i="15"/>
  <c r="E12" i="15"/>
  <c r="F12" i="15"/>
  <c r="G12" i="15"/>
  <c r="H12" i="15"/>
  <c r="I12" i="15"/>
  <c r="C12" i="16"/>
  <c r="D12" i="16"/>
  <c r="E12" i="16"/>
  <c r="F12" i="16"/>
  <c r="G12" i="16"/>
  <c r="H12" i="16"/>
  <c r="I12" i="16"/>
  <c r="C12" i="17"/>
  <c r="D12" i="17"/>
  <c r="E12" i="17"/>
  <c r="F12" i="17"/>
  <c r="G12" i="17"/>
  <c r="H12" i="17"/>
  <c r="I12" i="17"/>
  <c r="C12" i="18"/>
  <c r="D12" i="18"/>
  <c r="E12" i="18"/>
  <c r="F12" i="18"/>
  <c r="G12" i="18"/>
  <c r="H12" i="18"/>
  <c r="I12" i="18"/>
  <c r="C12" i="19"/>
  <c r="D12" i="19"/>
  <c r="E12" i="19"/>
  <c r="F12" i="19"/>
  <c r="G12" i="19"/>
  <c r="H12" i="19"/>
  <c r="I12" i="19"/>
  <c r="C12" i="20"/>
  <c r="D12" i="20"/>
  <c r="E12" i="20"/>
  <c r="F12" i="20"/>
  <c r="G12" i="20"/>
  <c r="H12" i="20"/>
  <c r="I12" i="20"/>
  <c r="C12" i="21"/>
  <c r="D12" i="21"/>
  <c r="E12" i="21"/>
  <c r="F12" i="21"/>
  <c r="G12" i="21"/>
  <c r="H12" i="21"/>
  <c r="I12" i="21"/>
  <c r="C12" i="22"/>
  <c r="D12" i="22"/>
  <c r="E12" i="22"/>
  <c r="F12" i="22"/>
  <c r="G12" i="22"/>
  <c r="H12" i="22"/>
  <c r="I12" i="22"/>
  <c r="C12" i="23"/>
  <c r="D12" i="23"/>
  <c r="E12" i="23"/>
  <c r="F12" i="23"/>
  <c r="G12" i="23"/>
  <c r="H12" i="23"/>
  <c r="I12" i="23"/>
  <c r="C12" i="24"/>
  <c r="D12" i="24"/>
  <c r="E12" i="24"/>
  <c r="F12" i="24"/>
  <c r="G12" i="24"/>
  <c r="H12" i="24"/>
  <c r="I12" i="24"/>
  <c r="C12" i="25"/>
  <c r="D12" i="25"/>
  <c r="E12" i="25"/>
  <c r="F12" i="25"/>
  <c r="G12" i="25"/>
  <c r="H12" i="25"/>
  <c r="I12" i="25"/>
  <c r="C12" i="26"/>
  <c r="D12" i="26"/>
  <c r="E12" i="26"/>
  <c r="F12" i="26"/>
  <c r="G12" i="26"/>
  <c r="H12" i="26"/>
  <c r="I12" i="26"/>
  <c r="C12" i="27"/>
  <c r="D12" i="27"/>
  <c r="E12" i="27"/>
  <c r="F12" i="27"/>
  <c r="G12" i="27"/>
  <c r="H12" i="27"/>
  <c r="I12" i="27"/>
  <c r="C12" i="28"/>
  <c r="D12" i="28"/>
  <c r="E12" i="28"/>
  <c r="F12" i="28"/>
  <c r="G12" i="28"/>
  <c r="H12" i="28"/>
  <c r="I12" i="28"/>
  <c r="C12" i="29"/>
  <c r="D12" i="29"/>
  <c r="E12" i="29"/>
  <c r="F12" i="29"/>
  <c r="G12" i="29"/>
  <c r="H12" i="29"/>
  <c r="I12" i="29"/>
  <c r="C12" i="34"/>
  <c r="D12" i="34"/>
  <c r="E12" i="34"/>
  <c r="F12" i="34"/>
  <c r="G12" i="34"/>
  <c r="H12" i="34"/>
  <c r="I12" i="34"/>
  <c r="C12" i="5"/>
  <c r="C3" i="3" s="1"/>
  <c r="C8" i="3" s="1"/>
  <c r="D12" i="5"/>
  <c r="E12" i="5"/>
  <c r="F12" i="5"/>
  <c r="G12" i="5"/>
  <c r="H12" i="5"/>
  <c r="I12" i="5"/>
  <c r="B12" i="31"/>
  <c r="B12" i="32"/>
  <c r="B12" i="33"/>
  <c r="B12" i="6"/>
  <c r="B12" i="7"/>
  <c r="B12" i="4"/>
  <c r="B12" i="1"/>
  <c r="B12" i="10"/>
  <c r="B12" i="11"/>
  <c r="B12" i="12"/>
  <c r="B12" i="13"/>
  <c r="B12" i="14"/>
  <c r="B12" i="15"/>
  <c r="B12" i="16"/>
  <c r="B12" i="17"/>
  <c r="B12" i="18"/>
  <c r="B12" i="19"/>
  <c r="B12" i="20"/>
  <c r="B12" i="21"/>
  <c r="B12" i="22"/>
  <c r="B12" i="23"/>
  <c r="B12" i="24"/>
  <c r="B12" i="25"/>
  <c r="B12" i="26"/>
  <c r="B12" i="27"/>
  <c r="B12" i="28"/>
  <c r="B12" i="29"/>
  <c r="B12" i="34"/>
  <c r="B12" i="5"/>
  <c r="A1" i="3"/>
  <c r="F11" i="3" l="1"/>
  <c r="G3" i="3"/>
  <c r="G4" i="3"/>
  <c r="G6" i="3"/>
  <c r="G5" i="3"/>
  <c r="G7" i="3"/>
  <c r="G12" i="3"/>
  <c r="G10" i="3"/>
  <c r="I3" i="3"/>
  <c r="I4" i="3"/>
  <c r="I6" i="3"/>
  <c r="I5" i="3"/>
  <c r="I7" i="3"/>
  <c r="I12" i="3"/>
  <c r="I10" i="3"/>
  <c r="B66" i="3"/>
  <c r="H11" i="3"/>
  <c r="B68" i="3"/>
  <c r="B70" i="3"/>
  <c r="E3" i="3"/>
  <c r="E4" i="3"/>
  <c r="E6" i="3"/>
  <c r="E5" i="3"/>
  <c r="E7" i="3"/>
  <c r="E12" i="3"/>
  <c r="E10" i="3"/>
  <c r="D11" i="3"/>
  <c r="B16" i="3"/>
  <c r="B22" i="3"/>
  <c r="B21" i="3"/>
  <c r="B19" i="3"/>
  <c r="B17" i="3"/>
  <c r="P11" i="3"/>
  <c r="H12" i="3"/>
  <c r="F12" i="3"/>
  <c r="D12" i="3"/>
  <c r="I11" i="3"/>
  <c r="G11" i="3"/>
  <c r="E11" i="3"/>
  <c r="B3" i="3"/>
  <c r="H3" i="3"/>
  <c r="F3" i="3"/>
  <c r="D3" i="3"/>
  <c r="B4" i="3"/>
  <c r="H4" i="3"/>
  <c r="F4" i="3"/>
  <c r="D4" i="3"/>
  <c r="B6" i="3"/>
  <c r="H6" i="3"/>
  <c r="F6" i="3"/>
  <c r="D6" i="3"/>
  <c r="B5" i="3"/>
  <c r="H5" i="3"/>
  <c r="F5" i="3"/>
  <c r="D5" i="3"/>
  <c r="B7" i="3"/>
  <c r="H7" i="3"/>
  <c r="F7" i="3"/>
  <c r="D7" i="3"/>
  <c r="B11" i="3"/>
  <c r="B12" i="3"/>
  <c r="C11" i="3"/>
  <c r="H10" i="3"/>
  <c r="F10" i="3"/>
  <c r="D10" i="3"/>
  <c r="N4" i="35"/>
  <c r="N22" i="35" s="1"/>
  <c r="I26" i="3"/>
  <c r="B71" i="3"/>
  <c r="B69" i="3"/>
  <c r="B67" i="3"/>
  <c r="B65" i="3"/>
  <c r="B63" i="3"/>
  <c r="B61" i="3"/>
  <c r="B59" i="3"/>
  <c r="B57" i="3"/>
  <c r="B55" i="3"/>
  <c r="B53" i="3"/>
  <c r="B51" i="3"/>
  <c r="B49" i="3"/>
  <c r="B47" i="3"/>
  <c r="B45" i="3"/>
  <c r="B43" i="3"/>
  <c r="B41" i="3"/>
  <c r="B39" i="3"/>
  <c r="B37" i="3"/>
  <c r="B35" i="3"/>
  <c r="B33" i="3"/>
  <c r="B31" i="3"/>
  <c r="B29" i="3"/>
  <c r="B27" i="3"/>
  <c r="B25" i="3"/>
  <c r="C80" i="5"/>
  <c r="C78" i="5"/>
  <c r="C76" i="5"/>
  <c r="B64" i="3"/>
  <c r="B62" i="3"/>
  <c r="B60" i="3"/>
  <c r="B58" i="3"/>
  <c r="B56" i="3"/>
  <c r="B54" i="3"/>
  <c r="B52" i="3"/>
  <c r="B50" i="3"/>
  <c r="B48" i="3"/>
  <c r="B46" i="3"/>
  <c r="B44" i="3"/>
  <c r="B42" i="3"/>
  <c r="B40" i="3"/>
  <c r="B38" i="3"/>
  <c r="B36" i="3"/>
  <c r="B34" i="3"/>
  <c r="B32" i="3"/>
  <c r="B30" i="3"/>
  <c r="B28" i="3"/>
  <c r="B26" i="3"/>
  <c r="B24" i="3"/>
  <c r="H18" i="35"/>
  <c r="F18" i="35"/>
  <c r="D18" i="35"/>
  <c r="B18" i="35"/>
  <c r="K4" i="35"/>
  <c r="K22" i="35" s="1"/>
  <c r="M4" i="35"/>
  <c r="M22" i="35" s="1"/>
  <c r="B5" i="35"/>
  <c r="E18" i="35"/>
  <c r="I18" i="35"/>
  <c r="J4" i="35"/>
  <c r="J22" i="35" s="1"/>
  <c r="L4" i="35"/>
  <c r="L22" i="35" s="1"/>
  <c r="C18" i="35"/>
  <c r="G18" i="35"/>
  <c r="I16" i="3"/>
  <c r="G16" i="3"/>
  <c r="E16" i="3"/>
  <c r="I18" i="3"/>
  <c r="G18" i="3"/>
  <c r="F20" i="3"/>
  <c r="H20" i="3"/>
  <c r="G22" i="3"/>
  <c r="H22" i="3"/>
  <c r="I24" i="3"/>
  <c r="D16" i="3"/>
  <c r="H16" i="3"/>
  <c r="F16" i="3"/>
  <c r="E18" i="3"/>
  <c r="H18" i="3"/>
  <c r="F18" i="3"/>
  <c r="I20" i="3"/>
  <c r="G20" i="3"/>
  <c r="I22" i="3"/>
  <c r="H24" i="3"/>
  <c r="K18" i="3"/>
  <c r="L17" i="3"/>
  <c r="K17" i="3"/>
  <c r="M16" i="3"/>
  <c r="L16" i="3"/>
  <c r="K16" i="3"/>
  <c r="N15" i="3"/>
  <c r="M15" i="3"/>
  <c r="L15" i="3"/>
  <c r="K15" i="3"/>
  <c r="N14" i="3"/>
  <c r="M14" i="3"/>
  <c r="L14" i="3"/>
  <c r="K14" i="3"/>
  <c r="N13" i="3"/>
  <c r="M13" i="3"/>
  <c r="L13" i="3"/>
  <c r="K13" i="3"/>
  <c r="N12" i="3"/>
  <c r="M12" i="3"/>
  <c r="L12" i="3"/>
  <c r="K12" i="3"/>
  <c r="N13" i="31"/>
  <c r="N14" i="31"/>
  <c r="N15" i="31"/>
  <c r="N13" i="32"/>
  <c r="N14" i="32"/>
  <c r="N15" i="32"/>
  <c r="N13" i="33"/>
  <c r="N14" i="33"/>
  <c r="N15" i="33"/>
  <c r="N13" i="6"/>
  <c r="N14" i="6"/>
  <c r="N15" i="6"/>
  <c r="N13" i="7"/>
  <c r="N14" i="7"/>
  <c r="N15" i="7"/>
  <c r="N13" i="4"/>
  <c r="N14" i="4"/>
  <c r="N15" i="4"/>
  <c r="N13" i="1"/>
  <c r="N14" i="1"/>
  <c r="N15" i="1"/>
  <c r="N13" i="10"/>
  <c r="N14" i="10"/>
  <c r="N15" i="10"/>
  <c r="N13" i="11"/>
  <c r="N14" i="11"/>
  <c r="N15" i="11"/>
  <c r="N13" i="12"/>
  <c r="N14" i="12"/>
  <c r="N15" i="12"/>
  <c r="N13" i="13"/>
  <c r="N14" i="13"/>
  <c r="N15" i="13"/>
  <c r="N13" i="14"/>
  <c r="N14" i="14"/>
  <c r="N15" i="14"/>
  <c r="N13" i="15"/>
  <c r="N14" i="15"/>
  <c r="N15" i="15"/>
  <c r="N13" i="16"/>
  <c r="N14" i="16"/>
  <c r="N15" i="16"/>
  <c r="N13" i="17"/>
  <c r="N14" i="17"/>
  <c r="N15" i="17"/>
  <c r="N13" i="18"/>
  <c r="N14" i="18"/>
  <c r="N15" i="18"/>
  <c r="N13" i="19"/>
  <c r="N14" i="19"/>
  <c r="N15" i="19"/>
  <c r="N13" i="20"/>
  <c r="N14" i="20"/>
  <c r="N15" i="20"/>
  <c r="N13" i="21"/>
  <c r="N14" i="21"/>
  <c r="N15" i="21"/>
  <c r="N13" i="22"/>
  <c r="N14" i="22"/>
  <c r="N15" i="22"/>
  <c r="N13" i="23"/>
  <c r="N14" i="23"/>
  <c r="N15" i="23"/>
  <c r="N13" i="24"/>
  <c r="N14" i="24"/>
  <c r="N15" i="24"/>
  <c r="N13" i="25"/>
  <c r="N14" i="25"/>
  <c r="N15" i="25"/>
  <c r="N13" i="26"/>
  <c r="N14" i="26"/>
  <c r="N15" i="26"/>
  <c r="N13" i="27"/>
  <c r="N14" i="27"/>
  <c r="N15" i="27"/>
  <c r="N13" i="28"/>
  <c r="N14" i="28"/>
  <c r="N15" i="28"/>
  <c r="N13" i="29"/>
  <c r="N14" i="29"/>
  <c r="N15" i="29"/>
  <c r="N13" i="34"/>
  <c r="N14" i="34"/>
  <c r="N15" i="34"/>
  <c r="N13" i="5"/>
  <c r="N14" i="5"/>
  <c r="N15" i="5"/>
  <c r="N12" i="31"/>
  <c r="N12" i="32"/>
  <c r="N12" i="33"/>
  <c r="N12" i="6"/>
  <c r="N12" i="7"/>
  <c r="N12" i="4"/>
  <c r="N12" i="1"/>
  <c r="N12" i="10"/>
  <c r="N12" i="11"/>
  <c r="N12" i="12"/>
  <c r="N12" i="13"/>
  <c r="N12" i="14"/>
  <c r="N12" i="15"/>
  <c r="N12" i="16"/>
  <c r="N12" i="17"/>
  <c r="N12" i="18"/>
  <c r="N12" i="19"/>
  <c r="N12" i="20"/>
  <c r="N12" i="21"/>
  <c r="N12" i="22"/>
  <c r="N12" i="23"/>
  <c r="N12" i="24"/>
  <c r="N12" i="25"/>
  <c r="N12" i="26"/>
  <c r="N12" i="27"/>
  <c r="N12" i="28"/>
  <c r="N12" i="29"/>
  <c r="N12" i="34"/>
  <c r="N12" i="5"/>
  <c r="M13" i="31"/>
  <c r="M14" i="31"/>
  <c r="M15" i="31"/>
  <c r="M16" i="31"/>
  <c r="M13" i="32"/>
  <c r="M14" i="32"/>
  <c r="M15" i="32"/>
  <c r="M16" i="32"/>
  <c r="M13" i="33"/>
  <c r="M14" i="33"/>
  <c r="M15" i="33"/>
  <c r="M16" i="33"/>
  <c r="M13" i="6"/>
  <c r="M14" i="6"/>
  <c r="M15" i="6"/>
  <c r="M16" i="6"/>
  <c r="M13" i="7"/>
  <c r="M14" i="7"/>
  <c r="M15" i="7"/>
  <c r="M16" i="7"/>
  <c r="M13" i="4"/>
  <c r="M14" i="4"/>
  <c r="M15" i="4"/>
  <c r="M16" i="4"/>
  <c r="M13" i="1"/>
  <c r="M14" i="1"/>
  <c r="M15" i="1"/>
  <c r="M16" i="1"/>
  <c r="M13" i="10"/>
  <c r="M14" i="10"/>
  <c r="M15" i="10"/>
  <c r="M16" i="10"/>
  <c r="M13" i="11"/>
  <c r="M14" i="11"/>
  <c r="M15" i="11"/>
  <c r="M16" i="11"/>
  <c r="M13" i="12"/>
  <c r="M14" i="12"/>
  <c r="M15" i="12"/>
  <c r="M16" i="12"/>
  <c r="M13" i="13"/>
  <c r="M14" i="13"/>
  <c r="M15" i="13"/>
  <c r="M16" i="13"/>
  <c r="M13" i="14"/>
  <c r="M14" i="14"/>
  <c r="M15" i="14"/>
  <c r="M16" i="14"/>
  <c r="M13" i="15"/>
  <c r="M14" i="15"/>
  <c r="M15" i="15"/>
  <c r="M16" i="15"/>
  <c r="M13" i="16"/>
  <c r="M14" i="16"/>
  <c r="M15" i="16"/>
  <c r="M16" i="16"/>
  <c r="M13" i="17"/>
  <c r="M14" i="17"/>
  <c r="M15" i="17"/>
  <c r="M16" i="17"/>
  <c r="M13" i="18"/>
  <c r="M14" i="18"/>
  <c r="M15" i="18"/>
  <c r="M16" i="18"/>
  <c r="M13" i="19"/>
  <c r="M14" i="19"/>
  <c r="M15" i="19"/>
  <c r="M16" i="19"/>
  <c r="M13" i="20"/>
  <c r="M14" i="20"/>
  <c r="M15" i="20"/>
  <c r="M16" i="20"/>
  <c r="M13" i="21"/>
  <c r="M14" i="21"/>
  <c r="M15" i="21"/>
  <c r="M16" i="21"/>
  <c r="M13" i="22"/>
  <c r="M14" i="22"/>
  <c r="M15" i="22"/>
  <c r="M16" i="22"/>
  <c r="M13" i="23"/>
  <c r="M14" i="23"/>
  <c r="M15" i="23"/>
  <c r="M16" i="23"/>
  <c r="M13" i="24"/>
  <c r="M14" i="24"/>
  <c r="M15" i="24"/>
  <c r="M16" i="24"/>
  <c r="M13" i="25"/>
  <c r="M14" i="25"/>
  <c r="M15" i="25"/>
  <c r="M16" i="25"/>
  <c r="M13" i="26"/>
  <c r="M14" i="26"/>
  <c r="M15" i="26"/>
  <c r="M16" i="26"/>
  <c r="M13" i="27"/>
  <c r="M14" i="27"/>
  <c r="M15" i="27"/>
  <c r="M16" i="27"/>
  <c r="M13" i="28"/>
  <c r="M14" i="28"/>
  <c r="M15" i="28"/>
  <c r="M16" i="28"/>
  <c r="M13" i="29"/>
  <c r="M14" i="29"/>
  <c r="M15" i="29"/>
  <c r="M16" i="29"/>
  <c r="M13" i="34"/>
  <c r="M14" i="34"/>
  <c r="M15" i="34"/>
  <c r="M16" i="34"/>
  <c r="M13" i="5"/>
  <c r="M14" i="5"/>
  <c r="M15" i="5"/>
  <c r="M16" i="5"/>
  <c r="M12" i="31"/>
  <c r="M12" i="32"/>
  <c r="M12" i="33"/>
  <c r="M12" i="6"/>
  <c r="M12" i="7"/>
  <c r="M12" i="4"/>
  <c r="M12" i="1"/>
  <c r="M12" i="10"/>
  <c r="M12" i="11"/>
  <c r="M12" i="12"/>
  <c r="M12" i="13"/>
  <c r="M12" i="14"/>
  <c r="M12" i="15"/>
  <c r="M12" i="16"/>
  <c r="M12" i="17"/>
  <c r="M12" i="18"/>
  <c r="M12" i="19"/>
  <c r="M12" i="20"/>
  <c r="M12" i="21"/>
  <c r="M12" i="22"/>
  <c r="M12" i="23"/>
  <c r="M12" i="24"/>
  <c r="M12" i="25"/>
  <c r="M12" i="26"/>
  <c r="M12" i="27"/>
  <c r="M12" i="28"/>
  <c r="M12" i="29"/>
  <c r="M12" i="34"/>
  <c r="M12" i="5"/>
  <c r="L13" i="31"/>
  <c r="L14" i="31"/>
  <c r="L15" i="31"/>
  <c r="L16" i="31"/>
  <c r="L17" i="31"/>
  <c r="L13" i="32"/>
  <c r="L14" i="32"/>
  <c r="L15" i="32"/>
  <c r="L16" i="32"/>
  <c r="L17" i="32"/>
  <c r="L13" i="33"/>
  <c r="L14" i="33"/>
  <c r="L15" i="33"/>
  <c r="L16" i="33"/>
  <c r="L17" i="33"/>
  <c r="L13" i="6"/>
  <c r="L14" i="6"/>
  <c r="L15" i="6"/>
  <c r="L16" i="6"/>
  <c r="L17" i="6"/>
  <c r="L13" i="7"/>
  <c r="L14" i="7"/>
  <c r="L15" i="7"/>
  <c r="L16" i="7"/>
  <c r="L17" i="7"/>
  <c r="L13" i="4"/>
  <c r="L14" i="4"/>
  <c r="L15" i="4"/>
  <c r="L16" i="4"/>
  <c r="L17" i="4"/>
  <c r="L13" i="1"/>
  <c r="L14" i="1"/>
  <c r="L15" i="1"/>
  <c r="L16" i="1"/>
  <c r="L17" i="1"/>
  <c r="L13" i="10"/>
  <c r="L14" i="10"/>
  <c r="L15" i="10"/>
  <c r="L16" i="10"/>
  <c r="L17" i="10"/>
  <c r="L13" i="11"/>
  <c r="L14" i="11"/>
  <c r="L15" i="11"/>
  <c r="L16" i="11"/>
  <c r="L17" i="11"/>
  <c r="L13" i="12"/>
  <c r="L14" i="12"/>
  <c r="L15" i="12"/>
  <c r="L16" i="12"/>
  <c r="L17" i="12"/>
  <c r="L13" i="13"/>
  <c r="L14" i="13"/>
  <c r="L15" i="13"/>
  <c r="L16" i="13"/>
  <c r="L17" i="13"/>
  <c r="L13" i="14"/>
  <c r="L14" i="14"/>
  <c r="L15" i="14"/>
  <c r="L16" i="14"/>
  <c r="L17" i="14"/>
  <c r="L13" i="15"/>
  <c r="L14" i="15"/>
  <c r="L15" i="15"/>
  <c r="L16" i="15"/>
  <c r="L17" i="15"/>
  <c r="L13" i="16"/>
  <c r="L14" i="16"/>
  <c r="L15" i="16"/>
  <c r="L16" i="16"/>
  <c r="L17" i="16"/>
  <c r="L13" i="17"/>
  <c r="L14" i="17"/>
  <c r="L15" i="17"/>
  <c r="L16" i="17"/>
  <c r="L17" i="17"/>
  <c r="L13" i="18"/>
  <c r="L14" i="18"/>
  <c r="L15" i="18"/>
  <c r="L16" i="18"/>
  <c r="L17" i="18"/>
  <c r="L13" i="19"/>
  <c r="L14" i="19"/>
  <c r="L15" i="19"/>
  <c r="L16" i="19"/>
  <c r="L17" i="19"/>
  <c r="L13" i="20"/>
  <c r="L14" i="20"/>
  <c r="L15" i="20"/>
  <c r="L16" i="20"/>
  <c r="L17" i="20"/>
  <c r="L13" i="21"/>
  <c r="L14" i="21"/>
  <c r="L15" i="21"/>
  <c r="L16" i="21"/>
  <c r="L17" i="21"/>
  <c r="L13" i="22"/>
  <c r="L14" i="22"/>
  <c r="L15" i="22"/>
  <c r="L16" i="22"/>
  <c r="L17" i="22"/>
  <c r="L13" i="23"/>
  <c r="L14" i="23"/>
  <c r="L15" i="23"/>
  <c r="L16" i="23"/>
  <c r="L17" i="23"/>
  <c r="L13" i="24"/>
  <c r="L14" i="24"/>
  <c r="L15" i="24"/>
  <c r="L16" i="24"/>
  <c r="L17" i="24"/>
  <c r="L13" i="25"/>
  <c r="L14" i="25"/>
  <c r="L15" i="25"/>
  <c r="L16" i="25"/>
  <c r="L17" i="25"/>
  <c r="L13" i="26"/>
  <c r="L14" i="26"/>
  <c r="L15" i="26"/>
  <c r="L16" i="26"/>
  <c r="L17" i="26"/>
  <c r="L13" i="27"/>
  <c r="L14" i="27"/>
  <c r="L15" i="27"/>
  <c r="L16" i="27"/>
  <c r="L17" i="27"/>
  <c r="L13" i="28"/>
  <c r="L14" i="28"/>
  <c r="L15" i="28"/>
  <c r="L16" i="28"/>
  <c r="L17" i="28"/>
  <c r="L13" i="29"/>
  <c r="L14" i="29"/>
  <c r="L15" i="29"/>
  <c r="L16" i="29"/>
  <c r="L17" i="29"/>
  <c r="L13" i="34"/>
  <c r="L14" i="34"/>
  <c r="L15" i="34"/>
  <c r="L16" i="34"/>
  <c r="L17" i="34"/>
  <c r="L13" i="5"/>
  <c r="L14" i="5"/>
  <c r="L15" i="5"/>
  <c r="L16" i="5"/>
  <c r="L17" i="5"/>
  <c r="L12" i="31"/>
  <c r="L12" i="32"/>
  <c r="L12" i="33"/>
  <c r="L12" i="6"/>
  <c r="L12" i="7"/>
  <c r="L12" i="4"/>
  <c r="L12" i="1"/>
  <c r="L12" i="10"/>
  <c r="L12" i="11"/>
  <c r="L12" i="12"/>
  <c r="L12" i="13"/>
  <c r="L12" i="14"/>
  <c r="L12" i="15"/>
  <c r="L12" i="16"/>
  <c r="L12" i="17"/>
  <c r="L12" i="18"/>
  <c r="L12" i="19"/>
  <c r="L12" i="20"/>
  <c r="L12" i="21"/>
  <c r="L12" i="22"/>
  <c r="L12" i="23"/>
  <c r="L12" i="24"/>
  <c r="L12" i="25"/>
  <c r="L12" i="26"/>
  <c r="L12" i="27"/>
  <c r="L12" i="28"/>
  <c r="L12" i="29"/>
  <c r="L12" i="34"/>
  <c r="L12" i="5"/>
  <c r="K13" i="31"/>
  <c r="K14" i="31"/>
  <c r="K15" i="31"/>
  <c r="K16" i="31"/>
  <c r="K17" i="31"/>
  <c r="K18" i="31"/>
  <c r="K13" i="32"/>
  <c r="K14" i="32"/>
  <c r="K15" i="32"/>
  <c r="K16" i="32"/>
  <c r="K17" i="32"/>
  <c r="K18" i="32"/>
  <c r="K13" i="33"/>
  <c r="K14" i="33"/>
  <c r="K15" i="33"/>
  <c r="K16" i="33"/>
  <c r="K17" i="33"/>
  <c r="K18" i="33"/>
  <c r="K13" i="6"/>
  <c r="K14" i="6"/>
  <c r="K15" i="6"/>
  <c r="K16" i="6"/>
  <c r="K17" i="6"/>
  <c r="K18" i="6"/>
  <c r="K13" i="7"/>
  <c r="K14" i="7"/>
  <c r="K15" i="7"/>
  <c r="K16" i="7"/>
  <c r="K17" i="7"/>
  <c r="K18" i="7"/>
  <c r="K13" i="4"/>
  <c r="K14" i="4"/>
  <c r="K15" i="4"/>
  <c r="K16" i="4"/>
  <c r="K17" i="4"/>
  <c r="K18" i="4"/>
  <c r="K13" i="1"/>
  <c r="K14" i="1"/>
  <c r="K15" i="1"/>
  <c r="K16" i="1"/>
  <c r="K17" i="1"/>
  <c r="K18" i="1"/>
  <c r="K13" i="10"/>
  <c r="K14" i="10"/>
  <c r="K15" i="10"/>
  <c r="K16" i="10"/>
  <c r="K17" i="10"/>
  <c r="K18" i="10"/>
  <c r="K13" i="11"/>
  <c r="K14" i="11"/>
  <c r="K15" i="11"/>
  <c r="K16" i="11"/>
  <c r="K17" i="11"/>
  <c r="K18" i="11"/>
  <c r="K13" i="12"/>
  <c r="K14" i="12"/>
  <c r="K15" i="12"/>
  <c r="K16" i="12"/>
  <c r="K17" i="12"/>
  <c r="K18" i="12"/>
  <c r="K13" i="13"/>
  <c r="K14" i="13"/>
  <c r="K15" i="13"/>
  <c r="K16" i="13"/>
  <c r="K17" i="13"/>
  <c r="K18" i="13"/>
  <c r="K13" i="14"/>
  <c r="K14" i="14"/>
  <c r="K15" i="14"/>
  <c r="K16" i="14"/>
  <c r="K17" i="14"/>
  <c r="K18" i="14"/>
  <c r="K13" i="15"/>
  <c r="K14" i="15"/>
  <c r="K15" i="15"/>
  <c r="K16" i="15"/>
  <c r="K17" i="15"/>
  <c r="K18" i="15"/>
  <c r="K13" i="16"/>
  <c r="K14" i="16"/>
  <c r="K15" i="16"/>
  <c r="K16" i="16"/>
  <c r="K17" i="16"/>
  <c r="K18" i="16"/>
  <c r="K13" i="17"/>
  <c r="K14" i="17"/>
  <c r="K15" i="17"/>
  <c r="K16" i="17"/>
  <c r="K17" i="17"/>
  <c r="K18" i="17"/>
  <c r="K13" i="18"/>
  <c r="K14" i="18"/>
  <c r="K15" i="18"/>
  <c r="K16" i="18"/>
  <c r="K17" i="18"/>
  <c r="K18" i="18"/>
  <c r="K13" i="19"/>
  <c r="K14" i="19"/>
  <c r="K15" i="19"/>
  <c r="K16" i="19"/>
  <c r="K17" i="19"/>
  <c r="K18" i="19"/>
  <c r="K13" i="20"/>
  <c r="K14" i="20"/>
  <c r="K15" i="20"/>
  <c r="K16" i="20"/>
  <c r="K17" i="20"/>
  <c r="K18" i="20"/>
  <c r="K13" i="21"/>
  <c r="K14" i="21"/>
  <c r="K15" i="21"/>
  <c r="K16" i="21"/>
  <c r="K17" i="21"/>
  <c r="K18" i="21"/>
  <c r="K13" i="22"/>
  <c r="K14" i="22"/>
  <c r="K15" i="22"/>
  <c r="K16" i="22"/>
  <c r="K17" i="22"/>
  <c r="K18" i="22"/>
  <c r="K13" i="23"/>
  <c r="K14" i="23"/>
  <c r="K15" i="23"/>
  <c r="K16" i="23"/>
  <c r="K17" i="23"/>
  <c r="K18" i="23"/>
  <c r="K13" i="24"/>
  <c r="K14" i="24"/>
  <c r="K15" i="24"/>
  <c r="K16" i="24"/>
  <c r="K17" i="24"/>
  <c r="K18" i="24"/>
  <c r="K13" i="25"/>
  <c r="K14" i="25"/>
  <c r="K15" i="25"/>
  <c r="K16" i="25"/>
  <c r="K17" i="25"/>
  <c r="K18" i="25"/>
  <c r="K13" i="26"/>
  <c r="K14" i="26"/>
  <c r="K15" i="26"/>
  <c r="K16" i="26"/>
  <c r="K17" i="26"/>
  <c r="K18" i="26"/>
  <c r="K13" i="27"/>
  <c r="K14" i="27"/>
  <c r="K15" i="27"/>
  <c r="K16" i="27"/>
  <c r="K17" i="27"/>
  <c r="K18" i="27"/>
  <c r="K13" i="28"/>
  <c r="K14" i="28"/>
  <c r="K15" i="28"/>
  <c r="K16" i="28"/>
  <c r="K17" i="28"/>
  <c r="K18" i="28"/>
  <c r="K13" i="29"/>
  <c r="K14" i="29"/>
  <c r="K15" i="29"/>
  <c r="K16" i="29"/>
  <c r="K17" i="29"/>
  <c r="K18" i="29"/>
  <c r="K13" i="34"/>
  <c r="K14" i="34"/>
  <c r="K15" i="34"/>
  <c r="K16" i="34"/>
  <c r="K17" i="34"/>
  <c r="K18" i="34"/>
  <c r="K13" i="5"/>
  <c r="K14" i="5"/>
  <c r="K15" i="5"/>
  <c r="K16" i="5"/>
  <c r="K17" i="5"/>
  <c r="K18" i="5"/>
  <c r="K12" i="31"/>
  <c r="K12" i="32"/>
  <c r="K12" i="33"/>
  <c r="K12" i="6"/>
  <c r="K12" i="7"/>
  <c r="K12" i="4"/>
  <c r="K12" i="1"/>
  <c r="K12" i="10"/>
  <c r="K12" i="11"/>
  <c r="K12" i="12"/>
  <c r="K12" i="13"/>
  <c r="K12" i="14"/>
  <c r="K12" i="15"/>
  <c r="K12" i="16"/>
  <c r="K12" i="17"/>
  <c r="K12" i="18"/>
  <c r="K12" i="19"/>
  <c r="K12" i="20"/>
  <c r="K12" i="21"/>
  <c r="K12" i="22"/>
  <c r="K12" i="23"/>
  <c r="K12" i="24"/>
  <c r="K12" i="25"/>
  <c r="K12" i="26"/>
  <c r="K12" i="27"/>
  <c r="K12" i="28"/>
  <c r="K12" i="29"/>
  <c r="K12" i="34"/>
  <c r="K12" i="5"/>
  <c r="K3" i="5"/>
  <c r="K21" i="5" s="1"/>
  <c r="K3" i="31"/>
  <c r="K21" i="31" s="1"/>
  <c r="K3" i="32"/>
  <c r="K21" i="32" s="1"/>
  <c r="K3" i="33"/>
  <c r="K21" i="33" s="1"/>
  <c r="K3" i="6"/>
  <c r="K21" i="6" s="1"/>
  <c r="K3" i="7"/>
  <c r="K21" i="7" s="1"/>
  <c r="K3" i="4"/>
  <c r="K21" i="4" s="1"/>
  <c r="K3" i="1"/>
  <c r="K21" i="1" s="1"/>
  <c r="K3" i="10"/>
  <c r="K21" i="10" s="1"/>
  <c r="K3" i="11"/>
  <c r="K21" i="11" s="1"/>
  <c r="K3" i="12"/>
  <c r="K21" i="12" s="1"/>
  <c r="K3" i="13"/>
  <c r="K21" i="13" s="1"/>
  <c r="K3" i="14"/>
  <c r="K21" i="14" s="1"/>
  <c r="K3" i="15"/>
  <c r="K21" i="15" s="1"/>
  <c r="K3" i="16"/>
  <c r="K21" i="16" s="1"/>
  <c r="K3" i="17"/>
  <c r="K21" i="17" s="1"/>
  <c r="K3" i="18"/>
  <c r="K21" i="18" s="1"/>
  <c r="K3" i="19"/>
  <c r="K21" i="19" s="1"/>
  <c r="K3" i="20"/>
  <c r="K21" i="20" s="1"/>
  <c r="K3" i="21"/>
  <c r="K21" i="21" s="1"/>
  <c r="K3" i="22"/>
  <c r="K21" i="22" s="1"/>
  <c r="K3" i="23"/>
  <c r="K21" i="23" s="1"/>
  <c r="K3" i="24"/>
  <c r="K21" i="24" s="1"/>
  <c r="K3" i="25"/>
  <c r="K21" i="25" s="1"/>
  <c r="K3" i="26"/>
  <c r="K21" i="26" s="1"/>
  <c r="K3" i="27"/>
  <c r="K21" i="27" s="1"/>
  <c r="K3" i="28"/>
  <c r="K21" i="28" s="1"/>
  <c r="K3" i="29"/>
  <c r="K21" i="29" s="1"/>
  <c r="K3" i="34"/>
  <c r="K21" i="34" s="1"/>
  <c r="G8" i="3" l="1"/>
  <c r="A12" i="3"/>
  <c r="I8" i="3"/>
  <c r="A10" i="3"/>
  <c r="E8" i="3"/>
  <c r="A7" i="3"/>
  <c r="A5" i="3"/>
  <c r="A6" i="3"/>
  <c r="A4" i="3"/>
  <c r="A3" i="3"/>
  <c r="A11" i="3"/>
  <c r="B15" i="3"/>
  <c r="D8" i="3"/>
  <c r="H8" i="3"/>
  <c r="F8" i="3"/>
  <c r="B8" i="3"/>
  <c r="D18" i="34"/>
  <c r="F18" i="34"/>
  <c r="H18" i="34"/>
  <c r="B18" i="34"/>
  <c r="C18" i="34"/>
  <c r="E18" i="34"/>
  <c r="G18" i="34"/>
  <c r="I18" i="34"/>
  <c r="D18" i="28"/>
  <c r="F18" i="28"/>
  <c r="H18" i="28"/>
  <c r="B18" i="28"/>
  <c r="C18" i="28"/>
  <c r="E18" i="28"/>
  <c r="G18" i="28"/>
  <c r="I18" i="28"/>
  <c r="D18" i="26"/>
  <c r="F18" i="26"/>
  <c r="H18" i="26"/>
  <c r="B18" i="26"/>
  <c r="C18" i="26"/>
  <c r="E18" i="26"/>
  <c r="G18" i="26"/>
  <c r="I18" i="26"/>
  <c r="D18" i="24"/>
  <c r="F18" i="24"/>
  <c r="H18" i="24"/>
  <c r="B18" i="24"/>
  <c r="C18" i="24"/>
  <c r="E18" i="24"/>
  <c r="G18" i="24"/>
  <c r="I18" i="24"/>
  <c r="D18" i="22"/>
  <c r="F18" i="22"/>
  <c r="H18" i="22"/>
  <c r="B18" i="22"/>
  <c r="C18" i="22"/>
  <c r="E18" i="22"/>
  <c r="G18" i="22"/>
  <c r="I18" i="22"/>
  <c r="C18" i="20"/>
  <c r="E18" i="20"/>
  <c r="G18" i="20"/>
  <c r="I18" i="20"/>
  <c r="F18" i="20"/>
  <c r="B18" i="20"/>
  <c r="D18" i="20"/>
  <c r="H18" i="20"/>
  <c r="C18" i="18"/>
  <c r="E18" i="18"/>
  <c r="G18" i="18"/>
  <c r="I18" i="18"/>
  <c r="D18" i="18"/>
  <c r="H18" i="18"/>
  <c r="B18" i="18"/>
  <c r="F18" i="18"/>
  <c r="C18" i="16"/>
  <c r="E18" i="16"/>
  <c r="G18" i="16"/>
  <c r="I18" i="16"/>
  <c r="F18" i="16"/>
  <c r="B18" i="16"/>
  <c r="D18" i="16"/>
  <c r="H18" i="16"/>
  <c r="C18" i="14"/>
  <c r="E18" i="14"/>
  <c r="G18" i="14"/>
  <c r="I18" i="14"/>
  <c r="D18" i="14"/>
  <c r="H18" i="14"/>
  <c r="B18" i="14"/>
  <c r="F18" i="14"/>
  <c r="C18" i="12"/>
  <c r="E18" i="12"/>
  <c r="G18" i="12"/>
  <c r="I18" i="12"/>
  <c r="F18" i="12"/>
  <c r="B18" i="12"/>
  <c r="D18" i="12"/>
  <c r="H18" i="12"/>
  <c r="C18" i="10"/>
  <c r="E18" i="10"/>
  <c r="G18" i="10"/>
  <c r="I18" i="10"/>
  <c r="D18" i="10"/>
  <c r="H18" i="10"/>
  <c r="B18" i="10"/>
  <c r="F18" i="10"/>
  <c r="C18" i="4"/>
  <c r="E18" i="4"/>
  <c r="G18" i="4"/>
  <c r="I18" i="4"/>
  <c r="D18" i="4"/>
  <c r="F18" i="4"/>
  <c r="H18" i="4"/>
  <c r="B18" i="4"/>
  <c r="C18" i="6"/>
  <c r="E18" i="6"/>
  <c r="G18" i="6"/>
  <c r="I18" i="6"/>
  <c r="D18" i="6"/>
  <c r="F18" i="6"/>
  <c r="H18" i="6"/>
  <c r="B18" i="6"/>
  <c r="C18" i="32"/>
  <c r="E18" i="32"/>
  <c r="G18" i="32"/>
  <c r="I18" i="32"/>
  <c r="D18" i="32"/>
  <c r="F18" i="32"/>
  <c r="H18" i="32"/>
  <c r="B18" i="32"/>
  <c r="C18" i="5"/>
  <c r="E18" i="5"/>
  <c r="G18" i="5"/>
  <c r="I18" i="5"/>
  <c r="D18" i="5"/>
  <c r="F18" i="5"/>
  <c r="H18" i="5"/>
  <c r="B18" i="5"/>
  <c r="C18" i="29"/>
  <c r="E18" i="29"/>
  <c r="G18" i="29"/>
  <c r="I18" i="29"/>
  <c r="D18" i="29"/>
  <c r="F18" i="29"/>
  <c r="H18" i="29"/>
  <c r="B18" i="29"/>
  <c r="C18" i="27"/>
  <c r="E18" i="27"/>
  <c r="G18" i="27"/>
  <c r="I18" i="27"/>
  <c r="D18" i="27"/>
  <c r="F18" i="27"/>
  <c r="H18" i="27"/>
  <c r="B18" i="27"/>
  <c r="C18" i="25"/>
  <c r="E18" i="25"/>
  <c r="G18" i="25"/>
  <c r="I18" i="25"/>
  <c r="D18" i="25"/>
  <c r="F18" i="25"/>
  <c r="H18" i="25"/>
  <c r="B18" i="25"/>
  <c r="C18" i="23"/>
  <c r="E18" i="23"/>
  <c r="G18" i="23"/>
  <c r="I18" i="23"/>
  <c r="D18" i="23"/>
  <c r="F18" i="23"/>
  <c r="H18" i="23"/>
  <c r="B18" i="23"/>
  <c r="D18" i="21"/>
  <c r="F18" i="21"/>
  <c r="C18" i="21"/>
  <c r="G18" i="21"/>
  <c r="I18" i="21"/>
  <c r="E18" i="21"/>
  <c r="H18" i="21"/>
  <c r="B18" i="21"/>
  <c r="D18" i="19"/>
  <c r="F18" i="19"/>
  <c r="H18" i="19"/>
  <c r="E18" i="19"/>
  <c r="I18" i="19"/>
  <c r="C18" i="19"/>
  <c r="G18" i="19"/>
  <c r="B18" i="19"/>
  <c r="D18" i="17"/>
  <c r="F18" i="17"/>
  <c r="H18" i="17"/>
  <c r="C18" i="17"/>
  <c r="G18" i="17"/>
  <c r="E18" i="17"/>
  <c r="I18" i="17"/>
  <c r="B18" i="17"/>
  <c r="D18" i="15"/>
  <c r="F18" i="15"/>
  <c r="H18" i="15"/>
  <c r="E18" i="15"/>
  <c r="I18" i="15"/>
  <c r="C18" i="15"/>
  <c r="G18" i="15"/>
  <c r="B18" i="15"/>
  <c r="D18" i="13"/>
  <c r="F18" i="13"/>
  <c r="H18" i="13"/>
  <c r="C18" i="13"/>
  <c r="G18" i="13"/>
  <c r="E18" i="13"/>
  <c r="I18" i="13"/>
  <c r="B18" i="13"/>
  <c r="D18" i="11"/>
  <c r="F18" i="11"/>
  <c r="H18" i="11"/>
  <c r="E18" i="11"/>
  <c r="I18" i="11"/>
  <c r="C18" i="11"/>
  <c r="G18" i="11"/>
  <c r="B18" i="11"/>
  <c r="D18" i="1"/>
  <c r="F18" i="1"/>
  <c r="H18" i="1"/>
  <c r="C18" i="1"/>
  <c r="E18" i="1"/>
  <c r="G18" i="1"/>
  <c r="I18" i="1"/>
  <c r="B18" i="1"/>
  <c r="D18" i="7"/>
  <c r="F18" i="7"/>
  <c r="H18" i="7"/>
  <c r="C18" i="7"/>
  <c r="E18" i="7"/>
  <c r="G18" i="7"/>
  <c r="I18" i="7"/>
  <c r="B18" i="7"/>
  <c r="D18" i="33"/>
  <c r="F18" i="33"/>
  <c r="H18" i="33"/>
  <c r="C18" i="33"/>
  <c r="E18" i="33"/>
  <c r="G18" i="33"/>
  <c r="I18" i="33"/>
  <c r="B18" i="33"/>
  <c r="D18" i="31"/>
  <c r="D9" i="3" s="1"/>
  <c r="F18" i="31"/>
  <c r="H18" i="31"/>
  <c r="C18" i="31"/>
  <c r="E18" i="31"/>
  <c r="G18" i="31"/>
  <c r="I18" i="31"/>
  <c r="B18" i="31"/>
  <c r="B6" i="35"/>
  <c r="M5" i="35"/>
  <c r="M23" i="35" s="1"/>
  <c r="K5" i="35"/>
  <c r="K23" i="35" s="1"/>
  <c r="N5" i="35"/>
  <c r="N23" i="35" s="1"/>
  <c r="L5" i="35"/>
  <c r="J5" i="35"/>
  <c r="J23" i="35" s="1"/>
  <c r="C9" i="3" l="1"/>
  <c r="A8" i="3"/>
  <c r="L23" i="35"/>
  <c r="B9" i="3"/>
  <c r="K21" i="3"/>
  <c r="G9" i="3"/>
  <c r="H9" i="3"/>
  <c r="F9" i="3"/>
  <c r="E9" i="3"/>
  <c r="I9" i="3"/>
  <c r="N6" i="35"/>
  <c r="N24" i="35" s="1"/>
  <c r="L6" i="35"/>
  <c r="L24" i="35" s="1"/>
  <c r="J6" i="35"/>
  <c r="J24" i="35" s="1"/>
  <c r="M6" i="35"/>
  <c r="M24" i="35" s="1"/>
  <c r="B7" i="35"/>
  <c r="M7" i="35" s="1"/>
  <c r="M25" i="35" s="1"/>
  <c r="K6" i="35"/>
  <c r="K24" i="35" s="1"/>
  <c r="A9" i="3" l="1"/>
  <c r="K7" i="35"/>
  <c r="K25" i="35" s="1"/>
  <c r="L7" i="35"/>
  <c r="L25" i="35" s="1"/>
  <c r="B8" i="35"/>
  <c r="J7" i="35"/>
  <c r="J25" i="35" s="1"/>
  <c r="K3" i="3"/>
  <c r="M3" i="5"/>
  <c r="M21" i="5" s="1"/>
  <c r="N3" i="5"/>
  <c r="N21" i="5" s="1"/>
  <c r="M3" i="34"/>
  <c r="M21" i="34" s="1"/>
  <c r="N3" i="34"/>
  <c r="N21" i="34" s="1"/>
  <c r="M3" i="29"/>
  <c r="M21" i="29" s="1"/>
  <c r="N3" i="29"/>
  <c r="N21" i="29" s="1"/>
  <c r="M3" i="28"/>
  <c r="M21" i="28" s="1"/>
  <c r="N3" i="28"/>
  <c r="N21" i="28" s="1"/>
  <c r="M3" i="27"/>
  <c r="M21" i="27" s="1"/>
  <c r="N3" i="27"/>
  <c r="N21" i="27" s="1"/>
  <c r="M3" i="26"/>
  <c r="M21" i="26" s="1"/>
  <c r="N3" i="26"/>
  <c r="N21" i="26" s="1"/>
  <c r="M3" i="25"/>
  <c r="M21" i="25" s="1"/>
  <c r="N3" i="25"/>
  <c r="N21" i="25" s="1"/>
  <c r="M3" i="24"/>
  <c r="M21" i="24" s="1"/>
  <c r="N3" i="24"/>
  <c r="N21" i="24" s="1"/>
  <c r="M3" i="23"/>
  <c r="M21" i="23" s="1"/>
  <c r="N3" i="23"/>
  <c r="N21" i="23" s="1"/>
  <c r="M3" i="22"/>
  <c r="M21" i="22" s="1"/>
  <c r="N3" i="22"/>
  <c r="N21" i="22" s="1"/>
  <c r="M3" i="21"/>
  <c r="M21" i="21" s="1"/>
  <c r="N3" i="21"/>
  <c r="N21" i="21" s="1"/>
  <c r="M3" i="20"/>
  <c r="M21" i="20" s="1"/>
  <c r="N3" i="20"/>
  <c r="N21" i="20" s="1"/>
  <c r="M3" i="19"/>
  <c r="M21" i="19" s="1"/>
  <c r="N3" i="19"/>
  <c r="N21" i="19" s="1"/>
  <c r="M3" i="18"/>
  <c r="M21" i="18" s="1"/>
  <c r="N3" i="18"/>
  <c r="N21" i="18" s="1"/>
  <c r="M3" i="17"/>
  <c r="M21" i="17" s="1"/>
  <c r="N3" i="17"/>
  <c r="N21" i="17" s="1"/>
  <c r="M3" i="16"/>
  <c r="M21" i="16" s="1"/>
  <c r="N3" i="16"/>
  <c r="N21" i="16" s="1"/>
  <c r="M3" i="15"/>
  <c r="M21" i="15" s="1"/>
  <c r="N3" i="15"/>
  <c r="N21" i="15" s="1"/>
  <c r="M3" i="14"/>
  <c r="M21" i="14" s="1"/>
  <c r="N3" i="14"/>
  <c r="N21" i="14" s="1"/>
  <c r="M3" i="13"/>
  <c r="M21" i="13" s="1"/>
  <c r="N3" i="13"/>
  <c r="N21" i="13" s="1"/>
  <c r="M3" i="12"/>
  <c r="M21" i="12" s="1"/>
  <c r="N3" i="12"/>
  <c r="N21" i="12" s="1"/>
  <c r="M3" i="11"/>
  <c r="M21" i="11" s="1"/>
  <c r="N3" i="11"/>
  <c r="N21" i="11" s="1"/>
  <c r="M3" i="10"/>
  <c r="M21" i="10" s="1"/>
  <c r="N3" i="10"/>
  <c r="N21" i="10" s="1"/>
  <c r="M3" i="1"/>
  <c r="M21" i="1" s="1"/>
  <c r="N3" i="1"/>
  <c r="N21" i="1" s="1"/>
  <c r="M3" i="4"/>
  <c r="M21" i="4" s="1"/>
  <c r="N3" i="4"/>
  <c r="N21" i="4" s="1"/>
  <c r="M3" i="7"/>
  <c r="M21" i="7" s="1"/>
  <c r="N3" i="7"/>
  <c r="N21" i="7" s="1"/>
  <c r="M3" i="6"/>
  <c r="M21" i="6" s="1"/>
  <c r="N3" i="6"/>
  <c r="N21" i="6" s="1"/>
  <c r="M3" i="33"/>
  <c r="M21" i="33" s="1"/>
  <c r="N3" i="33"/>
  <c r="N21" i="33" s="1"/>
  <c r="M3" i="32"/>
  <c r="M21" i="32" s="1"/>
  <c r="N3" i="32"/>
  <c r="N21" i="32" s="1"/>
  <c r="M3" i="31"/>
  <c r="M21" i="31" s="1"/>
  <c r="N3" i="31"/>
  <c r="N21" i="31" s="1"/>
  <c r="C4" i="31"/>
  <c r="C5" i="31" s="1"/>
  <c r="C6" i="31" s="1"/>
  <c r="C7" i="31" s="1"/>
  <c r="C8" i="31" s="1"/>
  <c r="C9" i="31" s="1"/>
  <c r="D4" i="31"/>
  <c r="D5" i="31" s="1"/>
  <c r="D6" i="31" s="1"/>
  <c r="D7" i="31" s="1"/>
  <c r="D8" i="31" s="1"/>
  <c r="E4" i="31"/>
  <c r="E5" i="31" s="1"/>
  <c r="E6" i="31" s="1"/>
  <c r="E7" i="31" s="1"/>
  <c r="F4" i="31"/>
  <c r="F5" i="31" s="1"/>
  <c r="F6" i="31" s="1"/>
  <c r="G4" i="31"/>
  <c r="G5" i="31" s="1"/>
  <c r="H4" i="31"/>
  <c r="C4" i="32"/>
  <c r="C5" i="32" s="1"/>
  <c r="C6" i="32" s="1"/>
  <c r="C7" i="32" s="1"/>
  <c r="C8" i="32" s="1"/>
  <c r="C9" i="32" s="1"/>
  <c r="D4" i="32"/>
  <c r="D5" i="32" s="1"/>
  <c r="D6" i="32" s="1"/>
  <c r="D7" i="32" s="1"/>
  <c r="D8" i="32" s="1"/>
  <c r="E4" i="32"/>
  <c r="E5" i="32" s="1"/>
  <c r="E6" i="32" s="1"/>
  <c r="E7" i="32" s="1"/>
  <c r="F4" i="32"/>
  <c r="F5" i="32" s="1"/>
  <c r="F6" i="32" s="1"/>
  <c r="G4" i="32"/>
  <c r="G5" i="32" s="1"/>
  <c r="H4" i="32"/>
  <c r="C4" i="33"/>
  <c r="C5" i="33" s="1"/>
  <c r="C6" i="33" s="1"/>
  <c r="C7" i="33" s="1"/>
  <c r="C8" i="33" s="1"/>
  <c r="C9" i="33" s="1"/>
  <c r="D4" i="33"/>
  <c r="D5" i="33" s="1"/>
  <c r="D6" i="33" s="1"/>
  <c r="D7" i="33" s="1"/>
  <c r="D8" i="33" s="1"/>
  <c r="E4" i="33"/>
  <c r="E5" i="33" s="1"/>
  <c r="E6" i="33" s="1"/>
  <c r="E7" i="33" s="1"/>
  <c r="F4" i="33"/>
  <c r="F5" i="33" s="1"/>
  <c r="F6" i="33" s="1"/>
  <c r="G4" i="33"/>
  <c r="G5" i="33" s="1"/>
  <c r="H4" i="33"/>
  <c r="C4" i="6"/>
  <c r="C5" i="6" s="1"/>
  <c r="C6" i="6" s="1"/>
  <c r="C7" i="6" s="1"/>
  <c r="C8" i="6" s="1"/>
  <c r="C9" i="6" s="1"/>
  <c r="D4" i="6"/>
  <c r="D5" i="6" s="1"/>
  <c r="D6" i="6" s="1"/>
  <c r="D7" i="6" s="1"/>
  <c r="D8" i="6" s="1"/>
  <c r="E4" i="6"/>
  <c r="E5" i="6" s="1"/>
  <c r="E6" i="6" s="1"/>
  <c r="E7" i="6" s="1"/>
  <c r="F4" i="6"/>
  <c r="F5" i="6" s="1"/>
  <c r="F6" i="6" s="1"/>
  <c r="G4" i="6"/>
  <c r="G5" i="6" s="1"/>
  <c r="H4" i="6"/>
  <c r="C4" i="7"/>
  <c r="C5" i="7" s="1"/>
  <c r="C6" i="7" s="1"/>
  <c r="C7" i="7" s="1"/>
  <c r="C8" i="7" s="1"/>
  <c r="C9" i="7" s="1"/>
  <c r="D4" i="7"/>
  <c r="D5" i="7" s="1"/>
  <c r="D6" i="7" s="1"/>
  <c r="D7" i="7" s="1"/>
  <c r="D8" i="7" s="1"/>
  <c r="E4" i="7"/>
  <c r="E5" i="7" s="1"/>
  <c r="E6" i="7" s="1"/>
  <c r="E7" i="7" s="1"/>
  <c r="F4" i="7"/>
  <c r="F5" i="7" s="1"/>
  <c r="F6" i="7" s="1"/>
  <c r="G4" i="7"/>
  <c r="G5" i="7" s="1"/>
  <c r="H4" i="7"/>
  <c r="C4" i="4"/>
  <c r="C5" i="4" s="1"/>
  <c r="C6" i="4" s="1"/>
  <c r="C7" i="4" s="1"/>
  <c r="C8" i="4" s="1"/>
  <c r="C9" i="4" s="1"/>
  <c r="D4" i="4"/>
  <c r="D5" i="4" s="1"/>
  <c r="D6" i="4" s="1"/>
  <c r="D7" i="4" s="1"/>
  <c r="D8" i="4" s="1"/>
  <c r="E4" i="4"/>
  <c r="E5" i="4" s="1"/>
  <c r="E6" i="4" s="1"/>
  <c r="E7" i="4" s="1"/>
  <c r="F4" i="4"/>
  <c r="F5" i="4" s="1"/>
  <c r="F6" i="4" s="1"/>
  <c r="G4" i="4"/>
  <c r="G5" i="4" s="1"/>
  <c r="H4" i="4"/>
  <c r="C4" i="1"/>
  <c r="C5" i="1" s="1"/>
  <c r="C6" i="1" s="1"/>
  <c r="C7" i="1" s="1"/>
  <c r="C8" i="1" s="1"/>
  <c r="C9" i="1" s="1"/>
  <c r="D4" i="1"/>
  <c r="D5" i="1" s="1"/>
  <c r="D6" i="1" s="1"/>
  <c r="D7" i="1" s="1"/>
  <c r="D8" i="1" s="1"/>
  <c r="E4" i="1"/>
  <c r="E5" i="1" s="1"/>
  <c r="E6" i="1" s="1"/>
  <c r="E7" i="1" s="1"/>
  <c r="F4" i="1"/>
  <c r="F5" i="1" s="1"/>
  <c r="F6" i="1" s="1"/>
  <c r="G4" i="1"/>
  <c r="G5" i="1" s="1"/>
  <c r="H4" i="1"/>
  <c r="C4" i="10"/>
  <c r="C5" i="10" s="1"/>
  <c r="C6" i="10" s="1"/>
  <c r="C7" i="10" s="1"/>
  <c r="C8" i="10" s="1"/>
  <c r="C9" i="10" s="1"/>
  <c r="D4" i="10"/>
  <c r="D5" i="10" s="1"/>
  <c r="D6" i="10" s="1"/>
  <c r="D7" i="10" s="1"/>
  <c r="D8" i="10" s="1"/>
  <c r="E4" i="10"/>
  <c r="E5" i="10" s="1"/>
  <c r="E6" i="10" s="1"/>
  <c r="E7" i="10" s="1"/>
  <c r="F4" i="10"/>
  <c r="F5" i="10" s="1"/>
  <c r="F6" i="10" s="1"/>
  <c r="G4" i="10"/>
  <c r="G5" i="10" s="1"/>
  <c r="H4" i="10"/>
  <c r="C4" i="11"/>
  <c r="C5" i="11" s="1"/>
  <c r="C6" i="11" s="1"/>
  <c r="C7" i="11" s="1"/>
  <c r="C8" i="11" s="1"/>
  <c r="C9" i="11" s="1"/>
  <c r="D4" i="11"/>
  <c r="D5" i="11" s="1"/>
  <c r="D6" i="11" s="1"/>
  <c r="D7" i="11" s="1"/>
  <c r="D8" i="11" s="1"/>
  <c r="E4" i="11"/>
  <c r="E5" i="11" s="1"/>
  <c r="E6" i="11" s="1"/>
  <c r="E7" i="11" s="1"/>
  <c r="F4" i="11"/>
  <c r="F5" i="11" s="1"/>
  <c r="F6" i="11" s="1"/>
  <c r="G4" i="11"/>
  <c r="G5" i="11" s="1"/>
  <c r="H4" i="11"/>
  <c r="C4" i="12"/>
  <c r="C5" i="12" s="1"/>
  <c r="C6" i="12" s="1"/>
  <c r="C7" i="12" s="1"/>
  <c r="C8" i="12" s="1"/>
  <c r="C9" i="12" s="1"/>
  <c r="D4" i="12"/>
  <c r="D5" i="12" s="1"/>
  <c r="D6" i="12" s="1"/>
  <c r="D7" i="12" s="1"/>
  <c r="D8" i="12" s="1"/>
  <c r="E4" i="12"/>
  <c r="E5" i="12" s="1"/>
  <c r="E6" i="12" s="1"/>
  <c r="E7" i="12" s="1"/>
  <c r="F4" i="12"/>
  <c r="F5" i="12" s="1"/>
  <c r="F6" i="12" s="1"/>
  <c r="G4" i="12"/>
  <c r="G5" i="12" s="1"/>
  <c r="H4" i="12"/>
  <c r="C4" i="13"/>
  <c r="C5" i="13" s="1"/>
  <c r="C6" i="13" s="1"/>
  <c r="C7" i="13" s="1"/>
  <c r="C8" i="13" s="1"/>
  <c r="C9" i="13" s="1"/>
  <c r="D4" i="13"/>
  <c r="D5" i="13" s="1"/>
  <c r="D6" i="13" s="1"/>
  <c r="D7" i="13" s="1"/>
  <c r="D8" i="13" s="1"/>
  <c r="E4" i="13"/>
  <c r="E5" i="13" s="1"/>
  <c r="E6" i="13" s="1"/>
  <c r="E7" i="13" s="1"/>
  <c r="F4" i="13"/>
  <c r="F5" i="13" s="1"/>
  <c r="F6" i="13" s="1"/>
  <c r="G4" i="13"/>
  <c r="G5" i="13" s="1"/>
  <c r="H4" i="13"/>
  <c r="C4" i="14"/>
  <c r="C5" i="14" s="1"/>
  <c r="C6" i="14" s="1"/>
  <c r="C7" i="14" s="1"/>
  <c r="C8" i="14" s="1"/>
  <c r="C9" i="14" s="1"/>
  <c r="D4" i="14"/>
  <c r="D5" i="14" s="1"/>
  <c r="D6" i="14" s="1"/>
  <c r="D7" i="14" s="1"/>
  <c r="D8" i="14" s="1"/>
  <c r="E4" i="14"/>
  <c r="E5" i="14" s="1"/>
  <c r="E6" i="14" s="1"/>
  <c r="E7" i="14" s="1"/>
  <c r="F4" i="14"/>
  <c r="F5" i="14" s="1"/>
  <c r="F6" i="14" s="1"/>
  <c r="G4" i="14"/>
  <c r="G5" i="14" s="1"/>
  <c r="H4" i="14"/>
  <c r="C4" i="15"/>
  <c r="C5" i="15" s="1"/>
  <c r="C6" i="15" s="1"/>
  <c r="C7" i="15" s="1"/>
  <c r="C8" i="15" s="1"/>
  <c r="C9" i="15" s="1"/>
  <c r="D4" i="15"/>
  <c r="D5" i="15" s="1"/>
  <c r="D6" i="15" s="1"/>
  <c r="D7" i="15" s="1"/>
  <c r="D8" i="15" s="1"/>
  <c r="E4" i="15"/>
  <c r="E5" i="15" s="1"/>
  <c r="E6" i="15" s="1"/>
  <c r="E7" i="15" s="1"/>
  <c r="F4" i="15"/>
  <c r="F5" i="15" s="1"/>
  <c r="F6" i="15" s="1"/>
  <c r="G4" i="15"/>
  <c r="G5" i="15" s="1"/>
  <c r="H4" i="15"/>
  <c r="C4" i="16"/>
  <c r="C5" i="16" s="1"/>
  <c r="C6" i="16" s="1"/>
  <c r="C7" i="16" s="1"/>
  <c r="C8" i="16" s="1"/>
  <c r="C9" i="16" s="1"/>
  <c r="D4" i="16"/>
  <c r="D5" i="16" s="1"/>
  <c r="D6" i="16" s="1"/>
  <c r="D7" i="16" s="1"/>
  <c r="D8" i="16" s="1"/>
  <c r="E4" i="16"/>
  <c r="E5" i="16" s="1"/>
  <c r="E6" i="16" s="1"/>
  <c r="E7" i="16" s="1"/>
  <c r="F4" i="16"/>
  <c r="F5" i="16" s="1"/>
  <c r="F6" i="16" s="1"/>
  <c r="G4" i="16"/>
  <c r="G5" i="16" s="1"/>
  <c r="H4" i="16"/>
  <c r="C4" i="17"/>
  <c r="C5" i="17" s="1"/>
  <c r="C6" i="17" s="1"/>
  <c r="C7" i="17" s="1"/>
  <c r="C8" i="17" s="1"/>
  <c r="C9" i="17" s="1"/>
  <c r="D4" i="17"/>
  <c r="D5" i="17" s="1"/>
  <c r="D6" i="17" s="1"/>
  <c r="D7" i="17" s="1"/>
  <c r="D8" i="17" s="1"/>
  <c r="E4" i="17"/>
  <c r="E5" i="17" s="1"/>
  <c r="E6" i="17" s="1"/>
  <c r="E7" i="17" s="1"/>
  <c r="F4" i="17"/>
  <c r="F5" i="17" s="1"/>
  <c r="F6" i="17" s="1"/>
  <c r="G4" i="17"/>
  <c r="G5" i="17" s="1"/>
  <c r="H4" i="17"/>
  <c r="C4" i="18"/>
  <c r="C5" i="18" s="1"/>
  <c r="C6" i="18" s="1"/>
  <c r="C7" i="18" s="1"/>
  <c r="C8" i="18" s="1"/>
  <c r="C9" i="18" s="1"/>
  <c r="D4" i="18"/>
  <c r="D5" i="18" s="1"/>
  <c r="D6" i="18" s="1"/>
  <c r="D7" i="18" s="1"/>
  <c r="D8" i="18" s="1"/>
  <c r="E4" i="18"/>
  <c r="E5" i="18" s="1"/>
  <c r="E6" i="18" s="1"/>
  <c r="E7" i="18" s="1"/>
  <c r="F4" i="18"/>
  <c r="F5" i="18" s="1"/>
  <c r="F6" i="18" s="1"/>
  <c r="G4" i="18"/>
  <c r="G5" i="18" s="1"/>
  <c r="H4" i="18"/>
  <c r="C4" i="19"/>
  <c r="C5" i="19" s="1"/>
  <c r="C6" i="19" s="1"/>
  <c r="C7" i="19" s="1"/>
  <c r="C8" i="19" s="1"/>
  <c r="C9" i="19" s="1"/>
  <c r="D4" i="19"/>
  <c r="D5" i="19" s="1"/>
  <c r="D6" i="19" s="1"/>
  <c r="D7" i="19" s="1"/>
  <c r="D8" i="19" s="1"/>
  <c r="E4" i="19"/>
  <c r="E5" i="19" s="1"/>
  <c r="E6" i="19" s="1"/>
  <c r="E7" i="19" s="1"/>
  <c r="F4" i="19"/>
  <c r="F5" i="19" s="1"/>
  <c r="F6" i="19" s="1"/>
  <c r="G4" i="19"/>
  <c r="G5" i="19" s="1"/>
  <c r="H4" i="19"/>
  <c r="C4" i="20"/>
  <c r="C5" i="20" s="1"/>
  <c r="C6" i="20" s="1"/>
  <c r="C7" i="20" s="1"/>
  <c r="C8" i="20" s="1"/>
  <c r="C9" i="20" s="1"/>
  <c r="D4" i="20"/>
  <c r="D5" i="20" s="1"/>
  <c r="D6" i="20" s="1"/>
  <c r="D7" i="20" s="1"/>
  <c r="D8" i="20" s="1"/>
  <c r="E4" i="20"/>
  <c r="E5" i="20" s="1"/>
  <c r="E6" i="20" s="1"/>
  <c r="E7" i="20" s="1"/>
  <c r="F4" i="20"/>
  <c r="F5" i="20" s="1"/>
  <c r="F6" i="20" s="1"/>
  <c r="G4" i="20"/>
  <c r="G5" i="20" s="1"/>
  <c r="H4" i="20"/>
  <c r="C4" i="21"/>
  <c r="C5" i="21" s="1"/>
  <c r="C6" i="21" s="1"/>
  <c r="C7" i="21" s="1"/>
  <c r="C8" i="21" s="1"/>
  <c r="C9" i="21" s="1"/>
  <c r="D4" i="21"/>
  <c r="D5" i="21" s="1"/>
  <c r="D6" i="21" s="1"/>
  <c r="D7" i="21" s="1"/>
  <c r="D8" i="21" s="1"/>
  <c r="E4" i="21"/>
  <c r="E5" i="21" s="1"/>
  <c r="E6" i="21" s="1"/>
  <c r="E7" i="21" s="1"/>
  <c r="F4" i="21"/>
  <c r="F5" i="21" s="1"/>
  <c r="F6" i="21" s="1"/>
  <c r="G4" i="21"/>
  <c r="G5" i="21" s="1"/>
  <c r="H4" i="21"/>
  <c r="C4" i="22"/>
  <c r="C5" i="22" s="1"/>
  <c r="C6" i="22" s="1"/>
  <c r="C7" i="22" s="1"/>
  <c r="C8" i="22" s="1"/>
  <c r="C9" i="22" s="1"/>
  <c r="D4" i="22"/>
  <c r="D5" i="22" s="1"/>
  <c r="D6" i="22" s="1"/>
  <c r="D7" i="22" s="1"/>
  <c r="D8" i="22" s="1"/>
  <c r="E4" i="22"/>
  <c r="E5" i="22" s="1"/>
  <c r="E6" i="22" s="1"/>
  <c r="E7" i="22" s="1"/>
  <c r="F4" i="22"/>
  <c r="F5" i="22" s="1"/>
  <c r="F6" i="22" s="1"/>
  <c r="G4" i="22"/>
  <c r="G5" i="22" s="1"/>
  <c r="H4" i="22"/>
  <c r="C4" i="23"/>
  <c r="C5" i="23" s="1"/>
  <c r="C6" i="23" s="1"/>
  <c r="C7" i="23" s="1"/>
  <c r="C8" i="23" s="1"/>
  <c r="C9" i="23" s="1"/>
  <c r="D4" i="23"/>
  <c r="D5" i="23" s="1"/>
  <c r="D6" i="23" s="1"/>
  <c r="D7" i="23" s="1"/>
  <c r="D8" i="23" s="1"/>
  <c r="E4" i="23"/>
  <c r="E5" i="23" s="1"/>
  <c r="E6" i="23" s="1"/>
  <c r="E7" i="23" s="1"/>
  <c r="F4" i="23"/>
  <c r="F5" i="23" s="1"/>
  <c r="F6" i="23" s="1"/>
  <c r="G4" i="23"/>
  <c r="G5" i="23" s="1"/>
  <c r="H4" i="23"/>
  <c r="C4" i="24"/>
  <c r="C5" i="24" s="1"/>
  <c r="C6" i="24" s="1"/>
  <c r="C7" i="24" s="1"/>
  <c r="C8" i="24" s="1"/>
  <c r="C9" i="24" s="1"/>
  <c r="D4" i="24"/>
  <c r="D5" i="24" s="1"/>
  <c r="D6" i="24" s="1"/>
  <c r="D7" i="24" s="1"/>
  <c r="D8" i="24" s="1"/>
  <c r="E4" i="24"/>
  <c r="E5" i="24" s="1"/>
  <c r="E6" i="24" s="1"/>
  <c r="E7" i="24" s="1"/>
  <c r="F4" i="24"/>
  <c r="F5" i="24" s="1"/>
  <c r="F6" i="24" s="1"/>
  <c r="G4" i="24"/>
  <c r="G5" i="24" s="1"/>
  <c r="H4" i="24"/>
  <c r="C4" i="25"/>
  <c r="C5" i="25" s="1"/>
  <c r="C6" i="25" s="1"/>
  <c r="C7" i="25" s="1"/>
  <c r="C8" i="25" s="1"/>
  <c r="C9" i="25" s="1"/>
  <c r="D4" i="25"/>
  <c r="D5" i="25" s="1"/>
  <c r="D6" i="25" s="1"/>
  <c r="D7" i="25" s="1"/>
  <c r="D8" i="25" s="1"/>
  <c r="E4" i="25"/>
  <c r="E5" i="25" s="1"/>
  <c r="E6" i="25" s="1"/>
  <c r="E7" i="25" s="1"/>
  <c r="F4" i="25"/>
  <c r="F5" i="25" s="1"/>
  <c r="F6" i="25" s="1"/>
  <c r="G4" i="25"/>
  <c r="G5" i="25" s="1"/>
  <c r="H4" i="25"/>
  <c r="C4" i="26"/>
  <c r="C5" i="26" s="1"/>
  <c r="C6" i="26" s="1"/>
  <c r="C7" i="26" s="1"/>
  <c r="C8" i="26" s="1"/>
  <c r="C9" i="26" s="1"/>
  <c r="D4" i="26"/>
  <c r="D5" i="26" s="1"/>
  <c r="D6" i="26" s="1"/>
  <c r="D7" i="26" s="1"/>
  <c r="D8" i="26" s="1"/>
  <c r="E4" i="26"/>
  <c r="E5" i="26" s="1"/>
  <c r="E6" i="26" s="1"/>
  <c r="E7" i="26" s="1"/>
  <c r="F4" i="26"/>
  <c r="F5" i="26" s="1"/>
  <c r="F6" i="26" s="1"/>
  <c r="G4" i="26"/>
  <c r="G5" i="26" s="1"/>
  <c r="H4" i="26"/>
  <c r="C4" i="27"/>
  <c r="C5" i="27" s="1"/>
  <c r="C6" i="27" s="1"/>
  <c r="C7" i="27" s="1"/>
  <c r="C8" i="27" s="1"/>
  <c r="C9" i="27" s="1"/>
  <c r="D4" i="27"/>
  <c r="D5" i="27" s="1"/>
  <c r="D6" i="27" s="1"/>
  <c r="D7" i="27" s="1"/>
  <c r="D8" i="27" s="1"/>
  <c r="E4" i="27"/>
  <c r="E5" i="27" s="1"/>
  <c r="E6" i="27" s="1"/>
  <c r="E7" i="27" s="1"/>
  <c r="F4" i="27"/>
  <c r="F5" i="27" s="1"/>
  <c r="F6" i="27" s="1"/>
  <c r="G4" i="27"/>
  <c r="G5" i="27" s="1"/>
  <c r="H4" i="27"/>
  <c r="C4" i="28"/>
  <c r="C5" i="28" s="1"/>
  <c r="C6" i="28" s="1"/>
  <c r="C7" i="28" s="1"/>
  <c r="C8" i="28" s="1"/>
  <c r="C9" i="28" s="1"/>
  <c r="D4" i="28"/>
  <c r="D5" i="28" s="1"/>
  <c r="D6" i="28" s="1"/>
  <c r="D7" i="28" s="1"/>
  <c r="D8" i="28" s="1"/>
  <c r="E4" i="28"/>
  <c r="E5" i="28" s="1"/>
  <c r="E6" i="28" s="1"/>
  <c r="E7" i="28" s="1"/>
  <c r="F4" i="28"/>
  <c r="F5" i="28" s="1"/>
  <c r="F6" i="28" s="1"/>
  <c r="G4" i="28"/>
  <c r="G5" i="28" s="1"/>
  <c r="H4" i="28"/>
  <c r="C4" i="29"/>
  <c r="C5" i="29" s="1"/>
  <c r="C6" i="29" s="1"/>
  <c r="C7" i="29" s="1"/>
  <c r="C8" i="29" s="1"/>
  <c r="C9" i="29" s="1"/>
  <c r="D4" i="29"/>
  <c r="D5" i="29" s="1"/>
  <c r="D6" i="29" s="1"/>
  <c r="D7" i="29" s="1"/>
  <c r="D8" i="29" s="1"/>
  <c r="E4" i="29"/>
  <c r="E5" i="29" s="1"/>
  <c r="E6" i="29" s="1"/>
  <c r="E7" i="29" s="1"/>
  <c r="F4" i="29"/>
  <c r="F5" i="29" s="1"/>
  <c r="F6" i="29" s="1"/>
  <c r="G4" i="29"/>
  <c r="G5" i="29" s="1"/>
  <c r="H4" i="29"/>
  <c r="C4" i="34"/>
  <c r="C5" i="34" s="1"/>
  <c r="C6" i="34" s="1"/>
  <c r="C7" i="34" s="1"/>
  <c r="C8" i="34" s="1"/>
  <c r="C9" i="34" s="1"/>
  <c r="D4" i="34"/>
  <c r="D5" i="34" s="1"/>
  <c r="D6" i="34" s="1"/>
  <c r="D7" i="34" s="1"/>
  <c r="D8" i="34" s="1"/>
  <c r="E4" i="34"/>
  <c r="E5" i="34" s="1"/>
  <c r="E6" i="34" s="1"/>
  <c r="E7" i="34" s="1"/>
  <c r="F4" i="34"/>
  <c r="F5" i="34" s="1"/>
  <c r="F6" i="34" s="1"/>
  <c r="G4" i="34"/>
  <c r="G5" i="34" s="1"/>
  <c r="H4" i="34"/>
  <c r="C4" i="5"/>
  <c r="C5" i="5" s="1"/>
  <c r="C6" i="5" s="1"/>
  <c r="C7" i="5" s="1"/>
  <c r="C8" i="5" s="1"/>
  <c r="C9" i="5" s="1"/>
  <c r="D4" i="5"/>
  <c r="D5" i="5" s="1"/>
  <c r="D6" i="5" s="1"/>
  <c r="D7" i="5" s="1"/>
  <c r="D8" i="5" s="1"/>
  <c r="E4" i="5"/>
  <c r="E5" i="5" s="1"/>
  <c r="E6" i="5" s="1"/>
  <c r="E7" i="5" s="1"/>
  <c r="F4" i="5"/>
  <c r="F5" i="5" s="1"/>
  <c r="F6" i="5" s="1"/>
  <c r="G4" i="5"/>
  <c r="G5" i="5" s="1"/>
  <c r="H4" i="5"/>
  <c r="B4" i="31"/>
  <c r="B4" i="32"/>
  <c r="B4" i="33"/>
  <c r="B4" i="6"/>
  <c r="B4" i="7"/>
  <c r="B4" i="4"/>
  <c r="B4" i="1"/>
  <c r="B4" i="10"/>
  <c r="B4" i="11"/>
  <c r="B4" i="12"/>
  <c r="B4" i="13"/>
  <c r="B4" i="14"/>
  <c r="B4" i="15"/>
  <c r="B4" i="16"/>
  <c r="B4" i="17"/>
  <c r="B4" i="18"/>
  <c r="B4" i="19"/>
  <c r="B4" i="20"/>
  <c r="B4" i="21"/>
  <c r="B4" i="22"/>
  <c r="B4" i="23"/>
  <c r="B4" i="24"/>
  <c r="B4" i="25"/>
  <c r="B4" i="26"/>
  <c r="B4" i="27"/>
  <c r="B4" i="28"/>
  <c r="B4" i="29"/>
  <c r="B4" i="34"/>
  <c r="B4" i="5"/>
  <c r="L3" i="31"/>
  <c r="L21" i="31" s="1"/>
  <c r="L3" i="32"/>
  <c r="L21" i="32" s="1"/>
  <c r="L3" i="33"/>
  <c r="L21" i="33" s="1"/>
  <c r="L3" i="6"/>
  <c r="L21" i="6" s="1"/>
  <c r="L3" i="7"/>
  <c r="L21" i="7" s="1"/>
  <c r="L3" i="4"/>
  <c r="L21" i="4" s="1"/>
  <c r="L3" i="1"/>
  <c r="L21" i="1" s="1"/>
  <c r="L3" i="10"/>
  <c r="L21" i="10" s="1"/>
  <c r="L3" i="11"/>
  <c r="L21" i="11" s="1"/>
  <c r="L3" i="12"/>
  <c r="L21" i="12" s="1"/>
  <c r="L3" i="13"/>
  <c r="L21" i="13" s="1"/>
  <c r="L3" i="14"/>
  <c r="L21" i="14" s="1"/>
  <c r="L3" i="15"/>
  <c r="L21" i="15" s="1"/>
  <c r="L3" i="16"/>
  <c r="L21" i="16" s="1"/>
  <c r="L3" i="17"/>
  <c r="L21" i="17" s="1"/>
  <c r="L3" i="18"/>
  <c r="L21" i="18" s="1"/>
  <c r="L3" i="19"/>
  <c r="L21" i="19" s="1"/>
  <c r="L3" i="20"/>
  <c r="L21" i="20" s="1"/>
  <c r="L3" i="21"/>
  <c r="L21" i="21" s="1"/>
  <c r="L3" i="22"/>
  <c r="L21" i="22" s="1"/>
  <c r="L3" i="23"/>
  <c r="L21" i="23" s="1"/>
  <c r="L3" i="24"/>
  <c r="L21" i="24" s="1"/>
  <c r="L3" i="25"/>
  <c r="L21" i="25" s="1"/>
  <c r="L3" i="26"/>
  <c r="L21" i="26" s="1"/>
  <c r="L3" i="27"/>
  <c r="L21" i="27" s="1"/>
  <c r="L3" i="28"/>
  <c r="L21" i="28" s="1"/>
  <c r="L3" i="29"/>
  <c r="L21" i="29" s="1"/>
  <c r="L3" i="5"/>
  <c r="L21" i="5" s="1"/>
  <c r="J2" i="31"/>
  <c r="J3" i="32"/>
  <c r="J21" i="32" s="1"/>
  <c r="J2" i="33"/>
  <c r="J3" i="33" s="1"/>
  <c r="J21" i="33" s="1"/>
  <c r="J2" i="6"/>
  <c r="J3" i="6" s="1"/>
  <c r="J21" i="6" s="1"/>
  <c r="J2" i="7"/>
  <c r="J3" i="7" s="1"/>
  <c r="J21" i="7" s="1"/>
  <c r="J2" i="4"/>
  <c r="J3" i="4" s="1"/>
  <c r="J21" i="4" s="1"/>
  <c r="J2" i="1"/>
  <c r="J3" i="1" s="1"/>
  <c r="J21" i="1" s="1"/>
  <c r="J2" i="10"/>
  <c r="J3" i="10" s="1"/>
  <c r="J21" i="10" s="1"/>
  <c r="J2" i="11"/>
  <c r="J3" i="11" s="1"/>
  <c r="J21" i="11" s="1"/>
  <c r="J2" i="12"/>
  <c r="J3" i="12" s="1"/>
  <c r="J21" i="12" s="1"/>
  <c r="J2" i="13"/>
  <c r="J3" i="13" s="1"/>
  <c r="J21" i="13" s="1"/>
  <c r="J2" i="14"/>
  <c r="J3" i="14" s="1"/>
  <c r="J21" i="14" s="1"/>
  <c r="J2" i="15"/>
  <c r="J3" i="15" s="1"/>
  <c r="J21" i="15" s="1"/>
  <c r="J2" i="16"/>
  <c r="J3" i="16" s="1"/>
  <c r="J21" i="16" s="1"/>
  <c r="J2" i="17"/>
  <c r="J3" i="17" s="1"/>
  <c r="J21" i="17" s="1"/>
  <c r="J2" i="18"/>
  <c r="J3" i="18" s="1"/>
  <c r="J21" i="18" s="1"/>
  <c r="J2" i="19"/>
  <c r="J3" i="19" s="1"/>
  <c r="J21" i="19" s="1"/>
  <c r="J2" i="20"/>
  <c r="J3" i="20" s="1"/>
  <c r="J21" i="20" s="1"/>
  <c r="J2" i="21"/>
  <c r="J3" i="21" s="1"/>
  <c r="J21" i="21" s="1"/>
  <c r="J2" i="22"/>
  <c r="J3" i="22" s="1"/>
  <c r="J21" i="22" s="1"/>
  <c r="J2" i="23"/>
  <c r="J3" i="23" s="1"/>
  <c r="J21" i="23" s="1"/>
  <c r="J2" i="24"/>
  <c r="J3" i="24" s="1"/>
  <c r="J21" i="24" s="1"/>
  <c r="J2" i="25"/>
  <c r="J3" i="25" s="1"/>
  <c r="J21" i="25" s="1"/>
  <c r="J2" i="26"/>
  <c r="J3" i="26" s="1"/>
  <c r="J21" i="26" s="1"/>
  <c r="J2" i="27"/>
  <c r="J3" i="27" s="1"/>
  <c r="J21" i="27" s="1"/>
  <c r="J2" i="28"/>
  <c r="J3" i="28" s="1"/>
  <c r="J21" i="28" s="1"/>
  <c r="J2" i="29"/>
  <c r="J3" i="29" s="1"/>
  <c r="J21" i="29" s="1"/>
  <c r="J3" i="5"/>
  <c r="J21" i="5" s="1"/>
  <c r="K4" i="31" l="1"/>
  <c r="K22" i="31" s="1"/>
  <c r="K4" i="5"/>
  <c r="K22" i="5" s="1"/>
  <c r="K4" i="29"/>
  <c r="K22" i="29" s="1"/>
  <c r="K4" i="27"/>
  <c r="K22" i="27" s="1"/>
  <c r="K4" i="25"/>
  <c r="K22" i="25" s="1"/>
  <c r="K4" i="23"/>
  <c r="K22" i="23" s="1"/>
  <c r="K4" i="21"/>
  <c r="K22" i="21" s="1"/>
  <c r="K4" i="19"/>
  <c r="K22" i="19" s="1"/>
  <c r="K4" i="17"/>
  <c r="K22" i="17" s="1"/>
  <c r="K4" i="15"/>
  <c r="K22" i="15" s="1"/>
  <c r="K4" i="13"/>
  <c r="K22" i="13" s="1"/>
  <c r="K4" i="11"/>
  <c r="K22" i="11" s="1"/>
  <c r="K4" i="7"/>
  <c r="K22" i="7" s="1"/>
  <c r="K4" i="33"/>
  <c r="K22" i="33" s="1"/>
  <c r="J3" i="31"/>
  <c r="J21" i="31" s="1"/>
  <c r="K4" i="1"/>
  <c r="K22" i="1" s="1"/>
  <c r="L4" i="34"/>
  <c r="L22" i="34" s="1"/>
  <c r="K4" i="34"/>
  <c r="K22" i="34" s="1"/>
  <c r="L4" i="28"/>
  <c r="L22" i="28" s="1"/>
  <c r="K4" i="28"/>
  <c r="K22" i="28" s="1"/>
  <c r="L4" i="26"/>
  <c r="L22" i="26" s="1"/>
  <c r="K4" i="26"/>
  <c r="K22" i="26" s="1"/>
  <c r="L4" i="24"/>
  <c r="L22" i="24" s="1"/>
  <c r="K4" i="24"/>
  <c r="K22" i="24" s="1"/>
  <c r="L4" i="22"/>
  <c r="L22" i="22" s="1"/>
  <c r="K4" i="22"/>
  <c r="K22" i="22" s="1"/>
  <c r="L4" i="20"/>
  <c r="L22" i="20" s="1"/>
  <c r="K4" i="20"/>
  <c r="K22" i="20" s="1"/>
  <c r="L4" i="18"/>
  <c r="L22" i="18" s="1"/>
  <c r="K4" i="18"/>
  <c r="K22" i="18" s="1"/>
  <c r="L4" i="16"/>
  <c r="L22" i="16" s="1"/>
  <c r="K4" i="16"/>
  <c r="K22" i="16" s="1"/>
  <c r="L4" i="14"/>
  <c r="L22" i="14" s="1"/>
  <c r="K4" i="14"/>
  <c r="K22" i="14" s="1"/>
  <c r="L4" i="12"/>
  <c r="L22" i="12" s="1"/>
  <c r="K4" i="12"/>
  <c r="K22" i="12" s="1"/>
  <c r="L4" i="10"/>
  <c r="L22" i="10" s="1"/>
  <c r="K4" i="10"/>
  <c r="K22" i="10" s="1"/>
  <c r="L4" i="4"/>
  <c r="L22" i="4" s="1"/>
  <c r="K4" i="4"/>
  <c r="K22" i="4" s="1"/>
  <c r="L4" i="6"/>
  <c r="L22" i="6" s="1"/>
  <c r="K4" i="6"/>
  <c r="K22" i="6" s="1"/>
  <c r="L4" i="32"/>
  <c r="L22" i="32" s="1"/>
  <c r="K4" i="32"/>
  <c r="L8" i="35"/>
  <c r="L26" i="35" s="1"/>
  <c r="J8" i="35"/>
  <c r="J26" i="35" s="1"/>
  <c r="B9" i="35"/>
  <c r="K8" i="35"/>
  <c r="K26" i="35" s="1"/>
  <c r="N3" i="3"/>
  <c r="N21" i="3"/>
  <c r="M21" i="3"/>
  <c r="M3" i="3"/>
  <c r="B5" i="5"/>
  <c r="J4" i="5"/>
  <c r="J22" i="5" s="1"/>
  <c r="N4" i="5"/>
  <c r="N22" i="5" s="1"/>
  <c r="M4" i="5"/>
  <c r="M22" i="5" s="1"/>
  <c r="B5" i="29"/>
  <c r="J4" i="29"/>
  <c r="J22" i="29" s="1"/>
  <c r="N4" i="29"/>
  <c r="N22" i="29" s="1"/>
  <c r="M4" i="29"/>
  <c r="M22" i="29" s="1"/>
  <c r="B5" i="27"/>
  <c r="J4" i="27"/>
  <c r="J22" i="27" s="1"/>
  <c r="N4" i="27"/>
  <c r="N22" i="27" s="1"/>
  <c r="M4" i="27"/>
  <c r="M22" i="27" s="1"/>
  <c r="B5" i="25"/>
  <c r="J4" i="25"/>
  <c r="J22" i="25" s="1"/>
  <c r="N4" i="25"/>
  <c r="N22" i="25" s="1"/>
  <c r="M4" i="25"/>
  <c r="M22" i="25" s="1"/>
  <c r="B5" i="23"/>
  <c r="J4" i="23"/>
  <c r="J22" i="23" s="1"/>
  <c r="N4" i="23"/>
  <c r="N22" i="23" s="1"/>
  <c r="M4" i="23"/>
  <c r="M22" i="23" s="1"/>
  <c r="B5" i="21"/>
  <c r="J4" i="21"/>
  <c r="J22" i="21" s="1"/>
  <c r="N4" i="21"/>
  <c r="N22" i="21" s="1"/>
  <c r="M4" i="21"/>
  <c r="M22" i="21" s="1"/>
  <c r="B5" i="19"/>
  <c r="J4" i="19"/>
  <c r="J22" i="19" s="1"/>
  <c r="N4" i="19"/>
  <c r="N22" i="19" s="1"/>
  <c r="M4" i="19"/>
  <c r="M22" i="19" s="1"/>
  <c r="B5" i="17"/>
  <c r="J4" i="17"/>
  <c r="J22" i="17" s="1"/>
  <c r="N4" i="17"/>
  <c r="N22" i="17" s="1"/>
  <c r="M4" i="17"/>
  <c r="M22" i="17" s="1"/>
  <c r="B5" i="15"/>
  <c r="J4" i="15"/>
  <c r="J22" i="15" s="1"/>
  <c r="N4" i="15"/>
  <c r="N22" i="15" s="1"/>
  <c r="M4" i="15"/>
  <c r="M22" i="15" s="1"/>
  <c r="B5" i="13"/>
  <c r="J4" i="13"/>
  <c r="J22" i="13" s="1"/>
  <c r="N4" i="13"/>
  <c r="N22" i="13" s="1"/>
  <c r="M4" i="13"/>
  <c r="M22" i="13" s="1"/>
  <c r="B5" i="11"/>
  <c r="J4" i="11"/>
  <c r="J22" i="11" s="1"/>
  <c r="N4" i="11"/>
  <c r="N22" i="11" s="1"/>
  <c r="M4" i="11"/>
  <c r="M22" i="11" s="1"/>
  <c r="B5" i="1"/>
  <c r="J4" i="1"/>
  <c r="J22" i="1" s="1"/>
  <c r="N4" i="1"/>
  <c r="N22" i="1" s="1"/>
  <c r="M4" i="1"/>
  <c r="M22" i="1" s="1"/>
  <c r="B5" i="7"/>
  <c r="J4" i="7"/>
  <c r="J22" i="7" s="1"/>
  <c r="N4" i="7"/>
  <c r="N22" i="7" s="1"/>
  <c r="M4" i="7"/>
  <c r="M22" i="7" s="1"/>
  <c r="B5" i="33"/>
  <c r="J4" i="33"/>
  <c r="J22" i="33" s="1"/>
  <c r="N4" i="33"/>
  <c r="N22" i="33" s="1"/>
  <c r="M4" i="33"/>
  <c r="M22" i="33" s="1"/>
  <c r="B5" i="31"/>
  <c r="J4" i="31"/>
  <c r="J22" i="31" s="1"/>
  <c r="N4" i="31"/>
  <c r="N22" i="31" s="1"/>
  <c r="M4" i="31"/>
  <c r="M22" i="31" s="1"/>
  <c r="B5" i="34"/>
  <c r="M4" i="34"/>
  <c r="M22" i="34" s="1"/>
  <c r="N4" i="34"/>
  <c r="N22" i="34" s="1"/>
  <c r="B5" i="28"/>
  <c r="J4" i="28"/>
  <c r="J22" i="28" s="1"/>
  <c r="M4" i="28"/>
  <c r="M22" i="28" s="1"/>
  <c r="N4" i="28"/>
  <c r="N22" i="28" s="1"/>
  <c r="B5" i="26"/>
  <c r="J4" i="26"/>
  <c r="J22" i="26" s="1"/>
  <c r="M4" i="26"/>
  <c r="M22" i="26" s="1"/>
  <c r="N4" i="26"/>
  <c r="N22" i="26" s="1"/>
  <c r="B5" i="24"/>
  <c r="J4" i="24"/>
  <c r="J22" i="24" s="1"/>
  <c r="M4" i="24"/>
  <c r="M22" i="24" s="1"/>
  <c r="N4" i="24"/>
  <c r="N22" i="24" s="1"/>
  <c r="B5" i="22"/>
  <c r="J4" i="22"/>
  <c r="J22" i="22" s="1"/>
  <c r="M4" i="22"/>
  <c r="M22" i="22" s="1"/>
  <c r="N4" i="22"/>
  <c r="N22" i="22" s="1"/>
  <c r="B5" i="20"/>
  <c r="J4" i="20"/>
  <c r="J22" i="20" s="1"/>
  <c r="M4" i="20"/>
  <c r="M22" i="20" s="1"/>
  <c r="N4" i="20"/>
  <c r="N22" i="20" s="1"/>
  <c r="B5" i="18"/>
  <c r="J4" i="18"/>
  <c r="J22" i="18" s="1"/>
  <c r="M4" i="18"/>
  <c r="M22" i="18" s="1"/>
  <c r="N4" i="18"/>
  <c r="N22" i="18" s="1"/>
  <c r="B5" i="16"/>
  <c r="J4" i="16"/>
  <c r="J22" i="16" s="1"/>
  <c r="M4" i="16"/>
  <c r="M22" i="16" s="1"/>
  <c r="N4" i="16"/>
  <c r="N22" i="16" s="1"/>
  <c r="B5" i="14"/>
  <c r="J4" i="14"/>
  <c r="J22" i="14" s="1"/>
  <c r="M4" i="14"/>
  <c r="M22" i="14" s="1"/>
  <c r="N4" i="14"/>
  <c r="N22" i="14" s="1"/>
  <c r="B5" i="12"/>
  <c r="J4" i="12"/>
  <c r="J22" i="12" s="1"/>
  <c r="M4" i="12"/>
  <c r="M22" i="12" s="1"/>
  <c r="N4" i="12"/>
  <c r="N22" i="12" s="1"/>
  <c r="B5" i="10"/>
  <c r="J4" i="10"/>
  <c r="J22" i="10" s="1"/>
  <c r="M4" i="10"/>
  <c r="M22" i="10" s="1"/>
  <c r="N4" i="10"/>
  <c r="N22" i="10" s="1"/>
  <c r="B5" i="4"/>
  <c r="J4" i="4"/>
  <c r="J22" i="4" s="1"/>
  <c r="M4" i="4"/>
  <c r="M22" i="4" s="1"/>
  <c r="N4" i="4"/>
  <c r="N22" i="4" s="1"/>
  <c r="B5" i="6"/>
  <c r="J4" i="6"/>
  <c r="J22" i="6" s="1"/>
  <c r="M4" i="6"/>
  <c r="M22" i="6" s="1"/>
  <c r="N4" i="6"/>
  <c r="N22" i="6" s="1"/>
  <c r="B5" i="32"/>
  <c r="J4" i="32"/>
  <c r="J22" i="32" s="1"/>
  <c r="M4" i="32"/>
  <c r="M22" i="32" s="1"/>
  <c r="N4" i="32"/>
  <c r="N22" i="32" s="1"/>
  <c r="L4" i="5"/>
  <c r="L22" i="5" s="1"/>
  <c r="L4" i="29"/>
  <c r="L22" i="29" s="1"/>
  <c r="L4" i="27"/>
  <c r="L22" i="27" s="1"/>
  <c r="L4" i="25"/>
  <c r="L22" i="25" s="1"/>
  <c r="L4" i="23"/>
  <c r="L22" i="23" s="1"/>
  <c r="L4" i="21"/>
  <c r="L22" i="21" s="1"/>
  <c r="L4" i="19"/>
  <c r="L22" i="19" s="1"/>
  <c r="L4" i="17"/>
  <c r="L22" i="17" s="1"/>
  <c r="L4" i="15"/>
  <c r="L22" i="15" s="1"/>
  <c r="L4" i="13"/>
  <c r="L22" i="13" s="1"/>
  <c r="L4" i="11"/>
  <c r="L22" i="11" s="1"/>
  <c r="L4" i="1"/>
  <c r="L22" i="1" s="1"/>
  <c r="L4" i="7"/>
  <c r="L22" i="7" s="1"/>
  <c r="L4" i="33"/>
  <c r="L22" i="33" s="1"/>
  <c r="L4" i="31"/>
  <c r="L22" i="31" s="1"/>
  <c r="J2" i="34"/>
  <c r="J3" i="34" s="1"/>
  <c r="J21" i="34" s="1"/>
  <c r="K22" i="32" l="1"/>
  <c r="K22" i="3" s="1"/>
  <c r="N4" i="3"/>
  <c r="J3" i="3"/>
  <c r="K5" i="32"/>
  <c r="K23" i="32" s="1"/>
  <c r="L5" i="32"/>
  <c r="K5" i="4"/>
  <c r="K23" i="4" s="1"/>
  <c r="L5" i="4"/>
  <c r="L3" i="34"/>
  <c r="L21" i="34" s="1"/>
  <c r="C40" i="34"/>
  <c r="C30" i="3" s="1"/>
  <c r="C37" i="34"/>
  <c r="C27" i="3" s="1"/>
  <c r="C42" i="34"/>
  <c r="C32" i="3" s="1"/>
  <c r="C46" i="34"/>
  <c r="C36" i="3" s="1"/>
  <c r="C50" i="34"/>
  <c r="C40" i="3" s="1"/>
  <c r="C54" i="34"/>
  <c r="C44" i="3" s="1"/>
  <c r="C58" i="34"/>
  <c r="C48" i="3" s="1"/>
  <c r="C62" i="34"/>
  <c r="C52" i="3" s="1"/>
  <c r="C66" i="34"/>
  <c r="C56" i="3" s="1"/>
  <c r="C70" i="34"/>
  <c r="C60" i="3" s="1"/>
  <c r="C74" i="34"/>
  <c r="C64" i="3" s="1"/>
  <c r="C78" i="34"/>
  <c r="C68" i="3" s="1"/>
  <c r="C26" i="34"/>
  <c r="C16" i="3" s="1"/>
  <c r="C30" i="34"/>
  <c r="C20" i="3" s="1"/>
  <c r="C36" i="34"/>
  <c r="C26" i="3" s="1"/>
  <c r="C41" i="34"/>
  <c r="C31" i="3" s="1"/>
  <c r="C45" i="34"/>
  <c r="C35" i="3" s="1"/>
  <c r="C49" i="34"/>
  <c r="C39" i="3" s="1"/>
  <c r="C53" i="34"/>
  <c r="C43" i="3" s="1"/>
  <c r="C57" i="34"/>
  <c r="C47" i="3" s="1"/>
  <c r="C61" i="34"/>
  <c r="C51" i="3" s="1"/>
  <c r="C65" i="34"/>
  <c r="C55" i="3" s="1"/>
  <c r="C69" i="34"/>
  <c r="C59" i="3" s="1"/>
  <c r="C73" i="34"/>
  <c r="C63" i="3" s="1"/>
  <c r="C77" i="34"/>
  <c r="C67" i="3" s="1"/>
  <c r="C81" i="34"/>
  <c r="C71" i="3" s="1"/>
  <c r="C27" i="34"/>
  <c r="C17" i="3" s="1"/>
  <c r="C31" i="34"/>
  <c r="C21" i="3" s="1"/>
  <c r="C35" i="34"/>
  <c r="C25" i="3" s="1"/>
  <c r="C39" i="34"/>
  <c r="C29" i="3" s="1"/>
  <c r="C44" i="34"/>
  <c r="C34" i="3" s="1"/>
  <c r="C48" i="34"/>
  <c r="C38" i="3" s="1"/>
  <c r="C52" i="34"/>
  <c r="C42" i="3" s="1"/>
  <c r="C56" i="34"/>
  <c r="C46" i="3" s="1"/>
  <c r="C60" i="34"/>
  <c r="C50" i="3" s="1"/>
  <c r="C64" i="34"/>
  <c r="C54" i="3" s="1"/>
  <c r="C68" i="34"/>
  <c r="C58" i="3" s="1"/>
  <c r="C72" i="34"/>
  <c r="C62" i="3" s="1"/>
  <c r="C76" i="34"/>
  <c r="C66" i="3" s="1"/>
  <c r="C80" i="34"/>
  <c r="C70" i="3" s="1"/>
  <c r="C28" i="34"/>
  <c r="C18" i="3" s="1"/>
  <c r="C33" i="34"/>
  <c r="C23" i="3" s="1"/>
  <c r="C34" i="34"/>
  <c r="C24" i="3" s="1"/>
  <c r="C38" i="34"/>
  <c r="C28" i="3" s="1"/>
  <c r="C43" i="34"/>
  <c r="C33" i="3" s="1"/>
  <c r="C47" i="34"/>
  <c r="C37" i="3" s="1"/>
  <c r="C51" i="34"/>
  <c r="C41" i="3" s="1"/>
  <c r="C55" i="34"/>
  <c r="C45" i="3" s="1"/>
  <c r="C59" i="34"/>
  <c r="C49" i="3" s="1"/>
  <c r="C63" i="34"/>
  <c r="C53" i="3" s="1"/>
  <c r="C67" i="34"/>
  <c r="C57" i="3" s="1"/>
  <c r="C71" i="34"/>
  <c r="C61" i="3" s="1"/>
  <c r="C75" i="34"/>
  <c r="C65" i="3" s="1"/>
  <c r="C79" i="34"/>
  <c r="C69" i="3" s="1"/>
  <c r="C29" i="34"/>
  <c r="C19" i="3" s="1"/>
  <c r="C32" i="34"/>
  <c r="C22" i="3" s="1"/>
  <c r="K5" i="34"/>
  <c r="K23" i="34" s="1"/>
  <c r="L5" i="34"/>
  <c r="K5" i="31"/>
  <c r="K23" i="31" s="1"/>
  <c r="L5" i="31"/>
  <c r="K5" i="33"/>
  <c r="K23" i="33" s="1"/>
  <c r="L5" i="33"/>
  <c r="K5" i="7"/>
  <c r="K23" i="7" s="1"/>
  <c r="L5" i="7"/>
  <c r="K5" i="1"/>
  <c r="K23" i="1" s="1"/>
  <c r="L5" i="1"/>
  <c r="K5" i="11"/>
  <c r="K23" i="11" s="1"/>
  <c r="L5" i="11"/>
  <c r="K5" i="13"/>
  <c r="K23" i="13" s="1"/>
  <c r="L5" i="13"/>
  <c r="K5" i="15"/>
  <c r="K23" i="15" s="1"/>
  <c r="L5" i="15"/>
  <c r="K5" i="17"/>
  <c r="K23" i="17" s="1"/>
  <c r="L5" i="17"/>
  <c r="K5" i="19"/>
  <c r="K23" i="19" s="1"/>
  <c r="L5" i="19"/>
  <c r="K5" i="21"/>
  <c r="K23" i="21" s="1"/>
  <c r="L5" i="21"/>
  <c r="K5" i="23"/>
  <c r="K23" i="23" s="1"/>
  <c r="L5" i="23"/>
  <c r="K5" i="25"/>
  <c r="K23" i="25" s="1"/>
  <c r="L5" i="25"/>
  <c r="K5" i="27"/>
  <c r="K23" i="27" s="1"/>
  <c r="L5" i="27"/>
  <c r="K5" i="29"/>
  <c r="K23" i="29" s="1"/>
  <c r="L5" i="29"/>
  <c r="K5" i="5"/>
  <c r="K23" i="5" s="1"/>
  <c r="L5" i="5"/>
  <c r="K4" i="3"/>
  <c r="L4" i="3"/>
  <c r="L22" i="3"/>
  <c r="K5" i="6"/>
  <c r="K23" i="6" s="1"/>
  <c r="L5" i="6"/>
  <c r="K5" i="10"/>
  <c r="K23" i="10" s="1"/>
  <c r="L5" i="10"/>
  <c r="K5" i="12"/>
  <c r="K23" i="12" s="1"/>
  <c r="L5" i="12"/>
  <c r="K5" i="14"/>
  <c r="K23" i="14" s="1"/>
  <c r="L5" i="14"/>
  <c r="K5" i="16"/>
  <c r="K23" i="16" s="1"/>
  <c r="L5" i="16"/>
  <c r="K5" i="18"/>
  <c r="K23" i="18" s="1"/>
  <c r="L5" i="18"/>
  <c r="K5" i="20"/>
  <c r="K23" i="20" s="1"/>
  <c r="L5" i="20"/>
  <c r="K5" i="22"/>
  <c r="K23" i="22" s="1"/>
  <c r="L5" i="22"/>
  <c r="K5" i="24"/>
  <c r="K23" i="24" s="1"/>
  <c r="L5" i="24"/>
  <c r="K5" i="26"/>
  <c r="K23" i="26" s="1"/>
  <c r="L5" i="26"/>
  <c r="K5" i="28"/>
  <c r="K23" i="28" s="1"/>
  <c r="L5" i="28"/>
  <c r="J21" i="3"/>
  <c r="K9" i="35"/>
  <c r="K27" i="35" s="1"/>
  <c r="B10" i="35"/>
  <c r="J10" i="35" s="1"/>
  <c r="J28" i="35" s="1"/>
  <c r="J9" i="35"/>
  <c r="J27" i="35" s="1"/>
  <c r="N22" i="3"/>
  <c r="M22" i="3"/>
  <c r="M4" i="3"/>
  <c r="B6" i="6"/>
  <c r="J5" i="6"/>
  <c r="J23" i="6" s="1"/>
  <c r="N5" i="6"/>
  <c r="N23" i="6" s="1"/>
  <c r="M5" i="6"/>
  <c r="M23" i="6" s="1"/>
  <c r="B6" i="18"/>
  <c r="J5" i="18"/>
  <c r="J23" i="18" s="1"/>
  <c r="N5" i="18"/>
  <c r="N23" i="18" s="1"/>
  <c r="M5" i="18"/>
  <c r="M23" i="18" s="1"/>
  <c r="B6" i="22"/>
  <c r="J5" i="22"/>
  <c r="J23" i="22" s="1"/>
  <c r="N5" i="22"/>
  <c r="N23" i="22" s="1"/>
  <c r="M5" i="22"/>
  <c r="M23" i="22" s="1"/>
  <c r="B6" i="26"/>
  <c r="J5" i="26"/>
  <c r="J23" i="26" s="1"/>
  <c r="N5" i="26"/>
  <c r="N23" i="26" s="1"/>
  <c r="M5" i="26"/>
  <c r="M23" i="26" s="1"/>
  <c r="J4" i="34"/>
  <c r="J22" i="34" s="1"/>
  <c r="B6" i="34"/>
  <c r="J5" i="34"/>
  <c r="J23" i="34" s="1"/>
  <c r="N5" i="34"/>
  <c r="N23" i="34" s="1"/>
  <c r="M5" i="34"/>
  <c r="M23" i="34" s="1"/>
  <c r="B6" i="33"/>
  <c r="J5" i="33"/>
  <c r="J23" i="33" s="1"/>
  <c r="M5" i="33"/>
  <c r="M23" i="33" s="1"/>
  <c r="N5" i="33"/>
  <c r="N23" i="33" s="1"/>
  <c r="B6" i="1"/>
  <c r="J5" i="1"/>
  <c r="J23" i="1" s="1"/>
  <c r="M5" i="1"/>
  <c r="M23" i="1" s="1"/>
  <c r="N5" i="1"/>
  <c r="N23" i="1" s="1"/>
  <c r="B6" i="13"/>
  <c r="J5" i="13"/>
  <c r="J23" i="13" s="1"/>
  <c r="M5" i="13"/>
  <c r="M23" i="13" s="1"/>
  <c r="N5" i="13"/>
  <c r="N23" i="13" s="1"/>
  <c r="B6" i="17"/>
  <c r="J5" i="17"/>
  <c r="J23" i="17" s="1"/>
  <c r="M5" i="17"/>
  <c r="M23" i="17" s="1"/>
  <c r="N5" i="17"/>
  <c r="N23" i="17" s="1"/>
  <c r="B6" i="21"/>
  <c r="J5" i="21"/>
  <c r="J23" i="21" s="1"/>
  <c r="M5" i="21"/>
  <c r="M23" i="21" s="1"/>
  <c r="N5" i="21"/>
  <c r="N23" i="21" s="1"/>
  <c r="B6" i="25"/>
  <c r="J5" i="25"/>
  <c r="J23" i="25" s="1"/>
  <c r="M5" i="25"/>
  <c r="M23" i="25" s="1"/>
  <c r="N5" i="25"/>
  <c r="N23" i="25" s="1"/>
  <c r="B6" i="29"/>
  <c r="J5" i="29"/>
  <c r="J23" i="29" s="1"/>
  <c r="M5" i="29"/>
  <c r="M23" i="29" s="1"/>
  <c r="N5" i="29"/>
  <c r="N23" i="29" s="1"/>
  <c r="B6" i="10"/>
  <c r="J5" i="10"/>
  <c r="J23" i="10" s="1"/>
  <c r="N5" i="10"/>
  <c r="N23" i="10" s="1"/>
  <c r="M5" i="10"/>
  <c r="M23" i="10" s="1"/>
  <c r="B6" i="14"/>
  <c r="J5" i="14"/>
  <c r="J23" i="14" s="1"/>
  <c r="N5" i="14"/>
  <c r="N23" i="14" s="1"/>
  <c r="M5" i="14"/>
  <c r="M23" i="14" s="1"/>
  <c r="B6" i="32"/>
  <c r="J5" i="32"/>
  <c r="J23" i="32" s="1"/>
  <c r="N5" i="32"/>
  <c r="N23" i="32" s="1"/>
  <c r="M5" i="32"/>
  <c r="M23" i="32" s="1"/>
  <c r="B6" i="4"/>
  <c r="J5" i="4"/>
  <c r="J23" i="4" s="1"/>
  <c r="N5" i="4"/>
  <c r="N23" i="4" s="1"/>
  <c r="M5" i="4"/>
  <c r="M23" i="4" s="1"/>
  <c r="B6" i="12"/>
  <c r="J5" i="12"/>
  <c r="J23" i="12" s="1"/>
  <c r="N5" i="12"/>
  <c r="N23" i="12" s="1"/>
  <c r="M5" i="12"/>
  <c r="M23" i="12" s="1"/>
  <c r="B6" i="16"/>
  <c r="J5" i="16"/>
  <c r="J23" i="16" s="1"/>
  <c r="N5" i="16"/>
  <c r="N23" i="16" s="1"/>
  <c r="M5" i="16"/>
  <c r="M23" i="16" s="1"/>
  <c r="B6" i="20"/>
  <c r="J5" i="20"/>
  <c r="J23" i="20" s="1"/>
  <c r="N5" i="20"/>
  <c r="N23" i="20" s="1"/>
  <c r="M5" i="20"/>
  <c r="M23" i="20" s="1"/>
  <c r="B6" i="24"/>
  <c r="J5" i="24"/>
  <c r="J23" i="24" s="1"/>
  <c r="N5" i="24"/>
  <c r="N23" i="24" s="1"/>
  <c r="M5" i="24"/>
  <c r="M23" i="24" s="1"/>
  <c r="B6" i="28"/>
  <c r="J5" i="28"/>
  <c r="J23" i="28" s="1"/>
  <c r="N5" i="28"/>
  <c r="N23" i="28" s="1"/>
  <c r="M5" i="28"/>
  <c r="M23" i="28" s="1"/>
  <c r="B6" i="31"/>
  <c r="J5" i="31"/>
  <c r="J23" i="31" s="1"/>
  <c r="M5" i="31"/>
  <c r="M23" i="31" s="1"/>
  <c r="N5" i="31"/>
  <c r="N23" i="31" s="1"/>
  <c r="B6" i="7"/>
  <c r="J5" i="7"/>
  <c r="J23" i="7" s="1"/>
  <c r="M5" i="7"/>
  <c r="M23" i="7" s="1"/>
  <c r="N5" i="7"/>
  <c r="N23" i="7" s="1"/>
  <c r="B6" i="11"/>
  <c r="J5" i="11"/>
  <c r="J23" i="11" s="1"/>
  <c r="M5" i="11"/>
  <c r="M23" i="11" s="1"/>
  <c r="N5" i="11"/>
  <c r="N23" i="11" s="1"/>
  <c r="B6" i="15"/>
  <c r="J5" i="15"/>
  <c r="J23" i="15" s="1"/>
  <c r="M5" i="15"/>
  <c r="M23" i="15" s="1"/>
  <c r="N5" i="15"/>
  <c r="N23" i="15" s="1"/>
  <c r="B6" i="19"/>
  <c r="J5" i="19"/>
  <c r="J23" i="19" s="1"/>
  <c r="M5" i="19"/>
  <c r="M23" i="19" s="1"/>
  <c r="N5" i="19"/>
  <c r="N23" i="19" s="1"/>
  <c r="B6" i="23"/>
  <c r="J5" i="23"/>
  <c r="J23" i="23" s="1"/>
  <c r="M5" i="23"/>
  <c r="M23" i="23" s="1"/>
  <c r="N5" i="23"/>
  <c r="N23" i="23" s="1"/>
  <c r="B6" i="27"/>
  <c r="J5" i="27"/>
  <c r="J23" i="27" s="1"/>
  <c r="M5" i="27"/>
  <c r="M23" i="27" s="1"/>
  <c r="N5" i="27"/>
  <c r="N23" i="27" s="1"/>
  <c r="B6" i="5"/>
  <c r="J5" i="5"/>
  <c r="J23" i="5" s="1"/>
  <c r="M5" i="5"/>
  <c r="M23" i="5" s="1"/>
  <c r="N5" i="5"/>
  <c r="N23" i="5" s="1"/>
  <c r="B1" i="38" l="1"/>
  <c r="H2" i="38"/>
  <c r="H3" i="38" s="1"/>
  <c r="H4" i="38" s="1"/>
  <c r="H5" i="38" s="1"/>
  <c r="H6" i="38" s="1"/>
  <c r="H7" i="38" s="1"/>
  <c r="H8" i="38" s="1"/>
  <c r="H9" i="38" s="1"/>
  <c r="H10" i="38" s="1"/>
  <c r="H11" i="38" s="1"/>
  <c r="H12" i="38" s="1"/>
  <c r="H13" i="38" s="1"/>
  <c r="H14" i="38" s="1"/>
  <c r="H15" i="38" s="1"/>
  <c r="H16" i="38" s="1"/>
  <c r="H17" i="38" s="1"/>
  <c r="H18" i="38" s="1"/>
  <c r="H19" i="38" s="1"/>
  <c r="H20" i="38" s="1"/>
  <c r="H21" i="38" s="1"/>
  <c r="H22" i="38" s="1"/>
  <c r="H23" i="38" s="1"/>
  <c r="H24" i="38" s="1"/>
  <c r="H25" i="38" s="1"/>
  <c r="H26" i="38" s="1"/>
  <c r="H27" i="38" s="1"/>
  <c r="H28" i="38" s="1"/>
  <c r="H29" i="38" s="1"/>
  <c r="H30" i="38" s="1"/>
  <c r="I1" i="38"/>
  <c r="E1" i="38"/>
  <c r="C33" i="38"/>
  <c r="L23" i="17"/>
  <c r="L23" i="28"/>
  <c r="L23" i="26"/>
  <c r="L23" i="24"/>
  <c r="L23" i="22"/>
  <c r="L23" i="20"/>
  <c r="L23" i="18"/>
  <c r="L23" i="16"/>
  <c r="L23" i="14"/>
  <c r="L23" i="12"/>
  <c r="L23" i="10"/>
  <c r="L23" i="6"/>
  <c r="L23" i="4"/>
  <c r="L23" i="32"/>
  <c r="L23" i="5"/>
  <c r="L23" i="29"/>
  <c r="L23" i="27"/>
  <c r="L23" i="25"/>
  <c r="L23" i="23"/>
  <c r="L23" i="21"/>
  <c r="L23" i="19"/>
  <c r="L23" i="15"/>
  <c r="L23" i="13"/>
  <c r="L23" i="11"/>
  <c r="L23" i="1"/>
  <c r="L23" i="7"/>
  <c r="L23" i="33"/>
  <c r="L23" i="31"/>
  <c r="L23" i="34"/>
  <c r="N5" i="3"/>
  <c r="L6" i="5"/>
  <c r="L24" i="5" s="1"/>
  <c r="K6" i="5"/>
  <c r="K24" i="5" s="1"/>
  <c r="K6" i="27"/>
  <c r="K24" i="27" s="1"/>
  <c r="L6" i="27"/>
  <c r="L24" i="27" s="1"/>
  <c r="K6" i="23"/>
  <c r="K24" i="23" s="1"/>
  <c r="L6" i="23"/>
  <c r="L24" i="23" s="1"/>
  <c r="K6" i="19"/>
  <c r="K24" i="19" s="1"/>
  <c r="L6" i="19"/>
  <c r="L24" i="19" s="1"/>
  <c r="K6" i="15"/>
  <c r="K24" i="15" s="1"/>
  <c r="L6" i="15"/>
  <c r="L24" i="15" s="1"/>
  <c r="K6" i="11"/>
  <c r="K24" i="11" s="1"/>
  <c r="L6" i="11"/>
  <c r="L24" i="11" s="1"/>
  <c r="K6" i="7"/>
  <c r="K24" i="7" s="1"/>
  <c r="L6" i="7"/>
  <c r="L24" i="7" s="1"/>
  <c r="K6" i="31"/>
  <c r="K24" i="31" s="1"/>
  <c r="L6" i="31"/>
  <c r="L24" i="31" s="1"/>
  <c r="L6" i="28"/>
  <c r="L24" i="28" s="1"/>
  <c r="K6" i="28"/>
  <c r="K24" i="28" s="1"/>
  <c r="L6" i="24"/>
  <c r="L24" i="24" s="1"/>
  <c r="K6" i="24"/>
  <c r="K24" i="24" s="1"/>
  <c r="L6" i="20"/>
  <c r="L24" i="20" s="1"/>
  <c r="K6" i="20"/>
  <c r="K24" i="20" s="1"/>
  <c r="L6" i="16"/>
  <c r="L24" i="16" s="1"/>
  <c r="K6" i="16"/>
  <c r="K24" i="16" s="1"/>
  <c r="L6" i="12"/>
  <c r="L24" i="12" s="1"/>
  <c r="K6" i="12"/>
  <c r="K24" i="12" s="1"/>
  <c r="L6" i="4"/>
  <c r="L24" i="4" s="1"/>
  <c r="K6" i="4"/>
  <c r="K24" i="4" s="1"/>
  <c r="L6" i="32"/>
  <c r="L24" i="32" s="1"/>
  <c r="K6" i="32"/>
  <c r="K24" i="32" s="1"/>
  <c r="L6" i="14"/>
  <c r="L24" i="14" s="1"/>
  <c r="K6" i="14"/>
  <c r="K24" i="14" s="1"/>
  <c r="L6" i="10"/>
  <c r="L24" i="10" s="1"/>
  <c r="K6" i="10"/>
  <c r="K24" i="10" s="1"/>
  <c r="K6" i="29"/>
  <c r="K24" i="29" s="1"/>
  <c r="L6" i="29"/>
  <c r="L24" i="29" s="1"/>
  <c r="K6" i="25"/>
  <c r="K24" i="25" s="1"/>
  <c r="L6" i="25"/>
  <c r="L24" i="25" s="1"/>
  <c r="K6" i="21"/>
  <c r="K24" i="21" s="1"/>
  <c r="L6" i="21"/>
  <c r="L24" i="21" s="1"/>
  <c r="K6" i="17"/>
  <c r="K24" i="17" s="1"/>
  <c r="L6" i="17"/>
  <c r="L24" i="17" s="1"/>
  <c r="K6" i="13"/>
  <c r="K24" i="13" s="1"/>
  <c r="L6" i="13"/>
  <c r="L24" i="13" s="1"/>
  <c r="K6" i="1"/>
  <c r="K24" i="1" s="1"/>
  <c r="L6" i="1"/>
  <c r="L24" i="1" s="1"/>
  <c r="K6" i="33"/>
  <c r="K24" i="33" s="1"/>
  <c r="L6" i="33"/>
  <c r="L24" i="33" s="1"/>
  <c r="L6" i="34"/>
  <c r="L24" i="34" s="1"/>
  <c r="K6" i="34"/>
  <c r="K24" i="34" s="1"/>
  <c r="J4" i="3"/>
  <c r="K23" i="3"/>
  <c r="K5" i="3"/>
  <c r="J23" i="3"/>
  <c r="J5" i="3"/>
  <c r="L6" i="26"/>
  <c r="L24" i="26" s="1"/>
  <c r="K6" i="26"/>
  <c r="K24" i="26" s="1"/>
  <c r="L6" i="22"/>
  <c r="L24" i="22" s="1"/>
  <c r="K6" i="22"/>
  <c r="K24" i="22" s="1"/>
  <c r="L6" i="18"/>
  <c r="L24" i="18" s="1"/>
  <c r="K6" i="18"/>
  <c r="K24" i="18" s="1"/>
  <c r="L6" i="6"/>
  <c r="L24" i="6" s="1"/>
  <c r="K6" i="6"/>
  <c r="K24" i="6" s="1"/>
  <c r="J22" i="3"/>
  <c r="L23" i="3"/>
  <c r="L5" i="3"/>
  <c r="L21" i="3"/>
  <c r="L3" i="3"/>
  <c r="N23" i="3"/>
  <c r="M23" i="3"/>
  <c r="M5" i="3"/>
  <c r="J6" i="28"/>
  <c r="J24" i="28" s="1"/>
  <c r="B7" i="28"/>
  <c r="M6" i="28"/>
  <c r="M24" i="28" s="1"/>
  <c r="N6" i="28"/>
  <c r="N24" i="28" s="1"/>
  <c r="J6" i="24"/>
  <c r="J24" i="24" s="1"/>
  <c r="B7" i="24"/>
  <c r="M6" i="24"/>
  <c r="M24" i="24" s="1"/>
  <c r="N6" i="24"/>
  <c r="N24" i="24" s="1"/>
  <c r="J6" i="20"/>
  <c r="J24" i="20" s="1"/>
  <c r="B7" i="20"/>
  <c r="M6" i="20"/>
  <c r="M24" i="20" s="1"/>
  <c r="N6" i="20"/>
  <c r="N24" i="20" s="1"/>
  <c r="J6" i="16"/>
  <c r="J24" i="16" s="1"/>
  <c r="B7" i="16"/>
  <c r="M6" i="16"/>
  <c r="M24" i="16" s="1"/>
  <c r="N6" i="16"/>
  <c r="N24" i="16" s="1"/>
  <c r="J6" i="12"/>
  <c r="J24" i="12" s="1"/>
  <c r="B7" i="12"/>
  <c r="M6" i="12"/>
  <c r="M24" i="12" s="1"/>
  <c r="N6" i="12"/>
  <c r="N24" i="12" s="1"/>
  <c r="J6" i="4"/>
  <c r="J24" i="4" s="1"/>
  <c r="B7" i="4"/>
  <c r="M6" i="4"/>
  <c r="M24" i="4" s="1"/>
  <c r="N6" i="4"/>
  <c r="N24" i="4" s="1"/>
  <c r="J6" i="32"/>
  <c r="J24" i="32" s="1"/>
  <c r="B7" i="32"/>
  <c r="M6" i="32"/>
  <c r="M24" i="32" s="1"/>
  <c r="N6" i="32"/>
  <c r="N24" i="32" s="1"/>
  <c r="J6" i="14"/>
  <c r="J24" i="14" s="1"/>
  <c r="B7" i="14"/>
  <c r="M6" i="14"/>
  <c r="M24" i="14" s="1"/>
  <c r="N6" i="14"/>
  <c r="N24" i="14" s="1"/>
  <c r="J6" i="10"/>
  <c r="J24" i="10" s="1"/>
  <c r="B7" i="10"/>
  <c r="M6" i="10"/>
  <c r="M24" i="10" s="1"/>
  <c r="N6" i="10"/>
  <c r="N24" i="10" s="1"/>
  <c r="J6" i="29"/>
  <c r="J24" i="29" s="1"/>
  <c r="B7" i="29"/>
  <c r="N6" i="29"/>
  <c r="N24" i="29" s="1"/>
  <c r="M6" i="29"/>
  <c r="M24" i="29" s="1"/>
  <c r="J6" i="25"/>
  <c r="J24" i="25" s="1"/>
  <c r="B7" i="25"/>
  <c r="N6" i="25"/>
  <c r="N24" i="25" s="1"/>
  <c r="M6" i="25"/>
  <c r="M24" i="25" s="1"/>
  <c r="J6" i="21"/>
  <c r="J24" i="21" s="1"/>
  <c r="B7" i="21"/>
  <c r="N6" i="21"/>
  <c r="N24" i="21" s="1"/>
  <c r="M6" i="21"/>
  <c r="M24" i="21" s="1"/>
  <c r="J6" i="17"/>
  <c r="J24" i="17" s="1"/>
  <c r="B7" i="17"/>
  <c r="N6" i="17"/>
  <c r="N24" i="17" s="1"/>
  <c r="M6" i="17"/>
  <c r="M24" i="17" s="1"/>
  <c r="J6" i="13"/>
  <c r="J24" i="13" s="1"/>
  <c r="B7" i="13"/>
  <c r="N6" i="13"/>
  <c r="N24" i="13" s="1"/>
  <c r="M6" i="13"/>
  <c r="M24" i="13" s="1"/>
  <c r="J6" i="1"/>
  <c r="J24" i="1" s="1"/>
  <c r="B7" i="1"/>
  <c r="N6" i="1"/>
  <c r="N24" i="1" s="1"/>
  <c r="M6" i="1"/>
  <c r="M24" i="1" s="1"/>
  <c r="J6" i="33"/>
  <c r="J24" i="33" s="1"/>
  <c r="B7" i="33"/>
  <c r="N6" i="33"/>
  <c r="N24" i="33" s="1"/>
  <c r="M6" i="33"/>
  <c r="M24" i="33" s="1"/>
  <c r="J6" i="34"/>
  <c r="J24" i="34" s="1"/>
  <c r="B7" i="34"/>
  <c r="M6" i="34"/>
  <c r="M24" i="34" s="1"/>
  <c r="N6" i="34"/>
  <c r="N24" i="34" s="1"/>
  <c r="J6" i="5"/>
  <c r="J24" i="5" s="1"/>
  <c r="B7" i="5"/>
  <c r="N6" i="5"/>
  <c r="N24" i="5" s="1"/>
  <c r="M6" i="5"/>
  <c r="M24" i="5" s="1"/>
  <c r="J6" i="27"/>
  <c r="J24" i="27" s="1"/>
  <c r="B7" i="27"/>
  <c r="N6" i="27"/>
  <c r="N24" i="27" s="1"/>
  <c r="M6" i="27"/>
  <c r="M24" i="27" s="1"/>
  <c r="J6" i="23"/>
  <c r="J24" i="23" s="1"/>
  <c r="B7" i="23"/>
  <c r="N6" i="23"/>
  <c r="N24" i="23" s="1"/>
  <c r="M6" i="23"/>
  <c r="M24" i="23" s="1"/>
  <c r="J6" i="19"/>
  <c r="J24" i="19" s="1"/>
  <c r="B7" i="19"/>
  <c r="N6" i="19"/>
  <c r="N24" i="19" s="1"/>
  <c r="M6" i="19"/>
  <c r="M24" i="19" s="1"/>
  <c r="J6" i="15"/>
  <c r="J24" i="15" s="1"/>
  <c r="B7" i="15"/>
  <c r="N6" i="15"/>
  <c r="N24" i="15" s="1"/>
  <c r="M6" i="15"/>
  <c r="M24" i="15" s="1"/>
  <c r="J6" i="11"/>
  <c r="J24" i="11" s="1"/>
  <c r="B7" i="11"/>
  <c r="N6" i="11"/>
  <c r="N24" i="11" s="1"/>
  <c r="M6" i="11"/>
  <c r="M24" i="11" s="1"/>
  <c r="J6" i="7"/>
  <c r="J24" i="7" s="1"/>
  <c r="B7" i="7"/>
  <c r="N6" i="7"/>
  <c r="N24" i="7" s="1"/>
  <c r="M6" i="7"/>
  <c r="M24" i="7" s="1"/>
  <c r="J6" i="31"/>
  <c r="J24" i="31" s="1"/>
  <c r="B7" i="31"/>
  <c r="N6" i="31"/>
  <c r="N24" i="31" s="1"/>
  <c r="M6" i="31"/>
  <c r="M24" i="31" s="1"/>
  <c r="J6" i="26"/>
  <c r="J24" i="26" s="1"/>
  <c r="B7" i="26"/>
  <c r="M6" i="26"/>
  <c r="M24" i="26" s="1"/>
  <c r="N6" i="26"/>
  <c r="N24" i="26" s="1"/>
  <c r="J6" i="22"/>
  <c r="J24" i="22" s="1"/>
  <c r="B7" i="22"/>
  <c r="M6" i="22"/>
  <c r="M24" i="22" s="1"/>
  <c r="N6" i="22"/>
  <c r="N24" i="22" s="1"/>
  <c r="J6" i="18"/>
  <c r="J24" i="18" s="1"/>
  <c r="B7" i="18"/>
  <c r="M6" i="18"/>
  <c r="M24" i="18" s="1"/>
  <c r="N6" i="18"/>
  <c r="N24" i="18" s="1"/>
  <c r="J6" i="6"/>
  <c r="J24" i="6" s="1"/>
  <c r="B7" i="6"/>
  <c r="M6" i="6"/>
  <c r="M24" i="6" s="1"/>
  <c r="N6" i="6"/>
  <c r="N24" i="6" s="1"/>
  <c r="G1" i="38" l="1"/>
  <c r="K1" i="38"/>
  <c r="I2" i="38"/>
  <c r="K2" i="38" s="1"/>
  <c r="E2" i="38"/>
  <c r="G2" i="38" s="1"/>
  <c r="J24" i="3"/>
  <c r="J6" i="3"/>
  <c r="K24" i="3"/>
  <c r="K6" i="3"/>
  <c r="M7" i="6"/>
  <c r="M25" i="6" s="1"/>
  <c r="K7" i="6"/>
  <c r="K25" i="6" s="1"/>
  <c r="L7" i="6"/>
  <c r="L25" i="6" s="1"/>
  <c r="M7" i="18"/>
  <c r="M25" i="18" s="1"/>
  <c r="K7" i="18"/>
  <c r="K25" i="18" s="1"/>
  <c r="L7" i="18"/>
  <c r="L25" i="18" s="1"/>
  <c r="M7" i="22"/>
  <c r="M25" i="22" s="1"/>
  <c r="K7" i="22"/>
  <c r="K25" i="22" s="1"/>
  <c r="L7" i="22"/>
  <c r="L25" i="22" s="1"/>
  <c r="M7" i="26"/>
  <c r="M25" i="26" s="1"/>
  <c r="K7" i="26"/>
  <c r="K25" i="26" s="1"/>
  <c r="L7" i="26"/>
  <c r="L25" i="26" s="1"/>
  <c r="M7" i="31"/>
  <c r="M25" i="31" s="1"/>
  <c r="K7" i="31"/>
  <c r="K25" i="31" s="1"/>
  <c r="L7" i="31"/>
  <c r="L25" i="31" s="1"/>
  <c r="M7" i="7"/>
  <c r="M25" i="7" s="1"/>
  <c r="K7" i="7"/>
  <c r="K25" i="7" s="1"/>
  <c r="L7" i="7"/>
  <c r="L25" i="7" s="1"/>
  <c r="M7" i="11"/>
  <c r="M25" i="11" s="1"/>
  <c r="K7" i="11"/>
  <c r="K25" i="11" s="1"/>
  <c r="L7" i="11"/>
  <c r="L25" i="11" s="1"/>
  <c r="M7" i="15"/>
  <c r="M25" i="15" s="1"/>
  <c r="K7" i="15"/>
  <c r="K25" i="15" s="1"/>
  <c r="L7" i="15"/>
  <c r="L25" i="15" s="1"/>
  <c r="M7" i="19"/>
  <c r="M25" i="19" s="1"/>
  <c r="K7" i="19"/>
  <c r="K25" i="19" s="1"/>
  <c r="L7" i="19"/>
  <c r="L25" i="19" s="1"/>
  <c r="M7" i="23"/>
  <c r="M25" i="23" s="1"/>
  <c r="K7" i="23"/>
  <c r="K25" i="23" s="1"/>
  <c r="L7" i="23"/>
  <c r="L25" i="23" s="1"/>
  <c r="M7" i="27"/>
  <c r="M25" i="27" s="1"/>
  <c r="K7" i="27"/>
  <c r="K25" i="27" s="1"/>
  <c r="L7" i="27"/>
  <c r="L25" i="27" s="1"/>
  <c r="M7" i="5"/>
  <c r="M25" i="5" s="1"/>
  <c r="K7" i="5"/>
  <c r="K25" i="5" s="1"/>
  <c r="L7" i="5"/>
  <c r="L25" i="5" s="1"/>
  <c r="M7" i="34"/>
  <c r="M25" i="34" s="1"/>
  <c r="K7" i="34"/>
  <c r="K25" i="34" s="1"/>
  <c r="L7" i="34"/>
  <c r="L25" i="34" s="1"/>
  <c r="M7" i="33"/>
  <c r="M25" i="33" s="1"/>
  <c r="K7" i="33"/>
  <c r="K25" i="33" s="1"/>
  <c r="L7" i="33"/>
  <c r="L25" i="33" s="1"/>
  <c r="M7" i="1"/>
  <c r="M25" i="1" s="1"/>
  <c r="K7" i="1"/>
  <c r="K25" i="1" s="1"/>
  <c r="L7" i="1"/>
  <c r="L25" i="1" s="1"/>
  <c r="M7" i="13"/>
  <c r="M25" i="13" s="1"/>
  <c r="K7" i="13"/>
  <c r="K25" i="13" s="1"/>
  <c r="L7" i="13"/>
  <c r="L25" i="13" s="1"/>
  <c r="M7" i="17"/>
  <c r="M25" i="17" s="1"/>
  <c r="K7" i="17"/>
  <c r="K25" i="17" s="1"/>
  <c r="L7" i="17"/>
  <c r="L25" i="17" s="1"/>
  <c r="M7" i="21"/>
  <c r="M25" i="21" s="1"/>
  <c r="K7" i="21"/>
  <c r="K25" i="21" s="1"/>
  <c r="L7" i="21"/>
  <c r="L25" i="21" s="1"/>
  <c r="M7" i="25"/>
  <c r="M25" i="25" s="1"/>
  <c r="K7" i="25"/>
  <c r="K25" i="25" s="1"/>
  <c r="L7" i="25"/>
  <c r="L25" i="25" s="1"/>
  <c r="M7" i="29"/>
  <c r="M25" i="29" s="1"/>
  <c r="K7" i="29"/>
  <c r="K25" i="29" s="1"/>
  <c r="L7" i="29"/>
  <c r="L25" i="29" s="1"/>
  <c r="M7" i="10"/>
  <c r="M25" i="10" s="1"/>
  <c r="K7" i="10"/>
  <c r="K25" i="10" s="1"/>
  <c r="L7" i="10"/>
  <c r="L25" i="10" s="1"/>
  <c r="M7" i="14"/>
  <c r="M25" i="14" s="1"/>
  <c r="K7" i="14"/>
  <c r="K25" i="14" s="1"/>
  <c r="L7" i="14"/>
  <c r="L25" i="14" s="1"/>
  <c r="M7" i="32"/>
  <c r="M25" i="32" s="1"/>
  <c r="K7" i="32"/>
  <c r="K25" i="32" s="1"/>
  <c r="L7" i="32"/>
  <c r="L25" i="32" s="1"/>
  <c r="M7" i="4"/>
  <c r="M25" i="4" s="1"/>
  <c r="K7" i="4"/>
  <c r="K25" i="4" s="1"/>
  <c r="L7" i="4"/>
  <c r="L25" i="4" s="1"/>
  <c r="M7" i="12"/>
  <c r="M25" i="12" s="1"/>
  <c r="K7" i="12"/>
  <c r="K25" i="12" s="1"/>
  <c r="L7" i="12"/>
  <c r="L25" i="12" s="1"/>
  <c r="M7" i="16"/>
  <c r="M25" i="16" s="1"/>
  <c r="K7" i="16"/>
  <c r="K25" i="16" s="1"/>
  <c r="L7" i="16"/>
  <c r="L25" i="16" s="1"/>
  <c r="M7" i="20"/>
  <c r="M25" i="20" s="1"/>
  <c r="K7" i="20"/>
  <c r="K25" i="20" s="1"/>
  <c r="L7" i="20"/>
  <c r="L25" i="20" s="1"/>
  <c r="M7" i="24"/>
  <c r="M25" i="24" s="1"/>
  <c r="K7" i="24"/>
  <c r="K25" i="24" s="1"/>
  <c r="L7" i="24"/>
  <c r="L25" i="24" s="1"/>
  <c r="M7" i="28"/>
  <c r="M25" i="28" s="1"/>
  <c r="K7" i="28"/>
  <c r="K25" i="28" s="1"/>
  <c r="L7" i="28"/>
  <c r="L25" i="28" s="1"/>
  <c r="L24" i="3"/>
  <c r="L6" i="3"/>
  <c r="N24" i="3"/>
  <c r="N6" i="3"/>
  <c r="M24" i="3"/>
  <c r="M6" i="3"/>
  <c r="J7" i="6"/>
  <c r="J25" i="6" s="1"/>
  <c r="B8" i="6"/>
  <c r="J7" i="18"/>
  <c r="J25" i="18" s="1"/>
  <c r="B8" i="18"/>
  <c r="J7" i="22"/>
  <c r="J25" i="22" s="1"/>
  <c r="B8" i="22"/>
  <c r="J7" i="26"/>
  <c r="J25" i="26" s="1"/>
  <c r="B8" i="26"/>
  <c r="J7" i="31"/>
  <c r="J25" i="31" s="1"/>
  <c r="B8" i="31"/>
  <c r="J7" i="7"/>
  <c r="J25" i="7" s="1"/>
  <c r="B8" i="7"/>
  <c r="J7" i="11"/>
  <c r="J25" i="11" s="1"/>
  <c r="B8" i="11"/>
  <c r="J7" i="15"/>
  <c r="J25" i="15" s="1"/>
  <c r="B8" i="15"/>
  <c r="J7" i="19"/>
  <c r="J25" i="19" s="1"/>
  <c r="B8" i="19"/>
  <c r="J7" i="23"/>
  <c r="J25" i="23" s="1"/>
  <c r="B8" i="23"/>
  <c r="J7" i="27"/>
  <c r="J25" i="27" s="1"/>
  <c r="B8" i="27"/>
  <c r="B8" i="5"/>
  <c r="J7" i="5"/>
  <c r="J25" i="5" s="1"/>
  <c r="J7" i="34"/>
  <c r="J25" i="34" s="1"/>
  <c r="B8" i="34"/>
  <c r="B8" i="33"/>
  <c r="J7" i="33"/>
  <c r="J25" i="33" s="1"/>
  <c r="B8" i="1"/>
  <c r="J7" i="1"/>
  <c r="J25" i="1" s="1"/>
  <c r="B8" i="13"/>
  <c r="J7" i="13"/>
  <c r="J25" i="13" s="1"/>
  <c r="B8" i="17"/>
  <c r="J7" i="17"/>
  <c r="J25" i="17" s="1"/>
  <c r="B8" i="21"/>
  <c r="J7" i="21"/>
  <c r="J25" i="21" s="1"/>
  <c r="B8" i="25"/>
  <c r="J7" i="25"/>
  <c r="J25" i="25" s="1"/>
  <c r="B8" i="29"/>
  <c r="J7" i="29"/>
  <c r="J25" i="29" s="1"/>
  <c r="J7" i="10"/>
  <c r="J25" i="10" s="1"/>
  <c r="B8" i="10"/>
  <c r="J7" i="14"/>
  <c r="J25" i="14" s="1"/>
  <c r="B8" i="14"/>
  <c r="B8" i="32"/>
  <c r="J7" i="32"/>
  <c r="J25" i="32" s="1"/>
  <c r="J7" i="4"/>
  <c r="J25" i="4" s="1"/>
  <c r="B8" i="4"/>
  <c r="J7" i="12"/>
  <c r="J25" i="12" s="1"/>
  <c r="B8" i="12"/>
  <c r="B8" i="16"/>
  <c r="J7" i="16"/>
  <c r="J25" i="16" s="1"/>
  <c r="B8" i="20"/>
  <c r="J7" i="20"/>
  <c r="J25" i="20" s="1"/>
  <c r="J7" i="24"/>
  <c r="J25" i="24" s="1"/>
  <c r="B8" i="24"/>
  <c r="J7" i="28"/>
  <c r="J25" i="28" s="1"/>
  <c r="B8" i="28"/>
  <c r="J1" i="38" l="1"/>
  <c r="I30" i="38"/>
  <c r="L8" i="16"/>
  <c r="L26" i="16" s="1"/>
  <c r="K8" i="16"/>
  <c r="K26" i="16" s="1"/>
  <c r="K8" i="29"/>
  <c r="K26" i="29" s="1"/>
  <c r="L8" i="29"/>
  <c r="L26" i="29" s="1"/>
  <c r="K8" i="25"/>
  <c r="K26" i="25" s="1"/>
  <c r="L8" i="25"/>
  <c r="L26" i="25" s="1"/>
  <c r="K8" i="21"/>
  <c r="K26" i="21" s="1"/>
  <c r="L8" i="21"/>
  <c r="L26" i="21" s="1"/>
  <c r="K8" i="17"/>
  <c r="K26" i="17" s="1"/>
  <c r="L8" i="17"/>
  <c r="L26" i="17" s="1"/>
  <c r="K8" i="13"/>
  <c r="K26" i="13" s="1"/>
  <c r="L8" i="13"/>
  <c r="L26" i="13" s="1"/>
  <c r="K8" i="1"/>
  <c r="K26" i="1" s="1"/>
  <c r="L8" i="1"/>
  <c r="L26" i="1" s="1"/>
  <c r="K8" i="33"/>
  <c r="K26" i="33" s="1"/>
  <c r="L8" i="33"/>
  <c r="L26" i="33" s="1"/>
  <c r="L8" i="5"/>
  <c r="L26" i="5" s="1"/>
  <c r="K8" i="5"/>
  <c r="K26" i="5" s="1"/>
  <c r="L25" i="3"/>
  <c r="L7" i="3"/>
  <c r="L8" i="20"/>
  <c r="L26" i="20" s="1"/>
  <c r="K8" i="20"/>
  <c r="K26" i="20" s="1"/>
  <c r="L8" i="32"/>
  <c r="L26" i="32" s="1"/>
  <c r="K8" i="32"/>
  <c r="K26" i="32" s="1"/>
  <c r="L8" i="28"/>
  <c r="L26" i="28" s="1"/>
  <c r="K8" i="28"/>
  <c r="K26" i="28" s="1"/>
  <c r="L8" i="24"/>
  <c r="L26" i="24" s="1"/>
  <c r="K8" i="24"/>
  <c r="K26" i="24" s="1"/>
  <c r="L8" i="12"/>
  <c r="L26" i="12" s="1"/>
  <c r="K8" i="12"/>
  <c r="K26" i="12" s="1"/>
  <c r="L8" i="4"/>
  <c r="L26" i="4" s="1"/>
  <c r="K8" i="4"/>
  <c r="K26" i="4" s="1"/>
  <c r="L8" i="14"/>
  <c r="L26" i="14" s="1"/>
  <c r="K8" i="14"/>
  <c r="K26" i="14" s="1"/>
  <c r="L8" i="10"/>
  <c r="L26" i="10" s="1"/>
  <c r="K8" i="10"/>
  <c r="K26" i="10" s="1"/>
  <c r="L8" i="34"/>
  <c r="L26" i="34" s="1"/>
  <c r="K8" i="34"/>
  <c r="K26" i="34" s="1"/>
  <c r="J25" i="3"/>
  <c r="J7" i="3"/>
  <c r="K8" i="27"/>
  <c r="K26" i="27" s="1"/>
  <c r="L8" i="27"/>
  <c r="L26" i="27" s="1"/>
  <c r="K8" i="23"/>
  <c r="K26" i="23" s="1"/>
  <c r="L8" i="23"/>
  <c r="L26" i="23" s="1"/>
  <c r="K8" i="19"/>
  <c r="K26" i="19" s="1"/>
  <c r="L8" i="19"/>
  <c r="L26" i="19" s="1"/>
  <c r="K8" i="15"/>
  <c r="K26" i="15" s="1"/>
  <c r="L8" i="15"/>
  <c r="L26" i="15" s="1"/>
  <c r="K8" i="11"/>
  <c r="K26" i="11" s="1"/>
  <c r="L8" i="11"/>
  <c r="L26" i="11" s="1"/>
  <c r="K8" i="7"/>
  <c r="K26" i="7" s="1"/>
  <c r="L8" i="7"/>
  <c r="L26" i="7" s="1"/>
  <c r="K8" i="31"/>
  <c r="K26" i="31" s="1"/>
  <c r="L8" i="31"/>
  <c r="L26" i="31" s="1"/>
  <c r="L8" i="26"/>
  <c r="L26" i="26" s="1"/>
  <c r="K8" i="26"/>
  <c r="K26" i="26" s="1"/>
  <c r="L8" i="22"/>
  <c r="L26" i="22" s="1"/>
  <c r="K8" i="22"/>
  <c r="K26" i="22" s="1"/>
  <c r="L8" i="18"/>
  <c r="L26" i="18" s="1"/>
  <c r="K8" i="18"/>
  <c r="K26" i="18" s="1"/>
  <c r="L8" i="6"/>
  <c r="L26" i="6" s="1"/>
  <c r="K8" i="6"/>
  <c r="K26" i="6" s="1"/>
  <c r="K7" i="3"/>
  <c r="M25" i="3"/>
  <c r="M7" i="3"/>
  <c r="J8" i="28"/>
  <c r="J26" i="28" s="1"/>
  <c r="B9" i="28"/>
  <c r="K9" i="28" s="1"/>
  <c r="K27" i="28" s="1"/>
  <c r="J8" i="24"/>
  <c r="J26" i="24" s="1"/>
  <c r="B9" i="24"/>
  <c r="K9" i="24" s="1"/>
  <c r="K27" i="24" s="1"/>
  <c r="J8" i="20"/>
  <c r="J26" i="20" s="1"/>
  <c r="B9" i="20"/>
  <c r="K9" i="20" s="1"/>
  <c r="K27" i="20" s="1"/>
  <c r="B9" i="4"/>
  <c r="K9" i="4" s="1"/>
  <c r="K27" i="4" s="1"/>
  <c r="J8" i="4"/>
  <c r="J26" i="4" s="1"/>
  <c r="J8" i="32"/>
  <c r="J26" i="32" s="1"/>
  <c r="B9" i="32"/>
  <c r="K9" i="32" s="1"/>
  <c r="K27" i="32" s="1"/>
  <c r="J8" i="10"/>
  <c r="J26" i="10" s="1"/>
  <c r="B9" i="10"/>
  <c r="K9" i="10" s="1"/>
  <c r="K27" i="10" s="1"/>
  <c r="J8" i="29"/>
  <c r="J26" i="29" s="1"/>
  <c r="B9" i="29"/>
  <c r="K9" i="29" s="1"/>
  <c r="K27" i="29" s="1"/>
  <c r="J8" i="21"/>
  <c r="J26" i="21" s="1"/>
  <c r="B9" i="21"/>
  <c r="K9" i="21" s="1"/>
  <c r="K27" i="21" s="1"/>
  <c r="J8" i="13"/>
  <c r="J26" i="13" s="1"/>
  <c r="B9" i="13"/>
  <c r="K9" i="13" s="1"/>
  <c r="K27" i="13" s="1"/>
  <c r="J8" i="33"/>
  <c r="J26" i="33" s="1"/>
  <c r="B9" i="33"/>
  <c r="K9" i="33" s="1"/>
  <c r="K27" i="33" s="1"/>
  <c r="J8" i="7"/>
  <c r="J26" i="7" s="1"/>
  <c r="B9" i="7"/>
  <c r="K9" i="7" s="1"/>
  <c r="K27" i="7" s="1"/>
  <c r="J8" i="26"/>
  <c r="J26" i="26" s="1"/>
  <c r="B9" i="26"/>
  <c r="K9" i="26" s="1"/>
  <c r="K27" i="26" s="1"/>
  <c r="J8" i="18"/>
  <c r="J26" i="18" s="1"/>
  <c r="B9" i="18"/>
  <c r="K9" i="18" s="1"/>
  <c r="K27" i="18" s="1"/>
  <c r="B9" i="16"/>
  <c r="K9" i="16" s="1"/>
  <c r="K27" i="16" s="1"/>
  <c r="J8" i="16"/>
  <c r="J26" i="16" s="1"/>
  <c r="J8" i="12"/>
  <c r="J26" i="12" s="1"/>
  <c r="B9" i="12"/>
  <c r="K9" i="12" s="1"/>
  <c r="K27" i="12" s="1"/>
  <c r="J8" i="14"/>
  <c r="J26" i="14" s="1"/>
  <c r="B9" i="14"/>
  <c r="K9" i="14" s="1"/>
  <c r="K27" i="14" s="1"/>
  <c r="J8" i="25"/>
  <c r="J26" i="25" s="1"/>
  <c r="B9" i="25"/>
  <c r="K9" i="25" s="1"/>
  <c r="K27" i="25" s="1"/>
  <c r="J8" i="17"/>
  <c r="J26" i="17" s="1"/>
  <c r="B9" i="17"/>
  <c r="K9" i="17" s="1"/>
  <c r="K27" i="17" s="1"/>
  <c r="J8" i="1"/>
  <c r="J26" i="1" s="1"/>
  <c r="B9" i="1"/>
  <c r="K9" i="1" s="1"/>
  <c r="K27" i="1" s="1"/>
  <c r="J8" i="34"/>
  <c r="J26" i="34" s="1"/>
  <c r="B9" i="34"/>
  <c r="K9" i="34" s="1"/>
  <c r="K27" i="34" s="1"/>
  <c r="J8" i="5"/>
  <c r="J26" i="5" s="1"/>
  <c r="B9" i="5"/>
  <c r="K9" i="5" s="1"/>
  <c r="K27" i="5" s="1"/>
  <c r="J8" i="27"/>
  <c r="J26" i="27" s="1"/>
  <c r="B9" i="27"/>
  <c r="K9" i="27" s="1"/>
  <c r="K27" i="27" s="1"/>
  <c r="J8" i="23"/>
  <c r="J26" i="23" s="1"/>
  <c r="B9" i="23"/>
  <c r="K9" i="23" s="1"/>
  <c r="K27" i="23" s="1"/>
  <c r="J8" i="19"/>
  <c r="J26" i="19" s="1"/>
  <c r="B9" i="19"/>
  <c r="K9" i="19" s="1"/>
  <c r="K27" i="19" s="1"/>
  <c r="J8" i="15"/>
  <c r="J26" i="15" s="1"/>
  <c r="B9" i="15"/>
  <c r="K9" i="15" s="1"/>
  <c r="K27" i="15" s="1"/>
  <c r="J8" i="11"/>
  <c r="J26" i="11" s="1"/>
  <c r="B9" i="11"/>
  <c r="K9" i="11" s="1"/>
  <c r="K27" i="11" s="1"/>
  <c r="B9" i="31"/>
  <c r="K9" i="31" s="1"/>
  <c r="K27" i="31" s="1"/>
  <c r="J8" i="31"/>
  <c r="J26" i="31" s="1"/>
  <c r="B9" i="22"/>
  <c r="K9" i="22" s="1"/>
  <c r="K27" i="22" s="1"/>
  <c r="J8" i="22"/>
  <c r="J26" i="22" s="1"/>
  <c r="J8" i="6"/>
  <c r="J26" i="6" s="1"/>
  <c r="B9" i="6"/>
  <c r="K9" i="6" s="1"/>
  <c r="K27" i="6" s="1"/>
  <c r="B2" i="38" l="1"/>
  <c r="J2" i="38" s="1"/>
  <c r="F1" i="38"/>
  <c r="I3" i="38"/>
  <c r="E3" i="38"/>
  <c r="K27" i="3"/>
  <c r="K9" i="3"/>
  <c r="J26" i="3"/>
  <c r="L26" i="3"/>
  <c r="L8" i="3"/>
  <c r="K25" i="3"/>
  <c r="K26" i="3"/>
  <c r="K8" i="3"/>
  <c r="J8" i="3"/>
  <c r="B10" i="11"/>
  <c r="J10" i="11" s="1"/>
  <c r="J28" i="11" s="1"/>
  <c r="J9" i="11"/>
  <c r="J27" i="11" s="1"/>
  <c r="B10" i="23"/>
  <c r="J10" i="23" s="1"/>
  <c r="J28" i="23" s="1"/>
  <c r="J9" i="23"/>
  <c r="J27" i="23" s="1"/>
  <c r="J9" i="5"/>
  <c r="J27" i="5" s="1"/>
  <c r="B10" i="5"/>
  <c r="J10" i="5" s="1"/>
  <c r="J28" i="5" s="1"/>
  <c r="B10" i="22"/>
  <c r="J10" i="22" s="1"/>
  <c r="J28" i="22" s="1"/>
  <c r="J9" i="22"/>
  <c r="J27" i="22" s="1"/>
  <c r="B10" i="31"/>
  <c r="J10" i="31" s="1"/>
  <c r="J28" i="31" s="1"/>
  <c r="J9" i="31"/>
  <c r="J27" i="31" s="1"/>
  <c r="B10" i="15"/>
  <c r="J10" i="15" s="1"/>
  <c r="J28" i="15" s="1"/>
  <c r="J9" i="15"/>
  <c r="J27" i="15" s="1"/>
  <c r="B10" i="19"/>
  <c r="J10" i="19" s="1"/>
  <c r="J28" i="19" s="1"/>
  <c r="J9" i="19"/>
  <c r="J27" i="19" s="1"/>
  <c r="B10" i="34"/>
  <c r="J10" i="34" s="1"/>
  <c r="J28" i="34" s="1"/>
  <c r="J9" i="34"/>
  <c r="J27" i="34" s="1"/>
  <c r="J9" i="1"/>
  <c r="J27" i="1" s="1"/>
  <c r="B10" i="1"/>
  <c r="J10" i="1" s="1"/>
  <c r="J28" i="1" s="1"/>
  <c r="J9" i="17"/>
  <c r="J27" i="17" s="1"/>
  <c r="B10" i="17"/>
  <c r="J10" i="17" s="1"/>
  <c r="J28" i="17" s="1"/>
  <c r="J9" i="25"/>
  <c r="J27" i="25" s="1"/>
  <c r="B10" i="25"/>
  <c r="J10" i="25" s="1"/>
  <c r="J28" i="25" s="1"/>
  <c r="B10" i="14"/>
  <c r="J10" i="14" s="1"/>
  <c r="J28" i="14" s="1"/>
  <c r="J9" i="14"/>
  <c r="J27" i="14" s="1"/>
  <c r="B10" i="12"/>
  <c r="J10" i="12" s="1"/>
  <c r="J28" i="12" s="1"/>
  <c r="J9" i="12"/>
  <c r="J27" i="12" s="1"/>
  <c r="B10" i="16"/>
  <c r="J10" i="16" s="1"/>
  <c r="J28" i="16" s="1"/>
  <c r="J9" i="16"/>
  <c r="J27" i="16" s="1"/>
  <c r="B10" i="18"/>
  <c r="J10" i="18" s="1"/>
  <c r="J28" i="18" s="1"/>
  <c r="J9" i="18"/>
  <c r="J27" i="18" s="1"/>
  <c r="J9" i="33"/>
  <c r="J27" i="33" s="1"/>
  <c r="B10" i="33"/>
  <c r="J10" i="33" s="1"/>
  <c r="J28" i="33" s="1"/>
  <c r="J9" i="13"/>
  <c r="J27" i="13" s="1"/>
  <c r="B10" i="13"/>
  <c r="J10" i="13" s="1"/>
  <c r="J28" i="13" s="1"/>
  <c r="J9" i="29"/>
  <c r="J27" i="29" s="1"/>
  <c r="B10" i="29"/>
  <c r="J10" i="29" s="1"/>
  <c r="J28" i="29" s="1"/>
  <c r="B10" i="32"/>
  <c r="J10" i="32" s="1"/>
  <c r="J28" i="32" s="1"/>
  <c r="J9" i="32"/>
  <c r="J27" i="32" s="1"/>
  <c r="B10" i="4"/>
  <c r="J10" i="4" s="1"/>
  <c r="J28" i="4" s="1"/>
  <c r="J9" i="4"/>
  <c r="J27" i="4" s="1"/>
  <c r="B10" i="24"/>
  <c r="J10" i="24" s="1"/>
  <c r="J28" i="24" s="1"/>
  <c r="J9" i="24"/>
  <c r="J27" i="24" s="1"/>
  <c r="B10" i="6"/>
  <c r="J10" i="6" s="1"/>
  <c r="J28" i="6" s="1"/>
  <c r="J9" i="6"/>
  <c r="J27" i="6" s="1"/>
  <c r="B10" i="27"/>
  <c r="J10" i="27" s="1"/>
  <c r="J28" i="27" s="1"/>
  <c r="J9" i="27"/>
  <c r="J27" i="27" s="1"/>
  <c r="B10" i="26"/>
  <c r="J10" i="26" s="1"/>
  <c r="J28" i="26" s="1"/>
  <c r="J9" i="26"/>
  <c r="J27" i="26" s="1"/>
  <c r="B10" i="7"/>
  <c r="J10" i="7" s="1"/>
  <c r="J28" i="7" s="1"/>
  <c r="J9" i="7"/>
  <c r="J27" i="7" s="1"/>
  <c r="B10" i="21"/>
  <c r="J10" i="21" s="1"/>
  <c r="J28" i="21" s="1"/>
  <c r="J9" i="21"/>
  <c r="J27" i="21" s="1"/>
  <c r="B10" i="10"/>
  <c r="J10" i="10" s="1"/>
  <c r="J28" i="10" s="1"/>
  <c r="J9" i="10"/>
  <c r="J27" i="10" s="1"/>
  <c r="B10" i="20"/>
  <c r="J10" i="20" s="1"/>
  <c r="J28" i="20" s="1"/>
  <c r="J9" i="20"/>
  <c r="J27" i="20" s="1"/>
  <c r="B10" i="28"/>
  <c r="J10" i="28" s="1"/>
  <c r="J28" i="28" s="1"/>
  <c r="J9" i="28"/>
  <c r="J27" i="28" s="1"/>
  <c r="G3" i="38" l="1"/>
  <c r="K3" i="38"/>
  <c r="B3" i="38"/>
  <c r="J3" i="38" s="1"/>
  <c r="F2" i="38"/>
  <c r="J28" i="3"/>
  <c r="J10" i="3"/>
  <c r="J27" i="3"/>
  <c r="E4" i="38"/>
  <c r="I4" i="38"/>
  <c r="J9" i="3"/>
  <c r="G4" i="38" l="1"/>
  <c r="K4" i="38"/>
  <c r="F3" i="38"/>
  <c r="B4" i="38"/>
  <c r="I5" i="38"/>
  <c r="E5" i="38"/>
  <c r="G5" i="38" l="1"/>
  <c r="K5" i="38"/>
  <c r="B5" i="38"/>
  <c r="F4" i="38"/>
  <c r="J4" i="38"/>
  <c r="I6" i="38"/>
  <c r="E6" i="38"/>
  <c r="G6" i="38" l="1"/>
  <c r="K6" i="38"/>
  <c r="B6" i="38"/>
  <c r="F5" i="38"/>
  <c r="J5" i="38"/>
  <c r="E7" i="38"/>
  <c r="I7" i="38"/>
  <c r="G7" i="38" l="1"/>
  <c r="K7" i="38"/>
  <c r="B7" i="38"/>
  <c r="J6" i="38"/>
  <c r="F6" i="38"/>
  <c r="E8" i="38"/>
  <c r="G8" i="38" s="1"/>
  <c r="I8" i="38"/>
  <c r="K8" i="38" l="1"/>
  <c r="B8" i="38"/>
  <c r="F7" i="38"/>
  <c r="J7" i="38"/>
  <c r="E9" i="38"/>
  <c r="G9" i="38" s="1"/>
  <c r="I9" i="38"/>
  <c r="K9" i="38" s="1"/>
  <c r="B9" i="38" l="1"/>
  <c r="F8" i="38"/>
  <c r="J8" i="38"/>
  <c r="I10" i="38"/>
  <c r="K10" i="38" s="1"/>
  <c r="E10" i="38"/>
  <c r="G10" i="38" s="1"/>
  <c r="B10" i="38" l="1"/>
  <c r="F9" i="38"/>
  <c r="J9" i="38"/>
  <c r="I11" i="38"/>
  <c r="K11" i="38" s="1"/>
  <c r="E11" i="38"/>
  <c r="G11" i="38" s="1"/>
  <c r="B11" i="38" l="1"/>
  <c r="J10" i="38"/>
  <c r="F10" i="38"/>
  <c r="E12" i="38"/>
  <c r="G12" i="38" s="1"/>
  <c r="I12" i="38"/>
  <c r="K12" i="38" s="1"/>
  <c r="B12" i="38" l="1"/>
  <c r="J11" i="38"/>
  <c r="F11" i="38"/>
  <c r="I13" i="38"/>
  <c r="K13" i="38" s="1"/>
  <c r="E13" i="38"/>
  <c r="G13" i="38" s="1"/>
  <c r="B13" i="38" l="1"/>
  <c r="F12" i="38"/>
  <c r="J12" i="38"/>
  <c r="E14" i="38"/>
  <c r="G14" i="38" s="1"/>
  <c r="I14" i="38"/>
  <c r="K14" i="38" s="1"/>
  <c r="B14" i="38" l="1"/>
  <c r="F13" i="38"/>
  <c r="J13" i="38"/>
  <c r="E15" i="38"/>
  <c r="G15" i="38" s="1"/>
  <c r="I15" i="38"/>
  <c r="K15" i="38" s="1"/>
  <c r="D4" i="37"/>
  <c r="D5" i="37"/>
  <c r="E5" i="37"/>
  <c r="D6" i="37"/>
  <c r="E6" i="37"/>
  <c r="D7" i="37"/>
  <c r="E7" i="37"/>
  <c r="D8" i="37"/>
  <c r="E8" i="37"/>
  <c r="C3" i="37"/>
  <c r="C4" i="37"/>
  <c r="C5" i="37"/>
  <c r="C6" i="37"/>
  <c r="C7" i="37"/>
  <c r="C8" i="37"/>
  <c r="B2" i="37"/>
  <c r="B3" i="37"/>
  <c r="B4" i="37"/>
  <c r="B5" i="37"/>
  <c r="B6" i="37"/>
  <c r="B7" i="37"/>
  <c r="B8" i="37"/>
  <c r="B15" i="38" l="1"/>
  <c r="F14" i="38"/>
  <c r="J14" i="38"/>
  <c r="I16" i="38"/>
  <c r="K16" i="38" s="1"/>
  <c r="E16" i="38"/>
  <c r="G16" i="38" s="1"/>
  <c r="B16" i="38" l="1"/>
  <c r="F15" i="38"/>
  <c r="J15" i="38"/>
  <c r="E17" i="38"/>
  <c r="G17" i="38" s="1"/>
  <c r="I17" i="38"/>
  <c r="K17" i="38" s="1"/>
  <c r="B17" i="38" l="1"/>
  <c r="F16" i="38"/>
  <c r="J16" i="38"/>
  <c r="E18" i="38"/>
  <c r="G18" i="38" s="1"/>
  <c r="I18" i="38"/>
  <c r="K18" i="38" s="1"/>
  <c r="B18" i="38" l="1"/>
  <c r="F17" i="38"/>
  <c r="J17" i="38"/>
  <c r="E19" i="38"/>
  <c r="G19" i="38" s="1"/>
  <c r="I19" i="38"/>
  <c r="K19" i="38" s="1"/>
  <c r="B19" i="38" l="1"/>
  <c r="F18" i="38"/>
  <c r="J18" i="38"/>
  <c r="E20" i="38"/>
  <c r="G20" i="38" s="1"/>
  <c r="I20" i="38"/>
  <c r="K20" i="38" s="1"/>
  <c r="B20" i="38" l="1"/>
  <c r="F19" i="38"/>
  <c r="J19" i="38"/>
  <c r="E21" i="38"/>
  <c r="G21" i="38" s="1"/>
  <c r="I21" i="38"/>
  <c r="K21" i="38" s="1"/>
  <c r="B21" i="38" l="1"/>
  <c r="F20" i="38"/>
  <c r="J20" i="38"/>
  <c r="E22" i="38"/>
  <c r="G22" i="38" s="1"/>
  <c r="I22" i="38"/>
  <c r="K22" i="38" s="1"/>
  <c r="B22" i="38" l="1"/>
  <c r="F21" i="38"/>
  <c r="J21" i="38"/>
  <c r="E23" i="38"/>
  <c r="G23" i="38" s="1"/>
  <c r="I23" i="38"/>
  <c r="K23" i="38" s="1"/>
  <c r="B23" i="38" l="1"/>
  <c r="F22" i="38"/>
  <c r="J22" i="38"/>
  <c r="E24" i="38"/>
  <c r="G24" i="38" s="1"/>
  <c r="I24" i="38"/>
  <c r="K24" i="38" s="1"/>
  <c r="B24" i="38" l="1"/>
  <c r="F23" i="38"/>
  <c r="J23" i="38"/>
  <c r="E25" i="38"/>
  <c r="G25" i="38" s="1"/>
  <c r="I25" i="38"/>
  <c r="K25" i="38" s="1"/>
  <c r="B25" i="38" l="1"/>
  <c r="F24" i="38"/>
  <c r="J24" i="38"/>
  <c r="E26" i="38"/>
  <c r="G26" i="38" s="1"/>
  <c r="I26" i="38"/>
  <c r="K26" i="38" s="1"/>
  <c r="B26" i="38" l="1"/>
  <c r="F25" i="38"/>
  <c r="J25" i="38"/>
  <c r="I27" i="38"/>
  <c r="K27" i="38" s="1"/>
  <c r="E27" i="38"/>
  <c r="G27" i="38" s="1"/>
  <c r="B27" i="38" l="1"/>
  <c r="F26" i="38"/>
  <c r="J26" i="38"/>
  <c r="E28" i="38"/>
  <c r="G28" i="38" s="1"/>
  <c r="I28" i="38"/>
  <c r="K28" i="38" s="1"/>
  <c r="B28" i="38" l="1"/>
  <c r="F27" i="38"/>
  <c r="J27" i="38"/>
  <c r="E30" i="38"/>
  <c r="E29" i="38"/>
  <c r="G29" i="38" s="1"/>
  <c r="I29" i="38"/>
  <c r="I33" i="38" s="1"/>
  <c r="G30" i="38" l="1"/>
  <c r="E33" i="38"/>
  <c r="K29" i="38"/>
  <c r="K30" i="38"/>
  <c r="B29" i="38"/>
  <c r="F28" i="38"/>
  <c r="J28" i="38"/>
  <c r="B30" i="38" l="1"/>
  <c r="F29" i="38"/>
  <c r="J29" i="38"/>
  <c r="J30" i="38" l="1"/>
  <c r="B33" i="38"/>
  <c r="D33" i="38" s="1"/>
  <c r="F30" i="38"/>
  <c r="F33" i="38" l="1"/>
  <c r="G33" i="38" s="1"/>
  <c r="J33" i="38"/>
  <c r="K33" i="38" s="1"/>
</calcChain>
</file>

<file path=xl/sharedStrings.xml><?xml version="1.0" encoding="utf-8"?>
<sst xmlns="http://schemas.openxmlformats.org/spreadsheetml/2006/main" count="3026" uniqueCount="101">
  <si>
    <t>vincennes</t>
  </si>
  <si>
    <t>r1c4</t>
  </si>
  <si>
    <t>trio</t>
  </si>
  <si>
    <t>z4</t>
  </si>
  <si>
    <t>z5</t>
  </si>
  <si>
    <t>r1c2</t>
  </si>
  <si>
    <t>craon</t>
  </si>
  <si>
    <t>r1c1</t>
  </si>
  <si>
    <t>strasbourd</t>
  </si>
  <si>
    <t>r1c3</t>
  </si>
  <si>
    <t>pornichet</t>
  </si>
  <si>
    <t>auteuil</t>
  </si>
  <si>
    <t>longchamp</t>
  </si>
  <si>
    <t>JG/JP</t>
  </si>
  <si>
    <t>chantilly</t>
  </si>
  <si>
    <t>toulouse</t>
  </si>
  <si>
    <t>maison lafitte</t>
  </si>
  <si>
    <t>compiegne</t>
  </si>
  <si>
    <t>amiens</t>
  </si>
  <si>
    <t>2 sur 4</t>
  </si>
  <si>
    <t>vire</t>
  </si>
  <si>
    <t xml:space="preserve">compiegne </t>
  </si>
  <si>
    <t>gains</t>
  </si>
  <si>
    <t>mises +1</t>
  </si>
  <si>
    <t>1G</t>
  </si>
  <si>
    <t>arrivée</t>
  </si>
  <si>
    <t>:</t>
  </si>
  <si>
    <t>TRIO</t>
  </si>
  <si>
    <t>Z4</t>
  </si>
  <si>
    <t>Z5</t>
  </si>
  <si>
    <t>2 SUR 4</t>
  </si>
  <si>
    <t>gains +1</t>
  </si>
  <si>
    <t>mise de base</t>
  </si>
  <si>
    <t>mises</t>
  </si>
  <si>
    <t>mises *2</t>
  </si>
  <si>
    <t>gains *2</t>
  </si>
  <si>
    <t>G</t>
  </si>
  <si>
    <t>ZS</t>
  </si>
  <si>
    <t>P</t>
  </si>
  <si>
    <t>ZC</t>
  </si>
  <si>
    <t>5éme</t>
  </si>
  <si>
    <t>2 sur4</t>
  </si>
  <si>
    <t>1+2</t>
  </si>
  <si>
    <t>1+3</t>
  </si>
  <si>
    <t>1+4</t>
  </si>
  <si>
    <t>1+5</t>
  </si>
  <si>
    <t>1+6</t>
  </si>
  <si>
    <t>1+7</t>
  </si>
  <si>
    <t>1+8</t>
  </si>
  <si>
    <t>2+3</t>
  </si>
  <si>
    <t>2+5</t>
  </si>
  <si>
    <t>2+4</t>
  </si>
  <si>
    <t>2+6</t>
  </si>
  <si>
    <t>2+7</t>
  </si>
  <si>
    <t>2+8</t>
  </si>
  <si>
    <t>3+4</t>
  </si>
  <si>
    <t>3+5</t>
  </si>
  <si>
    <t>3+6</t>
  </si>
  <si>
    <t>3+7</t>
  </si>
  <si>
    <t>3+8</t>
  </si>
  <si>
    <t>4+5</t>
  </si>
  <si>
    <t>4+6</t>
  </si>
  <si>
    <t>4+7</t>
  </si>
  <si>
    <t>4+8</t>
  </si>
  <si>
    <t>5+6</t>
  </si>
  <si>
    <t>5+7</t>
  </si>
  <si>
    <t>5+8</t>
  </si>
  <si>
    <t>6+7</t>
  </si>
  <si>
    <t>6+8</t>
  </si>
  <si>
    <t>7+8</t>
  </si>
  <si>
    <t>RAPPORTS</t>
  </si>
  <si>
    <t>Paris</t>
  </si>
  <si>
    <t>Numéro</t>
  </si>
  <si>
    <t>Gains pour 1 €</t>
  </si>
  <si>
    <t>SimpleGagnant</t>
  </si>
  <si>
    <t>SimplePlace</t>
  </si>
  <si>
    <t>CoupleGagnant</t>
  </si>
  <si>
    <t>CouplePlace</t>
  </si>
  <si>
    <t>Trio</t>
  </si>
  <si>
    <t>Triordre</t>
  </si>
  <si>
    <t>Duo4</t>
  </si>
  <si>
    <t>Quatrio</t>
  </si>
  <si>
    <t>Quinte</t>
  </si>
  <si>
    <t xml:space="preserve">longchamp </t>
  </si>
  <si>
    <t>fontainebleau</t>
  </si>
  <si>
    <t>trio champ</t>
  </si>
  <si>
    <t>trio avec</t>
  </si>
  <si>
    <t>trio 5der</t>
  </si>
  <si>
    <t>trio 5d</t>
  </si>
  <si>
    <t>remb,</t>
  </si>
  <si>
    <t>total</t>
  </si>
  <si>
    <t>zs un</t>
  </si>
  <si>
    <t>ZS xn</t>
  </si>
  <si>
    <t>ZC xn</t>
  </si>
  <si>
    <t>zc un</t>
  </si>
  <si>
    <t>solde</t>
  </si>
  <si>
    <t>zc restants</t>
  </si>
  <si>
    <t>couplé</t>
  </si>
  <si>
    <t>Total :</t>
  </si>
  <si>
    <t>solde +1</t>
  </si>
  <si>
    <t>solde *2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</si>
</sst>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3">
    <numFmt numFmtId="8" formatCode="#,##0.00\ &quot;€&quot;;[Red]\-#,##0.00\ &quot;€&quot;"/>
    <numFmt numFmtId="164" formatCode="#,##0.00\ &quot;€&quot;"/>
    <numFmt numFmtId="165" formatCode="[Blue]#,##0.00\ &quot;€&quot;;[Red]\-#,##0.00\ &quot;€&quot;"/>
    <numFmt numFmtId="166" formatCode="General\ &quot;G&quot;"/>
    <numFmt numFmtId="167" formatCode="General\ &quot;3éme&quot;"/>
    <numFmt numFmtId="168" formatCode="General\ &quot;ZC&quot;"/>
    <numFmt numFmtId="169" formatCode="General\ &quot;5éme&quot;"/>
    <numFmt numFmtId="170" formatCode="General\ &quot;Placé&quot;"/>
    <numFmt numFmtId="171" formatCode="General\ &quot;2/4&quot;"/>
    <numFmt numFmtId="172" formatCode="General\ &quot;Trio&quot;"/>
    <numFmt numFmtId="173" formatCode="General\ &quot;Z4&quot;"/>
    <numFmt numFmtId="174" formatCode="General\ &quot;Z5&quot;"/>
    <numFmt numFmtId="175" formatCode="General\ &quot;ZS&quot;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9"/>
      <color rgb="FF44444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8" fontId="0" fillId="0" borderId="1" xfId="0" applyNumberFormat="1" applyBorder="1"/>
    <xf numFmtId="0" fontId="0" fillId="0" borderId="1" xfId="0" applyFill="1" applyBorder="1"/>
    <xf numFmtId="0" fontId="0" fillId="2" borderId="1" xfId="0" applyFill="1" applyBorder="1"/>
    <xf numFmtId="0" fontId="0" fillId="0" borderId="1" xfId="0" applyNumberFormat="1" applyBorder="1"/>
    <xf numFmtId="0" fontId="2" fillId="0" borderId="0" xfId="0" applyFont="1"/>
    <xf numFmtId="14" fontId="0" fillId="0" borderId="1" xfId="0" applyNumberFormat="1" applyBorder="1"/>
    <xf numFmtId="164" fontId="0" fillId="0" borderId="1" xfId="0" applyNumberFormat="1" applyBorder="1"/>
    <xf numFmtId="0" fontId="0" fillId="4" borderId="1" xfId="0" applyFill="1" applyBorder="1"/>
    <xf numFmtId="165" fontId="0" fillId="0" borderId="1" xfId="0" applyNumberFormat="1" applyFill="1" applyBorder="1"/>
    <xf numFmtId="165" fontId="0" fillId="0" borderId="1" xfId="0" applyNumberFormat="1" applyBorder="1"/>
    <xf numFmtId="0" fontId="0" fillId="0" borderId="1" xfId="0" applyNumberFormat="1" applyFill="1" applyBorder="1"/>
    <xf numFmtId="0" fontId="1" fillId="0" borderId="1" xfId="0" applyNumberFormat="1" applyFont="1" applyBorder="1"/>
    <xf numFmtId="0" fontId="0" fillId="0" borderId="2" xfId="0" applyNumberFormat="1" applyFill="1" applyBorder="1"/>
    <xf numFmtId="0" fontId="0" fillId="0" borderId="2" xfId="0" applyNumberFormat="1" applyBorder="1"/>
    <xf numFmtId="0" fontId="4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/>
    <xf numFmtId="0" fontId="5" fillId="0" borderId="1" xfId="0" applyFont="1" applyBorder="1"/>
    <xf numFmtId="0" fontId="5" fillId="0" borderId="1" xfId="0" applyNumberFormat="1" applyFont="1" applyBorder="1"/>
    <xf numFmtId="0" fontId="3" fillId="0" borderId="1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1" xfId="0" applyNumberFormat="1" applyFont="1" applyBorder="1"/>
    <xf numFmtId="8" fontId="5" fillId="0" borderId="1" xfId="0" applyNumberFormat="1" applyFont="1" applyBorder="1"/>
    <xf numFmtId="0" fontId="0" fillId="0" borderId="2" xfId="0" applyBorder="1"/>
    <xf numFmtId="0" fontId="0" fillId="0" borderId="3" xfId="0" applyBorder="1"/>
    <xf numFmtId="8" fontId="0" fillId="0" borderId="4" xfId="0" applyNumberFormat="1" applyBorder="1"/>
    <xf numFmtId="0" fontId="0" fillId="0" borderId="5" xfId="0" applyBorder="1"/>
    <xf numFmtId="0" fontId="0" fillId="0" borderId="6" xfId="0" applyBorder="1"/>
    <xf numFmtId="8" fontId="0" fillId="0" borderId="5" xfId="0" applyNumberFormat="1" applyBorder="1"/>
    <xf numFmtId="164" fontId="1" fillId="0" borderId="1" xfId="0" applyNumberFormat="1" applyFont="1" applyBorder="1" applyAlignment="1">
      <alignment horizontal="right" vertical="center"/>
    </xf>
    <xf numFmtId="0" fontId="0" fillId="5" borderId="0" xfId="0" applyFill="1"/>
    <xf numFmtId="0" fontId="0" fillId="5" borderId="1" xfId="0" applyFill="1" applyBorder="1"/>
    <xf numFmtId="0" fontId="2" fillId="5" borderId="1" xfId="0" applyFont="1" applyFill="1" applyBorder="1"/>
    <xf numFmtId="0" fontId="2" fillId="3" borderId="1" xfId="0" applyFont="1" applyFill="1" applyBorder="1"/>
    <xf numFmtId="0" fontId="2" fillId="0" borderId="1" xfId="0" applyFont="1" applyBorder="1"/>
    <xf numFmtId="165" fontId="0" fillId="5" borderId="1" xfId="0" applyNumberFormat="1" applyFill="1" applyBorder="1"/>
    <xf numFmtId="165" fontId="2" fillId="5" borderId="1" xfId="0" applyNumberFormat="1" applyFont="1" applyFill="1" applyBorder="1"/>
    <xf numFmtId="165" fontId="0" fillId="5" borderId="0" xfId="0" applyNumberFormat="1" applyFill="1"/>
    <xf numFmtId="165" fontId="6" fillId="5" borderId="1" xfId="0" applyNumberFormat="1" applyFont="1" applyFill="1" applyBorder="1"/>
    <xf numFmtId="165" fontId="4" fillId="0" borderId="1" xfId="0" applyNumberFormat="1" applyFont="1" applyBorder="1" applyAlignment="1">
      <alignment horizontal="center" vertical="center"/>
    </xf>
    <xf numFmtId="0" fontId="0" fillId="0" borderId="1" xfId="0" applyNumberFormat="1" applyFill="1" applyBorder="1" applyAlignment="1"/>
    <xf numFmtId="0" fontId="0" fillId="0" borderId="3" xfId="0" applyNumberFormat="1" applyFill="1" applyBorder="1" applyAlignment="1"/>
    <xf numFmtId="166" fontId="0" fillId="0" borderId="1" xfId="0" applyNumberFormat="1" applyFill="1" applyBorder="1" applyAlignment="1">
      <alignment horizontal="left"/>
    </xf>
    <xf numFmtId="167" fontId="0" fillId="0" borderId="1" xfId="0" applyNumberFormat="1" applyFill="1" applyBorder="1" applyAlignment="1">
      <alignment horizontal="left"/>
    </xf>
    <xf numFmtId="168" fontId="0" fillId="0" borderId="1" xfId="0" applyNumberFormat="1" applyFill="1" applyBorder="1" applyAlignment="1">
      <alignment horizontal="left"/>
    </xf>
    <xf numFmtId="169" fontId="0" fillId="0" borderId="1" xfId="0" applyNumberFormat="1" applyFill="1" applyBorder="1" applyAlignment="1">
      <alignment horizontal="left"/>
    </xf>
    <xf numFmtId="170" fontId="0" fillId="0" borderId="1" xfId="0" applyNumberFormat="1" applyFill="1" applyBorder="1" applyAlignment="1">
      <alignment horizontal="left"/>
    </xf>
    <xf numFmtId="171" fontId="0" fillId="0" borderId="1" xfId="0" applyNumberFormat="1" applyFill="1" applyBorder="1" applyAlignment="1">
      <alignment horizontal="left"/>
    </xf>
    <xf numFmtId="172" fontId="0" fillId="0" borderId="1" xfId="0" applyNumberFormat="1" applyFill="1" applyBorder="1" applyAlignment="1">
      <alignment horizontal="left"/>
    </xf>
    <xf numFmtId="173" fontId="0" fillId="0" borderId="1" xfId="0" applyNumberFormat="1" applyFill="1" applyBorder="1" applyAlignment="1">
      <alignment horizontal="left"/>
    </xf>
    <xf numFmtId="174" fontId="0" fillId="0" borderId="1" xfId="0" applyNumberFormat="1" applyFill="1" applyBorder="1" applyAlignment="1">
      <alignment horizontal="left"/>
    </xf>
    <xf numFmtId="175" fontId="0" fillId="0" borderId="1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right"/>
    </xf>
    <xf numFmtId="0" fontId="0" fillId="0" borderId="1" xfId="0" applyNumberFormat="1" applyFill="1" applyBorder="1" applyAlignment="1">
      <alignment horizontal="right"/>
    </xf>
    <xf numFmtId="0" fontId="4" fillId="0" borderId="1" xfId="0" applyNumberFormat="1" applyFont="1" applyBorder="1" applyAlignment="1">
      <alignment horizontal="right" vertical="center"/>
    </xf>
    <xf numFmtId="0" fontId="0" fillId="0" borderId="5" xfId="0" applyFill="1" applyBorder="1"/>
  </cellXfs>
  <cellStyles count="1">
    <cellStyle name="Normal" xfId="0" builtinId="0"/>
  </cellStyles>
  <dxfs count="5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gain</a:t>
            </a:r>
            <a:r>
              <a:rPr lang="fr-FR" baseline="0"/>
              <a:t> mise x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Calculs!$K$4:$K$32</c:f>
              <c:numCache>
                <c:formatCode>General</c:formatCode>
                <c:ptCount val="29"/>
                <c:pt idx="0">
                  <c:v>248</c:v>
                </c:pt>
                <c:pt idx="1">
                  <c:v>208</c:v>
                </c:pt>
                <c:pt idx="2">
                  <c:v>282.8</c:v>
                </c:pt>
                <c:pt idx="3">
                  <c:v>300.3</c:v>
                </c:pt>
                <c:pt idx="4">
                  <c:v>280.3</c:v>
                </c:pt>
                <c:pt idx="5">
                  <c:v>240.3</c:v>
                </c:pt>
                <c:pt idx="6">
                  <c:v>160.30000000000001</c:v>
                </c:pt>
                <c:pt idx="7">
                  <c:v>0.30000000000001137</c:v>
                </c:pt>
                <c:pt idx="8">
                  <c:v>1774.7</c:v>
                </c:pt>
                <c:pt idx="9">
                  <c:v>1754.7</c:v>
                </c:pt>
                <c:pt idx="10">
                  <c:v>1714.7</c:v>
                </c:pt>
                <c:pt idx="11">
                  <c:v>1836.7</c:v>
                </c:pt>
                <c:pt idx="12">
                  <c:v>1898.8</c:v>
                </c:pt>
                <c:pt idx="13">
                  <c:v>1878.8</c:v>
                </c:pt>
                <c:pt idx="14">
                  <c:v>1943.8</c:v>
                </c:pt>
                <c:pt idx="15">
                  <c:v>1923.8</c:v>
                </c:pt>
                <c:pt idx="16">
                  <c:v>1883.8</c:v>
                </c:pt>
                <c:pt idx="17">
                  <c:v>1945.8</c:v>
                </c:pt>
                <c:pt idx="18">
                  <c:v>1925.8</c:v>
                </c:pt>
                <c:pt idx="19">
                  <c:v>1885.8</c:v>
                </c:pt>
                <c:pt idx="20">
                  <c:v>1805.8</c:v>
                </c:pt>
                <c:pt idx="21">
                  <c:v>1645.8</c:v>
                </c:pt>
                <c:pt idx="22">
                  <c:v>1657</c:v>
                </c:pt>
                <c:pt idx="23">
                  <c:v>1637</c:v>
                </c:pt>
                <c:pt idx="24">
                  <c:v>1617</c:v>
                </c:pt>
                <c:pt idx="25">
                  <c:v>1537</c:v>
                </c:pt>
                <c:pt idx="26">
                  <c:v>1636.2</c:v>
                </c:pt>
                <c:pt idx="2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98F-447B-9450-D6EAC09C0F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69606040"/>
        <c:axId val="369608992"/>
      </c:lineChart>
      <c:catAx>
        <c:axId val="369606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08992"/>
        <c:crosses val="autoZero"/>
        <c:auto val="1"/>
        <c:lblAlgn val="ctr"/>
        <c:lblOffset val="100"/>
        <c:noMultiLvlLbl val="0"/>
      </c:catAx>
      <c:valAx>
        <c:axId val="369608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06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3</xdr:row>
      <xdr:rowOff>104775</xdr:rowOff>
    </xdr:from>
    <xdr:to>
      <xdr:col>16</xdr:col>
      <xdr:colOff>561975</xdr:colOff>
      <xdr:row>18</xdr:row>
      <xdr:rowOff>52387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selection activeCell="B20" sqref="B20"/>
    </sheetView>
  </sheetViews>
  <sheetFormatPr baseColWidth="10" defaultRowHeight="15" x14ac:dyDescent="0.25"/>
  <sheetData>
    <row r="1" spans="1:5" x14ac:dyDescent="0.25">
      <c r="A1" s="1">
        <v>1</v>
      </c>
      <c r="B1" s="1" t="s">
        <v>13</v>
      </c>
      <c r="C1" s="1" t="s">
        <v>2</v>
      </c>
      <c r="D1" s="1" t="s">
        <v>3</v>
      </c>
      <c r="E1" s="1" t="s">
        <v>4</v>
      </c>
    </row>
    <row r="2" spans="1:5" x14ac:dyDescent="0.25">
      <c r="A2" s="1">
        <v>2</v>
      </c>
      <c r="B2" s="1">
        <f t="shared" ref="B2:B20" si="0">COMBIN(A2,2)</f>
        <v>1</v>
      </c>
      <c r="C2" s="1"/>
      <c r="D2" s="1"/>
      <c r="E2" s="1"/>
    </row>
    <row r="3" spans="1:5" x14ac:dyDescent="0.25">
      <c r="A3" s="1">
        <v>3</v>
      </c>
      <c r="B3" s="1">
        <f t="shared" si="0"/>
        <v>3</v>
      </c>
      <c r="C3" s="1">
        <f t="shared" ref="C3:C20" si="1">COMBIN(A3,3)</f>
        <v>1</v>
      </c>
      <c r="D3" s="1"/>
      <c r="E3" s="1"/>
    </row>
    <row r="4" spans="1:5" x14ac:dyDescent="0.25">
      <c r="A4" s="1">
        <v>4</v>
      </c>
      <c r="B4" s="1">
        <f t="shared" si="0"/>
        <v>6</v>
      </c>
      <c r="C4" s="1">
        <f t="shared" si="1"/>
        <v>4</v>
      </c>
      <c r="D4" s="1">
        <f t="shared" ref="D4:D20" si="2">COMBIN(A4,4)</f>
        <v>1</v>
      </c>
      <c r="E4" s="1"/>
    </row>
    <row r="5" spans="1:5" x14ac:dyDescent="0.25">
      <c r="A5" s="1">
        <v>5</v>
      </c>
      <c r="B5" s="1">
        <f t="shared" si="0"/>
        <v>10</v>
      </c>
      <c r="C5" s="1">
        <f t="shared" si="1"/>
        <v>10</v>
      </c>
      <c r="D5" s="1">
        <f t="shared" si="2"/>
        <v>5</v>
      </c>
      <c r="E5" s="1">
        <f t="shared" ref="E5:E20" si="3">COMBIN(A5,5)</f>
        <v>1</v>
      </c>
    </row>
    <row r="6" spans="1:5" x14ac:dyDescent="0.25">
      <c r="A6" s="1">
        <v>6</v>
      </c>
      <c r="B6" s="1">
        <f t="shared" si="0"/>
        <v>15</v>
      </c>
      <c r="C6" s="1">
        <f t="shared" si="1"/>
        <v>20</v>
      </c>
      <c r="D6" s="1">
        <f t="shared" si="2"/>
        <v>15</v>
      </c>
      <c r="E6" s="1">
        <f t="shared" si="3"/>
        <v>6</v>
      </c>
    </row>
    <row r="7" spans="1:5" x14ac:dyDescent="0.25">
      <c r="A7" s="1">
        <v>7</v>
      </c>
      <c r="B7" s="1">
        <f t="shared" si="0"/>
        <v>21</v>
      </c>
      <c r="C7" s="1">
        <f t="shared" si="1"/>
        <v>35</v>
      </c>
      <c r="D7" s="1">
        <f t="shared" si="2"/>
        <v>35</v>
      </c>
      <c r="E7" s="1">
        <f t="shared" si="3"/>
        <v>21</v>
      </c>
    </row>
    <row r="8" spans="1:5" x14ac:dyDescent="0.25">
      <c r="A8" s="1">
        <v>8</v>
      </c>
      <c r="B8" s="1">
        <f t="shared" si="0"/>
        <v>28</v>
      </c>
      <c r="C8" s="1">
        <f t="shared" si="1"/>
        <v>56</v>
      </c>
      <c r="D8" s="1">
        <f t="shared" si="2"/>
        <v>70</v>
      </c>
      <c r="E8" s="1">
        <f t="shared" si="3"/>
        <v>56</v>
      </c>
    </row>
    <row r="9" spans="1:5" x14ac:dyDescent="0.25">
      <c r="A9" s="56">
        <v>9</v>
      </c>
      <c r="B9" s="56">
        <f t="shared" si="0"/>
        <v>36</v>
      </c>
      <c r="C9" s="56">
        <f t="shared" si="1"/>
        <v>83.999999999999986</v>
      </c>
      <c r="D9" s="56">
        <f t="shared" si="2"/>
        <v>126</v>
      </c>
      <c r="E9" s="56">
        <f t="shared" si="3"/>
        <v>126</v>
      </c>
    </row>
    <row r="10" spans="1:5" x14ac:dyDescent="0.25">
      <c r="A10" s="56">
        <v>10</v>
      </c>
      <c r="B10" s="56">
        <f t="shared" si="0"/>
        <v>45</v>
      </c>
      <c r="C10" s="56">
        <f t="shared" si="1"/>
        <v>120</v>
      </c>
      <c r="D10" s="56">
        <f t="shared" si="2"/>
        <v>209.99999999999997</v>
      </c>
      <c r="E10" s="56">
        <f t="shared" si="3"/>
        <v>252</v>
      </c>
    </row>
    <row r="11" spans="1:5" x14ac:dyDescent="0.25">
      <c r="A11" s="56">
        <v>11</v>
      </c>
      <c r="B11" s="56">
        <f t="shared" si="0"/>
        <v>55</v>
      </c>
      <c r="C11" s="56">
        <f t="shared" si="1"/>
        <v>165</v>
      </c>
      <c r="D11" s="56">
        <f t="shared" si="2"/>
        <v>330</v>
      </c>
      <c r="E11" s="56">
        <f t="shared" si="3"/>
        <v>461.99999999999994</v>
      </c>
    </row>
    <row r="12" spans="1:5" x14ac:dyDescent="0.25">
      <c r="A12" s="56">
        <v>12</v>
      </c>
      <c r="B12" s="56">
        <f t="shared" si="0"/>
        <v>66</v>
      </c>
      <c r="C12" s="56">
        <f t="shared" si="1"/>
        <v>220</v>
      </c>
      <c r="D12" s="56">
        <f t="shared" si="2"/>
        <v>495</v>
      </c>
      <c r="E12" s="56">
        <f t="shared" si="3"/>
        <v>792</v>
      </c>
    </row>
    <row r="13" spans="1:5" x14ac:dyDescent="0.25">
      <c r="A13" s="56">
        <v>13</v>
      </c>
      <c r="B13" s="56">
        <f t="shared" si="0"/>
        <v>78</v>
      </c>
      <c r="C13" s="56">
        <f t="shared" si="1"/>
        <v>286</v>
      </c>
      <c r="D13" s="56">
        <f t="shared" si="2"/>
        <v>715</v>
      </c>
      <c r="E13" s="56">
        <f t="shared" si="3"/>
        <v>1287</v>
      </c>
    </row>
    <row r="14" spans="1:5" x14ac:dyDescent="0.25">
      <c r="A14" s="56">
        <v>14</v>
      </c>
      <c r="B14" s="56">
        <f t="shared" si="0"/>
        <v>91</v>
      </c>
      <c r="C14" s="56">
        <f t="shared" si="1"/>
        <v>364</v>
      </c>
      <c r="D14" s="56">
        <f t="shared" si="2"/>
        <v>1001</v>
      </c>
      <c r="E14" s="56">
        <f t="shared" si="3"/>
        <v>2002</v>
      </c>
    </row>
    <row r="15" spans="1:5" x14ac:dyDescent="0.25">
      <c r="A15" s="56">
        <v>15</v>
      </c>
      <c r="B15" s="56">
        <f t="shared" si="0"/>
        <v>105</v>
      </c>
      <c r="C15" s="56">
        <f t="shared" si="1"/>
        <v>455.00000000000006</v>
      </c>
      <c r="D15" s="56">
        <f t="shared" si="2"/>
        <v>1365</v>
      </c>
      <c r="E15" s="56">
        <f t="shared" si="3"/>
        <v>3003</v>
      </c>
    </row>
    <row r="16" spans="1:5" x14ac:dyDescent="0.25">
      <c r="A16" s="56">
        <v>16</v>
      </c>
      <c r="B16" s="56">
        <f t="shared" si="0"/>
        <v>120</v>
      </c>
      <c r="C16" s="56">
        <f t="shared" si="1"/>
        <v>560</v>
      </c>
      <c r="D16" s="56">
        <f t="shared" si="2"/>
        <v>1820.0000000000002</v>
      </c>
      <c r="E16" s="56">
        <f t="shared" si="3"/>
        <v>4368</v>
      </c>
    </row>
    <row r="17" spans="1:5" x14ac:dyDescent="0.25">
      <c r="A17" s="56">
        <v>17</v>
      </c>
      <c r="B17" s="56">
        <f t="shared" si="0"/>
        <v>136</v>
      </c>
      <c r="C17" s="56">
        <f t="shared" si="1"/>
        <v>680</v>
      </c>
      <c r="D17" s="56">
        <f t="shared" si="2"/>
        <v>2380</v>
      </c>
      <c r="E17" s="56">
        <f t="shared" si="3"/>
        <v>6188.0000000000009</v>
      </c>
    </row>
    <row r="18" spans="1:5" x14ac:dyDescent="0.25">
      <c r="A18" s="56">
        <v>18</v>
      </c>
      <c r="B18" s="56">
        <f t="shared" si="0"/>
        <v>153</v>
      </c>
      <c r="C18" s="56">
        <f t="shared" si="1"/>
        <v>816</v>
      </c>
      <c r="D18" s="56">
        <f t="shared" si="2"/>
        <v>3060</v>
      </c>
      <c r="E18" s="56">
        <f t="shared" si="3"/>
        <v>8568</v>
      </c>
    </row>
    <row r="19" spans="1:5" x14ac:dyDescent="0.25">
      <c r="A19" s="56">
        <v>19</v>
      </c>
      <c r="B19" s="56">
        <f t="shared" si="0"/>
        <v>171</v>
      </c>
      <c r="C19" s="56">
        <f t="shared" si="1"/>
        <v>969</v>
      </c>
      <c r="D19" s="56">
        <f t="shared" si="2"/>
        <v>3876</v>
      </c>
      <c r="E19" s="56">
        <f t="shared" si="3"/>
        <v>11628</v>
      </c>
    </row>
    <row r="20" spans="1:5" x14ac:dyDescent="0.25">
      <c r="A20" s="56">
        <v>20</v>
      </c>
      <c r="B20" s="56">
        <f t="shared" si="0"/>
        <v>190</v>
      </c>
      <c r="C20" s="56">
        <f t="shared" si="1"/>
        <v>1140</v>
      </c>
      <c r="D20" s="56">
        <f t="shared" si="2"/>
        <v>4845</v>
      </c>
      <c r="E20" s="56">
        <f t="shared" si="3"/>
        <v>15503.999999999998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4"/>
  <sheetViews>
    <sheetView topLeftCell="S1" workbookViewId="0">
      <pane ySplit="3" topLeftCell="A4" activePane="bottomLeft" state="frozen"/>
      <selection activeCell="I4" sqref="I4"/>
      <selection pane="bottomLeft"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7" ht="12.75" customHeight="1" x14ac:dyDescent="0.25">
      <c r="A1" s="7">
        <v>43344</v>
      </c>
      <c r="B1" s="1">
        <v>16</v>
      </c>
      <c r="C1" s="1" t="s">
        <v>25</v>
      </c>
      <c r="D1" s="1" t="s">
        <v>26</v>
      </c>
      <c r="E1" s="9">
        <v>16</v>
      </c>
      <c r="F1" s="9">
        <v>9</v>
      </c>
      <c r="G1" s="9">
        <v>11</v>
      </c>
      <c r="H1" s="9">
        <v>8</v>
      </c>
      <c r="I1" s="9">
        <v>3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7" s="8" customFormat="1" ht="12.75" customHeight="1" x14ac:dyDescent="0.25">
      <c r="A2" s="7" t="s">
        <v>0</v>
      </c>
      <c r="B2" s="1" t="s">
        <v>1</v>
      </c>
      <c r="D2" s="8">
        <f>+R14</f>
        <v>1.6</v>
      </c>
      <c r="E2" s="8">
        <f>+R15</f>
        <v>1.1000000000000001</v>
      </c>
      <c r="F2" s="8">
        <f>R16</f>
        <v>2.4</v>
      </c>
      <c r="G2" s="8">
        <f>R17</f>
        <v>4.0999999999999996</v>
      </c>
      <c r="J2" s="2">
        <f>R14</f>
        <v>1.6</v>
      </c>
      <c r="K2" s="2">
        <f>R32</f>
        <v>4.5</v>
      </c>
      <c r="L2" s="2">
        <f>R26</f>
        <v>53</v>
      </c>
      <c r="M2" s="2">
        <f>R44</f>
        <v>356.5</v>
      </c>
      <c r="N2" s="2">
        <f>R48</f>
        <v>440.4</v>
      </c>
      <c r="P2" s="8">
        <v>8.6</v>
      </c>
      <c r="Q2" s="8">
        <v>17.3</v>
      </c>
      <c r="R2" s="1"/>
      <c r="S2" s="1"/>
      <c r="T2" s="1"/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  <c r="AA2" s="1"/>
    </row>
    <row r="3" spans="1:27" s="3" customFormat="1" ht="12.75" customHeight="1" x14ac:dyDescent="0.25">
      <c r="A3" s="3">
        <v>8</v>
      </c>
      <c r="B3" s="4">
        <v>14</v>
      </c>
      <c r="C3" s="4">
        <v>16</v>
      </c>
      <c r="D3" s="4">
        <v>9</v>
      </c>
      <c r="E3" s="4">
        <v>12</v>
      </c>
      <c r="F3" s="4">
        <v>8</v>
      </c>
      <c r="G3" s="4">
        <v>7</v>
      </c>
      <c r="H3" s="4">
        <v>4</v>
      </c>
      <c r="I3" s="4">
        <v>5</v>
      </c>
      <c r="J3" s="10">
        <f>COUNTIF(B3:I3,$E$1)*$J$2-8</f>
        <v>-6.4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-14.5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0.59999999999999964</v>
      </c>
      <c r="Q3" s="10">
        <f>COUNTIF(B3:I3,H1)*Q2-8</f>
        <v>9.3000000000000007</v>
      </c>
      <c r="R3" s="11">
        <f>IF(I3=$H$1,1,0)*$Q$2-1</f>
        <v>-1</v>
      </c>
      <c r="S3" s="12">
        <v>8</v>
      </c>
      <c r="T3" s="12">
        <f>I3</f>
        <v>5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7" ht="12.75" customHeight="1" x14ac:dyDescent="0.25">
      <c r="A4" s="1">
        <v>7</v>
      </c>
      <c r="B4" s="1">
        <f t="shared" ref="B4:B10" si="4">B3</f>
        <v>14</v>
      </c>
      <c r="C4" s="1">
        <f t="shared" ref="C4:H4" si="5">C3</f>
        <v>16</v>
      </c>
      <c r="D4" s="1">
        <f t="shared" si="5"/>
        <v>9</v>
      </c>
      <c r="E4" s="1">
        <f t="shared" si="5"/>
        <v>12</v>
      </c>
      <c r="F4" s="1">
        <f t="shared" si="5"/>
        <v>8</v>
      </c>
      <c r="G4" s="1">
        <f t="shared" si="5"/>
        <v>7</v>
      </c>
      <c r="H4" s="1">
        <f t="shared" si="5"/>
        <v>4</v>
      </c>
      <c r="J4" s="10">
        <f>COUNTIF(B4:I4,$E$1)*$J$2-7</f>
        <v>-5.4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-7.5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1.5999999999999996</v>
      </c>
      <c r="Q4" s="10">
        <f>COUNTIF(B3:H3,H1)*Q2-7</f>
        <v>10.3</v>
      </c>
      <c r="R4" s="11">
        <f>IF(H3=$H$1,1,0)*$Q$2-1</f>
        <v>-1</v>
      </c>
      <c r="S4" s="12">
        <v>7</v>
      </c>
      <c r="T4" s="12">
        <f>H3</f>
        <v>4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1</v>
      </c>
    </row>
    <row r="5" spans="1:27" ht="12.75" customHeight="1" x14ac:dyDescent="0.25">
      <c r="A5" s="1">
        <v>6</v>
      </c>
      <c r="B5" s="1">
        <f t="shared" si="4"/>
        <v>14</v>
      </c>
      <c r="C5" s="1">
        <f t="shared" ref="C5" si="7">C4</f>
        <v>16</v>
      </c>
      <c r="D5" s="1">
        <f t="shared" ref="D5" si="8">D4</f>
        <v>9</v>
      </c>
      <c r="E5" s="1">
        <f t="shared" ref="E5" si="9">E4</f>
        <v>12</v>
      </c>
      <c r="F5" s="1">
        <f t="shared" ref="F5" si="10">F4</f>
        <v>8</v>
      </c>
      <c r="G5" s="1">
        <f t="shared" ref="G5" si="11">G4</f>
        <v>7</v>
      </c>
      <c r="J5" s="10">
        <f>COUNTIF(B5:I5,$E$1)*$J$2-6</f>
        <v>-4.4000000000000004</v>
      </c>
      <c r="K5" s="10">
        <f t="shared" si="6"/>
        <v>-1.5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2.5999999999999996</v>
      </c>
      <c r="Q5" s="10">
        <f>COUNTIF(B3:G3,H1)*Q2-6</f>
        <v>11.3</v>
      </c>
      <c r="R5" s="11">
        <f>IF(G3=$H$1,1,0)*$Q$2-1</f>
        <v>-1</v>
      </c>
      <c r="S5" s="12">
        <v>6</v>
      </c>
      <c r="T5" s="12">
        <f>G3</f>
        <v>7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7" ht="12.75" customHeight="1" x14ac:dyDescent="0.25">
      <c r="A6" s="1">
        <v>5</v>
      </c>
      <c r="B6" s="1">
        <f t="shared" si="4"/>
        <v>14</v>
      </c>
      <c r="C6" s="1">
        <f t="shared" ref="C6" si="12">C5</f>
        <v>16</v>
      </c>
      <c r="D6" s="1">
        <f t="shared" ref="D6" si="13">D5</f>
        <v>9</v>
      </c>
      <c r="E6" s="1">
        <f t="shared" ref="E6" si="14">E5</f>
        <v>12</v>
      </c>
      <c r="F6" s="1">
        <f t="shared" ref="F6" si="15">F5</f>
        <v>8</v>
      </c>
      <c r="J6" s="10">
        <f>COUNTIF(B6:I6,$E$1)*$J$2-5</f>
        <v>-3.4</v>
      </c>
      <c r="K6" s="10">
        <f t="shared" si="6"/>
        <v>3.5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3.5999999999999996</v>
      </c>
      <c r="Q6" s="10">
        <f>COUNTIF(B3:F3,H1)*Q2-5</f>
        <v>12.3</v>
      </c>
      <c r="R6" s="11">
        <f>IF(F3=$H$1,1,0)*$Q$2-1</f>
        <v>16.3</v>
      </c>
      <c r="S6" s="12">
        <v>5</v>
      </c>
      <c r="T6" s="12">
        <f>F3</f>
        <v>8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7" ht="12.75" customHeight="1" x14ac:dyDescent="0.25">
      <c r="A7" s="1">
        <v>4</v>
      </c>
      <c r="B7" s="1">
        <f t="shared" si="4"/>
        <v>14</v>
      </c>
      <c r="C7" s="1">
        <f t="shared" ref="C7" si="16">C6</f>
        <v>16</v>
      </c>
      <c r="D7" s="1">
        <f t="shared" ref="D7" si="17">D6</f>
        <v>9</v>
      </c>
      <c r="E7" s="1">
        <f t="shared" ref="E7" si="18">E6</f>
        <v>12</v>
      </c>
      <c r="J7" s="10">
        <f>COUNTIF(B7:I7,$E$1)*$J$2-4</f>
        <v>-2.4</v>
      </c>
      <c r="K7" s="10">
        <f t="shared" si="6"/>
        <v>-1.5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4.5999999999999996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12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7" ht="12.75" customHeight="1" x14ac:dyDescent="0.25">
      <c r="A8" s="1">
        <v>3</v>
      </c>
      <c r="B8" s="1">
        <f t="shared" si="4"/>
        <v>14</v>
      </c>
      <c r="C8" s="1">
        <f t="shared" ref="C8" si="19">C7</f>
        <v>16</v>
      </c>
      <c r="D8" s="1">
        <f t="shared" ref="D8" si="20">D7</f>
        <v>9</v>
      </c>
      <c r="J8" s="10">
        <f>COUNTIF(B8:I8,$E$1)*$J$2-3</f>
        <v>-1.4</v>
      </c>
      <c r="K8" s="10">
        <f t="shared" si="6"/>
        <v>1.5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7.6</v>
      </c>
      <c r="P8" s="11">
        <f>COUNTIF(B3:D3,F1)*P2-3</f>
        <v>5.6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9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7" ht="12.75" customHeight="1" x14ac:dyDescent="0.25">
      <c r="A9" s="1">
        <v>2</v>
      </c>
      <c r="B9" s="1">
        <f t="shared" si="4"/>
        <v>14</v>
      </c>
      <c r="C9" s="1">
        <f t="shared" ref="C9" si="21">C8</f>
        <v>16</v>
      </c>
      <c r="J9" s="10">
        <f>COUNTIF(B9:I9,$E$1)*$J$2-2</f>
        <v>-0.39999999999999991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16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1</v>
      </c>
      <c r="Y9" s="5">
        <f t="shared" si="3"/>
        <v>1</v>
      </c>
    </row>
    <row r="10" spans="1:27" ht="12.75" customHeight="1" x14ac:dyDescent="0.25">
      <c r="A10" s="1">
        <v>1</v>
      </c>
      <c r="B10" s="1">
        <f t="shared" si="4"/>
        <v>14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14</v>
      </c>
      <c r="U10" s="5">
        <v>9</v>
      </c>
      <c r="V10" s="5">
        <f t="shared" si="0"/>
        <v>1</v>
      </c>
      <c r="W10" s="5">
        <f t="shared" si="1"/>
        <v>1</v>
      </c>
      <c r="X10" s="5">
        <f t="shared" si="2"/>
        <v>1</v>
      </c>
      <c r="Y10" s="5">
        <f t="shared" si="3"/>
        <v>1</v>
      </c>
    </row>
    <row r="11" spans="1:27" ht="12.75" customHeight="1" x14ac:dyDescent="0.25">
      <c r="A11" s="1" t="s">
        <v>85</v>
      </c>
      <c r="B11" s="2">
        <f>COUNTIF($E$1:$G$1,B3)*$L$2-COMBIN(($B$1-1),2)</f>
        <v>-105</v>
      </c>
      <c r="C11" s="2">
        <f t="shared" ref="C11:I11" si="22">COUNTIF($E$1:$G$1,C3)*$L$2-COMBIN(($B$1-1),2)</f>
        <v>-52</v>
      </c>
      <c r="D11" s="2">
        <f t="shared" si="22"/>
        <v>-52</v>
      </c>
      <c r="E11" s="2">
        <f t="shared" si="22"/>
        <v>-105</v>
      </c>
      <c r="F11" s="2">
        <f t="shared" si="22"/>
        <v>-105</v>
      </c>
      <c r="G11" s="2">
        <f t="shared" si="22"/>
        <v>-105</v>
      </c>
      <c r="H11" s="2">
        <f>COUNTIF($E$1:$G$1,H3)*$L$2-COMBIN(($B$1-1),2)</f>
        <v>-105</v>
      </c>
      <c r="I11" s="2">
        <f t="shared" si="22"/>
        <v>-105</v>
      </c>
      <c r="L11" s="1">
        <v>1</v>
      </c>
      <c r="O11" s="12"/>
      <c r="P11" s="3"/>
      <c r="Q11" s="3"/>
      <c r="R11" s="11">
        <f>SUM(R3:R10)</f>
        <v>9.3000000000000007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7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1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1</v>
      </c>
      <c r="X12" s="5">
        <f t="shared" si="2"/>
        <v>1</v>
      </c>
      <c r="Y12" s="5">
        <f t="shared" si="3"/>
        <v>1</v>
      </c>
    </row>
    <row r="13" spans="1:27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1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7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16</v>
      </c>
      <c r="R14" s="2">
        <v>1.6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7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1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16</v>
      </c>
      <c r="R15" s="2">
        <v>1.1000000000000001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7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9</v>
      </c>
      <c r="R16" s="2">
        <v>2.4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11</v>
      </c>
      <c r="R17" s="2">
        <v>4.0999999999999996</v>
      </c>
      <c r="U17" s="5">
        <v>16</v>
      </c>
      <c r="V17" s="5">
        <f t="shared" si="0"/>
        <v>1</v>
      </c>
      <c r="W17" s="5">
        <f t="shared" si="1"/>
        <v>1</v>
      </c>
      <c r="X17" s="5">
        <f t="shared" si="2"/>
        <v>1</v>
      </c>
      <c r="Y17" s="5">
        <f t="shared" si="3"/>
        <v>1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1</v>
      </c>
      <c r="E18" s="1">
        <f t="shared" si="32"/>
        <v>0</v>
      </c>
      <c r="F18" s="1">
        <f t="shared" si="32"/>
        <v>1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16</v>
      </c>
      <c r="R18" s="2">
        <v>8.5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9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1</v>
      </c>
      <c r="E20" s="1">
        <f t="shared" si="34"/>
        <v>0</v>
      </c>
      <c r="F20" s="1">
        <f t="shared" si="34"/>
        <v>1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16</v>
      </c>
      <c r="R20" s="2">
        <v>4.0999999999999996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1</v>
      </c>
      <c r="E21" s="1">
        <f t="shared" si="35"/>
        <v>0</v>
      </c>
      <c r="F21" s="1">
        <f t="shared" si="35"/>
        <v>1</v>
      </c>
      <c r="G21" s="1">
        <f t="shared" si="35"/>
        <v>0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9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16</v>
      </c>
      <c r="R22" s="2">
        <v>8.6999999999999993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11</v>
      </c>
    </row>
    <row r="24" spans="1:25" ht="12.75" customHeight="1" x14ac:dyDescent="0.25">
      <c r="A24" s="18"/>
      <c r="B24" s="18"/>
      <c r="C24" s="23">
        <f t="shared" ref="C24:I24" si="39">COUNTIF($E$1:$H$1,$B$3)*COUNTIF($E$1:$H$1,C3)*$K$2-1</f>
        <v>-1</v>
      </c>
      <c r="D24" s="23">
        <f t="shared" si="39"/>
        <v>-1</v>
      </c>
      <c r="E24" s="23">
        <f t="shared" si="39"/>
        <v>-1</v>
      </c>
      <c r="F24" s="23">
        <f t="shared" si="39"/>
        <v>-1</v>
      </c>
      <c r="G24" s="19">
        <f t="shared" si="39"/>
        <v>-1</v>
      </c>
      <c r="H24" s="23">
        <f t="shared" si="39"/>
        <v>-1</v>
      </c>
      <c r="I24" s="23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9</v>
      </c>
      <c r="R24" s="2">
        <v>16.7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11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23">
        <f>B26*$L$2</f>
        <v>0</v>
      </c>
      <c r="D26" s="19">
        <f>COUNTIF($E$1:$H$1,$C$3)*COUNTIF($E$1:$H$1,D3)*$K$2</f>
        <v>4.5</v>
      </c>
      <c r="E26" s="19">
        <f t="shared" ref="E26:I26" si="42">COUNTIF($E$1:$H$1,$C$3)*COUNTIF($E$1:$H$1,E3)*$K$2</f>
        <v>0</v>
      </c>
      <c r="F26" s="19">
        <f t="shared" si="42"/>
        <v>4.5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1</v>
      </c>
      <c r="L26" s="1">
        <f t="shared" si="43"/>
        <v>0</v>
      </c>
      <c r="P26" s="1" t="s">
        <v>78</v>
      </c>
      <c r="Q26" s="1">
        <v>16</v>
      </c>
      <c r="R26" s="2">
        <v>53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23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9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23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4.5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11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23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16</v>
      </c>
      <c r="R29" s="2">
        <v>94.7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23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2">
        <f>M30*$L$2-($B$1-2)</f>
        <v>-14</v>
      </c>
      <c r="Q30" s="1">
        <v>9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23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2">
        <f t="shared" ref="N31:N57" si="49">M31*$L$2-($B$1-2)</f>
        <v>-14</v>
      </c>
      <c r="Q31" s="1">
        <v>11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23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2">
        <f t="shared" si="49"/>
        <v>-14</v>
      </c>
      <c r="P32" s="1" t="s">
        <v>80</v>
      </c>
      <c r="Q32" s="1">
        <v>16</v>
      </c>
      <c r="R32" s="26">
        <v>4.5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23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2">
        <f t="shared" si="49"/>
        <v>-14</v>
      </c>
      <c r="Q33" s="1">
        <v>9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23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2">
        <f t="shared" si="49"/>
        <v>-14</v>
      </c>
      <c r="Q34" s="1">
        <v>16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23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2">
        <f t="shared" si="49"/>
        <v>-14</v>
      </c>
      <c r="Q35" s="1">
        <v>11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23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2">
        <f t="shared" si="49"/>
        <v>-14</v>
      </c>
      <c r="Q36" s="1">
        <v>16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23">
        <f t="shared" si="44"/>
        <v>0</v>
      </c>
      <c r="L37" s="1" t="s">
        <v>49</v>
      </c>
      <c r="M37" s="1">
        <f>COUNTIF(E1:G1,C3)*COUNTIF(E1:G1,D3)</f>
        <v>1</v>
      </c>
      <c r="N37" s="2">
        <f t="shared" si="49"/>
        <v>39</v>
      </c>
      <c r="Q37" s="1">
        <v>8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23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2">
        <f t="shared" si="49"/>
        <v>-14</v>
      </c>
      <c r="Q38" s="1">
        <v>9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23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2">
        <f t="shared" si="49"/>
        <v>-14</v>
      </c>
      <c r="Q39" s="1">
        <v>11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23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2">
        <f t="shared" si="49"/>
        <v>-14</v>
      </c>
      <c r="Q40" s="1">
        <v>9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23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2">
        <f t="shared" si="49"/>
        <v>-14</v>
      </c>
      <c r="Q41" s="1">
        <v>8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23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2">
        <f t="shared" si="49"/>
        <v>-14</v>
      </c>
      <c r="Q42" s="1">
        <v>11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23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2">
        <f t="shared" si="49"/>
        <v>-14</v>
      </c>
      <c r="Q43" s="1">
        <v>8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23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2">
        <f t="shared" si="49"/>
        <v>-14</v>
      </c>
      <c r="P44" s="1" t="s">
        <v>81</v>
      </c>
      <c r="Q44" s="1">
        <v>16</v>
      </c>
      <c r="R44" s="2">
        <v>356.5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23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2">
        <f t="shared" si="49"/>
        <v>-14</v>
      </c>
      <c r="Q45" s="1">
        <v>9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23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2">
        <f t="shared" si="49"/>
        <v>-14</v>
      </c>
      <c r="Q46" s="1">
        <v>11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23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2">
        <f t="shared" si="49"/>
        <v>-14</v>
      </c>
      <c r="Q47" s="1">
        <v>8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23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2">
        <f t="shared" si="49"/>
        <v>-14</v>
      </c>
      <c r="P48" s="1" t="s">
        <v>82</v>
      </c>
      <c r="Q48" s="1">
        <v>16</v>
      </c>
      <c r="R48" s="2">
        <v>440.4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23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2">
        <f t="shared" si="49"/>
        <v>-14</v>
      </c>
      <c r="Q49" s="1">
        <v>9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23">
        <f t="shared" si="44"/>
        <v>0</v>
      </c>
      <c r="F50" s="19"/>
      <c r="L50" s="1" t="s">
        <v>62</v>
      </c>
      <c r="M50" s="1">
        <f>COUNTIF(E1:G1,E3)*COUNTIF(E1:G1,H3)</f>
        <v>0</v>
      </c>
      <c r="N50" s="2">
        <f t="shared" si="49"/>
        <v>-14</v>
      </c>
      <c r="Q50" s="1">
        <v>11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23">
        <f t="shared" si="44"/>
        <v>0</v>
      </c>
      <c r="F51" s="19"/>
      <c r="L51" s="1" t="s">
        <v>63</v>
      </c>
      <c r="M51" s="1">
        <f>COUNTIF(E1:G1,E3)*COUNTIF(E1:G1,I3)</f>
        <v>0</v>
      </c>
      <c r="N51" s="2">
        <f t="shared" si="49"/>
        <v>-14</v>
      </c>
      <c r="Q51" s="1">
        <v>8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23">
        <f t="shared" si="44"/>
        <v>0</v>
      </c>
      <c r="F52" s="19"/>
      <c r="L52" s="1" t="s">
        <v>64</v>
      </c>
      <c r="M52" s="1">
        <f>COUNTIF(E1:G1,F3)*COUNTIF(E1:G1,G3)</f>
        <v>0</v>
      </c>
      <c r="N52" s="2">
        <f t="shared" si="49"/>
        <v>-14</v>
      </c>
      <c r="Q52" s="1">
        <v>3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23">
        <f t="shared" si="44"/>
        <v>0</v>
      </c>
      <c r="F53" s="19"/>
      <c r="L53" s="1" t="s">
        <v>65</v>
      </c>
      <c r="M53" s="1">
        <f>COUNTIF(E1:G1,F3)*COUNTIF(E1:G1,H3)</f>
        <v>0</v>
      </c>
      <c r="N53" s="2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23">
        <f t="shared" si="44"/>
        <v>0</v>
      </c>
      <c r="F54" s="19"/>
      <c r="L54" s="1" t="s">
        <v>66</v>
      </c>
      <c r="M54" s="1">
        <f>COUNTIF(E1:G1,F3)*COUNTIF(E1:G1,I3)</f>
        <v>0</v>
      </c>
      <c r="N54" s="2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23">
        <f t="shared" si="44"/>
        <v>0</v>
      </c>
      <c r="F55" s="19"/>
      <c r="L55" s="1" t="s">
        <v>67</v>
      </c>
      <c r="M55" s="1">
        <f>COUNTIF(E1:G1,G3)*COUNTIF(E1:G1,H3)</f>
        <v>0</v>
      </c>
      <c r="N55" s="2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23">
        <f t="shared" si="44"/>
        <v>0</v>
      </c>
      <c r="F56" s="19"/>
      <c r="L56" s="1" t="s">
        <v>68</v>
      </c>
      <c r="M56" s="1">
        <f>COUNTIF(E1:G1,G3)*COUNTIF(E1:G1,I3)</f>
        <v>0</v>
      </c>
      <c r="N56" s="2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23">
        <f t="shared" si="44"/>
        <v>0</v>
      </c>
      <c r="F57" s="19"/>
      <c r="L57" s="1" t="s">
        <v>69</v>
      </c>
      <c r="M57" s="1">
        <f>COUNTIF(E1:G1,H3)*COUNTIF(E1:G1,I3)</f>
        <v>0</v>
      </c>
      <c r="N57" s="2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23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23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23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23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23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23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23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23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23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23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23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23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23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23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23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23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23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23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23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23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23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23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23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23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conditionalFormatting sqref="J11:J1048528 K21:N28">
    <cfRule type="expression" dxfId="52" priority="1">
      <formula>$E$1:$I$1=J13</formula>
    </cfRule>
  </conditionalFormatting>
  <conditionalFormatting sqref="J1048557:J1048576">
    <cfRule type="expression" dxfId="51" priority="20">
      <formula>$E$1:$I$1=J19</formula>
    </cfRule>
  </conditionalFormatting>
  <conditionalFormatting sqref="I3">
    <cfRule type="expression" dxfId="50" priority="23">
      <formula>$E$1:$I$1=#REF!</formula>
    </cfRule>
  </conditionalFormatting>
  <conditionalFormatting sqref="J1:J2">
    <cfRule type="expression" dxfId="49" priority="38">
      <formula>$E$1:$I$1=#REF!</formula>
    </cfRule>
  </conditionalFormatting>
  <conditionalFormatting sqref="J1048529:J1048556">
    <cfRule type="expression" dxfId="48" priority="41">
      <formula>$E$1:$I$1=J1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43345</v>
      </c>
      <c r="B1" s="1">
        <v>18</v>
      </c>
      <c r="C1" s="1" t="s">
        <v>25</v>
      </c>
      <c r="D1" s="1" t="s">
        <v>26</v>
      </c>
      <c r="E1" s="9">
        <v>2</v>
      </c>
      <c r="F1" s="9">
        <v>15</v>
      </c>
      <c r="G1" s="9">
        <v>8</v>
      </c>
      <c r="H1" s="9">
        <v>9</v>
      </c>
      <c r="I1" s="9">
        <v>11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6</v>
      </c>
      <c r="B2" s="1" t="s">
        <v>1</v>
      </c>
      <c r="D2" s="1">
        <v>15.8</v>
      </c>
      <c r="E2" s="1">
        <v>2.8</v>
      </c>
      <c r="F2" s="1">
        <v>2.5</v>
      </c>
      <c r="G2" s="1">
        <v>1.2</v>
      </c>
      <c r="J2" s="2">
        <f>D2</f>
        <v>15.8</v>
      </c>
      <c r="K2" s="2">
        <v>4.0999999999999996</v>
      </c>
      <c r="L2" s="2">
        <v>27.6</v>
      </c>
      <c r="M2" s="2">
        <v>307.39999999999998</v>
      </c>
      <c r="N2" s="2">
        <v>2369.4</v>
      </c>
      <c r="P2" s="8">
        <v>6.2</v>
      </c>
      <c r="Q2" s="8">
        <v>10.9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18</v>
      </c>
      <c r="C3" s="4">
        <v>2</v>
      </c>
      <c r="D3" s="4">
        <v>7</v>
      </c>
      <c r="E3" s="4">
        <v>15</v>
      </c>
      <c r="F3" s="4">
        <v>10</v>
      </c>
      <c r="G3" s="4">
        <v>4</v>
      </c>
      <c r="H3" s="4">
        <v>8</v>
      </c>
      <c r="I3" s="4">
        <v>13</v>
      </c>
      <c r="J3" s="10">
        <f>COUNTIF(B3:I3,$E$1)*$J$2-8</f>
        <v>7.8000000000000007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-15.700000000000001</v>
      </c>
      <c r="L3" s="10">
        <f>IF((COUNTIF(B3:I3,$E$1)+COUNTIF(B3:I3,$F$1)+COUNTIF(B3:I3,$G$1))=3,$L$2,0)-COMBIN(8,3)</f>
        <v>-28.4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-1.7999999999999998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13</v>
      </c>
      <c r="U3" s="5">
        <v>2</v>
      </c>
      <c r="V3" s="5">
        <f t="shared" ref="V3:V21" si="0">COUNTIF($E$1:$F$1,U3)</f>
        <v>1</v>
      </c>
      <c r="W3" s="5">
        <f t="shared" ref="W3:W21" si="1">COUNTIF($E$1:$G$1,U3)</f>
        <v>1</v>
      </c>
      <c r="X3" s="5">
        <f t="shared" ref="X3:X21" si="2">COUNTIF($E$1:$H$1,U3)</f>
        <v>1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18</v>
      </c>
      <c r="C4" s="1">
        <f t="shared" ref="C4:H4" si="5">C3</f>
        <v>2</v>
      </c>
      <c r="D4" s="1">
        <f t="shared" si="5"/>
        <v>7</v>
      </c>
      <c r="E4" s="1">
        <f t="shared" si="5"/>
        <v>15</v>
      </c>
      <c r="F4" s="1">
        <f t="shared" si="5"/>
        <v>10</v>
      </c>
      <c r="G4" s="1">
        <f t="shared" si="5"/>
        <v>4</v>
      </c>
      <c r="H4" s="1">
        <f t="shared" si="5"/>
        <v>8</v>
      </c>
      <c r="J4" s="10">
        <f>COUNTIF(B4:I4,$E$1)*$J$2-7</f>
        <v>8.8000000000000007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-8.7000000000000011</v>
      </c>
      <c r="L4" s="10">
        <f>IF((COUNTIF(B4:I4,$E$1)+COUNTIF(B4:I4,$F$1)+COUNTIF(B4:I4,$G$1))=3,$L$2,0)-COMBIN(7,3)</f>
        <v>-7.3999999999999986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-0.79999999999999982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8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18</v>
      </c>
      <c r="C5" s="1">
        <f t="shared" ref="C5" si="7">C4</f>
        <v>2</v>
      </c>
      <c r="D5" s="1">
        <f t="shared" ref="D5" si="8">D4</f>
        <v>7</v>
      </c>
      <c r="E5" s="1">
        <f t="shared" ref="E5" si="9">E4</f>
        <v>15</v>
      </c>
      <c r="F5" s="1">
        <f t="shared" ref="F5" si="10">F4</f>
        <v>10</v>
      </c>
      <c r="G5" s="1">
        <f t="shared" ref="G5" si="11">G4</f>
        <v>4</v>
      </c>
      <c r="J5" s="10">
        <f>COUNTIF(B5:I5,$E$1)*$J$2-6</f>
        <v>9.8000000000000007</v>
      </c>
      <c r="K5" s="10">
        <f t="shared" si="6"/>
        <v>-10.9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0.20000000000000018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4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18</v>
      </c>
      <c r="C6" s="1">
        <f t="shared" ref="C6" si="12">C5</f>
        <v>2</v>
      </c>
      <c r="D6" s="1">
        <f t="shared" ref="D6" si="13">D5</f>
        <v>7</v>
      </c>
      <c r="E6" s="1">
        <f t="shared" ref="E6" si="14">E5</f>
        <v>15</v>
      </c>
      <c r="F6" s="1">
        <f t="shared" ref="F6" si="15">F5</f>
        <v>10</v>
      </c>
      <c r="J6" s="10">
        <f>COUNTIF(B6:I6,$E$1)*$J$2-5</f>
        <v>10.8</v>
      </c>
      <c r="K6" s="10">
        <f t="shared" si="6"/>
        <v>-5.9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1.2000000000000002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10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18</v>
      </c>
      <c r="C7" s="1">
        <f t="shared" ref="C7" si="16">C6</f>
        <v>2</v>
      </c>
      <c r="D7" s="1">
        <f t="shared" ref="D7" si="17">D6</f>
        <v>7</v>
      </c>
      <c r="E7" s="1">
        <f t="shared" ref="E7" si="18">E6</f>
        <v>15</v>
      </c>
      <c r="J7" s="10">
        <f>COUNTIF(B7:I7,$E$1)*$J$2-4</f>
        <v>11.8</v>
      </c>
      <c r="K7" s="10">
        <f t="shared" si="6"/>
        <v>-1.9000000000000004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5.2</v>
      </c>
      <c r="P7" s="11">
        <f>COUNTIF(B3:E3,F1)*P2-4</f>
        <v>2.2000000000000002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15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18</v>
      </c>
      <c r="C8" s="1">
        <f t="shared" ref="C8" si="19">C7</f>
        <v>2</v>
      </c>
      <c r="D8" s="1">
        <f t="shared" ref="D8" si="20">D7</f>
        <v>7</v>
      </c>
      <c r="J8" s="10">
        <f>COUNTIF(B8:I8,$E$1)*$J$2-3</f>
        <v>12.8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7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18</v>
      </c>
      <c r="C9" s="1">
        <f t="shared" ref="C9" si="21">C8</f>
        <v>2</v>
      </c>
      <c r="J9" s="10">
        <f>COUNTIF(B9:I9,$E$1)*$J$2-2</f>
        <v>13.8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2</v>
      </c>
      <c r="U9" s="5">
        <v>8</v>
      </c>
      <c r="V9" s="5">
        <f t="shared" si="0"/>
        <v>0</v>
      </c>
      <c r="W9" s="5">
        <f t="shared" si="1"/>
        <v>1</v>
      </c>
      <c r="X9" s="5">
        <f t="shared" si="2"/>
        <v>1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18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18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1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-136</v>
      </c>
      <c r="C11" s="1">
        <f t="shared" ref="C11:I11" si="22">COUNTIF($E$1:$G$1,C3)*$L$2-COMBIN(($B$1-1),2)</f>
        <v>-108.4</v>
      </c>
      <c r="D11" s="1">
        <f t="shared" si="22"/>
        <v>-136</v>
      </c>
      <c r="E11" s="1">
        <f t="shared" si="22"/>
        <v>-108.4</v>
      </c>
      <c r="F11" s="1">
        <f t="shared" si="22"/>
        <v>-136</v>
      </c>
      <c r="G11" s="1">
        <f t="shared" si="22"/>
        <v>-136</v>
      </c>
      <c r="H11" s="1">
        <f>COUNTIF($E$1:$G$1,H3)*$L$2-COMBIN(($B$1-1),2)</f>
        <v>-108.4</v>
      </c>
      <c r="I11" s="1">
        <f t="shared" si="22"/>
        <v>-136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1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1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1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1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U16" s="5">
        <v>15</v>
      </c>
      <c r="V16" s="5">
        <f t="shared" si="0"/>
        <v>1</v>
      </c>
      <c r="W16" s="5">
        <f t="shared" si="1"/>
        <v>1</v>
      </c>
      <c r="X16" s="5">
        <f t="shared" si="2"/>
        <v>1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1</v>
      </c>
      <c r="F18" s="1">
        <f t="shared" si="32"/>
        <v>0</v>
      </c>
      <c r="G18" s="1">
        <f t="shared" si="32"/>
        <v>0</v>
      </c>
      <c r="H18" s="1">
        <f t="shared" si="32"/>
        <v>1</v>
      </c>
      <c r="I18" s="1">
        <f t="shared" si="32"/>
        <v>0</v>
      </c>
      <c r="J18" s="1">
        <v>2</v>
      </c>
      <c r="K18" s="1">
        <f t="shared" si="25"/>
        <v>1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0</v>
      </c>
      <c r="E19" s="1">
        <f t="shared" si="33"/>
        <v>1</v>
      </c>
      <c r="F19" s="1">
        <f t="shared" si="33"/>
        <v>0</v>
      </c>
      <c r="G19" s="1">
        <f t="shared" si="33"/>
        <v>0</v>
      </c>
      <c r="H19" s="1">
        <f t="shared" si="33"/>
        <v>1</v>
      </c>
      <c r="I19" s="1">
        <f t="shared" si="33"/>
        <v>0</v>
      </c>
      <c r="J19" s="1">
        <v>1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1</v>
      </c>
      <c r="F20" s="1">
        <f t="shared" si="34"/>
        <v>0</v>
      </c>
      <c r="G20" s="1">
        <f t="shared" si="34"/>
        <v>0</v>
      </c>
      <c r="H20" s="1">
        <f t="shared" si="34"/>
        <v>1</v>
      </c>
      <c r="I20" s="1">
        <f t="shared" si="34"/>
        <v>0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1</v>
      </c>
      <c r="F21" s="1">
        <f t="shared" si="35"/>
        <v>0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0</v>
      </c>
      <c r="N22" s="1">
        <f t="shared" si="37"/>
        <v>0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4.0999999999999996</v>
      </c>
      <c r="F26" s="19">
        <f t="shared" si="42"/>
        <v>0</v>
      </c>
      <c r="G26" s="19">
        <f t="shared" si="42"/>
        <v>0</v>
      </c>
      <c r="H26" s="19">
        <f t="shared" si="42"/>
        <v>4.0999999999999996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0</v>
      </c>
      <c r="L26" s="1">
        <f t="shared" si="43"/>
        <v>0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4.0999999999999996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-16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-16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-16</v>
      </c>
    </row>
    <row r="33" spans="1:14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10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-16</v>
      </c>
    </row>
    <row r="34" spans="1:14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0.90000000000000036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-16</v>
      </c>
    </row>
    <row r="35" spans="1:14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-16</v>
      </c>
    </row>
    <row r="36" spans="1:14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-16</v>
      </c>
    </row>
    <row r="37" spans="1:14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-16</v>
      </c>
    </row>
    <row r="38" spans="1:14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1</v>
      </c>
      <c r="N38" s="1">
        <f t="shared" si="49"/>
        <v>11.600000000000001</v>
      </c>
    </row>
    <row r="39" spans="1:14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-16</v>
      </c>
    </row>
    <row r="40" spans="1:14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-16</v>
      </c>
    </row>
    <row r="41" spans="1:14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-16</v>
      </c>
    </row>
    <row r="42" spans="1:14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-16</v>
      </c>
    </row>
    <row r="43" spans="1:14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-16</v>
      </c>
    </row>
    <row r="44" spans="1:14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-16</v>
      </c>
    </row>
    <row r="45" spans="1:14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-16</v>
      </c>
    </row>
    <row r="46" spans="1:14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-16</v>
      </c>
    </row>
    <row r="47" spans="1:14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-16</v>
      </c>
    </row>
    <row r="48" spans="1:14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-16</v>
      </c>
    </row>
    <row r="49" spans="1:14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-16</v>
      </c>
    </row>
    <row r="50" spans="1:14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1</v>
      </c>
      <c r="N50" s="1">
        <f t="shared" si="49"/>
        <v>11.600000000000001</v>
      </c>
    </row>
    <row r="51" spans="1:14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-16</v>
      </c>
    </row>
    <row r="52" spans="1:14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-16</v>
      </c>
    </row>
    <row r="53" spans="1:14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-16</v>
      </c>
    </row>
    <row r="54" spans="1:14" ht="12.75" customHeight="1" x14ac:dyDescent="0.25">
      <c r="A54" s="1">
        <v>247</v>
      </c>
      <c r="B54" s="18">
        <f>COUNTIF($E$1:$G$1,$C$3)*COUNTIF($E$1:$G$1,$E$3)*COUNTIF($E$1:$G$1,H3)</f>
        <v>1</v>
      </c>
      <c r="C54" s="18">
        <f t="shared" si="44"/>
        <v>27.6</v>
      </c>
      <c r="F54" s="19"/>
      <c r="L54" s="1" t="s">
        <v>66</v>
      </c>
      <c r="M54" s="1">
        <f>COUNTIF(E1:G1,F3)*COUNTIF(E1:G1,I3)</f>
        <v>0</v>
      </c>
      <c r="N54" s="1">
        <f t="shared" si="49"/>
        <v>-16</v>
      </c>
    </row>
    <row r="55" spans="1:14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-16</v>
      </c>
    </row>
    <row r="56" spans="1:14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-16</v>
      </c>
    </row>
    <row r="57" spans="1:14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-16</v>
      </c>
    </row>
    <row r="58" spans="1:14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4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4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4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4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4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4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43346</v>
      </c>
      <c r="B1" s="1">
        <v>14</v>
      </c>
      <c r="C1" s="1" t="s">
        <v>25</v>
      </c>
      <c r="D1" s="1" t="s">
        <v>26</v>
      </c>
      <c r="E1" s="9">
        <v>4</v>
      </c>
      <c r="F1" s="9">
        <v>3</v>
      </c>
      <c r="G1" s="9">
        <v>5</v>
      </c>
      <c r="H1" s="9">
        <v>10</v>
      </c>
      <c r="I1" s="9">
        <v>1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6</v>
      </c>
      <c r="B2" s="1" t="s">
        <v>7</v>
      </c>
      <c r="D2" s="1">
        <v>8.3000000000000007</v>
      </c>
      <c r="E2" s="1">
        <v>2.8</v>
      </c>
      <c r="F2" s="1">
        <v>2.5</v>
      </c>
      <c r="G2" s="1">
        <v>4.7</v>
      </c>
      <c r="J2" s="2">
        <v>8.3000000000000007</v>
      </c>
      <c r="K2" s="2">
        <v>7.3</v>
      </c>
      <c r="L2" s="2">
        <v>102</v>
      </c>
      <c r="M2" s="2">
        <v>362.1</v>
      </c>
      <c r="N2" s="2">
        <v>285.3</v>
      </c>
      <c r="P2" s="8"/>
      <c r="Q2" s="8">
        <v>7.7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4</v>
      </c>
      <c r="C3" s="4">
        <v>3</v>
      </c>
      <c r="D3" s="4">
        <v>1</v>
      </c>
      <c r="E3" s="4">
        <v>10</v>
      </c>
      <c r="F3" s="4">
        <v>6</v>
      </c>
      <c r="G3" s="4">
        <v>5</v>
      </c>
      <c r="H3" s="4">
        <v>2</v>
      </c>
      <c r="I3" s="4">
        <v>11</v>
      </c>
      <c r="J3" s="10">
        <f>COUNTIF(B3:I3,$E$1)*$J$2-8</f>
        <v>0.30000000000000071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15.799999999999997</v>
      </c>
      <c r="L3" s="10">
        <f>IF((COUNTIF(B3:I3,$E$1)+COUNTIF(B3:I3,$F$1)+COUNTIF(B3:I3,$G$1))=3,$L$2,0)-COMBIN(8,3)</f>
        <v>46</v>
      </c>
      <c r="M3" s="10">
        <f>IF((COUNTIF(B3:I3,$E$1)+COUNTIF(B3:I3,$F$1)+COUNTIF(B3:I3,$G$1)+COUNTIF(B3:I3,$H$1))=4,$M$2,0)-COMBIN(8,4)</f>
        <v>292.10000000000002</v>
      </c>
      <c r="N3" s="10">
        <f>IF((COUNTIF(B3:I3,$E$1)+COUNTIF(B3:I3,$F$1)+COUNTIF(B3:I3,$G$1)+COUNTIF(B3:I3,$H$1)+COUNTIF(B3:I3,$I$1))=5,$N$2,0)-COMBIN(8,5)</f>
        <v>229.3</v>
      </c>
      <c r="O3" s="11">
        <f>IF(I3=$F$1,1,0)*$P$2-1</f>
        <v>-1</v>
      </c>
      <c r="P3" s="10">
        <f>COUNTIF(B3:I3,F1)*P2-8</f>
        <v>-8</v>
      </c>
      <c r="Q3" s="10">
        <f>COUNTIF(B3:I3,H1)*Q2-8</f>
        <v>-0.29999999999999982</v>
      </c>
      <c r="R3" s="11">
        <f>IF(I3=$H$1,1,0)*$Q$2-1</f>
        <v>-1</v>
      </c>
      <c r="S3" s="12">
        <v>8</v>
      </c>
      <c r="T3" s="12">
        <f>I3</f>
        <v>11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4</v>
      </c>
      <c r="C4" s="1">
        <f t="shared" ref="C4:H4" si="5">C3</f>
        <v>3</v>
      </c>
      <c r="D4" s="1">
        <f t="shared" si="5"/>
        <v>1</v>
      </c>
      <c r="E4" s="1">
        <f t="shared" si="5"/>
        <v>10</v>
      </c>
      <c r="F4" s="1">
        <f t="shared" si="5"/>
        <v>6</v>
      </c>
      <c r="G4" s="1">
        <f t="shared" si="5"/>
        <v>5</v>
      </c>
      <c r="H4" s="1">
        <f t="shared" si="5"/>
        <v>2</v>
      </c>
      <c r="J4" s="10">
        <f>COUNTIF(B4:I4,$E$1)*$J$2-7</f>
        <v>1.3000000000000007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22.799999999999997</v>
      </c>
      <c r="L4" s="10">
        <f>IF((COUNTIF(B4:I4,$E$1)+COUNTIF(B4:I4,$F$1)+COUNTIF(B4:I4,$G$1))=3,$L$2,0)-COMBIN(7,3)</f>
        <v>67</v>
      </c>
      <c r="M4" s="10">
        <f>IF((COUNTIF(B4:I4,$E$1)+COUNTIF(B4:I4,$F$1)+COUNTIF(B4:I4,$G$1)+COUNTIF(B4:I4,$H$1))=4,$M$2,0)-COMBIN(7,4)</f>
        <v>327.10000000000002</v>
      </c>
      <c r="N4" s="10">
        <f>IF((COUNTIF(B4:I4,$E$1)+COUNTIF(B4:I4,$F$1)+COUNTIF(B4:I4,$G$1)+COUNTIF(B4:I4,$H$1)+COUNTIF(B4:I4,$I$1))=5,$N$2,0)-COMBIN(7,5)</f>
        <v>264.3</v>
      </c>
      <c r="O4" s="11">
        <f>IF(H3=$F$1,1,0)*$P$2-1</f>
        <v>-1</v>
      </c>
      <c r="P4" s="11">
        <f>COUNTIF(B3:H3,F1)*P2-7</f>
        <v>-7</v>
      </c>
      <c r="Q4" s="10">
        <f>COUNTIF(B3:H3,H1)*Q2-7</f>
        <v>0.70000000000000018</v>
      </c>
      <c r="R4" s="11">
        <f>IF(H3=$H$1,1,0)*$Q$2-1</f>
        <v>-1</v>
      </c>
      <c r="S4" s="12">
        <v>7</v>
      </c>
      <c r="T4" s="12">
        <f>H3</f>
        <v>2</v>
      </c>
      <c r="U4" s="5">
        <v>3</v>
      </c>
      <c r="V4" s="5">
        <f t="shared" si="0"/>
        <v>1</v>
      </c>
      <c r="W4" s="5">
        <f t="shared" si="1"/>
        <v>1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4</v>
      </c>
      <c r="C5" s="1">
        <f t="shared" ref="C5" si="7">C4</f>
        <v>3</v>
      </c>
      <c r="D5" s="1">
        <f t="shared" ref="D5" si="8">D4</f>
        <v>1</v>
      </c>
      <c r="E5" s="1">
        <f t="shared" ref="E5" si="9">E4</f>
        <v>10</v>
      </c>
      <c r="F5" s="1">
        <f t="shared" ref="F5" si="10">F4</f>
        <v>6</v>
      </c>
      <c r="G5" s="1">
        <f t="shared" ref="G5" si="11">G4</f>
        <v>5</v>
      </c>
      <c r="J5" s="10">
        <f>COUNTIF(B5:I5,$E$1)*$J$2-6</f>
        <v>2.3000000000000007</v>
      </c>
      <c r="K5" s="10">
        <f t="shared" si="6"/>
        <v>28.799999999999997</v>
      </c>
      <c r="L5" s="10">
        <f>IF((COUNTIF(B5:I5,$E$1)+COUNTIF(B5:I5,$F$1)+COUNTIF(B5:I5,$G$1))=3,$L$2,0)-COMBIN(6,3)</f>
        <v>82</v>
      </c>
      <c r="M5" s="10">
        <f>IF((COUNTIF(B5:I5,$E$1)+COUNTIF(B5:I5,$F$1)+COUNTIF(B5:I5,$G$1)+COUNTIF(B5:I5,$H$1))=4,$M$2,0)-COMBIN(6,4)</f>
        <v>347.1</v>
      </c>
      <c r="N5" s="10">
        <f>IF((COUNTIF(B5:I5,$E$1)+COUNTIF(B5:I5,$F$1)+COUNTIF(B5:I5,$G$1)+COUNTIF(B5:I5,$H$1)+COUNTIF(B5:I5,$I$1))=5,$N$2,0)-COMBIN(6,5)</f>
        <v>279.3</v>
      </c>
      <c r="O5" s="11">
        <f>IF(G3=$F$1,1,0)*$P$2-1</f>
        <v>-1</v>
      </c>
      <c r="P5" s="11">
        <f>COUNTIF(B3:G3,F1)*P2-6</f>
        <v>-6</v>
      </c>
      <c r="Q5" s="10">
        <f>COUNTIF(B3:G3,H1)*Q2-6</f>
        <v>1.7000000000000002</v>
      </c>
      <c r="R5" s="11">
        <f>IF(G3=$H$1,1,0)*$Q$2-1</f>
        <v>-1</v>
      </c>
      <c r="S5" s="12">
        <v>6</v>
      </c>
      <c r="T5" s="12">
        <f>G3</f>
        <v>5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4</v>
      </c>
      <c r="C6" s="1">
        <f t="shared" ref="C6" si="12">C5</f>
        <v>3</v>
      </c>
      <c r="D6" s="1">
        <f t="shared" ref="D6" si="13">D5</f>
        <v>1</v>
      </c>
      <c r="E6" s="1">
        <f t="shared" ref="E6" si="14">E5</f>
        <v>10</v>
      </c>
      <c r="F6" s="1">
        <f t="shared" ref="F6" si="15">F5</f>
        <v>6</v>
      </c>
      <c r="J6" s="10">
        <f>COUNTIF(B6:I6,$E$1)*$J$2-5</f>
        <v>3.3000000000000007</v>
      </c>
      <c r="K6" s="10">
        <f t="shared" si="6"/>
        <v>11.899999999999999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2.7</v>
      </c>
      <c r="R6" s="11">
        <f>IF(F3=$H$1,1,0)*$Q$2-1</f>
        <v>-1</v>
      </c>
      <c r="S6" s="12">
        <v>5</v>
      </c>
      <c r="T6" s="12">
        <f>F3</f>
        <v>6</v>
      </c>
      <c r="U6" s="5">
        <v>5</v>
      </c>
      <c r="V6" s="5">
        <f t="shared" si="0"/>
        <v>0</v>
      </c>
      <c r="W6" s="5">
        <f t="shared" si="1"/>
        <v>1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4</v>
      </c>
      <c r="C7" s="1">
        <f t="shared" ref="C7" si="16">C6</f>
        <v>3</v>
      </c>
      <c r="D7" s="1">
        <f t="shared" ref="D7" si="17">D6</f>
        <v>1</v>
      </c>
      <c r="E7" s="1">
        <f t="shared" ref="E7" si="18">E6</f>
        <v>10</v>
      </c>
      <c r="J7" s="10">
        <f>COUNTIF(B7:I7,$E$1)*$J$2-4</f>
        <v>4.3000000000000007</v>
      </c>
      <c r="K7" s="10">
        <f t="shared" si="6"/>
        <v>15.899999999999999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3.7</v>
      </c>
      <c r="R7" s="11">
        <f>IF(E3=$H$1,1,0)*$Q$2-1</f>
        <v>6.7</v>
      </c>
      <c r="S7" s="12">
        <v>4</v>
      </c>
      <c r="T7" s="12">
        <f>E3</f>
        <v>10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4</v>
      </c>
      <c r="C8" s="1">
        <f t="shared" ref="C8" si="19">C7</f>
        <v>3</v>
      </c>
      <c r="D8" s="1">
        <f t="shared" ref="D8" si="20">D7</f>
        <v>1</v>
      </c>
      <c r="J8" s="10">
        <f>COUNTIF(B8:I8,$E$1)*$J$2-3</f>
        <v>5.3000000000000007</v>
      </c>
      <c r="K8" s="10">
        <f t="shared" si="6"/>
        <v>4.3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4</v>
      </c>
      <c r="C9" s="1">
        <f t="shared" ref="C9" si="21">C8</f>
        <v>3</v>
      </c>
      <c r="J9" s="10">
        <f>COUNTIF(B9:I9,$E$1)*$J$2-2</f>
        <v>6.3000000000000007</v>
      </c>
      <c r="K9" s="10">
        <f t="shared" si="6"/>
        <v>6.3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3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4</v>
      </c>
      <c r="J10" s="10">
        <f>COUNTIF(B10:I10,$E$1)*$J$2-1</f>
        <v>7.3000000000000007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4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24</v>
      </c>
      <c r="C11" s="1">
        <f t="shared" ref="C11:I11" si="22">COUNTIF($E$1:$G$1,C3)*$L$2-COMBIN(($B$1-1),2)</f>
        <v>24</v>
      </c>
      <c r="D11" s="1">
        <f t="shared" si="22"/>
        <v>-78</v>
      </c>
      <c r="E11" s="1">
        <f t="shared" si="22"/>
        <v>-78</v>
      </c>
      <c r="F11" s="1">
        <f t="shared" si="22"/>
        <v>-78</v>
      </c>
      <c r="G11" s="1">
        <f t="shared" si="22"/>
        <v>24</v>
      </c>
      <c r="H11" s="1">
        <f>COUNTIF($E$1:$G$1,H3)*$L$2-COMBIN(($B$1-1),2)</f>
        <v>-78</v>
      </c>
      <c r="I11" s="1">
        <f t="shared" si="22"/>
        <v>-78</v>
      </c>
      <c r="L11" s="1">
        <v>1</v>
      </c>
      <c r="O11" s="12"/>
      <c r="P11" s="3"/>
      <c r="Q11" s="3"/>
      <c r="R11" s="11">
        <f>SUM(R3:R10)</f>
        <v>-0.29999999999999982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1</v>
      </c>
      <c r="Y11" s="5">
        <f t="shared" si="3"/>
        <v>1</v>
      </c>
    </row>
    <row r="12" spans="1:25" ht="12.75" customHeight="1" x14ac:dyDescent="0.25">
      <c r="A12" s="1" t="s">
        <v>36</v>
      </c>
      <c r="B12" s="1">
        <f>IF(B3=$E$1,1,0)</f>
        <v>1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1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1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1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1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1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1</v>
      </c>
      <c r="D19" s="1">
        <f t="shared" si="33"/>
        <v>0</v>
      </c>
      <c r="E19" s="1">
        <f t="shared" si="33"/>
        <v>0</v>
      </c>
      <c r="F19" s="1">
        <f t="shared" si="33"/>
        <v>0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1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1</v>
      </c>
      <c r="E21" s="1">
        <f t="shared" si="35"/>
        <v>1</v>
      </c>
      <c r="F21" s="1">
        <f t="shared" si="35"/>
        <v>0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1</v>
      </c>
      <c r="N21" s="1">
        <f>IF(N3&gt;-N12,1,0)</f>
        <v>1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1</v>
      </c>
      <c r="N22" s="1">
        <f t="shared" si="37"/>
        <v>1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1</v>
      </c>
      <c r="N23" s="1">
        <f t="shared" si="38"/>
        <v>1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6.3</v>
      </c>
      <c r="D24" s="19">
        <f t="shared" si="39"/>
        <v>-1</v>
      </c>
      <c r="E24" s="19">
        <f t="shared" si="39"/>
        <v>6.3</v>
      </c>
      <c r="F24" s="19">
        <f t="shared" si="39"/>
        <v>-1</v>
      </c>
      <c r="G24" s="19">
        <f t="shared" si="39"/>
        <v>6.3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7.3</v>
      </c>
      <c r="F26" s="19">
        <f t="shared" si="42"/>
        <v>0</v>
      </c>
      <c r="G26" s="19">
        <f t="shared" si="42"/>
        <v>7.3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1</v>
      </c>
      <c r="L26" s="1">
        <f t="shared" si="43"/>
        <v>0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1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1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1</v>
      </c>
      <c r="C29" s="18">
        <f t="shared" si="44"/>
        <v>102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7.3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1</v>
      </c>
      <c r="N30" s="1">
        <f>M30*$L$2-($B$1-2)</f>
        <v>90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-12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-12</v>
      </c>
    </row>
    <row r="33" spans="1:14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6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-12</v>
      </c>
    </row>
    <row r="34" spans="1:14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1</v>
      </c>
      <c r="N34" s="1">
        <f t="shared" si="49"/>
        <v>90</v>
      </c>
    </row>
    <row r="35" spans="1:14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-12</v>
      </c>
    </row>
    <row r="36" spans="1:14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-12</v>
      </c>
    </row>
    <row r="37" spans="1:14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-12</v>
      </c>
    </row>
    <row r="38" spans="1:14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-12</v>
      </c>
    </row>
    <row r="39" spans="1:14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-12</v>
      </c>
    </row>
    <row r="40" spans="1:14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1</v>
      </c>
      <c r="N40" s="1">
        <f t="shared" si="49"/>
        <v>90</v>
      </c>
    </row>
    <row r="41" spans="1:14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-12</v>
      </c>
    </row>
    <row r="42" spans="1:14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-12</v>
      </c>
    </row>
    <row r="43" spans="1:14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-12</v>
      </c>
    </row>
    <row r="44" spans="1:14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-12</v>
      </c>
    </row>
    <row r="45" spans="1:14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-12</v>
      </c>
    </row>
    <row r="46" spans="1:14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-12</v>
      </c>
    </row>
    <row r="47" spans="1:14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-12</v>
      </c>
    </row>
    <row r="48" spans="1:14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-12</v>
      </c>
    </row>
    <row r="49" spans="1:14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-12</v>
      </c>
    </row>
    <row r="50" spans="1:14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-12</v>
      </c>
    </row>
    <row r="51" spans="1:14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-12</v>
      </c>
    </row>
    <row r="52" spans="1:14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-12</v>
      </c>
    </row>
    <row r="53" spans="1:14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-12</v>
      </c>
    </row>
    <row r="54" spans="1:14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-12</v>
      </c>
    </row>
    <row r="55" spans="1:14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-12</v>
      </c>
    </row>
    <row r="56" spans="1:14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-12</v>
      </c>
    </row>
    <row r="57" spans="1:14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-12</v>
      </c>
    </row>
    <row r="58" spans="1:14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4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4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4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4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4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4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43347</v>
      </c>
      <c r="B1" s="1">
        <v>15</v>
      </c>
      <c r="C1" s="1" t="s">
        <v>25</v>
      </c>
      <c r="D1" s="1" t="s">
        <v>26</v>
      </c>
      <c r="E1" s="9">
        <v>8</v>
      </c>
      <c r="F1" s="9">
        <v>9</v>
      </c>
      <c r="G1" s="9">
        <v>11</v>
      </c>
      <c r="H1" s="9">
        <v>13</v>
      </c>
      <c r="I1" s="9">
        <v>1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8</v>
      </c>
      <c r="B2" s="1" t="s">
        <v>9</v>
      </c>
      <c r="D2" s="2">
        <f>R14</f>
        <v>6</v>
      </c>
      <c r="E2" s="2">
        <f>R15</f>
        <v>1.7</v>
      </c>
      <c r="F2" s="2">
        <f>R16</f>
        <v>1.5</v>
      </c>
      <c r="G2" s="2">
        <f>R17</f>
        <v>3.5</v>
      </c>
      <c r="J2" s="2">
        <f>D2</f>
        <v>6</v>
      </c>
      <c r="K2" s="2">
        <f>R32</f>
        <v>2.1</v>
      </c>
      <c r="L2" s="2">
        <f>R26</f>
        <v>50.9</v>
      </c>
      <c r="M2" s="2">
        <f>R44</f>
        <v>72.7</v>
      </c>
      <c r="N2" s="2">
        <f>R48</f>
        <v>42.2</v>
      </c>
      <c r="O2" s="2"/>
      <c r="P2" s="8">
        <v>6</v>
      </c>
      <c r="Q2" s="8">
        <v>7.5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5</v>
      </c>
      <c r="C3" s="4">
        <v>1</v>
      </c>
      <c r="D3" s="4">
        <v>10</v>
      </c>
      <c r="E3" s="4">
        <v>9</v>
      </c>
      <c r="F3" s="4">
        <v>8</v>
      </c>
      <c r="G3" s="4">
        <v>6</v>
      </c>
      <c r="H3" s="4">
        <v>4</v>
      </c>
      <c r="I3" s="4">
        <v>11</v>
      </c>
      <c r="J3" s="10">
        <f>COUNTIF(B3:I3,$E$1)*$J$2-8</f>
        <v>-2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-21.7</v>
      </c>
      <c r="L3" s="10">
        <f>IF((COUNTIF(B3:I3,$E$1)+COUNTIF(B3:I3,$F$1)+COUNTIF(B3:I3,$G$1))=3,$L$2,0)-COMBIN(8,3)</f>
        <v>-5.1000000000000014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-2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11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5</v>
      </c>
      <c r="C4" s="1">
        <f t="shared" ref="C4:H4" si="5">C3</f>
        <v>1</v>
      </c>
      <c r="D4" s="1">
        <f t="shared" si="5"/>
        <v>10</v>
      </c>
      <c r="E4" s="1">
        <f t="shared" si="5"/>
        <v>9</v>
      </c>
      <c r="F4" s="1">
        <f t="shared" si="5"/>
        <v>8</v>
      </c>
      <c r="G4" s="1">
        <f t="shared" si="5"/>
        <v>6</v>
      </c>
      <c r="H4" s="1">
        <f t="shared" si="5"/>
        <v>4</v>
      </c>
      <c r="J4" s="10">
        <f>COUNTIF(B4:I4,$E$1)*$J$2-7</f>
        <v>-1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-18.899999999999999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-1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4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5</v>
      </c>
      <c r="C5" s="1">
        <f t="shared" ref="C5" si="7">C4</f>
        <v>1</v>
      </c>
      <c r="D5" s="1">
        <f t="shared" ref="D5" si="8">D4</f>
        <v>10</v>
      </c>
      <c r="E5" s="1">
        <f t="shared" ref="E5" si="9">E4</f>
        <v>9</v>
      </c>
      <c r="F5" s="1">
        <f t="shared" ref="F5" si="10">F4</f>
        <v>8</v>
      </c>
      <c r="G5" s="1">
        <f t="shared" ref="G5" si="11">G4</f>
        <v>6</v>
      </c>
      <c r="J5" s="10">
        <f>COUNTIF(B5:I5,$E$1)*$J$2-6</f>
        <v>0</v>
      </c>
      <c r="K5" s="10">
        <f t="shared" si="6"/>
        <v>-12.9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0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6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5</v>
      </c>
      <c r="C6" s="1">
        <f t="shared" ref="C6" si="12">C5</f>
        <v>1</v>
      </c>
      <c r="D6" s="1">
        <f t="shared" ref="D6" si="13">D5</f>
        <v>10</v>
      </c>
      <c r="E6" s="1">
        <f t="shared" ref="E6" si="14">E5</f>
        <v>9</v>
      </c>
      <c r="F6" s="1">
        <f t="shared" ref="F6" si="15">F5</f>
        <v>8</v>
      </c>
      <c r="J6" s="10">
        <f>COUNTIF(B6:I6,$E$1)*$J$2-5</f>
        <v>1</v>
      </c>
      <c r="K6" s="10">
        <f t="shared" si="6"/>
        <v>-7.9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1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8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5</v>
      </c>
      <c r="C7" s="1">
        <f t="shared" ref="C7" si="16">C6</f>
        <v>1</v>
      </c>
      <c r="D7" s="1">
        <f t="shared" ref="D7" si="17">D6</f>
        <v>10</v>
      </c>
      <c r="E7" s="1">
        <f t="shared" ref="E7" si="18">E6</f>
        <v>9</v>
      </c>
      <c r="J7" s="10">
        <f>COUNTIF(B7:I7,$E$1)*$J$2-4</f>
        <v>-4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5</v>
      </c>
      <c r="P7" s="11">
        <f>COUNTIF(B3:E3,F1)*P2-4</f>
        <v>2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9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5</v>
      </c>
      <c r="C8" s="1">
        <f t="shared" ref="C8" si="19">C7</f>
        <v>1</v>
      </c>
      <c r="D8" s="1">
        <f t="shared" ref="D8" si="20">D7</f>
        <v>10</v>
      </c>
      <c r="J8" s="10">
        <f>COUNTIF(B8:I8,$E$1)*$J$2-3</f>
        <v>-3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10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5</v>
      </c>
      <c r="C9" s="1">
        <f t="shared" ref="C9" si="21">C8</f>
        <v>1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</v>
      </c>
      <c r="U9" s="5">
        <v>8</v>
      </c>
      <c r="V9" s="5">
        <f t="shared" si="0"/>
        <v>1</v>
      </c>
      <c r="W9" s="5">
        <f t="shared" si="1"/>
        <v>1</v>
      </c>
      <c r="X9" s="5">
        <f t="shared" si="2"/>
        <v>1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5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5</v>
      </c>
      <c r="U10" s="5">
        <v>9</v>
      </c>
      <c r="V10" s="5">
        <f t="shared" si="0"/>
        <v>1</v>
      </c>
      <c r="W10" s="5">
        <f t="shared" si="1"/>
        <v>1</v>
      </c>
      <c r="X10" s="5">
        <f t="shared" si="2"/>
        <v>1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-91</v>
      </c>
      <c r="C11" s="1">
        <f t="shared" ref="C11:I11" si="22">COUNTIF($E$1:$G$1,C3)*$L$2-COMBIN(($B$1-1),2)</f>
        <v>-91</v>
      </c>
      <c r="D11" s="1">
        <f t="shared" si="22"/>
        <v>-91</v>
      </c>
      <c r="E11" s="1">
        <f t="shared" si="22"/>
        <v>-40.1</v>
      </c>
      <c r="F11" s="1">
        <f t="shared" si="22"/>
        <v>-40.1</v>
      </c>
      <c r="G11" s="1">
        <f t="shared" si="22"/>
        <v>-91</v>
      </c>
      <c r="H11" s="1">
        <f>COUNTIF($E$1:$G$1,H3)*$L$2-COMBIN(($B$1-1),2)</f>
        <v>-91</v>
      </c>
      <c r="I11" s="1">
        <f t="shared" si="22"/>
        <v>-40.1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1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1</v>
      </c>
      <c r="X12" s="5">
        <f t="shared" si="2"/>
        <v>1</v>
      </c>
      <c r="Y12" s="5">
        <f t="shared" si="3"/>
        <v>1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1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1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8</v>
      </c>
      <c r="R14" s="2">
        <v>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8</v>
      </c>
      <c r="R15" s="2">
        <v>1.7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1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9</v>
      </c>
      <c r="R16" s="2">
        <v>1.5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11</v>
      </c>
      <c r="R17" s="2">
        <v>3.5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0</v>
      </c>
      <c r="D18" s="1">
        <f t="shared" si="32"/>
        <v>0</v>
      </c>
      <c r="E18" s="1">
        <f t="shared" si="32"/>
        <v>1</v>
      </c>
      <c r="F18" s="1">
        <f t="shared" si="32"/>
        <v>1</v>
      </c>
      <c r="G18" s="1">
        <f t="shared" si="32"/>
        <v>0</v>
      </c>
      <c r="H18" s="1">
        <f t="shared" si="32"/>
        <v>0</v>
      </c>
      <c r="I18" s="1">
        <f t="shared" si="32"/>
        <v>1</v>
      </c>
      <c r="J18" s="1">
        <v>2</v>
      </c>
      <c r="K18" s="1">
        <f t="shared" si="25"/>
        <v>1</v>
      </c>
      <c r="P18" s="1" t="s">
        <v>76</v>
      </c>
      <c r="Q18" s="1">
        <v>8</v>
      </c>
      <c r="R18" s="2">
        <v>9.1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1</v>
      </c>
      <c r="F19" s="1">
        <f t="shared" si="33"/>
        <v>1</v>
      </c>
      <c r="G19" s="1">
        <f t="shared" si="33"/>
        <v>0</v>
      </c>
      <c r="H19" s="1">
        <f t="shared" si="33"/>
        <v>0</v>
      </c>
      <c r="I19" s="1">
        <f t="shared" si="33"/>
        <v>1</v>
      </c>
      <c r="J19" s="1">
        <v>1</v>
      </c>
      <c r="Q19" s="1">
        <v>9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0</v>
      </c>
      <c r="D20" s="1">
        <f t="shared" si="34"/>
        <v>0</v>
      </c>
      <c r="E20" s="1">
        <f t="shared" si="34"/>
        <v>1</v>
      </c>
      <c r="F20" s="1">
        <f t="shared" si="34"/>
        <v>1</v>
      </c>
      <c r="G20" s="1">
        <f t="shared" si="34"/>
        <v>0</v>
      </c>
      <c r="H20" s="1">
        <f t="shared" si="34"/>
        <v>0</v>
      </c>
      <c r="I20" s="1">
        <f t="shared" si="34"/>
        <v>1</v>
      </c>
      <c r="P20" s="1" t="s">
        <v>77</v>
      </c>
      <c r="Q20" s="1">
        <v>8</v>
      </c>
      <c r="R20" s="2">
        <v>3.5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1</v>
      </c>
      <c r="F21" s="1">
        <f t="shared" si="35"/>
        <v>1</v>
      </c>
      <c r="G21" s="1">
        <f t="shared" si="35"/>
        <v>0</v>
      </c>
      <c r="H21" s="1">
        <f t="shared" si="35"/>
        <v>0</v>
      </c>
      <c r="I21" s="1">
        <f t="shared" si="35"/>
        <v>1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Q21" s="1">
        <v>9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8</v>
      </c>
      <c r="R22" s="2">
        <v>10.199999999999999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11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9</v>
      </c>
      <c r="R24" s="2">
        <v>9.6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11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0</v>
      </c>
      <c r="L26" s="1">
        <f t="shared" si="43"/>
        <v>0</v>
      </c>
      <c r="P26" s="1" t="s">
        <v>78</v>
      </c>
      <c r="Q26" s="1">
        <v>8</v>
      </c>
      <c r="R26" s="2">
        <v>50.9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9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11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8</v>
      </c>
      <c r="R29" s="2">
        <v>204.4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2.1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2.1</v>
      </c>
      <c r="L30" s="1" t="s">
        <v>42</v>
      </c>
      <c r="M30" s="1">
        <f>COUNTIF(E1:G1,B3)*COUNTIF(E1:G1,C3)</f>
        <v>0</v>
      </c>
      <c r="N30" s="1">
        <f>M30*$L$2-($B$1-2)</f>
        <v>-13</v>
      </c>
      <c r="Q30" s="1">
        <v>9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-13</v>
      </c>
      <c r="Q31" s="1">
        <v>11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2.1</v>
      </c>
      <c r="L32" s="1" t="s">
        <v>44</v>
      </c>
      <c r="M32" s="1">
        <f>COUNTIF(E1:G1,B3)*COUNTIF(E1:G1,E3)</f>
        <v>0</v>
      </c>
      <c r="N32" s="1">
        <f t="shared" si="49"/>
        <v>-13</v>
      </c>
      <c r="P32" s="1" t="s">
        <v>80</v>
      </c>
      <c r="Q32" s="1">
        <v>8</v>
      </c>
      <c r="R32" s="26">
        <v>2.1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7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-13</v>
      </c>
      <c r="Q33" s="1">
        <v>9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0.5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-13</v>
      </c>
      <c r="Q34" s="1">
        <v>8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-13</v>
      </c>
      <c r="Q35" s="1">
        <v>11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-13</v>
      </c>
      <c r="Q36" s="1">
        <v>8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-13</v>
      </c>
      <c r="Q37" s="1">
        <v>13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-13</v>
      </c>
      <c r="Q38" s="1">
        <v>9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40.9</v>
      </c>
      <c r="F39" s="19"/>
      <c r="L39" s="1" t="s">
        <v>50</v>
      </c>
      <c r="M39" s="1">
        <f>COUNTIF(E1:G1,C3)*COUNTIF(E1:G1,F3)</f>
        <v>0</v>
      </c>
      <c r="N39" s="1">
        <f t="shared" si="49"/>
        <v>-13</v>
      </c>
      <c r="Q39" s="1">
        <v>11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-13</v>
      </c>
      <c r="Q40" s="1">
        <v>9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-13</v>
      </c>
      <c r="Q41" s="1">
        <v>13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-13</v>
      </c>
      <c r="Q42" s="1">
        <v>11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-13</v>
      </c>
      <c r="Q43" s="1">
        <v>13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-13</v>
      </c>
      <c r="P44" s="1" t="s">
        <v>81</v>
      </c>
      <c r="Q44" s="1">
        <v>8</v>
      </c>
      <c r="R44" s="2">
        <v>72.7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-13</v>
      </c>
      <c r="Q45" s="1">
        <v>9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-13</v>
      </c>
      <c r="Q46" s="1">
        <v>11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-13</v>
      </c>
      <c r="Q47" s="1">
        <v>13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1</v>
      </c>
      <c r="N48" s="1">
        <f t="shared" si="49"/>
        <v>37.9</v>
      </c>
      <c r="P48" s="1" t="s">
        <v>82</v>
      </c>
      <c r="Q48" s="1">
        <v>8</v>
      </c>
      <c r="R48" s="2">
        <v>42.2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-13</v>
      </c>
      <c r="Q49" s="1">
        <v>9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-13</v>
      </c>
      <c r="Q50" s="1">
        <v>11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1</v>
      </c>
      <c r="N51" s="1">
        <f t="shared" si="49"/>
        <v>37.9</v>
      </c>
      <c r="Q51" s="1">
        <v>13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-13</v>
      </c>
      <c r="Q52" s="1">
        <v>1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-13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1</v>
      </c>
      <c r="N54" s="1">
        <f t="shared" si="49"/>
        <v>37.9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-13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-13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-13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1</v>
      </c>
      <c r="C74" s="18">
        <f t="shared" si="44"/>
        <v>50.9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43348</v>
      </c>
      <c r="B1" s="1">
        <v>14</v>
      </c>
      <c r="C1" s="1" t="s">
        <v>25</v>
      </c>
      <c r="D1" s="1" t="s">
        <v>26</v>
      </c>
      <c r="E1" s="9">
        <v>12</v>
      </c>
      <c r="F1" s="9">
        <v>3</v>
      </c>
      <c r="G1" s="9">
        <v>4</v>
      </c>
      <c r="H1" s="9">
        <v>1</v>
      </c>
      <c r="I1" s="9">
        <v>5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10</v>
      </c>
      <c r="B2" s="1" t="s">
        <v>7</v>
      </c>
      <c r="D2" s="1">
        <f>R14</f>
        <v>1.3</v>
      </c>
      <c r="E2" s="1">
        <f>R15</f>
        <v>1.1000000000000001</v>
      </c>
      <c r="F2" s="1">
        <f>R16</f>
        <v>1.4</v>
      </c>
      <c r="G2" s="1">
        <f>R17</f>
        <v>2.1</v>
      </c>
      <c r="J2" s="2">
        <f>D2</f>
        <v>1.3</v>
      </c>
      <c r="K2" s="2">
        <f>R32</f>
        <v>2.4</v>
      </c>
      <c r="L2" s="2">
        <f>R26</f>
        <v>16.100000000000001</v>
      </c>
      <c r="M2" s="2">
        <f>R44</f>
        <v>93.5</v>
      </c>
      <c r="N2" s="2">
        <f>R48</f>
        <v>100.3</v>
      </c>
      <c r="P2" s="8">
        <v>3.7</v>
      </c>
      <c r="Q2" s="8">
        <v>9.9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1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2</v>
      </c>
      <c r="C3" s="4">
        <v>3</v>
      </c>
      <c r="D3" s="4">
        <v>4</v>
      </c>
      <c r="E3" s="4">
        <v>6</v>
      </c>
      <c r="F3" s="4">
        <v>5</v>
      </c>
      <c r="G3" s="4">
        <v>14</v>
      </c>
      <c r="H3" s="4">
        <v>1</v>
      </c>
      <c r="I3" s="4">
        <v>13</v>
      </c>
      <c r="J3" s="10">
        <f>COUNTIF(B3:I3,$E$1)*$J$2-8</f>
        <v>-8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-20.8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-4.3</v>
      </c>
      <c r="Q3" s="10">
        <f>COUNTIF(B3:I3,H1)*Q2-8</f>
        <v>1.9000000000000004</v>
      </c>
      <c r="R3" s="11">
        <f>IF(I3=$H$1,1,0)*$Q$2-1</f>
        <v>-1</v>
      </c>
      <c r="S3" s="12">
        <v>8</v>
      </c>
      <c r="T3" s="12">
        <f>I3</f>
        <v>13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2</v>
      </c>
      <c r="C4" s="1">
        <f t="shared" ref="C4:H4" si="5">C3</f>
        <v>3</v>
      </c>
      <c r="D4" s="1">
        <f t="shared" si="5"/>
        <v>4</v>
      </c>
      <c r="E4" s="1">
        <f t="shared" si="5"/>
        <v>6</v>
      </c>
      <c r="F4" s="1">
        <f t="shared" si="5"/>
        <v>5</v>
      </c>
      <c r="G4" s="1">
        <f t="shared" si="5"/>
        <v>14</v>
      </c>
      <c r="H4" s="1">
        <f t="shared" si="5"/>
        <v>1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-13.8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-3.3</v>
      </c>
      <c r="Q4" s="10">
        <f>COUNTIF(B3:H3,H1)*Q2-7</f>
        <v>2.9000000000000004</v>
      </c>
      <c r="R4" s="11">
        <f>IF(H3=$H$1,1,0)*$Q$2-1</f>
        <v>8.9</v>
      </c>
      <c r="S4" s="12">
        <v>7</v>
      </c>
      <c r="T4" s="12">
        <f>H3</f>
        <v>1</v>
      </c>
      <c r="U4" s="5">
        <v>3</v>
      </c>
      <c r="V4" s="5">
        <f t="shared" si="0"/>
        <v>1</v>
      </c>
      <c r="W4" s="5">
        <f t="shared" si="1"/>
        <v>1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2</v>
      </c>
      <c r="C5" s="1">
        <f t="shared" ref="C5" si="7">C4</f>
        <v>3</v>
      </c>
      <c r="D5" s="1">
        <f t="shared" ref="D5" si="8">D4</f>
        <v>4</v>
      </c>
      <c r="E5" s="1">
        <f t="shared" ref="E5" si="9">E4</f>
        <v>6</v>
      </c>
      <c r="F5" s="1">
        <f t="shared" ref="F5" si="10">F4</f>
        <v>5</v>
      </c>
      <c r="G5" s="1">
        <f t="shared" ref="G5" si="11">G4</f>
        <v>14</v>
      </c>
      <c r="J5" s="10">
        <f>COUNTIF(B5:I5,$E$1)*$J$2-6</f>
        <v>-6</v>
      </c>
      <c r="K5" s="10">
        <f t="shared" si="6"/>
        <v>-12.6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-2.2999999999999998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14</v>
      </c>
      <c r="U5" s="5">
        <v>4</v>
      </c>
      <c r="V5" s="5">
        <f t="shared" si="0"/>
        <v>0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2</v>
      </c>
      <c r="C6" s="1">
        <f t="shared" ref="C6" si="12">C5</f>
        <v>3</v>
      </c>
      <c r="D6" s="1">
        <f t="shared" ref="D6" si="13">D5</f>
        <v>4</v>
      </c>
      <c r="E6" s="1">
        <f t="shared" ref="E6" si="14">E5</f>
        <v>6</v>
      </c>
      <c r="F6" s="1">
        <f t="shared" ref="F6" si="15">F5</f>
        <v>5</v>
      </c>
      <c r="J6" s="10">
        <f>COUNTIF(B6:I6,$E$1)*$J$2-5</f>
        <v>-5</v>
      </c>
      <c r="K6" s="10">
        <f t="shared" si="6"/>
        <v>-7.6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-1.2999999999999998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5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2</v>
      </c>
      <c r="C7" s="1">
        <f t="shared" ref="C7" si="16">C6</f>
        <v>3</v>
      </c>
      <c r="D7" s="1">
        <f t="shared" ref="D7" si="17">D6</f>
        <v>4</v>
      </c>
      <c r="E7" s="1">
        <f t="shared" ref="E7" si="18">E6</f>
        <v>6</v>
      </c>
      <c r="J7" s="10">
        <f>COUNTIF(B7:I7,$E$1)*$J$2-4</f>
        <v>-4</v>
      </c>
      <c r="K7" s="10">
        <f t="shared" si="6"/>
        <v>-3.6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-0.29999999999999982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6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2</v>
      </c>
      <c r="C8" s="1">
        <f t="shared" ref="C8" si="19">C7</f>
        <v>3</v>
      </c>
      <c r="D8" s="1">
        <f t="shared" ref="D8" si="20">D7</f>
        <v>4</v>
      </c>
      <c r="J8" s="10">
        <f>COUNTIF(B8:I8,$E$1)*$J$2-3</f>
        <v>-3</v>
      </c>
      <c r="K8" s="10">
        <f t="shared" si="6"/>
        <v>-0.60000000000000009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0.70000000000000018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4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2</v>
      </c>
      <c r="C9" s="1">
        <f t="shared" ref="C9" si="21">C8</f>
        <v>3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2.7</v>
      </c>
      <c r="P9" s="11">
        <f>COUNTIF(B3:C3,F1)*P2-2</f>
        <v>1.7000000000000002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3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2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2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-78</v>
      </c>
      <c r="C11" s="1">
        <f t="shared" ref="C11:I11" si="22">COUNTIF($E$1:$G$1,C3)*$L$2-COMBIN(($B$1-1),2)</f>
        <v>-61.9</v>
      </c>
      <c r="D11" s="1">
        <f t="shared" si="22"/>
        <v>-61.9</v>
      </c>
      <c r="E11" s="1">
        <f t="shared" si="22"/>
        <v>-78</v>
      </c>
      <c r="F11" s="1">
        <f t="shared" si="22"/>
        <v>-78</v>
      </c>
      <c r="G11" s="1">
        <f t="shared" si="22"/>
        <v>-78</v>
      </c>
      <c r="H11" s="1">
        <f>COUNTIF($E$1:$G$1,H3)*$L$2-COMBIN(($B$1-1),2)</f>
        <v>-78</v>
      </c>
      <c r="I11" s="1">
        <f t="shared" si="22"/>
        <v>-78</v>
      </c>
      <c r="L11" s="1">
        <v>1</v>
      </c>
      <c r="O11" s="12"/>
      <c r="P11" s="3"/>
      <c r="Q11" s="3"/>
      <c r="R11" s="11">
        <f>SUM(R3:R10)</f>
        <v>1.9000000000000004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1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1</v>
      </c>
      <c r="W13" s="5">
        <f t="shared" si="1"/>
        <v>1</v>
      </c>
      <c r="X13" s="5">
        <f t="shared" si="2"/>
        <v>1</v>
      </c>
      <c r="Y13" s="5">
        <f t="shared" si="3"/>
        <v>1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1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12</v>
      </c>
      <c r="R14" s="2">
        <v>1.3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1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12</v>
      </c>
      <c r="R15" s="2">
        <v>1.1000000000000001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1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3</v>
      </c>
      <c r="R16" s="2">
        <v>1.4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4</v>
      </c>
      <c r="R17" s="2">
        <v>2.1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1</v>
      </c>
      <c r="E18" s="1">
        <f t="shared" si="32"/>
        <v>0</v>
      </c>
      <c r="F18" s="1">
        <f t="shared" si="32"/>
        <v>0</v>
      </c>
      <c r="G18" s="1">
        <f t="shared" si="32"/>
        <v>0</v>
      </c>
      <c r="H18" s="1">
        <f t="shared" si="32"/>
        <v>1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12</v>
      </c>
      <c r="R18" s="2">
        <v>3.4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3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1</v>
      </c>
      <c r="E20" s="1">
        <f t="shared" si="34"/>
        <v>0</v>
      </c>
      <c r="F20" s="1">
        <f t="shared" si="34"/>
        <v>0</v>
      </c>
      <c r="G20" s="1">
        <f t="shared" si="34"/>
        <v>0</v>
      </c>
      <c r="H20" s="1">
        <f t="shared" si="34"/>
        <v>1</v>
      </c>
      <c r="I20" s="1">
        <f t="shared" si="34"/>
        <v>0</v>
      </c>
      <c r="P20" s="1" t="s">
        <v>77</v>
      </c>
      <c r="Q20" s="1">
        <v>12</v>
      </c>
      <c r="R20" s="2">
        <v>1.8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1</v>
      </c>
      <c r="E21" s="1">
        <f t="shared" si="35"/>
        <v>0</v>
      </c>
      <c r="F21" s="1">
        <f t="shared" si="35"/>
        <v>1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0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3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12</v>
      </c>
      <c r="R22" s="2">
        <v>4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4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3</v>
      </c>
      <c r="R24" s="2">
        <v>6.1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4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2.4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2.4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12</v>
      </c>
      <c r="R26" s="2">
        <v>16.100000000000001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3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2.4</v>
      </c>
      <c r="I28" s="19">
        <f t="shared" si="46"/>
        <v>0</v>
      </c>
      <c r="J28" s="1">
        <f t="shared" ref="J28" si="47">IF(J10&gt;-J19,1,0)</f>
        <v>0</v>
      </c>
      <c r="Q28" s="1">
        <v>4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12</v>
      </c>
      <c r="R29" s="2">
        <v>20.5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-12</v>
      </c>
      <c r="Q30" s="1">
        <v>3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-12</v>
      </c>
      <c r="Q31" s="1">
        <v>4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-12</v>
      </c>
      <c r="P32" s="1" t="s">
        <v>80</v>
      </c>
      <c r="Q32" s="1">
        <v>12</v>
      </c>
      <c r="R32" s="26">
        <v>2.4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6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-12</v>
      </c>
      <c r="Q33" s="1">
        <v>3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-12</v>
      </c>
      <c r="Q34" s="1">
        <v>12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-12</v>
      </c>
      <c r="Q35" s="1">
        <v>4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-12</v>
      </c>
      <c r="Q36" s="1">
        <v>12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1</v>
      </c>
      <c r="N37" s="1">
        <f t="shared" si="49"/>
        <v>4.1000000000000014</v>
      </c>
      <c r="Q37" s="1">
        <v>1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-12</v>
      </c>
      <c r="Q38" s="1">
        <v>3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-12</v>
      </c>
      <c r="Q39" s="1">
        <v>4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-12</v>
      </c>
      <c r="Q40" s="1">
        <v>3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-12</v>
      </c>
      <c r="Q41" s="1">
        <v>1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-12</v>
      </c>
      <c r="Q42" s="1">
        <v>4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-12</v>
      </c>
      <c r="Q43" s="1">
        <v>1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-12</v>
      </c>
      <c r="P44" s="1" t="s">
        <v>81</v>
      </c>
      <c r="Q44" s="1">
        <v>12</v>
      </c>
      <c r="R44" s="2">
        <v>93.5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-12</v>
      </c>
      <c r="Q45" s="1">
        <v>3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-12</v>
      </c>
      <c r="Q46" s="1">
        <v>4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-12</v>
      </c>
      <c r="Q47" s="1">
        <v>1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-12</v>
      </c>
      <c r="P48" s="1" t="s">
        <v>82</v>
      </c>
      <c r="Q48" s="1">
        <v>12</v>
      </c>
      <c r="R48" s="2">
        <v>100.3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-12</v>
      </c>
      <c r="Q49" s="1">
        <v>3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-12</v>
      </c>
      <c r="Q50" s="1">
        <v>4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-12</v>
      </c>
      <c r="Q51" s="1">
        <v>1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-12</v>
      </c>
      <c r="Q52" s="1">
        <v>5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-12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-12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-12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-12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-12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43349</v>
      </c>
      <c r="B1" s="1">
        <v>16</v>
      </c>
      <c r="C1" s="1" t="s">
        <v>25</v>
      </c>
      <c r="D1" s="1" t="s">
        <v>26</v>
      </c>
      <c r="E1" s="9">
        <v>7</v>
      </c>
      <c r="F1" s="9">
        <v>6</v>
      </c>
      <c r="G1" s="9">
        <v>9</v>
      </c>
      <c r="H1" s="9">
        <v>8</v>
      </c>
      <c r="I1" s="9">
        <v>13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11</v>
      </c>
      <c r="B2" s="1" t="s">
        <v>9</v>
      </c>
      <c r="D2" s="1">
        <f>R14</f>
        <v>6.4</v>
      </c>
      <c r="E2" s="1">
        <f>R15</f>
        <v>2</v>
      </c>
      <c r="F2" s="1">
        <f>R16</f>
        <v>3.4</v>
      </c>
      <c r="G2" s="1">
        <f>R17</f>
        <v>1.6</v>
      </c>
      <c r="J2" s="2">
        <f>D2</f>
        <v>6.4</v>
      </c>
      <c r="K2" s="2">
        <f>R32</f>
        <v>3.5</v>
      </c>
      <c r="L2" s="2">
        <f>R26</f>
        <v>38.700000000000003</v>
      </c>
      <c r="M2" s="2">
        <f>R44</f>
        <v>171.9</v>
      </c>
      <c r="N2" s="2">
        <f>R48</f>
        <v>267.3</v>
      </c>
      <c r="P2" s="8">
        <v>16.3</v>
      </c>
      <c r="Q2" s="8">
        <v>15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7</v>
      </c>
      <c r="C3" s="4">
        <v>4</v>
      </c>
      <c r="D3" s="4">
        <v>9</v>
      </c>
      <c r="E3" s="4">
        <v>11</v>
      </c>
      <c r="F3" s="4">
        <v>1</v>
      </c>
      <c r="G3" s="4">
        <v>6</v>
      </c>
      <c r="H3" s="4">
        <v>3</v>
      </c>
      <c r="I3" s="4">
        <v>8</v>
      </c>
      <c r="J3" s="10">
        <f>COUNTIF(B3:I3,$E$1)*$J$2-8</f>
        <v>-1.5999999999999996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-7</v>
      </c>
      <c r="L3" s="10">
        <f>IF((COUNTIF(B3:I3,$E$1)+COUNTIF(B3:I3,$F$1)+COUNTIF(B3:I3,$G$1))=3,$L$2,0)-COMBIN(8,3)</f>
        <v>-17.299999999999997</v>
      </c>
      <c r="M3" s="10">
        <f>IF((COUNTIF(B3:I3,$E$1)+COUNTIF(B3:I3,$F$1)+COUNTIF(B3:I3,$G$1)+COUNTIF(B3:I3,$H$1))=4,$M$2,0)-COMBIN(8,4)</f>
        <v>101.9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8.3000000000000007</v>
      </c>
      <c r="Q3" s="10">
        <f>COUNTIF(B3:I3,H1)*Q2-8</f>
        <v>7</v>
      </c>
      <c r="R3" s="11">
        <f>IF(I3=$H$1,1,0)*$Q$2-1</f>
        <v>14</v>
      </c>
      <c r="S3" s="12">
        <v>8</v>
      </c>
      <c r="T3" s="12">
        <f>I3</f>
        <v>8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7</v>
      </c>
      <c r="C4" s="1">
        <f t="shared" ref="C4:H4" si="5">C3</f>
        <v>4</v>
      </c>
      <c r="D4" s="1">
        <f t="shared" si="5"/>
        <v>9</v>
      </c>
      <c r="E4" s="1">
        <f t="shared" si="5"/>
        <v>11</v>
      </c>
      <c r="F4" s="1">
        <f t="shared" si="5"/>
        <v>1</v>
      </c>
      <c r="G4" s="1">
        <f t="shared" si="5"/>
        <v>6</v>
      </c>
      <c r="H4" s="1">
        <f t="shared" si="5"/>
        <v>3</v>
      </c>
      <c r="J4" s="10">
        <f>COUNTIF(B4:I4,$E$1)*$J$2-7</f>
        <v>-0.59999999999999964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-10.5</v>
      </c>
      <c r="L4" s="10">
        <f>IF((COUNTIF(B4:I4,$E$1)+COUNTIF(B4:I4,$F$1)+COUNTIF(B4:I4,$G$1))=3,$L$2,0)-COMBIN(7,3)</f>
        <v>3.7000000000000028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9.3000000000000007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3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7</v>
      </c>
      <c r="C5" s="1">
        <f t="shared" ref="C5" si="7">C4</f>
        <v>4</v>
      </c>
      <c r="D5" s="1">
        <f t="shared" ref="D5" si="8">D4</f>
        <v>9</v>
      </c>
      <c r="E5" s="1">
        <f t="shared" ref="E5" si="9">E4</f>
        <v>11</v>
      </c>
      <c r="F5" s="1">
        <f t="shared" ref="F5" si="10">F4</f>
        <v>1</v>
      </c>
      <c r="G5" s="1">
        <f t="shared" ref="G5" si="11">G4</f>
        <v>6</v>
      </c>
      <c r="J5" s="10">
        <f>COUNTIF(B5:I5,$E$1)*$J$2-6</f>
        <v>0.40000000000000036</v>
      </c>
      <c r="K5" s="10">
        <f t="shared" si="6"/>
        <v>-4.5</v>
      </c>
      <c r="L5" s="10">
        <f>IF((COUNTIF(B5:I5,$E$1)+COUNTIF(B5:I5,$F$1)+COUNTIF(B5:I5,$G$1))=3,$L$2,0)-COMBIN(6,3)</f>
        <v>18.700000000000003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15.3</v>
      </c>
      <c r="P5" s="11">
        <f>COUNTIF(B3:G3,F1)*P2-6</f>
        <v>10.3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6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7</v>
      </c>
      <c r="C6" s="1">
        <f t="shared" ref="C6" si="12">C5</f>
        <v>4</v>
      </c>
      <c r="D6" s="1">
        <f t="shared" ref="D6" si="13">D5</f>
        <v>9</v>
      </c>
      <c r="E6" s="1">
        <f t="shared" ref="E6" si="14">E5</f>
        <v>11</v>
      </c>
      <c r="F6" s="1">
        <f t="shared" ref="F6" si="15">F5</f>
        <v>1</v>
      </c>
      <c r="J6" s="10">
        <f>COUNTIF(B6:I6,$E$1)*$J$2-5</f>
        <v>1.4000000000000004</v>
      </c>
      <c r="K6" s="10">
        <f t="shared" si="6"/>
        <v>-6.5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7</v>
      </c>
      <c r="C7" s="1">
        <f t="shared" ref="C7" si="16">C6</f>
        <v>4</v>
      </c>
      <c r="D7" s="1">
        <f t="shared" ref="D7" si="17">D6</f>
        <v>9</v>
      </c>
      <c r="E7" s="1">
        <f t="shared" ref="E7" si="18">E6</f>
        <v>11</v>
      </c>
      <c r="J7" s="10">
        <f>COUNTIF(B7:I7,$E$1)*$J$2-4</f>
        <v>2.4000000000000004</v>
      </c>
      <c r="K7" s="10">
        <f t="shared" si="6"/>
        <v>-2.5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11</v>
      </c>
      <c r="U7" s="5">
        <v>6</v>
      </c>
      <c r="V7" s="5">
        <f t="shared" si="0"/>
        <v>1</v>
      </c>
      <c r="W7" s="5">
        <f t="shared" si="1"/>
        <v>1</v>
      </c>
      <c r="X7" s="5">
        <f t="shared" si="2"/>
        <v>1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7</v>
      </c>
      <c r="C8" s="1">
        <f t="shared" ref="C8" si="19">C7</f>
        <v>4</v>
      </c>
      <c r="D8" s="1">
        <f t="shared" ref="D8" si="20">D7</f>
        <v>9</v>
      </c>
      <c r="J8" s="10">
        <f>COUNTIF(B8:I8,$E$1)*$J$2-3</f>
        <v>3.4000000000000004</v>
      </c>
      <c r="K8" s="10">
        <f t="shared" si="6"/>
        <v>0.5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9</v>
      </c>
      <c r="U8" s="5">
        <v>7</v>
      </c>
      <c r="V8" s="5">
        <f t="shared" si="0"/>
        <v>1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7</v>
      </c>
      <c r="C9" s="1">
        <f t="shared" ref="C9" si="21">C8</f>
        <v>4</v>
      </c>
      <c r="J9" s="10">
        <f>COUNTIF(B9:I9,$E$1)*$J$2-2</f>
        <v>4.4000000000000004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4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1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7</v>
      </c>
      <c r="J10" s="10">
        <f>COUNTIF(B10:I10,$E$1)*$J$2-1</f>
        <v>5.4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7</v>
      </c>
      <c r="U10" s="5">
        <v>9</v>
      </c>
      <c r="V10" s="5">
        <f t="shared" si="0"/>
        <v>0</v>
      </c>
      <c r="W10" s="5">
        <f t="shared" si="1"/>
        <v>1</v>
      </c>
      <c r="X10" s="5">
        <f t="shared" si="2"/>
        <v>1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-66.3</v>
      </c>
      <c r="C11" s="1">
        <f t="shared" ref="C11:I11" si="22">COUNTIF($E$1:$G$1,C3)*$L$2-COMBIN(($B$1-1),2)</f>
        <v>-105</v>
      </c>
      <c r="D11" s="1">
        <f t="shared" si="22"/>
        <v>-66.3</v>
      </c>
      <c r="E11" s="1">
        <f t="shared" si="22"/>
        <v>-105</v>
      </c>
      <c r="F11" s="1">
        <f t="shared" si="22"/>
        <v>-105</v>
      </c>
      <c r="G11" s="1">
        <f t="shared" si="22"/>
        <v>-66.3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7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1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1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1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7</v>
      </c>
      <c r="R14" s="2">
        <v>6.4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1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7</v>
      </c>
      <c r="R15" s="2">
        <v>2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6</v>
      </c>
      <c r="R16" s="2">
        <v>3.4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9</v>
      </c>
      <c r="R17" s="2">
        <v>1.6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0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1</v>
      </c>
      <c r="J18" s="1">
        <v>2</v>
      </c>
      <c r="K18" s="1">
        <f t="shared" si="25"/>
        <v>1</v>
      </c>
      <c r="P18" s="1" t="s">
        <v>76</v>
      </c>
      <c r="Q18" s="1">
        <v>7</v>
      </c>
      <c r="R18" s="2">
        <v>30.7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6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0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1</v>
      </c>
      <c r="P20" s="1" t="s">
        <v>77</v>
      </c>
      <c r="Q20" s="1">
        <v>7</v>
      </c>
      <c r="R20" s="2">
        <v>9.6999999999999993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0</v>
      </c>
      <c r="F21" s="1">
        <f t="shared" si="35"/>
        <v>0</v>
      </c>
      <c r="G21" s="1">
        <f t="shared" si="35"/>
        <v>1</v>
      </c>
      <c r="H21" s="1">
        <f t="shared" si="35"/>
        <v>0</v>
      </c>
      <c r="I21" s="1">
        <f t="shared" si="35"/>
        <v>1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1</v>
      </c>
      <c r="N21" s="1">
        <f>IF(N3&gt;-N12,1,0)</f>
        <v>0</v>
      </c>
      <c r="Q21" s="1">
        <v>6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0</v>
      </c>
      <c r="N22" s="1">
        <f t="shared" si="37"/>
        <v>0</v>
      </c>
      <c r="Q22" s="1">
        <v>7</v>
      </c>
      <c r="R22" s="2">
        <v>4.4000000000000004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0</v>
      </c>
      <c r="N23" s="1">
        <f t="shared" si="38"/>
        <v>0</v>
      </c>
      <c r="Q23" s="1">
        <v>9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2.5</v>
      </c>
      <c r="E24" s="19">
        <f t="shared" si="39"/>
        <v>-1</v>
      </c>
      <c r="F24" s="19">
        <f t="shared" si="39"/>
        <v>-1</v>
      </c>
      <c r="G24" s="19">
        <f t="shared" si="39"/>
        <v>2.5</v>
      </c>
      <c r="H24" s="19">
        <f t="shared" si="39"/>
        <v>-1</v>
      </c>
      <c r="I24" s="19">
        <f t="shared" si="39"/>
        <v>2.5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6</v>
      </c>
      <c r="R24" s="2">
        <v>8.5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9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1</v>
      </c>
      <c r="L26" s="1">
        <f t="shared" si="43"/>
        <v>0</v>
      </c>
      <c r="P26" s="1" t="s">
        <v>78</v>
      </c>
      <c r="Q26" s="1">
        <v>7</v>
      </c>
      <c r="R26" s="2">
        <v>38.700000000000003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6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3.5</v>
      </c>
      <c r="H28" s="19">
        <f t="shared" si="46"/>
        <v>0</v>
      </c>
      <c r="I28" s="19">
        <f t="shared" si="46"/>
        <v>3.5</v>
      </c>
      <c r="J28" s="1">
        <f t="shared" ref="J28" si="47">IF(J10&gt;-J19,1,0)</f>
        <v>1</v>
      </c>
      <c r="Q28" s="1">
        <v>9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7</v>
      </c>
      <c r="R29" s="2">
        <v>255.6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6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1</v>
      </c>
      <c r="N31" s="1">
        <f t="shared" ref="N31:N57" si="49">M31*$L$2-($B$1-2)</f>
        <v>24.700000000000003</v>
      </c>
      <c r="Q31" s="1">
        <v>9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7</v>
      </c>
      <c r="R32" s="26">
        <v>3.5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6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1</v>
      </c>
      <c r="C34" s="18">
        <f t="shared" si="44"/>
        <v>38.700000000000003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3.5</v>
      </c>
      <c r="L34" s="1" t="s">
        <v>46</v>
      </c>
      <c r="M34" s="1">
        <f>COUNTIF(E1:G1,B3)*COUNTIF(E1:G1,G3)</f>
        <v>1</v>
      </c>
      <c r="N34" s="1">
        <f t="shared" si="49"/>
        <v>24.700000000000003</v>
      </c>
      <c r="Q34" s="1">
        <v>7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9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7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8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6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9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6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8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9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8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7</v>
      </c>
      <c r="R44" s="2">
        <v>171.9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1</v>
      </c>
      <c r="N45" s="1">
        <f t="shared" si="49"/>
        <v>24.700000000000003</v>
      </c>
      <c r="Q45" s="1">
        <v>6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9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8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7</v>
      </c>
      <c r="R48" s="2">
        <v>267.3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6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9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8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13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43350</v>
      </c>
      <c r="B1" s="1">
        <v>18</v>
      </c>
      <c r="C1" s="1" t="s">
        <v>25</v>
      </c>
      <c r="D1" s="1" t="s">
        <v>26</v>
      </c>
      <c r="E1" s="9">
        <v>12</v>
      </c>
      <c r="F1" s="9">
        <v>7</v>
      </c>
      <c r="G1" s="9">
        <v>2</v>
      </c>
      <c r="H1" s="9">
        <v>14</v>
      </c>
      <c r="I1" s="9">
        <v>11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5</v>
      </c>
      <c r="D2" s="1">
        <f>R14</f>
        <v>9.1999999999999993</v>
      </c>
      <c r="E2" s="1">
        <f>R15</f>
        <v>2.5</v>
      </c>
      <c r="F2" s="1">
        <f>R16</f>
        <v>1.1000000000000001</v>
      </c>
      <c r="G2" s="1">
        <f>R17</f>
        <v>3.7</v>
      </c>
      <c r="J2" s="2">
        <f>D2</f>
        <v>9.1999999999999993</v>
      </c>
      <c r="K2" s="2">
        <f>R32</f>
        <v>5.4</v>
      </c>
      <c r="L2" s="2">
        <f>R26</f>
        <v>37.5</v>
      </c>
      <c r="M2" s="2">
        <f>R44</f>
        <v>670.3</v>
      </c>
      <c r="N2" s="2">
        <f>R48</f>
        <v>213.1</v>
      </c>
      <c r="P2" s="8">
        <v>5</v>
      </c>
      <c r="Q2" s="8">
        <v>20.399999999999999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7</v>
      </c>
      <c r="C3" s="4">
        <v>11</v>
      </c>
      <c r="D3" s="4">
        <v>15</v>
      </c>
      <c r="E3" s="4">
        <v>13</v>
      </c>
      <c r="F3" s="4">
        <v>12</v>
      </c>
      <c r="G3" s="4">
        <v>2</v>
      </c>
      <c r="H3" s="4">
        <v>3</v>
      </c>
      <c r="I3" s="4">
        <v>6</v>
      </c>
      <c r="J3" s="10">
        <f>COUNTIF(B3:I3,$E$1)*$J$2-8</f>
        <v>1.1999999999999993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-11.799999999999997</v>
      </c>
      <c r="L3" s="10">
        <f>IF((COUNTIF(B3:I3,$E$1)+COUNTIF(B3:I3,$F$1)+COUNTIF(B3:I3,$G$1))=3,$L$2,0)-COMBIN(8,3)</f>
        <v>-18.5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-3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6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1</v>
      </c>
      <c r="X3" s="5">
        <f t="shared" ref="X3:X21" si="2">COUNTIF($E$1:$H$1,U3)</f>
        <v>1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7</v>
      </c>
      <c r="C4" s="1">
        <f t="shared" ref="C4:H4" si="5">C3</f>
        <v>11</v>
      </c>
      <c r="D4" s="1">
        <f t="shared" si="5"/>
        <v>15</v>
      </c>
      <c r="E4" s="1">
        <f t="shared" si="5"/>
        <v>13</v>
      </c>
      <c r="F4" s="1">
        <f t="shared" si="5"/>
        <v>12</v>
      </c>
      <c r="G4" s="1">
        <f t="shared" si="5"/>
        <v>2</v>
      </c>
      <c r="H4" s="1">
        <f t="shared" si="5"/>
        <v>3</v>
      </c>
      <c r="J4" s="10">
        <f>COUNTIF(B4:I4,$E$1)*$J$2-7</f>
        <v>2.1999999999999993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-4.7999999999999972</v>
      </c>
      <c r="L4" s="10">
        <f>IF((COUNTIF(B4:I4,$E$1)+COUNTIF(B4:I4,$F$1)+COUNTIF(B4:I4,$G$1))=3,$L$2,0)-COMBIN(7,3)</f>
        <v>2.5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-2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3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7</v>
      </c>
      <c r="C5" s="1">
        <f t="shared" ref="C5" si="7">C4</f>
        <v>11</v>
      </c>
      <c r="D5" s="1">
        <f t="shared" ref="D5" si="8">D4</f>
        <v>15</v>
      </c>
      <c r="E5" s="1">
        <f t="shared" ref="E5" si="9">E4</f>
        <v>13</v>
      </c>
      <c r="F5" s="1">
        <f t="shared" ref="F5" si="10">F4</f>
        <v>12</v>
      </c>
      <c r="G5" s="1">
        <f t="shared" ref="G5" si="11">G4</f>
        <v>2</v>
      </c>
      <c r="J5" s="10">
        <f>COUNTIF(B5:I5,$E$1)*$J$2-6</f>
        <v>3.1999999999999993</v>
      </c>
      <c r="K5" s="10">
        <f t="shared" si="6"/>
        <v>1.2000000000000028</v>
      </c>
      <c r="L5" s="10">
        <f>IF((COUNTIF(B5:I5,$E$1)+COUNTIF(B5:I5,$F$1)+COUNTIF(B5:I5,$G$1))=3,$L$2,0)-COMBIN(6,3)</f>
        <v>17.5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-1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2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7</v>
      </c>
      <c r="C6" s="1">
        <f t="shared" ref="C6" si="12">C5</f>
        <v>11</v>
      </c>
      <c r="D6" s="1">
        <f t="shared" ref="D6" si="13">D5</f>
        <v>15</v>
      </c>
      <c r="E6" s="1">
        <f t="shared" ref="E6" si="14">E5</f>
        <v>13</v>
      </c>
      <c r="F6" s="1">
        <f t="shared" ref="F6" si="15">F5</f>
        <v>12</v>
      </c>
      <c r="J6" s="10">
        <f>COUNTIF(B6:I6,$E$1)*$J$2-5</f>
        <v>4.1999999999999993</v>
      </c>
      <c r="K6" s="10">
        <f t="shared" si="6"/>
        <v>-4.5999999999999996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0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12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7</v>
      </c>
      <c r="C7" s="1">
        <f t="shared" ref="C7" si="16">C6</f>
        <v>11</v>
      </c>
      <c r="D7" s="1">
        <f t="shared" ref="D7" si="17">D6</f>
        <v>15</v>
      </c>
      <c r="E7" s="1">
        <f t="shared" ref="E7" si="18">E6</f>
        <v>13</v>
      </c>
      <c r="J7" s="10">
        <f>COUNTIF(B7:I7,$E$1)*$J$2-4</f>
        <v>-4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1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13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7</v>
      </c>
      <c r="C8" s="1">
        <f t="shared" ref="C8" si="19">C7</f>
        <v>11</v>
      </c>
      <c r="D8" s="1">
        <f t="shared" ref="D8" si="20">D7</f>
        <v>15</v>
      </c>
      <c r="J8" s="10">
        <f>COUNTIF(B8:I8,$E$1)*$J$2-3</f>
        <v>-3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2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15</v>
      </c>
      <c r="U8" s="5">
        <v>7</v>
      </c>
      <c r="V8" s="5">
        <f t="shared" si="0"/>
        <v>1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7</v>
      </c>
      <c r="C9" s="1">
        <f t="shared" ref="C9" si="21">C8</f>
        <v>11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3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11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7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4</v>
      </c>
      <c r="P10" s="10">
        <f>IF(B3=F1,1,0)*P2-1</f>
        <v>4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7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-98.5</v>
      </c>
      <c r="C11" s="1">
        <f t="shared" ref="C11:I11" si="22">COUNTIF($E$1:$G$1,C3)*$L$2-COMBIN(($B$1-1),2)</f>
        <v>-136</v>
      </c>
      <c r="D11" s="1">
        <f t="shared" si="22"/>
        <v>-136</v>
      </c>
      <c r="E11" s="1">
        <f t="shared" si="22"/>
        <v>-136</v>
      </c>
      <c r="F11" s="1">
        <f t="shared" si="22"/>
        <v>-98.5</v>
      </c>
      <c r="G11" s="1">
        <f t="shared" si="22"/>
        <v>-98.5</v>
      </c>
      <c r="H11" s="1">
        <f>COUNTIF($E$1:$G$1,H3)*$L$2-COMBIN(($B$1-1),2)</f>
        <v>-136</v>
      </c>
      <c r="I11" s="1">
        <f t="shared" si="22"/>
        <v>-136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1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1</v>
      </c>
    </row>
    <row r="13" spans="1:25" ht="12.75" customHeight="1" x14ac:dyDescent="0.25">
      <c r="A13" s="1" t="s">
        <v>37</v>
      </c>
      <c r="B13" s="1">
        <f>IF(B3=$F$1,1,0)</f>
        <v>1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1</v>
      </c>
      <c r="W13" s="5">
        <f t="shared" si="1"/>
        <v>1</v>
      </c>
      <c r="X13" s="5">
        <f t="shared" si="2"/>
        <v>1</v>
      </c>
      <c r="Y13" s="5">
        <f t="shared" si="3"/>
        <v>1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1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12</v>
      </c>
      <c r="R14" s="2">
        <v>9.1999999999999993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12</v>
      </c>
      <c r="R15" s="2">
        <v>2.5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1</v>
      </c>
      <c r="Y15" s="5">
        <f t="shared" si="3"/>
        <v>1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1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7</v>
      </c>
      <c r="R16" s="2">
        <v>1.1000000000000001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2</v>
      </c>
      <c r="R17" s="2">
        <v>3.7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0</v>
      </c>
      <c r="E18" s="1">
        <f t="shared" si="32"/>
        <v>0</v>
      </c>
      <c r="F18" s="1">
        <f t="shared" si="32"/>
        <v>1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12</v>
      </c>
      <c r="R18" s="2">
        <v>10.3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1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7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0</v>
      </c>
      <c r="E20" s="1">
        <f t="shared" si="34"/>
        <v>0</v>
      </c>
      <c r="F20" s="1">
        <f t="shared" si="34"/>
        <v>1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P20" s="1" t="s">
        <v>77</v>
      </c>
      <c r="Q20" s="1">
        <v>12</v>
      </c>
      <c r="R20" s="2">
        <v>4.4000000000000004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0</v>
      </c>
      <c r="F21" s="1">
        <f t="shared" si="35"/>
        <v>1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Q21" s="1">
        <v>7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0</v>
      </c>
      <c r="N22" s="1">
        <f t="shared" si="37"/>
        <v>0</v>
      </c>
      <c r="Q22" s="1">
        <v>12</v>
      </c>
      <c r="R22" s="2">
        <v>15.8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0</v>
      </c>
      <c r="N23" s="1">
        <f t="shared" si="38"/>
        <v>0</v>
      </c>
      <c r="Q23" s="1">
        <v>2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4.4000000000000004</v>
      </c>
      <c r="G24" s="19">
        <f t="shared" si="39"/>
        <v>4.4000000000000004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7</v>
      </c>
      <c r="R24" s="2">
        <v>6.8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2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0</v>
      </c>
      <c r="L26" s="1">
        <f t="shared" si="43"/>
        <v>0</v>
      </c>
      <c r="P26" s="1" t="s">
        <v>78</v>
      </c>
      <c r="Q26" s="1">
        <v>12</v>
      </c>
      <c r="R26" s="2">
        <v>37.5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7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2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12</v>
      </c>
      <c r="R29" s="2">
        <v>249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-16</v>
      </c>
      <c r="Q30" s="1">
        <v>7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-16</v>
      </c>
      <c r="Q31" s="1">
        <v>2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5.4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-16</v>
      </c>
      <c r="P32" s="1" t="s">
        <v>80</v>
      </c>
      <c r="Q32" s="1">
        <v>12</v>
      </c>
      <c r="R32" s="26">
        <v>5.4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10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1</v>
      </c>
      <c r="N33" s="1">
        <f t="shared" si="49"/>
        <v>21.5</v>
      </c>
      <c r="Q33" s="1">
        <v>7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10.399999999999999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1</v>
      </c>
      <c r="N34" s="1">
        <f t="shared" si="49"/>
        <v>21.5</v>
      </c>
      <c r="Q34" s="1">
        <v>12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-16</v>
      </c>
      <c r="Q35" s="1">
        <v>2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-16</v>
      </c>
      <c r="Q36" s="1">
        <v>12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-16</v>
      </c>
      <c r="Q37" s="1">
        <v>14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-16</v>
      </c>
      <c r="Q38" s="1">
        <v>7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-16</v>
      </c>
      <c r="Q39" s="1">
        <v>2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-16</v>
      </c>
      <c r="Q40" s="1">
        <v>7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1</v>
      </c>
      <c r="C41" s="18">
        <f t="shared" si="44"/>
        <v>37.5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-16</v>
      </c>
      <c r="Q41" s="1">
        <v>14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-16</v>
      </c>
      <c r="Q42" s="1">
        <v>2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-16</v>
      </c>
      <c r="Q43" s="1">
        <v>14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-16</v>
      </c>
      <c r="P44" s="1" t="s">
        <v>81</v>
      </c>
      <c r="Q44" s="1">
        <v>12</v>
      </c>
      <c r="R44" s="2">
        <v>670.3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-16</v>
      </c>
      <c r="Q45" s="1">
        <v>7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-16</v>
      </c>
      <c r="Q46" s="1">
        <v>2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-16</v>
      </c>
      <c r="Q47" s="1">
        <v>14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-16</v>
      </c>
      <c r="P48" s="1" t="s">
        <v>82</v>
      </c>
      <c r="Q48" s="1">
        <v>12</v>
      </c>
      <c r="R48" s="2">
        <v>213.1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-16</v>
      </c>
      <c r="Q49" s="1">
        <v>7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-16</v>
      </c>
      <c r="Q50" s="1">
        <v>2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-16</v>
      </c>
      <c r="Q51" s="1">
        <v>14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1</v>
      </c>
      <c r="N52" s="1">
        <f t="shared" si="49"/>
        <v>21.5</v>
      </c>
      <c r="Q52" s="1">
        <v>11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-16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-16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-16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-16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-16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43351</v>
      </c>
      <c r="B1" s="1">
        <v>17</v>
      </c>
      <c r="C1" s="1" t="s">
        <v>25</v>
      </c>
      <c r="D1" s="1" t="s">
        <v>26</v>
      </c>
      <c r="E1" s="9">
        <v>8</v>
      </c>
      <c r="F1" s="9">
        <v>15</v>
      </c>
      <c r="G1" s="9">
        <v>7</v>
      </c>
      <c r="H1" s="9">
        <v>17</v>
      </c>
      <c r="I1" s="9">
        <v>13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1</v>
      </c>
      <c r="D2" s="1">
        <f>R14</f>
        <v>2.8</v>
      </c>
      <c r="E2" s="2">
        <f>R16</f>
        <v>1.9</v>
      </c>
      <c r="F2" s="1">
        <f>R15</f>
        <v>2.1</v>
      </c>
      <c r="G2" s="2">
        <f>R17</f>
        <v>5.2</v>
      </c>
      <c r="J2" s="2">
        <f>D2</f>
        <v>2.8</v>
      </c>
      <c r="K2" s="2">
        <f>R29</f>
        <v>4.2</v>
      </c>
      <c r="L2" s="2">
        <f>R26</f>
        <v>46.5</v>
      </c>
      <c r="M2" s="2">
        <f>R41</f>
        <v>248.5</v>
      </c>
      <c r="N2" s="2">
        <f>R45</f>
        <v>176.8</v>
      </c>
      <c r="O2" s="2"/>
      <c r="P2" s="8"/>
      <c r="Q2" s="8">
        <v>15.6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13</v>
      </c>
      <c r="C3" s="4">
        <v>8</v>
      </c>
      <c r="D3" s="4">
        <v>15</v>
      </c>
      <c r="E3" s="4">
        <v>2</v>
      </c>
      <c r="F3" s="4">
        <v>3</v>
      </c>
      <c r="G3" s="4">
        <v>1</v>
      </c>
      <c r="H3" s="4">
        <v>16</v>
      </c>
      <c r="I3" s="4">
        <v>10</v>
      </c>
      <c r="J3" s="10">
        <f>COUNTIF(B3:I3,$E$1)*$J$2-8</f>
        <v>-5.2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-23.8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-8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10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13</v>
      </c>
      <c r="C4" s="1">
        <f t="shared" ref="C4:H4" si="5">C3</f>
        <v>8</v>
      </c>
      <c r="D4" s="1">
        <f t="shared" si="5"/>
        <v>15</v>
      </c>
      <c r="E4" s="1">
        <f t="shared" si="5"/>
        <v>2</v>
      </c>
      <c r="F4" s="1">
        <f t="shared" si="5"/>
        <v>3</v>
      </c>
      <c r="G4" s="1">
        <f t="shared" si="5"/>
        <v>1</v>
      </c>
      <c r="H4" s="1">
        <f t="shared" si="5"/>
        <v>16</v>
      </c>
      <c r="J4" s="10">
        <f>COUNTIF(B4:I4,$E$1)*$J$2-7</f>
        <v>-4.2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-16.8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-7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16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13</v>
      </c>
      <c r="C5" s="1">
        <f t="shared" ref="C5" si="7">C4</f>
        <v>8</v>
      </c>
      <c r="D5" s="1">
        <f t="shared" ref="D5" si="8">D4</f>
        <v>15</v>
      </c>
      <c r="E5" s="1">
        <f t="shared" ref="E5" si="9">E4</f>
        <v>2</v>
      </c>
      <c r="F5" s="1">
        <f t="shared" ref="F5" si="10">F4</f>
        <v>3</v>
      </c>
      <c r="G5" s="1">
        <f t="shared" ref="G5" si="11">G4</f>
        <v>1</v>
      </c>
      <c r="J5" s="10">
        <f>COUNTIF(B5:I5,$E$1)*$J$2-6</f>
        <v>-3.2</v>
      </c>
      <c r="K5" s="10">
        <f t="shared" si="6"/>
        <v>-10.8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1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13</v>
      </c>
      <c r="C6" s="1">
        <f t="shared" ref="C6" si="12">C5</f>
        <v>8</v>
      </c>
      <c r="D6" s="1">
        <f t="shared" ref="D6" si="13">D5</f>
        <v>15</v>
      </c>
      <c r="E6" s="1">
        <f t="shared" ref="E6" si="14">E5</f>
        <v>2</v>
      </c>
      <c r="F6" s="1">
        <f t="shared" ref="F6" si="15">F5</f>
        <v>3</v>
      </c>
      <c r="J6" s="10">
        <f>COUNTIF(B6:I6,$E$1)*$J$2-5</f>
        <v>-2.2000000000000002</v>
      </c>
      <c r="K6" s="10">
        <f t="shared" si="6"/>
        <v>-5.8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3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13</v>
      </c>
      <c r="C7" s="1">
        <f t="shared" ref="C7" si="16">C6</f>
        <v>8</v>
      </c>
      <c r="D7" s="1">
        <f t="shared" ref="D7" si="17">D6</f>
        <v>15</v>
      </c>
      <c r="E7" s="1">
        <f t="shared" ref="E7" si="18">E6</f>
        <v>2</v>
      </c>
      <c r="J7" s="10">
        <f>COUNTIF(B7:I7,$E$1)*$J$2-4</f>
        <v>-1.2000000000000002</v>
      </c>
      <c r="K7" s="10">
        <f t="shared" si="6"/>
        <v>-1.7999999999999998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2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13</v>
      </c>
      <c r="C8" s="1">
        <f t="shared" ref="C8" si="19">C7</f>
        <v>8</v>
      </c>
      <c r="D8" s="1">
        <f t="shared" ref="D8" si="20">D7</f>
        <v>15</v>
      </c>
      <c r="J8" s="10">
        <f>COUNTIF(B8:I8,$E$1)*$J$2-3</f>
        <v>-0.20000000000000018</v>
      </c>
      <c r="K8" s="10">
        <f t="shared" si="6"/>
        <v>1.2000000000000002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15</v>
      </c>
      <c r="U8" s="5">
        <v>7</v>
      </c>
      <c r="V8" s="5">
        <f t="shared" si="0"/>
        <v>0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13</v>
      </c>
      <c r="C9" s="1">
        <f t="shared" ref="C9" si="21">C8</f>
        <v>8</v>
      </c>
      <c r="J9" s="10">
        <f>COUNTIF(B9:I9,$E$1)*$J$2-2</f>
        <v>0.79999999999999982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8</v>
      </c>
      <c r="U9" s="5">
        <v>8</v>
      </c>
      <c r="V9" s="5">
        <f t="shared" si="0"/>
        <v>1</v>
      </c>
      <c r="W9" s="5">
        <f t="shared" si="1"/>
        <v>1</v>
      </c>
      <c r="X9" s="5">
        <f t="shared" si="2"/>
        <v>1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13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13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-120</v>
      </c>
      <c r="C11" s="1">
        <f t="shared" ref="C11:I11" si="22">COUNTIF($E$1:$G$1,C3)*$L$2-COMBIN(($B$1-1),2)</f>
        <v>-73.5</v>
      </c>
      <c r="D11" s="1">
        <f t="shared" si="22"/>
        <v>-73.5</v>
      </c>
      <c r="E11" s="1">
        <f t="shared" si="22"/>
        <v>-120</v>
      </c>
      <c r="F11" s="1">
        <f t="shared" si="22"/>
        <v>-120</v>
      </c>
      <c r="G11" s="1">
        <f t="shared" si="22"/>
        <v>-120</v>
      </c>
      <c r="H11" s="1">
        <f>COUNTIF($E$1:$G$1,H3)*$L$2-COMBIN(($B$1-1),2)</f>
        <v>-120</v>
      </c>
      <c r="I11" s="1">
        <f t="shared" si="22"/>
        <v>-120</v>
      </c>
      <c r="L11" s="1">
        <v>1</v>
      </c>
      <c r="O11" s="12"/>
      <c r="P11" s="3" t="s">
        <v>89</v>
      </c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1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1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15</v>
      </c>
      <c r="R14" s="2">
        <v>2.8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15</v>
      </c>
      <c r="R15" s="2">
        <v>2.1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1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8</v>
      </c>
      <c r="R16" s="2">
        <v>1.9</v>
      </c>
      <c r="U16" s="5">
        <v>15</v>
      </c>
      <c r="V16" s="5">
        <f t="shared" si="0"/>
        <v>1</v>
      </c>
      <c r="W16" s="5">
        <f t="shared" si="1"/>
        <v>1</v>
      </c>
      <c r="X16" s="5">
        <f t="shared" si="2"/>
        <v>1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7</v>
      </c>
      <c r="R17" s="2">
        <v>5.2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1</v>
      </c>
      <c r="E18" s="1">
        <f t="shared" si="32"/>
        <v>0</v>
      </c>
      <c r="F18" s="1">
        <f t="shared" si="32"/>
        <v>0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15</v>
      </c>
      <c r="R18" s="2">
        <v>10.9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1</v>
      </c>
      <c r="Y18" s="5">
        <f t="shared" si="3"/>
        <v>1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8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1</v>
      </c>
      <c r="E20" s="1">
        <f t="shared" si="34"/>
        <v>0</v>
      </c>
      <c r="F20" s="1">
        <f t="shared" si="34"/>
        <v>0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15</v>
      </c>
      <c r="R20" s="2">
        <v>4.9000000000000004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1</v>
      </c>
      <c r="E21" s="1">
        <f t="shared" si="35"/>
        <v>0</v>
      </c>
      <c r="F21" s="1">
        <f t="shared" si="35"/>
        <v>0</v>
      </c>
      <c r="G21" s="1">
        <f t="shared" si="35"/>
        <v>0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8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15</v>
      </c>
      <c r="R22" s="2">
        <v>18.399999999999999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7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8</v>
      </c>
      <c r="R24" s="2">
        <v>10.8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7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4.2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1</v>
      </c>
      <c r="L26" s="1">
        <f t="shared" si="43"/>
        <v>0</v>
      </c>
      <c r="P26" s="1" t="s">
        <v>78</v>
      </c>
      <c r="Q26" s="1">
        <v>15</v>
      </c>
      <c r="R26" s="2">
        <v>46.5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8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7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80</v>
      </c>
      <c r="Q29" s="1">
        <v>15</v>
      </c>
      <c r="R29" s="26">
        <v>4.2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-15</v>
      </c>
      <c r="Q30" s="1">
        <v>8</v>
      </c>
      <c r="R30" s="27"/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-15</v>
      </c>
      <c r="Q31" s="1">
        <v>15</v>
      </c>
      <c r="R31" s="27"/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-15</v>
      </c>
      <c r="Q32" s="1">
        <v>7</v>
      </c>
      <c r="R32" s="27"/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9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-15</v>
      </c>
      <c r="Q33" s="1">
        <v>15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6.6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-15</v>
      </c>
      <c r="Q34" s="1">
        <v>17</v>
      </c>
      <c r="R34" s="28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-15</v>
      </c>
      <c r="Q35" s="1">
        <v>8</v>
      </c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-15</v>
      </c>
      <c r="Q36" s="1">
        <v>7</v>
      </c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1</v>
      </c>
      <c r="N37" s="1">
        <f t="shared" si="49"/>
        <v>31.5</v>
      </c>
      <c r="Q37" s="1">
        <v>8</v>
      </c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-15</v>
      </c>
      <c r="Q38" s="1">
        <v>17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-15</v>
      </c>
      <c r="Q39" s="1">
        <v>7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-15</v>
      </c>
      <c r="Q40" s="1">
        <v>17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-15</v>
      </c>
      <c r="P41" s="1" t="s">
        <v>81</v>
      </c>
      <c r="Q41" s="1">
        <v>15</v>
      </c>
      <c r="R41" s="2">
        <v>248.5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-15</v>
      </c>
      <c r="Q42" s="1">
        <v>8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-15</v>
      </c>
      <c r="Q43" s="1">
        <v>7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-15</v>
      </c>
      <c r="Q44" s="1">
        <v>17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-15</v>
      </c>
      <c r="P45" s="1" t="s">
        <v>82</v>
      </c>
      <c r="Q45" s="1">
        <v>15</v>
      </c>
      <c r="R45" s="2">
        <v>176.8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-15</v>
      </c>
      <c r="Q46" s="1">
        <v>8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-15</v>
      </c>
      <c r="Q47" s="1">
        <v>7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-15</v>
      </c>
      <c r="Q48" s="1">
        <v>17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-15</v>
      </c>
      <c r="Q49" s="1">
        <v>13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-15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-15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-15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-15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-15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-15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-15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-15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43352</v>
      </c>
      <c r="B1" s="1">
        <v>17</v>
      </c>
      <c r="C1" s="1" t="s">
        <v>25</v>
      </c>
      <c r="D1" s="1" t="s">
        <v>26</v>
      </c>
      <c r="E1" s="9">
        <v>14</v>
      </c>
      <c r="F1" s="9">
        <v>7</v>
      </c>
      <c r="G1" s="9">
        <v>4</v>
      </c>
      <c r="H1" s="9">
        <v>3</v>
      </c>
      <c r="I1" s="9">
        <v>2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12</v>
      </c>
      <c r="B2" s="1" t="s">
        <v>9</v>
      </c>
      <c r="D2" s="1">
        <f>R14</f>
        <v>10.1</v>
      </c>
      <c r="E2" s="1">
        <f>R15</f>
        <v>3</v>
      </c>
      <c r="F2" s="1">
        <f>R16</f>
        <v>2</v>
      </c>
      <c r="G2" s="1">
        <f>R17</f>
        <v>2.1</v>
      </c>
      <c r="J2" s="2">
        <f>D2</f>
        <v>10.1</v>
      </c>
      <c r="K2" s="2">
        <f>R32</f>
        <v>6.5</v>
      </c>
      <c r="L2" s="2">
        <f>R26</f>
        <v>64.8</v>
      </c>
      <c r="M2" s="2">
        <f>R44</f>
        <v>279.10000000000002</v>
      </c>
      <c r="N2" s="2">
        <f>R48</f>
        <v>2394.8000000000002</v>
      </c>
      <c r="P2" s="8">
        <v>9.1</v>
      </c>
      <c r="Q2" s="8">
        <v>15.4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4</v>
      </c>
      <c r="C3" s="4">
        <v>5</v>
      </c>
      <c r="D3" s="4">
        <v>7</v>
      </c>
      <c r="E3" s="4">
        <v>1</v>
      </c>
      <c r="F3" s="4">
        <v>10</v>
      </c>
      <c r="G3" s="4">
        <v>6</v>
      </c>
      <c r="H3" s="4">
        <v>8</v>
      </c>
      <c r="I3" s="4">
        <v>13</v>
      </c>
      <c r="J3" s="10">
        <f>COUNTIF(B3:I3,$E$1)*$J$2-8</f>
        <v>-8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-21.5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1.0999999999999996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13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4</v>
      </c>
      <c r="C4" s="1">
        <f t="shared" ref="C4:H4" si="5">C3</f>
        <v>5</v>
      </c>
      <c r="D4" s="1">
        <f t="shared" si="5"/>
        <v>7</v>
      </c>
      <c r="E4" s="1">
        <f t="shared" si="5"/>
        <v>1</v>
      </c>
      <c r="F4" s="1">
        <f t="shared" si="5"/>
        <v>10</v>
      </c>
      <c r="G4" s="1">
        <f t="shared" si="5"/>
        <v>6</v>
      </c>
      <c r="H4" s="1">
        <f t="shared" si="5"/>
        <v>8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-14.5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2.0999999999999996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8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4</v>
      </c>
      <c r="C5" s="1">
        <f t="shared" ref="C5" si="7">C4</f>
        <v>5</v>
      </c>
      <c r="D5" s="1">
        <f t="shared" ref="D5" si="8">D4</f>
        <v>7</v>
      </c>
      <c r="E5" s="1">
        <f t="shared" ref="E5" si="9">E4</f>
        <v>1</v>
      </c>
      <c r="F5" s="1">
        <f t="shared" ref="F5" si="10">F4</f>
        <v>10</v>
      </c>
      <c r="G5" s="1">
        <f t="shared" ref="G5" si="11">G4</f>
        <v>6</v>
      </c>
      <c r="J5" s="10">
        <f>COUNTIF(B5:I5,$E$1)*$J$2-6</f>
        <v>-6</v>
      </c>
      <c r="K5" s="10">
        <f t="shared" si="6"/>
        <v>-8.5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3.0999999999999996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6</v>
      </c>
      <c r="U5" s="5">
        <v>4</v>
      </c>
      <c r="V5" s="5">
        <f t="shared" si="0"/>
        <v>0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4</v>
      </c>
      <c r="C6" s="1">
        <f t="shared" ref="C6" si="12">C5</f>
        <v>5</v>
      </c>
      <c r="D6" s="1">
        <f t="shared" ref="D6" si="13">D5</f>
        <v>7</v>
      </c>
      <c r="E6" s="1">
        <f t="shared" ref="E6" si="14">E5</f>
        <v>1</v>
      </c>
      <c r="F6" s="1">
        <f t="shared" ref="F6" si="15">F5</f>
        <v>10</v>
      </c>
      <c r="J6" s="10">
        <f>COUNTIF(B6:I6,$E$1)*$J$2-5</f>
        <v>-5</v>
      </c>
      <c r="K6" s="10">
        <f t="shared" si="6"/>
        <v>-3.5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4.0999999999999996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10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4</v>
      </c>
      <c r="C7" s="1">
        <f t="shared" ref="C7" si="16">C6</f>
        <v>5</v>
      </c>
      <c r="D7" s="1">
        <f t="shared" ref="D7" si="17">D6</f>
        <v>7</v>
      </c>
      <c r="E7" s="1">
        <f t="shared" ref="E7" si="18">E6</f>
        <v>1</v>
      </c>
      <c r="J7" s="10">
        <f>COUNTIF(B7:I7,$E$1)*$J$2-4</f>
        <v>-4</v>
      </c>
      <c r="K7" s="10">
        <f t="shared" si="6"/>
        <v>0.5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5.0999999999999996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4</v>
      </c>
      <c r="C8" s="1">
        <f t="shared" ref="C8" si="19">C7</f>
        <v>5</v>
      </c>
      <c r="D8" s="1">
        <f t="shared" ref="D8" si="20">D7</f>
        <v>7</v>
      </c>
      <c r="J8" s="10">
        <f>COUNTIF(B8:I8,$E$1)*$J$2-3</f>
        <v>-3</v>
      </c>
      <c r="K8" s="10">
        <f t="shared" si="6"/>
        <v>3.5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8.1</v>
      </c>
      <c r="P8" s="11">
        <f>COUNTIF(B3:D3,F1)*P2-3</f>
        <v>6.1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7</v>
      </c>
      <c r="U8" s="5">
        <v>7</v>
      </c>
      <c r="V8" s="5">
        <f t="shared" si="0"/>
        <v>1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4</v>
      </c>
      <c r="C9" s="1">
        <f t="shared" ref="C9" si="21">C8</f>
        <v>5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5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4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4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-55.2</v>
      </c>
      <c r="C11" s="1">
        <f t="shared" ref="C11:I11" si="22">COUNTIF($E$1:$G$1,C3)*$L$2-COMBIN(($B$1-1),2)</f>
        <v>-120</v>
      </c>
      <c r="D11" s="1">
        <f t="shared" si="22"/>
        <v>-55.2</v>
      </c>
      <c r="E11" s="1">
        <f t="shared" si="22"/>
        <v>-120</v>
      </c>
      <c r="F11" s="1">
        <f t="shared" si="22"/>
        <v>-120</v>
      </c>
      <c r="G11" s="1">
        <f t="shared" si="22"/>
        <v>-120</v>
      </c>
      <c r="H11" s="1">
        <f>COUNTIF($E$1:$G$1,H3)*$L$2-COMBIN(($B$1-1),2)</f>
        <v>-120</v>
      </c>
      <c r="I11" s="1">
        <f t="shared" si="22"/>
        <v>-120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1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1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14</v>
      </c>
      <c r="R14" s="2">
        <v>10.1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14</v>
      </c>
      <c r="R15" s="2">
        <v>3</v>
      </c>
      <c r="U15" s="5">
        <v>14</v>
      </c>
      <c r="V15" s="5">
        <f t="shared" si="0"/>
        <v>1</v>
      </c>
      <c r="W15" s="5">
        <f t="shared" si="1"/>
        <v>1</v>
      </c>
      <c r="X15" s="5">
        <f t="shared" si="2"/>
        <v>1</v>
      </c>
      <c r="Y15" s="5">
        <f t="shared" si="3"/>
        <v>1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7</v>
      </c>
      <c r="R16" s="2">
        <v>2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4</v>
      </c>
      <c r="R17" s="2">
        <v>2.1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0</v>
      </c>
      <c r="F18" s="1">
        <f t="shared" si="32"/>
        <v>0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14</v>
      </c>
      <c r="R18" s="2">
        <v>33.4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7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0</v>
      </c>
      <c r="F20" s="1">
        <f t="shared" si="34"/>
        <v>0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14</v>
      </c>
      <c r="R20" s="2">
        <v>12.7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0</v>
      </c>
      <c r="F21" s="1">
        <f t="shared" si="35"/>
        <v>0</v>
      </c>
      <c r="G21" s="1">
        <f t="shared" si="35"/>
        <v>0</v>
      </c>
      <c r="H21" s="1">
        <f t="shared" si="35"/>
        <v>0</v>
      </c>
      <c r="I21" s="1">
        <f t="shared" si="35"/>
        <v>0</v>
      </c>
      <c r="J21" s="1">
        <f>IF(J3&gt;-J12,1,0)</f>
        <v>0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7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14</v>
      </c>
      <c r="R22" s="2">
        <v>12.2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4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5.5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7</v>
      </c>
      <c r="R24" s="2">
        <v>7.8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4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14</v>
      </c>
      <c r="R26" s="2">
        <v>64.8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7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4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14</v>
      </c>
      <c r="R29" s="2">
        <v>299.89999999999998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-15</v>
      </c>
      <c r="Q30" s="1">
        <v>7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1</v>
      </c>
      <c r="N31" s="1">
        <f t="shared" ref="N31:N57" si="49">M31*$L$2-($B$1-2)</f>
        <v>49.8</v>
      </c>
      <c r="Q31" s="1">
        <v>4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-15</v>
      </c>
      <c r="P32" s="1" t="s">
        <v>80</v>
      </c>
      <c r="Q32" s="1">
        <v>14</v>
      </c>
      <c r="R32" s="26">
        <v>6.5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9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-15</v>
      </c>
      <c r="Q33" s="1">
        <v>7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6.4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-15</v>
      </c>
      <c r="Q34" s="1">
        <v>14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-15</v>
      </c>
      <c r="Q35" s="1">
        <v>4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-15</v>
      </c>
      <c r="Q36" s="1">
        <v>14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-15</v>
      </c>
      <c r="Q37" s="1">
        <v>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-15</v>
      </c>
      <c r="Q38" s="1">
        <v>7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-15</v>
      </c>
      <c r="Q39" s="1">
        <v>4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-15</v>
      </c>
      <c r="Q40" s="1">
        <v>7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-15</v>
      </c>
      <c r="Q41" s="1">
        <v>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-15</v>
      </c>
      <c r="Q42" s="1">
        <v>4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-15</v>
      </c>
      <c r="Q43" s="1">
        <v>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-15</v>
      </c>
      <c r="P44" s="1" t="s">
        <v>81</v>
      </c>
      <c r="Q44" s="1">
        <v>14</v>
      </c>
      <c r="R44" s="2">
        <v>279.10000000000002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-15</v>
      </c>
      <c r="Q45" s="1">
        <v>7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-15</v>
      </c>
      <c r="Q46" s="1">
        <v>4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-15</v>
      </c>
      <c r="Q47" s="1">
        <v>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-15</v>
      </c>
      <c r="P48" s="1" t="s">
        <v>82</v>
      </c>
      <c r="Q48" s="1">
        <v>14</v>
      </c>
      <c r="R48" s="2">
        <v>2394.8000000000002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-15</v>
      </c>
      <c r="Q49" s="1">
        <v>7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-15</v>
      </c>
      <c r="Q50" s="1">
        <v>4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-15</v>
      </c>
      <c r="Q51" s="1">
        <v>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-15</v>
      </c>
      <c r="Q52" s="1">
        <v>2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-15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-15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-15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-15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-15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43353</v>
      </c>
      <c r="B1" s="1">
        <v>16</v>
      </c>
      <c r="C1" s="1" t="s">
        <v>25</v>
      </c>
      <c r="D1" s="1" t="s">
        <v>26</v>
      </c>
      <c r="E1" s="9">
        <v>1</v>
      </c>
      <c r="F1" s="9">
        <v>13</v>
      </c>
      <c r="G1" s="9">
        <v>3</v>
      </c>
      <c r="H1" s="9">
        <v>7</v>
      </c>
      <c r="I1" s="9">
        <v>12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14</v>
      </c>
      <c r="B2" s="1" t="s">
        <v>7</v>
      </c>
      <c r="D2" s="1">
        <f>R14</f>
        <v>9.6</v>
      </c>
      <c r="E2" s="1">
        <f>R15</f>
        <v>2.6</v>
      </c>
      <c r="F2" s="1">
        <f>R16</f>
        <v>8.1999999999999993</v>
      </c>
      <c r="G2" s="1">
        <f>R17</f>
        <v>2.8</v>
      </c>
      <c r="J2" s="2">
        <f>D2</f>
        <v>9.6</v>
      </c>
      <c r="K2" s="2">
        <f>R32</f>
        <v>7.7</v>
      </c>
      <c r="L2" s="2">
        <f>R26</f>
        <v>434.7</v>
      </c>
      <c r="M2" s="2">
        <f>R44</f>
        <v>523.5</v>
      </c>
      <c r="N2" s="2">
        <f>R48</f>
        <v>1266.8</v>
      </c>
      <c r="P2" s="8">
        <v>29.7</v>
      </c>
      <c r="Q2" s="8">
        <v>8.1</v>
      </c>
      <c r="U2" s="5">
        <v>1</v>
      </c>
      <c r="V2" s="5">
        <f>COUNTIF($E$1:$F$1,U2)</f>
        <v>1</v>
      </c>
      <c r="W2" s="5">
        <f>COUNTIF($E$1:$G$1,U2)</f>
        <v>1</v>
      </c>
      <c r="X2" s="5">
        <f>COUNTIF($E$1:$H$1,U2)</f>
        <v>1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9</v>
      </c>
      <c r="C3" s="4">
        <v>7</v>
      </c>
      <c r="D3" s="4">
        <v>2</v>
      </c>
      <c r="E3" s="4">
        <v>1</v>
      </c>
      <c r="F3" s="4">
        <v>3</v>
      </c>
      <c r="G3" s="4">
        <v>11</v>
      </c>
      <c r="H3" s="4">
        <v>4</v>
      </c>
      <c r="I3" s="4">
        <v>13</v>
      </c>
      <c r="J3" s="10">
        <f>COUNTIF(B3:I3,$E$1)*$J$2-8</f>
        <v>1.5999999999999996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18.200000000000003</v>
      </c>
      <c r="L3" s="10">
        <f>IF((COUNTIF(B3:I3,$E$1)+COUNTIF(B3:I3,$F$1)+COUNTIF(B3:I3,$G$1))=3,$L$2,0)-COMBIN(8,3)</f>
        <v>378.7</v>
      </c>
      <c r="M3" s="10">
        <f>IF((COUNTIF(B3:I3,$E$1)+COUNTIF(B3:I3,$F$1)+COUNTIF(B3:I3,$G$1)+COUNTIF(B3:I3,$H$1))=4,$M$2,0)-COMBIN(8,4)</f>
        <v>453.5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28.7</v>
      </c>
      <c r="P3" s="10">
        <f>COUNTIF(B3:I3,F1)*P2-8</f>
        <v>21.7</v>
      </c>
      <c r="Q3" s="10">
        <f>COUNTIF(B3:I3,H1)*Q2-8</f>
        <v>9.9999999999999645E-2</v>
      </c>
      <c r="R3" s="11">
        <f>IF(I3=$H$1,1,0)*$Q$2-1</f>
        <v>-1</v>
      </c>
      <c r="S3" s="12">
        <v>8</v>
      </c>
      <c r="T3" s="12">
        <f>I3</f>
        <v>13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9</v>
      </c>
      <c r="C4" s="1">
        <f t="shared" ref="C4:H4" si="5">C3</f>
        <v>7</v>
      </c>
      <c r="D4" s="1">
        <f t="shared" si="5"/>
        <v>2</v>
      </c>
      <c r="E4" s="1">
        <f t="shared" si="5"/>
        <v>1</v>
      </c>
      <c r="F4" s="1">
        <f t="shared" si="5"/>
        <v>3</v>
      </c>
      <c r="G4" s="1">
        <f t="shared" si="5"/>
        <v>11</v>
      </c>
      <c r="H4" s="1">
        <f t="shared" si="5"/>
        <v>4</v>
      </c>
      <c r="J4" s="10">
        <f>COUNTIF(B4:I4,$E$1)*$J$2-7</f>
        <v>2.5999999999999996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2.1000000000000014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-7</v>
      </c>
      <c r="Q4" s="10">
        <f>COUNTIF(B3:H3,H1)*Q2-7</f>
        <v>1.0999999999999996</v>
      </c>
      <c r="R4" s="11">
        <f>IF(H3=$H$1,1,0)*$Q$2-1</f>
        <v>-1</v>
      </c>
      <c r="S4" s="12">
        <v>7</v>
      </c>
      <c r="T4" s="12">
        <f>H3</f>
        <v>4</v>
      </c>
      <c r="U4" s="5">
        <v>3</v>
      </c>
      <c r="V4" s="5">
        <f t="shared" si="0"/>
        <v>0</v>
      </c>
      <c r="W4" s="5">
        <f t="shared" si="1"/>
        <v>1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9</v>
      </c>
      <c r="C5" s="1">
        <f t="shared" ref="C5" si="7">C4</f>
        <v>7</v>
      </c>
      <c r="D5" s="1">
        <f t="shared" ref="D5" si="8">D4</f>
        <v>2</v>
      </c>
      <c r="E5" s="1">
        <f t="shared" ref="E5" si="9">E4</f>
        <v>1</v>
      </c>
      <c r="F5" s="1">
        <f t="shared" ref="F5" si="10">F4</f>
        <v>3</v>
      </c>
      <c r="G5" s="1">
        <f t="shared" ref="G5" si="11">G4</f>
        <v>11</v>
      </c>
      <c r="J5" s="10">
        <f>COUNTIF(B5:I5,$E$1)*$J$2-6</f>
        <v>3.5999999999999996</v>
      </c>
      <c r="K5" s="10">
        <f t="shared" si="6"/>
        <v>8.1000000000000014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2.0999999999999996</v>
      </c>
      <c r="R5" s="11">
        <f>IF(G3=$H$1,1,0)*$Q$2-1</f>
        <v>-1</v>
      </c>
      <c r="S5" s="12">
        <v>6</v>
      </c>
      <c r="T5" s="12">
        <f>G3</f>
        <v>11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9</v>
      </c>
      <c r="C6" s="1">
        <f t="shared" ref="C6" si="12">C5</f>
        <v>7</v>
      </c>
      <c r="D6" s="1">
        <f t="shared" ref="D6" si="13">D5</f>
        <v>2</v>
      </c>
      <c r="E6" s="1">
        <f t="shared" ref="E6" si="14">E5</f>
        <v>1</v>
      </c>
      <c r="F6" s="1">
        <f t="shared" ref="F6" si="15">F5</f>
        <v>3</v>
      </c>
      <c r="J6" s="10">
        <f>COUNTIF(B6:I6,$E$1)*$J$2-5</f>
        <v>4.5999999999999996</v>
      </c>
      <c r="K6" s="10">
        <f t="shared" si="6"/>
        <v>13.100000000000001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3.0999999999999996</v>
      </c>
      <c r="R6" s="11">
        <f>IF(F3=$H$1,1,0)*$Q$2-1</f>
        <v>-1</v>
      </c>
      <c r="S6" s="12">
        <v>5</v>
      </c>
      <c r="T6" s="12">
        <f>F3</f>
        <v>3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9</v>
      </c>
      <c r="C7" s="1">
        <f t="shared" ref="C7" si="16">C6</f>
        <v>7</v>
      </c>
      <c r="D7" s="1">
        <f t="shared" ref="D7" si="17">D6</f>
        <v>2</v>
      </c>
      <c r="E7" s="1">
        <f t="shared" ref="E7" si="18">E6</f>
        <v>1</v>
      </c>
      <c r="J7" s="10">
        <f>COUNTIF(B7:I7,$E$1)*$J$2-4</f>
        <v>5.6</v>
      </c>
      <c r="K7" s="10">
        <f t="shared" si="6"/>
        <v>1.7000000000000002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4.0999999999999996</v>
      </c>
      <c r="R7" s="11">
        <f>IF(E3=$H$1,1,0)*$Q$2-1</f>
        <v>-1</v>
      </c>
      <c r="S7" s="12">
        <v>4</v>
      </c>
      <c r="T7" s="12">
        <f>E3</f>
        <v>1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9</v>
      </c>
      <c r="C8" s="1">
        <f t="shared" ref="C8" si="19">C7</f>
        <v>7</v>
      </c>
      <c r="D8" s="1">
        <f t="shared" ref="D8" si="20">D7</f>
        <v>2</v>
      </c>
      <c r="J8" s="10">
        <f>COUNTIF(B8:I8,$E$1)*$J$2-3</f>
        <v>-3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5.0999999999999996</v>
      </c>
      <c r="R8" s="11">
        <f>IF(D3=$H$1,1,0)*$Q$2-1</f>
        <v>-1</v>
      </c>
      <c r="S8" s="12">
        <v>3</v>
      </c>
      <c r="T8" s="12">
        <f>D3</f>
        <v>2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9</v>
      </c>
      <c r="C9" s="1">
        <f t="shared" ref="C9" si="21">C8</f>
        <v>7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6.1</v>
      </c>
      <c r="R9" s="11">
        <f>IF(C3=$H$1,1,0)*$Q$2-1</f>
        <v>7.1</v>
      </c>
      <c r="S9" s="12">
        <v>2</v>
      </c>
      <c r="T9" s="12">
        <f>C3</f>
        <v>7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9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9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-105</v>
      </c>
      <c r="C11" s="1">
        <f t="shared" ref="C11:I11" si="22">COUNTIF($E$1:$G$1,C3)*$L$2-COMBIN(($B$1-1),2)</f>
        <v>-105</v>
      </c>
      <c r="D11" s="1">
        <f t="shared" si="22"/>
        <v>-105</v>
      </c>
      <c r="E11" s="1">
        <f t="shared" si="22"/>
        <v>329.7</v>
      </c>
      <c r="F11" s="1">
        <f t="shared" si="22"/>
        <v>329.7</v>
      </c>
      <c r="G11" s="1">
        <f t="shared" si="22"/>
        <v>-105</v>
      </c>
      <c r="H11" s="1">
        <f>COUNTIF($E$1:$G$1,H3)*$L$2-COMBIN(($B$1-1),2)</f>
        <v>-105</v>
      </c>
      <c r="I11" s="1">
        <f t="shared" si="22"/>
        <v>329.7</v>
      </c>
      <c r="L11" s="1">
        <v>1</v>
      </c>
      <c r="O11" s="12"/>
      <c r="P11" s="3"/>
      <c r="Q11" s="3"/>
      <c r="R11" s="11">
        <f>SUM(R3:R10)</f>
        <v>9.9999999999999645E-2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1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24" t="s">
        <v>70</v>
      </c>
      <c r="P12" s="25"/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1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2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1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1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</v>
      </c>
      <c r="R14" s="2">
        <v>9.6</v>
      </c>
      <c r="U14" s="5">
        <v>13</v>
      </c>
      <c r="V14" s="5">
        <f t="shared" si="0"/>
        <v>1</v>
      </c>
      <c r="W14" s="5">
        <f t="shared" si="1"/>
        <v>1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1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</v>
      </c>
      <c r="R15" s="2">
        <v>2.6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13</v>
      </c>
      <c r="R16" s="2">
        <v>8.1999999999999993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3</v>
      </c>
      <c r="R17" s="2">
        <v>2.8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1</v>
      </c>
      <c r="F18" s="1">
        <f t="shared" si="32"/>
        <v>1</v>
      </c>
      <c r="G18" s="1">
        <f t="shared" si="32"/>
        <v>0</v>
      </c>
      <c r="H18" s="1">
        <f t="shared" si="32"/>
        <v>0</v>
      </c>
      <c r="I18" s="1">
        <f t="shared" si="32"/>
        <v>1</v>
      </c>
      <c r="J18" s="1">
        <v>2</v>
      </c>
      <c r="K18" s="1">
        <f t="shared" si="25"/>
        <v>1</v>
      </c>
      <c r="P18" s="1" t="s">
        <v>76</v>
      </c>
      <c r="Q18" s="1">
        <v>1</v>
      </c>
      <c r="R18" s="2">
        <v>165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1</v>
      </c>
      <c r="F19" s="1">
        <f t="shared" si="33"/>
        <v>1</v>
      </c>
      <c r="G19" s="1">
        <f t="shared" si="33"/>
        <v>0</v>
      </c>
      <c r="H19" s="1">
        <f t="shared" si="33"/>
        <v>0</v>
      </c>
      <c r="I19" s="1">
        <f t="shared" si="33"/>
        <v>1</v>
      </c>
      <c r="J19" s="1">
        <v>1</v>
      </c>
      <c r="Q19" s="1">
        <v>13</v>
      </c>
      <c r="R19" s="2"/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1</v>
      </c>
      <c r="F20" s="1">
        <f t="shared" si="34"/>
        <v>1</v>
      </c>
      <c r="G20" s="1">
        <f t="shared" si="34"/>
        <v>0</v>
      </c>
      <c r="H20" s="1">
        <f t="shared" si="34"/>
        <v>0</v>
      </c>
      <c r="I20" s="1">
        <f t="shared" si="34"/>
        <v>1</v>
      </c>
      <c r="P20" s="1" t="s">
        <v>77</v>
      </c>
      <c r="Q20" s="1">
        <v>1</v>
      </c>
      <c r="R20" s="2">
        <v>45.6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1</v>
      </c>
      <c r="F21" s="1">
        <f t="shared" si="35"/>
        <v>1</v>
      </c>
      <c r="G21" s="1">
        <f t="shared" si="35"/>
        <v>0</v>
      </c>
      <c r="H21" s="1">
        <f t="shared" si="35"/>
        <v>0</v>
      </c>
      <c r="I21" s="1">
        <f t="shared" si="35"/>
        <v>1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1</v>
      </c>
      <c r="N21" s="1">
        <f>IF(N3&gt;-N12,1,0)</f>
        <v>0</v>
      </c>
      <c r="Q21" s="1">
        <v>13</v>
      </c>
      <c r="R21" s="2"/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</v>
      </c>
      <c r="R22" s="2">
        <v>9.9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3</v>
      </c>
      <c r="R23" s="2"/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13</v>
      </c>
      <c r="R24" s="2">
        <v>30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3</v>
      </c>
      <c r="R25" s="2"/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7.7</v>
      </c>
      <c r="F26" s="19">
        <f t="shared" si="42"/>
        <v>7.7</v>
      </c>
      <c r="G26" s="19">
        <f t="shared" si="42"/>
        <v>0</v>
      </c>
      <c r="H26" s="19">
        <f t="shared" si="42"/>
        <v>0</v>
      </c>
      <c r="I26" s="19">
        <f t="shared" si="42"/>
        <v>7.7</v>
      </c>
      <c r="J26" s="1">
        <f t="shared" ref="J26:L26" si="43">IF(J8&gt;-J17,1,0)</f>
        <v>0</v>
      </c>
      <c r="K26" s="1">
        <f t="shared" si="43"/>
        <v>0</v>
      </c>
      <c r="L26" s="1">
        <f t="shared" si="43"/>
        <v>0</v>
      </c>
      <c r="P26" s="1" t="s">
        <v>78</v>
      </c>
      <c r="Q26" s="1">
        <v>1</v>
      </c>
      <c r="R26" s="2">
        <v>434.7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13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3</v>
      </c>
      <c r="R28" s="2"/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</v>
      </c>
      <c r="R29" s="2">
        <v>2899.6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7.7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7.7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13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3</v>
      </c>
      <c r="R31" s="26"/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7.7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1</v>
      </c>
      <c r="R32" s="29">
        <v>7.7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13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1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3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7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13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424.7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3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13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7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3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7</v>
      </c>
      <c r="R43" s="2"/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</v>
      </c>
      <c r="R44" s="2">
        <v>523.5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13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3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7</v>
      </c>
      <c r="R47" s="2"/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1</v>
      </c>
      <c r="N48" s="1">
        <f t="shared" si="49"/>
        <v>420.7</v>
      </c>
      <c r="P48" s="1" t="s">
        <v>82</v>
      </c>
      <c r="Q48" s="1">
        <v>1</v>
      </c>
      <c r="R48" s="2">
        <v>1266.8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13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3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1</v>
      </c>
      <c r="N51" s="1">
        <f t="shared" si="49"/>
        <v>420.7</v>
      </c>
      <c r="Q51" s="1">
        <v>7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12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1</v>
      </c>
      <c r="N54" s="1">
        <f t="shared" si="49"/>
        <v>420.7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1</v>
      </c>
      <c r="C74" s="18">
        <f t="shared" si="44"/>
        <v>434.7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43354</v>
      </c>
      <c r="B1" s="1">
        <v>14</v>
      </c>
      <c r="C1" s="1" t="s">
        <v>25</v>
      </c>
      <c r="D1" s="1" t="s">
        <v>26</v>
      </c>
      <c r="E1" s="9">
        <v>7</v>
      </c>
      <c r="F1" s="9">
        <v>11</v>
      </c>
      <c r="G1" s="9">
        <v>9</v>
      </c>
      <c r="H1" s="9">
        <v>13</v>
      </c>
      <c r="I1" s="9">
        <v>1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15</v>
      </c>
      <c r="B2" s="1" t="s">
        <v>9</v>
      </c>
      <c r="D2" s="1">
        <f>R14</f>
        <v>3.9</v>
      </c>
      <c r="E2" s="1">
        <f>R15</f>
        <v>1.7</v>
      </c>
      <c r="F2" s="1">
        <f>R16</f>
        <v>6</v>
      </c>
      <c r="G2" s="1">
        <f>R17</f>
        <v>2.2999999999999998</v>
      </c>
      <c r="J2" s="2">
        <f>D2</f>
        <v>3.9</v>
      </c>
      <c r="K2" s="2">
        <f>R32</f>
        <v>4.0999999999999996</v>
      </c>
      <c r="L2" s="2">
        <f>R26</f>
        <v>81.400000000000006</v>
      </c>
      <c r="M2" s="2">
        <f>R44</f>
        <v>144.4</v>
      </c>
      <c r="N2" s="2">
        <f>R48</f>
        <v>212.7</v>
      </c>
      <c r="P2" s="8">
        <v>23.5</v>
      </c>
      <c r="Q2" s="8">
        <v>8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14</v>
      </c>
      <c r="C3" s="4">
        <v>7</v>
      </c>
      <c r="D3" s="4">
        <v>9</v>
      </c>
      <c r="E3" s="4">
        <v>8</v>
      </c>
      <c r="F3" s="4">
        <v>13</v>
      </c>
      <c r="G3" s="4">
        <v>1</v>
      </c>
      <c r="H3" s="4">
        <v>3</v>
      </c>
      <c r="I3" s="4">
        <v>12</v>
      </c>
      <c r="J3" s="10">
        <f>COUNTIF(B3:I3,$E$1)*$J$2-8</f>
        <v>-4.0999999999999996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-15.700000000000001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-8</v>
      </c>
      <c r="Q3" s="10">
        <f>COUNTIF(B3:I3,H1)*Q2-8</f>
        <v>0</v>
      </c>
      <c r="R3" s="11">
        <f>IF(I3=$H$1,1,0)*$Q$2-1</f>
        <v>-1</v>
      </c>
      <c r="S3" s="12">
        <v>8</v>
      </c>
      <c r="T3" s="12">
        <f>I3</f>
        <v>12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14</v>
      </c>
      <c r="C4" s="1">
        <f t="shared" ref="C4:H4" si="5">C3</f>
        <v>7</v>
      </c>
      <c r="D4" s="1">
        <f t="shared" si="5"/>
        <v>9</v>
      </c>
      <c r="E4" s="1">
        <f t="shared" si="5"/>
        <v>8</v>
      </c>
      <c r="F4" s="1">
        <f t="shared" si="5"/>
        <v>13</v>
      </c>
      <c r="G4" s="1">
        <f t="shared" si="5"/>
        <v>1</v>
      </c>
      <c r="H4" s="1">
        <f t="shared" si="5"/>
        <v>3</v>
      </c>
      <c r="J4" s="10">
        <f>COUNTIF(B4:I4,$E$1)*$J$2-7</f>
        <v>-3.1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-8.7000000000000011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-7</v>
      </c>
      <c r="Q4" s="10">
        <f>COUNTIF(B3:H3,H1)*Q2-7</f>
        <v>1</v>
      </c>
      <c r="R4" s="11">
        <f>IF(H3=$H$1,1,0)*$Q$2-1</f>
        <v>-1</v>
      </c>
      <c r="S4" s="12">
        <v>7</v>
      </c>
      <c r="T4" s="12">
        <f>H3</f>
        <v>3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14</v>
      </c>
      <c r="C5" s="1">
        <f t="shared" ref="C5" si="7">C4</f>
        <v>7</v>
      </c>
      <c r="D5" s="1">
        <f t="shared" ref="D5" si="8">D4</f>
        <v>9</v>
      </c>
      <c r="E5" s="1">
        <f t="shared" ref="E5" si="9">E4</f>
        <v>8</v>
      </c>
      <c r="F5" s="1">
        <f t="shared" ref="F5" si="10">F4</f>
        <v>13</v>
      </c>
      <c r="G5" s="1">
        <f t="shared" ref="G5" si="11">G4</f>
        <v>1</v>
      </c>
      <c r="J5" s="10">
        <f>COUNTIF(B5:I5,$E$1)*$J$2-6</f>
        <v>-2.1</v>
      </c>
      <c r="K5" s="10">
        <f t="shared" si="6"/>
        <v>-2.7000000000000011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2</v>
      </c>
      <c r="R5" s="11">
        <f>IF(G3=$H$1,1,0)*$Q$2-1</f>
        <v>-1</v>
      </c>
      <c r="S5" s="12">
        <v>6</v>
      </c>
      <c r="T5" s="12">
        <f>G3</f>
        <v>1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14</v>
      </c>
      <c r="C6" s="1">
        <f t="shared" ref="C6" si="12">C5</f>
        <v>7</v>
      </c>
      <c r="D6" s="1">
        <f t="shared" ref="D6" si="13">D5</f>
        <v>9</v>
      </c>
      <c r="E6" s="1">
        <f t="shared" ref="E6" si="14">E5</f>
        <v>8</v>
      </c>
      <c r="F6" s="1">
        <f t="shared" ref="F6" si="15">F5</f>
        <v>13</v>
      </c>
      <c r="J6" s="10">
        <f>COUNTIF(B6:I6,$E$1)*$J$2-5</f>
        <v>-1.1000000000000001</v>
      </c>
      <c r="K6" s="10">
        <f t="shared" si="6"/>
        <v>2.2999999999999989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3</v>
      </c>
      <c r="R6" s="11">
        <f>IF(F3=$H$1,1,0)*$Q$2-1</f>
        <v>7</v>
      </c>
      <c r="S6" s="12">
        <v>5</v>
      </c>
      <c r="T6" s="12">
        <f>F3</f>
        <v>13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14</v>
      </c>
      <c r="C7" s="1">
        <f t="shared" ref="C7" si="16">C6</f>
        <v>7</v>
      </c>
      <c r="D7" s="1">
        <f t="shared" ref="D7" si="17">D6</f>
        <v>9</v>
      </c>
      <c r="E7" s="1">
        <f t="shared" ref="E7" si="18">E6</f>
        <v>8</v>
      </c>
      <c r="J7" s="10">
        <f>COUNTIF(B7:I7,$E$1)*$J$2-4</f>
        <v>-0.10000000000000009</v>
      </c>
      <c r="K7" s="10">
        <f t="shared" si="6"/>
        <v>-1.9000000000000004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8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14</v>
      </c>
      <c r="C8" s="1">
        <f t="shared" ref="C8" si="19">C7</f>
        <v>7</v>
      </c>
      <c r="D8" s="1">
        <f t="shared" ref="D8" si="20">D7</f>
        <v>9</v>
      </c>
      <c r="J8" s="10">
        <f>COUNTIF(B8:I8,$E$1)*$J$2-3</f>
        <v>0.89999999999999991</v>
      </c>
      <c r="K8" s="10">
        <f t="shared" si="6"/>
        <v>1.0999999999999996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9</v>
      </c>
      <c r="U8" s="5">
        <v>7</v>
      </c>
      <c r="V8" s="5">
        <f t="shared" si="0"/>
        <v>1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14</v>
      </c>
      <c r="C9" s="1">
        <f t="shared" ref="C9" si="21">C8</f>
        <v>7</v>
      </c>
      <c r="J9" s="10">
        <f>COUNTIF(B9:I9,$E$1)*$J$2-2</f>
        <v>1.9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7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14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14</v>
      </c>
      <c r="U10" s="5">
        <v>9</v>
      </c>
      <c r="V10" s="5">
        <f t="shared" si="0"/>
        <v>0</v>
      </c>
      <c r="W10" s="5">
        <f t="shared" si="1"/>
        <v>1</v>
      </c>
      <c r="X10" s="5">
        <f t="shared" si="2"/>
        <v>1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-78</v>
      </c>
      <c r="C11" s="1">
        <f t="shared" ref="C11:I11" si="22">COUNTIF($E$1:$G$1,C3)*$L$2-COMBIN(($B$1-1),2)</f>
        <v>3.4000000000000057</v>
      </c>
      <c r="D11" s="1">
        <f t="shared" si="22"/>
        <v>3.4000000000000057</v>
      </c>
      <c r="E11" s="1">
        <f t="shared" si="22"/>
        <v>-78</v>
      </c>
      <c r="F11" s="1">
        <f t="shared" si="22"/>
        <v>-78</v>
      </c>
      <c r="G11" s="1">
        <f t="shared" si="22"/>
        <v>-78</v>
      </c>
      <c r="H11" s="1">
        <f>COUNTIF($E$1:$G$1,H3)*$L$2-COMBIN(($B$1-1),2)</f>
        <v>-78</v>
      </c>
      <c r="I11" s="1">
        <f t="shared" si="22"/>
        <v>-78</v>
      </c>
      <c r="L11" s="1">
        <v>1</v>
      </c>
      <c r="O11" s="12"/>
      <c r="P11" s="3"/>
      <c r="Q11" s="3"/>
      <c r="R11" s="11">
        <f>SUM(R3:R10)</f>
        <v>0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1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1</v>
      </c>
      <c r="W12" s="5">
        <f t="shared" si="1"/>
        <v>1</v>
      </c>
      <c r="X12" s="5">
        <f t="shared" si="2"/>
        <v>1</v>
      </c>
      <c r="Y12" s="5">
        <f t="shared" si="3"/>
        <v>1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1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7</v>
      </c>
      <c r="R14" s="2">
        <v>3.9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1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7</v>
      </c>
      <c r="R15" s="2">
        <v>1.7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1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11</v>
      </c>
      <c r="R16" s="2">
        <v>6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9</v>
      </c>
      <c r="R17" s="2">
        <v>2.2999999999999998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1</v>
      </c>
      <c r="E18" s="1">
        <f t="shared" si="32"/>
        <v>0</v>
      </c>
      <c r="F18" s="1">
        <f t="shared" si="32"/>
        <v>1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7</v>
      </c>
      <c r="R18" s="2">
        <v>50.3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11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1</v>
      </c>
      <c r="E20" s="1">
        <f t="shared" si="34"/>
        <v>0</v>
      </c>
      <c r="F20" s="1">
        <f t="shared" si="34"/>
        <v>1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7</v>
      </c>
      <c r="R20" s="2">
        <v>16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1</v>
      </c>
      <c r="E21" s="1">
        <f t="shared" si="35"/>
        <v>0</v>
      </c>
      <c r="F21" s="1">
        <f t="shared" si="35"/>
        <v>1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11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7</v>
      </c>
      <c r="R22" s="2">
        <v>4.2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9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11</v>
      </c>
      <c r="R24" s="2">
        <v>18.600000000000001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9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4.0999999999999996</v>
      </c>
      <c r="E26" s="19">
        <f t="shared" ref="E26:I26" si="42">COUNTIF($E$1:$H$1,$C$3)*COUNTIF($E$1:$H$1,E3)*$K$2</f>
        <v>0</v>
      </c>
      <c r="F26" s="19">
        <f t="shared" si="42"/>
        <v>4.0999999999999996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1</v>
      </c>
      <c r="L26" s="1">
        <f t="shared" si="43"/>
        <v>0</v>
      </c>
      <c r="P26" s="1" t="s">
        <v>78</v>
      </c>
      <c r="Q26" s="1">
        <v>7</v>
      </c>
      <c r="R26" s="2">
        <v>81.400000000000006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11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4.0999999999999996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9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7</v>
      </c>
      <c r="R29" s="2">
        <v>245.5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-12</v>
      </c>
      <c r="Q30" s="1">
        <v>11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-12</v>
      </c>
      <c r="Q31" s="1">
        <v>9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-12</v>
      </c>
      <c r="P32" s="1" t="s">
        <v>80</v>
      </c>
      <c r="Q32" s="1">
        <v>7</v>
      </c>
      <c r="R32" s="26">
        <v>4.0999999999999996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6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-12</v>
      </c>
      <c r="Q33" s="1">
        <v>11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-12</v>
      </c>
      <c r="Q34" s="1">
        <v>7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-12</v>
      </c>
      <c r="Q35" s="1">
        <v>9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-12</v>
      </c>
      <c r="Q36" s="1">
        <v>7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1</v>
      </c>
      <c r="N37" s="1">
        <f t="shared" si="49"/>
        <v>69.400000000000006</v>
      </c>
      <c r="Q37" s="1">
        <v>13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-12</v>
      </c>
      <c r="Q38" s="1">
        <v>11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-12</v>
      </c>
      <c r="Q39" s="1">
        <v>9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-12</v>
      </c>
      <c r="Q40" s="1">
        <v>11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-12</v>
      </c>
      <c r="Q41" s="1">
        <v>13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-12</v>
      </c>
      <c r="Q42" s="1">
        <v>9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-12</v>
      </c>
      <c r="Q43" s="1">
        <v>13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-12</v>
      </c>
      <c r="P44" s="1" t="s">
        <v>81</v>
      </c>
      <c r="Q44" s="1">
        <v>7</v>
      </c>
      <c r="R44" s="2">
        <v>144.4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-12</v>
      </c>
      <c r="Q45" s="1">
        <v>11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-12</v>
      </c>
      <c r="Q46" s="1">
        <v>9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-12</v>
      </c>
      <c r="Q47" s="1">
        <v>13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-12</v>
      </c>
      <c r="P48" s="1" t="s">
        <v>82</v>
      </c>
      <c r="Q48" s="1">
        <v>7</v>
      </c>
      <c r="R48" s="2">
        <v>212.7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-12</v>
      </c>
      <c r="Q49" s="1">
        <v>11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-12</v>
      </c>
      <c r="Q50" s="1">
        <v>9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-12</v>
      </c>
      <c r="Q51" s="1">
        <v>13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-12</v>
      </c>
      <c r="Q52" s="1">
        <v>1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-12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-12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-12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-12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-12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5" id="{8B154CBF-38AA-4A66-ACEF-B2D02E976E47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43354</v>
      </c>
      <c r="B1" s="1">
        <v>16</v>
      </c>
      <c r="C1" s="1" t="s">
        <v>25</v>
      </c>
      <c r="D1" s="1" t="s">
        <v>26</v>
      </c>
      <c r="E1" s="9">
        <v>15</v>
      </c>
      <c r="F1" s="9">
        <v>4</v>
      </c>
      <c r="G1" s="9">
        <v>10</v>
      </c>
      <c r="H1" s="9">
        <v>13</v>
      </c>
      <c r="I1" s="9">
        <v>16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83</v>
      </c>
      <c r="B2" s="1" t="s">
        <v>7</v>
      </c>
      <c r="D2" s="1">
        <f>R14</f>
        <v>6.4</v>
      </c>
      <c r="E2" s="1">
        <f>R15</f>
        <v>2.2999999999999998</v>
      </c>
      <c r="F2" s="1">
        <f>R16</f>
        <v>1.9</v>
      </c>
      <c r="G2" s="1">
        <f>R17</f>
        <v>4.0999999999999996</v>
      </c>
      <c r="J2" s="2">
        <f>D2</f>
        <v>6.4</v>
      </c>
      <c r="K2" s="2">
        <f>R32</f>
        <v>3</v>
      </c>
      <c r="L2" s="2">
        <f>R26</f>
        <v>130.9</v>
      </c>
      <c r="M2" s="2">
        <f>R44</f>
        <v>85.9</v>
      </c>
      <c r="N2" s="2">
        <f>R48</f>
        <v>874.2</v>
      </c>
      <c r="P2" s="8">
        <v>7</v>
      </c>
      <c r="Q2" s="8">
        <v>11.1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13</v>
      </c>
      <c r="C3" s="4">
        <v>10</v>
      </c>
      <c r="D3" s="4">
        <v>4</v>
      </c>
      <c r="E3" s="4">
        <v>8</v>
      </c>
      <c r="F3" s="4">
        <v>3</v>
      </c>
      <c r="G3" s="4">
        <v>15</v>
      </c>
      <c r="H3" s="4">
        <v>14</v>
      </c>
      <c r="I3" s="4">
        <v>2</v>
      </c>
      <c r="J3" s="10">
        <f>COUNTIF(B3:I3,$E$1)*$J$2-8</f>
        <v>-1.5999999999999996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-10</v>
      </c>
      <c r="L3" s="10">
        <f>IF((COUNTIF(B3:I3,$E$1)+COUNTIF(B3:I3,$F$1)+COUNTIF(B3:I3,$G$1))=3,$L$2,0)-COMBIN(8,3)</f>
        <v>74.900000000000006</v>
      </c>
      <c r="M3" s="10">
        <f>IF((COUNTIF(B3:I3,$E$1)+COUNTIF(B3:I3,$F$1)+COUNTIF(B3:I3,$G$1)+COUNTIF(B3:I3,$H$1))=4,$M$2,0)-COMBIN(8,4)</f>
        <v>15.900000000000006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-1</v>
      </c>
      <c r="Q3" s="10">
        <f>COUNTIF(B3:I3,H1)*Q2-8</f>
        <v>3.0999999999999996</v>
      </c>
      <c r="R3" s="11">
        <f>IF(I3=$H$1,1,0)*$Q$2-1</f>
        <v>-1</v>
      </c>
      <c r="S3" s="12">
        <v>8</v>
      </c>
      <c r="T3" s="12">
        <f>I3</f>
        <v>2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13</v>
      </c>
      <c r="C4" s="1">
        <f t="shared" ref="C4:H4" si="5">C3</f>
        <v>10</v>
      </c>
      <c r="D4" s="1">
        <f t="shared" si="5"/>
        <v>4</v>
      </c>
      <c r="E4" s="1">
        <f t="shared" si="5"/>
        <v>8</v>
      </c>
      <c r="F4" s="1">
        <f t="shared" si="5"/>
        <v>3</v>
      </c>
      <c r="G4" s="1">
        <f t="shared" si="5"/>
        <v>15</v>
      </c>
      <c r="H4" s="1">
        <f t="shared" si="5"/>
        <v>14</v>
      </c>
      <c r="J4" s="10">
        <f>COUNTIF(B4:I4,$E$1)*$J$2-7</f>
        <v>-0.59999999999999964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-3</v>
      </c>
      <c r="L4" s="10">
        <f>IF((COUNTIF(B4:I4,$E$1)+COUNTIF(B4:I4,$F$1)+COUNTIF(B4:I4,$G$1))=3,$L$2,0)-COMBIN(7,3)</f>
        <v>95.9</v>
      </c>
      <c r="M4" s="10">
        <f>IF((COUNTIF(B4:I4,$E$1)+COUNTIF(B4:I4,$F$1)+COUNTIF(B4:I4,$G$1)+COUNTIF(B4:I4,$H$1))=4,$M$2,0)-COMBIN(7,4)</f>
        <v>50.900000000000006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0</v>
      </c>
      <c r="Q4" s="10">
        <f>COUNTIF(B3:H3,H1)*Q2-7</f>
        <v>4.0999999999999996</v>
      </c>
      <c r="R4" s="11">
        <f>IF(H3=$H$1,1,0)*$Q$2-1</f>
        <v>-1</v>
      </c>
      <c r="S4" s="12">
        <v>7</v>
      </c>
      <c r="T4" s="12">
        <f>H3</f>
        <v>14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13</v>
      </c>
      <c r="C5" s="1">
        <f t="shared" ref="C5" si="7">C4</f>
        <v>10</v>
      </c>
      <c r="D5" s="1">
        <f t="shared" ref="D5" si="8">D4</f>
        <v>4</v>
      </c>
      <c r="E5" s="1">
        <f t="shared" ref="E5" si="9">E4</f>
        <v>8</v>
      </c>
      <c r="F5" s="1">
        <f t="shared" ref="F5" si="10">F4</f>
        <v>3</v>
      </c>
      <c r="G5" s="1">
        <f t="shared" ref="G5" si="11">G4</f>
        <v>15</v>
      </c>
      <c r="J5" s="10">
        <f>COUNTIF(B5:I5,$E$1)*$J$2-6</f>
        <v>0.40000000000000036</v>
      </c>
      <c r="K5" s="10">
        <f t="shared" si="6"/>
        <v>3</v>
      </c>
      <c r="L5" s="10">
        <f>IF((COUNTIF(B5:I5,$E$1)+COUNTIF(B5:I5,$F$1)+COUNTIF(B5:I5,$G$1))=3,$L$2,0)-COMBIN(6,3)</f>
        <v>110.9</v>
      </c>
      <c r="M5" s="10">
        <f>IF((COUNTIF(B5:I5,$E$1)+COUNTIF(B5:I5,$F$1)+COUNTIF(B5:I5,$G$1)+COUNTIF(B5:I5,$H$1))=4,$M$2,0)-COMBIN(6,4)</f>
        <v>70.900000000000006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1</v>
      </c>
      <c r="Q5" s="10">
        <f>COUNTIF(B3:G3,H1)*Q2-6</f>
        <v>5.0999999999999996</v>
      </c>
      <c r="R5" s="11">
        <f>IF(G3=$H$1,1,0)*$Q$2-1</f>
        <v>-1</v>
      </c>
      <c r="S5" s="12">
        <v>6</v>
      </c>
      <c r="T5" s="12">
        <f>G3</f>
        <v>15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13</v>
      </c>
      <c r="C6" s="1">
        <f t="shared" ref="C6" si="12">C5</f>
        <v>10</v>
      </c>
      <c r="D6" s="1">
        <f t="shared" ref="D6" si="13">D5</f>
        <v>4</v>
      </c>
      <c r="E6" s="1">
        <f t="shared" ref="E6" si="14">E5</f>
        <v>8</v>
      </c>
      <c r="F6" s="1">
        <f t="shared" ref="F6" si="15">F5</f>
        <v>3</v>
      </c>
      <c r="J6" s="10">
        <f>COUNTIF(B6:I6,$E$1)*$J$2-5</f>
        <v>-5</v>
      </c>
      <c r="K6" s="10">
        <f t="shared" si="6"/>
        <v>-1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2</v>
      </c>
      <c r="Q6" s="10">
        <f>COUNTIF(B3:F3,H1)*Q2-5</f>
        <v>6.1</v>
      </c>
      <c r="R6" s="11">
        <f>IF(F3=$H$1,1,0)*$Q$2-1</f>
        <v>-1</v>
      </c>
      <c r="S6" s="12">
        <v>5</v>
      </c>
      <c r="T6" s="12">
        <f>F3</f>
        <v>3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13</v>
      </c>
      <c r="C7" s="1">
        <f t="shared" ref="C7" si="16">C6</f>
        <v>10</v>
      </c>
      <c r="D7" s="1">
        <f t="shared" ref="D7" si="17">D6</f>
        <v>4</v>
      </c>
      <c r="E7" s="1">
        <f t="shared" ref="E7" si="18">E6</f>
        <v>8</v>
      </c>
      <c r="J7" s="10">
        <f>COUNTIF(B7:I7,$E$1)*$J$2-4</f>
        <v>-4</v>
      </c>
      <c r="K7" s="10">
        <f t="shared" si="6"/>
        <v>3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3</v>
      </c>
      <c r="Q7" s="10">
        <f>COUNTIF(B3:E3,H1)*Q2-4</f>
        <v>7.1</v>
      </c>
      <c r="R7" s="11">
        <f>IF(E3=$H$1,1,0)*$Q$2-1</f>
        <v>-1</v>
      </c>
      <c r="S7" s="12">
        <v>4</v>
      </c>
      <c r="T7" s="12">
        <f>E3</f>
        <v>8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13</v>
      </c>
      <c r="C8" s="1">
        <f t="shared" ref="C8" si="19">C7</f>
        <v>10</v>
      </c>
      <c r="D8" s="1">
        <f t="shared" ref="D8" si="20">D7</f>
        <v>4</v>
      </c>
      <c r="J8" s="10">
        <f>COUNTIF(B8:I8,$E$1)*$J$2-3</f>
        <v>-3</v>
      </c>
      <c r="K8" s="10">
        <f t="shared" si="6"/>
        <v>6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6</v>
      </c>
      <c r="P8" s="11">
        <f>COUNTIF(B3:D3,F1)*P2-3</f>
        <v>4</v>
      </c>
      <c r="Q8" s="10">
        <f>COUNTIF(B3:D3,H1)*Q2-3</f>
        <v>8.1</v>
      </c>
      <c r="R8" s="11">
        <f>IF(D3=$H$1,1,0)*$Q$2-1</f>
        <v>-1</v>
      </c>
      <c r="S8" s="12">
        <v>3</v>
      </c>
      <c r="T8" s="12">
        <f>D3</f>
        <v>4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13</v>
      </c>
      <c r="C9" s="1">
        <f t="shared" ref="C9" si="21">C8</f>
        <v>10</v>
      </c>
      <c r="J9" s="10">
        <f>COUNTIF(B9:I9,$E$1)*$J$2-2</f>
        <v>-2</v>
      </c>
      <c r="K9" s="10">
        <f t="shared" si="6"/>
        <v>2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9.1</v>
      </c>
      <c r="R9" s="11">
        <f>IF(C3=$H$1,1,0)*$Q$2-1</f>
        <v>-1</v>
      </c>
      <c r="S9" s="12">
        <v>2</v>
      </c>
      <c r="T9" s="12">
        <f>C3</f>
        <v>10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13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10.1</v>
      </c>
      <c r="R10" s="11">
        <f>IF(B3=$H$1,1,0)*$Q$2-1</f>
        <v>10.1</v>
      </c>
      <c r="S10" s="12">
        <v>1</v>
      </c>
      <c r="T10" s="12">
        <f>B3</f>
        <v>13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-105</v>
      </c>
      <c r="C11" s="1">
        <f t="shared" ref="C11:I11" si="22">COUNTIF($E$1:$G$1,C3)*$L$2-COMBIN(($B$1-1),2)</f>
        <v>25.900000000000006</v>
      </c>
      <c r="D11" s="1">
        <f t="shared" si="22"/>
        <v>25.900000000000006</v>
      </c>
      <c r="E11" s="1">
        <f t="shared" si="22"/>
        <v>-105</v>
      </c>
      <c r="F11" s="1">
        <f t="shared" si="22"/>
        <v>-105</v>
      </c>
      <c r="G11" s="1">
        <f t="shared" si="22"/>
        <v>25.900000000000006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3.0999999999999996</v>
      </c>
      <c r="U11" s="5">
        <v>10</v>
      </c>
      <c r="V11" s="5">
        <f t="shared" si="0"/>
        <v>0</v>
      </c>
      <c r="W11" s="5">
        <f t="shared" si="1"/>
        <v>1</v>
      </c>
      <c r="X11" s="5">
        <f t="shared" si="2"/>
        <v>1</v>
      </c>
      <c r="Y11" s="5">
        <f t="shared" si="3"/>
        <v>1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1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1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1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15</v>
      </c>
      <c r="R14" s="2">
        <v>6.4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1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15</v>
      </c>
      <c r="R15" s="2">
        <v>2.2999999999999998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4</v>
      </c>
      <c r="R16" s="2">
        <v>1.9</v>
      </c>
      <c r="U16" s="5">
        <v>15</v>
      </c>
      <c r="V16" s="5">
        <f t="shared" si="0"/>
        <v>1</v>
      </c>
      <c r="W16" s="5">
        <f t="shared" si="1"/>
        <v>1</v>
      </c>
      <c r="X16" s="5">
        <f t="shared" si="2"/>
        <v>1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10</v>
      </c>
      <c r="R17" s="2">
        <v>4.0999999999999996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1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1</v>
      </c>
      <c r="D18" s="1">
        <f t="shared" si="32"/>
        <v>1</v>
      </c>
      <c r="E18" s="1">
        <f t="shared" si="32"/>
        <v>0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15</v>
      </c>
      <c r="R18" s="2">
        <v>31.2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4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1</v>
      </c>
      <c r="D20" s="1">
        <f t="shared" si="34"/>
        <v>1</v>
      </c>
      <c r="E20" s="1">
        <f t="shared" si="34"/>
        <v>0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P20" s="1" t="s">
        <v>77</v>
      </c>
      <c r="Q20" s="1">
        <v>15</v>
      </c>
      <c r="R20" s="2">
        <v>12.1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1</v>
      </c>
      <c r="E21" s="1">
        <f t="shared" si="35"/>
        <v>0</v>
      </c>
      <c r="F21" s="1">
        <f t="shared" si="35"/>
        <v>0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1</v>
      </c>
      <c r="N21" s="1">
        <f>IF(N3&gt;-N12,1,0)</f>
        <v>0</v>
      </c>
      <c r="Q21" s="1">
        <v>4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1</v>
      </c>
      <c r="N22" s="1">
        <f t="shared" si="37"/>
        <v>0</v>
      </c>
      <c r="Q22" s="1">
        <v>15</v>
      </c>
      <c r="R22" s="2">
        <v>14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1</v>
      </c>
      <c r="N23" s="1">
        <f t="shared" si="38"/>
        <v>0</v>
      </c>
      <c r="Q23" s="1">
        <v>10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2</v>
      </c>
      <c r="D24" s="19">
        <f t="shared" si="39"/>
        <v>2</v>
      </c>
      <c r="E24" s="19">
        <f t="shared" si="39"/>
        <v>-1</v>
      </c>
      <c r="F24" s="19">
        <f t="shared" si="39"/>
        <v>-1</v>
      </c>
      <c r="G24" s="19">
        <f t="shared" si="39"/>
        <v>2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4</v>
      </c>
      <c r="R24" s="2">
        <v>10.6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10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3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3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15</v>
      </c>
      <c r="R26" s="2">
        <v>130.9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1</v>
      </c>
      <c r="Q27" s="1">
        <v>4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3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10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15</v>
      </c>
      <c r="R29" s="2">
        <v>1026.4000000000001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4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10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15</v>
      </c>
      <c r="R32" s="26">
        <v>3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4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15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10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15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1</v>
      </c>
      <c r="N37" s="1">
        <f t="shared" si="49"/>
        <v>116.9</v>
      </c>
      <c r="Q37" s="1">
        <v>13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4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10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1</v>
      </c>
      <c r="N40" s="1">
        <f t="shared" si="49"/>
        <v>116.9</v>
      </c>
      <c r="Q40" s="1">
        <v>4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13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10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13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15</v>
      </c>
      <c r="R44" s="2">
        <v>85.9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1</v>
      </c>
      <c r="N45" s="1">
        <f t="shared" si="49"/>
        <v>116.9</v>
      </c>
      <c r="Q45" s="1">
        <v>4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10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13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15</v>
      </c>
      <c r="R48" s="2">
        <v>874.2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1</v>
      </c>
      <c r="C49" s="18">
        <f t="shared" si="44"/>
        <v>130.9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4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10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13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16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" id="{CDDA8231-C46E-4397-8609-2E7EF0293553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43354</v>
      </c>
      <c r="B1" s="1">
        <v>17</v>
      </c>
      <c r="C1" s="1" t="s">
        <v>25</v>
      </c>
      <c r="D1" s="1" t="s">
        <v>26</v>
      </c>
      <c r="E1" s="9">
        <v>8</v>
      </c>
      <c r="F1" s="9">
        <v>13</v>
      </c>
      <c r="G1" s="9">
        <v>2</v>
      </c>
      <c r="H1" s="9">
        <v>1</v>
      </c>
      <c r="I1" s="9">
        <v>17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11</v>
      </c>
      <c r="B2" s="1" t="s">
        <v>1</v>
      </c>
      <c r="D2" s="1">
        <f>R14</f>
        <v>4.2</v>
      </c>
      <c r="E2" s="1">
        <f>R15</f>
        <v>1.7</v>
      </c>
      <c r="F2" s="1">
        <f>R16</f>
        <v>12.9</v>
      </c>
      <c r="G2" s="1">
        <f>R17</f>
        <v>3.7</v>
      </c>
      <c r="J2" s="2">
        <f>D2</f>
        <v>4.2</v>
      </c>
      <c r="K2" s="2">
        <f>R32</f>
        <v>8.6999999999999993</v>
      </c>
      <c r="L2" s="2">
        <f>R26</f>
        <v>611.79999999999995</v>
      </c>
      <c r="M2" s="2">
        <f>R44</f>
        <v>2208.9</v>
      </c>
      <c r="N2" s="2">
        <f>R48</f>
        <v>2431.5</v>
      </c>
      <c r="P2" s="8">
        <v>50.6</v>
      </c>
      <c r="Q2" s="8">
        <v>13.9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1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8</v>
      </c>
      <c r="C3" s="4">
        <v>16</v>
      </c>
      <c r="D3" s="4">
        <v>7</v>
      </c>
      <c r="E3" s="4">
        <v>17</v>
      </c>
      <c r="F3" s="4">
        <v>3</v>
      </c>
      <c r="G3" s="4">
        <v>2</v>
      </c>
      <c r="H3" s="4">
        <v>10</v>
      </c>
      <c r="I3" s="4">
        <v>1</v>
      </c>
      <c r="J3" s="10">
        <f>COUNTIF(B3:I3,$E$1)*$J$2-8</f>
        <v>-3.8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-1.9000000000000021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-8</v>
      </c>
      <c r="Q3" s="10">
        <f>COUNTIF(B3:I3,H1)*Q2-8</f>
        <v>5.9</v>
      </c>
      <c r="R3" s="11">
        <f>IF(I3=$H$1,1,0)*$Q$2-1</f>
        <v>12.9</v>
      </c>
      <c r="S3" s="12">
        <v>8</v>
      </c>
      <c r="T3" s="12">
        <f>I3</f>
        <v>1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1</v>
      </c>
      <c r="X3" s="5">
        <f t="shared" ref="X3:X21" si="2">COUNTIF($E$1:$H$1,U3)</f>
        <v>1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8</v>
      </c>
      <c r="C4" s="1">
        <f t="shared" ref="C4:H4" si="5">C3</f>
        <v>16</v>
      </c>
      <c r="D4" s="1">
        <f t="shared" si="5"/>
        <v>7</v>
      </c>
      <c r="E4" s="1">
        <f t="shared" si="5"/>
        <v>17</v>
      </c>
      <c r="F4" s="1">
        <f t="shared" si="5"/>
        <v>3</v>
      </c>
      <c r="G4" s="1">
        <f t="shared" si="5"/>
        <v>2</v>
      </c>
      <c r="H4" s="1">
        <f t="shared" si="5"/>
        <v>10</v>
      </c>
      <c r="J4" s="10">
        <f>COUNTIF(B4:I4,$E$1)*$J$2-7</f>
        <v>-2.8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-12.3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-7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10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8</v>
      </c>
      <c r="C5" s="1">
        <f t="shared" ref="C5" si="7">C4</f>
        <v>16</v>
      </c>
      <c r="D5" s="1">
        <f t="shared" ref="D5" si="8">D4</f>
        <v>7</v>
      </c>
      <c r="E5" s="1">
        <f t="shared" ref="E5" si="9">E4</f>
        <v>17</v>
      </c>
      <c r="F5" s="1">
        <f t="shared" ref="F5" si="10">F4</f>
        <v>3</v>
      </c>
      <c r="G5" s="1">
        <f t="shared" ref="G5" si="11">G4</f>
        <v>2</v>
      </c>
      <c r="J5" s="10">
        <f>COUNTIF(B5:I5,$E$1)*$J$2-6</f>
        <v>-1.7999999999999998</v>
      </c>
      <c r="K5" s="10">
        <f t="shared" si="6"/>
        <v>-6.3000000000000007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2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8</v>
      </c>
      <c r="C6" s="1">
        <f t="shared" ref="C6" si="12">C5</f>
        <v>16</v>
      </c>
      <c r="D6" s="1">
        <f t="shared" ref="D6" si="13">D5</f>
        <v>7</v>
      </c>
      <c r="E6" s="1">
        <f t="shared" ref="E6" si="14">E5</f>
        <v>17</v>
      </c>
      <c r="F6" s="1">
        <f t="shared" ref="F6" si="15">F5</f>
        <v>3</v>
      </c>
      <c r="J6" s="10">
        <f>COUNTIF(B6:I6,$E$1)*$J$2-5</f>
        <v>-0.79999999999999982</v>
      </c>
      <c r="K6" s="10">
        <f t="shared" si="6"/>
        <v>-10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3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8</v>
      </c>
      <c r="C7" s="1">
        <f t="shared" ref="C7" si="16">C6</f>
        <v>16</v>
      </c>
      <c r="D7" s="1">
        <f t="shared" ref="D7" si="17">D6</f>
        <v>7</v>
      </c>
      <c r="E7" s="1">
        <f t="shared" ref="E7" si="18">E6</f>
        <v>17</v>
      </c>
      <c r="J7" s="10">
        <f>COUNTIF(B7:I7,$E$1)*$J$2-4</f>
        <v>0.20000000000000018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17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8</v>
      </c>
      <c r="C8" s="1">
        <f t="shared" ref="C8" si="19">C7</f>
        <v>16</v>
      </c>
      <c r="D8" s="1">
        <f t="shared" ref="D8" si="20">D7</f>
        <v>7</v>
      </c>
      <c r="J8" s="10">
        <f>COUNTIF(B8:I8,$E$1)*$J$2-3</f>
        <v>1.2000000000000002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7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8</v>
      </c>
      <c r="C9" s="1">
        <f t="shared" ref="C9" si="21">C8</f>
        <v>16</v>
      </c>
      <c r="J9" s="10">
        <f>COUNTIF(B9:I9,$E$1)*$J$2-2</f>
        <v>2.2000000000000002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16</v>
      </c>
      <c r="U9" s="5">
        <v>8</v>
      </c>
      <c r="V9" s="5">
        <f t="shared" si="0"/>
        <v>1</v>
      </c>
      <c r="W9" s="5">
        <f t="shared" si="1"/>
        <v>1</v>
      </c>
      <c r="X9" s="5">
        <f t="shared" si="2"/>
        <v>1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8</v>
      </c>
      <c r="J10" s="10">
        <f>COUNTIF(B10:I10,$E$1)*$J$2-1</f>
        <v>3.2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8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491.79999999999995</v>
      </c>
      <c r="C11" s="1">
        <f t="shared" ref="C11:I11" si="22">COUNTIF($E$1:$G$1,C3)*$L$2-COMBIN(($B$1-1),2)</f>
        <v>-120</v>
      </c>
      <c r="D11" s="1">
        <f t="shared" si="22"/>
        <v>-120</v>
      </c>
      <c r="E11" s="1">
        <f t="shared" si="22"/>
        <v>-120</v>
      </c>
      <c r="F11" s="1">
        <f t="shared" si="22"/>
        <v>-120</v>
      </c>
      <c r="G11" s="1">
        <f t="shared" si="22"/>
        <v>491.79999999999995</v>
      </c>
      <c r="H11" s="1">
        <f>COUNTIF($E$1:$G$1,H3)*$L$2-COMBIN(($B$1-1),2)</f>
        <v>-120</v>
      </c>
      <c r="I11" s="1">
        <f t="shared" si="22"/>
        <v>-120</v>
      </c>
      <c r="L11" s="1">
        <v>1</v>
      </c>
      <c r="O11" s="12"/>
      <c r="P11" s="3"/>
      <c r="Q11" s="3"/>
      <c r="R11" s="11">
        <f>SUM(R3:R10)</f>
        <v>5.9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1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1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8</v>
      </c>
      <c r="R14" s="2">
        <v>4.2</v>
      </c>
      <c r="U14" s="5">
        <v>13</v>
      </c>
      <c r="V14" s="5">
        <f t="shared" si="0"/>
        <v>1</v>
      </c>
      <c r="W14" s="5">
        <f t="shared" si="1"/>
        <v>1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1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8</v>
      </c>
      <c r="R15" s="2">
        <v>1.7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1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13</v>
      </c>
      <c r="R16" s="2">
        <v>12.9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2</v>
      </c>
      <c r="R17" s="2">
        <v>3.7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0</v>
      </c>
      <c r="E18" s="1">
        <f t="shared" si="32"/>
        <v>0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1</v>
      </c>
      <c r="J18" s="1">
        <v>2</v>
      </c>
      <c r="K18" s="1">
        <f t="shared" si="25"/>
        <v>1</v>
      </c>
      <c r="P18" s="1" t="s">
        <v>76</v>
      </c>
      <c r="Q18" s="1">
        <v>8</v>
      </c>
      <c r="R18" s="2">
        <v>113.7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1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0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13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0</v>
      </c>
      <c r="E20" s="1">
        <f t="shared" si="34"/>
        <v>0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1</v>
      </c>
      <c r="P20" s="1" t="s">
        <v>77</v>
      </c>
      <c r="Q20" s="1">
        <v>8</v>
      </c>
      <c r="R20" s="2">
        <v>44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0</v>
      </c>
      <c r="E21" s="1">
        <f t="shared" si="35"/>
        <v>1</v>
      </c>
      <c r="F21" s="1">
        <f t="shared" si="35"/>
        <v>0</v>
      </c>
      <c r="G21" s="1">
        <f t="shared" si="35"/>
        <v>1</v>
      </c>
      <c r="H21" s="1">
        <f t="shared" si="35"/>
        <v>0</v>
      </c>
      <c r="I21" s="1">
        <f t="shared" si="35"/>
        <v>1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13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8</v>
      </c>
      <c r="R22" s="2">
        <v>8.6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2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7.6999999999999993</v>
      </c>
      <c r="H24" s="19">
        <f t="shared" si="39"/>
        <v>-1</v>
      </c>
      <c r="I24" s="19">
        <f t="shared" si="39"/>
        <v>7.6999999999999993</v>
      </c>
      <c r="J24" s="1">
        <f t="shared" ref="J24:N24" si="40">IF(J6&gt;-J15,1,0)</f>
        <v>1</v>
      </c>
      <c r="K24" s="1">
        <f t="shared" si="40"/>
        <v>0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13</v>
      </c>
      <c r="R24" s="2">
        <v>91.1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2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0</v>
      </c>
      <c r="L26" s="1">
        <f t="shared" si="43"/>
        <v>0</v>
      </c>
      <c r="P26" s="1" t="s">
        <v>78</v>
      </c>
      <c r="Q26" s="1">
        <v>8</v>
      </c>
      <c r="R26" s="2">
        <v>611.79999999999995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13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1</v>
      </c>
      <c r="Q28" s="1">
        <v>2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8</v>
      </c>
      <c r="R29" s="2">
        <v>2256.1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-15</v>
      </c>
      <c r="Q30" s="1">
        <v>13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-15</v>
      </c>
      <c r="Q31" s="1">
        <v>2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-15</v>
      </c>
      <c r="P32" s="1" t="s">
        <v>80</v>
      </c>
      <c r="Q32" s="1">
        <v>8</v>
      </c>
      <c r="R32" s="26">
        <v>8.6999999999999993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9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-15</v>
      </c>
      <c r="Q33" s="1">
        <v>13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-9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8.6999999999999993</v>
      </c>
      <c r="L34" s="1" t="s">
        <v>46</v>
      </c>
      <c r="M34" s="1">
        <f>COUNTIF(E1:G1,B3)*COUNTIF(E1:G1,G3)</f>
        <v>1</v>
      </c>
      <c r="N34" s="1">
        <f t="shared" si="49"/>
        <v>596.79999999999995</v>
      </c>
      <c r="Q34" s="1">
        <v>8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-15</v>
      </c>
      <c r="Q35" s="1">
        <v>2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-15</v>
      </c>
      <c r="Q36" s="1">
        <v>8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-15</v>
      </c>
      <c r="Q37" s="1">
        <v>1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-15</v>
      </c>
      <c r="Q38" s="1">
        <v>13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-15</v>
      </c>
      <c r="Q39" s="1">
        <v>2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-15</v>
      </c>
      <c r="Q40" s="1">
        <v>13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-15</v>
      </c>
      <c r="Q41" s="1">
        <v>1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-15</v>
      </c>
      <c r="Q42" s="1">
        <v>2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-15</v>
      </c>
      <c r="Q43" s="1">
        <v>1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-15</v>
      </c>
      <c r="P44" s="1" t="s">
        <v>81</v>
      </c>
      <c r="Q44" s="1">
        <v>8</v>
      </c>
      <c r="R44" s="2">
        <v>2208.9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-15</v>
      </c>
      <c r="Q45" s="1">
        <v>13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-15</v>
      </c>
      <c r="Q46" s="1">
        <v>2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-15</v>
      </c>
      <c r="Q47" s="1">
        <v>1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-15</v>
      </c>
      <c r="P48" s="1" t="s">
        <v>82</v>
      </c>
      <c r="Q48" s="1">
        <v>8</v>
      </c>
      <c r="R48" s="2">
        <v>2431.5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-15</v>
      </c>
      <c r="Q49" s="1">
        <v>13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-15</v>
      </c>
      <c r="Q50" s="1">
        <v>2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-15</v>
      </c>
      <c r="Q51" s="1">
        <v>1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-15</v>
      </c>
      <c r="Q52" s="1">
        <v>17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-15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-15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-15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-15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-15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7" id="{A1D51CC8-B066-435C-9B82-D1965EAA4FA3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43357</v>
      </c>
      <c r="B1" s="1">
        <v>16</v>
      </c>
      <c r="C1" s="1" t="s">
        <v>25</v>
      </c>
      <c r="D1" s="1" t="s">
        <v>26</v>
      </c>
      <c r="E1" s="9">
        <v>7</v>
      </c>
      <c r="F1" s="9">
        <v>9</v>
      </c>
      <c r="G1" s="9">
        <v>6</v>
      </c>
      <c r="H1" s="9">
        <v>15</v>
      </c>
      <c r="I1" s="9">
        <v>5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5</v>
      </c>
      <c r="D2" s="1">
        <f>R14</f>
        <v>30.6</v>
      </c>
      <c r="E2" s="1">
        <f>R15</f>
        <v>7.6</v>
      </c>
      <c r="F2" s="1">
        <f>R16</f>
        <v>4.0999999999999996</v>
      </c>
      <c r="G2" s="1">
        <f>R17</f>
        <v>5.0999999999999996</v>
      </c>
      <c r="J2" s="2">
        <f>D2</f>
        <v>30.6</v>
      </c>
      <c r="K2" s="2">
        <f>R32</f>
        <v>15.8</v>
      </c>
      <c r="L2" s="2">
        <f>R26</f>
        <v>357.9</v>
      </c>
      <c r="M2" s="2">
        <f>R44</f>
        <v>1287.2</v>
      </c>
      <c r="N2" s="2">
        <f>R48</f>
        <v>3348.3</v>
      </c>
      <c r="P2" s="8">
        <v>9.4</v>
      </c>
      <c r="Q2" s="8">
        <v>12.9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12</v>
      </c>
      <c r="C3" s="4">
        <v>14</v>
      </c>
      <c r="D3" s="4">
        <v>15</v>
      </c>
      <c r="E3" s="4">
        <v>11</v>
      </c>
      <c r="F3" s="4">
        <v>9</v>
      </c>
      <c r="G3" s="4">
        <v>16</v>
      </c>
      <c r="H3" s="4">
        <v>1</v>
      </c>
      <c r="I3" s="4">
        <v>7</v>
      </c>
      <c r="J3" s="10">
        <f>COUNTIF(B3:I3,$E$1)*$J$2-8</f>
        <v>22.6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19.400000000000006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1.4000000000000004</v>
      </c>
      <c r="Q3" s="10">
        <f>COUNTIF(B3:I3,H1)*Q2-8</f>
        <v>4.9000000000000004</v>
      </c>
      <c r="R3" s="11">
        <f>IF(I3=$H$1,1,0)*$Q$2-1</f>
        <v>-1</v>
      </c>
      <c r="S3" s="12">
        <v>8</v>
      </c>
      <c r="T3" s="12">
        <f>I3</f>
        <v>7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12</v>
      </c>
      <c r="C4" s="1">
        <f t="shared" ref="C4:H4" si="5">C3</f>
        <v>14</v>
      </c>
      <c r="D4" s="1">
        <f t="shared" si="5"/>
        <v>15</v>
      </c>
      <c r="E4" s="1">
        <f t="shared" si="5"/>
        <v>11</v>
      </c>
      <c r="F4" s="1">
        <f t="shared" si="5"/>
        <v>9</v>
      </c>
      <c r="G4" s="1">
        <f t="shared" si="5"/>
        <v>16</v>
      </c>
      <c r="H4" s="1">
        <f t="shared" si="5"/>
        <v>1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-5.1999999999999993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2.4000000000000004</v>
      </c>
      <c r="Q4" s="10">
        <f>COUNTIF(B3:H3,H1)*Q2-7</f>
        <v>5.9</v>
      </c>
      <c r="R4" s="11">
        <f>IF(H3=$H$1,1,0)*$Q$2-1</f>
        <v>-1</v>
      </c>
      <c r="S4" s="12">
        <v>7</v>
      </c>
      <c r="T4" s="12">
        <f>H3</f>
        <v>1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12</v>
      </c>
      <c r="C5" s="1">
        <f t="shared" ref="C5" si="7">C4</f>
        <v>14</v>
      </c>
      <c r="D5" s="1">
        <f t="shared" ref="D5" si="8">D4</f>
        <v>15</v>
      </c>
      <c r="E5" s="1">
        <f t="shared" ref="E5" si="9">E4</f>
        <v>11</v>
      </c>
      <c r="F5" s="1">
        <f t="shared" ref="F5" si="10">F4</f>
        <v>9</v>
      </c>
      <c r="G5" s="1">
        <f t="shared" ref="G5" si="11">G4</f>
        <v>16</v>
      </c>
      <c r="J5" s="10">
        <f>COUNTIF(B5:I5,$E$1)*$J$2-6</f>
        <v>-6</v>
      </c>
      <c r="K5" s="10">
        <f t="shared" si="6"/>
        <v>0.80000000000000071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3.4000000000000004</v>
      </c>
      <c r="Q5" s="10">
        <f>COUNTIF(B3:G3,H1)*Q2-6</f>
        <v>6.9</v>
      </c>
      <c r="R5" s="11">
        <f>IF(G3=$H$1,1,0)*$Q$2-1</f>
        <v>-1</v>
      </c>
      <c r="S5" s="12">
        <v>6</v>
      </c>
      <c r="T5" s="12">
        <f>G3</f>
        <v>16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12</v>
      </c>
      <c r="C6" s="1">
        <f t="shared" ref="C6" si="12">C5</f>
        <v>14</v>
      </c>
      <c r="D6" s="1">
        <f t="shared" ref="D6" si="13">D5</f>
        <v>15</v>
      </c>
      <c r="E6" s="1">
        <f t="shared" ref="E6" si="14">E5</f>
        <v>11</v>
      </c>
      <c r="F6" s="1">
        <f t="shared" ref="F6" si="15">F5</f>
        <v>9</v>
      </c>
      <c r="J6" s="10">
        <f>COUNTIF(B6:I6,$E$1)*$J$2-5</f>
        <v>-5</v>
      </c>
      <c r="K6" s="10">
        <f t="shared" si="6"/>
        <v>5.8000000000000007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8.4</v>
      </c>
      <c r="P6" s="11">
        <f>COUNTIF(B3:F3,F1)*P2-5</f>
        <v>4.4000000000000004</v>
      </c>
      <c r="Q6" s="10">
        <f>COUNTIF(B3:F3,H1)*Q2-5</f>
        <v>7.9</v>
      </c>
      <c r="R6" s="11">
        <f>IF(F3=$H$1,1,0)*$Q$2-1</f>
        <v>-1</v>
      </c>
      <c r="S6" s="12">
        <v>5</v>
      </c>
      <c r="T6" s="12">
        <f>F3</f>
        <v>9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12</v>
      </c>
      <c r="C7" s="1">
        <f t="shared" ref="C7" si="16">C6</f>
        <v>14</v>
      </c>
      <c r="D7" s="1">
        <f t="shared" ref="D7" si="17">D6</f>
        <v>15</v>
      </c>
      <c r="E7" s="1">
        <f t="shared" ref="E7" si="18">E6</f>
        <v>11</v>
      </c>
      <c r="J7" s="10">
        <f>COUNTIF(B7:I7,$E$1)*$J$2-4</f>
        <v>-4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8.9</v>
      </c>
      <c r="R7" s="11">
        <f>IF(E3=$H$1,1,0)*$Q$2-1</f>
        <v>-1</v>
      </c>
      <c r="S7" s="12">
        <v>4</v>
      </c>
      <c r="T7" s="12">
        <f>E3</f>
        <v>11</v>
      </c>
      <c r="U7" s="5">
        <v>6</v>
      </c>
      <c r="V7" s="5">
        <f t="shared" si="0"/>
        <v>0</v>
      </c>
      <c r="W7" s="5">
        <f t="shared" si="1"/>
        <v>1</v>
      </c>
      <c r="X7" s="5">
        <f t="shared" si="2"/>
        <v>1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12</v>
      </c>
      <c r="C8" s="1">
        <f t="shared" ref="C8" si="19">C7</f>
        <v>14</v>
      </c>
      <c r="D8" s="1">
        <f t="shared" ref="D8" si="20">D7</f>
        <v>15</v>
      </c>
      <c r="J8" s="10">
        <f>COUNTIF(B8:I8,$E$1)*$J$2-3</f>
        <v>-3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9.9</v>
      </c>
      <c r="R8" s="11">
        <f>IF(D3=$H$1,1,0)*$Q$2-1</f>
        <v>11.9</v>
      </c>
      <c r="S8" s="12">
        <v>3</v>
      </c>
      <c r="T8" s="12">
        <f>D3</f>
        <v>15</v>
      </c>
      <c r="U8" s="5">
        <v>7</v>
      </c>
      <c r="V8" s="5">
        <f t="shared" si="0"/>
        <v>1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12</v>
      </c>
      <c r="C9" s="1">
        <f t="shared" ref="C9" si="21">C8</f>
        <v>14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14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12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12</v>
      </c>
      <c r="U10" s="5">
        <v>9</v>
      </c>
      <c r="V10" s="5">
        <f t="shared" si="0"/>
        <v>1</v>
      </c>
      <c r="W10" s="5">
        <f t="shared" si="1"/>
        <v>1</v>
      </c>
      <c r="X10" s="5">
        <f t="shared" si="2"/>
        <v>1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-105</v>
      </c>
      <c r="C11" s="1">
        <f t="shared" ref="C11:I11" si="22">COUNTIF($E$1:$G$1,C3)*$L$2-COMBIN(($B$1-1),2)</f>
        <v>-105</v>
      </c>
      <c r="D11" s="1">
        <f t="shared" si="22"/>
        <v>-105</v>
      </c>
      <c r="E11" s="1">
        <f t="shared" si="22"/>
        <v>-105</v>
      </c>
      <c r="F11" s="1">
        <f t="shared" si="22"/>
        <v>252.89999999999998</v>
      </c>
      <c r="G11" s="1">
        <f t="shared" si="22"/>
        <v>-105</v>
      </c>
      <c r="H11" s="1">
        <f>COUNTIF($E$1:$G$1,H3)*$L$2-COMBIN(($B$1-1),2)</f>
        <v>-105</v>
      </c>
      <c r="I11" s="1">
        <f t="shared" si="22"/>
        <v>252.89999999999998</v>
      </c>
      <c r="L11" s="1">
        <v>1</v>
      </c>
      <c r="O11" s="12"/>
      <c r="P11" s="3"/>
      <c r="Q11" s="3"/>
      <c r="R11" s="11">
        <f>SUM(R3:R10)</f>
        <v>4.9000000000000004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1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1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7</v>
      </c>
      <c r="R14" s="2">
        <v>30.6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1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7</v>
      </c>
      <c r="R15" s="2">
        <v>7.6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9</v>
      </c>
      <c r="R16" s="2">
        <v>4.0999999999999996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1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6</v>
      </c>
      <c r="R17" s="2">
        <v>5.0999999999999996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0</v>
      </c>
      <c r="F18" s="1">
        <f t="shared" si="32"/>
        <v>1</v>
      </c>
      <c r="G18" s="1">
        <f t="shared" si="32"/>
        <v>0</v>
      </c>
      <c r="H18" s="1">
        <f t="shared" si="32"/>
        <v>0</v>
      </c>
      <c r="I18" s="1">
        <f t="shared" si="32"/>
        <v>1</v>
      </c>
      <c r="J18" s="1">
        <v>2</v>
      </c>
      <c r="K18" s="1">
        <f t="shared" si="25"/>
        <v>1</v>
      </c>
      <c r="P18" s="1" t="s">
        <v>76</v>
      </c>
      <c r="Q18" s="1">
        <v>7</v>
      </c>
      <c r="R18" s="2">
        <v>132.30000000000001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1</v>
      </c>
      <c r="G19" s="1">
        <f t="shared" si="33"/>
        <v>0</v>
      </c>
      <c r="H19" s="1">
        <f t="shared" si="33"/>
        <v>0</v>
      </c>
      <c r="I19" s="1">
        <f t="shared" si="33"/>
        <v>1</v>
      </c>
      <c r="J19" s="1">
        <v>1</v>
      </c>
      <c r="Q19" s="1">
        <v>9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0</v>
      </c>
      <c r="F20" s="1">
        <f t="shared" si="34"/>
        <v>1</v>
      </c>
      <c r="G20" s="1">
        <f t="shared" si="34"/>
        <v>0</v>
      </c>
      <c r="H20" s="1">
        <f t="shared" si="34"/>
        <v>0</v>
      </c>
      <c r="I20" s="1">
        <f t="shared" si="34"/>
        <v>1</v>
      </c>
      <c r="P20" s="1" t="s">
        <v>77</v>
      </c>
      <c r="Q20" s="1">
        <v>7</v>
      </c>
      <c r="R20" s="2">
        <v>42.6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0</v>
      </c>
      <c r="F21" s="1">
        <f t="shared" si="35"/>
        <v>1</v>
      </c>
      <c r="G21" s="1">
        <f t="shared" si="35"/>
        <v>0</v>
      </c>
      <c r="H21" s="1">
        <f t="shared" si="35"/>
        <v>0</v>
      </c>
      <c r="I21" s="1">
        <f t="shared" si="35"/>
        <v>1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9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7</v>
      </c>
      <c r="R22" s="2">
        <v>36.700000000000003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6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9</v>
      </c>
      <c r="R24" s="2">
        <v>30.5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6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0</v>
      </c>
      <c r="L26" s="1">
        <f t="shared" si="43"/>
        <v>0</v>
      </c>
      <c r="P26" s="1" t="s">
        <v>78</v>
      </c>
      <c r="Q26" s="1">
        <v>7</v>
      </c>
      <c r="R26" s="2">
        <v>357.9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9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15.8</v>
      </c>
      <c r="G28" s="19">
        <f t="shared" si="46"/>
        <v>0</v>
      </c>
      <c r="H28" s="19">
        <f t="shared" si="46"/>
        <v>0</v>
      </c>
      <c r="I28" s="19">
        <f t="shared" si="46"/>
        <v>15.8</v>
      </c>
      <c r="J28" s="1">
        <f t="shared" ref="J28" si="47">IF(J10&gt;-J19,1,0)</f>
        <v>0</v>
      </c>
      <c r="Q28" s="1">
        <v>6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7</v>
      </c>
      <c r="R29" s="2">
        <v>4285.5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9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6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15.8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7</v>
      </c>
      <c r="R32" s="26">
        <v>15.8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9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7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6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7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15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9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6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9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15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6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15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7</v>
      </c>
      <c r="R44" s="2">
        <v>1287.2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9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6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15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7</v>
      </c>
      <c r="R48" s="2">
        <v>3348.3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9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6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15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5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1</v>
      </c>
      <c r="N54" s="1">
        <f t="shared" si="49"/>
        <v>343.9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8" id="{6C3ACB7E-436E-45AD-AE7D-638AB1C4F36D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43358</v>
      </c>
      <c r="B1" s="1">
        <v>16</v>
      </c>
      <c r="C1" s="1" t="s">
        <v>25</v>
      </c>
      <c r="D1" s="1" t="s">
        <v>26</v>
      </c>
      <c r="E1" s="9">
        <v>6</v>
      </c>
      <c r="F1" s="9">
        <v>1</v>
      </c>
      <c r="G1" s="9">
        <v>5</v>
      </c>
      <c r="H1" s="9">
        <v>13</v>
      </c>
      <c r="I1" s="9">
        <v>7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1</v>
      </c>
      <c r="D2" s="1">
        <f>R14</f>
        <v>15.2</v>
      </c>
      <c r="E2" s="1">
        <f>R15</f>
        <v>2.8</v>
      </c>
      <c r="F2" s="1">
        <f>R16</f>
        <v>4.2</v>
      </c>
      <c r="G2" s="1">
        <f>R17</f>
        <v>1.4</v>
      </c>
      <c r="J2" s="2">
        <f>D2</f>
        <v>15.2</v>
      </c>
      <c r="K2" s="2">
        <f>R32</f>
        <v>4.5999999999999996</v>
      </c>
      <c r="L2" s="2">
        <f>R26</f>
        <v>50.5</v>
      </c>
      <c r="M2" s="2">
        <f>R44</f>
        <v>113.6</v>
      </c>
      <c r="N2" s="2">
        <f>R48</f>
        <v>102.4</v>
      </c>
      <c r="P2" s="8">
        <v>12.5</v>
      </c>
      <c r="Q2" s="8">
        <v>10.1</v>
      </c>
      <c r="U2" s="5">
        <v>1</v>
      </c>
      <c r="V2" s="5">
        <f>COUNTIF($E$1:$F$1,U2)</f>
        <v>1</v>
      </c>
      <c r="W2" s="5">
        <f>COUNTIF($E$1:$G$1,U2)</f>
        <v>1</v>
      </c>
      <c r="X2" s="5">
        <f>COUNTIF($E$1:$H$1,U2)</f>
        <v>1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5</v>
      </c>
      <c r="C3" s="4">
        <v>9</v>
      </c>
      <c r="D3" s="4">
        <v>13</v>
      </c>
      <c r="E3" s="4">
        <v>6</v>
      </c>
      <c r="F3" s="4">
        <v>16</v>
      </c>
      <c r="G3" s="4">
        <v>1</v>
      </c>
      <c r="H3" s="4">
        <v>7</v>
      </c>
      <c r="I3" s="4">
        <v>3</v>
      </c>
      <c r="J3" s="10">
        <f>COUNTIF(B3:I3,$E$1)*$J$2-8</f>
        <v>7.1999999999999993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-0.40000000000000213</v>
      </c>
      <c r="L3" s="10">
        <f>IF((COUNTIF(B3:I3,$E$1)+COUNTIF(B3:I3,$F$1)+COUNTIF(B3:I3,$G$1))=3,$L$2,0)-COMBIN(8,3)</f>
        <v>-5.5</v>
      </c>
      <c r="M3" s="10">
        <f>IF((COUNTIF(B3:I3,$E$1)+COUNTIF(B3:I3,$F$1)+COUNTIF(B3:I3,$G$1)+COUNTIF(B3:I3,$H$1))=4,$M$2,0)-COMBIN(8,4)</f>
        <v>43.599999999999994</v>
      </c>
      <c r="N3" s="10">
        <f>IF((COUNTIF(B3:I3,$E$1)+COUNTIF(B3:I3,$F$1)+COUNTIF(B3:I3,$G$1)+COUNTIF(B3:I3,$H$1)+COUNTIF(B3:I3,$I$1))=5,$N$2,0)-COMBIN(8,5)</f>
        <v>46.400000000000006</v>
      </c>
      <c r="O3" s="11">
        <f>IF(I3=$F$1,1,0)*$P$2-1</f>
        <v>-1</v>
      </c>
      <c r="P3" s="10">
        <f>COUNTIF(B3:I3,F1)*P2-8</f>
        <v>4.5</v>
      </c>
      <c r="Q3" s="10">
        <f>COUNTIF(B3:I3,H1)*Q2-8</f>
        <v>2.0999999999999996</v>
      </c>
      <c r="R3" s="11">
        <f>IF(I3=$H$1,1,0)*$Q$2-1</f>
        <v>-1</v>
      </c>
      <c r="S3" s="12">
        <v>8</v>
      </c>
      <c r="T3" s="12">
        <f>I3</f>
        <v>3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5</v>
      </c>
      <c r="C4" s="1">
        <f t="shared" ref="C4:H4" si="5">C3</f>
        <v>9</v>
      </c>
      <c r="D4" s="1">
        <f t="shared" si="5"/>
        <v>13</v>
      </c>
      <c r="E4" s="1">
        <f t="shared" si="5"/>
        <v>6</v>
      </c>
      <c r="F4" s="1">
        <f t="shared" si="5"/>
        <v>16</v>
      </c>
      <c r="G4" s="1">
        <f t="shared" si="5"/>
        <v>1</v>
      </c>
      <c r="H4" s="1">
        <f t="shared" si="5"/>
        <v>7</v>
      </c>
      <c r="J4" s="10">
        <f>COUNTIF(B4:I4,$E$1)*$J$2-7</f>
        <v>8.1999999999999993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6.5999999999999979</v>
      </c>
      <c r="L4" s="10">
        <f>IF((COUNTIF(B4:I4,$E$1)+COUNTIF(B4:I4,$F$1)+COUNTIF(B4:I4,$G$1))=3,$L$2,0)-COMBIN(7,3)</f>
        <v>15.5</v>
      </c>
      <c r="M4" s="10">
        <f>IF((COUNTIF(B4:I4,$E$1)+COUNTIF(B4:I4,$F$1)+COUNTIF(B4:I4,$G$1)+COUNTIF(B4:I4,$H$1))=4,$M$2,0)-COMBIN(7,4)</f>
        <v>78.599999999999994</v>
      </c>
      <c r="N4" s="10">
        <f>IF((COUNTIF(B4:I4,$E$1)+COUNTIF(B4:I4,$F$1)+COUNTIF(B4:I4,$G$1)+COUNTIF(B4:I4,$H$1)+COUNTIF(B4:I4,$I$1))=5,$N$2,0)-COMBIN(7,5)</f>
        <v>81.400000000000006</v>
      </c>
      <c r="O4" s="11">
        <f>IF(H3=$F$1,1,0)*$P$2-1</f>
        <v>-1</v>
      </c>
      <c r="P4" s="11">
        <f>COUNTIF(B3:H3,F1)*P2-7</f>
        <v>5.5</v>
      </c>
      <c r="Q4" s="10">
        <f>COUNTIF(B3:H3,H1)*Q2-7</f>
        <v>3.0999999999999996</v>
      </c>
      <c r="R4" s="11">
        <f>IF(H3=$H$1,1,0)*$Q$2-1</f>
        <v>-1</v>
      </c>
      <c r="S4" s="12">
        <v>7</v>
      </c>
      <c r="T4" s="12">
        <f>H3</f>
        <v>7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5</v>
      </c>
      <c r="C5" s="1">
        <f t="shared" ref="C5" si="7">C4</f>
        <v>9</v>
      </c>
      <c r="D5" s="1">
        <f t="shared" ref="D5" si="8">D4</f>
        <v>13</v>
      </c>
      <c r="E5" s="1">
        <f t="shared" ref="E5" si="9">E4</f>
        <v>6</v>
      </c>
      <c r="F5" s="1">
        <f t="shared" ref="F5" si="10">F4</f>
        <v>16</v>
      </c>
      <c r="G5" s="1">
        <f t="shared" ref="G5" si="11">G4</f>
        <v>1</v>
      </c>
      <c r="J5" s="10">
        <f>COUNTIF(B5:I5,$E$1)*$J$2-6</f>
        <v>9.1999999999999993</v>
      </c>
      <c r="K5" s="10">
        <f t="shared" si="6"/>
        <v>12.599999999999998</v>
      </c>
      <c r="L5" s="10">
        <f>IF((COUNTIF(B5:I5,$E$1)+COUNTIF(B5:I5,$F$1)+COUNTIF(B5:I5,$G$1))=3,$L$2,0)-COMBIN(6,3)</f>
        <v>30.5</v>
      </c>
      <c r="M5" s="10">
        <f>IF((COUNTIF(B5:I5,$E$1)+COUNTIF(B5:I5,$F$1)+COUNTIF(B5:I5,$G$1)+COUNTIF(B5:I5,$H$1))=4,$M$2,0)-COMBIN(6,4)</f>
        <v>98.6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11.5</v>
      </c>
      <c r="P5" s="11">
        <f>COUNTIF(B3:G3,F1)*P2-6</f>
        <v>6.5</v>
      </c>
      <c r="Q5" s="10">
        <f>COUNTIF(B3:G3,H1)*Q2-6</f>
        <v>4.0999999999999996</v>
      </c>
      <c r="R5" s="11">
        <f>IF(G3=$H$1,1,0)*$Q$2-1</f>
        <v>-1</v>
      </c>
      <c r="S5" s="12">
        <v>6</v>
      </c>
      <c r="T5" s="12">
        <f>G3</f>
        <v>1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5</v>
      </c>
      <c r="C6" s="1">
        <f t="shared" ref="C6" si="12">C5</f>
        <v>9</v>
      </c>
      <c r="D6" s="1">
        <f t="shared" ref="D6" si="13">D5</f>
        <v>13</v>
      </c>
      <c r="E6" s="1">
        <f t="shared" ref="E6" si="14">E5</f>
        <v>6</v>
      </c>
      <c r="F6" s="1">
        <f t="shared" ref="F6" si="15">F5</f>
        <v>16</v>
      </c>
      <c r="J6" s="10">
        <f>COUNTIF(B6:I6,$E$1)*$J$2-5</f>
        <v>10.199999999999999</v>
      </c>
      <c r="K6" s="10">
        <f t="shared" si="6"/>
        <v>3.7999999999999989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5.0999999999999996</v>
      </c>
      <c r="R6" s="11">
        <f>IF(F3=$H$1,1,0)*$Q$2-1</f>
        <v>-1</v>
      </c>
      <c r="S6" s="12">
        <v>5</v>
      </c>
      <c r="T6" s="12">
        <f>F3</f>
        <v>16</v>
      </c>
      <c r="U6" s="5">
        <v>5</v>
      </c>
      <c r="V6" s="5">
        <f t="shared" si="0"/>
        <v>0</v>
      </c>
      <c r="W6" s="5">
        <f t="shared" si="1"/>
        <v>1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5</v>
      </c>
      <c r="C7" s="1">
        <f t="shared" ref="C7" si="16">C6</f>
        <v>9</v>
      </c>
      <c r="D7" s="1">
        <f t="shared" ref="D7" si="17">D6</f>
        <v>13</v>
      </c>
      <c r="E7" s="1">
        <f t="shared" ref="E7" si="18">E6</f>
        <v>6</v>
      </c>
      <c r="J7" s="10">
        <f>COUNTIF(B7:I7,$E$1)*$J$2-4</f>
        <v>11.2</v>
      </c>
      <c r="K7" s="10">
        <f t="shared" si="6"/>
        <v>7.7999999999999989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6.1</v>
      </c>
      <c r="R7" s="11">
        <f>IF(E3=$H$1,1,0)*$Q$2-1</f>
        <v>-1</v>
      </c>
      <c r="S7" s="12">
        <v>4</v>
      </c>
      <c r="T7" s="12">
        <f>E3</f>
        <v>6</v>
      </c>
      <c r="U7" s="5">
        <v>6</v>
      </c>
      <c r="V7" s="5">
        <f t="shared" si="0"/>
        <v>1</v>
      </c>
      <c r="W7" s="5">
        <f t="shared" si="1"/>
        <v>1</v>
      </c>
      <c r="X7" s="5">
        <f t="shared" si="2"/>
        <v>1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5</v>
      </c>
      <c r="C8" s="1">
        <f t="shared" ref="C8" si="19">C7</f>
        <v>9</v>
      </c>
      <c r="D8" s="1">
        <f t="shared" ref="D8" si="20">D7</f>
        <v>13</v>
      </c>
      <c r="J8" s="10">
        <f>COUNTIF(B8:I8,$E$1)*$J$2-3</f>
        <v>-3</v>
      </c>
      <c r="K8" s="10">
        <f t="shared" si="6"/>
        <v>1.5999999999999996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7.1</v>
      </c>
      <c r="R8" s="11">
        <f>IF(D3=$H$1,1,0)*$Q$2-1</f>
        <v>9.1</v>
      </c>
      <c r="S8" s="12">
        <v>3</v>
      </c>
      <c r="T8" s="12">
        <f>D3</f>
        <v>13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5</v>
      </c>
      <c r="C9" s="1">
        <f t="shared" ref="C9" si="21">C8</f>
        <v>9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9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5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5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-54.5</v>
      </c>
      <c r="C11" s="1">
        <f t="shared" ref="C11:I11" si="22">COUNTIF($E$1:$G$1,C3)*$L$2-COMBIN(($B$1-1),2)</f>
        <v>-105</v>
      </c>
      <c r="D11" s="1">
        <f t="shared" si="22"/>
        <v>-105</v>
      </c>
      <c r="E11" s="1">
        <f t="shared" si="22"/>
        <v>-54.5</v>
      </c>
      <c r="F11" s="1">
        <f t="shared" si="22"/>
        <v>-105</v>
      </c>
      <c r="G11" s="1">
        <f t="shared" si="22"/>
        <v>-54.5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2.0999999999999996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1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1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1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6</v>
      </c>
      <c r="R14" s="2">
        <v>15.2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1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6</v>
      </c>
      <c r="R15" s="2">
        <v>2.8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1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</v>
      </c>
      <c r="R16" s="2">
        <v>4.2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5</v>
      </c>
      <c r="R17" s="2">
        <v>1.4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1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6</v>
      </c>
      <c r="R18" s="2">
        <v>36.4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1</v>
      </c>
      <c r="F19" s="1">
        <f t="shared" si="33"/>
        <v>0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1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1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P20" s="1" t="s">
        <v>77</v>
      </c>
      <c r="Q20" s="1">
        <v>6</v>
      </c>
      <c r="R20" s="2">
        <v>11.6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1</v>
      </c>
      <c r="F21" s="1">
        <f t="shared" si="35"/>
        <v>0</v>
      </c>
      <c r="G21" s="1">
        <f t="shared" si="35"/>
        <v>1</v>
      </c>
      <c r="H21" s="1">
        <f t="shared" si="35"/>
        <v>1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1</v>
      </c>
      <c r="N21" s="1">
        <f>IF(N3&gt;-N12,1,0)</f>
        <v>1</v>
      </c>
      <c r="Q21" s="1">
        <v>1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1</v>
      </c>
      <c r="N22" s="1">
        <f t="shared" si="37"/>
        <v>1</v>
      </c>
      <c r="Q22" s="1">
        <v>6</v>
      </c>
      <c r="R22" s="2">
        <v>7.3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1</v>
      </c>
      <c r="N23" s="1">
        <f t="shared" si="38"/>
        <v>0</v>
      </c>
      <c r="Q23" s="1">
        <v>5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3.5999999999999996</v>
      </c>
      <c r="E24" s="19">
        <f t="shared" si="39"/>
        <v>3.5999999999999996</v>
      </c>
      <c r="F24" s="19">
        <f t="shared" si="39"/>
        <v>-1</v>
      </c>
      <c r="G24" s="19">
        <f t="shared" si="39"/>
        <v>3.5999999999999996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1</v>
      </c>
      <c r="R24" s="2">
        <v>7.7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5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6</v>
      </c>
      <c r="R26" s="2">
        <v>50.5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1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4.5999999999999996</v>
      </c>
      <c r="F28" s="19">
        <f t="shared" ref="F28:I28" si="46">COUNTIF($E$1:$H$1,$D$3)*COUNTIF($E$1:$H$1,F3)*$K$2</f>
        <v>0</v>
      </c>
      <c r="G28" s="19">
        <f t="shared" si="46"/>
        <v>4.5999999999999996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5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6</v>
      </c>
      <c r="R29" s="2">
        <v>396.4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4.5999999999999996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1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5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1</v>
      </c>
      <c r="N32" s="1">
        <f t="shared" si="49"/>
        <v>36.5</v>
      </c>
      <c r="P32" s="1" t="s">
        <v>80</v>
      </c>
      <c r="Q32" s="1">
        <v>6</v>
      </c>
      <c r="R32" s="26">
        <v>4.5999999999999996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1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1</v>
      </c>
      <c r="N34" s="1">
        <f t="shared" si="49"/>
        <v>36.5</v>
      </c>
      <c r="Q34" s="1">
        <v>6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5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6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13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1</v>
      </c>
      <c r="C38" s="18">
        <f t="shared" si="44"/>
        <v>50.5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1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5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1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13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5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13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6</v>
      </c>
      <c r="R44" s="2">
        <v>113.6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1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5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13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6</v>
      </c>
      <c r="R48" s="2">
        <v>102.4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1</v>
      </c>
      <c r="N49" s="1">
        <f t="shared" si="49"/>
        <v>36.5</v>
      </c>
      <c r="Q49" s="1">
        <v>1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5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13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7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9" id="{D094C41C-D085-4AB1-8838-B5C04C78BD7B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43359</v>
      </c>
      <c r="B1" s="1">
        <v>16</v>
      </c>
      <c r="C1" s="1" t="s">
        <v>25</v>
      </c>
      <c r="D1" s="1" t="s">
        <v>26</v>
      </c>
      <c r="E1" s="9">
        <v>1</v>
      </c>
      <c r="F1" s="9">
        <v>14</v>
      </c>
      <c r="G1" s="9">
        <v>16</v>
      </c>
      <c r="H1" s="9">
        <v>5</v>
      </c>
      <c r="I1" s="9">
        <v>7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12</v>
      </c>
      <c r="B2" s="1" t="s">
        <v>9</v>
      </c>
      <c r="D2" s="1">
        <f>R14</f>
        <v>3.5</v>
      </c>
      <c r="E2" s="1">
        <f>R15</f>
        <v>1.7</v>
      </c>
      <c r="F2" s="1">
        <f>R16</f>
        <v>4.2</v>
      </c>
      <c r="G2" s="1">
        <f>R17</f>
        <v>2.8</v>
      </c>
      <c r="J2" s="2">
        <f>D2</f>
        <v>3.5</v>
      </c>
      <c r="K2" s="2">
        <f>R32</f>
        <v>4.5999999999999996</v>
      </c>
      <c r="L2" s="2">
        <f>R26</f>
        <v>82.1</v>
      </c>
      <c r="M2" s="2">
        <f>R44</f>
        <v>193.4</v>
      </c>
      <c r="N2" s="2">
        <f>R48</f>
        <v>409.6</v>
      </c>
      <c r="P2" s="8">
        <v>25.2</v>
      </c>
      <c r="Q2" s="8">
        <v>12.1</v>
      </c>
      <c r="U2" s="5">
        <v>1</v>
      </c>
      <c r="V2" s="5">
        <f>COUNTIF($E$1:$F$1,U2)</f>
        <v>1</v>
      </c>
      <c r="W2" s="5">
        <f>COUNTIF($E$1:$G$1,U2)</f>
        <v>1</v>
      </c>
      <c r="X2" s="5">
        <f>COUNTIF($E$1:$H$1,U2)</f>
        <v>1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1</v>
      </c>
      <c r="C3" s="4">
        <v>3</v>
      </c>
      <c r="D3" s="4">
        <v>2</v>
      </c>
      <c r="E3" s="4">
        <v>15</v>
      </c>
      <c r="F3" s="4">
        <v>16</v>
      </c>
      <c r="G3" s="4">
        <v>14</v>
      </c>
      <c r="H3" s="4">
        <v>9</v>
      </c>
      <c r="I3" s="4">
        <v>4</v>
      </c>
      <c r="J3" s="10">
        <f>COUNTIF(B3:I3,$E$1)*$J$2-8</f>
        <v>-4.5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-14.200000000000001</v>
      </c>
      <c r="L3" s="10">
        <f>IF((COUNTIF(B3:I3,$E$1)+COUNTIF(B3:I3,$F$1)+COUNTIF(B3:I3,$G$1))=3,$L$2,0)-COMBIN(8,3)</f>
        <v>26.099999999999994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17.2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4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</v>
      </c>
      <c r="C4" s="1">
        <f t="shared" ref="C4:H4" si="5">C3</f>
        <v>3</v>
      </c>
      <c r="D4" s="1">
        <f t="shared" si="5"/>
        <v>2</v>
      </c>
      <c r="E4" s="1">
        <f t="shared" si="5"/>
        <v>15</v>
      </c>
      <c r="F4" s="1">
        <f t="shared" si="5"/>
        <v>16</v>
      </c>
      <c r="G4" s="1">
        <f t="shared" si="5"/>
        <v>14</v>
      </c>
      <c r="H4" s="1">
        <f t="shared" si="5"/>
        <v>9</v>
      </c>
      <c r="J4" s="10">
        <f>COUNTIF(B4:I4,$E$1)*$J$2-7</f>
        <v>-3.5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-7.2000000000000011</v>
      </c>
      <c r="L4" s="10">
        <f>IF((COUNTIF(B4:I4,$E$1)+COUNTIF(B4:I4,$F$1)+COUNTIF(B4:I4,$G$1))=3,$L$2,0)-COMBIN(7,3)</f>
        <v>47.099999999999994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18.2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9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</v>
      </c>
      <c r="C5" s="1">
        <f t="shared" ref="C5" si="7">C4</f>
        <v>3</v>
      </c>
      <c r="D5" s="1">
        <f t="shared" ref="D5" si="8">D4</f>
        <v>2</v>
      </c>
      <c r="E5" s="1">
        <f t="shared" ref="E5" si="9">E4</f>
        <v>15</v>
      </c>
      <c r="F5" s="1">
        <f t="shared" ref="F5" si="10">F4</f>
        <v>16</v>
      </c>
      <c r="G5" s="1">
        <f t="shared" ref="G5" si="11">G4</f>
        <v>14</v>
      </c>
      <c r="J5" s="10">
        <f>COUNTIF(B5:I5,$E$1)*$J$2-6</f>
        <v>-2.5</v>
      </c>
      <c r="K5" s="10">
        <f t="shared" si="6"/>
        <v>-1.2000000000000011</v>
      </c>
      <c r="L5" s="10">
        <f>IF((COUNTIF(B5:I5,$E$1)+COUNTIF(B5:I5,$F$1)+COUNTIF(B5:I5,$G$1))=3,$L$2,0)-COMBIN(6,3)</f>
        <v>62.099999999999994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24.2</v>
      </c>
      <c r="P5" s="11">
        <f>COUNTIF(B3:G3,F1)*P2-6</f>
        <v>19.2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14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1</v>
      </c>
      <c r="C6" s="1">
        <f t="shared" ref="C6" si="12">C5</f>
        <v>3</v>
      </c>
      <c r="D6" s="1">
        <f t="shared" ref="D6" si="13">D5</f>
        <v>2</v>
      </c>
      <c r="E6" s="1">
        <f t="shared" ref="E6" si="14">E5</f>
        <v>15</v>
      </c>
      <c r="F6" s="1">
        <f t="shared" ref="F6" si="15">F5</f>
        <v>16</v>
      </c>
      <c r="J6" s="10">
        <f>COUNTIF(B6:I6,$E$1)*$J$2-5</f>
        <v>-1.5</v>
      </c>
      <c r="K6" s="10">
        <f t="shared" si="6"/>
        <v>-5.4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16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1</v>
      </c>
      <c r="C7" s="1">
        <f t="shared" ref="C7" si="16">C6</f>
        <v>3</v>
      </c>
      <c r="D7" s="1">
        <f t="shared" ref="D7" si="17">D6</f>
        <v>2</v>
      </c>
      <c r="E7" s="1">
        <f t="shared" ref="E7" si="18">E6</f>
        <v>15</v>
      </c>
      <c r="J7" s="10">
        <f>COUNTIF(B7:I7,$E$1)*$J$2-4</f>
        <v>-0.5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15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</v>
      </c>
      <c r="C8" s="1">
        <f t="shared" ref="C8" si="19">C7</f>
        <v>3</v>
      </c>
      <c r="D8" s="1">
        <f t="shared" ref="D8" si="20">D7</f>
        <v>2</v>
      </c>
      <c r="J8" s="10">
        <f>COUNTIF(B8:I8,$E$1)*$J$2-3</f>
        <v>0.5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2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1</v>
      </c>
      <c r="C9" s="1">
        <f t="shared" ref="C9" si="21">C8</f>
        <v>3</v>
      </c>
      <c r="J9" s="10">
        <f>COUNTIF(B9:I9,$E$1)*$J$2-2</f>
        <v>1.5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3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</v>
      </c>
      <c r="J10" s="10">
        <f>COUNTIF(B10:I10,$E$1)*$J$2-1</f>
        <v>2.5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-22.900000000000006</v>
      </c>
      <c r="C11" s="1">
        <f t="shared" ref="C11:I11" si="22">COUNTIF($E$1:$G$1,C3)*$L$2-COMBIN(($B$1-1),2)</f>
        <v>-105</v>
      </c>
      <c r="D11" s="1">
        <f t="shared" si="22"/>
        <v>-105</v>
      </c>
      <c r="E11" s="1">
        <f t="shared" si="22"/>
        <v>-105</v>
      </c>
      <c r="F11" s="1">
        <f t="shared" si="22"/>
        <v>-22.900000000000006</v>
      </c>
      <c r="G11" s="1">
        <f t="shared" si="22"/>
        <v>-22.900000000000006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1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1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1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</v>
      </c>
      <c r="R14" s="2">
        <v>3.5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</v>
      </c>
      <c r="R15" s="2">
        <v>1.7</v>
      </c>
      <c r="U15" s="5">
        <v>14</v>
      </c>
      <c r="V15" s="5">
        <f t="shared" si="0"/>
        <v>1</v>
      </c>
      <c r="W15" s="5">
        <f t="shared" si="1"/>
        <v>1</v>
      </c>
      <c r="X15" s="5">
        <f t="shared" si="2"/>
        <v>1</v>
      </c>
      <c r="Y15" s="5">
        <f t="shared" si="3"/>
        <v>1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14</v>
      </c>
      <c r="R16" s="2">
        <v>4.2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16</v>
      </c>
      <c r="R17" s="2">
        <v>2.8</v>
      </c>
      <c r="U17" s="5">
        <v>16</v>
      </c>
      <c r="V17" s="5">
        <f t="shared" si="0"/>
        <v>0</v>
      </c>
      <c r="W17" s="5">
        <f t="shared" si="1"/>
        <v>1</v>
      </c>
      <c r="X17" s="5">
        <f t="shared" si="2"/>
        <v>1</v>
      </c>
      <c r="Y17" s="5">
        <f t="shared" si="3"/>
        <v>1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0</v>
      </c>
      <c r="E18" s="1">
        <f t="shared" si="32"/>
        <v>0</v>
      </c>
      <c r="F18" s="1">
        <f t="shared" si="32"/>
        <v>1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</v>
      </c>
      <c r="R18" s="2">
        <v>25.6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1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14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0</v>
      </c>
      <c r="E20" s="1">
        <f t="shared" si="34"/>
        <v>0</v>
      </c>
      <c r="F20" s="1">
        <f t="shared" si="34"/>
        <v>1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P20" s="1" t="s">
        <v>77</v>
      </c>
      <c r="Q20" s="1">
        <v>1</v>
      </c>
      <c r="R20" s="2">
        <v>10.8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0</v>
      </c>
      <c r="E21" s="1">
        <f t="shared" si="35"/>
        <v>0</v>
      </c>
      <c r="F21" s="1">
        <f t="shared" si="35"/>
        <v>1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Q21" s="1">
        <v>14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0</v>
      </c>
      <c r="N22" s="1">
        <f t="shared" si="37"/>
        <v>0</v>
      </c>
      <c r="Q22" s="1">
        <v>1</v>
      </c>
      <c r="R22" s="2">
        <v>7.4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0</v>
      </c>
      <c r="N23" s="1">
        <f t="shared" si="38"/>
        <v>0</v>
      </c>
      <c r="Q23" s="1">
        <v>16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3.5999999999999996</v>
      </c>
      <c r="G24" s="19">
        <f t="shared" si="39"/>
        <v>3.5999999999999996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14</v>
      </c>
      <c r="R24" s="2">
        <v>16.7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16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0</v>
      </c>
      <c r="L26" s="1">
        <f t="shared" si="43"/>
        <v>0</v>
      </c>
      <c r="P26" s="1" t="s">
        <v>78</v>
      </c>
      <c r="Q26" s="1">
        <v>1</v>
      </c>
      <c r="R26" s="2">
        <v>82.1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14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1</v>
      </c>
      <c r="Q28" s="1">
        <v>16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</v>
      </c>
      <c r="R29" s="2">
        <v>115.5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14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16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4.5999999999999996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1</v>
      </c>
      <c r="R32" s="26">
        <v>4.5999999999999996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1</v>
      </c>
      <c r="N33" s="1">
        <f t="shared" si="49"/>
        <v>68.099999999999994</v>
      </c>
      <c r="Q33" s="1">
        <v>14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4.0999999999999996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1</v>
      </c>
      <c r="N34" s="1">
        <f t="shared" si="49"/>
        <v>68.099999999999994</v>
      </c>
      <c r="Q34" s="1">
        <v>1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16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5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14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16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14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1</v>
      </c>
      <c r="C41" s="18">
        <f t="shared" si="44"/>
        <v>82.1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5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16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5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</v>
      </c>
      <c r="R44" s="2">
        <v>193.4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14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16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5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1</v>
      </c>
      <c r="R48" s="2">
        <v>409.6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14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16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5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1</v>
      </c>
      <c r="N52" s="1">
        <f t="shared" si="49"/>
        <v>68.099999999999994</v>
      </c>
      <c r="Q52" s="1">
        <v>7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0" id="{0E69687E-2C23-4162-BA28-9205634784E0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43360</v>
      </c>
      <c r="B1" s="1">
        <v>16</v>
      </c>
      <c r="C1" s="1" t="s">
        <v>25</v>
      </c>
      <c r="D1" s="1" t="s">
        <v>26</v>
      </c>
      <c r="E1" s="9">
        <v>14</v>
      </c>
      <c r="F1" s="9">
        <v>4</v>
      </c>
      <c r="G1" s="9">
        <v>12</v>
      </c>
      <c r="H1" s="9">
        <v>2</v>
      </c>
      <c r="I1" s="9">
        <v>8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16</v>
      </c>
      <c r="B2" s="1" t="s">
        <v>7</v>
      </c>
      <c r="D2" s="1">
        <f>R14</f>
        <v>36</v>
      </c>
      <c r="E2" s="1">
        <f>R15</f>
        <v>13.4</v>
      </c>
      <c r="F2" s="1">
        <f>R16</f>
        <v>6</v>
      </c>
      <c r="G2" s="1">
        <f>R17</f>
        <v>3.3</v>
      </c>
      <c r="J2" s="2">
        <f>D2</f>
        <v>36</v>
      </c>
      <c r="K2" s="2">
        <f>R32</f>
        <v>5.8</v>
      </c>
      <c r="L2" s="2">
        <f>R26</f>
        <v>461.3</v>
      </c>
      <c r="M2" s="2">
        <f>R44</f>
        <v>737</v>
      </c>
      <c r="N2" s="2">
        <f>R48</f>
        <v>1516.3</v>
      </c>
      <c r="P2" s="8">
        <v>14.3</v>
      </c>
      <c r="Q2" s="8">
        <v>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2</v>
      </c>
      <c r="C3" s="4">
        <v>9</v>
      </c>
      <c r="D3" s="4">
        <v>4</v>
      </c>
      <c r="E3" s="4">
        <v>6</v>
      </c>
      <c r="F3" s="4">
        <v>13</v>
      </c>
      <c r="G3" s="4">
        <v>3</v>
      </c>
      <c r="H3" s="4">
        <v>7</v>
      </c>
      <c r="I3" s="4">
        <v>8</v>
      </c>
      <c r="J3" s="10">
        <f>COUNTIF(B3:I3,$E$1)*$J$2-8</f>
        <v>-8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-22.2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6.3000000000000007</v>
      </c>
      <c r="Q3" s="10">
        <f>COUNTIF(B3:I3,H1)*Q2-8</f>
        <v>1</v>
      </c>
      <c r="R3" s="11">
        <f>IF(I3=$H$1,1,0)*$Q$2-1</f>
        <v>-1</v>
      </c>
      <c r="S3" s="12">
        <v>8</v>
      </c>
      <c r="T3" s="12">
        <f>I3</f>
        <v>8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1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2</v>
      </c>
      <c r="C4" s="1">
        <f t="shared" ref="C4:H4" si="5">C3</f>
        <v>9</v>
      </c>
      <c r="D4" s="1">
        <f t="shared" si="5"/>
        <v>4</v>
      </c>
      <c r="E4" s="1">
        <f t="shared" si="5"/>
        <v>6</v>
      </c>
      <c r="F4" s="1">
        <f t="shared" si="5"/>
        <v>13</v>
      </c>
      <c r="G4" s="1">
        <f t="shared" si="5"/>
        <v>3</v>
      </c>
      <c r="H4" s="1">
        <f t="shared" si="5"/>
        <v>7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-15.2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7.3000000000000007</v>
      </c>
      <c r="Q4" s="10">
        <f>COUNTIF(B3:H3,H1)*Q2-7</f>
        <v>2</v>
      </c>
      <c r="R4" s="11">
        <f>IF(H3=$H$1,1,0)*$Q$2-1</f>
        <v>-1</v>
      </c>
      <c r="S4" s="12">
        <v>7</v>
      </c>
      <c r="T4" s="12">
        <f>H3</f>
        <v>7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2</v>
      </c>
      <c r="C5" s="1">
        <f t="shared" ref="C5" si="7">C4</f>
        <v>9</v>
      </c>
      <c r="D5" s="1">
        <f t="shared" ref="D5" si="8">D4</f>
        <v>4</v>
      </c>
      <c r="E5" s="1">
        <f t="shared" ref="E5" si="9">E4</f>
        <v>6</v>
      </c>
      <c r="F5" s="1">
        <f t="shared" ref="F5" si="10">F4</f>
        <v>13</v>
      </c>
      <c r="G5" s="1">
        <f t="shared" ref="G5" si="11">G4</f>
        <v>3</v>
      </c>
      <c r="J5" s="10">
        <f>COUNTIF(B5:I5,$E$1)*$J$2-6</f>
        <v>-6</v>
      </c>
      <c r="K5" s="10">
        <f t="shared" si="6"/>
        <v>-9.1999999999999993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8.3000000000000007</v>
      </c>
      <c r="Q5" s="10">
        <f>COUNTIF(B3:G3,H1)*Q2-6</f>
        <v>3</v>
      </c>
      <c r="R5" s="11">
        <f>IF(G3=$H$1,1,0)*$Q$2-1</f>
        <v>-1</v>
      </c>
      <c r="S5" s="12">
        <v>6</v>
      </c>
      <c r="T5" s="12">
        <f>G3</f>
        <v>3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2</v>
      </c>
      <c r="C6" s="1">
        <f t="shared" ref="C6" si="12">C5</f>
        <v>9</v>
      </c>
      <c r="D6" s="1">
        <f t="shared" ref="D6" si="13">D5</f>
        <v>4</v>
      </c>
      <c r="E6" s="1">
        <f t="shared" ref="E6" si="14">E5</f>
        <v>6</v>
      </c>
      <c r="F6" s="1">
        <f t="shared" ref="F6" si="15">F5</f>
        <v>13</v>
      </c>
      <c r="J6" s="10">
        <f>COUNTIF(B6:I6,$E$1)*$J$2-5</f>
        <v>-5</v>
      </c>
      <c r="K6" s="10">
        <f t="shared" si="6"/>
        <v>-4.2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9.3000000000000007</v>
      </c>
      <c r="Q6" s="10">
        <f>COUNTIF(B3:F3,H1)*Q2-5</f>
        <v>4</v>
      </c>
      <c r="R6" s="11">
        <f>IF(F3=$H$1,1,0)*$Q$2-1</f>
        <v>-1</v>
      </c>
      <c r="S6" s="12">
        <v>5</v>
      </c>
      <c r="T6" s="12">
        <f>F3</f>
        <v>13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2</v>
      </c>
      <c r="C7" s="1">
        <f t="shared" ref="C7" si="16">C6</f>
        <v>9</v>
      </c>
      <c r="D7" s="1">
        <f t="shared" ref="D7" si="17">D6</f>
        <v>4</v>
      </c>
      <c r="E7" s="1">
        <f t="shared" ref="E7" si="18">E6</f>
        <v>6</v>
      </c>
      <c r="J7" s="10">
        <f>COUNTIF(B7:I7,$E$1)*$J$2-4</f>
        <v>-4</v>
      </c>
      <c r="K7" s="10">
        <f t="shared" si="6"/>
        <v>-0.20000000000000018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10.3</v>
      </c>
      <c r="Q7" s="10">
        <f>COUNTIF(B3:E3,H1)*Q2-4</f>
        <v>5</v>
      </c>
      <c r="R7" s="11">
        <f>IF(E3=$H$1,1,0)*$Q$2-1</f>
        <v>-1</v>
      </c>
      <c r="S7" s="12">
        <v>4</v>
      </c>
      <c r="T7" s="12">
        <f>E3</f>
        <v>6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2</v>
      </c>
      <c r="C8" s="1">
        <f t="shared" ref="C8" si="19">C7</f>
        <v>9</v>
      </c>
      <c r="D8" s="1">
        <f t="shared" ref="D8" si="20">D7</f>
        <v>4</v>
      </c>
      <c r="J8" s="10">
        <f>COUNTIF(B8:I8,$E$1)*$J$2-3</f>
        <v>-3</v>
      </c>
      <c r="K8" s="10">
        <f t="shared" si="6"/>
        <v>2.8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13.3</v>
      </c>
      <c r="P8" s="11">
        <f>COUNTIF(B3:D3,F1)*P2-3</f>
        <v>11.3</v>
      </c>
      <c r="Q8" s="10">
        <f>COUNTIF(B3:D3,H1)*Q2-3</f>
        <v>6</v>
      </c>
      <c r="R8" s="11">
        <f>IF(D3=$H$1,1,0)*$Q$2-1</f>
        <v>-1</v>
      </c>
      <c r="S8" s="12">
        <v>3</v>
      </c>
      <c r="T8" s="12">
        <f>D3</f>
        <v>4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2</v>
      </c>
      <c r="C9" s="1">
        <f t="shared" ref="C9" si="21">C8</f>
        <v>9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7</v>
      </c>
      <c r="R9" s="11">
        <f>IF(C3=$H$1,1,0)*$Q$2-1</f>
        <v>-1</v>
      </c>
      <c r="S9" s="12">
        <v>2</v>
      </c>
      <c r="T9" s="12">
        <f>C3</f>
        <v>9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2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8</v>
      </c>
      <c r="R10" s="11">
        <f>IF(B3=$H$1,1,0)*$Q$2-1</f>
        <v>8</v>
      </c>
      <c r="S10" s="12">
        <v>1</v>
      </c>
      <c r="T10" s="12">
        <f>B3</f>
        <v>2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-105</v>
      </c>
      <c r="C11" s="1">
        <f t="shared" ref="C11:I11" si="22">COUNTIF($E$1:$G$1,C3)*$L$2-COMBIN(($B$1-1),2)</f>
        <v>-105</v>
      </c>
      <c r="D11" s="1">
        <f t="shared" si="22"/>
        <v>356.3</v>
      </c>
      <c r="E11" s="1">
        <f t="shared" si="22"/>
        <v>-105</v>
      </c>
      <c r="F11" s="1">
        <f t="shared" si="22"/>
        <v>-105</v>
      </c>
      <c r="G11" s="1">
        <f t="shared" si="22"/>
        <v>-105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1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1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1</v>
      </c>
      <c r="X13" s="5">
        <f t="shared" si="2"/>
        <v>1</v>
      </c>
      <c r="Y13" s="5">
        <f t="shared" si="3"/>
        <v>1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14</v>
      </c>
      <c r="R14" s="2">
        <v>36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1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14</v>
      </c>
      <c r="R15" s="2">
        <v>13.4</v>
      </c>
      <c r="U15" s="5">
        <v>14</v>
      </c>
      <c r="V15" s="5">
        <f t="shared" si="0"/>
        <v>1</v>
      </c>
      <c r="W15" s="5">
        <f t="shared" si="1"/>
        <v>1</v>
      </c>
      <c r="X15" s="5">
        <f t="shared" si="2"/>
        <v>1</v>
      </c>
      <c r="Y15" s="5">
        <f t="shared" si="3"/>
        <v>1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1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4</v>
      </c>
      <c r="R16" s="2">
        <v>6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12</v>
      </c>
      <c r="R17" s="2">
        <v>3.3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0</v>
      </c>
      <c r="F18" s="1">
        <f t="shared" si="32"/>
        <v>0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14</v>
      </c>
      <c r="R18" s="2">
        <v>152.80000000000001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0</v>
      </c>
      <c r="D19" s="1">
        <f t="shared" si="33"/>
        <v>1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4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0</v>
      </c>
      <c r="F20" s="1">
        <f t="shared" si="34"/>
        <v>0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14</v>
      </c>
      <c r="R20" s="2">
        <v>62.7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0</v>
      </c>
      <c r="F21" s="1">
        <f t="shared" si="35"/>
        <v>0</v>
      </c>
      <c r="G21" s="1">
        <f t="shared" si="35"/>
        <v>0</v>
      </c>
      <c r="H21" s="1">
        <f t="shared" si="35"/>
        <v>0</v>
      </c>
      <c r="I21" s="1">
        <f t="shared" si="35"/>
        <v>1</v>
      </c>
      <c r="J21" s="1">
        <f>IF(J3&gt;-J12,1,0)</f>
        <v>0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4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14</v>
      </c>
      <c r="R22" s="2">
        <v>56.1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12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4.8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4</v>
      </c>
      <c r="R24" s="2">
        <v>25.4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12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14</v>
      </c>
      <c r="R26" s="2">
        <v>461.3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4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12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14</v>
      </c>
      <c r="R29" s="2">
        <v>4325.1000000000004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4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12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14</v>
      </c>
      <c r="R32" s="26">
        <v>5.8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4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14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12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14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2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4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12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4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2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12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2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14</v>
      </c>
      <c r="R44" s="2">
        <v>737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4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12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2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14</v>
      </c>
      <c r="R48" s="2">
        <v>1516.3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4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12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2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8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0345A970-1C54-4134-8FDF-BF72C6CFC4AA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43361</v>
      </c>
      <c r="B1" s="1">
        <v>16</v>
      </c>
      <c r="C1" s="1" t="s">
        <v>25</v>
      </c>
      <c r="D1" s="1" t="s">
        <v>26</v>
      </c>
      <c r="E1" s="9">
        <v>13</v>
      </c>
      <c r="F1" s="9">
        <v>7</v>
      </c>
      <c r="G1" s="9">
        <v>5</v>
      </c>
      <c r="H1" s="9">
        <v>6</v>
      </c>
      <c r="I1" s="9">
        <v>15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17</v>
      </c>
      <c r="B2" s="1" t="s">
        <v>9</v>
      </c>
      <c r="D2" s="1">
        <f>R14</f>
        <v>10.3</v>
      </c>
      <c r="E2" s="1">
        <f>R15</f>
        <v>2.4</v>
      </c>
      <c r="F2" s="1">
        <f>R16</f>
        <v>2.5</v>
      </c>
      <c r="G2" s="1">
        <f>R17</f>
        <v>1.4</v>
      </c>
      <c r="J2" s="2">
        <f>D2</f>
        <v>10.3</v>
      </c>
      <c r="K2" s="2">
        <f>R32</f>
        <v>4.5</v>
      </c>
      <c r="L2" s="2">
        <f>R26</f>
        <v>52.5</v>
      </c>
      <c r="M2" s="2">
        <f>R44</f>
        <v>323</v>
      </c>
      <c r="N2" s="2">
        <f>R48</f>
        <v>416.4</v>
      </c>
      <c r="P2" s="8">
        <v>9.6</v>
      </c>
      <c r="Q2" s="8">
        <v>10.9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5</v>
      </c>
      <c r="C3" s="4">
        <v>16</v>
      </c>
      <c r="D3" s="4">
        <v>7</v>
      </c>
      <c r="E3" s="4">
        <v>13</v>
      </c>
      <c r="F3" s="4">
        <v>3</v>
      </c>
      <c r="G3" s="4">
        <v>9</v>
      </c>
      <c r="H3" s="4">
        <v>15</v>
      </c>
      <c r="I3" s="4">
        <v>12</v>
      </c>
      <c r="J3" s="10">
        <f>COUNTIF(B3:I3,$E$1)*$J$2-8</f>
        <v>2.3000000000000007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-14.5</v>
      </c>
      <c r="L3" s="10">
        <f>IF((COUNTIF(B3:I3,$E$1)+COUNTIF(B3:I3,$F$1)+COUNTIF(B3:I3,$G$1))=3,$L$2,0)-COMBIN(8,3)</f>
        <v>-3.5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1.5999999999999996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12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5</v>
      </c>
      <c r="C4" s="1">
        <f t="shared" ref="C4:H4" si="5">C3</f>
        <v>16</v>
      </c>
      <c r="D4" s="1">
        <f t="shared" si="5"/>
        <v>7</v>
      </c>
      <c r="E4" s="1">
        <f t="shared" si="5"/>
        <v>13</v>
      </c>
      <c r="F4" s="1">
        <f t="shared" si="5"/>
        <v>3</v>
      </c>
      <c r="G4" s="1">
        <f t="shared" si="5"/>
        <v>9</v>
      </c>
      <c r="H4" s="1">
        <f t="shared" si="5"/>
        <v>15</v>
      </c>
      <c r="J4" s="10">
        <f>COUNTIF(B4:I4,$E$1)*$J$2-7</f>
        <v>3.3000000000000007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-7.5</v>
      </c>
      <c r="L4" s="10">
        <f>IF((COUNTIF(B4:I4,$E$1)+COUNTIF(B4:I4,$F$1)+COUNTIF(B4:I4,$G$1))=3,$L$2,0)-COMBIN(7,3)</f>
        <v>17.5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2.5999999999999996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15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5</v>
      </c>
      <c r="C5" s="1">
        <f t="shared" ref="C5" si="7">C4</f>
        <v>16</v>
      </c>
      <c r="D5" s="1">
        <f t="shared" ref="D5" si="8">D4</f>
        <v>7</v>
      </c>
      <c r="E5" s="1">
        <f t="shared" ref="E5" si="9">E4</f>
        <v>13</v>
      </c>
      <c r="F5" s="1">
        <f t="shared" ref="F5" si="10">F4</f>
        <v>3</v>
      </c>
      <c r="G5" s="1">
        <f t="shared" ref="G5" si="11">G4</f>
        <v>9</v>
      </c>
      <c r="J5" s="10">
        <f>COUNTIF(B5:I5,$E$1)*$J$2-6</f>
        <v>4.3000000000000007</v>
      </c>
      <c r="K5" s="10">
        <f t="shared" si="6"/>
        <v>-1.5</v>
      </c>
      <c r="L5" s="10">
        <f>IF((COUNTIF(B5:I5,$E$1)+COUNTIF(B5:I5,$F$1)+COUNTIF(B5:I5,$G$1))=3,$L$2,0)-COMBIN(6,3)</f>
        <v>32.5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3.5999999999999996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9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5</v>
      </c>
      <c r="C6" s="1">
        <f t="shared" ref="C6" si="12">C5</f>
        <v>16</v>
      </c>
      <c r="D6" s="1">
        <f t="shared" ref="D6" si="13">D5</f>
        <v>7</v>
      </c>
      <c r="E6" s="1">
        <f t="shared" ref="E6" si="14">E5</f>
        <v>13</v>
      </c>
      <c r="F6" s="1">
        <f t="shared" ref="F6" si="15">F5</f>
        <v>3</v>
      </c>
      <c r="J6" s="10">
        <f>COUNTIF(B6:I6,$E$1)*$J$2-5</f>
        <v>5.3000000000000007</v>
      </c>
      <c r="K6" s="10">
        <f t="shared" si="6"/>
        <v>3.5</v>
      </c>
      <c r="L6" s="10">
        <f>IF((COUNTIF(B6:I6,$E$1)+COUNTIF(B6:I6,$F$1)+COUNTIF(B6:I6,$G$1))=3,$L$2,0)-COMBIN(5,3)</f>
        <v>42.5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4.5999999999999996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3</v>
      </c>
      <c r="U6" s="5">
        <v>5</v>
      </c>
      <c r="V6" s="5">
        <f t="shared" si="0"/>
        <v>0</v>
      </c>
      <c r="W6" s="5">
        <f t="shared" si="1"/>
        <v>1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5</v>
      </c>
      <c r="C7" s="1">
        <f t="shared" ref="C7" si="16">C6</f>
        <v>16</v>
      </c>
      <c r="D7" s="1">
        <f t="shared" ref="D7" si="17">D6</f>
        <v>7</v>
      </c>
      <c r="E7" s="1">
        <f t="shared" ref="E7" si="18">E6</f>
        <v>13</v>
      </c>
      <c r="J7" s="10">
        <f>COUNTIF(B7:I7,$E$1)*$J$2-4</f>
        <v>6.3000000000000007</v>
      </c>
      <c r="K7" s="10">
        <f t="shared" si="6"/>
        <v>7.5</v>
      </c>
      <c r="L7" s="10">
        <f>IF((COUNTIF(B7:I7,$E$1)+COUNTIF(B7:I7,$F$1)+COUNTIF(B7:I7,$G$1))=3,$L$2,0)-COMBIN(4,3)</f>
        <v>48.5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5.6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13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1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5</v>
      </c>
      <c r="C8" s="1">
        <f t="shared" ref="C8" si="19">C7</f>
        <v>16</v>
      </c>
      <c r="D8" s="1">
        <f t="shared" ref="D8" si="20">D7</f>
        <v>7</v>
      </c>
      <c r="J8" s="10">
        <f>COUNTIF(B8:I8,$E$1)*$J$2-3</f>
        <v>-3</v>
      </c>
      <c r="K8" s="10">
        <f t="shared" si="6"/>
        <v>1.5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8.6</v>
      </c>
      <c r="P8" s="11">
        <f>COUNTIF(B3:D3,F1)*P2-3</f>
        <v>6.6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7</v>
      </c>
      <c r="U8" s="5">
        <v>7</v>
      </c>
      <c r="V8" s="5">
        <f t="shared" si="0"/>
        <v>1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5</v>
      </c>
      <c r="C9" s="1">
        <f t="shared" ref="C9" si="21">C8</f>
        <v>16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16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5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5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-52.5</v>
      </c>
      <c r="C11" s="1">
        <f t="shared" ref="C11:I11" si="22">COUNTIF($E$1:$G$1,C3)*$L$2-COMBIN(($B$1-1),2)</f>
        <v>-105</v>
      </c>
      <c r="D11" s="1">
        <f t="shared" si="22"/>
        <v>-52.5</v>
      </c>
      <c r="E11" s="1">
        <f t="shared" si="22"/>
        <v>-52.5</v>
      </c>
      <c r="F11" s="1">
        <f t="shared" si="22"/>
        <v>-105</v>
      </c>
      <c r="G11" s="1">
        <f t="shared" si="22"/>
        <v>-105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1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1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1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13</v>
      </c>
      <c r="R14" s="2">
        <v>10.3</v>
      </c>
      <c r="U14" s="5">
        <v>13</v>
      </c>
      <c r="V14" s="5">
        <f t="shared" si="0"/>
        <v>1</v>
      </c>
      <c r="W14" s="5">
        <f t="shared" si="1"/>
        <v>1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13</v>
      </c>
      <c r="R15" s="2">
        <v>2.4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1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7</v>
      </c>
      <c r="R16" s="2">
        <v>2.5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5</v>
      </c>
      <c r="R17" s="2">
        <v>1.4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1</v>
      </c>
      <c r="F18" s="1">
        <f t="shared" si="32"/>
        <v>0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13</v>
      </c>
      <c r="R18" s="2">
        <v>76.599999999999994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1</v>
      </c>
      <c r="E19" s="1">
        <f t="shared" si="33"/>
        <v>1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7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1</v>
      </c>
      <c r="F20" s="1">
        <f t="shared" si="34"/>
        <v>0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13</v>
      </c>
      <c r="R20" s="2">
        <v>19.600000000000001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1</v>
      </c>
      <c r="F21" s="1">
        <f t="shared" si="35"/>
        <v>0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Q21" s="1">
        <v>7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0</v>
      </c>
      <c r="N22" s="1">
        <f t="shared" si="37"/>
        <v>0</v>
      </c>
      <c r="Q22" s="1">
        <v>13</v>
      </c>
      <c r="R22" s="2">
        <v>8.1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0</v>
      </c>
      <c r="N23" s="1">
        <f t="shared" si="38"/>
        <v>0</v>
      </c>
      <c r="Q23" s="1">
        <v>5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3.5</v>
      </c>
      <c r="E24" s="19">
        <f t="shared" si="39"/>
        <v>3.5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1</v>
      </c>
      <c r="M24" s="1">
        <f t="shared" si="40"/>
        <v>0</v>
      </c>
      <c r="N24" s="1">
        <f t="shared" si="40"/>
        <v>0</v>
      </c>
      <c r="Q24" s="1">
        <v>7</v>
      </c>
      <c r="R24" s="2">
        <v>5.6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1</v>
      </c>
      <c r="M25" s="1">
        <f t="shared" si="41"/>
        <v>0</v>
      </c>
      <c r="Q25" s="1">
        <v>5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13</v>
      </c>
      <c r="R26" s="2">
        <v>52.5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7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4.5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5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13</v>
      </c>
      <c r="R29" s="2">
        <v>280.89999999999998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7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1</v>
      </c>
      <c r="N31" s="1">
        <f t="shared" ref="N31:N57" si="49">M31*$L$2-($B$1-2)</f>
        <v>38.5</v>
      </c>
      <c r="Q31" s="1">
        <v>5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1</v>
      </c>
      <c r="C32" s="18">
        <f t="shared" si="44"/>
        <v>52.5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1</v>
      </c>
      <c r="N32" s="1">
        <f t="shared" si="49"/>
        <v>38.5</v>
      </c>
      <c r="P32" s="1" t="s">
        <v>80</v>
      </c>
      <c r="Q32" s="1">
        <v>13</v>
      </c>
      <c r="R32" s="26">
        <v>4.5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7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2.9000000000000004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13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5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13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6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7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5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7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6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5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1</v>
      </c>
      <c r="N43" s="1">
        <f t="shared" si="49"/>
        <v>38.5</v>
      </c>
      <c r="Q43" s="1">
        <v>6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13</v>
      </c>
      <c r="R44" s="2">
        <v>323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7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5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6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13</v>
      </c>
      <c r="R48" s="2">
        <v>416.4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7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5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6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15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2" id="{B8E989BF-DA94-40CD-8F01-A40D39920452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43362</v>
      </c>
      <c r="B1" s="1">
        <v>14</v>
      </c>
      <c r="C1" s="1" t="s">
        <v>25</v>
      </c>
      <c r="D1" s="1" t="s">
        <v>26</v>
      </c>
      <c r="E1" s="9">
        <v>8</v>
      </c>
      <c r="F1" s="9">
        <v>5</v>
      </c>
      <c r="G1" s="9">
        <v>12</v>
      </c>
      <c r="H1" s="9">
        <v>9</v>
      </c>
      <c r="I1" s="9">
        <v>6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18</v>
      </c>
      <c r="B2" s="1" t="s">
        <v>7</v>
      </c>
      <c r="D2" s="1">
        <f>R14</f>
        <v>4.4000000000000004</v>
      </c>
      <c r="E2" s="1">
        <f>R15</f>
        <v>1.8</v>
      </c>
      <c r="F2" s="1">
        <f>R16</f>
        <v>8.6999999999999993</v>
      </c>
      <c r="G2" s="1">
        <f>R17</f>
        <v>2.9</v>
      </c>
      <c r="J2" s="2">
        <f>D2</f>
        <v>4.4000000000000004</v>
      </c>
      <c r="K2" s="2">
        <f>R32</f>
        <v>10.199999999999999</v>
      </c>
      <c r="L2" s="2">
        <f>R26</f>
        <v>232.2</v>
      </c>
      <c r="M2" s="2">
        <f>R44</f>
        <v>628.4</v>
      </c>
      <c r="N2" s="2">
        <f>R48</f>
        <v>2308.3000000000002</v>
      </c>
      <c r="P2" s="8">
        <v>28.2</v>
      </c>
      <c r="Q2" s="8">
        <v>9.6999999999999993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4</v>
      </c>
      <c r="C3" s="4">
        <v>1</v>
      </c>
      <c r="D3" s="4">
        <v>12</v>
      </c>
      <c r="E3" s="4">
        <v>8</v>
      </c>
      <c r="F3" s="4">
        <v>10</v>
      </c>
      <c r="G3" s="4">
        <v>2</v>
      </c>
      <c r="H3" s="4">
        <v>9</v>
      </c>
      <c r="I3" s="4">
        <v>6</v>
      </c>
      <c r="J3" s="10">
        <f>COUNTIF(B3:I3,$E$1)*$J$2-8</f>
        <v>-3.5999999999999996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2.5999999999999979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-8</v>
      </c>
      <c r="Q3" s="10">
        <f>COUNTIF(B3:I3,H1)*Q2-8</f>
        <v>1.6999999999999993</v>
      </c>
      <c r="R3" s="11">
        <f>IF(I3=$H$1,1,0)*$Q$2-1</f>
        <v>-1</v>
      </c>
      <c r="S3" s="12">
        <v>8</v>
      </c>
      <c r="T3" s="12">
        <f>I3</f>
        <v>6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4</v>
      </c>
      <c r="C4" s="1">
        <f t="shared" ref="C4:H4" si="5">C3</f>
        <v>1</v>
      </c>
      <c r="D4" s="1">
        <f t="shared" si="5"/>
        <v>12</v>
      </c>
      <c r="E4" s="1">
        <f t="shared" si="5"/>
        <v>8</v>
      </c>
      <c r="F4" s="1">
        <f t="shared" si="5"/>
        <v>10</v>
      </c>
      <c r="G4" s="1">
        <f t="shared" si="5"/>
        <v>2</v>
      </c>
      <c r="H4" s="1">
        <f t="shared" si="5"/>
        <v>9</v>
      </c>
      <c r="J4" s="10">
        <f>COUNTIF(B4:I4,$E$1)*$J$2-7</f>
        <v>-2.5999999999999996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9.5999999999999979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-7</v>
      </c>
      <c r="Q4" s="10">
        <f>COUNTIF(B3:H3,H1)*Q2-7</f>
        <v>2.6999999999999993</v>
      </c>
      <c r="R4" s="11">
        <f>IF(H3=$H$1,1,0)*$Q$2-1</f>
        <v>8.6999999999999993</v>
      </c>
      <c r="S4" s="12">
        <v>7</v>
      </c>
      <c r="T4" s="12">
        <f>H3</f>
        <v>9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4</v>
      </c>
      <c r="C5" s="1">
        <f t="shared" ref="C5" si="7">C4</f>
        <v>1</v>
      </c>
      <c r="D5" s="1">
        <f t="shared" ref="D5" si="8">D4</f>
        <v>12</v>
      </c>
      <c r="E5" s="1">
        <f t="shared" ref="E5" si="9">E4</f>
        <v>8</v>
      </c>
      <c r="F5" s="1">
        <f t="shared" ref="F5" si="10">F4</f>
        <v>10</v>
      </c>
      <c r="G5" s="1">
        <f t="shared" ref="G5" si="11">G4</f>
        <v>2</v>
      </c>
      <c r="J5" s="10">
        <f>COUNTIF(B5:I5,$E$1)*$J$2-6</f>
        <v>-1.5999999999999996</v>
      </c>
      <c r="K5" s="10">
        <f t="shared" si="6"/>
        <v>-4.8000000000000007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2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4</v>
      </c>
      <c r="C6" s="1">
        <f t="shared" ref="C6" si="12">C5</f>
        <v>1</v>
      </c>
      <c r="D6" s="1">
        <f t="shared" ref="D6" si="13">D5</f>
        <v>12</v>
      </c>
      <c r="E6" s="1">
        <f t="shared" ref="E6" si="14">E5</f>
        <v>8</v>
      </c>
      <c r="F6" s="1">
        <f t="shared" ref="F6" si="15">F5</f>
        <v>10</v>
      </c>
      <c r="J6" s="10">
        <f>COUNTIF(B6:I6,$E$1)*$J$2-5</f>
        <v>-0.59999999999999964</v>
      </c>
      <c r="K6" s="10">
        <f t="shared" si="6"/>
        <v>0.19999999999999929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10</v>
      </c>
      <c r="U6" s="5">
        <v>5</v>
      </c>
      <c r="V6" s="5">
        <f t="shared" si="0"/>
        <v>1</v>
      </c>
      <c r="W6" s="5">
        <f t="shared" si="1"/>
        <v>1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4</v>
      </c>
      <c r="C7" s="1">
        <f t="shared" ref="C7" si="16">C6</f>
        <v>1</v>
      </c>
      <c r="D7" s="1">
        <f t="shared" ref="D7" si="17">D6</f>
        <v>12</v>
      </c>
      <c r="E7" s="1">
        <f t="shared" ref="E7" si="18">E6</f>
        <v>8</v>
      </c>
      <c r="J7" s="10">
        <f>COUNTIF(B7:I7,$E$1)*$J$2-4</f>
        <v>0.40000000000000036</v>
      </c>
      <c r="K7" s="10">
        <f t="shared" si="6"/>
        <v>4.1999999999999993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8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4</v>
      </c>
      <c r="C8" s="1">
        <f t="shared" ref="C8" si="19">C7</f>
        <v>1</v>
      </c>
      <c r="D8" s="1">
        <f t="shared" ref="D8" si="20">D7</f>
        <v>12</v>
      </c>
      <c r="J8" s="10">
        <f>COUNTIF(B8:I8,$E$1)*$J$2-3</f>
        <v>-3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12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4</v>
      </c>
      <c r="C9" s="1">
        <f t="shared" ref="C9" si="21">C8</f>
        <v>1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</v>
      </c>
      <c r="U9" s="5">
        <v>8</v>
      </c>
      <c r="V9" s="5">
        <f t="shared" si="0"/>
        <v>1</v>
      </c>
      <c r="W9" s="5">
        <f t="shared" si="1"/>
        <v>1</v>
      </c>
      <c r="X9" s="5">
        <f t="shared" si="2"/>
        <v>1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4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4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1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-78</v>
      </c>
      <c r="C11" s="1">
        <f t="shared" ref="C11:I11" si="22">COUNTIF($E$1:$G$1,C3)*$L$2-COMBIN(($B$1-1),2)</f>
        <v>-78</v>
      </c>
      <c r="D11" s="1">
        <f t="shared" si="22"/>
        <v>154.19999999999999</v>
      </c>
      <c r="E11" s="1">
        <f t="shared" si="22"/>
        <v>154.19999999999999</v>
      </c>
      <c r="F11" s="1">
        <f t="shared" si="22"/>
        <v>-78</v>
      </c>
      <c r="G11" s="1">
        <f t="shared" si="22"/>
        <v>-78</v>
      </c>
      <c r="H11" s="1">
        <f>COUNTIF($E$1:$G$1,H3)*$L$2-COMBIN(($B$1-1),2)</f>
        <v>-78</v>
      </c>
      <c r="I11" s="1">
        <f t="shared" si="22"/>
        <v>-78</v>
      </c>
      <c r="L11" s="1">
        <v>1</v>
      </c>
      <c r="O11" s="12"/>
      <c r="P11" s="3"/>
      <c r="Q11" s="3"/>
      <c r="R11" s="11">
        <f>SUM(R3:R10)</f>
        <v>1.6999999999999993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1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1</v>
      </c>
      <c r="X13" s="5">
        <f t="shared" si="2"/>
        <v>1</v>
      </c>
      <c r="Y13" s="5">
        <f t="shared" si="3"/>
        <v>1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1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8</v>
      </c>
      <c r="R14" s="2">
        <v>4.4000000000000004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1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8</v>
      </c>
      <c r="R15" s="2">
        <v>1.8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1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5</v>
      </c>
      <c r="R16" s="2">
        <v>8.6999999999999993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12</v>
      </c>
      <c r="R17" s="2">
        <v>2.9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1</v>
      </c>
      <c r="F18" s="1">
        <f t="shared" si="32"/>
        <v>0</v>
      </c>
      <c r="G18" s="1">
        <f t="shared" si="32"/>
        <v>0</v>
      </c>
      <c r="H18" s="1">
        <f t="shared" si="32"/>
        <v>1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8</v>
      </c>
      <c r="R18" s="2">
        <v>84.4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0</v>
      </c>
      <c r="D19" s="1">
        <f t="shared" si="33"/>
        <v>1</v>
      </c>
      <c r="E19" s="1">
        <f t="shared" si="33"/>
        <v>1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5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1</v>
      </c>
      <c r="F20" s="1">
        <f t="shared" si="34"/>
        <v>0</v>
      </c>
      <c r="G20" s="1">
        <f t="shared" si="34"/>
        <v>0</v>
      </c>
      <c r="H20" s="1">
        <f t="shared" si="34"/>
        <v>1</v>
      </c>
      <c r="I20" s="1">
        <f t="shared" si="34"/>
        <v>0</v>
      </c>
      <c r="P20" s="1" t="s">
        <v>77</v>
      </c>
      <c r="Q20" s="1">
        <v>8</v>
      </c>
      <c r="R20" s="2">
        <v>22.6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1</v>
      </c>
      <c r="F21" s="1">
        <f t="shared" si="35"/>
        <v>0</v>
      </c>
      <c r="G21" s="1">
        <f t="shared" si="35"/>
        <v>0</v>
      </c>
      <c r="H21" s="1">
        <f t="shared" si="35"/>
        <v>1</v>
      </c>
      <c r="I21" s="1">
        <f t="shared" si="35"/>
        <v>1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5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8</v>
      </c>
      <c r="R22" s="2">
        <v>6.5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12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5</v>
      </c>
      <c r="R24" s="2">
        <v>29.2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12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0</v>
      </c>
      <c r="L26" s="1">
        <f t="shared" si="43"/>
        <v>0</v>
      </c>
      <c r="P26" s="1" t="s">
        <v>78</v>
      </c>
      <c r="Q26" s="1">
        <v>8</v>
      </c>
      <c r="R26" s="2">
        <v>232.2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5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10.199999999999999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10.199999999999999</v>
      </c>
      <c r="I28" s="19">
        <f t="shared" si="46"/>
        <v>0</v>
      </c>
      <c r="J28" s="1">
        <f t="shared" ref="J28" si="47">IF(J10&gt;-J19,1,0)</f>
        <v>0</v>
      </c>
      <c r="Q28" s="1">
        <v>12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8</v>
      </c>
      <c r="R29" s="2">
        <v>487.5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10.199999999999999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-12</v>
      </c>
      <c r="Q30" s="1">
        <v>5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-12</v>
      </c>
      <c r="Q31" s="1">
        <v>12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-12</v>
      </c>
      <c r="P32" s="1" t="s">
        <v>80</v>
      </c>
      <c r="Q32" s="1">
        <v>8</v>
      </c>
      <c r="R32" s="26">
        <v>10.199999999999999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6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-12</v>
      </c>
      <c r="Q33" s="1">
        <v>5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-12</v>
      </c>
      <c r="Q34" s="1">
        <v>8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-12</v>
      </c>
      <c r="Q35" s="1">
        <v>12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-12</v>
      </c>
      <c r="Q36" s="1">
        <v>8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-12</v>
      </c>
      <c r="Q37" s="1">
        <v>9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-12</v>
      </c>
      <c r="Q38" s="1">
        <v>5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-12</v>
      </c>
      <c r="Q39" s="1">
        <v>12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-12</v>
      </c>
      <c r="Q40" s="1">
        <v>5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-12</v>
      </c>
      <c r="Q41" s="1">
        <v>9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-12</v>
      </c>
      <c r="Q42" s="1">
        <v>12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1</v>
      </c>
      <c r="N43" s="1">
        <f t="shared" si="49"/>
        <v>220.2</v>
      </c>
      <c r="Q43" s="1">
        <v>9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-12</v>
      </c>
      <c r="P44" s="1" t="s">
        <v>81</v>
      </c>
      <c r="Q44" s="1">
        <v>8</v>
      </c>
      <c r="R44" s="2">
        <v>628.4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-12</v>
      </c>
      <c r="Q45" s="1">
        <v>5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-12</v>
      </c>
      <c r="Q46" s="1">
        <v>12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-12</v>
      </c>
      <c r="Q47" s="1">
        <v>9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-12</v>
      </c>
      <c r="P48" s="1" t="s">
        <v>82</v>
      </c>
      <c r="Q48" s="1">
        <v>8</v>
      </c>
      <c r="R48" s="2">
        <v>2308.3000000000002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-12</v>
      </c>
      <c r="Q49" s="1">
        <v>5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-12</v>
      </c>
      <c r="Q50" s="1">
        <v>12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-12</v>
      </c>
      <c r="Q51" s="1">
        <v>9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-12</v>
      </c>
      <c r="Q52" s="1">
        <v>6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-12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-12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-12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-12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-12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DF1C3947-4FD6-4ADD-AA0C-0781F6BB3BCD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43363</v>
      </c>
      <c r="B1" s="1">
        <v>14</v>
      </c>
      <c r="C1" s="1" t="s">
        <v>25</v>
      </c>
      <c r="D1" s="1" t="s">
        <v>26</v>
      </c>
      <c r="E1" s="9">
        <v>7</v>
      </c>
      <c r="F1" s="9">
        <v>2</v>
      </c>
      <c r="G1" s="9">
        <v>14</v>
      </c>
      <c r="H1" s="9">
        <v>11</v>
      </c>
      <c r="I1" s="9">
        <v>3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9</v>
      </c>
      <c r="D2" s="1">
        <f>R14</f>
        <v>9.1999999999999993</v>
      </c>
      <c r="E2" s="1">
        <f>R15</f>
        <v>2.1</v>
      </c>
      <c r="F2" s="1">
        <f>R16</f>
        <v>1.2</v>
      </c>
      <c r="G2" s="1">
        <f>R17</f>
        <v>13.1</v>
      </c>
      <c r="J2" s="2">
        <f>D2</f>
        <v>9.1999999999999993</v>
      </c>
      <c r="K2" s="2">
        <f>R32</f>
        <v>6.7</v>
      </c>
      <c r="L2" s="2">
        <f>R26</f>
        <v>356.6</v>
      </c>
      <c r="M2" s="2">
        <f>R44</f>
        <v>891.4</v>
      </c>
      <c r="N2" s="2">
        <f>R48</f>
        <v>2601.6999999999998</v>
      </c>
      <c r="P2" s="8">
        <v>5.3</v>
      </c>
      <c r="Q2" s="8">
        <v>9.8000000000000007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2</v>
      </c>
      <c r="C3" s="4">
        <v>11</v>
      </c>
      <c r="D3" s="4">
        <v>4</v>
      </c>
      <c r="E3" s="4">
        <v>13</v>
      </c>
      <c r="F3" s="4">
        <v>6</v>
      </c>
      <c r="G3" s="4">
        <v>7</v>
      </c>
      <c r="H3" s="4">
        <v>10</v>
      </c>
      <c r="I3" s="4">
        <v>8</v>
      </c>
      <c r="J3" s="10">
        <f>COUNTIF(B3:I3,$E$1)*$J$2-8</f>
        <v>1.1999999999999993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-7.8999999999999986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-2.7</v>
      </c>
      <c r="Q3" s="10">
        <f>COUNTIF(B3:I3,H1)*Q2-8</f>
        <v>1.8000000000000007</v>
      </c>
      <c r="R3" s="11">
        <f>IF(I3=$H$1,1,0)*$Q$2-1</f>
        <v>-1</v>
      </c>
      <c r="S3" s="12">
        <v>8</v>
      </c>
      <c r="T3" s="12">
        <f>I3</f>
        <v>8</v>
      </c>
      <c r="U3" s="5">
        <v>2</v>
      </c>
      <c r="V3" s="5">
        <f t="shared" ref="V3:V21" si="0">COUNTIF($E$1:$F$1,U3)</f>
        <v>1</v>
      </c>
      <c r="W3" s="5">
        <f t="shared" ref="W3:W21" si="1">COUNTIF($E$1:$G$1,U3)</f>
        <v>1</v>
      </c>
      <c r="X3" s="5">
        <f t="shared" ref="X3:X21" si="2">COUNTIF($E$1:$H$1,U3)</f>
        <v>1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2</v>
      </c>
      <c r="C4" s="1">
        <f t="shared" ref="C4:H4" si="5">C3</f>
        <v>11</v>
      </c>
      <c r="D4" s="1">
        <f t="shared" si="5"/>
        <v>4</v>
      </c>
      <c r="E4" s="1">
        <f t="shared" si="5"/>
        <v>13</v>
      </c>
      <c r="F4" s="1">
        <f t="shared" si="5"/>
        <v>6</v>
      </c>
      <c r="G4" s="1">
        <f t="shared" si="5"/>
        <v>7</v>
      </c>
      <c r="H4" s="1">
        <f t="shared" si="5"/>
        <v>10</v>
      </c>
      <c r="J4" s="10">
        <f>COUNTIF(B4:I4,$E$1)*$J$2-7</f>
        <v>2.1999999999999993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-0.89999999999999858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-1.7000000000000002</v>
      </c>
      <c r="Q4" s="10">
        <f>COUNTIF(B3:H3,H1)*Q2-7</f>
        <v>2.8000000000000007</v>
      </c>
      <c r="R4" s="11">
        <f>IF(H3=$H$1,1,0)*$Q$2-1</f>
        <v>-1</v>
      </c>
      <c r="S4" s="12">
        <v>7</v>
      </c>
      <c r="T4" s="12">
        <f>H3</f>
        <v>10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2</v>
      </c>
      <c r="C5" s="1">
        <f t="shared" ref="C5" si="7">C4</f>
        <v>11</v>
      </c>
      <c r="D5" s="1">
        <f t="shared" ref="D5" si="8">D4</f>
        <v>4</v>
      </c>
      <c r="E5" s="1">
        <f t="shared" ref="E5" si="9">E4</f>
        <v>13</v>
      </c>
      <c r="F5" s="1">
        <f t="shared" ref="F5" si="10">F4</f>
        <v>6</v>
      </c>
      <c r="G5" s="1">
        <f t="shared" ref="G5" si="11">G4</f>
        <v>7</v>
      </c>
      <c r="J5" s="10">
        <f>COUNTIF(B5:I5,$E$1)*$J$2-6</f>
        <v>3.1999999999999993</v>
      </c>
      <c r="K5" s="10">
        <f t="shared" si="6"/>
        <v>5.1000000000000014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-0.70000000000000018</v>
      </c>
      <c r="Q5" s="10">
        <f>COUNTIF(B3:G3,H1)*Q2-6</f>
        <v>3.8000000000000007</v>
      </c>
      <c r="R5" s="11">
        <f>IF(G3=$H$1,1,0)*$Q$2-1</f>
        <v>-1</v>
      </c>
      <c r="S5" s="12">
        <v>6</v>
      </c>
      <c r="T5" s="12">
        <f>G3</f>
        <v>7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2</v>
      </c>
      <c r="C6" s="1">
        <f t="shared" ref="C6" si="12">C5</f>
        <v>11</v>
      </c>
      <c r="D6" s="1">
        <f t="shared" ref="D6" si="13">D5</f>
        <v>4</v>
      </c>
      <c r="E6" s="1">
        <f t="shared" ref="E6" si="14">E5</f>
        <v>13</v>
      </c>
      <c r="F6" s="1">
        <f t="shared" ref="F6" si="15">F5</f>
        <v>6</v>
      </c>
      <c r="J6" s="10">
        <f>COUNTIF(B6:I6,$E$1)*$J$2-5</f>
        <v>-5</v>
      </c>
      <c r="K6" s="10">
        <f t="shared" si="6"/>
        <v>-3.3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0.29999999999999982</v>
      </c>
      <c r="Q6" s="10">
        <f>COUNTIF(B3:F3,H1)*Q2-5</f>
        <v>4.8000000000000007</v>
      </c>
      <c r="R6" s="11">
        <f>IF(F3=$H$1,1,0)*$Q$2-1</f>
        <v>-1</v>
      </c>
      <c r="S6" s="12">
        <v>5</v>
      </c>
      <c r="T6" s="12">
        <f>F3</f>
        <v>6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2</v>
      </c>
      <c r="C7" s="1">
        <f t="shared" ref="C7" si="16">C6</f>
        <v>11</v>
      </c>
      <c r="D7" s="1">
        <f t="shared" ref="D7" si="17">D6</f>
        <v>4</v>
      </c>
      <c r="E7" s="1">
        <f t="shared" ref="E7" si="18">E6</f>
        <v>13</v>
      </c>
      <c r="J7" s="10">
        <f>COUNTIF(B7:I7,$E$1)*$J$2-4</f>
        <v>-4</v>
      </c>
      <c r="K7" s="10">
        <f t="shared" si="6"/>
        <v>0.70000000000000018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1.2999999999999998</v>
      </c>
      <c r="Q7" s="10">
        <f>COUNTIF(B3:E3,H1)*Q2-4</f>
        <v>5.8000000000000007</v>
      </c>
      <c r="R7" s="11">
        <f>IF(E3=$H$1,1,0)*$Q$2-1</f>
        <v>-1</v>
      </c>
      <c r="S7" s="12">
        <v>4</v>
      </c>
      <c r="T7" s="12">
        <f>E3</f>
        <v>13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2</v>
      </c>
      <c r="C8" s="1">
        <f t="shared" ref="C8" si="19">C7</f>
        <v>11</v>
      </c>
      <c r="D8" s="1">
        <f t="shared" ref="D8" si="20">D7</f>
        <v>4</v>
      </c>
      <c r="J8" s="10">
        <f>COUNTIF(B8:I8,$E$1)*$J$2-3</f>
        <v>-3</v>
      </c>
      <c r="K8" s="10">
        <f t="shared" si="6"/>
        <v>3.7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2.2999999999999998</v>
      </c>
      <c r="Q8" s="10">
        <f>COUNTIF(B3:D3,H1)*Q2-3</f>
        <v>6.8000000000000007</v>
      </c>
      <c r="R8" s="11">
        <f>IF(D3=$H$1,1,0)*$Q$2-1</f>
        <v>-1</v>
      </c>
      <c r="S8" s="12">
        <v>3</v>
      </c>
      <c r="T8" s="12">
        <f>D3</f>
        <v>4</v>
      </c>
      <c r="U8" s="5">
        <v>7</v>
      </c>
      <c r="V8" s="5">
        <f t="shared" si="0"/>
        <v>1</v>
      </c>
      <c r="W8" s="5">
        <f t="shared" si="1"/>
        <v>1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2</v>
      </c>
      <c r="C9" s="1">
        <f t="shared" ref="C9" si="21">C8</f>
        <v>11</v>
      </c>
      <c r="J9" s="10">
        <f>COUNTIF(B9:I9,$E$1)*$J$2-2</f>
        <v>-2</v>
      </c>
      <c r="K9" s="10">
        <f t="shared" si="6"/>
        <v>5.7</v>
      </c>
      <c r="L9" s="11"/>
      <c r="M9" s="11"/>
      <c r="N9" s="11"/>
      <c r="O9" s="11">
        <f>IF(C3=$F$1,1,0)*$P$2-1</f>
        <v>-1</v>
      </c>
      <c r="P9" s="11">
        <f>COUNTIF(B3:C3,F1)*P2-2</f>
        <v>3.3</v>
      </c>
      <c r="Q9" s="10">
        <f>COUNTIF(B3:C3,H1)*Q2-2</f>
        <v>7.8000000000000007</v>
      </c>
      <c r="R9" s="11">
        <f>IF(C3=$H$1,1,0)*$Q$2-1</f>
        <v>8.8000000000000007</v>
      </c>
      <c r="S9" s="12">
        <v>2</v>
      </c>
      <c r="T9" s="12">
        <f>C3</f>
        <v>11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2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4.3</v>
      </c>
      <c r="P10" s="10">
        <f>IF(B3=F1,1,0)*P2-1</f>
        <v>4.3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2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278.60000000000002</v>
      </c>
      <c r="C11" s="1">
        <f t="shared" ref="C11:I11" si="22">COUNTIF($E$1:$G$1,C3)*$L$2-COMBIN(($B$1-1),2)</f>
        <v>-78</v>
      </c>
      <c r="D11" s="1">
        <f t="shared" si="22"/>
        <v>-78</v>
      </c>
      <c r="E11" s="1">
        <f t="shared" si="22"/>
        <v>-78</v>
      </c>
      <c r="F11" s="1">
        <f t="shared" si="22"/>
        <v>-78</v>
      </c>
      <c r="G11" s="1">
        <f t="shared" si="22"/>
        <v>278.60000000000002</v>
      </c>
      <c r="H11" s="1">
        <f>COUNTIF($E$1:$G$1,H3)*$L$2-COMBIN(($B$1-1),2)</f>
        <v>-78</v>
      </c>
      <c r="I11" s="1">
        <f t="shared" si="22"/>
        <v>-78</v>
      </c>
      <c r="L11" s="1">
        <v>1</v>
      </c>
      <c r="O11" s="12"/>
      <c r="P11" s="3"/>
      <c r="Q11" s="3"/>
      <c r="R11" s="11">
        <f>SUM(R3:R10)</f>
        <v>1.8000000000000007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1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1</v>
      </c>
      <c r="Y12" s="5">
        <f t="shared" si="3"/>
        <v>1</v>
      </c>
    </row>
    <row r="13" spans="1:25" ht="12.75" customHeight="1" x14ac:dyDescent="0.25">
      <c r="A13" s="1" t="s">
        <v>37</v>
      </c>
      <c r="B13" s="1">
        <f>IF(B3=$F$1,1,0)</f>
        <v>1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7</v>
      </c>
      <c r="R14" s="2">
        <v>9.1999999999999993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1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7</v>
      </c>
      <c r="R15" s="2">
        <v>2.1</v>
      </c>
      <c r="U15" s="5">
        <v>14</v>
      </c>
      <c r="V15" s="5">
        <f t="shared" si="0"/>
        <v>0</v>
      </c>
      <c r="W15" s="5">
        <f t="shared" si="1"/>
        <v>1</v>
      </c>
      <c r="X15" s="5">
        <f t="shared" si="2"/>
        <v>1</v>
      </c>
      <c r="Y15" s="5">
        <f t="shared" si="3"/>
        <v>1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2</v>
      </c>
      <c r="R16" s="2">
        <v>1.2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14</v>
      </c>
      <c r="R17" s="2">
        <v>13.1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0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7</v>
      </c>
      <c r="R18" s="2">
        <v>11.8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0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2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0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P20" s="1" t="s">
        <v>77</v>
      </c>
      <c r="Q20" s="1">
        <v>7</v>
      </c>
      <c r="R20" s="2">
        <v>5.5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0</v>
      </c>
      <c r="F21" s="1">
        <f t="shared" si="35"/>
        <v>0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2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7</v>
      </c>
      <c r="R22" s="2">
        <v>74.8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14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5.7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23">
        <f t="shared" si="39"/>
        <v>5.7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2</v>
      </c>
      <c r="R24" s="2">
        <v>29.7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14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6.7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7</v>
      </c>
      <c r="R26" s="2">
        <v>356.6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1</v>
      </c>
      <c r="Q27" s="1">
        <v>2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14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7</v>
      </c>
      <c r="R29" s="2">
        <v>1697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-12</v>
      </c>
      <c r="Q30" s="1">
        <v>2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-12</v>
      </c>
      <c r="Q31" s="1">
        <v>14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-12</v>
      </c>
      <c r="P32" s="1" t="s">
        <v>80</v>
      </c>
      <c r="Q32" s="1">
        <v>7</v>
      </c>
      <c r="R32" s="26">
        <v>6.7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6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-12</v>
      </c>
      <c r="Q33" s="1">
        <v>2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1</v>
      </c>
      <c r="N34" s="1">
        <f t="shared" si="49"/>
        <v>344.6</v>
      </c>
      <c r="Q34" s="1">
        <v>7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-12</v>
      </c>
      <c r="Q35" s="1">
        <v>14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-12</v>
      </c>
      <c r="Q36" s="1">
        <v>7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-12</v>
      </c>
      <c r="Q37" s="1">
        <v>10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-12</v>
      </c>
      <c r="Q38" s="1">
        <v>2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-12</v>
      </c>
      <c r="Q39" s="1">
        <v>14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-12</v>
      </c>
      <c r="Q40" s="1">
        <v>2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-12</v>
      </c>
      <c r="Q41" s="1">
        <v>10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-12</v>
      </c>
      <c r="Q42" s="1">
        <v>14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-12</v>
      </c>
      <c r="Q43" s="1">
        <v>10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-12</v>
      </c>
      <c r="P44" s="1" t="s">
        <v>81</v>
      </c>
      <c r="Q44" s="1">
        <v>7</v>
      </c>
      <c r="R44" s="2">
        <v>891.4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-12</v>
      </c>
      <c r="Q45" s="1">
        <v>2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-12</v>
      </c>
      <c r="Q46" s="1">
        <v>14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-12</v>
      </c>
      <c r="Q47" s="1">
        <v>10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-12</v>
      </c>
      <c r="P48" s="1" t="s">
        <v>82</v>
      </c>
      <c r="Q48" s="1">
        <v>7</v>
      </c>
      <c r="R48" s="2">
        <v>2601.6999999999998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-12</v>
      </c>
      <c r="Q49" s="1">
        <v>2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-12</v>
      </c>
      <c r="Q50" s="1">
        <v>14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-12</v>
      </c>
      <c r="Q51" s="1">
        <v>10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-12</v>
      </c>
      <c r="Q52" s="1">
        <v>3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-12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-12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-12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-12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-12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4" id="{5CC814BB-9107-4599-AE42-A2777E3134AD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43364</v>
      </c>
      <c r="B1" s="1">
        <v>17</v>
      </c>
      <c r="C1" s="1" t="s">
        <v>25</v>
      </c>
      <c r="D1" s="1" t="s">
        <v>26</v>
      </c>
      <c r="E1" s="9">
        <v>4</v>
      </c>
      <c r="F1" s="9">
        <v>3</v>
      </c>
      <c r="G1" s="9">
        <v>6</v>
      </c>
      <c r="H1" s="9">
        <v>7</v>
      </c>
      <c r="I1" s="9">
        <v>9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5</v>
      </c>
      <c r="D2" s="1">
        <f>R14</f>
        <v>4.8</v>
      </c>
      <c r="E2" s="1">
        <f>R15</f>
        <v>1.8</v>
      </c>
      <c r="F2" s="1">
        <f>R16</f>
        <v>1.9</v>
      </c>
      <c r="G2" s="1">
        <f>R17</f>
        <v>2.8</v>
      </c>
      <c r="J2" s="2">
        <f>D2</f>
        <v>4.8</v>
      </c>
      <c r="K2" s="2">
        <f>R32</f>
        <v>3.6</v>
      </c>
      <c r="L2" s="2">
        <f>R26</f>
        <v>35.5</v>
      </c>
      <c r="M2" s="2">
        <f>R44</f>
        <v>101.6</v>
      </c>
      <c r="N2" s="2">
        <f>R48</f>
        <v>1094.0999999999999</v>
      </c>
      <c r="P2" s="8">
        <v>6.7</v>
      </c>
      <c r="Q2" s="8">
        <v>11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5</v>
      </c>
      <c r="C3" s="4">
        <v>4</v>
      </c>
      <c r="D3" s="4">
        <v>8</v>
      </c>
      <c r="E3" s="4">
        <v>6</v>
      </c>
      <c r="F3" s="4">
        <v>2</v>
      </c>
      <c r="G3" s="4">
        <v>3</v>
      </c>
      <c r="H3" s="4">
        <v>15</v>
      </c>
      <c r="I3" s="4">
        <v>10</v>
      </c>
      <c r="J3" s="10">
        <f>COUNTIF(B3:I3,$E$1)*$J$2-8</f>
        <v>-3.2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-17.2</v>
      </c>
      <c r="L3" s="10">
        <f>IF((COUNTIF(B3:I3,$E$1)+COUNTIF(B3:I3,$F$1)+COUNTIF(B3:I3,$G$1))=3,$L$2,0)-COMBIN(8,3)</f>
        <v>-20.5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-1.2999999999999998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10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5</v>
      </c>
      <c r="C4" s="1">
        <f t="shared" ref="C4:H4" si="5">C3</f>
        <v>4</v>
      </c>
      <c r="D4" s="1">
        <f t="shared" si="5"/>
        <v>8</v>
      </c>
      <c r="E4" s="1">
        <f t="shared" si="5"/>
        <v>6</v>
      </c>
      <c r="F4" s="1">
        <f t="shared" si="5"/>
        <v>2</v>
      </c>
      <c r="G4" s="1">
        <f t="shared" si="5"/>
        <v>3</v>
      </c>
      <c r="H4" s="1">
        <f t="shared" si="5"/>
        <v>15</v>
      </c>
      <c r="J4" s="10">
        <f>COUNTIF(B4:I4,$E$1)*$J$2-7</f>
        <v>-2.2000000000000002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-10.199999999999999</v>
      </c>
      <c r="L4" s="10">
        <f>IF((COUNTIF(B4:I4,$E$1)+COUNTIF(B4:I4,$F$1)+COUNTIF(B4:I4,$G$1))=3,$L$2,0)-COMBIN(7,3)</f>
        <v>0.5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-0.29999999999999982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15</v>
      </c>
      <c r="U4" s="5">
        <v>3</v>
      </c>
      <c r="V4" s="5">
        <f t="shared" si="0"/>
        <v>1</v>
      </c>
      <c r="W4" s="5">
        <f t="shared" si="1"/>
        <v>1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5</v>
      </c>
      <c r="C5" s="1">
        <f t="shared" ref="C5" si="7">C4</f>
        <v>4</v>
      </c>
      <c r="D5" s="1">
        <f t="shared" ref="D5" si="8">D4</f>
        <v>8</v>
      </c>
      <c r="E5" s="1">
        <f t="shared" ref="E5" si="9">E4</f>
        <v>6</v>
      </c>
      <c r="F5" s="1">
        <f t="shared" ref="F5" si="10">F4</f>
        <v>2</v>
      </c>
      <c r="G5" s="1">
        <f t="shared" ref="G5" si="11">G4</f>
        <v>3</v>
      </c>
      <c r="J5" s="10">
        <f>COUNTIF(B5:I5,$E$1)*$J$2-6</f>
        <v>-1.2000000000000002</v>
      </c>
      <c r="K5" s="10">
        <f t="shared" si="6"/>
        <v>-4.1999999999999993</v>
      </c>
      <c r="L5" s="10">
        <f>IF((COUNTIF(B5:I5,$E$1)+COUNTIF(B5:I5,$F$1)+COUNTIF(B5:I5,$G$1))=3,$L$2,0)-COMBIN(6,3)</f>
        <v>15.5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5.7</v>
      </c>
      <c r="P5" s="11">
        <f>COUNTIF(B3:G3,F1)*P2-6</f>
        <v>0.70000000000000018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3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5</v>
      </c>
      <c r="C6" s="1">
        <f t="shared" ref="C6" si="12">C5</f>
        <v>4</v>
      </c>
      <c r="D6" s="1">
        <f t="shared" ref="D6" si="13">D5</f>
        <v>8</v>
      </c>
      <c r="E6" s="1">
        <f t="shared" ref="E6" si="14">E5</f>
        <v>6</v>
      </c>
      <c r="F6" s="1">
        <f t="shared" ref="F6" si="15">F5</f>
        <v>2</v>
      </c>
      <c r="J6" s="10">
        <f>COUNTIF(B6:I6,$E$1)*$J$2-5</f>
        <v>-0.20000000000000018</v>
      </c>
      <c r="K6" s="10">
        <f t="shared" si="6"/>
        <v>-6.4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2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5</v>
      </c>
      <c r="C7" s="1">
        <f t="shared" ref="C7" si="16">C6</f>
        <v>4</v>
      </c>
      <c r="D7" s="1">
        <f t="shared" ref="D7" si="17">D6</f>
        <v>8</v>
      </c>
      <c r="E7" s="1">
        <f t="shared" ref="E7" si="18">E6</f>
        <v>6</v>
      </c>
      <c r="J7" s="10">
        <f>COUNTIF(B7:I7,$E$1)*$J$2-4</f>
        <v>0.79999999999999982</v>
      </c>
      <c r="K7" s="10">
        <f t="shared" si="6"/>
        <v>-2.4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6</v>
      </c>
      <c r="U7" s="5">
        <v>6</v>
      </c>
      <c r="V7" s="5">
        <f t="shared" si="0"/>
        <v>0</v>
      </c>
      <c r="W7" s="5">
        <f t="shared" si="1"/>
        <v>1</v>
      </c>
      <c r="X7" s="5">
        <f t="shared" si="2"/>
        <v>1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5</v>
      </c>
      <c r="C8" s="1">
        <f t="shared" ref="C8" si="19">C7</f>
        <v>4</v>
      </c>
      <c r="D8" s="1">
        <f t="shared" ref="D8" si="20">D7</f>
        <v>8</v>
      </c>
      <c r="J8" s="10">
        <f>COUNTIF(B8:I8,$E$1)*$J$2-3</f>
        <v>1.7999999999999998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8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5</v>
      </c>
      <c r="C9" s="1">
        <f t="shared" ref="C9" si="21">C8</f>
        <v>4</v>
      </c>
      <c r="J9" s="10">
        <f>COUNTIF(B9:I9,$E$1)*$J$2-2</f>
        <v>2.8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4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5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5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-120</v>
      </c>
      <c r="C11" s="1">
        <f t="shared" ref="C11:I11" si="22">COUNTIF($E$1:$G$1,C3)*$L$2-COMBIN(($B$1-1),2)</f>
        <v>-84.5</v>
      </c>
      <c r="D11" s="1">
        <f t="shared" si="22"/>
        <v>-120</v>
      </c>
      <c r="E11" s="1">
        <f t="shared" si="22"/>
        <v>-84.5</v>
      </c>
      <c r="F11" s="1">
        <f t="shared" si="22"/>
        <v>-120</v>
      </c>
      <c r="G11" s="1">
        <f t="shared" si="22"/>
        <v>-84.5</v>
      </c>
      <c r="H11" s="1">
        <f>COUNTIF($E$1:$G$1,H3)*$L$2-COMBIN(($B$1-1),2)</f>
        <v>-120</v>
      </c>
      <c r="I11" s="1">
        <f t="shared" si="22"/>
        <v>-120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1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1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1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4</v>
      </c>
      <c r="R14" s="2">
        <v>4.8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4</v>
      </c>
      <c r="R15" s="2">
        <v>1.8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3</v>
      </c>
      <c r="R16" s="2">
        <v>1.9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6</v>
      </c>
      <c r="R17" s="2">
        <v>2.8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1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4</v>
      </c>
      <c r="R18" s="2">
        <v>17.399999999999999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0</v>
      </c>
      <c r="E19" s="1">
        <f t="shared" si="33"/>
        <v>1</v>
      </c>
      <c r="F19" s="1">
        <f t="shared" si="33"/>
        <v>0</v>
      </c>
      <c r="G19" s="1">
        <f t="shared" si="33"/>
        <v>1</v>
      </c>
      <c r="H19" s="1">
        <f t="shared" si="33"/>
        <v>0</v>
      </c>
      <c r="I19" s="1">
        <f t="shared" si="33"/>
        <v>0</v>
      </c>
      <c r="J19" s="1">
        <v>1</v>
      </c>
      <c r="Q19" s="1">
        <v>3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1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P20" s="1" t="s">
        <v>77</v>
      </c>
      <c r="Q20" s="1">
        <v>4</v>
      </c>
      <c r="R20" s="2">
        <v>6.5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1</v>
      </c>
      <c r="F21" s="1">
        <f t="shared" si="35"/>
        <v>0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Q21" s="1">
        <v>3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0</v>
      </c>
      <c r="N22" s="1">
        <f t="shared" si="37"/>
        <v>0</v>
      </c>
      <c r="Q22" s="1">
        <v>4</v>
      </c>
      <c r="R22" s="2">
        <v>7.5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0</v>
      </c>
      <c r="N23" s="1">
        <f t="shared" si="38"/>
        <v>0</v>
      </c>
      <c r="Q23" s="1">
        <v>6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3</v>
      </c>
      <c r="R24" s="2">
        <v>8.8000000000000007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6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3.6</v>
      </c>
      <c r="F26" s="19">
        <f t="shared" si="42"/>
        <v>0</v>
      </c>
      <c r="G26" s="19">
        <f t="shared" si="42"/>
        <v>3.6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0</v>
      </c>
      <c r="L26" s="1">
        <f t="shared" si="43"/>
        <v>0</v>
      </c>
      <c r="P26" s="1" t="s">
        <v>78</v>
      </c>
      <c r="Q26" s="1">
        <v>4</v>
      </c>
      <c r="R26" s="2">
        <v>35.5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3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6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4</v>
      </c>
      <c r="R29" s="2">
        <v>175.8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3.6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-15</v>
      </c>
      <c r="Q30" s="1">
        <v>3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-15</v>
      </c>
      <c r="Q31" s="1">
        <v>6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-15</v>
      </c>
      <c r="P32" s="1" t="s">
        <v>80</v>
      </c>
      <c r="Q32" s="1">
        <v>4</v>
      </c>
      <c r="R32" s="26">
        <v>3.6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9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-15</v>
      </c>
      <c r="Q33" s="1">
        <v>3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2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-15</v>
      </c>
      <c r="Q34" s="1">
        <v>4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-15</v>
      </c>
      <c r="Q35" s="1">
        <v>6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-15</v>
      </c>
      <c r="Q36" s="1">
        <v>4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-15</v>
      </c>
      <c r="Q37" s="1">
        <v>7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1</v>
      </c>
      <c r="N38" s="1">
        <f t="shared" si="49"/>
        <v>20.5</v>
      </c>
      <c r="Q38" s="1">
        <v>3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-15</v>
      </c>
      <c r="Q39" s="1">
        <v>6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1</v>
      </c>
      <c r="N40" s="1">
        <f t="shared" si="49"/>
        <v>20.5</v>
      </c>
      <c r="Q40" s="1">
        <v>3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-15</v>
      </c>
      <c r="Q41" s="1">
        <v>7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-15</v>
      </c>
      <c r="Q42" s="1">
        <v>6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-15</v>
      </c>
      <c r="Q43" s="1">
        <v>7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-15</v>
      </c>
      <c r="P44" s="1" t="s">
        <v>81</v>
      </c>
      <c r="Q44" s="1">
        <v>4</v>
      </c>
      <c r="R44" s="2">
        <v>101.6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-15</v>
      </c>
      <c r="Q45" s="1">
        <v>3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-15</v>
      </c>
      <c r="Q46" s="1">
        <v>6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-15</v>
      </c>
      <c r="Q47" s="1">
        <v>7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-15</v>
      </c>
      <c r="P48" s="1" t="s">
        <v>82</v>
      </c>
      <c r="Q48" s="1">
        <v>4</v>
      </c>
      <c r="R48" s="2">
        <v>1094.0999999999999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1</v>
      </c>
      <c r="N49" s="1">
        <f t="shared" si="49"/>
        <v>20.5</v>
      </c>
      <c r="Q49" s="1">
        <v>3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-15</v>
      </c>
      <c r="Q50" s="1">
        <v>6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-15</v>
      </c>
      <c r="Q51" s="1">
        <v>7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-15</v>
      </c>
      <c r="Q52" s="1">
        <v>9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1</v>
      </c>
      <c r="C53" s="18">
        <f t="shared" si="44"/>
        <v>35.5</v>
      </c>
      <c r="F53" s="19"/>
      <c r="L53" s="1" t="s">
        <v>65</v>
      </c>
      <c r="M53" s="1">
        <f>COUNTIF(E1:G1,F3)*COUNTIF(E1:G1,H3)</f>
        <v>0</v>
      </c>
      <c r="N53" s="1">
        <f t="shared" si="49"/>
        <v>-15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-15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-15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-15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-15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5" id="{6B0FD352-CB5D-4010-8FDF-435CCE7EBE84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43365</v>
      </c>
      <c r="B1" s="1">
        <v>16</v>
      </c>
      <c r="C1" s="1" t="s">
        <v>25</v>
      </c>
      <c r="D1" s="1" t="s">
        <v>26</v>
      </c>
      <c r="E1" s="9">
        <v>12</v>
      </c>
      <c r="F1" s="9">
        <v>4</v>
      </c>
      <c r="G1" s="9">
        <v>11</v>
      </c>
      <c r="H1" s="9">
        <v>3</v>
      </c>
      <c r="I1" s="9">
        <v>5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12</v>
      </c>
      <c r="B2" s="1" t="s">
        <v>9</v>
      </c>
      <c r="D2" s="1">
        <f>R14</f>
        <v>15.1</v>
      </c>
      <c r="E2" s="1">
        <f>R15</f>
        <v>4.8</v>
      </c>
      <c r="F2" s="1">
        <f>R16</f>
        <v>4.3</v>
      </c>
      <c r="G2" s="1">
        <f>R17</f>
        <v>2.4</v>
      </c>
      <c r="J2" s="2">
        <f>D2</f>
        <v>15.1</v>
      </c>
      <c r="K2" s="2">
        <f>R32</f>
        <v>4.8</v>
      </c>
      <c r="L2" s="2">
        <f>R26</f>
        <v>249.3</v>
      </c>
      <c r="M2" s="2">
        <f>R44</f>
        <v>201.9</v>
      </c>
      <c r="N2" s="2">
        <f>R48</f>
        <v>2052.9</v>
      </c>
      <c r="P2" s="8">
        <v>20.8</v>
      </c>
      <c r="Q2" s="8">
        <v>10.5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11</v>
      </c>
      <c r="C3" s="4">
        <v>7</v>
      </c>
      <c r="D3" s="4">
        <v>3</v>
      </c>
      <c r="E3" s="4">
        <v>10</v>
      </c>
      <c r="F3" s="4">
        <v>2</v>
      </c>
      <c r="G3" s="4">
        <v>8</v>
      </c>
      <c r="H3" s="4">
        <v>4</v>
      </c>
      <c r="I3" s="4">
        <v>6</v>
      </c>
      <c r="J3" s="10">
        <f>COUNTIF(B3:I3,$E$1)*$J$2-8</f>
        <v>-8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-13.600000000000001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12.8</v>
      </c>
      <c r="Q3" s="10">
        <f>COUNTIF(B3:I3,H1)*Q2-8</f>
        <v>2.5</v>
      </c>
      <c r="R3" s="11">
        <f>IF(I3=$H$1,1,0)*$Q$2-1</f>
        <v>-1</v>
      </c>
      <c r="S3" s="12">
        <v>8</v>
      </c>
      <c r="T3" s="12">
        <f>I3</f>
        <v>6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11</v>
      </c>
      <c r="C4" s="1">
        <f t="shared" ref="C4:H4" si="5">C3</f>
        <v>7</v>
      </c>
      <c r="D4" s="1">
        <f t="shared" si="5"/>
        <v>3</v>
      </c>
      <c r="E4" s="1">
        <f t="shared" si="5"/>
        <v>10</v>
      </c>
      <c r="F4" s="1">
        <f t="shared" si="5"/>
        <v>2</v>
      </c>
      <c r="G4" s="1">
        <f t="shared" si="5"/>
        <v>8</v>
      </c>
      <c r="H4" s="1">
        <f t="shared" si="5"/>
        <v>4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-6.6000000000000014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19.8</v>
      </c>
      <c r="P4" s="11">
        <f>COUNTIF(B3:H3,F1)*P2-7</f>
        <v>13.8</v>
      </c>
      <c r="Q4" s="10">
        <f>COUNTIF(B3:H3,H1)*Q2-7</f>
        <v>3.5</v>
      </c>
      <c r="R4" s="11">
        <f>IF(H3=$H$1,1,0)*$Q$2-1</f>
        <v>-1</v>
      </c>
      <c r="S4" s="12">
        <v>7</v>
      </c>
      <c r="T4" s="12">
        <f>H3</f>
        <v>4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11</v>
      </c>
      <c r="C5" s="1">
        <f t="shared" ref="C5" si="7">C4</f>
        <v>7</v>
      </c>
      <c r="D5" s="1">
        <f t="shared" ref="D5" si="8">D4</f>
        <v>3</v>
      </c>
      <c r="E5" s="1">
        <f t="shared" ref="E5" si="9">E4</f>
        <v>10</v>
      </c>
      <c r="F5" s="1">
        <f t="shared" ref="F5" si="10">F4</f>
        <v>2</v>
      </c>
      <c r="G5" s="1">
        <f t="shared" ref="G5" si="11">G4</f>
        <v>8</v>
      </c>
      <c r="J5" s="10">
        <f>COUNTIF(B5:I5,$E$1)*$J$2-6</f>
        <v>-6</v>
      </c>
      <c r="K5" s="10">
        <f t="shared" si="6"/>
        <v>-10.199999999999999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4.5</v>
      </c>
      <c r="R5" s="11">
        <f>IF(G3=$H$1,1,0)*$Q$2-1</f>
        <v>-1</v>
      </c>
      <c r="S5" s="12">
        <v>6</v>
      </c>
      <c r="T5" s="12">
        <f>G3</f>
        <v>8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11</v>
      </c>
      <c r="C6" s="1">
        <f t="shared" ref="C6" si="12">C5</f>
        <v>7</v>
      </c>
      <c r="D6" s="1">
        <f t="shared" ref="D6" si="13">D5</f>
        <v>3</v>
      </c>
      <c r="E6" s="1">
        <f t="shared" ref="E6" si="14">E5</f>
        <v>10</v>
      </c>
      <c r="F6" s="1">
        <f t="shared" ref="F6" si="15">F5</f>
        <v>2</v>
      </c>
      <c r="J6" s="10">
        <f>COUNTIF(B6:I6,$E$1)*$J$2-5</f>
        <v>-5</v>
      </c>
      <c r="K6" s="10">
        <f t="shared" si="6"/>
        <v>-5.2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5.5</v>
      </c>
      <c r="R6" s="11">
        <f>IF(F3=$H$1,1,0)*$Q$2-1</f>
        <v>-1</v>
      </c>
      <c r="S6" s="12">
        <v>5</v>
      </c>
      <c r="T6" s="12">
        <f>F3</f>
        <v>2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11</v>
      </c>
      <c r="C7" s="1">
        <f t="shared" ref="C7" si="16">C6</f>
        <v>7</v>
      </c>
      <c r="D7" s="1">
        <f t="shared" ref="D7" si="17">D6</f>
        <v>3</v>
      </c>
      <c r="E7" s="1">
        <f t="shared" ref="E7" si="18">E6</f>
        <v>10</v>
      </c>
      <c r="J7" s="10">
        <f>COUNTIF(B7:I7,$E$1)*$J$2-4</f>
        <v>-4</v>
      </c>
      <c r="K7" s="10">
        <f t="shared" si="6"/>
        <v>-1.2000000000000002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6.5</v>
      </c>
      <c r="R7" s="11">
        <f>IF(E3=$H$1,1,0)*$Q$2-1</f>
        <v>-1</v>
      </c>
      <c r="S7" s="12">
        <v>4</v>
      </c>
      <c r="T7" s="12">
        <f>E3</f>
        <v>10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11</v>
      </c>
      <c r="C8" s="1">
        <f t="shared" ref="C8" si="19">C7</f>
        <v>7</v>
      </c>
      <c r="D8" s="1">
        <f t="shared" ref="D8" si="20">D7</f>
        <v>3</v>
      </c>
      <c r="J8" s="10">
        <f>COUNTIF(B8:I8,$E$1)*$J$2-3</f>
        <v>-3</v>
      </c>
      <c r="K8" s="10">
        <f t="shared" si="6"/>
        <v>1.7999999999999998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7.5</v>
      </c>
      <c r="R8" s="11">
        <f>IF(D3=$H$1,1,0)*$Q$2-1</f>
        <v>9.5</v>
      </c>
      <c r="S8" s="12">
        <v>3</v>
      </c>
      <c r="T8" s="12">
        <f>D3</f>
        <v>3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11</v>
      </c>
      <c r="C9" s="1">
        <f t="shared" ref="C9" si="21">C8</f>
        <v>7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7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11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11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144.30000000000001</v>
      </c>
      <c r="C11" s="1">
        <f t="shared" ref="C11:I11" si="22">COUNTIF($E$1:$G$1,C3)*$L$2-COMBIN(($B$1-1),2)</f>
        <v>-105</v>
      </c>
      <c r="D11" s="1">
        <f t="shared" si="22"/>
        <v>-105</v>
      </c>
      <c r="E11" s="1">
        <f t="shared" si="22"/>
        <v>-105</v>
      </c>
      <c r="F11" s="1">
        <f t="shared" si="22"/>
        <v>-105</v>
      </c>
      <c r="G11" s="1">
        <f t="shared" si="22"/>
        <v>-105</v>
      </c>
      <c r="H11" s="1">
        <f>COUNTIF($E$1:$G$1,H3)*$L$2-COMBIN(($B$1-1),2)</f>
        <v>144.30000000000001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2.5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1</v>
      </c>
      <c r="X12" s="5">
        <f t="shared" si="2"/>
        <v>1</v>
      </c>
      <c r="Y12" s="5">
        <f t="shared" si="3"/>
        <v>1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1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1</v>
      </c>
      <c r="W13" s="5">
        <f t="shared" si="1"/>
        <v>1</v>
      </c>
      <c r="X13" s="5">
        <f t="shared" si="2"/>
        <v>1</v>
      </c>
      <c r="Y13" s="5">
        <f t="shared" si="3"/>
        <v>1</v>
      </c>
    </row>
    <row r="14" spans="1:25" ht="12.75" customHeight="1" x14ac:dyDescent="0.25">
      <c r="A14" s="1" t="s">
        <v>38</v>
      </c>
      <c r="B14" s="1">
        <f>IF(B3=$G$1,1,0)</f>
        <v>1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12</v>
      </c>
      <c r="R14" s="2">
        <v>15.1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1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12</v>
      </c>
      <c r="R15" s="2">
        <v>4.8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4</v>
      </c>
      <c r="R16" s="2">
        <v>4.3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11</v>
      </c>
      <c r="R17" s="2">
        <v>2.4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0</v>
      </c>
      <c r="F18" s="1">
        <f t="shared" si="32"/>
        <v>0</v>
      </c>
      <c r="G18" s="1">
        <f t="shared" si="32"/>
        <v>0</v>
      </c>
      <c r="H18" s="1">
        <f t="shared" si="32"/>
        <v>1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12</v>
      </c>
      <c r="R18" s="2">
        <v>104.3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1</v>
      </c>
      <c r="I19" s="1">
        <f t="shared" si="33"/>
        <v>0</v>
      </c>
      <c r="J19" s="1">
        <v>1</v>
      </c>
      <c r="Q19" s="1">
        <v>4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0</v>
      </c>
      <c r="F20" s="1">
        <f t="shared" si="34"/>
        <v>0</v>
      </c>
      <c r="G20" s="1">
        <f t="shared" si="34"/>
        <v>0</v>
      </c>
      <c r="H20" s="1">
        <f t="shared" si="34"/>
        <v>1</v>
      </c>
      <c r="I20" s="1">
        <f t="shared" si="34"/>
        <v>0</v>
      </c>
      <c r="P20" s="1" t="s">
        <v>77</v>
      </c>
      <c r="Q20" s="1">
        <v>12</v>
      </c>
      <c r="R20" s="2">
        <v>27.5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0</v>
      </c>
      <c r="F21" s="1">
        <f t="shared" si="35"/>
        <v>0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0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4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12</v>
      </c>
      <c r="R22" s="2">
        <v>16.100000000000001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11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3.8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3.8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4</v>
      </c>
      <c r="R24" s="2">
        <v>17.899999999999999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11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12</v>
      </c>
      <c r="R26" s="2">
        <v>249.3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4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4.8</v>
      </c>
      <c r="I28" s="19">
        <f t="shared" si="46"/>
        <v>0</v>
      </c>
      <c r="J28" s="1">
        <f t="shared" ref="J28" si="47">IF(J10&gt;-J19,1,0)</f>
        <v>0</v>
      </c>
      <c r="Q28" s="1">
        <v>11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12</v>
      </c>
      <c r="R29" s="2">
        <v>1257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4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11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12</v>
      </c>
      <c r="R32" s="26">
        <v>4.8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4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12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1</v>
      </c>
      <c r="N35" s="1">
        <f t="shared" si="49"/>
        <v>235.3</v>
      </c>
      <c r="Q35" s="1">
        <v>11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12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4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11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4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11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12</v>
      </c>
      <c r="R44" s="2">
        <v>201.9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4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11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12</v>
      </c>
      <c r="R48" s="2">
        <v>2052.9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4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11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5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34DCD4D5-DE3D-45F1-98C2-91883FBD4932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43366</v>
      </c>
      <c r="B1" s="1">
        <v>14</v>
      </c>
      <c r="C1" s="1" t="s">
        <v>25</v>
      </c>
      <c r="D1" s="1" t="s">
        <v>26</v>
      </c>
      <c r="E1" s="9">
        <v>4</v>
      </c>
      <c r="F1" s="9">
        <v>1</v>
      </c>
      <c r="G1" s="9">
        <v>2</v>
      </c>
      <c r="H1" s="9">
        <v>14</v>
      </c>
      <c r="I1" s="9">
        <v>10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9</v>
      </c>
      <c r="D2" s="1">
        <f>R14</f>
        <v>19.7</v>
      </c>
      <c r="E2" s="1">
        <f>R15</f>
        <v>4.7</v>
      </c>
      <c r="F2" s="1">
        <f>R16</f>
        <v>2.2999999999999998</v>
      </c>
      <c r="G2" s="1">
        <f>R17</f>
        <v>3.9</v>
      </c>
      <c r="J2" s="2">
        <f>D2</f>
        <v>19.7</v>
      </c>
      <c r="K2" s="2">
        <f>R32</f>
        <v>7</v>
      </c>
      <c r="L2" s="2">
        <f>R26</f>
        <v>214.7</v>
      </c>
      <c r="M2" s="2">
        <f>R44</f>
        <v>320.2</v>
      </c>
      <c r="N2" s="2">
        <f>R48</f>
        <v>154.80000000000001</v>
      </c>
      <c r="P2" s="8">
        <v>8.1</v>
      </c>
      <c r="Q2" s="8">
        <v>8.9</v>
      </c>
      <c r="U2" s="5">
        <v>1</v>
      </c>
      <c r="V2" s="5">
        <f>COUNTIF($E$1:$F$1,U2)</f>
        <v>1</v>
      </c>
      <c r="W2" s="5">
        <f>COUNTIF($E$1:$G$1,U2)</f>
        <v>1</v>
      </c>
      <c r="X2" s="5">
        <f>COUNTIF($E$1:$H$1,U2)</f>
        <v>1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11</v>
      </c>
      <c r="C3" s="4">
        <v>14</v>
      </c>
      <c r="D3" s="4">
        <v>13</v>
      </c>
      <c r="E3" s="4">
        <v>10</v>
      </c>
      <c r="F3" s="4">
        <v>1</v>
      </c>
      <c r="G3" s="4">
        <v>12</v>
      </c>
      <c r="H3" s="4">
        <v>14</v>
      </c>
      <c r="I3" s="4">
        <v>7</v>
      </c>
      <c r="J3" s="10">
        <f>COUNTIF(B3:I3,$E$1)*$J$2-8</f>
        <v>-8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-7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9.9999999999999645E-2</v>
      </c>
      <c r="Q3" s="10">
        <f>COUNTIF(B3:I3,H1)*Q2-8</f>
        <v>9.8000000000000007</v>
      </c>
      <c r="R3" s="11">
        <f>IF(I3=$H$1,1,0)*$Q$2-1</f>
        <v>-1</v>
      </c>
      <c r="S3" s="12">
        <v>8</v>
      </c>
      <c r="T3" s="12">
        <f>I3</f>
        <v>7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1</v>
      </c>
      <c r="X3" s="5">
        <f t="shared" ref="X3:X21" si="2">COUNTIF($E$1:$H$1,U3)</f>
        <v>1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11</v>
      </c>
      <c r="C4" s="1">
        <f t="shared" ref="C4:H4" si="5">C3</f>
        <v>14</v>
      </c>
      <c r="D4" s="1">
        <f t="shared" si="5"/>
        <v>13</v>
      </c>
      <c r="E4" s="1">
        <f t="shared" si="5"/>
        <v>10</v>
      </c>
      <c r="F4" s="1">
        <f t="shared" si="5"/>
        <v>1</v>
      </c>
      <c r="G4" s="1">
        <f t="shared" si="5"/>
        <v>12</v>
      </c>
      <c r="H4" s="1">
        <f t="shared" si="5"/>
        <v>14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0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1.0999999999999996</v>
      </c>
      <c r="Q4" s="10">
        <f>COUNTIF(B3:H3,H1)*Q2-7</f>
        <v>10.8</v>
      </c>
      <c r="R4" s="11">
        <f>IF(H3=$H$1,1,0)*$Q$2-1</f>
        <v>7.9</v>
      </c>
      <c r="S4" s="12">
        <v>7</v>
      </c>
      <c r="T4" s="12">
        <f>H3</f>
        <v>14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11</v>
      </c>
      <c r="C5" s="1">
        <f t="shared" ref="C5" si="7">C4</f>
        <v>14</v>
      </c>
      <c r="D5" s="1">
        <f t="shared" ref="D5" si="8">D4</f>
        <v>13</v>
      </c>
      <c r="E5" s="1">
        <f t="shared" ref="E5" si="9">E4</f>
        <v>10</v>
      </c>
      <c r="F5" s="1">
        <f t="shared" ref="F5" si="10">F4</f>
        <v>1</v>
      </c>
      <c r="G5" s="1">
        <f t="shared" ref="G5" si="11">G4</f>
        <v>12</v>
      </c>
      <c r="J5" s="10">
        <f>COUNTIF(B5:I5,$E$1)*$J$2-6</f>
        <v>-6</v>
      </c>
      <c r="K5" s="10">
        <f t="shared" si="6"/>
        <v>-8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2.0999999999999996</v>
      </c>
      <c r="Q5" s="10">
        <f>COUNTIF(B3:G3,H1)*Q2-6</f>
        <v>2.9000000000000004</v>
      </c>
      <c r="R5" s="11">
        <f>IF(G3=$H$1,1,0)*$Q$2-1</f>
        <v>-1</v>
      </c>
      <c r="S5" s="12">
        <v>6</v>
      </c>
      <c r="T5" s="12">
        <f>G3</f>
        <v>12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11</v>
      </c>
      <c r="C6" s="1">
        <f t="shared" ref="C6" si="12">C5</f>
        <v>14</v>
      </c>
      <c r="D6" s="1">
        <f t="shared" ref="D6" si="13">D5</f>
        <v>13</v>
      </c>
      <c r="E6" s="1">
        <f t="shared" ref="E6" si="14">E5</f>
        <v>10</v>
      </c>
      <c r="F6" s="1">
        <f t="shared" ref="F6" si="15">F5</f>
        <v>1</v>
      </c>
      <c r="J6" s="10">
        <f>COUNTIF(B6:I6,$E$1)*$J$2-5</f>
        <v>-5</v>
      </c>
      <c r="K6" s="10">
        <f t="shared" si="6"/>
        <v>-3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7.1</v>
      </c>
      <c r="P6" s="11">
        <f>COUNTIF(B3:F3,F1)*P2-5</f>
        <v>3.0999999999999996</v>
      </c>
      <c r="Q6" s="10">
        <f>COUNTIF(B3:F3,H1)*Q2-5</f>
        <v>3.9000000000000004</v>
      </c>
      <c r="R6" s="11">
        <f>IF(F3=$H$1,1,0)*$Q$2-1</f>
        <v>-1</v>
      </c>
      <c r="S6" s="12">
        <v>5</v>
      </c>
      <c r="T6" s="12">
        <f>F3</f>
        <v>1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11</v>
      </c>
      <c r="C7" s="1">
        <f t="shared" ref="C7" si="16">C6</f>
        <v>14</v>
      </c>
      <c r="D7" s="1">
        <f t="shared" ref="D7" si="17">D6</f>
        <v>13</v>
      </c>
      <c r="E7" s="1">
        <f t="shared" ref="E7" si="18">E6</f>
        <v>10</v>
      </c>
      <c r="J7" s="10">
        <f>COUNTIF(B7:I7,$E$1)*$J$2-4</f>
        <v>-4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4.9000000000000004</v>
      </c>
      <c r="R7" s="11">
        <f>IF(E3=$H$1,1,0)*$Q$2-1</f>
        <v>-1</v>
      </c>
      <c r="S7" s="12">
        <v>4</v>
      </c>
      <c r="T7" s="12">
        <f>E3</f>
        <v>10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11</v>
      </c>
      <c r="C8" s="1">
        <f t="shared" ref="C8" si="19">C7</f>
        <v>14</v>
      </c>
      <c r="D8" s="1">
        <f t="shared" ref="D8" si="20">D7</f>
        <v>13</v>
      </c>
      <c r="J8" s="10">
        <f>COUNTIF(B8:I8,$E$1)*$J$2-3</f>
        <v>-3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5.9</v>
      </c>
      <c r="R8" s="11">
        <f>IF(D3=$H$1,1,0)*$Q$2-1</f>
        <v>-1</v>
      </c>
      <c r="S8" s="12">
        <v>3</v>
      </c>
      <c r="T8" s="12">
        <f>D3</f>
        <v>13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11</v>
      </c>
      <c r="C9" s="1">
        <f t="shared" ref="C9" si="21">C8</f>
        <v>14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6.9</v>
      </c>
      <c r="R9" s="11">
        <f>IF(C3=$H$1,1,0)*$Q$2-1</f>
        <v>7.9</v>
      </c>
      <c r="S9" s="12">
        <v>2</v>
      </c>
      <c r="T9" s="12">
        <f>C3</f>
        <v>14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11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11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-78</v>
      </c>
      <c r="C11" s="1">
        <f t="shared" ref="C11:I11" si="22">COUNTIF($E$1:$G$1,C3)*$L$2-COMBIN(($B$1-1),2)</f>
        <v>-78</v>
      </c>
      <c r="D11" s="1">
        <f t="shared" si="22"/>
        <v>-78</v>
      </c>
      <c r="E11" s="1">
        <f t="shared" si="22"/>
        <v>-78</v>
      </c>
      <c r="F11" s="1">
        <f t="shared" si="22"/>
        <v>136.69999999999999</v>
      </c>
      <c r="G11" s="1">
        <f t="shared" si="22"/>
        <v>-78</v>
      </c>
      <c r="H11" s="1">
        <f>COUNTIF($E$1:$G$1,H3)*$L$2-COMBIN(($B$1-1),2)</f>
        <v>-78</v>
      </c>
      <c r="I11" s="1">
        <f t="shared" si="22"/>
        <v>-78</v>
      </c>
      <c r="L11" s="1">
        <v>1</v>
      </c>
      <c r="O11" s="12"/>
      <c r="P11" s="3"/>
      <c r="Q11" s="3"/>
      <c r="R11" s="11">
        <f>SUM(R3:R10)</f>
        <v>9.8000000000000007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1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1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4</v>
      </c>
      <c r="R14" s="2">
        <v>19.7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1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1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4</v>
      </c>
      <c r="R15" s="2">
        <v>4.7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1</v>
      </c>
      <c r="Y15" s="5">
        <f t="shared" si="3"/>
        <v>1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1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</v>
      </c>
      <c r="R16" s="2">
        <v>2.2999999999999998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2</v>
      </c>
      <c r="R17" s="2">
        <v>3.9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0</v>
      </c>
      <c r="F18" s="1">
        <f t="shared" si="32"/>
        <v>1</v>
      </c>
      <c r="G18" s="1">
        <f t="shared" si="32"/>
        <v>0</v>
      </c>
      <c r="H18" s="1">
        <f t="shared" si="32"/>
        <v>1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4</v>
      </c>
      <c r="R18" s="2">
        <v>52.6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1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1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0</v>
      </c>
      <c r="F20" s="1">
        <f t="shared" si="34"/>
        <v>1</v>
      </c>
      <c r="G20" s="1">
        <f t="shared" si="34"/>
        <v>0</v>
      </c>
      <c r="H20" s="1">
        <f t="shared" si="34"/>
        <v>1</v>
      </c>
      <c r="I20" s="1">
        <f t="shared" si="34"/>
        <v>0</v>
      </c>
      <c r="P20" s="1" t="s">
        <v>77</v>
      </c>
      <c r="Q20" s="1">
        <v>4</v>
      </c>
      <c r="R20" s="2">
        <v>24.6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1</v>
      </c>
      <c r="F21" s="1">
        <f t="shared" si="35"/>
        <v>1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0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1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4</v>
      </c>
      <c r="R22" s="2">
        <v>26.8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2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1</v>
      </c>
      <c r="R24" s="2">
        <v>22.8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2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7</v>
      </c>
      <c r="G26" s="19">
        <f t="shared" si="42"/>
        <v>0</v>
      </c>
      <c r="H26" s="19">
        <f t="shared" si="42"/>
        <v>7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0</v>
      </c>
      <c r="L26" s="1">
        <f t="shared" si="43"/>
        <v>0</v>
      </c>
      <c r="P26" s="1" t="s">
        <v>78</v>
      </c>
      <c r="Q26" s="1">
        <v>4</v>
      </c>
      <c r="R26" s="2">
        <v>214.7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1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2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4</v>
      </c>
      <c r="R29" s="2">
        <v>817.7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-12</v>
      </c>
      <c r="Q30" s="1">
        <v>1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-12</v>
      </c>
      <c r="Q31" s="1">
        <v>2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7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-12</v>
      </c>
      <c r="P32" s="1" t="s">
        <v>80</v>
      </c>
      <c r="Q32" s="1">
        <v>4</v>
      </c>
      <c r="R32" s="26">
        <v>7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6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-12</v>
      </c>
      <c r="Q33" s="1">
        <v>1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-12</v>
      </c>
      <c r="Q34" s="1">
        <v>4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-12</v>
      </c>
      <c r="Q35" s="1">
        <v>2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-12</v>
      </c>
      <c r="Q36" s="1">
        <v>4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-12</v>
      </c>
      <c r="Q37" s="1">
        <v>14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-12</v>
      </c>
      <c r="Q38" s="1">
        <v>1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-12</v>
      </c>
      <c r="Q39" s="1">
        <v>2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-12</v>
      </c>
      <c r="Q40" s="1">
        <v>1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-12</v>
      </c>
      <c r="Q41" s="1">
        <v>14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-12</v>
      </c>
      <c r="Q42" s="1">
        <v>2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-12</v>
      </c>
      <c r="Q43" s="1">
        <v>14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-12</v>
      </c>
      <c r="P44" s="1" t="s">
        <v>81</v>
      </c>
      <c r="Q44" s="1">
        <v>4</v>
      </c>
      <c r="R44" s="2">
        <v>320.2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-12</v>
      </c>
      <c r="Q45" s="1">
        <v>1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-12</v>
      </c>
      <c r="Q46" s="1">
        <v>2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-12</v>
      </c>
      <c r="Q47" s="1">
        <v>14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-12</v>
      </c>
      <c r="P48" s="1" t="s">
        <v>82</v>
      </c>
      <c r="Q48" s="1">
        <v>4</v>
      </c>
      <c r="R48" s="2">
        <v>154.80000000000001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-12</v>
      </c>
      <c r="Q49" s="1">
        <v>1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-12</v>
      </c>
      <c r="Q50" s="1">
        <v>2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-12</v>
      </c>
      <c r="Q51" s="1">
        <v>14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-12</v>
      </c>
      <c r="Q52" s="1">
        <v>10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-12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-12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-12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-12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-12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96631BB2-D299-4FA7-B467-A0E494DF2A20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43367</v>
      </c>
      <c r="B1" s="1">
        <v>16</v>
      </c>
      <c r="C1" s="1" t="s">
        <v>25</v>
      </c>
      <c r="D1" s="1" t="s">
        <v>26</v>
      </c>
      <c r="E1" s="9">
        <v>4</v>
      </c>
      <c r="F1" s="9">
        <v>16</v>
      </c>
      <c r="G1" s="9">
        <v>10</v>
      </c>
      <c r="H1" s="9">
        <v>12</v>
      </c>
      <c r="I1" s="9">
        <v>3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6</v>
      </c>
      <c r="B2" s="1" t="s">
        <v>5</v>
      </c>
      <c r="D2" s="1">
        <f>R14</f>
        <v>3.8</v>
      </c>
      <c r="E2" s="1">
        <f>R15</f>
        <v>1.4</v>
      </c>
      <c r="F2" s="1">
        <f>R16</f>
        <v>3.7</v>
      </c>
      <c r="G2" s="1">
        <f>R17</f>
        <v>1.8</v>
      </c>
      <c r="J2" s="2">
        <f>D2</f>
        <v>3.8</v>
      </c>
      <c r="K2" s="2">
        <f>R32</f>
        <v>5.4</v>
      </c>
      <c r="L2" s="2">
        <f>R26</f>
        <v>71.5</v>
      </c>
      <c r="M2" s="2">
        <f>R44</f>
        <v>543.6</v>
      </c>
      <c r="N2" s="2">
        <f>R48</f>
        <v>418.6</v>
      </c>
      <c r="P2" s="8">
        <v>17.100000000000001</v>
      </c>
      <c r="Q2" s="8">
        <v>19.100000000000001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4</v>
      </c>
      <c r="C3" s="4">
        <v>1</v>
      </c>
      <c r="D3" s="4">
        <v>11</v>
      </c>
      <c r="E3" s="4">
        <v>3</v>
      </c>
      <c r="F3" s="4">
        <v>9</v>
      </c>
      <c r="G3" s="4">
        <v>5</v>
      </c>
      <c r="H3" s="4">
        <v>10</v>
      </c>
      <c r="I3" s="4">
        <v>13</v>
      </c>
      <c r="J3" s="10">
        <f>COUNTIF(B3:I3,$E$1)*$J$2-8</f>
        <v>-4.2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-22.6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-8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13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4</v>
      </c>
      <c r="C4" s="1">
        <f t="shared" ref="C4:H4" si="5">C3</f>
        <v>1</v>
      </c>
      <c r="D4" s="1">
        <f t="shared" si="5"/>
        <v>11</v>
      </c>
      <c r="E4" s="1">
        <f t="shared" si="5"/>
        <v>3</v>
      </c>
      <c r="F4" s="1">
        <f t="shared" si="5"/>
        <v>9</v>
      </c>
      <c r="G4" s="1">
        <f t="shared" si="5"/>
        <v>5</v>
      </c>
      <c r="H4" s="1">
        <f t="shared" si="5"/>
        <v>10</v>
      </c>
      <c r="J4" s="10">
        <f>COUNTIF(B4:I4,$E$1)*$J$2-7</f>
        <v>-3.2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-15.6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-7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10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4</v>
      </c>
      <c r="C5" s="1">
        <f t="shared" ref="C5" si="7">C4</f>
        <v>1</v>
      </c>
      <c r="D5" s="1">
        <f t="shared" ref="D5" si="8">D4</f>
        <v>11</v>
      </c>
      <c r="E5" s="1">
        <f t="shared" ref="E5" si="9">E4</f>
        <v>3</v>
      </c>
      <c r="F5" s="1">
        <f t="shared" ref="F5" si="10">F4</f>
        <v>9</v>
      </c>
      <c r="G5" s="1">
        <f t="shared" ref="G5" si="11">G4</f>
        <v>5</v>
      </c>
      <c r="J5" s="10">
        <f>COUNTIF(B5:I5,$E$1)*$J$2-6</f>
        <v>-2.2000000000000002</v>
      </c>
      <c r="K5" s="10">
        <f t="shared" si="6"/>
        <v>-15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5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4</v>
      </c>
      <c r="C6" s="1">
        <f t="shared" ref="C6" si="12">C5</f>
        <v>1</v>
      </c>
      <c r="D6" s="1">
        <f t="shared" ref="D6" si="13">D5</f>
        <v>11</v>
      </c>
      <c r="E6" s="1">
        <f t="shared" ref="E6" si="14">E5</f>
        <v>3</v>
      </c>
      <c r="F6" s="1">
        <f t="shared" ref="F6" si="15">F5</f>
        <v>9</v>
      </c>
      <c r="J6" s="10">
        <f>COUNTIF(B6:I6,$E$1)*$J$2-5</f>
        <v>-1.2000000000000002</v>
      </c>
      <c r="K6" s="10">
        <f t="shared" si="6"/>
        <v>-10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9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4</v>
      </c>
      <c r="C7" s="1">
        <f t="shared" ref="C7" si="16">C6</f>
        <v>1</v>
      </c>
      <c r="D7" s="1">
        <f t="shared" ref="D7" si="17">D6</f>
        <v>11</v>
      </c>
      <c r="E7" s="1">
        <f t="shared" ref="E7" si="18">E6</f>
        <v>3</v>
      </c>
      <c r="J7" s="10">
        <f>COUNTIF(B7:I7,$E$1)*$J$2-4</f>
        <v>-0.20000000000000018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3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4</v>
      </c>
      <c r="C8" s="1">
        <f t="shared" ref="C8" si="19">C7</f>
        <v>1</v>
      </c>
      <c r="D8" s="1">
        <f t="shared" ref="D8" si="20">D7</f>
        <v>11</v>
      </c>
      <c r="J8" s="10">
        <f>COUNTIF(B8:I8,$E$1)*$J$2-3</f>
        <v>0.79999999999999982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11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4</v>
      </c>
      <c r="C9" s="1">
        <f t="shared" ref="C9" si="21">C8</f>
        <v>1</v>
      </c>
      <c r="J9" s="10">
        <f>COUNTIF(B9:I9,$E$1)*$J$2-2</f>
        <v>1.7999999999999998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4</v>
      </c>
      <c r="J10" s="10">
        <f>COUNTIF(B10:I10,$E$1)*$J$2-1</f>
        <v>2.8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4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-33.5</v>
      </c>
      <c r="C11" s="1">
        <f t="shared" ref="C11:I11" si="22">COUNTIF($E$1:$G$1,C3)*$L$2-COMBIN(($B$1-1),2)</f>
        <v>-105</v>
      </c>
      <c r="D11" s="1">
        <f t="shared" si="22"/>
        <v>-105</v>
      </c>
      <c r="E11" s="1">
        <f t="shared" si="22"/>
        <v>-105</v>
      </c>
      <c r="F11" s="1">
        <f t="shared" si="22"/>
        <v>-105</v>
      </c>
      <c r="G11" s="1">
        <f t="shared" si="22"/>
        <v>-105</v>
      </c>
      <c r="H11" s="1">
        <f>COUNTIF($E$1:$G$1,H3)*$L$2-COMBIN(($B$1-1),2)</f>
        <v>-33.5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1</v>
      </c>
      <c r="X11" s="5">
        <f t="shared" si="2"/>
        <v>1</v>
      </c>
      <c r="Y11" s="5">
        <f t="shared" si="3"/>
        <v>1</v>
      </c>
    </row>
    <row r="12" spans="1:25" ht="12.75" customHeight="1" x14ac:dyDescent="0.25">
      <c r="A12" s="1" t="s">
        <v>36</v>
      </c>
      <c r="B12" s="1">
        <f>IF(B3=$E$1,1,0)</f>
        <v>1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1</v>
      </c>
      <c r="Y13" s="5">
        <f t="shared" si="3"/>
        <v>1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1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4</v>
      </c>
      <c r="R14" s="2">
        <v>3.8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4</v>
      </c>
      <c r="R15" s="2">
        <v>1.4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1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16</v>
      </c>
      <c r="R16" s="2">
        <v>3.7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10</v>
      </c>
      <c r="R17" s="2">
        <v>1.8</v>
      </c>
      <c r="U17" s="5">
        <v>16</v>
      </c>
      <c r="V17" s="5">
        <f t="shared" si="0"/>
        <v>1</v>
      </c>
      <c r="W17" s="5">
        <f t="shared" si="1"/>
        <v>1</v>
      </c>
      <c r="X17" s="5">
        <f t="shared" si="2"/>
        <v>1</v>
      </c>
      <c r="Y17" s="5">
        <f t="shared" si="3"/>
        <v>1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0</v>
      </c>
      <c r="E18" s="1">
        <f t="shared" si="32"/>
        <v>0</v>
      </c>
      <c r="F18" s="1">
        <f t="shared" si="32"/>
        <v>0</v>
      </c>
      <c r="G18" s="1">
        <f t="shared" si="32"/>
        <v>0</v>
      </c>
      <c r="H18" s="1">
        <f t="shared" si="32"/>
        <v>1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4</v>
      </c>
      <c r="R18" s="2">
        <v>35.5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1</v>
      </c>
      <c r="I19" s="1">
        <f t="shared" si="33"/>
        <v>0</v>
      </c>
      <c r="J19" s="1">
        <v>1</v>
      </c>
      <c r="Q19" s="1">
        <v>16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0</v>
      </c>
      <c r="E20" s="1">
        <f t="shared" si="34"/>
        <v>0</v>
      </c>
      <c r="F20" s="1">
        <f t="shared" si="34"/>
        <v>0</v>
      </c>
      <c r="G20" s="1">
        <f t="shared" si="34"/>
        <v>0</v>
      </c>
      <c r="H20" s="1">
        <f t="shared" si="34"/>
        <v>1</v>
      </c>
      <c r="I20" s="1">
        <f t="shared" si="34"/>
        <v>0</v>
      </c>
      <c r="P20" s="1" t="s">
        <v>77</v>
      </c>
      <c r="Q20" s="1">
        <v>4</v>
      </c>
      <c r="R20" s="2">
        <v>10.8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0</v>
      </c>
      <c r="E21" s="1">
        <f t="shared" si="35"/>
        <v>1</v>
      </c>
      <c r="F21" s="1">
        <f t="shared" si="35"/>
        <v>0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16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4</v>
      </c>
      <c r="R22" s="2">
        <v>6.5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0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10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4.4000000000000004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0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16</v>
      </c>
      <c r="R24" s="2">
        <v>18.100000000000001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10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0</v>
      </c>
      <c r="L26" s="1">
        <f t="shared" si="43"/>
        <v>0</v>
      </c>
      <c r="P26" s="1" t="s">
        <v>78</v>
      </c>
      <c r="Q26" s="1">
        <v>4</v>
      </c>
      <c r="R26" s="2">
        <v>71.5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16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1</v>
      </c>
      <c r="Q28" s="1">
        <v>10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4</v>
      </c>
      <c r="R29" s="2">
        <v>287.5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16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10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4</v>
      </c>
      <c r="R32" s="26">
        <v>5.4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16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11.100000000000001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4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1</v>
      </c>
      <c r="N35" s="1">
        <f t="shared" si="49"/>
        <v>57.5</v>
      </c>
      <c r="Q35" s="1">
        <v>10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4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12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16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10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16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12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10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12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4</v>
      </c>
      <c r="R44" s="2">
        <v>543.6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16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10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12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4</v>
      </c>
      <c r="R48" s="2">
        <v>418.6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16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10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12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3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39C9D15-B459-4506-A46A-4DE35BE3B5B5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1.7109375" style="1" customWidth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43368</v>
      </c>
      <c r="B1" s="1">
        <v>16</v>
      </c>
      <c r="C1" s="1" t="s">
        <v>25</v>
      </c>
      <c r="D1" s="1" t="s">
        <v>26</v>
      </c>
      <c r="E1" s="9">
        <v>13</v>
      </c>
      <c r="F1" s="9">
        <v>6</v>
      </c>
      <c r="G1" s="9">
        <v>8</v>
      </c>
      <c r="H1" s="9">
        <v>7</v>
      </c>
      <c r="I1" s="9">
        <v>2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84</v>
      </c>
      <c r="B2" s="1" t="s">
        <v>7</v>
      </c>
      <c r="D2" s="1">
        <f>R14</f>
        <v>16</v>
      </c>
      <c r="E2" s="1">
        <f>R15</f>
        <v>5.2</v>
      </c>
      <c r="F2" s="1">
        <f>R16</f>
        <v>14.5</v>
      </c>
      <c r="G2" s="1">
        <f>R17</f>
        <v>2.2999999999999998</v>
      </c>
      <c r="J2" s="2">
        <f>D2</f>
        <v>16</v>
      </c>
      <c r="K2" s="2">
        <f>R32</f>
        <v>19.399999999999999</v>
      </c>
      <c r="L2" s="2">
        <f>R26</f>
        <v>1178.3</v>
      </c>
      <c r="M2" s="2">
        <f>R44</f>
        <v>4204.6000000000004</v>
      </c>
      <c r="N2" s="2">
        <f>R48</f>
        <v>2585.8000000000002</v>
      </c>
      <c r="P2" s="8">
        <v>47.1</v>
      </c>
      <c r="Q2" s="8">
        <v>11.8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2</v>
      </c>
      <c r="C3" s="4">
        <v>8</v>
      </c>
      <c r="D3" s="4">
        <v>11</v>
      </c>
      <c r="E3" s="4">
        <v>1</v>
      </c>
      <c r="F3" s="4">
        <v>4</v>
      </c>
      <c r="G3" s="4">
        <v>7</v>
      </c>
      <c r="H3" s="4">
        <v>10</v>
      </c>
      <c r="I3" s="4">
        <v>15</v>
      </c>
      <c r="J3" s="10">
        <f>COUNTIF(B3:I3,$E$1)*$J$2-8</f>
        <v>-8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-8.6000000000000014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-8</v>
      </c>
      <c r="Q3" s="10">
        <f>COUNTIF(B3:I3,H1)*Q2-8</f>
        <v>3.8000000000000007</v>
      </c>
      <c r="R3" s="11">
        <f>IF(I3=$H$1,1,0)*$Q$2-1</f>
        <v>-1</v>
      </c>
      <c r="S3" s="12">
        <v>8</v>
      </c>
      <c r="T3" s="12">
        <f>I3</f>
        <v>15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2</v>
      </c>
      <c r="C4" s="1">
        <f t="shared" ref="C4:H4" si="5">C3</f>
        <v>8</v>
      </c>
      <c r="D4" s="1">
        <f t="shared" si="5"/>
        <v>11</v>
      </c>
      <c r="E4" s="1">
        <f t="shared" si="5"/>
        <v>1</v>
      </c>
      <c r="F4" s="1">
        <f t="shared" si="5"/>
        <v>4</v>
      </c>
      <c r="G4" s="1">
        <f t="shared" si="5"/>
        <v>7</v>
      </c>
      <c r="H4" s="1">
        <f t="shared" si="5"/>
        <v>10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-1.6000000000000014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-7</v>
      </c>
      <c r="Q4" s="10">
        <f>COUNTIF(B3:H3,H1)*Q2-7</f>
        <v>4.8000000000000007</v>
      </c>
      <c r="R4" s="11">
        <f>IF(H3=$H$1,1,0)*$Q$2-1</f>
        <v>-1</v>
      </c>
      <c r="S4" s="12">
        <v>7</v>
      </c>
      <c r="T4" s="12">
        <f>H3</f>
        <v>10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2</v>
      </c>
      <c r="C5" s="1">
        <f t="shared" ref="C5" si="7">C4</f>
        <v>8</v>
      </c>
      <c r="D5" s="1">
        <f t="shared" ref="D5" si="8">D4</f>
        <v>11</v>
      </c>
      <c r="E5" s="1">
        <f t="shared" ref="E5" si="9">E4</f>
        <v>1</v>
      </c>
      <c r="F5" s="1">
        <f t="shared" ref="F5" si="10">F4</f>
        <v>4</v>
      </c>
      <c r="G5" s="1">
        <f t="shared" ref="G5" si="11">G4</f>
        <v>7</v>
      </c>
      <c r="J5" s="10">
        <f>COUNTIF(B5:I5,$E$1)*$J$2-6</f>
        <v>-6</v>
      </c>
      <c r="K5" s="10">
        <f t="shared" si="6"/>
        <v>4.3999999999999986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-6</v>
      </c>
      <c r="Q5" s="10">
        <f>COUNTIF(B3:G3,H1)*Q2-6</f>
        <v>5.8000000000000007</v>
      </c>
      <c r="R5" s="11">
        <f>IF(G3=$H$1,1,0)*$Q$2-1</f>
        <v>10.8</v>
      </c>
      <c r="S5" s="12">
        <v>6</v>
      </c>
      <c r="T5" s="12">
        <f>G3</f>
        <v>7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2</v>
      </c>
      <c r="C6" s="1">
        <f t="shared" ref="C6" si="12">C5</f>
        <v>8</v>
      </c>
      <c r="D6" s="1">
        <f t="shared" ref="D6" si="13">D5</f>
        <v>11</v>
      </c>
      <c r="E6" s="1">
        <f t="shared" ref="E6" si="14">E5</f>
        <v>1</v>
      </c>
      <c r="F6" s="1">
        <f t="shared" ref="F6" si="15">F5</f>
        <v>4</v>
      </c>
      <c r="J6" s="10">
        <f>COUNTIF(B6:I6,$E$1)*$J$2-5</f>
        <v>-5</v>
      </c>
      <c r="K6" s="10">
        <f t="shared" si="6"/>
        <v>-10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-5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4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2</v>
      </c>
      <c r="C7" s="1">
        <f t="shared" ref="C7" si="16">C6</f>
        <v>8</v>
      </c>
      <c r="D7" s="1">
        <f t="shared" ref="D7" si="17">D6</f>
        <v>11</v>
      </c>
      <c r="E7" s="1">
        <f t="shared" ref="E7" si="18">E6</f>
        <v>1</v>
      </c>
      <c r="J7" s="10">
        <f>COUNTIF(B7:I7,$E$1)*$J$2-4</f>
        <v>-4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</v>
      </c>
      <c r="U7" s="5">
        <v>6</v>
      </c>
      <c r="V7" s="5">
        <f t="shared" si="0"/>
        <v>1</v>
      </c>
      <c r="W7" s="5">
        <f t="shared" si="1"/>
        <v>1</v>
      </c>
      <c r="X7" s="5">
        <f t="shared" si="2"/>
        <v>1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2</v>
      </c>
      <c r="C8" s="1">
        <f t="shared" ref="C8" si="19">C7</f>
        <v>8</v>
      </c>
      <c r="D8" s="1">
        <f t="shared" ref="D8" si="20">D7</f>
        <v>11</v>
      </c>
      <c r="J8" s="10">
        <f>COUNTIF(B8:I8,$E$1)*$J$2-3</f>
        <v>-3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11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1</v>
      </c>
      <c r="Y8" s="5">
        <f t="shared" si="3"/>
        <v>1</v>
      </c>
    </row>
    <row r="9" spans="1:25" ht="12.75" customHeight="1" x14ac:dyDescent="0.25">
      <c r="A9" s="1">
        <v>2</v>
      </c>
      <c r="B9" s="1">
        <f t="shared" si="4"/>
        <v>2</v>
      </c>
      <c r="C9" s="1">
        <f t="shared" ref="C9" si="21">C8</f>
        <v>8</v>
      </c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8</v>
      </c>
      <c r="U9" s="5">
        <v>8</v>
      </c>
      <c r="V9" s="5">
        <f t="shared" si="0"/>
        <v>0</v>
      </c>
      <c r="W9" s="5">
        <f t="shared" si="1"/>
        <v>1</v>
      </c>
      <c r="X9" s="5">
        <f t="shared" si="2"/>
        <v>1</v>
      </c>
      <c r="Y9" s="5">
        <f t="shared" si="3"/>
        <v>1</v>
      </c>
    </row>
    <row r="10" spans="1:25" ht="12.75" customHeight="1" x14ac:dyDescent="0.25">
      <c r="A10" s="1">
        <v>1</v>
      </c>
      <c r="B10" s="1">
        <f t="shared" si="4"/>
        <v>2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2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-105</v>
      </c>
      <c r="C11" s="1">
        <f t="shared" ref="C11:I11" si="22">COUNTIF($E$1:$G$1,C3)*$L$2-COMBIN(($B$1-1),2)</f>
        <v>1073.3</v>
      </c>
      <c r="D11" s="1">
        <f t="shared" si="22"/>
        <v>-105</v>
      </c>
      <c r="E11" s="1">
        <f t="shared" si="22"/>
        <v>-105</v>
      </c>
      <c r="F11" s="1">
        <f t="shared" si="22"/>
        <v>-105</v>
      </c>
      <c r="G11" s="1">
        <f t="shared" si="22"/>
        <v>-105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3.8000000000000007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1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13</v>
      </c>
      <c r="R14" s="2">
        <v>16</v>
      </c>
      <c r="U14" s="5">
        <v>13</v>
      </c>
      <c r="V14" s="5">
        <f t="shared" si="0"/>
        <v>1</v>
      </c>
      <c r="W14" s="5">
        <f t="shared" si="1"/>
        <v>1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1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13</v>
      </c>
      <c r="R15" s="2">
        <v>5.2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1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6</v>
      </c>
      <c r="R16" s="2">
        <v>14.5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8</v>
      </c>
      <c r="R17" s="2">
        <v>2.2999999999999998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0</v>
      </c>
      <c r="F18" s="1">
        <f t="shared" si="32"/>
        <v>0</v>
      </c>
      <c r="G18" s="1">
        <f t="shared" si="32"/>
        <v>1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13</v>
      </c>
      <c r="R18" s="2">
        <v>592.1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1</v>
      </c>
      <c r="D19" s="1">
        <f t="shared" si="33"/>
        <v>0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6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0</v>
      </c>
      <c r="F20" s="1">
        <f t="shared" si="34"/>
        <v>0</v>
      </c>
      <c r="G20" s="1">
        <f t="shared" si="34"/>
        <v>1</v>
      </c>
      <c r="H20" s="1">
        <f t="shared" si="34"/>
        <v>0</v>
      </c>
      <c r="I20" s="1">
        <f t="shared" si="34"/>
        <v>0</v>
      </c>
      <c r="P20" s="1" t="s">
        <v>77</v>
      </c>
      <c r="Q20" s="1">
        <v>13</v>
      </c>
      <c r="R20" s="2">
        <v>170.3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0</v>
      </c>
      <c r="F21" s="1">
        <f t="shared" si="35"/>
        <v>0</v>
      </c>
      <c r="G21" s="1">
        <f t="shared" si="35"/>
        <v>1</v>
      </c>
      <c r="H21" s="1">
        <f t="shared" si="35"/>
        <v>0</v>
      </c>
      <c r="I21" s="1">
        <f t="shared" si="35"/>
        <v>0</v>
      </c>
      <c r="J21" s="1">
        <f>IF(J3&gt;-J12,1,0)</f>
        <v>0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6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13</v>
      </c>
      <c r="R22" s="2">
        <v>17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8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0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6</v>
      </c>
      <c r="R24" s="2">
        <v>74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8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19.399999999999999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0</v>
      </c>
      <c r="L26" s="1">
        <f t="shared" si="43"/>
        <v>0</v>
      </c>
      <c r="P26" s="1" t="s">
        <v>78</v>
      </c>
      <c r="Q26" s="1">
        <v>13</v>
      </c>
      <c r="R26" s="2">
        <v>1178.3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6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8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13</v>
      </c>
      <c r="R29" s="2">
        <v>5614.6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-14</v>
      </c>
      <c r="Q30" s="1">
        <v>6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8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13</v>
      </c>
      <c r="R32" s="26">
        <v>19.399999999999999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6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-8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13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8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13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7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6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8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6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7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8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7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13</v>
      </c>
      <c r="R44" s="2">
        <v>4204.6000000000004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6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8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7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13</v>
      </c>
      <c r="R48" s="2">
        <v>2585.8000000000002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6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8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7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2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0D25B29-AD1C-4995-9350-4EC2A96776A7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43369</v>
      </c>
      <c r="B1" s="1">
        <v>17</v>
      </c>
      <c r="C1" s="1" t="s">
        <v>25</v>
      </c>
      <c r="D1" s="1" t="s">
        <v>26</v>
      </c>
      <c r="E1" s="9">
        <v>10</v>
      </c>
      <c r="F1" s="9">
        <v>15</v>
      </c>
      <c r="G1" s="9">
        <v>5</v>
      </c>
      <c r="H1" s="9">
        <v>13</v>
      </c>
      <c r="I1" s="9">
        <v>6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20</v>
      </c>
      <c r="B2" s="1" t="s">
        <v>5</v>
      </c>
      <c r="D2" s="1">
        <f>R14</f>
        <v>1.7</v>
      </c>
      <c r="E2" s="1">
        <f>R15</f>
        <v>1.1000000000000001</v>
      </c>
      <c r="F2" s="1">
        <f>R16</f>
        <v>1.2</v>
      </c>
      <c r="G2" s="1">
        <f>R17</f>
        <v>3.8</v>
      </c>
      <c r="J2" s="2">
        <f>D2</f>
        <v>1.7</v>
      </c>
      <c r="K2" s="2">
        <f>R32</f>
        <v>1.8</v>
      </c>
      <c r="L2" s="2">
        <f>R26</f>
        <v>20.7</v>
      </c>
      <c r="M2" s="2">
        <f>R44</f>
        <v>69.599999999999994</v>
      </c>
      <c r="N2" s="2">
        <f>R48</f>
        <v>512.1</v>
      </c>
      <c r="P2" s="8">
        <v>4.4000000000000004</v>
      </c>
      <c r="Q2" s="8">
        <v>12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10</v>
      </c>
      <c r="C3" s="4">
        <v>15</v>
      </c>
      <c r="D3" s="4">
        <v>4</v>
      </c>
      <c r="E3" s="4">
        <v>5</v>
      </c>
      <c r="F3" s="4">
        <v>12</v>
      </c>
      <c r="G3" s="4">
        <v>1</v>
      </c>
      <c r="H3" s="4">
        <v>13</v>
      </c>
      <c r="I3" s="4">
        <v>16</v>
      </c>
      <c r="J3" s="10">
        <f>COUNTIF(B3:I3,$E$1)*$J$2-8</f>
        <v>-6.3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-17.2</v>
      </c>
      <c r="L3" s="10">
        <f>IF((COUNTIF(B3:I3,$E$1)+COUNTIF(B3:I3,$F$1)+COUNTIF(B3:I3,$G$1))=3,$L$2,0)-COMBIN(8,3)</f>
        <v>-35.299999999999997</v>
      </c>
      <c r="M3" s="10">
        <f>IF((COUNTIF(B3:I3,$E$1)+COUNTIF(B3:I3,$F$1)+COUNTIF(B3:I3,$G$1)+COUNTIF(B3:I3,$H$1))=4,$M$2,0)-COMBIN(8,4)</f>
        <v>-0.40000000000000568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-3.5999999999999996</v>
      </c>
      <c r="Q3" s="10">
        <f>COUNTIF(B3:I3,H1)*Q2-8</f>
        <v>4</v>
      </c>
      <c r="R3" s="11">
        <f>IF(I3=$H$1,1,0)*$Q$2-1</f>
        <v>-1</v>
      </c>
      <c r="S3" s="12">
        <v>8</v>
      </c>
      <c r="T3" s="12">
        <f>I3</f>
        <v>16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10</v>
      </c>
      <c r="C4" s="1">
        <f t="shared" ref="C4:H4" si="5">C3</f>
        <v>15</v>
      </c>
      <c r="D4" s="1">
        <f t="shared" si="5"/>
        <v>4</v>
      </c>
      <c r="E4" s="1">
        <f t="shared" si="5"/>
        <v>5</v>
      </c>
      <c r="F4" s="1">
        <f t="shared" si="5"/>
        <v>12</v>
      </c>
      <c r="G4" s="1">
        <f t="shared" si="5"/>
        <v>1</v>
      </c>
      <c r="H4" s="1">
        <f t="shared" si="5"/>
        <v>13</v>
      </c>
      <c r="J4" s="10">
        <f>COUNTIF(B4:I4,$E$1)*$J$2-7</f>
        <v>-5.3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-10.199999999999999</v>
      </c>
      <c r="L4" s="10">
        <f>IF((COUNTIF(B4:I4,$E$1)+COUNTIF(B4:I4,$F$1)+COUNTIF(B4:I4,$G$1))=3,$L$2,0)-COMBIN(7,3)</f>
        <v>-14.3</v>
      </c>
      <c r="M4" s="10">
        <f>IF((COUNTIF(B4:I4,$E$1)+COUNTIF(B4:I4,$F$1)+COUNTIF(B4:I4,$G$1)+COUNTIF(B4:I4,$H$1))=4,$M$2,0)-COMBIN(7,4)</f>
        <v>34.599999999999994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-2.5999999999999996</v>
      </c>
      <c r="Q4" s="10">
        <f>COUNTIF(B3:H3,H1)*Q2-7</f>
        <v>5</v>
      </c>
      <c r="R4" s="11">
        <f>IF(H3=$H$1,1,0)*$Q$2-1</f>
        <v>11</v>
      </c>
      <c r="S4" s="12">
        <v>7</v>
      </c>
      <c r="T4" s="12">
        <f>H3</f>
        <v>13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10</v>
      </c>
      <c r="C5" s="1">
        <f t="shared" ref="C5" si="7">C4</f>
        <v>15</v>
      </c>
      <c r="D5" s="1">
        <f t="shared" ref="D5" si="8">D4</f>
        <v>4</v>
      </c>
      <c r="E5" s="1">
        <f t="shared" ref="E5" si="9">E4</f>
        <v>5</v>
      </c>
      <c r="F5" s="1">
        <f t="shared" ref="F5" si="10">F4</f>
        <v>12</v>
      </c>
      <c r="G5" s="1">
        <f t="shared" ref="G5" si="11">G4</f>
        <v>1</v>
      </c>
      <c r="J5" s="10">
        <f>COUNTIF(B5:I5,$E$1)*$J$2-6</f>
        <v>-4.3</v>
      </c>
      <c r="K5" s="10">
        <f t="shared" si="6"/>
        <v>-9.6</v>
      </c>
      <c r="L5" s="10">
        <f>IF((COUNTIF(B5:I5,$E$1)+COUNTIF(B5:I5,$F$1)+COUNTIF(B5:I5,$G$1))=3,$L$2,0)-COMBIN(6,3)</f>
        <v>0.69999999999999929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-1.5999999999999996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1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10</v>
      </c>
      <c r="C6" s="1">
        <f t="shared" ref="C6" si="12">C5</f>
        <v>15</v>
      </c>
      <c r="D6" s="1">
        <f t="shared" ref="D6" si="13">D5</f>
        <v>4</v>
      </c>
      <c r="E6" s="1">
        <f t="shared" ref="E6" si="14">E5</f>
        <v>5</v>
      </c>
      <c r="F6" s="1">
        <f t="shared" ref="F6" si="15">F5</f>
        <v>12</v>
      </c>
      <c r="J6" s="10">
        <f>COUNTIF(B6:I6,$E$1)*$J$2-5</f>
        <v>-3.3</v>
      </c>
      <c r="K6" s="10">
        <f t="shared" si="6"/>
        <v>-4.5999999999999996</v>
      </c>
      <c r="L6" s="10">
        <f>IF((COUNTIF(B6:I6,$E$1)+COUNTIF(B6:I6,$F$1)+COUNTIF(B6:I6,$G$1))=3,$L$2,0)-COMBIN(5,3)</f>
        <v>10.7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-0.59999999999999964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12</v>
      </c>
      <c r="U6" s="5">
        <v>5</v>
      </c>
      <c r="V6" s="5">
        <f t="shared" si="0"/>
        <v>0</v>
      </c>
      <c r="W6" s="5">
        <f t="shared" si="1"/>
        <v>1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10</v>
      </c>
      <c r="C7" s="1">
        <f t="shared" ref="C7" si="16">C6</f>
        <v>15</v>
      </c>
      <c r="D7" s="1">
        <f t="shared" ref="D7" si="17">D6</f>
        <v>4</v>
      </c>
      <c r="E7" s="1">
        <f t="shared" ref="E7" si="18">E6</f>
        <v>5</v>
      </c>
      <c r="J7" s="10">
        <f>COUNTIF(B7:I7,$E$1)*$J$2-4</f>
        <v>-2.2999999999999998</v>
      </c>
      <c r="K7" s="10">
        <f t="shared" si="6"/>
        <v>-0.59999999999999964</v>
      </c>
      <c r="L7" s="10">
        <f>IF((COUNTIF(B7:I7,$E$1)+COUNTIF(B7:I7,$F$1)+COUNTIF(B7:I7,$G$1))=3,$L$2,0)-COMBIN(4,3)</f>
        <v>16.7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0.40000000000000036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5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10</v>
      </c>
      <c r="C8" s="1">
        <f t="shared" ref="C8" si="19">C7</f>
        <v>15</v>
      </c>
      <c r="D8" s="1">
        <f t="shared" ref="D8" si="20">D7</f>
        <v>4</v>
      </c>
      <c r="J8" s="10">
        <f>COUNTIF(B8:I8,$E$1)*$J$2-3</f>
        <v>-1.3</v>
      </c>
      <c r="K8" s="10">
        <f t="shared" si="6"/>
        <v>-1.2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1.4000000000000004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4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10</v>
      </c>
      <c r="C9" s="1">
        <f t="shared" ref="C9" si="21">C8</f>
        <v>15</v>
      </c>
      <c r="J9" s="10">
        <f>COUNTIF(B9:I9,$E$1)*$J$2-2</f>
        <v>-0.30000000000000004</v>
      </c>
      <c r="K9" s="10">
        <f t="shared" si="6"/>
        <v>0.8</v>
      </c>
      <c r="L9" s="11"/>
      <c r="M9" s="11"/>
      <c r="N9" s="11"/>
      <c r="O9" s="11">
        <f>IF(C3=$F$1,1,0)*$P$2-1</f>
        <v>3.4000000000000004</v>
      </c>
      <c r="P9" s="11">
        <f>COUNTIF(B3:C3,F1)*P2-2</f>
        <v>2.4000000000000004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15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10</v>
      </c>
      <c r="J10" s="10">
        <f>COUNTIF(B10:I10,$E$1)*$J$2-1</f>
        <v>0.7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10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-99.3</v>
      </c>
      <c r="C11" s="1">
        <f t="shared" ref="C11:I11" si="22">COUNTIF($E$1:$G$1,C3)*$L$2-COMBIN(($B$1-1),2)</f>
        <v>-99.3</v>
      </c>
      <c r="D11" s="1">
        <f t="shared" si="22"/>
        <v>-120</v>
      </c>
      <c r="E11" s="1">
        <f t="shared" si="22"/>
        <v>-99.3</v>
      </c>
      <c r="F11" s="1">
        <f t="shared" si="22"/>
        <v>-120</v>
      </c>
      <c r="G11" s="1">
        <f t="shared" si="22"/>
        <v>-120</v>
      </c>
      <c r="H11" s="1">
        <f>COUNTIF($E$1:$G$1,H3)*$L$2-COMBIN(($B$1-1),2)</f>
        <v>-120</v>
      </c>
      <c r="I11" s="1">
        <f t="shared" si="22"/>
        <v>-120</v>
      </c>
      <c r="L11" s="1">
        <v>1</v>
      </c>
      <c r="O11" s="12"/>
      <c r="P11" s="3"/>
      <c r="Q11" s="3"/>
      <c r="R11" s="11">
        <f>SUM(R3:R10)</f>
        <v>4</v>
      </c>
      <c r="U11" s="5">
        <v>10</v>
      </c>
      <c r="V11" s="5">
        <f t="shared" si="0"/>
        <v>1</v>
      </c>
      <c r="W11" s="5">
        <f t="shared" si="1"/>
        <v>1</v>
      </c>
      <c r="X11" s="5">
        <f t="shared" si="2"/>
        <v>1</v>
      </c>
      <c r="Y11" s="5">
        <f t="shared" si="3"/>
        <v>1</v>
      </c>
    </row>
    <row r="12" spans="1:25" ht="12.75" customHeight="1" x14ac:dyDescent="0.25">
      <c r="A12" s="1" t="s">
        <v>36</v>
      </c>
      <c r="B12" s="1">
        <f>IF(B3=$E$1,1,0)</f>
        <v>1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1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1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10</v>
      </c>
      <c r="R14" s="2">
        <v>1.7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1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10</v>
      </c>
      <c r="R15" s="2">
        <v>1.1000000000000001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15</v>
      </c>
      <c r="R16" s="2">
        <v>1.2</v>
      </c>
      <c r="U16" s="5">
        <v>15</v>
      </c>
      <c r="V16" s="5">
        <f t="shared" si="0"/>
        <v>1</v>
      </c>
      <c r="W16" s="5">
        <f t="shared" si="1"/>
        <v>1</v>
      </c>
      <c r="X16" s="5">
        <f t="shared" si="2"/>
        <v>1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5</v>
      </c>
      <c r="R17" s="2">
        <v>3.8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1</v>
      </c>
      <c r="F18" s="1">
        <f t="shared" si="32"/>
        <v>0</v>
      </c>
      <c r="G18" s="1">
        <f t="shared" si="32"/>
        <v>0</v>
      </c>
      <c r="H18" s="1">
        <f t="shared" si="32"/>
        <v>1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10</v>
      </c>
      <c r="R18" s="2">
        <v>2.4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1</v>
      </c>
      <c r="D19" s="1">
        <f t="shared" si="33"/>
        <v>0</v>
      </c>
      <c r="E19" s="1">
        <f t="shared" si="33"/>
        <v>1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15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1</v>
      </c>
      <c r="F20" s="1">
        <f t="shared" si="34"/>
        <v>0</v>
      </c>
      <c r="G20" s="1">
        <f t="shared" si="34"/>
        <v>0</v>
      </c>
      <c r="H20" s="1">
        <f t="shared" si="34"/>
        <v>1</v>
      </c>
      <c r="I20" s="1">
        <f t="shared" si="34"/>
        <v>0</v>
      </c>
      <c r="P20" s="1" t="s">
        <v>77</v>
      </c>
      <c r="Q20" s="1">
        <v>10</v>
      </c>
      <c r="R20" s="2">
        <v>1.6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1</v>
      </c>
      <c r="F21" s="1">
        <f t="shared" si="35"/>
        <v>0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1</v>
      </c>
      <c r="N21" s="1">
        <f>IF(N3&gt;-N12,1,0)</f>
        <v>0</v>
      </c>
      <c r="Q21" s="1">
        <v>15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1</v>
      </c>
      <c r="N22" s="1">
        <f t="shared" si="37"/>
        <v>0</v>
      </c>
      <c r="Q22" s="1">
        <v>10</v>
      </c>
      <c r="R22" s="2">
        <v>7.1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0</v>
      </c>
      <c r="N23" s="1">
        <f t="shared" si="38"/>
        <v>0</v>
      </c>
      <c r="Q23" s="1">
        <v>5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0.8</v>
      </c>
      <c r="D24" s="19">
        <f t="shared" si="39"/>
        <v>-1</v>
      </c>
      <c r="E24" s="19">
        <f t="shared" si="39"/>
        <v>0.8</v>
      </c>
      <c r="F24" s="19">
        <f t="shared" si="39"/>
        <v>-1</v>
      </c>
      <c r="G24" s="19">
        <f t="shared" si="39"/>
        <v>-1</v>
      </c>
      <c r="H24" s="19">
        <f t="shared" si="39"/>
        <v>0.8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1</v>
      </c>
      <c r="M24" s="1">
        <f t="shared" si="40"/>
        <v>0</v>
      </c>
      <c r="N24" s="1">
        <f t="shared" si="40"/>
        <v>0</v>
      </c>
      <c r="Q24" s="1">
        <v>15</v>
      </c>
      <c r="R24" s="2">
        <v>7.5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1</v>
      </c>
      <c r="M25" s="1">
        <f t="shared" si="41"/>
        <v>0</v>
      </c>
      <c r="Q25" s="1">
        <v>5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1.8</v>
      </c>
      <c r="F26" s="19">
        <f t="shared" si="42"/>
        <v>0</v>
      </c>
      <c r="G26" s="19">
        <f t="shared" si="42"/>
        <v>0</v>
      </c>
      <c r="H26" s="19">
        <f t="shared" si="42"/>
        <v>1.8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1</v>
      </c>
      <c r="L26" s="1">
        <f t="shared" si="43"/>
        <v>0</v>
      </c>
      <c r="P26" s="1" t="s">
        <v>78</v>
      </c>
      <c r="Q26" s="1">
        <v>10</v>
      </c>
      <c r="R26" s="2">
        <v>20.7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1</v>
      </c>
      <c r="C27" s="18">
        <f t="shared" ref="C27:C81" si="44">B27*$L$2</f>
        <v>20.7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1</v>
      </c>
      <c r="Q27" s="1">
        <v>15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1</v>
      </c>
      <c r="Q28" s="1">
        <v>5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10</v>
      </c>
      <c r="R29" s="2">
        <v>49.8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1.8</v>
      </c>
      <c r="I30" s="19">
        <f t="shared" si="48"/>
        <v>0</v>
      </c>
      <c r="L30" s="1" t="s">
        <v>42</v>
      </c>
      <c r="M30" s="1">
        <f>COUNTIF(E1:G1,B3)*COUNTIF(E1:G1,C3)</f>
        <v>1</v>
      </c>
      <c r="N30" s="1">
        <f>M30*$L$2-($B$1-2)</f>
        <v>5.6999999999999993</v>
      </c>
      <c r="Q30" s="1">
        <v>15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-15</v>
      </c>
      <c r="Q31" s="1">
        <v>5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1</v>
      </c>
      <c r="N32" s="1">
        <f t="shared" si="49"/>
        <v>5.6999999999999993</v>
      </c>
      <c r="P32" s="1" t="s">
        <v>80</v>
      </c>
      <c r="Q32" s="1">
        <v>10</v>
      </c>
      <c r="R32" s="26">
        <v>1.8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9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-15</v>
      </c>
      <c r="Q33" s="1">
        <v>15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-9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-15</v>
      </c>
      <c r="Q34" s="1">
        <v>10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-15</v>
      </c>
      <c r="Q35" s="1">
        <v>5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-15</v>
      </c>
      <c r="Q36" s="1">
        <v>10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-15</v>
      </c>
      <c r="Q37" s="1">
        <v>13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1</v>
      </c>
      <c r="N38" s="1">
        <f t="shared" si="49"/>
        <v>5.6999999999999993</v>
      </c>
      <c r="Q38" s="1">
        <v>15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-15</v>
      </c>
      <c r="Q39" s="1">
        <v>5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-15</v>
      </c>
      <c r="Q40" s="1">
        <v>15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-15</v>
      </c>
      <c r="Q41" s="1">
        <v>13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-15</v>
      </c>
      <c r="Q42" s="1">
        <v>5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-15</v>
      </c>
      <c r="Q43" s="1">
        <v>13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-15</v>
      </c>
      <c r="P44" s="1" t="s">
        <v>81</v>
      </c>
      <c r="Q44" s="1">
        <v>10</v>
      </c>
      <c r="R44" s="2">
        <v>69.599999999999994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-15</v>
      </c>
      <c r="Q45" s="1">
        <v>15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-15</v>
      </c>
      <c r="Q46" s="1">
        <v>5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-15</v>
      </c>
      <c r="Q47" s="1">
        <v>13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-15</v>
      </c>
      <c r="P48" s="1" t="s">
        <v>82</v>
      </c>
      <c r="Q48" s="1">
        <v>10</v>
      </c>
      <c r="R48" s="2">
        <v>512.1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-15</v>
      </c>
      <c r="Q49" s="1">
        <v>15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-15</v>
      </c>
      <c r="Q50" s="1">
        <v>5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-15</v>
      </c>
      <c r="Q51" s="1">
        <v>13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-15</v>
      </c>
      <c r="Q52" s="1">
        <v>16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-15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-15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-15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-15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-15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D2572B3-4AFB-481D-930C-EBDCD14C6B48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43370</v>
      </c>
      <c r="B1" s="1">
        <v>16</v>
      </c>
      <c r="C1" s="1" t="s">
        <v>25</v>
      </c>
      <c r="D1" s="1" t="s">
        <v>26</v>
      </c>
      <c r="E1" s="9">
        <v>15</v>
      </c>
      <c r="F1" s="9">
        <v>9</v>
      </c>
      <c r="G1" s="9">
        <v>2</v>
      </c>
      <c r="H1" s="9">
        <v>5</v>
      </c>
      <c r="I1" s="9">
        <v>4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21</v>
      </c>
      <c r="B2" s="1" t="s">
        <v>9</v>
      </c>
      <c r="D2" s="1">
        <f>R14</f>
        <v>10.6</v>
      </c>
      <c r="E2" s="1">
        <f>R15</f>
        <v>2.6</v>
      </c>
      <c r="F2" s="1">
        <f>R16</f>
        <v>1.2</v>
      </c>
      <c r="G2" s="1">
        <f>R17</f>
        <v>1.6</v>
      </c>
      <c r="J2" s="2">
        <f>D2</f>
        <v>10.6</v>
      </c>
      <c r="K2" s="2">
        <f>R32</f>
        <v>2</v>
      </c>
      <c r="L2" s="2">
        <f>R26</f>
        <v>35.1</v>
      </c>
      <c r="M2" s="2">
        <f>R44</f>
        <v>81</v>
      </c>
      <c r="N2" s="2">
        <f>R48</f>
        <v>62.4</v>
      </c>
      <c r="P2" s="8">
        <v>4.5999999999999996</v>
      </c>
      <c r="Q2" s="8">
        <v>11.2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2</v>
      </c>
      <c r="C3" s="4">
        <v>9</v>
      </c>
      <c r="D3" s="4">
        <v>11</v>
      </c>
      <c r="E3" s="4">
        <v>7</v>
      </c>
      <c r="F3" s="4">
        <v>8</v>
      </c>
      <c r="G3" s="4">
        <v>6</v>
      </c>
      <c r="H3" s="4">
        <v>4</v>
      </c>
      <c r="I3" s="4">
        <v>10</v>
      </c>
      <c r="J3" s="10">
        <f>COUNTIF(B3:I3,$E$1)*$J$2-8</f>
        <v>-8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-26</v>
      </c>
      <c r="L3" s="10">
        <f>IF((COUNTIF(B3:I3,$E$1)+COUNTIF(B3:I3,$F$1)+COUNTIF(B3:I3,$G$1))=3,$L$2,0)-COMBIN(8,3)</f>
        <v>-56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-3.4000000000000004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10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1</v>
      </c>
      <c r="X3" s="5">
        <f t="shared" ref="X3:X21" si="2">COUNTIF($E$1:$H$1,U3)</f>
        <v>1</v>
      </c>
      <c r="Y3" s="5">
        <f t="shared" ref="Y3:Y21" si="3">COUNTIF($E$1:$I$1,U3)</f>
        <v>1</v>
      </c>
    </row>
    <row r="4" spans="1:25" ht="12.75" customHeight="1" x14ac:dyDescent="0.25">
      <c r="A4" s="1">
        <v>7</v>
      </c>
      <c r="B4" s="1">
        <f t="shared" ref="B4:B10" si="4">B3</f>
        <v>2</v>
      </c>
      <c r="C4" s="1">
        <f t="shared" ref="C4:H4" si="5">C3</f>
        <v>9</v>
      </c>
      <c r="D4" s="1">
        <f t="shared" si="5"/>
        <v>11</v>
      </c>
      <c r="E4" s="1">
        <f t="shared" si="5"/>
        <v>7</v>
      </c>
      <c r="F4" s="1">
        <f t="shared" si="5"/>
        <v>8</v>
      </c>
      <c r="G4" s="1">
        <f t="shared" si="5"/>
        <v>6</v>
      </c>
      <c r="H4" s="1">
        <f t="shared" si="5"/>
        <v>4</v>
      </c>
      <c r="J4" s="10">
        <f>COUNTIF(B4:I4,$E$1)*$J$2-7</f>
        <v>-7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-19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-2.4000000000000004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4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2</v>
      </c>
      <c r="C5" s="1">
        <f t="shared" ref="C5" si="7">C4</f>
        <v>9</v>
      </c>
      <c r="D5" s="1">
        <f t="shared" ref="D5" si="8">D4</f>
        <v>11</v>
      </c>
      <c r="E5" s="1">
        <f t="shared" ref="E5" si="9">E4</f>
        <v>7</v>
      </c>
      <c r="F5" s="1">
        <f t="shared" ref="F5" si="10">F4</f>
        <v>8</v>
      </c>
      <c r="G5" s="1">
        <f t="shared" ref="G5" si="11">G4</f>
        <v>6</v>
      </c>
      <c r="J5" s="10">
        <f>COUNTIF(B5:I5,$E$1)*$J$2-6</f>
        <v>-6</v>
      </c>
      <c r="K5" s="10">
        <f t="shared" si="6"/>
        <v>-13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-1.4000000000000004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6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2</v>
      </c>
      <c r="C6" s="1">
        <f t="shared" ref="C6" si="12">C5</f>
        <v>9</v>
      </c>
      <c r="D6" s="1">
        <f t="shared" ref="D6" si="13">D5</f>
        <v>11</v>
      </c>
      <c r="E6" s="1">
        <f t="shared" ref="E6" si="14">E5</f>
        <v>7</v>
      </c>
      <c r="F6" s="1">
        <f t="shared" ref="F6" si="15">F5</f>
        <v>8</v>
      </c>
      <c r="J6" s="10">
        <f>COUNTIF(B6:I6,$E$1)*$J$2-5</f>
        <v>-5</v>
      </c>
      <c r="K6" s="10">
        <f t="shared" si="6"/>
        <v>-8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-0.40000000000000036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8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2</v>
      </c>
      <c r="C7" s="1">
        <f t="shared" ref="C7" si="16">C6</f>
        <v>9</v>
      </c>
      <c r="D7" s="1">
        <f t="shared" ref="D7" si="17">D6</f>
        <v>11</v>
      </c>
      <c r="E7" s="1">
        <f t="shared" ref="E7" si="18">E6</f>
        <v>7</v>
      </c>
      <c r="J7" s="10">
        <f>COUNTIF(B7:I7,$E$1)*$J$2-4</f>
        <v>-4</v>
      </c>
      <c r="K7" s="10">
        <f t="shared" si="6"/>
        <v>-4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0.59999999999999964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7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2</v>
      </c>
      <c r="C8" s="1">
        <f t="shared" ref="C8" si="19">C7</f>
        <v>9</v>
      </c>
      <c r="D8" s="1">
        <f t="shared" ref="D8" si="20">D7</f>
        <v>11</v>
      </c>
      <c r="J8" s="10">
        <f>COUNTIF(B8:I8,$E$1)*$J$2-3</f>
        <v>-3</v>
      </c>
      <c r="K8" s="10">
        <f t="shared" si="6"/>
        <v>-1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1.5999999999999996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11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2</v>
      </c>
      <c r="C9" s="1">
        <f t="shared" ref="C9" si="21">C8</f>
        <v>9</v>
      </c>
      <c r="J9" s="10">
        <f>COUNTIF(B9:I9,$E$1)*$J$2-2</f>
        <v>-2</v>
      </c>
      <c r="K9" s="10">
        <f t="shared" si="6"/>
        <v>1</v>
      </c>
      <c r="L9" s="11"/>
      <c r="M9" s="11"/>
      <c r="N9" s="11"/>
      <c r="O9" s="11">
        <f>IF(C3=$F$1,1,0)*$P$2-1</f>
        <v>3.5999999999999996</v>
      </c>
      <c r="P9" s="11">
        <f>COUNTIF(B3:C3,F1)*P2-2</f>
        <v>2.5999999999999996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9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2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2</v>
      </c>
      <c r="U10" s="5">
        <v>9</v>
      </c>
      <c r="V10" s="5">
        <f t="shared" si="0"/>
        <v>1</v>
      </c>
      <c r="W10" s="5">
        <f t="shared" si="1"/>
        <v>1</v>
      </c>
      <c r="X10" s="5">
        <f t="shared" si="2"/>
        <v>1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-69.900000000000006</v>
      </c>
      <c r="C11" s="1">
        <f t="shared" ref="C11:I11" si="22">COUNTIF($E$1:$G$1,C3)*$L$2-COMBIN(($B$1-1),2)</f>
        <v>-69.900000000000006</v>
      </c>
      <c r="D11" s="1">
        <f t="shared" si="22"/>
        <v>-105</v>
      </c>
      <c r="E11" s="1">
        <f t="shared" si="22"/>
        <v>-105</v>
      </c>
      <c r="F11" s="1">
        <f t="shared" si="22"/>
        <v>-105</v>
      </c>
      <c r="G11" s="1">
        <f t="shared" si="22"/>
        <v>-105</v>
      </c>
      <c r="H11" s="1">
        <f>COUNTIF($E$1:$G$1,H3)*$L$2-COMBIN(($B$1-1),2)</f>
        <v>-105</v>
      </c>
      <c r="I11" s="1">
        <f t="shared" si="22"/>
        <v>-105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1</v>
      </c>
      <c r="D13" s="1">
        <f t="shared" si="24"/>
        <v>0</v>
      </c>
      <c r="E13" s="1">
        <f t="shared" si="24"/>
        <v>0</v>
      </c>
      <c r="F13" s="1">
        <f t="shared" si="24"/>
        <v>0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1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15</v>
      </c>
      <c r="R14" s="2">
        <v>10.6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15</v>
      </c>
      <c r="R15" s="2">
        <v>2.6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1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9</v>
      </c>
      <c r="R16" s="2">
        <v>1.2</v>
      </c>
      <c r="U16" s="5">
        <v>15</v>
      </c>
      <c r="V16" s="5">
        <f t="shared" si="0"/>
        <v>1</v>
      </c>
      <c r="W16" s="5">
        <f t="shared" si="1"/>
        <v>1</v>
      </c>
      <c r="X16" s="5">
        <f t="shared" si="2"/>
        <v>1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2</v>
      </c>
      <c r="R17" s="2">
        <v>1.6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1</v>
      </c>
      <c r="D18" s="1">
        <f t="shared" si="32"/>
        <v>0</v>
      </c>
      <c r="E18" s="1">
        <f t="shared" si="32"/>
        <v>0</v>
      </c>
      <c r="F18" s="1">
        <f t="shared" si="32"/>
        <v>0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15</v>
      </c>
      <c r="R18" s="2">
        <v>24.6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1</v>
      </c>
      <c r="D19" s="1">
        <f t="shared" si="33"/>
        <v>0</v>
      </c>
      <c r="E19" s="1">
        <f t="shared" si="33"/>
        <v>0</v>
      </c>
      <c r="F19" s="1">
        <f t="shared" si="33"/>
        <v>0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9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1</v>
      </c>
      <c r="D20" s="1">
        <f t="shared" si="34"/>
        <v>0</v>
      </c>
      <c r="E20" s="1">
        <f t="shared" si="34"/>
        <v>0</v>
      </c>
      <c r="F20" s="1">
        <f t="shared" si="34"/>
        <v>0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15</v>
      </c>
      <c r="R20" s="2">
        <v>7.8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1</v>
      </c>
      <c r="D21" s="1">
        <f t="shared" si="35"/>
        <v>0</v>
      </c>
      <c r="E21" s="1">
        <f t="shared" si="35"/>
        <v>0</v>
      </c>
      <c r="F21" s="1">
        <f t="shared" si="35"/>
        <v>0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0</v>
      </c>
      <c r="K21" s="1">
        <f t="shared" ref="K21:M21" si="36">IF(K3&gt;-K12,1,0)</f>
        <v>1</v>
      </c>
      <c r="L21" s="1">
        <f t="shared" si="36"/>
        <v>0</v>
      </c>
      <c r="M21" s="1">
        <f t="shared" si="36"/>
        <v>0</v>
      </c>
      <c r="N21" s="1">
        <f>IF(N3&gt;-N12,1,0)</f>
        <v>0</v>
      </c>
      <c r="Q21" s="1">
        <v>9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0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15</v>
      </c>
      <c r="R22" s="2">
        <v>10.8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0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2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0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9</v>
      </c>
      <c r="R24" s="2">
        <v>2.2999999999999998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0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2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0</v>
      </c>
      <c r="K26" s="1">
        <f t="shared" si="43"/>
        <v>1</v>
      </c>
      <c r="L26" s="1">
        <f t="shared" si="43"/>
        <v>0</v>
      </c>
      <c r="P26" s="1" t="s">
        <v>78</v>
      </c>
      <c r="Q26" s="1">
        <v>15</v>
      </c>
      <c r="R26" s="2">
        <v>35.1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1</v>
      </c>
      <c r="Q27" s="1">
        <v>9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0</v>
      </c>
      <c r="Q28" s="1">
        <v>2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15</v>
      </c>
      <c r="R29" s="2">
        <v>241.6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1</v>
      </c>
      <c r="N30" s="1">
        <f>M30*$L$2-($B$1-2)</f>
        <v>21.1</v>
      </c>
      <c r="Q30" s="1">
        <v>9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-14</v>
      </c>
      <c r="Q31" s="1">
        <v>2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0</v>
      </c>
      <c r="N32" s="1">
        <f t="shared" si="49"/>
        <v>-14</v>
      </c>
      <c r="P32" s="1" t="s">
        <v>80</v>
      </c>
      <c r="Q32" s="1">
        <v>15</v>
      </c>
      <c r="R32" s="26">
        <v>2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8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-14</v>
      </c>
      <c r="Q33" s="1">
        <v>9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3.1999999999999993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-14</v>
      </c>
      <c r="Q34" s="1">
        <v>15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-14</v>
      </c>
      <c r="Q35" s="1">
        <v>2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-14</v>
      </c>
      <c r="Q36" s="1">
        <v>15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-14</v>
      </c>
      <c r="Q37" s="1">
        <v>5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-14</v>
      </c>
      <c r="Q38" s="1">
        <v>9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-14</v>
      </c>
      <c r="Q39" s="1">
        <v>2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-14</v>
      </c>
      <c r="Q40" s="1">
        <v>9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-14</v>
      </c>
      <c r="Q41" s="1">
        <v>5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-14</v>
      </c>
      <c r="Q42" s="1">
        <v>2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-14</v>
      </c>
      <c r="Q43" s="1">
        <v>5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-14</v>
      </c>
      <c r="P44" s="1" t="s">
        <v>81</v>
      </c>
      <c r="Q44" s="1">
        <v>15</v>
      </c>
      <c r="R44" s="2">
        <v>81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-14</v>
      </c>
      <c r="Q45" s="1">
        <v>9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-14</v>
      </c>
      <c r="Q46" s="1">
        <v>2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-14</v>
      </c>
      <c r="Q47" s="1">
        <v>5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-14</v>
      </c>
      <c r="P48" s="1" t="s">
        <v>82</v>
      </c>
      <c r="Q48" s="1">
        <v>15</v>
      </c>
      <c r="R48" s="2">
        <v>62.4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-14</v>
      </c>
      <c r="Q49" s="1">
        <v>9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-14</v>
      </c>
      <c r="Q50" s="1">
        <v>2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-14</v>
      </c>
      <c r="Q51" s="1">
        <v>5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-14</v>
      </c>
      <c r="Q52" s="1">
        <v>4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-14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-14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-14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-14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D8A541E-17B3-42CF-9C7E-A586B7BA56F5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" style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43371</v>
      </c>
      <c r="B1" s="1">
        <v>18</v>
      </c>
      <c r="C1" s="1" t="s">
        <v>25</v>
      </c>
      <c r="D1" s="1" t="s">
        <v>26</v>
      </c>
      <c r="E1" s="9">
        <v>18</v>
      </c>
      <c r="F1" s="9">
        <v>17</v>
      </c>
      <c r="G1" s="9">
        <v>10</v>
      </c>
      <c r="H1" s="9">
        <v>1</v>
      </c>
      <c r="I1" s="9">
        <v>15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5</v>
      </c>
      <c r="D2" s="1">
        <f>R14</f>
        <v>3.8</v>
      </c>
      <c r="E2" s="1">
        <f>R15</f>
        <v>1.4</v>
      </c>
      <c r="F2" s="1">
        <f>R16</f>
        <v>2</v>
      </c>
      <c r="G2" s="1">
        <f>R17</f>
        <v>1.4</v>
      </c>
      <c r="J2" s="2">
        <f>D2</f>
        <v>3.8</v>
      </c>
      <c r="K2" s="2">
        <f>R32</f>
        <v>1.8</v>
      </c>
      <c r="L2" s="2">
        <f>R26</f>
        <v>10</v>
      </c>
      <c r="M2" s="2">
        <f>R44</f>
        <v>84.8</v>
      </c>
      <c r="N2" s="2">
        <f>R48</f>
        <v>93.9</v>
      </c>
      <c r="P2" s="8">
        <v>7.3</v>
      </c>
      <c r="Q2" s="8">
        <v>18.399999999999999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1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18</v>
      </c>
      <c r="C3" s="4">
        <v>11</v>
      </c>
      <c r="D3" s="4">
        <v>6</v>
      </c>
      <c r="E3" s="4">
        <v>10</v>
      </c>
      <c r="F3" s="4">
        <v>17</v>
      </c>
      <c r="G3" s="4">
        <v>13</v>
      </c>
      <c r="H3" s="4">
        <v>15</v>
      </c>
      <c r="I3" s="4">
        <v>14</v>
      </c>
      <c r="J3" s="10">
        <f>COUNTIF(B3:I3,$E$1)*$J$2-8</f>
        <v>-4.2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-22.6</v>
      </c>
      <c r="L3" s="10">
        <f>IF((COUNTIF(B3:I3,$E$1)+COUNTIF(B3:I3,$F$1)+COUNTIF(B3:I3,$G$1))=3,$L$2,0)-COMBIN(8,3)</f>
        <v>-46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-0.70000000000000018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14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18</v>
      </c>
      <c r="C4" s="1">
        <f t="shared" ref="C4:H4" si="5">C3</f>
        <v>11</v>
      </c>
      <c r="D4" s="1">
        <f t="shared" si="5"/>
        <v>6</v>
      </c>
      <c r="E4" s="1">
        <f t="shared" si="5"/>
        <v>10</v>
      </c>
      <c r="F4" s="1">
        <f t="shared" si="5"/>
        <v>17</v>
      </c>
      <c r="G4" s="1">
        <f t="shared" si="5"/>
        <v>13</v>
      </c>
      <c r="H4" s="1">
        <f t="shared" si="5"/>
        <v>15</v>
      </c>
      <c r="J4" s="10">
        <f>COUNTIF(B4:I4,$E$1)*$J$2-7</f>
        <v>-3.2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-15.6</v>
      </c>
      <c r="L4" s="10">
        <f>IF((COUNTIF(B4:I4,$E$1)+COUNTIF(B4:I4,$F$1)+COUNTIF(B4:I4,$G$1))=3,$L$2,0)-COMBIN(7,3)</f>
        <v>-25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0.29999999999999982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15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0</v>
      </c>
      <c r="Y4" s="5">
        <f t="shared" si="3"/>
        <v>0</v>
      </c>
    </row>
    <row r="5" spans="1:25" ht="12.75" customHeight="1" x14ac:dyDescent="0.25">
      <c r="A5" s="1">
        <v>6</v>
      </c>
      <c r="B5" s="1">
        <f t="shared" si="4"/>
        <v>18</v>
      </c>
      <c r="C5" s="1">
        <f t="shared" ref="C5" si="7">C4</f>
        <v>11</v>
      </c>
      <c r="D5" s="1">
        <f t="shared" ref="D5" si="8">D4</f>
        <v>6</v>
      </c>
      <c r="E5" s="1">
        <f t="shared" ref="E5" si="9">E4</f>
        <v>10</v>
      </c>
      <c r="F5" s="1">
        <f t="shared" ref="F5" si="10">F4</f>
        <v>17</v>
      </c>
      <c r="G5" s="1">
        <f t="shared" ref="G5" si="11">G4</f>
        <v>13</v>
      </c>
      <c r="J5" s="10">
        <f>COUNTIF(B5:I5,$E$1)*$J$2-6</f>
        <v>-2.2000000000000002</v>
      </c>
      <c r="K5" s="10">
        <f t="shared" si="6"/>
        <v>-9.6</v>
      </c>
      <c r="L5" s="10">
        <f>IF((COUNTIF(B5:I5,$E$1)+COUNTIF(B5:I5,$F$1)+COUNTIF(B5:I5,$G$1))=3,$L$2,0)-COMBIN(6,3)</f>
        <v>-10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1.2999999999999998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13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0</v>
      </c>
      <c r="Y5" s="5">
        <f t="shared" si="3"/>
        <v>0</v>
      </c>
    </row>
    <row r="6" spans="1:25" ht="12.75" customHeight="1" x14ac:dyDescent="0.25">
      <c r="A6" s="1">
        <v>5</v>
      </c>
      <c r="B6" s="1">
        <f t="shared" si="4"/>
        <v>18</v>
      </c>
      <c r="C6" s="1">
        <f t="shared" ref="C6" si="12">C5</f>
        <v>11</v>
      </c>
      <c r="D6" s="1">
        <f t="shared" ref="D6" si="13">D5</f>
        <v>6</v>
      </c>
      <c r="E6" s="1">
        <f t="shared" ref="E6" si="14">E5</f>
        <v>10</v>
      </c>
      <c r="F6" s="1">
        <f t="shared" ref="F6" si="15">F5</f>
        <v>17</v>
      </c>
      <c r="J6" s="10">
        <f>COUNTIF(B6:I6,$E$1)*$J$2-5</f>
        <v>-1.2000000000000002</v>
      </c>
      <c r="K6" s="10">
        <f t="shared" si="6"/>
        <v>-4.5999999999999996</v>
      </c>
      <c r="L6" s="10">
        <f>IF((COUNTIF(B6:I6,$E$1)+COUNTIF(B6:I6,$F$1)+COUNTIF(B6:I6,$G$1))=3,$L$2,0)-COMBIN(5,3)</f>
        <v>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6.3</v>
      </c>
      <c r="P6" s="11">
        <f>COUNTIF(B3:F3,F1)*P2-5</f>
        <v>2.2999999999999998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17</v>
      </c>
      <c r="U6" s="5">
        <v>5</v>
      </c>
      <c r="V6" s="5">
        <f t="shared" si="0"/>
        <v>0</v>
      </c>
      <c r="W6" s="5">
        <f t="shared" si="1"/>
        <v>0</v>
      </c>
      <c r="X6" s="5">
        <f t="shared" si="2"/>
        <v>0</v>
      </c>
      <c r="Y6" s="5">
        <f t="shared" si="3"/>
        <v>0</v>
      </c>
    </row>
    <row r="7" spans="1:25" ht="12.75" customHeight="1" x14ac:dyDescent="0.25">
      <c r="A7" s="1">
        <v>4</v>
      </c>
      <c r="B7" s="1">
        <f t="shared" si="4"/>
        <v>18</v>
      </c>
      <c r="C7" s="1">
        <f t="shared" ref="C7" si="16">C6</f>
        <v>11</v>
      </c>
      <c r="D7" s="1">
        <f t="shared" ref="D7" si="17">D6</f>
        <v>6</v>
      </c>
      <c r="E7" s="1">
        <f t="shared" ref="E7" si="18">E6</f>
        <v>10</v>
      </c>
      <c r="J7" s="10">
        <f>COUNTIF(B7:I7,$E$1)*$J$2-4</f>
        <v>-0.20000000000000018</v>
      </c>
      <c r="K7" s="10">
        <f t="shared" si="6"/>
        <v>-4.2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10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18</v>
      </c>
      <c r="C8" s="1">
        <f t="shared" ref="C8" si="19">C7</f>
        <v>11</v>
      </c>
      <c r="D8" s="1">
        <f t="shared" ref="D8" si="20">D7</f>
        <v>6</v>
      </c>
      <c r="J8" s="10">
        <f>COUNTIF(B8:I8,$E$1)*$J$2-3</f>
        <v>0.79999999999999982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6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18</v>
      </c>
      <c r="C9" s="1">
        <f t="shared" ref="C9" si="21">C8</f>
        <v>11</v>
      </c>
      <c r="J9" s="10">
        <f>COUNTIF(B9:I9,$E$1)*$J$2-2</f>
        <v>1.7999999999999998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11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18</v>
      </c>
      <c r="J10" s="10">
        <f>COUNTIF(B10:I10,$E$1)*$J$2-1</f>
        <v>2.8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18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-126</v>
      </c>
      <c r="C11" s="1">
        <f t="shared" ref="C11:I11" si="22">COUNTIF($E$1:$G$1,C3)*$L$2-COMBIN(($B$1-1),2)</f>
        <v>-136</v>
      </c>
      <c r="D11" s="1">
        <f t="shared" si="22"/>
        <v>-136</v>
      </c>
      <c r="E11" s="1">
        <f t="shared" si="22"/>
        <v>-126</v>
      </c>
      <c r="F11" s="1">
        <f t="shared" si="22"/>
        <v>-126</v>
      </c>
      <c r="G11" s="1">
        <f t="shared" si="22"/>
        <v>-136</v>
      </c>
      <c r="H11" s="1">
        <f>COUNTIF($E$1:$G$1,H3)*$L$2-COMBIN(($B$1-1),2)</f>
        <v>-136</v>
      </c>
      <c r="I11" s="1">
        <f t="shared" si="22"/>
        <v>-136</v>
      </c>
      <c r="L11" s="1">
        <v>1</v>
      </c>
      <c r="O11" s="12"/>
      <c r="P11" s="3"/>
      <c r="Q11" s="3"/>
      <c r="R11" s="11">
        <f>SUM(R3:R10)</f>
        <v>-8</v>
      </c>
      <c r="U11" s="5">
        <v>10</v>
      </c>
      <c r="V11" s="5">
        <f t="shared" si="0"/>
        <v>0</v>
      </c>
      <c r="W11" s="5">
        <f t="shared" si="1"/>
        <v>1</v>
      </c>
      <c r="X11" s="5">
        <f t="shared" si="2"/>
        <v>1</v>
      </c>
      <c r="Y11" s="5">
        <f t="shared" si="3"/>
        <v>1</v>
      </c>
    </row>
    <row r="12" spans="1:25" ht="12.75" customHeight="1" x14ac:dyDescent="0.25">
      <c r="A12" s="1" t="s">
        <v>36</v>
      </c>
      <c r="B12" s="1">
        <f>IF(B3=$E$1,1,0)</f>
        <v>1</v>
      </c>
      <c r="C12" s="1">
        <f t="shared" ref="C12:I12" si="23">IF(C3=$E$1,1,0)</f>
        <v>0</v>
      </c>
      <c r="D12" s="1">
        <f t="shared" si="23"/>
        <v>0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1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1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0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18</v>
      </c>
      <c r="R14" s="2">
        <v>3.8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18</v>
      </c>
      <c r="R15" s="2">
        <v>1.4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0</v>
      </c>
      <c r="F16" s="1">
        <f t="shared" si="31"/>
        <v>0</v>
      </c>
      <c r="G16" s="1">
        <f t="shared" si="31"/>
        <v>0</v>
      </c>
      <c r="H16" s="1">
        <f t="shared" si="31"/>
        <v>1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17</v>
      </c>
      <c r="R16" s="2">
        <v>2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1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10</v>
      </c>
      <c r="R17" s="2">
        <v>1.4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32">COUNTIF($E$1:$H$1,C3)*IF($K$3&lt;$K$12,1,0)</f>
        <v>0</v>
      </c>
      <c r="D18" s="1">
        <f t="shared" si="32"/>
        <v>0</v>
      </c>
      <c r="E18" s="1">
        <f t="shared" si="32"/>
        <v>1</v>
      </c>
      <c r="F18" s="1">
        <f t="shared" si="32"/>
        <v>1</v>
      </c>
      <c r="G18" s="1">
        <f t="shared" si="32"/>
        <v>0</v>
      </c>
      <c r="H18" s="1">
        <f t="shared" si="32"/>
        <v>0</v>
      </c>
      <c r="I18" s="1">
        <f t="shared" si="32"/>
        <v>0</v>
      </c>
      <c r="J18" s="1">
        <v>2</v>
      </c>
      <c r="K18" s="1">
        <f t="shared" si="25"/>
        <v>1</v>
      </c>
      <c r="P18" s="1" t="s">
        <v>76</v>
      </c>
      <c r="Q18" s="1">
        <v>18</v>
      </c>
      <c r="R18" s="2">
        <v>16.2</v>
      </c>
      <c r="U18" s="5">
        <v>17</v>
      </c>
      <c r="V18" s="5">
        <f t="shared" si="0"/>
        <v>1</v>
      </c>
      <c r="W18" s="5">
        <f t="shared" si="1"/>
        <v>1</v>
      </c>
      <c r="X18" s="5">
        <f t="shared" si="2"/>
        <v>1</v>
      </c>
      <c r="Y18" s="5">
        <f t="shared" si="3"/>
        <v>1</v>
      </c>
    </row>
    <row r="19" spans="1:25" ht="12.75" customHeight="1" x14ac:dyDescent="0.25">
      <c r="A19" s="1" t="s">
        <v>2</v>
      </c>
      <c r="B19" s="1">
        <f>COUNTIF($E$1:$G$1,B3)</f>
        <v>1</v>
      </c>
      <c r="C19" s="1">
        <f t="shared" ref="C19:I19" si="33">COUNTIF($E$1:$G$1,C3)</f>
        <v>0</v>
      </c>
      <c r="D19" s="1">
        <f t="shared" si="33"/>
        <v>0</v>
      </c>
      <c r="E19" s="1">
        <f t="shared" si="33"/>
        <v>1</v>
      </c>
      <c r="F19" s="1">
        <f t="shared" si="33"/>
        <v>1</v>
      </c>
      <c r="G19" s="1">
        <f t="shared" si="33"/>
        <v>0</v>
      </c>
      <c r="H19" s="1">
        <f t="shared" si="33"/>
        <v>0</v>
      </c>
      <c r="I19" s="1">
        <f t="shared" si="33"/>
        <v>0</v>
      </c>
      <c r="J19" s="1">
        <v>1</v>
      </c>
      <c r="Q19" s="1">
        <v>17</v>
      </c>
      <c r="U19" s="5">
        <v>18</v>
      </c>
      <c r="V19" s="5">
        <f t="shared" si="0"/>
        <v>1</v>
      </c>
      <c r="W19" s="5">
        <f t="shared" si="1"/>
        <v>1</v>
      </c>
      <c r="X19" s="5">
        <f t="shared" si="2"/>
        <v>1</v>
      </c>
      <c r="Y19" s="5">
        <f t="shared" si="3"/>
        <v>1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34">COUNTIF($E$1:$H$1,C3)</f>
        <v>0</v>
      </c>
      <c r="D20" s="1">
        <f t="shared" si="34"/>
        <v>0</v>
      </c>
      <c r="E20" s="1">
        <f t="shared" si="34"/>
        <v>1</v>
      </c>
      <c r="F20" s="1">
        <f t="shared" si="34"/>
        <v>1</v>
      </c>
      <c r="G20" s="1">
        <f t="shared" si="34"/>
        <v>0</v>
      </c>
      <c r="H20" s="1">
        <f t="shared" si="34"/>
        <v>0</v>
      </c>
      <c r="I20" s="1">
        <f t="shared" si="34"/>
        <v>0</v>
      </c>
      <c r="P20" s="1" t="s">
        <v>77</v>
      </c>
      <c r="Q20" s="1">
        <v>18</v>
      </c>
      <c r="R20" s="2">
        <v>4.8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35">COUNTIF($E$1:$I$1,C3)</f>
        <v>0</v>
      </c>
      <c r="D21" s="1">
        <f t="shared" si="35"/>
        <v>0</v>
      </c>
      <c r="E21" s="1">
        <f t="shared" si="35"/>
        <v>1</v>
      </c>
      <c r="F21" s="1">
        <f t="shared" si="35"/>
        <v>1</v>
      </c>
      <c r="G21" s="1">
        <f t="shared" si="35"/>
        <v>0</v>
      </c>
      <c r="H21" s="1">
        <f t="shared" si="35"/>
        <v>1</v>
      </c>
      <c r="I21" s="1">
        <f t="shared" si="35"/>
        <v>0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Q21" s="1">
        <v>17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1</v>
      </c>
      <c r="M22" s="1">
        <f t="shared" si="37"/>
        <v>0</v>
      </c>
      <c r="N22" s="1">
        <f t="shared" si="37"/>
        <v>0</v>
      </c>
      <c r="Q22" s="1">
        <v>18</v>
      </c>
      <c r="R22" s="2">
        <v>2.7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1</v>
      </c>
      <c r="M23" s="1">
        <f t="shared" si="38"/>
        <v>0</v>
      </c>
      <c r="N23" s="1">
        <f t="shared" si="38"/>
        <v>0</v>
      </c>
      <c r="Q23" s="1">
        <v>10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0.8</v>
      </c>
      <c r="F24" s="19">
        <f t="shared" si="39"/>
        <v>0.8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1</v>
      </c>
      <c r="M24" s="1">
        <f t="shared" si="40"/>
        <v>0</v>
      </c>
      <c r="N24" s="1">
        <f t="shared" si="40"/>
        <v>0</v>
      </c>
      <c r="Q24" s="1">
        <v>17</v>
      </c>
      <c r="R24" s="2">
        <v>5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1</v>
      </c>
      <c r="L25" s="1">
        <f t="shared" si="41"/>
        <v>0</v>
      </c>
      <c r="M25" s="1">
        <f t="shared" si="41"/>
        <v>0</v>
      </c>
      <c r="Q25" s="1">
        <v>10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0</v>
      </c>
      <c r="L26" s="1">
        <f t="shared" si="43"/>
        <v>0</v>
      </c>
      <c r="P26" s="1" t="s">
        <v>78</v>
      </c>
      <c r="Q26" s="1">
        <v>18</v>
      </c>
      <c r="R26" s="2">
        <v>10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1</v>
      </c>
      <c r="K27" s="1">
        <f t="shared" si="45"/>
        <v>0</v>
      </c>
      <c r="Q27" s="1">
        <v>17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0</v>
      </c>
      <c r="G28" s="19">
        <f t="shared" si="46"/>
        <v>0</v>
      </c>
      <c r="H28" s="19">
        <f t="shared" si="46"/>
        <v>0</v>
      </c>
      <c r="I28" s="19">
        <f t="shared" si="46"/>
        <v>0</v>
      </c>
      <c r="J28" s="1">
        <f t="shared" ref="J28" si="47">IF(J10&gt;-J19,1,0)</f>
        <v>1</v>
      </c>
      <c r="Q28" s="1">
        <v>10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18</v>
      </c>
      <c r="R29" s="2">
        <v>76.400000000000006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1.8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-16</v>
      </c>
      <c r="Q30" s="1">
        <v>17</v>
      </c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-16</v>
      </c>
      <c r="Q31" s="1">
        <v>10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0</v>
      </c>
      <c r="L32" s="1" t="s">
        <v>44</v>
      </c>
      <c r="M32" s="1">
        <f>COUNTIF(E1:G1,B3)*COUNTIF(E1:G1,E3)</f>
        <v>1</v>
      </c>
      <c r="N32" s="1">
        <f t="shared" si="49"/>
        <v>-6</v>
      </c>
      <c r="P32" s="1" t="s">
        <v>80</v>
      </c>
      <c r="Q32" s="1">
        <v>18</v>
      </c>
      <c r="R32" s="26">
        <v>1.8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10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1</v>
      </c>
      <c r="N33" s="1">
        <f t="shared" si="49"/>
        <v>-6</v>
      </c>
      <c r="Q33" s="1">
        <v>17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8.3999999999999986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-16</v>
      </c>
      <c r="Q34" s="1">
        <v>18</v>
      </c>
      <c r="R34" s="27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-16</v>
      </c>
      <c r="Q35" s="1">
        <v>10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-16</v>
      </c>
      <c r="Q36" s="1">
        <v>18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1</v>
      </c>
      <c r="C37" s="18">
        <f t="shared" si="44"/>
        <v>10</v>
      </c>
      <c r="L37" s="1" t="s">
        <v>49</v>
      </c>
      <c r="M37" s="1">
        <f>COUNTIF(E1:G1,C3)*COUNTIF(E1:G1,D3)</f>
        <v>0</v>
      </c>
      <c r="N37" s="1">
        <f t="shared" si="49"/>
        <v>-16</v>
      </c>
      <c r="Q37" s="1">
        <v>1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-16</v>
      </c>
      <c r="Q38" s="1">
        <v>17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-16</v>
      </c>
      <c r="Q39" s="1">
        <v>10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-16</v>
      </c>
      <c r="Q40" s="1">
        <v>17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-16</v>
      </c>
      <c r="Q41" s="1">
        <v>1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-16</v>
      </c>
      <c r="Q42" s="1">
        <v>10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-16</v>
      </c>
      <c r="Q43" s="1">
        <v>1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0</v>
      </c>
      <c r="N44" s="1">
        <f t="shared" si="49"/>
        <v>-16</v>
      </c>
      <c r="P44" s="1" t="s">
        <v>81</v>
      </c>
      <c r="Q44" s="1">
        <v>18</v>
      </c>
      <c r="R44" s="2">
        <v>84.8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-16</v>
      </c>
      <c r="Q45" s="1">
        <v>17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-16</v>
      </c>
      <c r="Q46" s="1">
        <v>10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49"/>
        <v>-16</v>
      </c>
      <c r="Q47" s="1">
        <v>1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1</v>
      </c>
      <c r="N48" s="1">
        <f t="shared" si="49"/>
        <v>-6</v>
      </c>
      <c r="P48" s="1" t="s">
        <v>82</v>
      </c>
      <c r="Q48" s="1">
        <v>18</v>
      </c>
      <c r="R48" s="2">
        <v>93.9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-16</v>
      </c>
      <c r="Q49" s="1">
        <v>17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-16</v>
      </c>
      <c r="Q50" s="1">
        <v>10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-16</v>
      </c>
      <c r="Q51" s="1">
        <v>1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-16</v>
      </c>
      <c r="Q52" s="1">
        <v>15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-16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0</v>
      </c>
      <c r="N54" s="1">
        <f t="shared" si="49"/>
        <v>-16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-16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-16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-16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44"/>
        <v>0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C58A420-00C9-44C0-85B1-E33FCB7BA34B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I4" sqref="I4"/>
    </sheetView>
  </sheetViews>
  <sheetFormatPr baseColWidth="10" defaultColWidth="10" defaultRowHeight="12.75" customHeight="1" x14ac:dyDescent="0.25"/>
  <cols>
    <col min="1" max="1" width="10.7109375" style="1" bestFit="1" customWidth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43372</v>
      </c>
      <c r="B1" s="1">
        <v>14</v>
      </c>
      <c r="C1" s="1" t="s">
        <v>25</v>
      </c>
      <c r="D1" s="1" t="s">
        <v>26</v>
      </c>
      <c r="E1" s="9">
        <v>4</v>
      </c>
      <c r="F1" s="9">
        <v>5</v>
      </c>
      <c r="G1" s="9">
        <v>13</v>
      </c>
      <c r="H1" s="9">
        <v>3</v>
      </c>
      <c r="I1" s="9">
        <v>9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11</v>
      </c>
      <c r="B2" s="1" t="s">
        <v>9</v>
      </c>
      <c r="D2" s="2">
        <f>R14</f>
        <v>3.4</v>
      </c>
      <c r="E2" s="2">
        <f>R15</f>
        <v>1.7</v>
      </c>
      <c r="F2" s="1">
        <f>R16</f>
        <v>2</v>
      </c>
      <c r="G2" s="1">
        <f>R17</f>
        <v>10.3</v>
      </c>
      <c r="J2" s="2">
        <f>D2</f>
        <v>3.4</v>
      </c>
      <c r="K2" s="2">
        <f>R32</f>
        <v>5.2</v>
      </c>
      <c r="L2" s="2">
        <f>R26</f>
        <v>351.4</v>
      </c>
      <c r="M2" s="2">
        <f>R44</f>
        <v>460.7</v>
      </c>
      <c r="N2" s="2">
        <f>R48</f>
        <v>871.7</v>
      </c>
      <c r="O2" s="2"/>
      <c r="P2" s="8">
        <v>6.6</v>
      </c>
      <c r="Q2" s="8">
        <v>12.3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0</v>
      </c>
    </row>
    <row r="3" spans="1:25" s="3" customFormat="1" ht="12.75" customHeight="1" x14ac:dyDescent="0.25">
      <c r="A3" s="3">
        <v>8</v>
      </c>
      <c r="B3" s="4">
        <v>2</v>
      </c>
      <c r="C3" s="4">
        <v>1</v>
      </c>
      <c r="D3" s="4">
        <v>4</v>
      </c>
      <c r="E3" s="4">
        <v>9</v>
      </c>
      <c r="F3" s="4">
        <v>5</v>
      </c>
      <c r="G3" s="4">
        <v>7</v>
      </c>
      <c r="H3" s="4">
        <v>8</v>
      </c>
      <c r="I3" s="4">
        <v>13</v>
      </c>
      <c r="J3" s="10">
        <f>COUNTIF(B3:I3,$E$1)*$J$2-8</f>
        <v>-4.5999999999999996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-12.399999999999999</v>
      </c>
      <c r="L3" s="10">
        <f>IF((COUNTIF(B3:I3,$E$1)+COUNTIF(B3:I3,$F$1)+COUNTIF(B3:I3,$G$1))=3,$L$2,0)-COMBIN(8,3)</f>
        <v>295.39999999999998</v>
      </c>
      <c r="M3" s="10">
        <f>IF((COUNTIF(B3:I3,$E$1)+COUNTIF(B3:I3,$F$1)+COUNTIF(B3:I3,$G$1)+COUNTIF(B3:I3,$H$1))=4,$M$2,0)-COMBIN(8,4)</f>
        <v>-70</v>
      </c>
      <c r="N3" s="10">
        <f>IF((COUNTIF(B3:I3,$E$1)+COUNTIF(B3:I3,$F$1)+COUNTIF(B3:I3,$G$1)+COUNTIF(B3:I3,$H$1)+COUNTIF(B3:I3,$I$1))=5,$N$2,0)-COMBIN(8,5)</f>
        <v>-56</v>
      </c>
      <c r="O3" s="11">
        <f>IF(I3=$F$1,1,0)*$P$2-1</f>
        <v>-1</v>
      </c>
      <c r="P3" s="10">
        <f>COUNTIF(B3:I3,F1)*P2-8</f>
        <v>-1.4000000000000004</v>
      </c>
      <c r="Q3" s="10">
        <f>COUNTIF(B3:I3,H1)*Q2-8</f>
        <v>-8</v>
      </c>
      <c r="R3" s="11">
        <f>IF(I3=$H$1,1,0)*$Q$2-1</f>
        <v>-1</v>
      </c>
      <c r="S3" s="12">
        <v>8</v>
      </c>
      <c r="T3" s="12">
        <f>I3</f>
        <v>13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B10" si="4">B3</f>
        <v>2</v>
      </c>
      <c r="C4" s="1">
        <f t="shared" ref="C4:H4" si="5">C3</f>
        <v>1</v>
      </c>
      <c r="D4" s="1">
        <f t="shared" si="5"/>
        <v>4</v>
      </c>
      <c r="E4" s="1">
        <f t="shared" si="5"/>
        <v>9</v>
      </c>
      <c r="F4" s="1">
        <f t="shared" si="5"/>
        <v>5</v>
      </c>
      <c r="G4" s="1">
        <f t="shared" si="5"/>
        <v>7</v>
      </c>
      <c r="H4" s="1">
        <f t="shared" si="5"/>
        <v>8</v>
      </c>
      <c r="J4" s="10">
        <f>COUNTIF(B4:I4,$E$1)*$J$2-7</f>
        <v>-3.6</v>
      </c>
      <c r="K4" s="10">
        <f t="shared" ref="K4:K9" si="6">IF((COUNTIF(B4:I4,$E$1)+COUNTIF(B4:I4,$F$1)+COUNTIF(B4:I4,$G$1)+COUNTIF(B4:I4,$H$1))&gt;1,(COMBIN((COUNTIF(B4:I4,$E$1)+COUNTIF(B4:I4,$F$1)+COUNTIF(B4:I4,$G$1)+COUNTIF(B4:I4,$H$1)),2)*$K$2)-COMBIN(A4,2),-COMBIN(A4,2))</f>
        <v>-15.8</v>
      </c>
      <c r="L4" s="10">
        <f>IF((COUNTIF(B4:I4,$E$1)+COUNTIF(B4:I4,$F$1)+COUNTIF(B4:I4,$G$1))=3,$L$2,0)-COMBIN(7,3)</f>
        <v>-35</v>
      </c>
      <c r="M4" s="10">
        <f>IF((COUNTIF(B4:I4,$E$1)+COUNTIF(B4:I4,$F$1)+COUNTIF(B4:I4,$G$1)+COUNTIF(B4:I4,$H$1))=4,$M$2,0)-COMBIN(7,4)</f>
        <v>-35</v>
      </c>
      <c r="N4" s="10">
        <f>IF((COUNTIF(B4:I4,$E$1)+COUNTIF(B4:I4,$F$1)+COUNTIF(B4:I4,$G$1)+COUNTIF(B4:I4,$H$1)+COUNTIF(B4:I4,$I$1))=5,$N$2,0)-COMBIN(7,5)</f>
        <v>-21</v>
      </c>
      <c r="O4" s="11">
        <f>IF(H3=$F$1,1,0)*$P$2-1</f>
        <v>-1</v>
      </c>
      <c r="P4" s="11">
        <f>COUNTIF(B3:H3,F1)*P2-7</f>
        <v>-0.40000000000000036</v>
      </c>
      <c r="Q4" s="10">
        <f>COUNTIF(B3:H3,H1)*Q2-7</f>
        <v>-7</v>
      </c>
      <c r="R4" s="11">
        <f>IF(H3=$H$1,1,0)*$Q$2-1</f>
        <v>-1</v>
      </c>
      <c r="S4" s="12">
        <v>7</v>
      </c>
      <c r="T4" s="12">
        <f>H3</f>
        <v>8</v>
      </c>
      <c r="U4" s="5">
        <v>3</v>
      </c>
      <c r="V4" s="5">
        <f t="shared" si="0"/>
        <v>0</v>
      </c>
      <c r="W4" s="5">
        <f t="shared" si="1"/>
        <v>0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2</v>
      </c>
      <c r="C5" s="1">
        <f t="shared" ref="C5" si="7">C4</f>
        <v>1</v>
      </c>
      <c r="D5" s="1">
        <f t="shared" ref="D5" si="8">D4</f>
        <v>4</v>
      </c>
      <c r="E5" s="1">
        <f t="shared" ref="E5" si="9">E4</f>
        <v>9</v>
      </c>
      <c r="F5" s="1">
        <f t="shared" ref="F5" si="10">F4</f>
        <v>5</v>
      </c>
      <c r="G5" s="1">
        <f t="shared" ref="G5" si="11">G4</f>
        <v>7</v>
      </c>
      <c r="J5" s="10">
        <f>COUNTIF(B5:I5,$E$1)*$J$2-6</f>
        <v>-2.6</v>
      </c>
      <c r="K5" s="10">
        <f t="shared" si="6"/>
        <v>-9.8000000000000007</v>
      </c>
      <c r="L5" s="10">
        <f>IF((COUNTIF(B5:I5,$E$1)+COUNTIF(B5:I5,$F$1)+COUNTIF(B5:I5,$G$1))=3,$L$2,0)-COMBIN(6,3)</f>
        <v>-20</v>
      </c>
      <c r="M5" s="10">
        <f>IF((COUNTIF(B5:I5,$E$1)+COUNTIF(B5:I5,$F$1)+COUNTIF(B5:I5,$G$1)+COUNTIF(B5:I5,$H$1))=4,$M$2,0)-COMBIN(6,4)</f>
        <v>-15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0.59999999999999964</v>
      </c>
      <c r="Q5" s="10">
        <f>COUNTIF(B3:G3,H1)*Q2-6</f>
        <v>-6</v>
      </c>
      <c r="R5" s="11">
        <f>IF(G3=$H$1,1,0)*$Q$2-1</f>
        <v>-1</v>
      </c>
      <c r="S5" s="12">
        <v>6</v>
      </c>
      <c r="T5" s="12">
        <f>G3</f>
        <v>7</v>
      </c>
      <c r="U5" s="5">
        <v>4</v>
      </c>
      <c r="V5" s="5">
        <f t="shared" si="0"/>
        <v>1</v>
      </c>
      <c r="W5" s="5">
        <f t="shared" si="1"/>
        <v>1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2</v>
      </c>
      <c r="C6" s="1">
        <f t="shared" ref="C6" si="12">C5</f>
        <v>1</v>
      </c>
      <c r="D6" s="1">
        <f t="shared" ref="D6" si="13">D5</f>
        <v>4</v>
      </c>
      <c r="E6" s="1">
        <f t="shared" ref="E6" si="14">E5</f>
        <v>9</v>
      </c>
      <c r="F6" s="1">
        <f t="shared" ref="F6" si="15">F5</f>
        <v>5</v>
      </c>
      <c r="J6" s="10">
        <f>COUNTIF(B6:I6,$E$1)*$J$2-5</f>
        <v>-1.6</v>
      </c>
      <c r="K6" s="10">
        <f t="shared" si="6"/>
        <v>-4.8</v>
      </c>
      <c r="L6" s="10">
        <f>IF((COUNTIF(B6:I6,$E$1)+COUNTIF(B6:I6,$F$1)+COUNTIF(B6:I6,$G$1))=3,$L$2,0)-COMBIN(5,3)</f>
        <v>-10</v>
      </c>
      <c r="M6" s="10">
        <f>IF((COUNTIF(B6:I6,$E$1)+COUNTIF(B6:I6,$F$1)+COUNTIF(B6:I6,$G$1)+COUNTIF(B6:I6,$H$1))=4,$M$2,0)-COMBIN(5,4)</f>
        <v>-5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5.6</v>
      </c>
      <c r="P6" s="11">
        <f>COUNTIF(B3:F3,F1)*P2-5</f>
        <v>1.5999999999999996</v>
      </c>
      <c r="Q6" s="10">
        <f>COUNTIF(B3:F3,H1)*Q2-5</f>
        <v>-5</v>
      </c>
      <c r="R6" s="11">
        <f>IF(F3=$H$1,1,0)*$Q$2-1</f>
        <v>-1</v>
      </c>
      <c r="S6" s="12">
        <v>5</v>
      </c>
      <c r="T6" s="12">
        <f>F3</f>
        <v>5</v>
      </c>
      <c r="U6" s="5">
        <v>5</v>
      </c>
      <c r="V6" s="5">
        <f t="shared" si="0"/>
        <v>1</v>
      </c>
      <c r="W6" s="5">
        <f t="shared" si="1"/>
        <v>1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2</v>
      </c>
      <c r="C7" s="1">
        <f t="shared" ref="C7" si="16">C6</f>
        <v>1</v>
      </c>
      <c r="D7" s="1">
        <f t="shared" ref="D7" si="17">D6</f>
        <v>4</v>
      </c>
      <c r="E7" s="1">
        <f t="shared" ref="E7" si="18">E6</f>
        <v>9</v>
      </c>
      <c r="J7" s="10">
        <f>COUNTIF(B7:I7,$E$1)*$J$2-4</f>
        <v>-0.60000000000000009</v>
      </c>
      <c r="K7" s="10">
        <f t="shared" si="6"/>
        <v>-6</v>
      </c>
      <c r="L7" s="10">
        <f>IF((COUNTIF(B7:I7,$E$1)+COUNTIF(B7:I7,$F$1)+COUNTIF(B7:I7,$G$1))=3,$L$2,0)-COMBIN(4,3)</f>
        <v>-4</v>
      </c>
      <c r="M7" s="10">
        <f>IF((COUNTIF(B7:I7,$E$1)+COUNTIF(B7:I7,$F$1)+COUNTIF(B7:I7,$G$1)+COUNTIF(B7:I7,$H$1))=4,$M$2,0)-COMBIN(4,4)</f>
        <v>-1</v>
      </c>
      <c r="N7" s="11"/>
      <c r="O7" s="11">
        <f>IF(E3=$F$1,1,0)*$P$2-1</f>
        <v>-1</v>
      </c>
      <c r="P7" s="11">
        <f>COUNTIF(B3:E3,F1)*P2-4</f>
        <v>-4</v>
      </c>
      <c r="Q7" s="10">
        <f>COUNTIF(B3:E3,H1)*Q2-4</f>
        <v>-4</v>
      </c>
      <c r="R7" s="11">
        <f>IF(E3=$H$1,1,0)*$Q$2-1</f>
        <v>-1</v>
      </c>
      <c r="S7" s="12">
        <v>4</v>
      </c>
      <c r="T7" s="12">
        <f>E3</f>
        <v>9</v>
      </c>
      <c r="U7" s="5">
        <v>6</v>
      </c>
      <c r="V7" s="5">
        <f t="shared" si="0"/>
        <v>0</v>
      </c>
      <c r="W7" s="5">
        <f t="shared" si="1"/>
        <v>0</v>
      </c>
      <c r="X7" s="5">
        <f t="shared" si="2"/>
        <v>0</v>
      </c>
      <c r="Y7" s="5">
        <f t="shared" si="3"/>
        <v>0</v>
      </c>
    </row>
    <row r="8" spans="1:25" ht="12.75" customHeight="1" x14ac:dyDescent="0.25">
      <c r="A8" s="1">
        <v>3</v>
      </c>
      <c r="B8" s="1">
        <f t="shared" si="4"/>
        <v>2</v>
      </c>
      <c r="C8" s="1">
        <f t="shared" ref="C8" si="19">C7</f>
        <v>1</v>
      </c>
      <c r="D8" s="1">
        <f t="shared" ref="D8" si="20">D7</f>
        <v>4</v>
      </c>
      <c r="E8" s="2"/>
      <c r="J8" s="10">
        <f>COUNTIF(B8:I8,$E$1)*$J$2-3</f>
        <v>0.39999999999999991</v>
      </c>
      <c r="K8" s="10">
        <f t="shared" si="6"/>
        <v>-3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-3</v>
      </c>
      <c r="Q8" s="10">
        <f>COUNTIF(B3:D3,H1)*Q2-3</f>
        <v>-3</v>
      </c>
      <c r="R8" s="11">
        <f>IF(D3=$H$1,1,0)*$Q$2-1</f>
        <v>-1</v>
      </c>
      <c r="S8" s="12">
        <v>3</v>
      </c>
      <c r="T8" s="12">
        <f>D3</f>
        <v>4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2</v>
      </c>
      <c r="C9" s="1">
        <f t="shared" ref="C9" si="21">C8</f>
        <v>1</v>
      </c>
      <c r="E9" s="2"/>
      <c r="J9" s="10">
        <f>COUNTIF(B9:I9,$E$1)*$J$2-2</f>
        <v>-2</v>
      </c>
      <c r="K9" s="10">
        <f t="shared" si="6"/>
        <v>-1</v>
      </c>
      <c r="L9" s="11"/>
      <c r="M9" s="11"/>
      <c r="N9" s="11"/>
      <c r="O9" s="11">
        <f>IF(C3=$F$1,1,0)*$P$2-1</f>
        <v>-1</v>
      </c>
      <c r="P9" s="11">
        <f>COUNTIF(B3:C3,F1)*P2-2</f>
        <v>-2</v>
      </c>
      <c r="Q9" s="10">
        <f>COUNTIF(B3:C3,H1)*Q2-2</f>
        <v>-2</v>
      </c>
      <c r="R9" s="11">
        <f>IF(C3=$H$1,1,0)*$Q$2-1</f>
        <v>-1</v>
      </c>
      <c r="S9" s="12">
        <v>2</v>
      </c>
      <c r="T9" s="12">
        <f>C3</f>
        <v>1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2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-1</v>
      </c>
      <c r="R10" s="11">
        <f>IF(B3=$H$1,1,0)*$Q$2-1</f>
        <v>-1</v>
      </c>
      <c r="S10" s="12">
        <v>1</v>
      </c>
      <c r="T10" s="12">
        <f>B3</f>
        <v>2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1</v>
      </c>
    </row>
    <row r="11" spans="1:25" ht="12.75" customHeight="1" x14ac:dyDescent="0.25">
      <c r="A11" s="1" t="s">
        <v>85</v>
      </c>
      <c r="B11" s="1">
        <f>COUNTIF($E$1:$G$1,B3)*$L$2-COMBIN(($B$1-1),2)</f>
        <v>-78</v>
      </c>
      <c r="C11" s="1">
        <f t="shared" ref="C11:I11" si="22">COUNTIF($E$1:$G$1,C3)*$L$2-COMBIN(($B$1-1),2)</f>
        <v>-78</v>
      </c>
      <c r="D11" s="1">
        <f t="shared" si="22"/>
        <v>273.39999999999998</v>
      </c>
      <c r="E11" s="1">
        <f t="shared" si="22"/>
        <v>-78</v>
      </c>
      <c r="F11" s="1">
        <f t="shared" si="22"/>
        <v>273.39999999999998</v>
      </c>
      <c r="G11" s="1">
        <f t="shared" si="22"/>
        <v>-78</v>
      </c>
      <c r="H11" s="1">
        <f>COUNTIF($E$1:$G$1,H3)*$L$2-COMBIN(($B$1-1),2)</f>
        <v>-78</v>
      </c>
      <c r="I11" s="1">
        <f t="shared" si="22"/>
        <v>273.39999999999998</v>
      </c>
      <c r="L11" s="1">
        <v>1</v>
      </c>
      <c r="O11" s="12"/>
      <c r="P11" s="3"/>
      <c r="Q11" s="3"/>
      <c r="R11" s="2">
        <f>SUM(R3:R10)</f>
        <v>-8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23">IF(C3=$E$1,1,0)</f>
        <v>0</v>
      </c>
      <c r="D12" s="1">
        <f t="shared" si="23"/>
        <v>1</v>
      </c>
      <c r="E12" s="1">
        <f t="shared" si="23"/>
        <v>0</v>
      </c>
      <c r="F12" s="1">
        <f t="shared" si="23"/>
        <v>0</v>
      </c>
      <c r="G12" s="1">
        <f t="shared" si="23"/>
        <v>0</v>
      </c>
      <c r="H12" s="1">
        <f t="shared" si="23"/>
        <v>0</v>
      </c>
      <c r="I12" s="1">
        <f t="shared" si="23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R12" s="2"/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24">IF(C3=$F$1,1,0)</f>
        <v>0</v>
      </c>
      <c r="D13" s="1">
        <f t="shared" si="24"/>
        <v>0</v>
      </c>
      <c r="E13" s="1">
        <f t="shared" si="24"/>
        <v>0</v>
      </c>
      <c r="F13" s="1">
        <f t="shared" si="24"/>
        <v>1</v>
      </c>
      <c r="G13" s="1">
        <f t="shared" si="24"/>
        <v>0</v>
      </c>
      <c r="H13" s="1">
        <f t="shared" si="24"/>
        <v>0</v>
      </c>
      <c r="I13" s="1">
        <f t="shared" si="24"/>
        <v>0</v>
      </c>
      <c r="J13" s="1">
        <v>7</v>
      </c>
      <c r="K13" s="1">
        <f t="shared" ref="K13:K18" si="25">COMBIN(J13,2)</f>
        <v>21</v>
      </c>
      <c r="L13" s="1">
        <f t="shared" ref="L13:L17" si="26">COMBIN(J13,3)</f>
        <v>35</v>
      </c>
      <c r="M13" s="1">
        <f t="shared" ref="M13:M16" si="27">COMBIN(J13,4)</f>
        <v>35</v>
      </c>
      <c r="N13" s="1">
        <f t="shared" ref="N13:N15" si="28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29">IF(C3=$G$1,1,0)</f>
        <v>0</v>
      </c>
      <c r="D14" s="1">
        <f t="shared" si="29"/>
        <v>0</v>
      </c>
      <c r="E14" s="1">
        <f t="shared" si="29"/>
        <v>0</v>
      </c>
      <c r="F14" s="1">
        <f t="shared" si="29"/>
        <v>0</v>
      </c>
      <c r="G14" s="1">
        <f t="shared" si="29"/>
        <v>0</v>
      </c>
      <c r="H14" s="1">
        <f t="shared" si="29"/>
        <v>0</v>
      </c>
      <c r="I14" s="1">
        <f t="shared" si="29"/>
        <v>1</v>
      </c>
      <c r="J14" s="1">
        <v>6</v>
      </c>
      <c r="K14" s="1">
        <f t="shared" si="25"/>
        <v>15</v>
      </c>
      <c r="L14" s="1">
        <f t="shared" si="26"/>
        <v>20</v>
      </c>
      <c r="M14" s="1">
        <f t="shared" si="27"/>
        <v>15</v>
      </c>
      <c r="N14" s="1">
        <f t="shared" si="28"/>
        <v>6</v>
      </c>
      <c r="P14" s="1" t="s">
        <v>74</v>
      </c>
      <c r="Q14" s="1">
        <v>4</v>
      </c>
      <c r="R14" s="2">
        <v>3.4</v>
      </c>
      <c r="U14" s="5">
        <v>13</v>
      </c>
      <c r="V14" s="5">
        <f t="shared" si="0"/>
        <v>0</v>
      </c>
      <c r="W14" s="5">
        <f t="shared" si="1"/>
        <v>1</v>
      </c>
      <c r="X14" s="5">
        <f t="shared" si="2"/>
        <v>1</v>
      </c>
      <c r="Y14" s="5">
        <f t="shared" si="3"/>
        <v>1</v>
      </c>
    </row>
    <row r="15" spans="1:25" ht="12.75" customHeight="1" x14ac:dyDescent="0.25">
      <c r="A15" s="1" t="s">
        <v>39</v>
      </c>
      <c r="B15" s="1">
        <f>IF(B3=$H$1,1,0)</f>
        <v>0</v>
      </c>
      <c r="C15" s="1">
        <f t="shared" ref="C15:I15" si="30">IF(C3=$H$1,1,0)</f>
        <v>0</v>
      </c>
      <c r="D15" s="1">
        <f t="shared" si="30"/>
        <v>0</v>
      </c>
      <c r="E15" s="1">
        <f t="shared" si="30"/>
        <v>0</v>
      </c>
      <c r="F15" s="1">
        <f t="shared" si="30"/>
        <v>0</v>
      </c>
      <c r="G15" s="1">
        <f t="shared" si="30"/>
        <v>0</v>
      </c>
      <c r="H15" s="1">
        <f t="shared" si="30"/>
        <v>0</v>
      </c>
      <c r="I15" s="1">
        <f t="shared" si="30"/>
        <v>0</v>
      </c>
      <c r="J15" s="1">
        <v>5</v>
      </c>
      <c r="K15" s="1">
        <f t="shared" si="25"/>
        <v>10</v>
      </c>
      <c r="L15" s="1">
        <f t="shared" si="26"/>
        <v>10</v>
      </c>
      <c r="M15" s="1">
        <f t="shared" si="27"/>
        <v>5</v>
      </c>
      <c r="N15" s="1">
        <f t="shared" si="28"/>
        <v>1</v>
      </c>
      <c r="P15" s="1" t="s">
        <v>75</v>
      </c>
      <c r="Q15" s="1">
        <v>4</v>
      </c>
      <c r="R15" s="2">
        <v>1.7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31">IF(C3=$I$1,1,0)</f>
        <v>0</v>
      </c>
      <c r="D16" s="1">
        <f t="shared" si="31"/>
        <v>0</v>
      </c>
      <c r="E16" s="1">
        <f t="shared" si="31"/>
        <v>1</v>
      </c>
      <c r="F16" s="1">
        <f t="shared" si="31"/>
        <v>0</v>
      </c>
      <c r="G16" s="1">
        <f t="shared" si="31"/>
        <v>0</v>
      </c>
      <c r="H16" s="1">
        <f t="shared" si="31"/>
        <v>0</v>
      </c>
      <c r="I16" s="1">
        <f t="shared" si="31"/>
        <v>0</v>
      </c>
      <c r="J16" s="1">
        <v>4</v>
      </c>
      <c r="K16" s="1">
        <f t="shared" si="25"/>
        <v>6</v>
      </c>
      <c r="L16" s="1">
        <f t="shared" si="26"/>
        <v>4</v>
      </c>
      <c r="M16" s="1">
        <f t="shared" si="27"/>
        <v>1</v>
      </c>
      <c r="Q16" s="1">
        <v>5</v>
      </c>
      <c r="R16" s="2">
        <v>2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25"/>
        <v>3</v>
      </c>
      <c r="L17" s="1">
        <f t="shared" si="26"/>
        <v>1</v>
      </c>
      <c r="Q17" s="1">
        <v>13</v>
      </c>
      <c r="R17" s="2">
        <v>10.3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0</v>
      </c>
      <c r="C18" s="1">
        <f t="shared" ref="C18:I18" si="32">COUNTIF($E$1:$H$1,C3)*IF($K$3&lt;$K$12,1,0)</f>
        <v>0</v>
      </c>
      <c r="D18" s="1">
        <f t="shared" si="32"/>
        <v>1</v>
      </c>
      <c r="E18" s="1">
        <f t="shared" si="32"/>
        <v>0</v>
      </c>
      <c r="F18" s="1">
        <f t="shared" si="32"/>
        <v>1</v>
      </c>
      <c r="G18" s="1">
        <f t="shared" si="32"/>
        <v>0</v>
      </c>
      <c r="H18" s="1">
        <f t="shared" si="32"/>
        <v>0</v>
      </c>
      <c r="I18" s="1">
        <f t="shared" si="32"/>
        <v>1</v>
      </c>
      <c r="J18" s="1">
        <v>2</v>
      </c>
      <c r="K18" s="1">
        <f t="shared" si="25"/>
        <v>1</v>
      </c>
      <c r="P18" s="1" t="s">
        <v>76</v>
      </c>
      <c r="Q18" s="1">
        <v>4</v>
      </c>
      <c r="R18" s="2">
        <v>13.6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33">COUNTIF($E$1:$G$1,C3)</f>
        <v>0</v>
      </c>
      <c r="D19" s="1">
        <f t="shared" si="33"/>
        <v>1</v>
      </c>
      <c r="E19" s="1">
        <f t="shared" si="33"/>
        <v>0</v>
      </c>
      <c r="F19" s="1">
        <f t="shared" si="33"/>
        <v>1</v>
      </c>
      <c r="G19" s="1">
        <f t="shared" si="33"/>
        <v>0</v>
      </c>
      <c r="H19" s="1">
        <f t="shared" si="33"/>
        <v>0</v>
      </c>
      <c r="I19" s="1">
        <f t="shared" si="33"/>
        <v>1</v>
      </c>
      <c r="J19" s="1">
        <v>1</v>
      </c>
      <c r="Q19" s="1">
        <v>5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0</v>
      </c>
      <c r="C20" s="1">
        <f t="shared" ref="C20:I20" si="34">COUNTIF($E$1:$H$1,C3)</f>
        <v>0</v>
      </c>
      <c r="D20" s="1">
        <f t="shared" si="34"/>
        <v>1</v>
      </c>
      <c r="E20" s="1">
        <f t="shared" si="34"/>
        <v>0</v>
      </c>
      <c r="F20" s="1">
        <f t="shared" si="34"/>
        <v>1</v>
      </c>
      <c r="G20" s="1">
        <f t="shared" si="34"/>
        <v>0</v>
      </c>
      <c r="H20" s="1">
        <f t="shared" si="34"/>
        <v>0</v>
      </c>
      <c r="I20" s="1">
        <f t="shared" si="34"/>
        <v>1</v>
      </c>
      <c r="P20" s="1" t="s">
        <v>77</v>
      </c>
      <c r="Q20" s="1">
        <v>4</v>
      </c>
      <c r="R20" s="2">
        <v>5.0999999999999996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0</v>
      </c>
      <c r="C21" s="1">
        <f t="shared" ref="C21:I21" si="35">COUNTIF($E$1:$I$1,C3)</f>
        <v>0</v>
      </c>
      <c r="D21" s="1">
        <f t="shared" si="35"/>
        <v>1</v>
      </c>
      <c r="E21" s="1">
        <f t="shared" si="35"/>
        <v>1</v>
      </c>
      <c r="F21" s="1">
        <f t="shared" si="35"/>
        <v>1</v>
      </c>
      <c r="G21" s="1">
        <f t="shared" si="35"/>
        <v>0</v>
      </c>
      <c r="H21" s="1">
        <f t="shared" si="35"/>
        <v>0</v>
      </c>
      <c r="I21" s="1">
        <f t="shared" si="35"/>
        <v>1</v>
      </c>
      <c r="J21" s="1">
        <f>IF(J3&gt;-J12,1,0)</f>
        <v>1</v>
      </c>
      <c r="K21" s="1">
        <f t="shared" ref="K21:M21" si="36">IF(K3&gt;-K12,1,0)</f>
        <v>1</v>
      </c>
      <c r="L21" s="1">
        <f t="shared" si="36"/>
        <v>1</v>
      </c>
      <c r="M21" s="1">
        <f t="shared" si="36"/>
        <v>0</v>
      </c>
      <c r="N21" s="1">
        <f>IF(N3&gt;-N12,1,0)</f>
        <v>0</v>
      </c>
      <c r="Q21" s="1">
        <v>5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37">IF(J4&gt;-J13,1,0)</f>
        <v>1</v>
      </c>
      <c r="K22" s="1">
        <f t="shared" si="37"/>
        <v>1</v>
      </c>
      <c r="L22" s="1">
        <f t="shared" si="37"/>
        <v>0</v>
      </c>
      <c r="M22" s="1">
        <f t="shared" si="37"/>
        <v>0</v>
      </c>
      <c r="N22" s="1">
        <f t="shared" si="37"/>
        <v>0</v>
      </c>
      <c r="Q22" s="1">
        <v>4</v>
      </c>
      <c r="R22" s="2">
        <v>24.8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38">IF(J5&gt;-J14,1,0)</f>
        <v>1</v>
      </c>
      <c r="K23" s="1">
        <f t="shared" si="38"/>
        <v>1</v>
      </c>
      <c r="L23" s="1">
        <f t="shared" si="38"/>
        <v>0</v>
      </c>
      <c r="M23" s="1">
        <f t="shared" si="38"/>
        <v>0</v>
      </c>
      <c r="N23" s="1">
        <f t="shared" si="38"/>
        <v>0</v>
      </c>
      <c r="Q23" s="1">
        <v>13</v>
      </c>
    </row>
    <row r="24" spans="1:25" ht="12.75" customHeight="1" x14ac:dyDescent="0.25">
      <c r="A24" s="18"/>
      <c r="B24" s="18"/>
      <c r="C24" s="19">
        <f t="shared" ref="C24:I24" si="39">COUNTIF($E$1:$H$1,$B$3)*COUNTIF($E$1:$H$1,C3)*$K$2-1</f>
        <v>-1</v>
      </c>
      <c r="D24" s="19">
        <f t="shared" si="39"/>
        <v>-1</v>
      </c>
      <c r="E24" s="19">
        <f t="shared" si="39"/>
        <v>-1</v>
      </c>
      <c r="F24" s="19">
        <f t="shared" si="39"/>
        <v>-1</v>
      </c>
      <c r="G24" s="19">
        <f t="shared" si="39"/>
        <v>-1</v>
      </c>
      <c r="H24" s="19">
        <f t="shared" si="39"/>
        <v>-1</v>
      </c>
      <c r="I24" s="19">
        <f t="shared" si="39"/>
        <v>-1</v>
      </c>
      <c r="J24" s="1">
        <f t="shared" ref="J24:N24" si="40">IF(J6&gt;-J15,1,0)</f>
        <v>1</v>
      </c>
      <c r="K24" s="1">
        <f t="shared" si="40"/>
        <v>1</v>
      </c>
      <c r="L24" s="1">
        <f t="shared" si="40"/>
        <v>0</v>
      </c>
      <c r="M24" s="1">
        <f t="shared" si="40"/>
        <v>0</v>
      </c>
      <c r="N24" s="1">
        <f t="shared" si="40"/>
        <v>0</v>
      </c>
      <c r="Q24" s="1">
        <v>5</v>
      </c>
      <c r="R24" s="2">
        <v>25.4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41">IF(J7&gt;-J16,1,0)</f>
        <v>1</v>
      </c>
      <c r="K25" s="1">
        <f t="shared" si="41"/>
        <v>0</v>
      </c>
      <c r="L25" s="1">
        <f t="shared" si="41"/>
        <v>0</v>
      </c>
      <c r="M25" s="1">
        <f t="shared" si="41"/>
        <v>0</v>
      </c>
      <c r="Q25" s="1">
        <v>13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0</v>
      </c>
      <c r="E26" s="19">
        <f t="shared" ref="E26:I26" si="42">COUNTIF($E$1:$H$1,$C$3)*COUNTIF($E$1:$H$1,E3)*$K$2</f>
        <v>0</v>
      </c>
      <c r="F26" s="19">
        <f t="shared" si="42"/>
        <v>0</v>
      </c>
      <c r="G26" s="19">
        <f t="shared" si="42"/>
        <v>0</v>
      </c>
      <c r="H26" s="19">
        <f t="shared" si="42"/>
        <v>0</v>
      </c>
      <c r="I26" s="19">
        <f t="shared" si="42"/>
        <v>0</v>
      </c>
      <c r="J26" s="1">
        <f t="shared" ref="J26:L26" si="43">IF(J8&gt;-J17,1,0)</f>
        <v>1</v>
      </c>
      <c r="K26" s="1">
        <f t="shared" si="43"/>
        <v>0</v>
      </c>
      <c r="L26" s="1">
        <f t="shared" si="43"/>
        <v>0</v>
      </c>
      <c r="P26" s="1" t="s">
        <v>78</v>
      </c>
      <c r="Q26" s="1">
        <v>4</v>
      </c>
      <c r="R26" s="2">
        <v>351.4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44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45">IF(J9&gt;-J18,1,0)</f>
        <v>0</v>
      </c>
      <c r="K27" s="1">
        <f t="shared" si="45"/>
        <v>0</v>
      </c>
      <c r="Q27" s="1">
        <v>5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44"/>
        <v>0</v>
      </c>
      <c r="D28" s="18"/>
      <c r="E28" s="19">
        <f>COUNTIF($E$1:$H$1,$D$3)*COUNTIF($E$1:$H$1,E3)*$K$2</f>
        <v>0</v>
      </c>
      <c r="F28" s="19">
        <f t="shared" ref="F28:I28" si="46">COUNTIF($E$1:$H$1,$D$3)*COUNTIF($E$1:$H$1,F3)*$K$2</f>
        <v>5.2</v>
      </c>
      <c r="G28" s="19">
        <f t="shared" si="46"/>
        <v>0</v>
      </c>
      <c r="H28" s="19">
        <f t="shared" si="46"/>
        <v>0</v>
      </c>
      <c r="I28" s="19">
        <f t="shared" si="46"/>
        <v>5.2</v>
      </c>
      <c r="J28" s="1">
        <f t="shared" ref="J28" si="47">IF(J10&gt;-J19,1,0)</f>
        <v>0</v>
      </c>
      <c r="Q28" s="1">
        <v>13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44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4</v>
      </c>
      <c r="R29" s="2">
        <v>3307.1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44"/>
        <v>0</v>
      </c>
      <c r="D30" s="18"/>
      <c r="E30" s="18"/>
      <c r="F30" s="19">
        <f>COUNTIF($E$1:$H$1,$E$3)*COUNTIF($E$1:$H$1,F3)*$K$2</f>
        <v>0</v>
      </c>
      <c r="G30" s="19">
        <f t="shared" ref="G30:I30" si="48">COUNTIF($E$1:$H$1,$E$3)*COUNTIF($E$1:$H$1,G3)*$K$2</f>
        <v>0</v>
      </c>
      <c r="H30" s="19">
        <f t="shared" si="48"/>
        <v>0</v>
      </c>
      <c r="I30" s="19">
        <f t="shared" si="48"/>
        <v>0</v>
      </c>
      <c r="L30" s="1" t="s">
        <v>42</v>
      </c>
      <c r="M30" s="1">
        <f>COUNTIF(E1:G1,B3)*COUNTIF(E1:G1,C3)</f>
        <v>0</v>
      </c>
      <c r="N30" s="1">
        <f>M30*$L$2-($B$1-2)</f>
        <v>-12</v>
      </c>
      <c r="Q30" s="1">
        <v>5</v>
      </c>
      <c r="R30" s="2"/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44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49">M31*$L$2-($B$1-2)</f>
        <v>-12</v>
      </c>
      <c r="Q31" s="1">
        <v>13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44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50">COUNTIF($E$1:$H$1,$F$3)*COUNTIF($E$1:$H$1,H3)*$K$2</f>
        <v>0</v>
      </c>
      <c r="I32" s="19">
        <f t="shared" si="50"/>
        <v>5.2</v>
      </c>
      <c r="L32" s="1" t="s">
        <v>44</v>
      </c>
      <c r="M32" s="1">
        <f>COUNTIF(E1:G1,B3)*COUNTIF(E1:G1,E3)</f>
        <v>0</v>
      </c>
      <c r="N32" s="1">
        <f t="shared" si="49"/>
        <v>-12</v>
      </c>
      <c r="P32" s="1" t="s">
        <v>80</v>
      </c>
      <c r="Q32" s="1">
        <v>4</v>
      </c>
      <c r="R32" s="26">
        <v>5.2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44"/>
        <v>0</v>
      </c>
      <c r="D33" s="18"/>
      <c r="E33" s="18">
        <f>B1-8</f>
        <v>6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49"/>
        <v>-12</v>
      </c>
      <c r="Q33" s="1">
        <v>5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44"/>
        <v>0</v>
      </c>
      <c r="D34" s="18"/>
      <c r="E34" s="18">
        <f>IF(R11=-8,Q2-E33,-E33)</f>
        <v>6.3000000000000007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49"/>
        <v>-12</v>
      </c>
      <c r="Q34" s="1">
        <v>4</v>
      </c>
      <c r="R34" s="29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44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49"/>
        <v>-12</v>
      </c>
      <c r="Q35" s="1">
        <v>13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44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49"/>
        <v>-12</v>
      </c>
      <c r="Q36" s="1">
        <v>4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44"/>
        <v>0</v>
      </c>
      <c r="L37" s="1" t="s">
        <v>49</v>
      </c>
      <c r="M37" s="1">
        <f>COUNTIF(E1:G1,C3)*COUNTIF(E1:G1,D3)</f>
        <v>0</v>
      </c>
      <c r="N37" s="1">
        <f t="shared" si="49"/>
        <v>-12</v>
      </c>
      <c r="Q37" s="1">
        <v>3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44"/>
        <v>0</v>
      </c>
      <c r="E38" s="1" t="s">
        <v>87</v>
      </c>
      <c r="L38" s="1" t="s">
        <v>51</v>
      </c>
      <c r="M38" s="1">
        <f>COUNTIF(E1:G1,C3)*COUNTIF(E1:G1,E3)</f>
        <v>0</v>
      </c>
      <c r="N38" s="1">
        <f t="shared" si="49"/>
        <v>-12</v>
      </c>
      <c r="Q38" s="1">
        <v>5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44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49"/>
        <v>-12</v>
      </c>
      <c r="Q39" s="1">
        <v>13</v>
      </c>
    </row>
    <row r="40" spans="1:18" ht="12.75" customHeight="1" x14ac:dyDescent="0.25">
      <c r="A40" s="1">
        <v>148</v>
      </c>
      <c r="B40" s="18">
        <f t="shared" ref="B40" si="51">COUNTIF($E$1:$G$1,$B$3)*COUNTIF($E$1:$G$1,$C$3)*COUNTIF($E$1:$G$1,D17)</f>
        <v>0</v>
      </c>
      <c r="C40" s="18">
        <f t="shared" si="44"/>
        <v>0</v>
      </c>
      <c r="E40" s="18"/>
      <c r="F40" s="19"/>
      <c r="L40" s="1" t="s">
        <v>52</v>
      </c>
      <c r="M40" s="1">
        <f>COUNTIF(E1:G1,C3)*COUNTIF(E1:G1,G3)</f>
        <v>0</v>
      </c>
      <c r="N40" s="1">
        <f t="shared" si="49"/>
        <v>-12</v>
      </c>
      <c r="Q40" s="1">
        <v>5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44"/>
        <v>0</v>
      </c>
      <c r="E41" s="18"/>
      <c r="F41" s="19"/>
      <c r="L41" s="1" t="s">
        <v>53</v>
      </c>
      <c r="M41" s="1">
        <f>COUNTIF(E1:G1,C3)*COUNTIF(E1:H3,I3)</f>
        <v>0</v>
      </c>
      <c r="N41" s="1">
        <f t="shared" si="49"/>
        <v>-12</v>
      </c>
      <c r="Q41" s="1">
        <v>3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44"/>
        <v>0</v>
      </c>
      <c r="E42" s="18"/>
      <c r="F42" s="19"/>
      <c r="L42" s="1" t="s">
        <v>54</v>
      </c>
      <c r="M42" s="1">
        <f>COUNTIF(E1:G1,C3)*COUNTIF(E1:G1,I3)</f>
        <v>0</v>
      </c>
      <c r="N42" s="1">
        <f t="shared" si="49"/>
        <v>-12</v>
      </c>
      <c r="Q42" s="1">
        <v>13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44"/>
        <v>0</v>
      </c>
      <c r="E43" s="18"/>
      <c r="F43" s="19"/>
      <c r="L43" s="1" t="s">
        <v>55</v>
      </c>
      <c r="M43" s="1">
        <f>COUNTIF(E1:G1,D3)*COUNTIF(E1:G1,E3)</f>
        <v>0</v>
      </c>
      <c r="N43" s="1">
        <f t="shared" si="49"/>
        <v>-12</v>
      </c>
      <c r="Q43" s="1">
        <v>3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44"/>
        <v>0</v>
      </c>
      <c r="E44" s="18"/>
      <c r="F44" s="19"/>
      <c r="L44" s="1" t="s">
        <v>56</v>
      </c>
      <c r="M44" s="1">
        <f>COUNTIF(E1:G1,D3)*COUNTIF(E1:G1,F3)</f>
        <v>1</v>
      </c>
      <c r="N44" s="1">
        <f t="shared" si="49"/>
        <v>339.4</v>
      </c>
      <c r="P44" s="1" t="s">
        <v>81</v>
      </c>
      <c r="Q44" s="1">
        <v>4</v>
      </c>
      <c r="R44" s="2">
        <v>460.7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44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49"/>
        <v>-12</v>
      </c>
      <c r="Q45" s="1">
        <v>5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44"/>
        <v>0</v>
      </c>
      <c r="E46" s="18"/>
      <c r="F46" s="19"/>
      <c r="L46" s="1" t="s">
        <v>58</v>
      </c>
      <c r="M46" s="1">
        <f>COUNTIF(E1:G1,D3)*COUNTIF(E1:G1,H3)</f>
        <v>0</v>
      </c>
      <c r="N46" s="1">
        <f t="shared" si="49"/>
        <v>-12</v>
      </c>
      <c r="Q46" s="1">
        <v>13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0</v>
      </c>
      <c r="C47" s="18">
        <f t="shared" si="44"/>
        <v>0</v>
      </c>
      <c r="E47" s="18"/>
      <c r="F47" s="19"/>
      <c r="L47" s="1" t="s">
        <v>59</v>
      </c>
      <c r="M47" s="1">
        <f>COUNTIF(E1:G1,D3)*COUNTIF(E1:G1,I3)</f>
        <v>1</v>
      </c>
      <c r="N47" s="1">
        <f t="shared" si="49"/>
        <v>339.4</v>
      </c>
      <c r="Q47" s="1">
        <v>3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44"/>
        <v>0</v>
      </c>
      <c r="E48" s="18"/>
      <c r="F48" s="19"/>
      <c r="L48" s="1" t="s">
        <v>60</v>
      </c>
      <c r="M48" s="1">
        <f>COUNTIF(E1:G1,E3)*COUNTIF(E1:G1,F3)</f>
        <v>0</v>
      </c>
      <c r="N48" s="1">
        <f t="shared" si="49"/>
        <v>-12</v>
      </c>
      <c r="P48" s="1" t="s">
        <v>82</v>
      </c>
      <c r="Q48" s="1">
        <v>4</v>
      </c>
      <c r="R48" s="2">
        <v>871.7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44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49"/>
        <v>-12</v>
      </c>
      <c r="Q49" s="1">
        <v>5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44"/>
        <v>0</v>
      </c>
      <c r="F50" s="19"/>
      <c r="L50" s="1" t="s">
        <v>62</v>
      </c>
      <c r="M50" s="1">
        <f>COUNTIF(E1:G1,E3)*COUNTIF(E1:G1,H3)</f>
        <v>0</v>
      </c>
      <c r="N50" s="1">
        <f t="shared" si="49"/>
        <v>-12</v>
      </c>
      <c r="Q50" s="1">
        <v>13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44"/>
        <v>0</v>
      </c>
      <c r="F51" s="19"/>
      <c r="L51" s="1" t="s">
        <v>63</v>
      </c>
      <c r="M51" s="1">
        <f>COUNTIF(E1:G1,E3)*COUNTIF(E1:G1,I3)</f>
        <v>0</v>
      </c>
      <c r="N51" s="1">
        <f t="shared" si="49"/>
        <v>-12</v>
      </c>
      <c r="Q51" s="1">
        <v>3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44"/>
        <v>0</v>
      </c>
      <c r="F52" s="19"/>
      <c r="L52" s="1" t="s">
        <v>64</v>
      </c>
      <c r="M52" s="1">
        <f>COUNTIF(E1:G1,F3)*COUNTIF(E1:G1,G3)</f>
        <v>0</v>
      </c>
      <c r="N52" s="1">
        <f t="shared" si="49"/>
        <v>-12</v>
      </c>
      <c r="Q52" s="1">
        <v>9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44"/>
        <v>0</v>
      </c>
      <c r="F53" s="19"/>
      <c r="L53" s="1" t="s">
        <v>65</v>
      </c>
      <c r="M53" s="1">
        <f>COUNTIF(E1:G1,F3)*COUNTIF(E1:G1,H3)</f>
        <v>0</v>
      </c>
      <c r="N53" s="1">
        <f t="shared" si="49"/>
        <v>-12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44"/>
        <v>0</v>
      </c>
      <c r="F54" s="19"/>
      <c r="L54" s="1" t="s">
        <v>66</v>
      </c>
      <c r="M54" s="1">
        <f>COUNTIF(E1:G1,F3)*COUNTIF(E1:G1,I3)</f>
        <v>1</v>
      </c>
      <c r="N54" s="1">
        <f t="shared" si="49"/>
        <v>339.4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44"/>
        <v>0</v>
      </c>
      <c r="F55" s="19"/>
      <c r="L55" s="1" t="s">
        <v>67</v>
      </c>
      <c r="M55" s="1">
        <f>COUNTIF(E1:G1,G3)*COUNTIF(E1:G1,H3)</f>
        <v>0</v>
      </c>
      <c r="N55" s="1">
        <f t="shared" si="49"/>
        <v>-12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44"/>
        <v>0</v>
      </c>
      <c r="F56" s="19"/>
      <c r="L56" s="1" t="s">
        <v>68</v>
      </c>
      <c r="M56" s="1">
        <f>COUNTIF(E1:G1,G3)*COUNTIF(E1:G1,I3)</f>
        <v>0</v>
      </c>
      <c r="N56" s="1">
        <f t="shared" si="49"/>
        <v>-12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44"/>
        <v>0</v>
      </c>
      <c r="F57" s="19"/>
      <c r="L57" s="1" t="s">
        <v>69</v>
      </c>
      <c r="M57" s="1">
        <f>COUNTIF(E1:G1,H3)*COUNTIF(E1:G1,I3)</f>
        <v>0</v>
      </c>
      <c r="N57" s="1">
        <f t="shared" si="49"/>
        <v>-12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44"/>
        <v>0</v>
      </c>
      <c r="F58" s="19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44"/>
        <v>0</v>
      </c>
      <c r="F59" s="19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44"/>
        <v>0</v>
      </c>
      <c r="F60" s="19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44"/>
        <v>0</v>
      </c>
      <c r="F61" s="19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44"/>
        <v>0</v>
      </c>
      <c r="F62" s="19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44"/>
        <v>0</v>
      </c>
      <c r="F63" s="19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44"/>
        <v>0</v>
      </c>
      <c r="F64" s="19"/>
    </row>
    <row r="65" spans="1:6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44"/>
        <v>0</v>
      </c>
      <c r="F65" s="19"/>
    </row>
    <row r="66" spans="1:6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44"/>
        <v>0</v>
      </c>
      <c r="F66" s="19"/>
    </row>
    <row r="67" spans="1:6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44"/>
        <v>0</v>
      </c>
      <c r="F67" s="19"/>
    </row>
    <row r="68" spans="1:6" ht="12.75" customHeight="1" x14ac:dyDescent="0.25">
      <c r="A68" s="1">
        <v>358</v>
      </c>
      <c r="B68" s="18">
        <f>COUNTIF($E$1:$G$1,$D$3)*COUNTIF($E$1:$G$1,F3)*COUNTIF($E$1:$G$1,I3)</f>
        <v>1</v>
      </c>
      <c r="C68" s="18">
        <f t="shared" si="44"/>
        <v>351.4</v>
      </c>
      <c r="F68" s="19"/>
    </row>
    <row r="69" spans="1:6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44"/>
        <v>0</v>
      </c>
      <c r="F69" s="19"/>
    </row>
    <row r="70" spans="1:6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44"/>
        <v>0</v>
      </c>
      <c r="F70" s="19"/>
    </row>
    <row r="71" spans="1:6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44"/>
        <v>0</v>
      </c>
      <c r="F71" s="19"/>
    </row>
    <row r="72" spans="1:6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44"/>
        <v>0</v>
      </c>
      <c r="F72" s="19"/>
    </row>
    <row r="73" spans="1:6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44"/>
        <v>0</v>
      </c>
      <c r="F73" s="19"/>
    </row>
    <row r="74" spans="1:6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44"/>
        <v>0</v>
      </c>
      <c r="F74" s="19"/>
    </row>
    <row r="75" spans="1:6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44"/>
        <v>0</v>
      </c>
      <c r="F75" s="19"/>
    </row>
    <row r="76" spans="1:6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44"/>
        <v>0</v>
      </c>
      <c r="F76" s="19"/>
    </row>
    <row r="77" spans="1:6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44"/>
        <v>0</v>
      </c>
      <c r="F77" s="19"/>
    </row>
    <row r="78" spans="1:6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44"/>
        <v>0</v>
      </c>
      <c r="F78" s="19"/>
    </row>
    <row r="79" spans="1:6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44"/>
        <v>0</v>
      </c>
      <c r="F79" s="19"/>
    </row>
    <row r="80" spans="1:6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44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44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D3A89A8-3047-4B7D-918C-6528B3B655EE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pane ySplit="3" topLeftCell="A4" activePane="bottomLeft" state="frozen"/>
      <selection activeCell="V2" sqref="V2:Y21"/>
      <selection pane="bottomLeft" activeCell="L6" sqref="L6"/>
    </sheetView>
  </sheetViews>
  <sheetFormatPr baseColWidth="10" defaultColWidth="10" defaultRowHeight="12.75" customHeight="1" x14ac:dyDescent="0.25"/>
  <cols>
    <col min="1" max="1" width="11.28515625" style="1" customWidth="1"/>
    <col min="2" max="9" width="9.85546875" style="1" customWidth="1"/>
    <col min="10" max="10" width="10" style="1"/>
    <col min="11" max="11" width="10.5703125" style="1" bestFit="1" customWidth="1"/>
    <col min="12" max="20" width="10" style="1"/>
    <col min="21" max="25" width="10" style="5"/>
    <col min="26" max="16384" width="10" style="1"/>
  </cols>
  <sheetData>
    <row r="1" spans="1:25" ht="12.75" customHeight="1" x14ac:dyDescent="0.25">
      <c r="A1" s="7">
        <v>43373</v>
      </c>
      <c r="B1" s="1">
        <v>17</v>
      </c>
      <c r="C1" s="1" t="s">
        <v>25</v>
      </c>
      <c r="D1" s="1" t="s">
        <v>26</v>
      </c>
      <c r="E1" s="9">
        <v>3</v>
      </c>
      <c r="F1" s="9">
        <v>5</v>
      </c>
      <c r="G1" s="9">
        <v>6</v>
      </c>
      <c r="H1" s="9">
        <v>4</v>
      </c>
      <c r="I1" s="9">
        <v>1</v>
      </c>
      <c r="J1" s="1" t="s">
        <v>24</v>
      </c>
      <c r="K1" s="1" t="s">
        <v>19</v>
      </c>
      <c r="L1" s="1" t="s">
        <v>27</v>
      </c>
      <c r="M1" s="1" t="s">
        <v>28</v>
      </c>
      <c r="N1" s="1" t="s">
        <v>29</v>
      </c>
      <c r="P1" s="1" t="s">
        <v>37</v>
      </c>
      <c r="Q1" s="1" t="s">
        <v>39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ht="12.75" customHeight="1" x14ac:dyDescent="0.25">
      <c r="A2" s="7" t="s">
        <v>0</v>
      </c>
      <c r="B2" s="1" t="s">
        <v>1</v>
      </c>
      <c r="D2" s="2">
        <f>R14</f>
        <v>6.6</v>
      </c>
      <c r="E2" s="2">
        <f>R15</f>
        <v>1.6</v>
      </c>
      <c r="F2" s="1">
        <f>R16</f>
        <v>1.4</v>
      </c>
      <c r="G2" s="1">
        <f>R17</f>
        <v>2.4</v>
      </c>
      <c r="J2" s="2">
        <v>6.6</v>
      </c>
      <c r="K2" s="2">
        <f>R32</f>
        <v>1.3</v>
      </c>
      <c r="L2" s="2">
        <f>R26</f>
        <v>32.4</v>
      </c>
      <c r="M2" s="2">
        <f>R44</f>
        <v>14.4</v>
      </c>
      <c r="N2" s="2">
        <f>R48</f>
        <v>37.5</v>
      </c>
      <c r="O2" s="2"/>
      <c r="P2" s="8">
        <v>6.4</v>
      </c>
      <c r="Q2" s="8">
        <v>9.9</v>
      </c>
      <c r="U2" s="5">
        <v>1</v>
      </c>
      <c r="V2" s="5">
        <f>COUNTIF($E$1:$F$1,U2)</f>
        <v>0</v>
      </c>
      <c r="W2" s="5">
        <f>COUNTIF($E$1:$G$1,U2)</f>
        <v>0</v>
      </c>
      <c r="X2" s="5">
        <f>COUNTIF($E$1:$H$1,U2)</f>
        <v>0</v>
      </c>
      <c r="Y2" s="5">
        <f>COUNTIF($E$1:$I$1,U2)</f>
        <v>1</v>
      </c>
    </row>
    <row r="3" spans="1:25" s="3" customFormat="1" ht="12.75" customHeight="1" x14ac:dyDescent="0.25">
      <c r="A3" s="3">
        <v>8</v>
      </c>
      <c r="B3" s="4">
        <v>4</v>
      </c>
      <c r="C3" s="4">
        <v>5</v>
      </c>
      <c r="D3" s="4">
        <v>6</v>
      </c>
      <c r="E3" s="4">
        <v>3</v>
      </c>
      <c r="F3" s="4">
        <v>8</v>
      </c>
      <c r="G3" s="4">
        <v>12</v>
      </c>
      <c r="H3" s="4">
        <v>1</v>
      </c>
      <c r="I3" s="4">
        <v>17</v>
      </c>
      <c r="J3" s="10">
        <f>COUNTIF(B3:I3,$E$1)*$J$2-8</f>
        <v>-1.4000000000000004</v>
      </c>
      <c r="K3" s="10">
        <f>IF((COUNTIF(B3:I3,$E$1)+COUNTIF(B3:I3,$F$1)+COUNTIF(B3:I3,$G$1)+COUNTIF(B3:I3,$H$1))&gt;1,(COMBIN((COUNTIF(B3:I3,$E$1)+COUNTIF(B3:I3,$F$1)+COUNTIF(B3:I3,$G$1)+COUNTIF(B3:I3,$H$1)),2)*$K$2)-COMBIN(A3,2),-COMBIN(A3,2))</f>
        <v>-20.2</v>
      </c>
      <c r="L3" s="10">
        <f>IF((COUNTIF(B3:I3,$E$1)+COUNTIF(B3:I3,$F$1)+COUNTIF(B3:I3,$G$1))=3,$L$2,0)-COMBIN(8,3)</f>
        <v>-23.6</v>
      </c>
      <c r="M3" s="10">
        <f>IF((COUNTIF(B3:I3,$E$1)+COUNTIF(B3:I3,$F$1)+COUNTIF(B3:I3,$G$1)+COUNTIF(B3:I3,$H$1))=4,$M$2,0)-COMBIN(8,4)</f>
        <v>-55.6</v>
      </c>
      <c r="N3" s="10">
        <f>IF((COUNTIF(B3:I3,$E$1)+COUNTIF(B3:I3,$F$1)+COUNTIF(B3:I3,$G$1)+COUNTIF(B3:I3,$H$1)+COUNTIF(B3:I3,$I$1))=5,$N$2,0)-COMBIN(8,5)</f>
        <v>-18.5</v>
      </c>
      <c r="O3" s="11">
        <f>IF(I3=$F$1,1,0)*$P$2-1</f>
        <v>-1</v>
      </c>
      <c r="P3" s="10">
        <f>COUNTIF(B3:I3,F1)*P2-8</f>
        <v>-1.5999999999999996</v>
      </c>
      <c r="Q3" s="10">
        <f>COUNTIF(B3:I3,H1)*Q2-8</f>
        <v>1.9000000000000004</v>
      </c>
      <c r="R3" s="11">
        <f>IF(I3=$H$1,1,0)*$Q$2-1</f>
        <v>-1</v>
      </c>
      <c r="S3" s="12">
        <v>8</v>
      </c>
      <c r="T3" s="12">
        <f>I3</f>
        <v>17</v>
      </c>
      <c r="U3" s="5">
        <v>2</v>
      </c>
      <c r="V3" s="5">
        <f t="shared" ref="V3:V21" si="0">COUNTIF($E$1:$F$1,U3)</f>
        <v>0</v>
      </c>
      <c r="W3" s="5">
        <f t="shared" ref="W3:W21" si="1">COUNTIF($E$1:$G$1,U3)</f>
        <v>0</v>
      </c>
      <c r="X3" s="5">
        <f t="shared" ref="X3:X21" si="2">COUNTIF($E$1:$H$1,U3)</f>
        <v>0</v>
      </c>
      <c r="Y3" s="5">
        <f t="shared" ref="Y3:Y21" si="3">COUNTIF($E$1:$I$1,U3)</f>
        <v>0</v>
      </c>
    </row>
    <row r="4" spans="1:25" ht="12.75" customHeight="1" x14ac:dyDescent="0.25">
      <c r="A4" s="1">
        <v>7</v>
      </c>
      <c r="B4" s="1">
        <f t="shared" ref="B4:H10" si="4">B3</f>
        <v>4</v>
      </c>
      <c r="C4" s="1">
        <f t="shared" si="4"/>
        <v>5</v>
      </c>
      <c r="D4" s="1">
        <f t="shared" si="4"/>
        <v>6</v>
      </c>
      <c r="E4" s="1">
        <f t="shared" si="4"/>
        <v>3</v>
      </c>
      <c r="F4" s="1">
        <f t="shared" si="4"/>
        <v>8</v>
      </c>
      <c r="G4" s="1">
        <f t="shared" si="4"/>
        <v>12</v>
      </c>
      <c r="H4" s="1">
        <f t="shared" si="4"/>
        <v>1</v>
      </c>
      <c r="J4" s="10">
        <f>COUNTIF(B4:I4,$E$1)*$J$2-7</f>
        <v>-0.40000000000000036</v>
      </c>
      <c r="K4" s="10">
        <f t="shared" ref="K4:K9" si="5">IF((COUNTIF(B4:I4,$E$1)+COUNTIF(B4:I4,$F$1)+COUNTIF(B4:I4,$G$1)+COUNTIF(B4:I4,$H$1))&gt;1,(COMBIN((COUNTIF(B4:I4,$E$1)+COUNTIF(B4:I4,$F$1)+COUNTIF(B4:I4,$G$1)+COUNTIF(B4:I4,$H$1)),2)*$K$2)-COMBIN(A4,2),-COMBIN(A4,2))</f>
        <v>-13.2</v>
      </c>
      <c r="L4" s="10">
        <f>IF((COUNTIF(B4:I4,$E$1)+COUNTIF(B4:I4,$F$1)+COUNTIF(B4:I4,$G$1))=3,$L$2,0)-COMBIN(7,3)</f>
        <v>-2.6000000000000014</v>
      </c>
      <c r="M4" s="10">
        <f>IF((COUNTIF(B4:I4,$E$1)+COUNTIF(B4:I4,$F$1)+COUNTIF(B4:I4,$G$1)+COUNTIF(B4:I4,$H$1))=4,$M$2,0)-COMBIN(7,4)</f>
        <v>-20.6</v>
      </c>
      <c r="N4" s="10">
        <f>IF((COUNTIF(B4:I4,$E$1)+COUNTIF(B4:I4,$F$1)+COUNTIF(B4:I4,$G$1)+COUNTIF(B4:I4,$H$1)+COUNTIF(B4:I4,$I$1))=5,$N$2,0)-COMBIN(7,5)</f>
        <v>16.5</v>
      </c>
      <c r="O4" s="11">
        <f>IF(H3=$F$1,1,0)*$P$2-1</f>
        <v>-1</v>
      </c>
      <c r="P4" s="11">
        <f>COUNTIF(B3:H3,F1)*P2-7</f>
        <v>-0.59999999999999964</v>
      </c>
      <c r="Q4" s="10">
        <f>COUNTIF(B3:H3,H1)*Q2-7</f>
        <v>2.9000000000000004</v>
      </c>
      <c r="R4" s="11">
        <f>IF(H3=$H$1,1,0)*$Q$2-1</f>
        <v>-1</v>
      </c>
      <c r="S4" s="12">
        <v>7</v>
      </c>
      <c r="T4" s="12">
        <f>H3</f>
        <v>1</v>
      </c>
      <c r="U4" s="5">
        <v>3</v>
      </c>
      <c r="V4" s="5">
        <f t="shared" si="0"/>
        <v>1</v>
      </c>
      <c r="W4" s="5">
        <f t="shared" si="1"/>
        <v>1</v>
      </c>
      <c r="X4" s="5">
        <f t="shared" si="2"/>
        <v>1</v>
      </c>
      <c r="Y4" s="5">
        <f t="shared" si="3"/>
        <v>1</v>
      </c>
    </row>
    <row r="5" spans="1:25" ht="12.75" customHeight="1" x14ac:dyDescent="0.25">
      <c r="A5" s="1">
        <v>6</v>
      </c>
      <c r="B5" s="1">
        <f t="shared" si="4"/>
        <v>4</v>
      </c>
      <c r="C5" s="1">
        <f t="shared" si="4"/>
        <v>5</v>
      </c>
      <c r="D5" s="1">
        <f t="shared" si="4"/>
        <v>6</v>
      </c>
      <c r="E5" s="1">
        <f t="shared" si="4"/>
        <v>3</v>
      </c>
      <c r="F5" s="1">
        <f t="shared" si="4"/>
        <v>8</v>
      </c>
      <c r="G5" s="1">
        <f t="shared" si="4"/>
        <v>12</v>
      </c>
      <c r="J5" s="10">
        <f>COUNTIF(B5:I5,$E$1)*$J$2-6</f>
        <v>0.59999999999999964</v>
      </c>
      <c r="K5" s="10">
        <f t="shared" si="5"/>
        <v>-7.1999999999999993</v>
      </c>
      <c r="L5" s="10">
        <f>IF((COUNTIF(B5:I5,$E$1)+COUNTIF(B5:I5,$F$1)+COUNTIF(B5:I5,$G$1))=3,$L$2,0)-COMBIN(6,3)</f>
        <v>12.399999999999999</v>
      </c>
      <c r="M5" s="10">
        <f>IF((COUNTIF(B5:I5,$E$1)+COUNTIF(B5:I5,$F$1)+COUNTIF(B5:I5,$G$1)+COUNTIF(B5:I5,$H$1))=4,$M$2,0)-COMBIN(6,4)</f>
        <v>-0.59999999999999964</v>
      </c>
      <c r="N5" s="10">
        <f>IF((COUNTIF(B5:I5,$E$1)+COUNTIF(B5:I5,$F$1)+COUNTIF(B5:I5,$G$1)+COUNTIF(B5:I5,$H$1)+COUNTIF(B5:I5,$I$1))=5,$N$2,0)-COMBIN(6,5)</f>
        <v>-6</v>
      </c>
      <c r="O5" s="11">
        <f>IF(G3=$F$1,1,0)*$P$2-1</f>
        <v>-1</v>
      </c>
      <c r="P5" s="11">
        <f>COUNTIF(B3:G3,F1)*P2-6</f>
        <v>0.40000000000000036</v>
      </c>
      <c r="Q5" s="10">
        <f>COUNTIF(B3:G3,H1)*Q2-6</f>
        <v>3.9000000000000004</v>
      </c>
      <c r="R5" s="11">
        <f>IF(G3=$H$1,1,0)*$Q$2-1</f>
        <v>-1</v>
      </c>
      <c r="S5" s="12">
        <v>6</v>
      </c>
      <c r="T5" s="12">
        <f>G3</f>
        <v>12</v>
      </c>
      <c r="U5" s="5">
        <v>4</v>
      </c>
      <c r="V5" s="5">
        <f t="shared" si="0"/>
        <v>0</v>
      </c>
      <c r="W5" s="5">
        <f t="shared" si="1"/>
        <v>0</v>
      </c>
      <c r="X5" s="5">
        <f t="shared" si="2"/>
        <v>1</v>
      </c>
      <c r="Y5" s="5">
        <f t="shared" si="3"/>
        <v>1</v>
      </c>
    </row>
    <row r="6" spans="1:25" ht="12.75" customHeight="1" x14ac:dyDescent="0.25">
      <c r="A6" s="1">
        <v>5</v>
      </c>
      <c r="B6" s="1">
        <f t="shared" si="4"/>
        <v>4</v>
      </c>
      <c r="C6" s="1">
        <f t="shared" si="4"/>
        <v>5</v>
      </c>
      <c r="D6" s="1">
        <f t="shared" si="4"/>
        <v>6</v>
      </c>
      <c r="E6" s="1">
        <f t="shared" si="4"/>
        <v>3</v>
      </c>
      <c r="F6" s="1">
        <f t="shared" si="4"/>
        <v>8</v>
      </c>
      <c r="J6" s="10">
        <f>COUNTIF(B6:I6,$E$1)*$J$2-5</f>
        <v>1.5999999999999996</v>
      </c>
      <c r="K6" s="10">
        <f t="shared" si="5"/>
        <v>-2.1999999999999993</v>
      </c>
      <c r="L6" s="10">
        <f>IF((COUNTIF(B6:I6,$E$1)+COUNTIF(B6:I6,$F$1)+COUNTIF(B6:I6,$G$1))=3,$L$2,0)-COMBIN(5,3)</f>
        <v>22.4</v>
      </c>
      <c r="M6" s="10">
        <f>IF((COUNTIF(B6:I6,$E$1)+COUNTIF(B6:I6,$F$1)+COUNTIF(B6:I6,$G$1)+COUNTIF(B6:I6,$H$1))=4,$M$2,0)-COMBIN(5,4)</f>
        <v>9.4</v>
      </c>
      <c r="N6" s="10">
        <f>IF((COUNTIF(B6:I6,$E$1)+COUNTIF(B6:I6,$F$1)+COUNTIF(B6:I6,$G$1)+COUNTIF(B6:I6,$H$1)+COUNTIF(B6:I6,$I$1))=5,$N$2,0)-COMBIN(5,5)</f>
        <v>-1</v>
      </c>
      <c r="O6" s="11">
        <f>IF(F3=$F$1,1,0)*$P$2-1</f>
        <v>-1</v>
      </c>
      <c r="P6" s="11">
        <f>COUNTIF(B3:F3,F1)*P2-5</f>
        <v>1.4000000000000004</v>
      </c>
      <c r="Q6" s="10">
        <f>COUNTIF(B3:F3,H1)*Q2-5</f>
        <v>4.9000000000000004</v>
      </c>
      <c r="R6" s="11">
        <f>IF(F3=$H$1,1,0)*$Q$2-1</f>
        <v>-1</v>
      </c>
      <c r="S6" s="12">
        <v>5</v>
      </c>
      <c r="T6" s="12">
        <f>F3</f>
        <v>8</v>
      </c>
      <c r="U6" s="5">
        <v>5</v>
      </c>
      <c r="V6" s="5">
        <f t="shared" si="0"/>
        <v>1</v>
      </c>
      <c r="W6" s="5">
        <f t="shared" si="1"/>
        <v>1</v>
      </c>
      <c r="X6" s="5">
        <f t="shared" si="2"/>
        <v>1</v>
      </c>
      <c r="Y6" s="5">
        <f t="shared" si="3"/>
        <v>1</v>
      </c>
    </row>
    <row r="7" spans="1:25" ht="12.75" customHeight="1" x14ac:dyDescent="0.25">
      <c r="A7" s="1">
        <v>4</v>
      </c>
      <c r="B7" s="1">
        <f t="shared" si="4"/>
        <v>4</v>
      </c>
      <c r="C7" s="1">
        <f t="shared" si="4"/>
        <v>5</v>
      </c>
      <c r="D7" s="1">
        <f t="shared" si="4"/>
        <v>6</v>
      </c>
      <c r="E7" s="1">
        <f t="shared" si="4"/>
        <v>3</v>
      </c>
      <c r="J7" s="10">
        <f>COUNTIF(B7:I7,$E$1)*$J$2-4</f>
        <v>2.5999999999999996</v>
      </c>
      <c r="K7" s="10">
        <f t="shared" si="5"/>
        <v>1.8000000000000007</v>
      </c>
      <c r="L7" s="10">
        <f>IF((COUNTIF(B7:I7,$E$1)+COUNTIF(B7:I7,$F$1)+COUNTIF(B7:I7,$G$1))=3,$L$2,0)-COMBIN(4,3)</f>
        <v>28.4</v>
      </c>
      <c r="M7" s="10">
        <f>IF((COUNTIF(B7:I7,$E$1)+COUNTIF(B7:I7,$F$1)+COUNTIF(B7:I7,$G$1)+COUNTIF(B7:I7,$H$1))=4,$M$2,0)-COMBIN(4,4)</f>
        <v>13.4</v>
      </c>
      <c r="N7" s="11"/>
      <c r="O7" s="11">
        <f>IF(E3=$F$1,1,0)*$P$2-1</f>
        <v>-1</v>
      </c>
      <c r="P7" s="11">
        <f>COUNTIF(B3:E3,F1)*P2-4</f>
        <v>2.4000000000000004</v>
      </c>
      <c r="Q7" s="10">
        <f>COUNTIF(B3:E3,H1)*Q2-4</f>
        <v>5.9</v>
      </c>
      <c r="R7" s="11">
        <f>IF(E3=$H$1,1,0)*$Q$2-1</f>
        <v>-1</v>
      </c>
      <c r="S7" s="12">
        <v>4</v>
      </c>
      <c r="T7" s="12">
        <f>E3</f>
        <v>3</v>
      </c>
      <c r="U7" s="5">
        <v>6</v>
      </c>
      <c r="V7" s="5">
        <f t="shared" si="0"/>
        <v>0</v>
      </c>
      <c r="W7" s="5">
        <f t="shared" si="1"/>
        <v>1</v>
      </c>
      <c r="X7" s="5">
        <f t="shared" si="2"/>
        <v>1</v>
      </c>
      <c r="Y7" s="5">
        <f t="shared" si="3"/>
        <v>1</v>
      </c>
    </row>
    <row r="8" spans="1:25" ht="12.75" customHeight="1" x14ac:dyDescent="0.25">
      <c r="A8" s="1">
        <v>3</v>
      </c>
      <c r="B8" s="1">
        <f t="shared" si="4"/>
        <v>4</v>
      </c>
      <c r="C8" s="1">
        <f t="shared" si="4"/>
        <v>5</v>
      </c>
      <c r="D8" s="1">
        <f t="shared" si="4"/>
        <v>6</v>
      </c>
      <c r="E8" s="2"/>
      <c r="J8" s="10">
        <f>COUNTIF(B8:I8,$E$1)*$J$2-3</f>
        <v>-3</v>
      </c>
      <c r="K8" s="10">
        <f t="shared" si="5"/>
        <v>0.90000000000000036</v>
      </c>
      <c r="L8" s="10">
        <f>IF((COUNTIF(B8:I8,$E$1)+COUNTIF(B8:I8,$F$1)+COUNTIF(B8:I8,$G$1))=3,$L$2,0)-COMBIN(3,3)</f>
        <v>-1</v>
      </c>
      <c r="M8" s="11"/>
      <c r="N8" s="11"/>
      <c r="O8" s="11">
        <f>IF(D3=$F$1,1,0)*$P$2-1</f>
        <v>-1</v>
      </c>
      <c r="P8" s="11">
        <f>COUNTIF(B3:D3,F1)*P2-3</f>
        <v>3.4000000000000004</v>
      </c>
      <c r="Q8" s="10">
        <f>COUNTIF(B3:D3,H1)*Q2-3</f>
        <v>6.9</v>
      </c>
      <c r="R8" s="11">
        <f>IF(D3=$H$1,1,0)*$Q$2-1</f>
        <v>-1</v>
      </c>
      <c r="S8" s="12">
        <v>3</v>
      </c>
      <c r="T8" s="12">
        <f>D3</f>
        <v>6</v>
      </c>
      <c r="U8" s="5">
        <v>7</v>
      </c>
      <c r="V8" s="5">
        <f t="shared" si="0"/>
        <v>0</v>
      </c>
      <c r="W8" s="5">
        <f t="shared" si="1"/>
        <v>0</v>
      </c>
      <c r="X8" s="5">
        <f t="shared" si="2"/>
        <v>0</v>
      </c>
      <c r="Y8" s="5">
        <f t="shared" si="3"/>
        <v>0</v>
      </c>
    </row>
    <row r="9" spans="1:25" ht="12.75" customHeight="1" x14ac:dyDescent="0.25">
      <c r="A9" s="1">
        <v>2</v>
      </c>
      <c r="B9" s="1">
        <f t="shared" si="4"/>
        <v>4</v>
      </c>
      <c r="C9" s="1">
        <f t="shared" si="4"/>
        <v>5</v>
      </c>
      <c r="E9" s="2"/>
      <c r="J9" s="10">
        <f>COUNTIF(B9:I9,$E$1)*$J$2-2</f>
        <v>-2</v>
      </c>
      <c r="K9" s="10">
        <f t="shared" si="5"/>
        <v>0.30000000000000004</v>
      </c>
      <c r="L9" s="11"/>
      <c r="M9" s="11"/>
      <c r="N9" s="11"/>
      <c r="O9" s="11">
        <f>IF(C3=$F$1,1,0)*$P$2-1</f>
        <v>5.4</v>
      </c>
      <c r="P9" s="11">
        <f>COUNTIF(B3:C3,F1)*P2-2</f>
        <v>4.4000000000000004</v>
      </c>
      <c r="Q9" s="10">
        <f>COUNTIF(B3:C3,H1)*Q2-2</f>
        <v>7.9</v>
      </c>
      <c r="R9" s="11">
        <f>IF(C3=$H$1,1,0)*$Q$2-1</f>
        <v>-1</v>
      </c>
      <c r="S9" s="12">
        <v>2</v>
      </c>
      <c r="T9" s="12">
        <f>C3</f>
        <v>5</v>
      </c>
      <c r="U9" s="5">
        <v>8</v>
      </c>
      <c r="V9" s="5">
        <f t="shared" si="0"/>
        <v>0</v>
      </c>
      <c r="W9" s="5">
        <f t="shared" si="1"/>
        <v>0</v>
      </c>
      <c r="X9" s="5">
        <f t="shared" si="2"/>
        <v>0</v>
      </c>
      <c r="Y9" s="5">
        <f t="shared" si="3"/>
        <v>0</v>
      </c>
    </row>
    <row r="10" spans="1:25" ht="12.75" customHeight="1" x14ac:dyDescent="0.25">
      <c r="A10" s="1">
        <v>1</v>
      </c>
      <c r="B10" s="1">
        <f t="shared" si="4"/>
        <v>4</v>
      </c>
      <c r="J10" s="10">
        <f>COUNTIF(B10:I10,$E$1)*$J$2-1</f>
        <v>-1</v>
      </c>
      <c r="K10" s="11"/>
      <c r="L10" s="11"/>
      <c r="M10" s="11"/>
      <c r="N10" s="11"/>
      <c r="O10" s="11">
        <f>IF(B3=$F$1,1,0)*$P$2-1</f>
        <v>-1</v>
      </c>
      <c r="P10" s="10">
        <f>IF(B3=F1,1,0)*P2-1</f>
        <v>-1</v>
      </c>
      <c r="Q10" s="10">
        <f>IF(B3=H1,1,0)*Q2-1</f>
        <v>8.9</v>
      </c>
      <c r="R10" s="11">
        <f>IF(B3=$H$1,1,0)*$Q$2-1</f>
        <v>8.9</v>
      </c>
      <c r="S10" s="12">
        <v>1</v>
      </c>
      <c r="T10" s="12">
        <f>B3</f>
        <v>4</v>
      </c>
      <c r="U10" s="5">
        <v>9</v>
      </c>
      <c r="V10" s="5">
        <f t="shared" si="0"/>
        <v>0</v>
      </c>
      <c r="W10" s="5">
        <f t="shared" si="1"/>
        <v>0</v>
      </c>
      <c r="X10" s="5">
        <f t="shared" si="2"/>
        <v>0</v>
      </c>
      <c r="Y10" s="5">
        <f t="shared" si="3"/>
        <v>0</v>
      </c>
    </row>
    <row r="11" spans="1:25" ht="12.75" customHeight="1" x14ac:dyDescent="0.25">
      <c r="A11" s="1" t="s">
        <v>85</v>
      </c>
      <c r="B11" s="1">
        <f>COUNTIF($E$1:$G$1,B3)*$L$2-COMBIN(($B$1-1),2)</f>
        <v>-120</v>
      </c>
      <c r="C11" s="1">
        <f t="shared" ref="C11:I11" si="6">COUNTIF($E$1:$G$1,C3)*$L$2-COMBIN(($B$1-1),2)</f>
        <v>-87.6</v>
      </c>
      <c r="D11" s="1">
        <f t="shared" si="6"/>
        <v>-87.6</v>
      </c>
      <c r="E11" s="1">
        <f t="shared" si="6"/>
        <v>-87.6</v>
      </c>
      <c r="F11" s="1">
        <f t="shared" si="6"/>
        <v>-120</v>
      </c>
      <c r="G11" s="1">
        <f t="shared" si="6"/>
        <v>-120</v>
      </c>
      <c r="H11" s="1">
        <f>COUNTIF($E$1:$G$1,H3)*$L$2-COMBIN(($B$1-1),2)</f>
        <v>-120</v>
      </c>
      <c r="I11" s="1">
        <f t="shared" si="6"/>
        <v>-120</v>
      </c>
      <c r="L11" s="1">
        <v>1</v>
      </c>
      <c r="O11" s="12"/>
      <c r="P11" s="3"/>
      <c r="Q11" s="3"/>
      <c r="R11" s="2">
        <f>SUM(R3:R10)</f>
        <v>1.9000000000000004</v>
      </c>
      <c r="U11" s="5">
        <v>10</v>
      </c>
      <c r="V11" s="5">
        <f t="shared" si="0"/>
        <v>0</v>
      </c>
      <c r="W11" s="5">
        <f t="shared" si="1"/>
        <v>0</v>
      </c>
      <c r="X11" s="5">
        <f t="shared" si="2"/>
        <v>0</v>
      </c>
      <c r="Y11" s="5">
        <f t="shared" si="3"/>
        <v>0</v>
      </c>
    </row>
    <row r="12" spans="1:25" ht="12.75" customHeight="1" x14ac:dyDescent="0.25">
      <c r="A12" s="1" t="s">
        <v>36</v>
      </c>
      <c r="B12" s="1">
        <f>IF(B3=$E$1,1,0)</f>
        <v>0</v>
      </c>
      <c r="C12" s="1">
        <f t="shared" ref="C12:I12" si="7">IF(C3=$E$1,1,0)</f>
        <v>0</v>
      </c>
      <c r="D12" s="1">
        <f t="shared" si="7"/>
        <v>0</v>
      </c>
      <c r="E12" s="1">
        <f t="shared" si="7"/>
        <v>1</v>
      </c>
      <c r="F12" s="1">
        <f t="shared" si="7"/>
        <v>0</v>
      </c>
      <c r="G12" s="1">
        <f t="shared" si="7"/>
        <v>0</v>
      </c>
      <c r="H12" s="1">
        <f t="shared" si="7"/>
        <v>0</v>
      </c>
      <c r="I12" s="1">
        <f t="shared" si="7"/>
        <v>0</v>
      </c>
      <c r="J12" s="1">
        <v>8</v>
      </c>
      <c r="K12" s="1">
        <f>COMBIN(J12,2)</f>
        <v>28</v>
      </c>
      <c r="L12" s="1">
        <f>COMBIN(J12,3)</f>
        <v>56</v>
      </c>
      <c r="M12" s="1">
        <f>COMBIN(J12,4)</f>
        <v>70</v>
      </c>
      <c r="N12" s="1">
        <f>COMBIN(J12,5)</f>
        <v>56</v>
      </c>
      <c r="O12" s="1" t="s">
        <v>70</v>
      </c>
      <c r="R12" s="2"/>
      <c r="U12" s="5">
        <v>11</v>
      </c>
      <c r="V12" s="5">
        <f t="shared" si="0"/>
        <v>0</v>
      </c>
      <c r="W12" s="5">
        <f t="shared" si="1"/>
        <v>0</v>
      </c>
      <c r="X12" s="5">
        <f t="shared" si="2"/>
        <v>0</v>
      </c>
      <c r="Y12" s="5">
        <f t="shared" si="3"/>
        <v>0</v>
      </c>
    </row>
    <row r="13" spans="1:25" ht="12.75" customHeight="1" x14ac:dyDescent="0.25">
      <c r="A13" s="1" t="s">
        <v>37</v>
      </c>
      <c r="B13" s="1">
        <f>IF(B3=$F$1,1,0)</f>
        <v>0</v>
      </c>
      <c r="C13" s="1">
        <f t="shared" ref="C13:I13" si="8">IF(C3=$F$1,1,0)</f>
        <v>1</v>
      </c>
      <c r="D13" s="1">
        <f t="shared" si="8"/>
        <v>0</v>
      </c>
      <c r="E13" s="1">
        <f t="shared" si="8"/>
        <v>0</v>
      </c>
      <c r="F13" s="1">
        <f t="shared" si="8"/>
        <v>0</v>
      </c>
      <c r="G13" s="1">
        <f t="shared" si="8"/>
        <v>0</v>
      </c>
      <c r="H13" s="1">
        <f t="shared" si="8"/>
        <v>0</v>
      </c>
      <c r="I13" s="1">
        <f t="shared" si="8"/>
        <v>0</v>
      </c>
      <c r="J13" s="1">
        <v>7</v>
      </c>
      <c r="K13" s="1">
        <f t="shared" ref="K13:K18" si="9">COMBIN(J13,2)</f>
        <v>21</v>
      </c>
      <c r="L13" s="1">
        <f t="shared" ref="L13:L17" si="10">COMBIN(J13,3)</f>
        <v>35</v>
      </c>
      <c r="M13" s="1">
        <f t="shared" ref="M13:M16" si="11">COMBIN(J13,4)</f>
        <v>35</v>
      </c>
      <c r="N13" s="1">
        <f t="shared" ref="N13:N15" si="12">COMBIN(J13,5)</f>
        <v>21</v>
      </c>
      <c r="O13" s="24" t="s">
        <v>71</v>
      </c>
      <c r="P13" s="25"/>
      <c r="Q13" s="1" t="s">
        <v>72</v>
      </c>
      <c r="R13" s="1" t="s">
        <v>73</v>
      </c>
      <c r="U13" s="5">
        <v>12</v>
      </c>
      <c r="V13" s="5">
        <f t="shared" si="0"/>
        <v>0</v>
      </c>
      <c r="W13" s="5">
        <f t="shared" si="1"/>
        <v>0</v>
      </c>
      <c r="X13" s="5">
        <f t="shared" si="2"/>
        <v>0</v>
      </c>
      <c r="Y13" s="5">
        <f t="shared" si="3"/>
        <v>0</v>
      </c>
    </row>
    <row r="14" spans="1:25" ht="12.75" customHeight="1" x14ac:dyDescent="0.25">
      <c r="A14" s="1" t="s">
        <v>38</v>
      </c>
      <c r="B14" s="1">
        <f>IF(B3=$G$1,1,0)</f>
        <v>0</v>
      </c>
      <c r="C14" s="1">
        <f t="shared" ref="C14:I14" si="13">IF(C3=$G$1,1,0)</f>
        <v>0</v>
      </c>
      <c r="D14" s="1">
        <f t="shared" si="13"/>
        <v>1</v>
      </c>
      <c r="E14" s="1">
        <f t="shared" si="13"/>
        <v>0</v>
      </c>
      <c r="F14" s="1">
        <f t="shared" si="13"/>
        <v>0</v>
      </c>
      <c r="G14" s="1">
        <f t="shared" si="13"/>
        <v>0</v>
      </c>
      <c r="H14" s="1">
        <f t="shared" si="13"/>
        <v>0</v>
      </c>
      <c r="I14" s="1">
        <f t="shared" si="13"/>
        <v>0</v>
      </c>
      <c r="J14" s="1">
        <v>6</v>
      </c>
      <c r="K14" s="1">
        <f t="shared" si="9"/>
        <v>15</v>
      </c>
      <c r="L14" s="1">
        <f t="shared" si="10"/>
        <v>20</v>
      </c>
      <c r="M14" s="1">
        <f t="shared" si="11"/>
        <v>15</v>
      </c>
      <c r="N14" s="1">
        <f t="shared" si="12"/>
        <v>6</v>
      </c>
      <c r="P14" s="1" t="s">
        <v>74</v>
      </c>
      <c r="Q14" s="1">
        <v>3</v>
      </c>
      <c r="R14" s="2">
        <v>6.6</v>
      </c>
      <c r="U14" s="5">
        <v>13</v>
      </c>
      <c r="V14" s="5">
        <f t="shared" si="0"/>
        <v>0</v>
      </c>
      <c r="W14" s="5">
        <f t="shared" si="1"/>
        <v>0</v>
      </c>
      <c r="X14" s="5">
        <f t="shared" si="2"/>
        <v>0</v>
      </c>
      <c r="Y14" s="5">
        <f t="shared" si="3"/>
        <v>0</v>
      </c>
    </row>
    <row r="15" spans="1:25" ht="12.75" customHeight="1" x14ac:dyDescent="0.25">
      <c r="A15" s="1" t="s">
        <v>39</v>
      </c>
      <c r="B15" s="1">
        <f>IF(B3=$H$1,1,0)</f>
        <v>1</v>
      </c>
      <c r="C15" s="1">
        <f t="shared" ref="C15:I15" si="14">IF(C3=$H$1,1,0)</f>
        <v>0</v>
      </c>
      <c r="D15" s="1">
        <f t="shared" si="14"/>
        <v>0</v>
      </c>
      <c r="E15" s="1">
        <f t="shared" si="14"/>
        <v>0</v>
      </c>
      <c r="F15" s="1">
        <f t="shared" si="14"/>
        <v>0</v>
      </c>
      <c r="G15" s="1">
        <f t="shared" si="14"/>
        <v>0</v>
      </c>
      <c r="H15" s="1">
        <f t="shared" si="14"/>
        <v>0</v>
      </c>
      <c r="I15" s="1">
        <f t="shared" si="14"/>
        <v>0</v>
      </c>
      <c r="J15" s="1">
        <v>5</v>
      </c>
      <c r="K15" s="1">
        <f t="shared" si="9"/>
        <v>10</v>
      </c>
      <c r="L15" s="1">
        <f t="shared" si="10"/>
        <v>10</v>
      </c>
      <c r="M15" s="1">
        <f t="shared" si="11"/>
        <v>5</v>
      </c>
      <c r="N15" s="1">
        <f t="shared" si="12"/>
        <v>1</v>
      </c>
      <c r="P15" s="1" t="s">
        <v>75</v>
      </c>
      <c r="Q15" s="1">
        <v>3</v>
      </c>
      <c r="R15" s="2">
        <v>1.6</v>
      </c>
      <c r="U15" s="5">
        <v>14</v>
      </c>
      <c r="V15" s="5">
        <f t="shared" si="0"/>
        <v>0</v>
      </c>
      <c r="W15" s="5">
        <f t="shared" si="1"/>
        <v>0</v>
      </c>
      <c r="X15" s="5">
        <f t="shared" si="2"/>
        <v>0</v>
      </c>
      <c r="Y15" s="5">
        <f t="shared" si="3"/>
        <v>0</v>
      </c>
    </row>
    <row r="16" spans="1:25" ht="12.75" customHeight="1" x14ac:dyDescent="0.25">
      <c r="A16" s="1" t="s">
        <v>40</v>
      </c>
      <c r="B16" s="1">
        <f>IF(B3=$I$1,1,0)</f>
        <v>0</v>
      </c>
      <c r="C16" s="1">
        <f t="shared" ref="C16:I16" si="15">IF(C3=$I$1,1,0)</f>
        <v>0</v>
      </c>
      <c r="D16" s="1">
        <f t="shared" si="15"/>
        <v>0</v>
      </c>
      <c r="E16" s="1">
        <f t="shared" si="15"/>
        <v>0</v>
      </c>
      <c r="F16" s="1">
        <f t="shared" si="15"/>
        <v>0</v>
      </c>
      <c r="G16" s="1">
        <f t="shared" si="15"/>
        <v>0</v>
      </c>
      <c r="H16" s="1">
        <f t="shared" si="15"/>
        <v>1</v>
      </c>
      <c r="I16" s="1">
        <f t="shared" si="15"/>
        <v>0</v>
      </c>
      <c r="J16" s="1">
        <v>4</v>
      </c>
      <c r="K16" s="1">
        <f t="shared" si="9"/>
        <v>6</v>
      </c>
      <c r="L16" s="1">
        <f t="shared" si="10"/>
        <v>4</v>
      </c>
      <c r="M16" s="1">
        <f t="shared" si="11"/>
        <v>1</v>
      </c>
      <c r="Q16" s="1">
        <v>5</v>
      </c>
      <c r="R16" s="2">
        <v>1.4</v>
      </c>
      <c r="U16" s="5">
        <v>15</v>
      </c>
      <c r="V16" s="5">
        <f t="shared" si="0"/>
        <v>0</v>
      </c>
      <c r="W16" s="5">
        <f t="shared" si="1"/>
        <v>0</v>
      </c>
      <c r="X16" s="5">
        <f t="shared" si="2"/>
        <v>0</v>
      </c>
      <c r="Y16" s="5">
        <f t="shared" si="3"/>
        <v>0</v>
      </c>
    </row>
    <row r="17" spans="1:25" ht="12.75" customHeight="1" x14ac:dyDescent="0.25">
      <c r="J17" s="1">
        <v>3</v>
      </c>
      <c r="K17" s="1">
        <f t="shared" si="9"/>
        <v>3</v>
      </c>
      <c r="L17" s="1">
        <f t="shared" si="10"/>
        <v>1</v>
      </c>
      <c r="Q17" s="1">
        <v>6</v>
      </c>
      <c r="R17" s="2">
        <v>2.4</v>
      </c>
      <c r="U17" s="5">
        <v>16</v>
      </c>
      <c r="V17" s="5">
        <f t="shared" si="0"/>
        <v>0</v>
      </c>
      <c r="W17" s="5">
        <f t="shared" si="1"/>
        <v>0</v>
      </c>
      <c r="X17" s="5">
        <f t="shared" si="2"/>
        <v>0</v>
      </c>
      <c r="Y17" s="5">
        <f t="shared" si="3"/>
        <v>0</v>
      </c>
    </row>
    <row r="18" spans="1:25" ht="12.75" customHeight="1" x14ac:dyDescent="0.25">
      <c r="A18" s="1" t="s">
        <v>41</v>
      </c>
      <c r="B18" s="1">
        <f>COUNTIF($E$1:$H$1,B3)*IF($K$3&lt;$K$12,1,0)</f>
        <v>1</v>
      </c>
      <c r="C18" s="1">
        <f t="shared" ref="C18:I18" si="16">COUNTIF($E$1:$H$1,C3)*IF($K$3&lt;$K$12,1,0)</f>
        <v>1</v>
      </c>
      <c r="D18" s="1">
        <f t="shared" si="16"/>
        <v>1</v>
      </c>
      <c r="E18" s="1">
        <f t="shared" si="16"/>
        <v>1</v>
      </c>
      <c r="F18" s="1">
        <f t="shared" si="16"/>
        <v>0</v>
      </c>
      <c r="G18" s="1">
        <f t="shared" si="16"/>
        <v>0</v>
      </c>
      <c r="H18" s="1">
        <f t="shared" si="16"/>
        <v>0</v>
      </c>
      <c r="I18" s="1">
        <f t="shared" si="16"/>
        <v>0</v>
      </c>
      <c r="J18" s="1">
        <v>2</v>
      </c>
      <c r="K18" s="1">
        <f t="shared" si="9"/>
        <v>1</v>
      </c>
      <c r="P18" s="1" t="s">
        <v>76</v>
      </c>
      <c r="Q18" s="1">
        <v>3</v>
      </c>
      <c r="R18" s="2">
        <v>11.1</v>
      </c>
      <c r="U18" s="5">
        <v>17</v>
      </c>
      <c r="V18" s="5">
        <f t="shared" si="0"/>
        <v>0</v>
      </c>
      <c r="W18" s="5">
        <f t="shared" si="1"/>
        <v>0</v>
      </c>
      <c r="X18" s="5">
        <f t="shared" si="2"/>
        <v>0</v>
      </c>
      <c r="Y18" s="5">
        <f t="shared" si="3"/>
        <v>0</v>
      </c>
    </row>
    <row r="19" spans="1:25" ht="12.75" customHeight="1" x14ac:dyDescent="0.25">
      <c r="A19" s="1" t="s">
        <v>2</v>
      </c>
      <c r="B19" s="1">
        <f>COUNTIF($E$1:$G$1,B3)</f>
        <v>0</v>
      </c>
      <c r="C19" s="1">
        <f t="shared" ref="C19:I19" si="17">COUNTIF($E$1:$G$1,C3)</f>
        <v>1</v>
      </c>
      <c r="D19" s="1">
        <f t="shared" si="17"/>
        <v>1</v>
      </c>
      <c r="E19" s="1">
        <f t="shared" si="17"/>
        <v>1</v>
      </c>
      <c r="F19" s="1">
        <f t="shared" si="17"/>
        <v>0</v>
      </c>
      <c r="G19" s="1">
        <f t="shared" si="17"/>
        <v>0</v>
      </c>
      <c r="H19" s="1">
        <f t="shared" si="17"/>
        <v>0</v>
      </c>
      <c r="I19" s="1">
        <f t="shared" si="17"/>
        <v>0</v>
      </c>
      <c r="J19" s="1">
        <v>1</v>
      </c>
      <c r="Q19" s="1">
        <v>5</v>
      </c>
      <c r="U19" s="5">
        <v>18</v>
      </c>
      <c r="V19" s="5">
        <f t="shared" si="0"/>
        <v>0</v>
      </c>
      <c r="W19" s="5">
        <f t="shared" si="1"/>
        <v>0</v>
      </c>
      <c r="X19" s="5">
        <f t="shared" si="2"/>
        <v>0</v>
      </c>
      <c r="Y19" s="5">
        <f t="shared" si="3"/>
        <v>0</v>
      </c>
    </row>
    <row r="20" spans="1:25" ht="12.75" customHeight="1" x14ac:dyDescent="0.25">
      <c r="A20" s="1" t="s">
        <v>3</v>
      </c>
      <c r="B20" s="1">
        <f>COUNTIF($E$1:$H$1,B3)</f>
        <v>1</v>
      </c>
      <c r="C20" s="1">
        <f t="shared" ref="C20:I20" si="18">COUNTIF($E$1:$H$1,C3)</f>
        <v>1</v>
      </c>
      <c r="D20" s="1">
        <f t="shared" si="18"/>
        <v>1</v>
      </c>
      <c r="E20" s="1">
        <f t="shared" si="18"/>
        <v>1</v>
      </c>
      <c r="F20" s="1">
        <f t="shared" si="18"/>
        <v>0</v>
      </c>
      <c r="G20" s="1">
        <f t="shared" si="18"/>
        <v>0</v>
      </c>
      <c r="H20" s="1">
        <f t="shared" si="18"/>
        <v>0</v>
      </c>
      <c r="I20" s="1">
        <f t="shared" si="18"/>
        <v>0</v>
      </c>
      <c r="P20" s="1" t="s">
        <v>77</v>
      </c>
      <c r="Q20" s="1">
        <v>3</v>
      </c>
      <c r="R20" s="2">
        <v>4.3</v>
      </c>
      <c r="U20" s="5">
        <v>19</v>
      </c>
      <c r="V20" s="5">
        <f t="shared" si="0"/>
        <v>0</v>
      </c>
      <c r="W20" s="5">
        <f t="shared" si="1"/>
        <v>0</v>
      </c>
      <c r="X20" s="5">
        <f t="shared" si="2"/>
        <v>0</v>
      </c>
      <c r="Y20" s="5">
        <f t="shared" si="3"/>
        <v>0</v>
      </c>
    </row>
    <row r="21" spans="1:25" ht="12.75" customHeight="1" x14ac:dyDescent="0.25">
      <c r="A21" s="1" t="s">
        <v>4</v>
      </c>
      <c r="B21" s="1">
        <f>COUNTIF($E$1:$I$1,B3)</f>
        <v>1</v>
      </c>
      <c r="C21" s="1">
        <f t="shared" ref="C21:I21" si="19">COUNTIF($E$1:$I$1,C3)</f>
        <v>1</v>
      </c>
      <c r="D21" s="1">
        <f t="shared" si="19"/>
        <v>1</v>
      </c>
      <c r="E21" s="1">
        <f t="shared" si="19"/>
        <v>1</v>
      </c>
      <c r="F21" s="1">
        <f t="shared" si="19"/>
        <v>0</v>
      </c>
      <c r="G21" s="1">
        <f t="shared" si="19"/>
        <v>0</v>
      </c>
      <c r="H21" s="1">
        <f t="shared" si="19"/>
        <v>1</v>
      </c>
      <c r="I21" s="1">
        <f t="shared" si="19"/>
        <v>0</v>
      </c>
      <c r="J21" s="1">
        <f>IF(J3&gt;-J12,1,0)</f>
        <v>1</v>
      </c>
      <c r="K21" s="1">
        <f t="shared" ref="K21:M21" si="20">IF(K3&gt;-K12,1,0)</f>
        <v>1</v>
      </c>
      <c r="L21" s="1">
        <f t="shared" si="20"/>
        <v>1</v>
      </c>
      <c r="M21" s="1">
        <f t="shared" si="20"/>
        <v>1</v>
      </c>
      <c r="N21" s="1">
        <f>IF(N3&gt;-N12,1,0)</f>
        <v>1</v>
      </c>
      <c r="Q21" s="1">
        <v>5</v>
      </c>
      <c r="U21" s="5">
        <v>20</v>
      </c>
      <c r="V21" s="5">
        <f t="shared" si="0"/>
        <v>0</v>
      </c>
      <c r="W21" s="5">
        <f t="shared" si="1"/>
        <v>0</v>
      </c>
      <c r="X21" s="5">
        <f t="shared" si="2"/>
        <v>0</v>
      </c>
      <c r="Y21" s="5">
        <f t="shared" si="3"/>
        <v>0</v>
      </c>
    </row>
    <row r="22" spans="1:25" ht="12.75" customHeight="1" x14ac:dyDescent="0.25">
      <c r="J22" s="1">
        <f t="shared" ref="J22:N22" si="21">IF(J4&gt;-J13,1,0)</f>
        <v>1</v>
      </c>
      <c r="K22" s="1">
        <f t="shared" si="21"/>
        <v>1</v>
      </c>
      <c r="L22" s="1">
        <f t="shared" si="21"/>
        <v>1</v>
      </c>
      <c r="M22" s="1">
        <f t="shared" si="21"/>
        <v>1</v>
      </c>
      <c r="N22" s="1">
        <f t="shared" si="21"/>
        <v>1</v>
      </c>
      <c r="Q22" s="1">
        <v>3</v>
      </c>
      <c r="R22" s="2">
        <v>8.4</v>
      </c>
    </row>
    <row r="23" spans="1:25" ht="12.75" customHeight="1" x14ac:dyDescent="0.25">
      <c r="A23" s="18" t="s">
        <v>19</v>
      </c>
      <c r="B23" s="18"/>
      <c r="C23" s="18" t="s">
        <v>42</v>
      </c>
      <c r="D23" s="18" t="s">
        <v>43</v>
      </c>
      <c r="E23" s="18" t="s">
        <v>44</v>
      </c>
      <c r="F23" s="18" t="s">
        <v>45</v>
      </c>
      <c r="G23" s="18" t="s">
        <v>46</v>
      </c>
      <c r="H23" s="18" t="s">
        <v>47</v>
      </c>
      <c r="I23" s="18" t="s">
        <v>48</v>
      </c>
      <c r="J23" s="1">
        <f t="shared" ref="J23:N23" si="22">IF(J5&gt;-J14,1,0)</f>
        <v>1</v>
      </c>
      <c r="K23" s="1">
        <f t="shared" si="22"/>
        <v>1</v>
      </c>
      <c r="L23" s="1">
        <f t="shared" si="22"/>
        <v>1</v>
      </c>
      <c r="M23" s="1">
        <f t="shared" si="22"/>
        <v>1</v>
      </c>
      <c r="N23" s="1">
        <f t="shared" si="22"/>
        <v>0</v>
      </c>
      <c r="Q23" s="1">
        <v>6</v>
      </c>
    </row>
    <row r="24" spans="1:25" ht="12.75" customHeight="1" x14ac:dyDescent="0.25">
      <c r="A24" s="18"/>
      <c r="B24" s="18"/>
      <c r="C24" s="19">
        <f t="shared" ref="C24:I24" si="23">COUNTIF($E$1:$H$1,$B$3)*COUNTIF($E$1:$H$1,C3)*$K$2-1</f>
        <v>0.30000000000000004</v>
      </c>
      <c r="D24" s="19">
        <f t="shared" si="23"/>
        <v>0.30000000000000004</v>
      </c>
      <c r="E24" s="19">
        <f t="shared" si="23"/>
        <v>0.30000000000000004</v>
      </c>
      <c r="F24" s="19">
        <f t="shared" si="23"/>
        <v>-1</v>
      </c>
      <c r="G24" s="23">
        <f t="shared" si="23"/>
        <v>-1</v>
      </c>
      <c r="H24" s="19">
        <f t="shared" si="23"/>
        <v>-1</v>
      </c>
      <c r="I24" s="19">
        <f t="shared" si="23"/>
        <v>-1</v>
      </c>
      <c r="J24" s="1">
        <f t="shared" ref="J24:N24" si="24">IF(J6&gt;-J15,1,0)</f>
        <v>1</v>
      </c>
      <c r="K24" s="1">
        <f t="shared" si="24"/>
        <v>1</v>
      </c>
      <c r="L24" s="1">
        <f t="shared" si="24"/>
        <v>1</v>
      </c>
      <c r="M24" s="1">
        <f t="shared" si="24"/>
        <v>1</v>
      </c>
      <c r="N24" s="1">
        <f t="shared" si="24"/>
        <v>0</v>
      </c>
      <c r="Q24" s="1">
        <v>5</v>
      </c>
      <c r="R24" s="2">
        <v>5.0999999999999996</v>
      </c>
    </row>
    <row r="25" spans="1:25" ht="12.75" customHeight="1" x14ac:dyDescent="0.25">
      <c r="A25" s="18" t="s">
        <v>27</v>
      </c>
      <c r="B25" s="18"/>
      <c r="C25" s="18"/>
      <c r="D25" s="18" t="s">
        <v>49</v>
      </c>
      <c r="E25" s="18" t="s">
        <v>51</v>
      </c>
      <c r="F25" s="18" t="s">
        <v>50</v>
      </c>
      <c r="G25" s="18" t="s">
        <v>52</v>
      </c>
      <c r="H25" s="18" t="s">
        <v>53</v>
      </c>
      <c r="I25" s="18" t="s">
        <v>54</v>
      </c>
      <c r="J25" s="1">
        <f t="shared" ref="J25:M25" si="25">IF(J7&gt;-J16,1,0)</f>
        <v>1</v>
      </c>
      <c r="K25" s="1">
        <f t="shared" si="25"/>
        <v>1</v>
      </c>
      <c r="L25" s="1">
        <f t="shared" si="25"/>
        <v>1</v>
      </c>
      <c r="M25" s="1">
        <f t="shared" si="25"/>
        <v>1</v>
      </c>
      <c r="Q25" s="1">
        <v>6</v>
      </c>
    </row>
    <row r="26" spans="1:25" ht="12.75" customHeight="1" x14ac:dyDescent="0.25">
      <c r="A26" s="18">
        <v>123</v>
      </c>
      <c r="B26" s="19">
        <f>COUNTIF($E$1:$G$1,$B$3)*COUNTIF($E$1:$G$1,$C$3)*COUNTIF($E$1:$G$1,D3)</f>
        <v>0</v>
      </c>
      <c r="C26" s="18">
        <f>B26*$L$2</f>
        <v>0</v>
      </c>
      <c r="D26" s="19">
        <f>COUNTIF($E$1:$H$1,$C$3)*COUNTIF($E$1:$H$1,D3)*$K$2</f>
        <v>1.3</v>
      </c>
      <c r="E26" s="19">
        <f t="shared" ref="E26:I26" si="26">COUNTIF($E$1:$H$1,$C$3)*COUNTIF($E$1:$H$1,E3)*$K$2</f>
        <v>1.3</v>
      </c>
      <c r="F26" s="19">
        <f t="shared" si="26"/>
        <v>0</v>
      </c>
      <c r="G26" s="19">
        <f t="shared" si="26"/>
        <v>0</v>
      </c>
      <c r="H26" s="19">
        <f t="shared" si="26"/>
        <v>0</v>
      </c>
      <c r="I26" s="19">
        <f t="shared" si="26"/>
        <v>0</v>
      </c>
      <c r="J26" s="1">
        <f t="shared" ref="J26:L26" si="27">IF(J8&gt;-J17,1,0)</f>
        <v>0</v>
      </c>
      <c r="K26" s="1">
        <f t="shared" si="27"/>
        <v>1</v>
      </c>
      <c r="L26" s="1">
        <f t="shared" si="27"/>
        <v>0</v>
      </c>
      <c r="P26" s="1" t="s">
        <v>78</v>
      </c>
      <c r="Q26" s="1">
        <v>3</v>
      </c>
      <c r="R26" s="2">
        <v>32.4</v>
      </c>
    </row>
    <row r="27" spans="1:25" ht="12.75" customHeight="1" x14ac:dyDescent="0.25">
      <c r="A27" s="18">
        <v>124</v>
      </c>
      <c r="B27" s="19">
        <f>COUNTIF($E$1:$G$1,$B$3)*COUNTIF($E$1:$G$1,$C$3)*COUNTIF($E$1:$G$1,E3)</f>
        <v>0</v>
      </c>
      <c r="C27" s="18">
        <f t="shared" ref="C27:C81" si="28">B27*$L$2</f>
        <v>0</v>
      </c>
      <c r="D27" s="18"/>
      <c r="E27" s="18" t="s">
        <v>55</v>
      </c>
      <c r="F27" s="18" t="s">
        <v>56</v>
      </c>
      <c r="G27" s="18" t="s">
        <v>57</v>
      </c>
      <c r="H27" s="18" t="s">
        <v>58</v>
      </c>
      <c r="I27" s="18" t="s">
        <v>59</v>
      </c>
      <c r="J27" s="1">
        <f t="shared" ref="J27:K27" si="29">IF(J9&gt;-J18,1,0)</f>
        <v>0</v>
      </c>
      <c r="K27" s="1">
        <f t="shared" si="29"/>
        <v>1</v>
      </c>
      <c r="Q27" s="1">
        <v>5</v>
      </c>
    </row>
    <row r="28" spans="1:25" ht="12.75" customHeight="1" x14ac:dyDescent="0.25">
      <c r="A28" s="18">
        <v>125</v>
      </c>
      <c r="B28" s="19">
        <f>COUNTIF($E$1:$G$1,$B$3)*COUNTIF($E$1:$G$1,$C$3)*COUNTIF($E$1:$G$1,F3)</f>
        <v>0</v>
      </c>
      <c r="C28" s="18">
        <f t="shared" si="28"/>
        <v>0</v>
      </c>
      <c r="D28" s="18"/>
      <c r="E28" s="19">
        <f>COUNTIF($E$1:$H$1,$D$3)*COUNTIF($E$1:$H$1,E3)*$K$2</f>
        <v>1.3</v>
      </c>
      <c r="F28" s="19">
        <f t="shared" ref="F28:I28" si="30">COUNTIF($E$1:$H$1,$D$3)*COUNTIF($E$1:$H$1,F3)*$K$2</f>
        <v>0</v>
      </c>
      <c r="G28" s="19">
        <f t="shared" si="30"/>
        <v>0</v>
      </c>
      <c r="H28" s="19">
        <f t="shared" si="30"/>
        <v>0</v>
      </c>
      <c r="I28" s="19">
        <f t="shared" si="30"/>
        <v>0</v>
      </c>
      <c r="J28" s="1">
        <f t="shared" ref="J28" si="31">IF(J10&gt;-J19,1,0)</f>
        <v>0</v>
      </c>
      <c r="Q28" s="1">
        <v>6</v>
      </c>
    </row>
    <row r="29" spans="1:25" ht="12.75" customHeight="1" x14ac:dyDescent="0.25">
      <c r="A29" s="18">
        <v>126</v>
      </c>
      <c r="B29" s="19">
        <f>COUNTIF($E$1:$G$1,$B$3)*COUNTIF($E$1:$G$1,$C$3)*COUNTIF($E$1:$G$1,G3)</f>
        <v>0</v>
      </c>
      <c r="C29" s="18">
        <f t="shared" si="28"/>
        <v>0</v>
      </c>
      <c r="D29" s="18"/>
      <c r="E29" s="18"/>
      <c r="F29" s="18" t="s">
        <v>60</v>
      </c>
      <c r="G29" s="18" t="s">
        <v>61</v>
      </c>
      <c r="H29" s="18" t="s">
        <v>62</v>
      </c>
      <c r="I29" s="18" t="s">
        <v>63</v>
      </c>
      <c r="L29" s="1" t="s">
        <v>86</v>
      </c>
      <c r="P29" s="1" t="s">
        <v>79</v>
      </c>
      <c r="Q29" s="1">
        <v>3</v>
      </c>
      <c r="R29" s="2">
        <v>157.4</v>
      </c>
    </row>
    <row r="30" spans="1:25" ht="12.75" customHeight="1" x14ac:dyDescent="0.25">
      <c r="A30" s="18">
        <v>127</v>
      </c>
      <c r="B30" s="19">
        <f>COUNTIF($E$1:$G$1,$B$3)*COUNTIF($E$1:$G$1,$C$3)*COUNTIF($E$1:$G$1,H3)</f>
        <v>0</v>
      </c>
      <c r="C30" s="18">
        <f t="shared" si="28"/>
        <v>0</v>
      </c>
      <c r="D30" s="18"/>
      <c r="E30" s="18"/>
      <c r="F30" s="19">
        <f>COUNTIF($E$1:$H$1,$E$3)*COUNTIF($E$1:$H$1,F3)*$K$2</f>
        <v>0</v>
      </c>
      <c r="G30" s="19">
        <f t="shared" ref="G30:I30" si="32">COUNTIF($E$1:$H$1,$E$3)*COUNTIF($E$1:$H$1,G3)*$K$2</f>
        <v>0</v>
      </c>
      <c r="H30" s="19">
        <f t="shared" si="32"/>
        <v>0</v>
      </c>
      <c r="I30" s="19">
        <f t="shared" si="32"/>
        <v>0</v>
      </c>
      <c r="L30" s="1" t="s">
        <v>42</v>
      </c>
      <c r="M30" s="1">
        <f>COUNTIF(E1:G1,B3)*COUNTIF(E1:G1,C3)</f>
        <v>0</v>
      </c>
      <c r="N30" s="1">
        <f>M30*$L$2-($B$1-2)</f>
        <v>-15</v>
      </c>
      <c r="Q30" s="1">
        <v>5</v>
      </c>
      <c r="R30" s="2"/>
    </row>
    <row r="31" spans="1:25" ht="12.75" customHeight="1" x14ac:dyDescent="0.25">
      <c r="A31" s="18">
        <v>128</v>
      </c>
      <c r="B31" s="19">
        <f>COUNTIF($E$1:$G$1,$B$3)*COUNTIF($E$1:$G$1,$C$3)*COUNTIF($E$1:$G$1,I3)</f>
        <v>0</v>
      </c>
      <c r="C31" s="18">
        <f t="shared" si="28"/>
        <v>0</v>
      </c>
      <c r="D31" s="18"/>
      <c r="E31" s="18"/>
      <c r="F31" s="18"/>
      <c r="G31" s="18" t="s">
        <v>64</v>
      </c>
      <c r="H31" s="18" t="s">
        <v>65</v>
      </c>
      <c r="I31" s="18" t="s">
        <v>66</v>
      </c>
      <c r="L31" s="1" t="s">
        <v>43</v>
      </c>
      <c r="M31" s="1">
        <f>COUNTIF(E1:G1,B3)*COUNTIF(E1:G1,D3)</f>
        <v>0</v>
      </c>
      <c r="N31" s="1">
        <f t="shared" ref="N31:N57" si="33">M31*$L$2-($B$1-2)</f>
        <v>-15</v>
      </c>
      <c r="Q31" s="1">
        <v>6</v>
      </c>
    </row>
    <row r="32" spans="1:25" ht="12.75" customHeight="1" x14ac:dyDescent="0.25">
      <c r="A32" s="18">
        <v>134</v>
      </c>
      <c r="B32" s="19">
        <f>COUNTIF($E$1:$G$1,$B$3)*COUNTIF($E$1:$G$1,$D$3)*COUNTIF($E$1:$G$1,E3)</f>
        <v>0</v>
      </c>
      <c r="C32" s="18">
        <f t="shared" si="28"/>
        <v>0</v>
      </c>
      <c r="D32" s="18"/>
      <c r="E32" s="18" t="s">
        <v>96</v>
      </c>
      <c r="F32" s="18"/>
      <c r="G32" s="19">
        <f>COUNTIF($E$1:$H$1,$F$3)*COUNTIF($E$1:$H$1,G3)*$K$2</f>
        <v>0</v>
      </c>
      <c r="H32" s="19">
        <f t="shared" ref="H32:I32" si="34">COUNTIF($E$1:$H$1,$F$3)*COUNTIF($E$1:$H$1,H3)*$K$2</f>
        <v>0</v>
      </c>
      <c r="I32" s="19">
        <f t="shared" si="34"/>
        <v>0</v>
      </c>
      <c r="L32" s="1" t="s">
        <v>44</v>
      </c>
      <c r="M32" s="1">
        <f>COUNTIF(E1:G1,B3)*COUNTIF(E1:G1,E3)</f>
        <v>0</v>
      </c>
      <c r="N32" s="1">
        <f t="shared" si="33"/>
        <v>-15</v>
      </c>
      <c r="P32" s="1" t="s">
        <v>80</v>
      </c>
      <c r="Q32" s="1">
        <v>3</v>
      </c>
      <c r="R32" s="26">
        <v>1.3</v>
      </c>
    </row>
    <row r="33" spans="1:18" ht="12.75" customHeight="1" x14ac:dyDescent="0.25">
      <c r="A33" s="18">
        <v>135</v>
      </c>
      <c r="B33" s="19">
        <f>COUNTIF($E$1:$G$1,$B$3)*COUNTIF($E$1:$G$1,$D$3)*COUNTIF($E$1:$G$1,F3)</f>
        <v>0</v>
      </c>
      <c r="C33" s="18">
        <f t="shared" si="28"/>
        <v>0</v>
      </c>
      <c r="D33" s="18"/>
      <c r="E33" s="18">
        <f>B1-8</f>
        <v>9</v>
      </c>
      <c r="F33" s="18"/>
      <c r="G33" s="18"/>
      <c r="H33" s="18" t="s">
        <v>67</v>
      </c>
      <c r="I33" s="18" t="s">
        <v>68</v>
      </c>
      <c r="L33" s="1" t="s">
        <v>45</v>
      </c>
      <c r="M33" s="1">
        <f>COUNTIF(E1:G1,B3)*COUNTIF(E1:G1,F3)</f>
        <v>0</v>
      </c>
      <c r="N33" s="1">
        <f t="shared" si="33"/>
        <v>-15</v>
      </c>
      <c r="Q33" s="1">
        <v>5</v>
      </c>
      <c r="R33" s="27"/>
    </row>
    <row r="34" spans="1:18" ht="12.75" customHeight="1" x14ac:dyDescent="0.25">
      <c r="A34" s="18">
        <v>136</v>
      </c>
      <c r="B34" s="18">
        <f>COUNTIF($E$1:$G$1,$B$3)*COUNTIF($E$1:$G$1,$D$3)*COUNTIF($E$1:$G$1,G3)</f>
        <v>0</v>
      </c>
      <c r="C34" s="18">
        <f t="shared" si="28"/>
        <v>0</v>
      </c>
      <c r="D34" s="18"/>
      <c r="E34" s="18">
        <f>IF(R11=-8,Q2-E33,-E33)</f>
        <v>-9</v>
      </c>
      <c r="F34" s="18"/>
      <c r="G34" s="18"/>
      <c r="H34" s="19">
        <f>COUNTIF($E$1:$H$1,$G$3)*COUNTIF($E$1:$H$1,H3)*$K$2</f>
        <v>0</v>
      </c>
      <c r="I34" s="19">
        <f>COUNTIF($E$1:$H$1,$G$3)*COUNTIF($E$1:$H$1,I3)*$K$2</f>
        <v>0</v>
      </c>
      <c r="L34" s="1" t="s">
        <v>46</v>
      </c>
      <c r="M34" s="1">
        <f>COUNTIF(E1:G1,B3)*COUNTIF(E1:G1,G3)</f>
        <v>0</v>
      </c>
      <c r="N34" s="1">
        <f t="shared" si="33"/>
        <v>-15</v>
      </c>
      <c r="Q34" s="1">
        <v>3</v>
      </c>
      <c r="R34" s="29"/>
    </row>
    <row r="35" spans="1:18" ht="12.75" customHeight="1" x14ac:dyDescent="0.25">
      <c r="A35" s="18">
        <v>137</v>
      </c>
      <c r="B35" s="18">
        <f>COUNTIF($E$1:$G$1,$B$3)*COUNTIF($E$1:$G$1,$D$3)*COUNTIF($E$1:$G$1,H3)</f>
        <v>0</v>
      </c>
      <c r="C35" s="18">
        <f t="shared" si="28"/>
        <v>0</v>
      </c>
      <c r="D35" s="18"/>
      <c r="E35" s="18"/>
      <c r="F35" s="18"/>
      <c r="G35" s="18"/>
      <c r="H35" s="18"/>
      <c r="I35" s="18" t="s">
        <v>69</v>
      </c>
      <c r="L35" s="1" t="s">
        <v>47</v>
      </c>
      <c r="M35" s="1">
        <f>COUNTIF(E1:G1,B3)*COUNTIF(E1:G1,H3)</f>
        <v>0</v>
      </c>
      <c r="N35" s="1">
        <f t="shared" si="33"/>
        <v>-15</v>
      </c>
      <c r="Q35" s="1">
        <v>6</v>
      </c>
      <c r="R35" s="27"/>
    </row>
    <row r="36" spans="1:18" ht="12.75" customHeight="1" x14ac:dyDescent="0.25">
      <c r="A36" s="18">
        <v>138</v>
      </c>
      <c r="B36" s="18">
        <f>COUNTIF($E$1:$G$1,$B$3)*COUNTIF($E$1:$G$1,$D$3)*COUNTIF($E$1:$G$1,I3)</f>
        <v>0</v>
      </c>
      <c r="C36" s="18">
        <f t="shared" si="28"/>
        <v>0</v>
      </c>
      <c r="D36" s="18"/>
      <c r="E36" s="18"/>
      <c r="F36" s="18"/>
      <c r="G36" s="18"/>
      <c r="H36" s="18"/>
      <c r="I36" s="19">
        <f>COUNTIF($E$1:$H$1,$H$3)*COUNTIF($E$1:$H$1,I3)*$K$2</f>
        <v>0</v>
      </c>
      <c r="L36" s="1" t="s">
        <v>48</v>
      </c>
      <c r="M36" s="1">
        <f>COUNTIF(E1:G1,B3)*COUNTIF(E1:G1,I3)</f>
        <v>0</v>
      </c>
      <c r="N36" s="1">
        <f t="shared" si="33"/>
        <v>-15</v>
      </c>
      <c r="Q36" s="1">
        <v>3</v>
      </c>
      <c r="R36" s="27"/>
    </row>
    <row r="37" spans="1:18" ht="12.75" customHeight="1" x14ac:dyDescent="0.25">
      <c r="A37" s="1">
        <v>145</v>
      </c>
      <c r="B37" s="18">
        <f>COUNTIF($E$1:$G$1,$B$3)*COUNTIF($E$1:$G$1,E3)*COUNTIF($E$1:$G$1,F3)</f>
        <v>0</v>
      </c>
      <c r="C37" s="18">
        <f t="shared" si="28"/>
        <v>0</v>
      </c>
      <c r="L37" s="1" t="s">
        <v>49</v>
      </c>
      <c r="M37" s="1">
        <f>COUNTIF(E1:G1,C3)*COUNTIF(E1:G1,D3)</f>
        <v>1</v>
      </c>
      <c r="N37" s="1">
        <f t="shared" si="33"/>
        <v>17.399999999999999</v>
      </c>
      <c r="Q37" s="1">
        <v>4</v>
      </c>
      <c r="R37" s="28"/>
    </row>
    <row r="38" spans="1:18" ht="12.75" customHeight="1" x14ac:dyDescent="0.25">
      <c r="A38" s="1">
        <v>146</v>
      </c>
      <c r="B38" s="18">
        <f>COUNTIF($E$1:$G$1,$B$3)*COUNTIF($E$1:$G$1,E3)*COUNTIF($E$1:$G$1,G3)</f>
        <v>0</v>
      </c>
      <c r="C38" s="18">
        <f t="shared" si="28"/>
        <v>0</v>
      </c>
      <c r="E38" s="1" t="s">
        <v>87</v>
      </c>
      <c r="L38" s="1" t="s">
        <v>51</v>
      </c>
      <c r="M38" s="1">
        <f>COUNTIF(E1:G1,C3)*COUNTIF(E1:G1,E3)</f>
        <v>1</v>
      </c>
      <c r="N38" s="1">
        <f t="shared" si="33"/>
        <v>17.399999999999999</v>
      </c>
      <c r="Q38" s="1">
        <v>5</v>
      </c>
    </row>
    <row r="39" spans="1:18" ht="12.75" customHeight="1" x14ac:dyDescent="0.25">
      <c r="A39" s="1">
        <v>147</v>
      </c>
      <c r="B39" s="18">
        <f>COUNTIF($E$1:$G$1,$B$3)*COUNTIF($E$1:$G$1,E3)*COUNTIF($E$1:$G$1,H3)</f>
        <v>0</v>
      </c>
      <c r="C39" s="18">
        <f t="shared" si="28"/>
        <v>0</v>
      </c>
      <c r="E39" s="18">
        <f>COUNTIF(E3:I3,E1)*COUNTIF(E3:I3,F1)*COUNTIF(E3:I3,G1)*L2-(COMBIN(5,3))</f>
        <v>-10</v>
      </c>
      <c r="F39" s="19"/>
      <c r="L39" s="1" t="s">
        <v>50</v>
      </c>
      <c r="M39" s="1">
        <f>COUNTIF(E1:G1,C3)*COUNTIF(E1:G1,F3)</f>
        <v>0</v>
      </c>
      <c r="N39" s="1">
        <f t="shared" si="33"/>
        <v>-15</v>
      </c>
      <c r="Q39" s="1">
        <v>6</v>
      </c>
    </row>
    <row r="40" spans="1:18" ht="12.75" customHeight="1" x14ac:dyDescent="0.25">
      <c r="A40" s="1">
        <v>148</v>
      </c>
      <c r="B40" s="18">
        <f t="shared" ref="B40" si="35">COUNTIF($E$1:$G$1,$B$3)*COUNTIF($E$1:$G$1,$C$3)*COUNTIF($E$1:$G$1,D17)</f>
        <v>0</v>
      </c>
      <c r="C40" s="18">
        <f t="shared" si="28"/>
        <v>0</v>
      </c>
      <c r="E40" s="18"/>
      <c r="F40" s="19"/>
      <c r="H40" s="2"/>
      <c r="L40" s="1" t="s">
        <v>52</v>
      </c>
      <c r="M40" s="1">
        <f>COUNTIF(E1:G1,C3)*COUNTIF(E1:G1,G3)</f>
        <v>0</v>
      </c>
      <c r="N40" s="1">
        <f t="shared" si="33"/>
        <v>-15</v>
      </c>
      <c r="Q40" s="1">
        <v>5</v>
      </c>
    </row>
    <row r="41" spans="1:18" ht="12.75" customHeight="1" x14ac:dyDescent="0.25">
      <c r="A41" s="1">
        <v>156</v>
      </c>
      <c r="B41" s="18">
        <f>COUNTIF($E$1:$G$1,$B$3)*COUNTIF($E$1:$G$1,F3)*COUNTIF($E$1:$G$1,G3)</f>
        <v>0</v>
      </c>
      <c r="C41" s="18">
        <f t="shared" si="28"/>
        <v>0</v>
      </c>
      <c r="E41" s="18"/>
      <c r="F41" s="19"/>
      <c r="H41" s="2"/>
      <c r="L41" s="1" t="s">
        <v>53</v>
      </c>
      <c r="M41" s="1">
        <f>COUNTIF(E1:G1,C3)*COUNTIF(E1:H3,I3)</f>
        <v>0</v>
      </c>
      <c r="N41" s="1">
        <f t="shared" si="33"/>
        <v>-15</v>
      </c>
      <c r="Q41" s="1">
        <v>4</v>
      </c>
    </row>
    <row r="42" spans="1:18" ht="12.75" customHeight="1" x14ac:dyDescent="0.25">
      <c r="A42" s="1">
        <v>157</v>
      </c>
      <c r="B42" s="18">
        <f>COUNTIF($E$1:$G$1,$B$3)*COUNTIF($E$1:$G$1,F3)*COUNTIF($E$1:$G$1,H3)</f>
        <v>0</v>
      </c>
      <c r="C42" s="18">
        <f t="shared" si="28"/>
        <v>0</v>
      </c>
      <c r="E42" s="18"/>
      <c r="F42" s="19"/>
      <c r="H42" s="2"/>
      <c r="L42" s="1" t="s">
        <v>54</v>
      </c>
      <c r="M42" s="1">
        <f>COUNTIF(E1:G1,C3)*COUNTIF(E1:G1,I3)</f>
        <v>0</v>
      </c>
      <c r="N42" s="1">
        <f t="shared" si="33"/>
        <v>-15</v>
      </c>
      <c r="Q42" s="1">
        <v>6</v>
      </c>
    </row>
    <row r="43" spans="1:18" ht="12.75" customHeight="1" x14ac:dyDescent="0.25">
      <c r="A43" s="1">
        <v>158</v>
      </c>
      <c r="B43" s="18">
        <f>COUNTIF($E$1:$G$1,$B$3)*COUNTIF($E$1:$G$1,F3)*COUNTIF($E$1:$G$1,I3)</f>
        <v>0</v>
      </c>
      <c r="C43" s="18">
        <f t="shared" si="28"/>
        <v>0</v>
      </c>
      <c r="E43" s="18"/>
      <c r="F43" s="19"/>
      <c r="H43" s="2"/>
      <c r="L43" s="1" t="s">
        <v>55</v>
      </c>
      <c r="M43" s="1">
        <f>COUNTIF(E1:G1,D3)*COUNTIF(E1:G1,E3)</f>
        <v>1</v>
      </c>
      <c r="N43" s="1">
        <f t="shared" si="33"/>
        <v>17.399999999999999</v>
      </c>
      <c r="Q43" s="1">
        <v>4</v>
      </c>
    </row>
    <row r="44" spans="1:18" ht="12.75" customHeight="1" x14ac:dyDescent="0.25">
      <c r="A44" s="1">
        <v>167</v>
      </c>
      <c r="B44" s="18">
        <f>COUNTIF($E$1:$G$1,$B$3)*COUNTIF($E$1:$G$1,G3)*COUNTIF($E$1:$G$1,H3)</f>
        <v>0</v>
      </c>
      <c r="C44" s="18">
        <f t="shared" si="28"/>
        <v>0</v>
      </c>
      <c r="E44" s="18"/>
      <c r="F44" s="19"/>
      <c r="H44" s="2"/>
      <c r="L44" s="1" t="s">
        <v>56</v>
      </c>
      <c r="M44" s="1">
        <f>COUNTIF(E1:G1,D3)*COUNTIF(E1:G1,F3)</f>
        <v>0</v>
      </c>
      <c r="N44" s="1">
        <f t="shared" si="33"/>
        <v>-15</v>
      </c>
      <c r="P44" s="1" t="s">
        <v>81</v>
      </c>
      <c r="Q44" s="1">
        <v>3</v>
      </c>
      <c r="R44" s="2">
        <v>14.4</v>
      </c>
    </row>
    <row r="45" spans="1:18" ht="12.75" customHeight="1" x14ac:dyDescent="0.25">
      <c r="A45" s="1">
        <v>168</v>
      </c>
      <c r="B45" s="18">
        <f>COUNTIF($E$1:$G$1,$B$3)*COUNTIF($E$1:$G$1,G3)*COUNTIF($E$1:$G$1,I3)</f>
        <v>0</v>
      </c>
      <c r="C45" s="18">
        <f t="shared" si="28"/>
        <v>0</v>
      </c>
      <c r="E45" s="18"/>
      <c r="F45" s="19"/>
      <c r="L45" s="1" t="s">
        <v>57</v>
      </c>
      <c r="M45" s="1">
        <f>COUNTIF(E1:G1,D3)*COUNTIF(E1:G1,G3)</f>
        <v>0</v>
      </c>
      <c r="N45" s="1">
        <f t="shared" si="33"/>
        <v>-15</v>
      </c>
      <c r="Q45" s="1">
        <v>5</v>
      </c>
    </row>
    <row r="46" spans="1:18" ht="12.75" customHeight="1" x14ac:dyDescent="0.25">
      <c r="A46" s="1">
        <v>178</v>
      </c>
      <c r="B46" s="18">
        <f>COUNTIF($E$1:$G$1,$B$3)*COUNTIF($E$1:$G$1,H3)*COUNTIF($E$1:$G$1,I3)</f>
        <v>0</v>
      </c>
      <c r="C46" s="18">
        <f t="shared" si="28"/>
        <v>0</v>
      </c>
      <c r="E46" s="18"/>
      <c r="F46" s="19"/>
      <c r="H46" s="2"/>
      <c r="L46" s="1" t="s">
        <v>58</v>
      </c>
      <c r="M46" s="1">
        <f>COUNTIF(E1:G1,D3)*COUNTIF(E1:G1,H3)</f>
        <v>0</v>
      </c>
      <c r="N46" s="1">
        <f t="shared" si="33"/>
        <v>-15</v>
      </c>
      <c r="Q46" s="1">
        <v>6</v>
      </c>
    </row>
    <row r="47" spans="1:18" ht="12.75" customHeight="1" x14ac:dyDescent="0.25">
      <c r="A47" s="1">
        <v>234</v>
      </c>
      <c r="B47" s="18">
        <f>COUNTIF($E$1:$G$1,$C$3)*COUNTIF($E$1:$G$1,D3)*COUNTIF($E$1:$G$1,E3)</f>
        <v>1</v>
      </c>
      <c r="C47" s="18">
        <f t="shared" si="28"/>
        <v>32.4</v>
      </c>
      <c r="E47" s="18"/>
      <c r="F47" s="19"/>
      <c r="L47" s="1" t="s">
        <v>59</v>
      </c>
      <c r="M47" s="1">
        <f>COUNTIF(E1:G1,D3)*COUNTIF(E1:G1,I3)</f>
        <v>0</v>
      </c>
      <c r="N47" s="1">
        <f t="shared" si="33"/>
        <v>-15</v>
      </c>
      <c r="Q47" s="1">
        <v>4</v>
      </c>
    </row>
    <row r="48" spans="1:18" ht="12.75" customHeight="1" x14ac:dyDescent="0.25">
      <c r="A48" s="1">
        <v>235</v>
      </c>
      <c r="B48" s="18">
        <f>COUNTIF($E$1:$G$1,$C$3)*COUNTIF($E$1:$G$1,D3)*COUNTIF($E$1:$G$1,F3)</f>
        <v>0</v>
      </c>
      <c r="C48" s="18">
        <f t="shared" si="28"/>
        <v>0</v>
      </c>
      <c r="E48" s="18"/>
      <c r="F48" s="19"/>
      <c r="H48" s="2"/>
      <c r="L48" s="1" t="s">
        <v>60</v>
      </c>
      <c r="M48" s="1">
        <f>COUNTIF(E1:G1,E3)*COUNTIF(E1:G1,F3)</f>
        <v>0</v>
      </c>
      <c r="N48" s="1">
        <f t="shared" si="33"/>
        <v>-15</v>
      </c>
      <c r="P48" s="1" t="s">
        <v>82</v>
      </c>
      <c r="Q48" s="1">
        <v>3</v>
      </c>
      <c r="R48" s="2">
        <v>37.5</v>
      </c>
    </row>
    <row r="49" spans="1:17" ht="12.75" customHeight="1" x14ac:dyDescent="0.25">
      <c r="A49" s="1">
        <v>236</v>
      </c>
      <c r="B49" s="18">
        <f>COUNTIF($E$1:$G$1,$C$3)*COUNTIF($E$1:$G$1,D3)*COUNTIF($E$1:$G$1,G3)</f>
        <v>0</v>
      </c>
      <c r="C49" s="18">
        <f t="shared" si="28"/>
        <v>0</v>
      </c>
      <c r="E49" s="18"/>
      <c r="F49" s="19"/>
      <c r="L49" s="1" t="s">
        <v>61</v>
      </c>
      <c r="M49" s="1">
        <f>COUNTIF(E1:G1,E3)*COUNTIF(E1:G1,G3)</f>
        <v>0</v>
      </c>
      <c r="N49" s="1">
        <f t="shared" si="33"/>
        <v>-15</v>
      </c>
      <c r="Q49" s="1">
        <v>5</v>
      </c>
    </row>
    <row r="50" spans="1:17" ht="12.75" customHeight="1" x14ac:dyDescent="0.25">
      <c r="A50" s="1">
        <v>237</v>
      </c>
      <c r="B50" s="18">
        <f>COUNTIF($E$1:$G$1,$C$3)*COUNTIF($E$1:$G$1,D3)*COUNTIF($E$1:$G$1,H3)</f>
        <v>0</v>
      </c>
      <c r="C50" s="18">
        <f t="shared" si="28"/>
        <v>0</v>
      </c>
      <c r="F50" s="19"/>
      <c r="H50" s="2"/>
      <c r="L50" s="1" t="s">
        <v>62</v>
      </c>
      <c r="M50" s="1">
        <f>COUNTIF(E1:G1,E3)*COUNTIF(E1:G1,H3)</f>
        <v>0</v>
      </c>
      <c r="N50" s="1">
        <f t="shared" si="33"/>
        <v>-15</v>
      </c>
      <c r="Q50" s="1">
        <v>6</v>
      </c>
    </row>
    <row r="51" spans="1:17" ht="12.75" customHeight="1" x14ac:dyDescent="0.25">
      <c r="A51" s="1">
        <v>238</v>
      </c>
      <c r="B51" s="18">
        <f>COUNTIF($E$1:$G$1,$C$3)*COUNTIF($E$1:$G$1,D3)*COUNTIF($E$1:$G$1,I3)</f>
        <v>0</v>
      </c>
      <c r="C51" s="18">
        <f t="shared" si="28"/>
        <v>0</v>
      </c>
      <c r="F51" s="19"/>
      <c r="L51" s="1" t="s">
        <v>63</v>
      </c>
      <c r="M51" s="1">
        <f>COUNTIF(E1:G1,E3)*COUNTIF(E1:G1,I3)</f>
        <v>0</v>
      </c>
      <c r="N51" s="1">
        <f t="shared" si="33"/>
        <v>-15</v>
      </c>
      <c r="Q51" s="1">
        <v>4</v>
      </c>
    </row>
    <row r="52" spans="1:17" ht="12.75" customHeight="1" x14ac:dyDescent="0.25">
      <c r="A52" s="1">
        <v>245</v>
      </c>
      <c r="B52" s="18">
        <f>COUNTIF($E$1:$G$1,$C$3)*COUNTIF($E$1:$G$1,$E$3)*COUNTIF($E$1:$G$1,F3)</f>
        <v>0</v>
      </c>
      <c r="C52" s="18">
        <f t="shared" si="28"/>
        <v>0</v>
      </c>
      <c r="F52" s="19"/>
      <c r="H52" s="2"/>
      <c r="L52" s="1" t="s">
        <v>64</v>
      </c>
      <c r="M52" s="1">
        <f>COUNTIF(E1:G1,F3)*COUNTIF(E1:G1,G3)</f>
        <v>0</v>
      </c>
      <c r="N52" s="1">
        <f t="shared" si="33"/>
        <v>-15</v>
      </c>
      <c r="Q52" s="1">
        <v>1</v>
      </c>
    </row>
    <row r="53" spans="1:17" ht="12.75" customHeight="1" x14ac:dyDescent="0.25">
      <c r="A53" s="1">
        <v>246</v>
      </c>
      <c r="B53" s="18">
        <f>COUNTIF($E$1:$G$1,$C$3)*COUNTIF($E$1:$G$1,$E$3)*COUNTIF($E$1:$G$1,G3)</f>
        <v>0</v>
      </c>
      <c r="C53" s="18">
        <f t="shared" si="28"/>
        <v>0</v>
      </c>
      <c r="F53" s="19"/>
      <c r="L53" s="1" t="s">
        <v>65</v>
      </c>
      <c r="M53" s="1">
        <f>COUNTIF(E1:G1,F3)*COUNTIF(E1:G1,H3)</f>
        <v>0</v>
      </c>
      <c r="N53" s="1">
        <f t="shared" si="33"/>
        <v>-15</v>
      </c>
    </row>
    <row r="54" spans="1:17" ht="12.75" customHeight="1" x14ac:dyDescent="0.25">
      <c r="A54" s="1">
        <v>247</v>
      </c>
      <c r="B54" s="18">
        <f>COUNTIF($E$1:$G$1,$C$3)*COUNTIF($E$1:$G$1,$E$3)*COUNTIF($E$1:$G$1,H3)</f>
        <v>0</v>
      </c>
      <c r="C54" s="18">
        <f t="shared" si="28"/>
        <v>0</v>
      </c>
      <c r="F54" s="19"/>
      <c r="L54" s="1" t="s">
        <v>66</v>
      </c>
      <c r="M54" s="1">
        <f>COUNTIF(E1:G1,F3)*COUNTIF(E1:G1,I3)</f>
        <v>0</v>
      </c>
      <c r="N54" s="1">
        <f t="shared" si="33"/>
        <v>-15</v>
      </c>
    </row>
    <row r="55" spans="1:17" ht="12.75" customHeight="1" x14ac:dyDescent="0.25">
      <c r="A55" s="1">
        <v>248</v>
      </c>
      <c r="B55" s="18">
        <f>COUNTIF($E$1:$G$1,$C$3)*COUNTIF($E$1:$G$1,$E$3)*COUNTIF($E$1:$G$1,I3)</f>
        <v>0</v>
      </c>
      <c r="C55" s="18">
        <f t="shared" si="28"/>
        <v>0</v>
      </c>
      <c r="F55" s="19"/>
      <c r="H55" s="2"/>
      <c r="L55" s="1" t="s">
        <v>67</v>
      </c>
      <c r="M55" s="1">
        <f>COUNTIF(E1:G1,G3)*COUNTIF(E1:G1,H3)</f>
        <v>0</v>
      </c>
      <c r="N55" s="1">
        <f t="shared" si="33"/>
        <v>-15</v>
      </c>
    </row>
    <row r="56" spans="1:17" ht="12.75" customHeight="1" x14ac:dyDescent="0.25">
      <c r="A56" s="1">
        <v>256</v>
      </c>
      <c r="B56" s="18">
        <f>COUNTIF($E$1:$G$1,$C$3)*COUNTIF($E$1:$G$1,$F$3)*COUNTIF($E$1:$G$1,G3)</f>
        <v>0</v>
      </c>
      <c r="C56" s="18">
        <f t="shared" si="28"/>
        <v>0</v>
      </c>
      <c r="F56" s="19"/>
      <c r="L56" s="1" t="s">
        <v>68</v>
      </c>
      <c r="M56" s="1">
        <f>COUNTIF(E1:G1,G3)*COUNTIF(E1:G1,I3)</f>
        <v>0</v>
      </c>
      <c r="N56" s="1">
        <f t="shared" si="33"/>
        <v>-15</v>
      </c>
    </row>
    <row r="57" spans="1:17" ht="12.75" customHeight="1" x14ac:dyDescent="0.25">
      <c r="A57" s="1">
        <v>257</v>
      </c>
      <c r="B57" s="18">
        <f>COUNTIF($E$1:$G$1,$C$3)*COUNTIF($E$1:$G$1,$F$3)*COUNTIF($E$1:$G$1,H3)</f>
        <v>0</v>
      </c>
      <c r="C57" s="18">
        <f t="shared" si="28"/>
        <v>0</v>
      </c>
      <c r="F57" s="19"/>
      <c r="L57" s="1" t="s">
        <v>69</v>
      </c>
      <c r="M57" s="1">
        <f>COUNTIF(E1:G1,H3)*COUNTIF(E1:G1,I3)</f>
        <v>0</v>
      </c>
      <c r="N57" s="1">
        <f t="shared" si="33"/>
        <v>-15</v>
      </c>
    </row>
    <row r="58" spans="1:17" ht="12.75" customHeight="1" x14ac:dyDescent="0.25">
      <c r="A58" s="1">
        <v>258</v>
      </c>
      <c r="B58" s="18">
        <f>COUNTIF($E$1:$G$1,$C$3)*COUNTIF($E$1:$G$1,$F$3)*COUNTIF($E$1:$G$1,I3)</f>
        <v>0</v>
      </c>
      <c r="C58" s="18">
        <f t="shared" si="28"/>
        <v>0</v>
      </c>
      <c r="F58" s="19"/>
      <c r="H58" s="26"/>
    </row>
    <row r="59" spans="1:17" ht="12.75" customHeight="1" x14ac:dyDescent="0.25">
      <c r="A59" s="1">
        <v>267</v>
      </c>
      <c r="B59" s="18">
        <f>COUNTIF($E$1:$G$1,$C$3)*COUNTIF($E$1:$G$1,$G$3)*COUNTIF($E$1:$G$1,H3)</f>
        <v>0</v>
      </c>
      <c r="C59" s="18">
        <f t="shared" si="28"/>
        <v>0</v>
      </c>
      <c r="F59" s="19"/>
      <c r="H59" s="27"/>
    </row>
    <row r="60" spans="1:17" ht="12.75" customHeight="1" x14ac:dyDescent="0.25">
      <c r="A60" s="1">
        <v>268</v>
      </c>
      <c r="B60" s="18">
        <f>COUNTIF($E$1:$G$1,$C$3)*COUNTIF($E$1:$G$1,$G$3)*COUNTIF($E$1:$G$1,I3)</f>
        <v>0</v>
      </c>
      <c r="C60" s="18">
        <f t="shared" si="28"/>
        <v>0</v>
      </c>
      <c r="F60" s="19"/>
      <c r="H60" s="27"/>
    </row>
    <row r="61" spans="1:17" ht="12.75" customHeight="1" x14ac:dyDescent="0.25">
      <c r="A61" s="1">
        <v>278</v>
      </c>
      <c r="B61" s="18">
        <f>COUNTIF($E$1:$G$1,$C$3)*COUNTIF($E$1:$G$1,H3)*COUNTIF($E$1:$G$1,I3)</f>
        <v>0</v>
      </c>
      <c r="C61" s="18">
        <f t="shared" si="28"/>
        <v>0</v>
      </c>
      <c r="F61" s="19"/>
      <c r="H61" s="27"/>
    </row>
    <row r="62" spans="1:17" ht="12.75" customHeight="1" x14ac:dyDescent="0.25">
      <c r="A62" s="1">
        <v>345</v>
      </c>
      <c r="B62" s="18">
        <f>COUNTIF($E$1:$G$1,$D$3)*COUNTIF($E$1:$G$1,$E$3)*COUNTIF($E$1:$G$1,F3)</f>
        <v>0</v>
      </c>
      <c r="C62" s="18">
        <f t="shared" si="28"/>
        <v>0</v>
      </c>
      <c r="F62" s="19"/>
      <c r="H62" s="27"/>
    </row>
    <row r="63" spans="1:17" ht="12.75" customHeight="1" x14ac:dyDescent="0.25">
      <c r="A63" s="1">
        <v>346</v>
      </c>
      <c r="B63" s="18">
        <f>COUNTIF($E$1:$G$1,$D$3)*COUNTIF($E$1:$G$1,$E$3)*COUNTIF($E$1:$G$1,G3)</f>
        <v>0</v>
      </c>
      <c r="C63" s="18">
        <f t="shared" si="28"/>
        <v>0</v>
      </c>
      <c r="F63" s="19"/>
      <c r="H63" s="28"/>
    </row>
    <row r="64" spans="1:17" ht="12.75" customHeight="1" x14ac:dyDescent="0.25">
      <c r="A64" s="1">
        <v>347</v>
      </c>
      <c r="B64" s="18">
        <f>COUNTIF($E$1:$G$1,$D$3)*COUNTIF($E$1:$G$1,$E$3)*COUNTIF($E$1:$G$1,H3)</f>
        <v>0</v>
      </c>
      <c r="C64" s="18">
        <f t="shared" si="28"/>
        <v>0</v>
      </c>
      <c r="F64" s="19"/>
    </row>
    <row r="65" spans="1:8" ht="12.75" customHeight="1" x14ac:dyDescent="0.25">
      <c r="A65" s="1">
        <v>348</v>
      </c>
      <c r="B65" s="18">
        <f>COUNTIF($E$1:$G$1,$D$3)*COUNTIF($E$1:$G$1,$E$3)*COUNTIF($E$1:$G$1,I3)</f>
        <v>0</v>
      </c>
      <c r="C65" s="18">
        <f t="shared" si="28"/>
        <v>0</v>
      </c>
      <c r="F65" s="19"/>
    </row>
    <row r="66" spans="1:8" ht="12.75" customHeight="1" x14ac:dyDescent="0.25">
      <c r="A66" s="1">
        <v>356</v>
      </c>
      <c r="B66" s="18">
        <f>COUNTIF($E$1:$G$1,$D$3)*COUNTIF($E$1:$G$1,$F$3)*COUNTIF($E$1:$G$1,G3)</f>
        <v>0</v>
      </c>
      <c r="C66" s="18">
        <f t="shared" si="28"/>
        <v>0</v>
      </c>
      <c r="F66" s="19"/>
    </row>
    <row r="67" spans="1:8" ht="12.75" customHeight="1" x14ac:dyDescent="0.25">
      <c r="A67" s="1">
        <v>357</v>
      </c>
      <c r="B67" s="18">
        <f>COUNTIF($E$1:$G$1,$D$3)*COUNTIF($E$1:$G$1,F3)*COUNTIF($E$1:$G$1,H3)</f>
        <v>0</v>
      </c>
      <c r="C67" s="18">
        <f t="shared" si="28"/>
        <v>0</v>
      </c>
      <c r="F67" s="19"/>
    </row>
    <row r="68" spans="1:8" ht="12.75" customHeight="1" x14ac:dyDescent="0.25">
      <c r="A68" s="1">
        <v>358</v>
      </c>
      <c r="B68" s="18">
        <f>COUNTIF($E$1:$G$1,$D$3)*COUNTIF($E$1:$G$1,F3)*COUNTIF($E$1:$G$1,I3)</f>
        <v>0</v>
      </c>
      <c r="C68" s="18">
        <f t="shared" si="28"/>
        <v>0</v>
      </c>
      <c r="F68" s="19"/>
    </row>
    <row r="69" spans="1:8" ht="12.75" customHeight="1" x14ac:dyDescent="0.25">
      <c r="A69" s="1">
        <v>367</v>
      </c>
      <c r="B69" s="18">
        <f>COUNTIF($E$1:$G$1,$D$3)*COUNTIF($E$1:$G$1,G3)*COUNTIF($E$1:$G$1,H3)</f>
        <v>0</v>
      </c>
      <c r="C69" s="18">
        <f t="shared" si="28"/>
        <v>0</v>
      </c>
      <c r="F69" s="19"/>
    </row>
    <row r="70" spans="1:8" ht="12.75" customHeight="1" x14ac:dyDescent="0.25">
      <c r="A70" s="1">
        <v>368</v>
      </c>
      <c r="B70" s="18">
        <f>COUNTIF($E$1:$G$1,$D$3)*COUNTIF($E$1:$G$1,G3)*COUNTIF($E$1:$G$1,I3)</f>
        <v>0</v>
      </c>
      <c r="C70" s="18">
        <f t="shared" si="28"/>
        <v>0</v>
      </c>
      <c r="F70" s="19"/>
      <c r="H70" s="2"/>
    </row>
    <row r="71" spans="1:8" ht="12.75" customHeight="1" x14ac:dyDescent="0.25">
      <c r="A71" s="1">
        <v>378</v>
      </c>
      <c r="B71" s="18">
        <f>COUNTIF($E$1:$G$1,$D$3)*COUNTIF($E$1:$G$1,H3)*COUNTIF($E$1:$G$1,I3)</f>
        <v>0</v>
      </c>
      <c r="C71" s="18">
        <f t="shared" si="28"/>
        <v>0</v>
      </c>
      <c r="F71" s="19"/>
    </row>
    <row r="72" spans="1:8" ht="12.75" customHeight="1" x14ac:dyDescent="0.25">
      <c r="A72" s="1">
        <v>456</v>
      </c>
      <c r="B72" s="18">
        <f>COUNTIF($E$1:$G$1,E3)*COUNTIF($E$1:$G$1,F3)*COUNTIF($E$1:$G$1,G3)</f>
        <v>0</v>
      </c>
      <c r="C72" s="18">
        <f t="shared" si="28"/>
        <v>0</v>
      </c>
      <c r="F72" s="19"/>
    </row>
    <row r="73" spans="1:8" ht="12.75" customHeight="1" x14ac:dyDescent="0.25">
      <c r="A73" s="1">
        <v>457</v>
      </c>
      <c r="B73" s="18">
        <f>COUNTIF($E$1:$G$1,E3)*COUNTIF($E$1:$G$1,F3)*COUNTIF($E$1:$G$1,H3)</f>
        <v>0</v>
      </c>
      <c r="C73" s="18">
        <f t="shared" si="28"/>
        <v>0</v>
      </c>
      <c r="F73" s="19"/>
    </row>
    <row r="74" spans="1:8" ht="12.75" customHeight="1" x14ac:dyDescent="0.25">
      <c r="A74" s="1">
        <v>458</v>
      </c>
      <c r="B74" s="18">
        <f>COUNTIF($E$1:$G$1,E3)*COUNTIF($E$1:$G$1,F3)*COUNTIF($E$1:$G$1,I3)</f>
        <v>0</v>
      </c>
      <c r="C74" s="18">
        <f t="shared" si="28"/>
        <v>0</v>
      </c>
      <c r="F74" s="19"/>
      <c r="H74" s="2"/>
    </row>
    <row r="75" spans="1:8" ht="12.75" customHeight="1" x14ac:dyDescent="0.25">
      <c r="A75" s="1">
        <v>467</v>
      </c>
      <c r="B75" s="18">
        <f>COUNTIF($E$1:$G$1,E3)*COUNTIF($E$1:$G$1,G3)*COUNTIF($E$1:$G$1,H3)</f>
        <v>0</v>
      </c>
      <c r="C75" s="18">
        <f t="shared" si="28"/>
        <v>0</v>
      </c>
      <c r="F75" s="19"/>
    </row>
    <row r="76" spans="1:8" ht="12.75" customHeight="1" x14ac:dyDescent="0.25">
      <c r="A76" s="1">
        <v>468</v>
      </c>
      <c r="B76" s="18">
        <f>COUNTIF($E$1:$G$1,F3)*COUNTIF($E$1:$G$1,G3)*COUNTIF($E$1:$G$1,I3)</f>
        <v>0</v>
      </c>
      <c r="C76" s="18">
        <f t="shared" si="28"/>
        <v>0</v>
      </c>
      <c r="F76" s="19"/>
    </row>
    <row r="77" spans="1:8" ht="12.75" customHeight="1" x14ac:dyDescent="0.25">
      <c r="A77" s="1">
        <v>478</v>
      </c>
      <c r="B77" s="18">
        <f>COUNTIF($E$1:$G$1,F3)*COUNTIF($E$1:$G$1,H3)*COUNTIF($E$1:$G$1,I3)</f>
        <v>0</v>
      </c>
      <c r="C77" s="18">
        <f t="shared" si="28"/>
        <v>0</v>
      </c>
      <c r="F77" s="19"/>
    </row>
    <row r="78" spans="1:8" ht="12.75" customHeight="1" x14ac:dyDescent="0.25">
      <c r="A78" s="1">
        <v>567</v>
      </c>
      <c r="B78" s="18">
        <f>COUNTIF($E$1:$G$1,F3)*COUNTIF($E$1:$G$1,G3)*COUNTIF($E$1:$G$1,H3)</f>
        <v>0</v>
      </c>
      <c r="C78" s="18">
        <f t="shared" si="28"/>
        <v>0</v>
      </c>
      <c r="F78" s="19"/>
    </row>
    <row r="79" spans="1:8" ht="12.75" customHeight="1" x14ac:dyDescent="0.25">
      <c r="A79" s="1">
        <v>568</v>
      </c>
      <c r="B79" s="18">
        <f>COUNTIF($E$1:$G$1,F3)*COUNTIF($E$1:$G$1,G3)*COUNTIF($E$1:$G$1,I3)</f>
        <v>0</v>
      </c>
      <c r="C79" s="18">
        <f t="shared" si="28"/>
        <v>0</v>
      </c>
      <c r="F79" s="19"/>
    </row>
    <row r="80" spans="1:8" ht="12.75" customHeight="1" x14ac:dyDescent="0.25">
      <c r="A80" s="1">
        <v>578</v>
      </c>
      <c r="B80" s="18">
        <f>COUNTIF($E$1:$G$1,F3)*COUNTIF($E$1:$G$1,H3)*COUNTIF($E$1:$G$1,I3)</f>
        <v>0</v>
      </c>
      <c r="C80" s="18">
        <f t="shared" si="28"/>
        <v>0</v>
      </c>
      <c r="F80" s="19"/>
    </row>
    <row r="81" spans="1:6" ht="12.75" customHeight="1" x14ac:dyDescent="0.25">
      <c r="A81" s="1">
        <v>678</v>
      </c>
      <c r="B81" s="18">
        <f>COUNTIF($E$1:$G$1,G3)*COUNTIF($E$1:$G$1,H3)*COUNTIF($E$1:$G$1,I3)</f>
        <v>0</v>
      </c>
      <c r="C81" s="18">
        <f t="shared" si="28"/>
        <v>0</v>
      </c>
      <c r="F81" s="19"/>
    </row>
    <row r="82" spans="1:6" ht="12.75" customHeight="1" x14ac:dyDescent="0.25">
      <c r="F82" s="19"/>
    </row>
    <row r="83" spans="1:6" ht="12.75" customHeight="1" x14ac:dyDescent="0.25">
      <c r="F83" s="19"/>
    </row>
    <row r="84" spans="1:6" ht="12.75" customHeight="1" x14ac:dyDescent="0.25">
      <c r="F84" s="19"/>
    </row>
    <row r="85" spans="1:6" ht="12.75" customHeight="1" x14ac:dyDescent="0.25">
      <c r="F85" s="19"/>
    </row>
    <row r="86" spans="1:6" ht="12.75" customHeight="1" x14ac:dyDescent="0.25">
      <c r="F86" s="19"/>
    </row>
    <row r="87" spans="1:6" ht="12.75" customHeight="1" x14ac:dyDescent="0.25">
      <c r="F87" s="19"/>
    </row>
    <row r="88" spans="1:6" ht="12.75" customHeight="1" x14ac:dyDescent="0.25">
      <c r="F88" s="19"/>
    </row>
    <row r="89" spans="1:6" ht="12.75" customHeight="1" x14ac:dyDescent="0.25">
      <c r="F89" s="19"/>
    </row>
    <row r="90" spans="1:6" ht="12.75" customHeight="1" x14ac:dyDescent="0.25">
      <c r="F90" s="19"/>
    </row>
    <row r="91" spans="1:6" ht="12.75" customHeight="1" x14ac:dyDescent="0.25">
      <c r="F91" s="19"/>
    </row>
    <row r="92" spans="1:6" ht="12.75" customHeight="1" x14ac:dyDescent="0.25">
      <c r="F92" s="19"/>
    </row>
    <row r="93" spans="1:6" ht="12.75" customHeight="1" x14ac:dyDescent="0.25">
      <c r="F93" s="19"/>
    </row>
    <row r="94" spans="1:6" ht="12.75" customHeight="1" x14ac:dyDescent="0.25">
      <c r="F94" s="19"/>
    </row>
  </sheetData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52DBF8C-509B-44AE-AF05-12333FB70134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1"/>
  <sheetViews>
    <sheetView topLeftCell="C1" workbookViewId="0">
      <selection activeCell="A2" sqref="A1:XFD1048576"/>
    </sheetView>
  </sheetViews>
  <sheetFormatPr baseColWidth="10" defaultColWidth="10" defaultRowHeight="15" x14ac:dyDescent="0.25"/>
  <cols>
    <col min="1" max="1" width="11.28515625" style="1" customWidth="1"/>
    <col min="2" max="9" width="9.85546875" style="1" customWidth="1"/>
    <col min="10" max="10" width="10" style="1"/>
    <col min="11" max="11" width="10.5703125" style="1" bestFit="1" customWidth="1"/>
    <col min="12" max="16384" width="10" style="1"/>
  </cols>
  <sheetData>
    <row r="1" spans="1:20" ht="12.75" customHeight="1" x14ac:dyDescent="0.25">
      <c r="A1" s="7"/>
      <c r="E1" s="9"/>
      <c r="F1" s="9"/>
      <c r="G1" s="9"/>
      <c r="H1" s="9"/>
      <c r="I1" s="9"/>
    </row>
    <row r="2" spans="1:20" ht="12.75" customHeight="1" x14ac:dyDescent="0.25">
      <c r="A2" s="7"/>
      <c r="D2" s="2"/>
      <c r="J2" s="2"/>
      <c r="K2" s="2"/>
      <c r="L2" s="2"/>
      <c r="M2" s="2"/>
      <c r="N2" s="2"/>
    </row>
    <row r="3" spans="1:20" s="3" customFormat="1" ht="12.75" customHeight="1" x14ac:dyDescent="0.25">
      <c r="B3" s="4"/>
      <c r="C3" s="4"/>
      <c r="D3" s="4"/>
      <c r="E3" s="4"/>
      <c r="F3" s="4"/>
      <c r="G3" s="4"/>
      <c r="H3" s="4"/>
      <c r="I3" s="4"/>
      <c r="J3" s="10"/>
      <c r="K3" s="10"/>
      <c r="L3" s="10"/>
      <c r="M3" s="10"/>
      <c r="N3" s="10"/>
      <c r="T3" s="1"/>
    </row>
    <row r="4" spans="1:20" ht="12.75" customHeight="1" x14ac:dyDescent="0.25">
      <c r="J4" s="10"/>
      <c r="K4" s="10"/>
      <c r="L4" s="10"/>
      <c r="M4" s="10"/>
      <c r="N4" s="10"/>
      <c r="Q4" s="3"/>
      <c r="R4" s="2"/>
    </row>
    <row r="5" spans="1:20" ht="12.75" customHeight="1" x14ac:dyDescent="0.25">
      <c r="J5" s="10"/>
      <c r="K5" s="10"/>
      <c r="L5" s="10"/>
      <c r="M5" s="10"/>
      <c r="N5" s="10"/>
      <c r="Q5" s="3"/>
    </row>
    <row r="6" spans="1:20" ht="12.75" customHeight="1" x14ac:dyDescent="0.25">
      <c r="J6" s="10"/>
      <c r="K6" s="10"/>
      <c r="L6" s="10"/>
      <c r="M6" s="10"/>
      <c r="N6" s="10"/>
      <c r="Q6" s="3"/>
      <c r="R6" s="2"/>
    </row>
    <row r="7" spans="1:20" ht="12.75" customHeight="1" x14ac:dyDescent="0.25">
      <c r="J7" s="10"/>
      <c r="K7" s="10"/>
      <c r="L7" s="10"/>
      <c r="M7" s="10"/>
      <c r="N7" s="11"/>
      <c r="Q7" s="3"/>
    </row>
    <row r="8" spans="1:20" ht="12.75" customHeight="1" x14ac:dyDescent="0.25">
      <c r="E8" s="2"/>
      <c r="J8" s="10"/>
      <c r="K8" s="10"/>
      <c r="L8" s="10"/>
      <c r="M8" s="11"/>
      <c r="N8" s="11"/>
      <c r="Q8" s="3"/>
      <c r="R8" s="2"/>
    </row>
    <row r="9" spans="1:20" ht="12.75" customHeight="1" x14ac:dyDescent="0.25">
      <c r="E9" s="2"/>
      <c r="J9" s="10"/>
      <c r="K9" s="10"/>
      <c r="L9" s="11"/>
      <c r="M9" s="11"/>
      <c r="N9" s="11"/>
      <c r="Q9" s="3"/>
    </row>
    <row r="10" spans="1:20" ht="12.75" customHeight="1" x14ac:dyDescent="0.25">
      <c r="J10" s="10"/>
      <c r="K10" s="11"/>
      <c r="L10" s="11"/>
      <c r="M10" s="11"/>
      <c r="N10" s="11"/>
      <c r="O10" s="3"/>
      <c r="P10" s="3"/>
      <c r="Q10" s="3"/>
      <c r="R10" s="2"/>
    </row>
    <row r="11" spans="1:20" ht="12.75" customHeight="1" x14ac:dyDescent="0.25"/>
    <row r="12" spans="1:20" ht="12.75" customHeight="1" x14ac:dyDescent="0.25">
      <c r="R12" s="2"/>
    </row>
    <row r="13" spans="1:20" ht="12.75" customHeight="1" x14ac:dyDescent="0.25"/>
    <row r="14" spans="1:20" ht="12.75" customHeight="1" x14ac:dyDescent="0.25"/>
    <row r="15" spans="1:20" ht="12.75" customHeight="1" x14ac:dyDescent="0.25">
      <c r="R15" s="2"/>
    </row>
    <row r="16" spans="1:20" ht="12.75" customHeight="1" x14ac:dyDescent="0.25"/>
    <row r="17" spans="1:18" ht="12.75" customHeight="1" x14ac:dyDescent="0.25"/>
    <row r="18" spans="1:18" ht="12.75" customHeight="1" x14ac:dyDescent="0.25">
      <c r="R18" s="2"/>
    </row>
    <row r="19" spans="1:18" ht="12.75" customHeight="1" x14ac:dyDescent="0.25"/>
    <row r="20" spans="1:18" ht="12.75" customHeight="1" x14ac:dyDescent="0.25"/>
    <row r="21" spans="1:18" ht="12.75" customHeight="1" x14ac:dyDescent="0.25"/>
    <row r="22" spans="1:18" ht="12.75" customHeight="1" x14ac:dyDescent="0.25"/>
    <row r="23" spans="1:18" ht="12.75" customHeight="1" x14ac:dyDescent="0.25">
      <c r="A23" s="18"/>
      <c r="B23" s="18"/>
      <c r="C23" s="18"/>
      <c r="D23" s="18"/>
      <c r="E23" s="18"/>
      <c r="F23" s="18"/>
      <c r="G23" s="18"/>
      <c r="H23" s="18"/>
      <c r="I23" s="18"/>
    </row>
    <row r="24" spans="1:18" ht="12.75" customHeight="1" x14ac:dyDescent="0.25">
      <c r="A24" s="18"/>
      <c r="B24" s="18"/>
      <c r="C24" s="19"/>
      <c r="D24" s="19"/>
      <c r="E24" s="19"/>
      <c r="F24" s="19"/>
      <c r="G24" s="19"/>
      <c r="H24" s="19"/>
      <c r="I24" s="19"/>
    </row>
    <row r="25" spans="1:18" ht="12.75" customHeight="1" x14ac:dyDescent="0.25">
      <c r="A25" s="18"/>
      <c r="B25" s="18"/>
      <c r="C25" s="18"/>
      <c r="D25" s="18"/>
      <c r="E25" s="18"/>
      <c r="F25" s="18"/>
      <c r="G25" s="18"/>
      <c r="H25" s="18"/>
      <c r="I25" s="18"/>
    </row>
    <row r="26" spans="1:18" ht="12.75" customHeight="1" x14ac:dyDescent="0.25">
      <c r="A26" s="18"/>
      <c r="B26" s="19"/>
      <c r="C26" s="18"/>
      <c r="D26" s="19"/>
      <c r="E26" s="19"/>
      <c r="F26" s="19"/>
      <c r="G26" s="19"/>
      <c r="H26" s="19"/>
      <c r="I26" s="19"/>
    </row>
    <row r="27" spans="1:18" ht="12.75" customHeight="1" x14ac:dyDescent="0.25">
      <c r="A27" s="18"/>
      <c r="B27" s="19"/>
      <c r="C27" s="18"/>
      <c r="D27" s="18"/>
      <c r="E27" s="18"/>
      <c r="F27" s="18"/>
      <c r="G27" s="18"/>
      <c r="H27" s="18"/>
      <c r="I27" s="18"/>
    </row>
    <row r="28" spans="1:18" ht="12.75" customHeight="1" x14ac:dyDescent="0.25">
      <c r="A28" s="18"/>
      <c r="B28" s="19"/>
      <c r="C28" s="18"/>
      <c r="D28" s="18"/>
      <c r="E28" s="19"/>
      <c r="F28" s="19"/>
      <c r="G28" s="19"/>
      <c r="H28" s="19"/>
      <c r="I28" s="19"/>
    </row>
    <row r="29" spans="1:18" ht="12.75" customHeight="1" x14ac:dyDescent="0.25">
      <c r="A29" s="18"/>
      <c r="B29" s="19"/>
      <c r="C29" s="18"/>
      <c r="D29" s="18"/>
      <c r="E29" s="18"/>
      <c r="F29" s="18"/>
      <c r="G29" s="18"/>
      <c r="H29" s="18"/>
      <c r="I29" s="18"/>
    </row>
    <row r="30" spans="1:18" ht="12.75" customHeight="1" x14ac:dyDescent="0.25">
      <c r="A30" s="18"/>
      <c r="B30" s="19"/>
      <c r="C30" s="18"/>
      <c r="D30" s="18"/>
      <c r="E30" s="18"/>
      <c r="F30" s="19"/>
      <c r="G30" s="19"/>
      <c r="H30" s="19"/>
      <c r="I30" s="19"/>
      <c r="R30" s="2"/>
    </row>
    <row r="31" spans="1:18" ht="12.75" customHeight="1" x14ac:dyDescent="0.25">
      <c r="A31" s="18"/>
      <c r="B31" s="19"/>
      <c r="C31" s="18"/>
      <c r="D31" s="18"/>
      <c r="E31" s="18"/>
      <c r="F31" s="18"/>
      <c r="G31" s="18"/>
      <c r="H31" s="18"/>
      <c r="I31" s="18"/>
    </row>
    <row r="32" spans="1:18" ht="12.75" customHeight="1" x14ac:dyDescent="0.25">
      <c r="A32" s="18"/>
      <c r="B32" s="19"/>
      <c r="C32" s="18"/>
      <c r="D32" s="18"/>
      <c r="E32" s="18"/>
      <c r="F32" s="18"/>
      <c r="G32" s="19"/>
      <c r="H32" s="19"/>
      <c r="I32" s="19"/>
    </row>
    <row r="33" spans="1:18" ht="12.75" customHeight="1" x14ac:dyDescent="0.25">
      <c r="A33" s="18"/>
      <c r="B33" s="19"/>
      <c r="C33" s="18"/>
      <c r="D33" s="18"/>
      <c r="E33" s="18"/>
      <c r="F33" s="18"/>
      <c r="G33" s="18"/>
      <c r="H33" s="18"/>
      <c r="I33" s="18"/>
    </row>
    <row r="34" spans="1:18" ht="12.75" customHeight="1" x14ac:dyDescent="0.25">
      <c r="A34" s="18"/>
      <c r="B34" s="18"/>
      <c r="C34" s="18"/>
      <c r="D34" s="18"/>
      <c r="E34" s="18"/>
      <c r="F34" s="18"/>
      <c r="G34" s="18"/>
      <c r="H34" s="19"/>
      <c r="I34" s="19"/>
      <c r="R34" s="2"/>
    </row>
    <row r="35" spans="1:18" ht="12.75" customHeight="1" x14ac:dyDescent="0.25">
      <c r="A35" s="18"/>
      <c r="B35" s="18"/>
      <c r="C35" s="18"/>
      <c r="D35" s="18"/>
      <c r="E35" s="18"/>
      <c r="F35" s="18"/>
      <c r="G35" s="18"/>
      <c r="H35" s="18"/>
      <c r="I35" s="18"/>
    </row>
    <row r="36" spans="1:18" ht="12.75" customHeight="1" x14ac:dyDescent="0.25">
      <c r="A36" s="18"/>
      <c r="B36" s="18"/>
      <c r="C36" s="18"/>
      <c r="D36" s="18"/>
      <c r="E36" s="18"/>
      <c r="F36" s="18"/>
      <c r="G36" s="18"/>
      <c r="H36" s="18"/>
      <c r="I36" s="19"/>
    </row>
    <row r="37" spans="1:18" ht="12.75" customHeight="1" x14ac:dyDescent="0.25">
      <c r="B37" s="18"/>
      <c r="C37" s="18"/>
    </row>
    <row r="38" spans="1:18" ht="12.75" customHeight="1" x14ac:dyDescent="0.25">
      <c r="B38" s="18"/>
      <c r="C38" s="18"/>
    </row>
    <row r="39" spans="1:18" ht="12.75" customHeight="1" x14ac:dyDescent="0.25">
      <c r="B39" s="18"/>
      <c r="C39" s="18"/>
      <c r="E39" s="24"/>
      <c r="F39" s="25"/>
    </row>
    <row r="40" spans="1:18" ht="12.75" customHeight="1" x14ac:dyDescent="0.25">
      <c r="B40" s="18"/>
      <c r="C40" s="18"/>
      <c r="H40" s="2"/>
    </row>
    <row r="41" spans="1:18" ht="12.75" customHeight="1" x14ac:dyDescent="0.25">
      <c r="B41" s="18"/>
      <c r="C41" s="18"/>
      <c r="H41" s="2"/>
    </row>
    <row r="42" spans="1:18" ht="12.75" customHeight="1" x14ac:dyDescent="0.25">
      <c r="B42" s="18"/>
      <c r="C42" s="18"/>
      <c r="H42" s="2"/>
    </row>
    <row r="43" spans="1:18" ht="12.75" customHeight="1" x14ac:dyDescent="0.25">
      <c r="B43" s="18"/>
      <c r="C43" s="18"/>
      <c r="H43" s="2"/>
    </row>
    <row r="44" spans="1:18" ht="12.75" customHeight="1" x14ac:dyDescent="0.25">
      <c r="B44" s="18"/>
      <c r="C44" s="18"/>
      <c r="H44" s="2"/>
    </row>
    <row r="45" spans="1:18" ht="12.75" customHeight="1" x14ac:dyDescent="0.25">
      <c r="B45" s="18"/>
      <c r="C45" s="18"/>
    </row>
    <row r="46" spans="1:18" ht="12.75" customHeight="1" x14ac:dyDescent="0.25">
      <c r="B46" s="18"/>
      <c r="C46" s="18"/>
      <c r="H46" s="2"/>
    </row>
    <row r="47" spans="1:18" ht="12.75" customHeight="1" x14ac:dyDescent="0.25">
      <c r="B47" s="18"/>
      <c r="C47" s="18"/>
    </row>
    <row r="48" spans="1:18" ht="12.75" customHeight="1" x14ac:dyDescent="0.25">
      <c r="B48" s="18"/>
      <c r="C48" s="18"/>
      <c r="H48" s="2"/>
    </row>
    <row r="49" spans="2:8" ht="12.75" customHeight="1" x14ac:dyDescent="0.25">
      <c r="B49" s="18"/>
      <c r="C49" s="18"/>
    </row>
    <row r="50" spans="2:8" ht="12.75" customHeight="1" x14ac:dyDescent="0.25">
      <c r="B50" s="18"/>
      <c r="C50" s="18"/>
      <c r="H50" s="2"/>
    </row>
    <row r="51" spans="2:8" ht="12.75" customHeight="1" x14ac:dyDescent="0.25">
      <c r="B51" s="18"/>
      <c r="C51" s="18"/>
    </row>
    <row r="52" spans="2:8" ht="12.75" customHeight="1" x14ac:dyDescent="0.25">
      <c r="B52" s="18"/>
      <c r="C52" s="18"/>
      <c r="H52" s="2"/>
    </row>
    <row r="53" spans="2:8" ht="12.75" customHeight="1" x14ac:dyDescent="0.25">
      <c r="B53" s="18"/>
      <c r="C53" s="18"/>
    </row>
    <row r="54" spans="2:8" ht="12.75" customHeight="1" x14ac:dyDescent="0.25">
      <c r="B54" s="18"/>
      <c r="C54" s="18"/>
    </row>
    <row r="55" spans="2:8" ht="12.75" customHeight="1" x14ac:dyDescent="0.25">
      <c r="B55" s="18"/>
      <c r="C55" s="18"/>
      <c r="H55" s="2"/>
    </row>
    <row r="56" spans="2:8" ht="12.75" customHeight="1" x14ac:dyDescent="0.25">
      <c r="B56" s="18"/>
      <c r="C56" s="18"/>
    </row>
    <row r="57" spans="2:8" ht="12.75" customHeight="1" x14ac:dyDescent="0.25">
      <c r="B57" s="18"/>
      <c r="C57" s="18"/>
    </row>
    <row r="58" spans="2:8" ht="12.75" customHeight="1" x14ac:dyDescent="0.25">
      <c r="B58" s="18"/>
      <c r="C58" s="18"/>
      <c r="H58" s="26"/>
    </row>
    <row r="59" spans="2:8" ht="12.75" customHeight="1" x14ac:dyDescent="0.25">
      <c r="B59" s="18"/>
      <c r="C59" s="18"/>
      <c r="H59" s="27"/>
    </row>
    <row r="60" spans="2:8" ht="12.75" customHeight="1" x14ac:dyDescent="0.25">
      <c r="B60" s="18"/>
      <c r="C60" s="18"/>
      <c r="H60" s="27"/>
    </row>
    <row r="61" spans="2:8" ht="12.75" customHeight="1" x14ac:dyDescent="0.25">
      <c r="B61" s="18"/>
      <c r="C61" s="18"/>
      <c r="H61" s="27"/>
    </row>
    <row r="62" spans="2:8" ht="12.75" customHeight="1" x14ac:dyDescent="0.25">
      <c r="B62" s="18"/>
      <c r="C62" s="18"/>
      <c r="H62" s="27"/>
    </row>
    <row r="63" spans="2:8" ht="12.75" customHeight="1" x14ac:dyDescent="0.25">
      <c r="B63" s="18"/>
      <c r="C63" s="18"/>
      <c r="H63" s="28"/>
    </row>
    <row r="64" spans="2:8" ht="12.75" customHeight="1" x14ac:dyDescent="0.25">
      <c r="B64" s="18"/>
      <c r="C64" s="18"/>
    </row>
    <row r="65" spans="2:8" ht="12.75" customHeight="1" x14ac:dyDescent="0.25">
      <c r="B65" s="18"/>
      <c r="C65" s="18"/>
    </row>
    <row r="66" spans="2:8" ht="12.75" customHeight="1" x14ac:dyDescent="0.25">
      <c r="B66" s="18"/>
      <c r="C66" s="18"/>
    </row>
    <row r="67" spans="2:8" ht="12.75" customHeight="1" x14ac:dyDescent="0.25">
      <c r="B67" s="18"/>
      <c r="C67" s="18"/>
    </row>
    <row r="68" spans="2:8" ht="12.75" customHeight="1" x14ac:dyDescent="0.25">
      <c r="B68" s="18"/>
      <c r="C68" s="18"/>
    </row>
    <row r="69" spans="2:8" ht="12.75" customHeight="1" x14ac:dyDescent="0.25">
      <c r="B69" s="18"/>
      <c r="C69" s="18"/>
    </row>
    <row r="70" spans="2:8" ht="12.75" customHeight="1" x14ac:dyDescent="0.25">
      <c r="B70" s="18"/>
      <c r="C70" s="18"/>
      <c r="H70" s="2"/>
    </row>
    <row r="71" spans="2:8" ht="12.75" customHeight="1" x14ac:dyDescent="0.25">
      <c r="B71" s="18"/>
      <c r="C71" s="18"/>
    </row>
    <row r="72" spans="2:8" ht="12.75" customHeight="1" x14ac:dyDescent="0.25">
      <c r="B72" s="18"/>
      <c r="C72" s="18"/>
    </row>
    <row r="73" spans="2:8" ht="12.75" customHeight="1" x14ac:dyDescent="0.25">
      <c r="B73" s="18"/>
      <c r="C73" s="18"/>
    </row>
    <row r="74" spans="2:8" ht="12.75" customHeight="1" x14ac:dyDescent="0.25">
      <c r="B74" s="18"/>
      <c r="C74" s="18"/>
      <c r="H74" s="2"/>
    </row>
    <row r="75" spans="2:8" ht="12.75" customHeight="1" x14ac:dyDescent="0.25">
      <c r="B75" s="18"/>
      <c r="C75" s="18"/>
    </row>
    <row r="76" spans="2:8" ht="12.75" customHeight="1" x14ac:dyDescent="0.25">
      <c r="B76" s="18"/>
      <c r="C76" s="18"/>
    </row>
    <row r="77" spans="2:8" ht="12.75" customHeight="1" x14ac:dyDescent="0.25">
      <c r="B77" s="18"/>
      <c r="C77" s="18"/>
    </row>
    <row r="78" spans="2:8" ht="12.75" customHeight="1" x14ac:dyDescent="0.25">
      <c r="B78" s="18"/>
      <c r="C78" s="18"/>
    </row>
    <row r="79" spans="2:8" ht="12.75" customHeight="1" x14ac:dyDescent="0.25">
      <c r="B79" s="18"/>
      <c r="C79" s="18"/>
    </row>
    <row r="80" spans="2:8" ht="12.75" customHeight="1" x14ac:dyDescent="0.25">
      <c r="B80" s="18"/>
      <c r="C80" s="18"/>
    </row>
    <row r="81" spans="2:3" ht="12.75" customHeight="1" x14ac:dyDescent="0.25">
      <c r="B81" s="18"/>
      <c r="C81" s="18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2FFC953-E8B4-4639-A794-BCB759374469}">
            <xm:f>Feuil1!$E$1:$I$1=Feuil1!#REF!</xm:f>
            <x14:dxf>
              <fill>
                <patternFill>
                  <bgColor theme="7" tint="0.39994506668294322"/>
                </patternFill>
              </fill>
            </x14:dxf>
          </x14:cfRule>
          <xm:sqref>I3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4"/>
  <sheetViews>
    <sheetView workbookViewId="0">
      <selection activeCell="K30" sqref="K30"/>
    </sheetView>
  </sheetViews>
  <sheetFormatPr baseColWidth="10" defaultColWidth="7.7109375" defaultRowHeight="14.25" customHeight="1" x14ac:dyDescent="0.25"/>
  <cols>
    <col min="1" max="1" width="10.28515625" style="13" customWidth="1"/>
    <col min="2" max="2" width="6.85546875" style="5" customWidth="1"/>
    <col min="3" max="3" width="7.85546875" style="5" customWidth="1"/>
    <col min="4" max="9" width="7.28515625" style="5" customWidth="1"/>
    <col min="10" max="10" width="8.28515625" style="5" customWidth="1"/>
    <col min="11" max="11" width="8.28515625" style="15" customWidth="1"/>
    <col min="12" max="14" width="8.28515625" style="5" customWidth="1"/>
    <col min="15" max="15" width="7.7109375" style="5"/>
    <col min="16" max="16" width="9.140625" style="5" customWidth="1"/>
    <col min="17" max="17" width="8.42578125" style="5" bestFit="1" customWidth="1"/>
    <col min="18" max="19" width="7.7109375" style="5"/>
    <col min="20" max="20" width="1.140625" style="5" customWidth="1"/>
    <col min="21" max="21" width="7.140625" style="53" customWidth="1"/>
    <col min="22" max="25" width="7.140625" style="5" customWidth="1"/>
    <col min="26" max="16384" width="7.7109375" style="5"/>
  </cols>
  <sheetData>
    <row r="1" spans="1:25" ht="14.25" customHeight="1" x14ac:dyDescent="0.25">
      <c r="A1" s="17">
        <f>SUM(Feuil1:Feuil31!A10)</f>
        <v>30</v>
      </c>
      <c r="B1" s="12">
        <v>1</v>
      </c>
      <c r="C1" s="12">
        <v>2</v>
      </c>
      <c r="D1" s="12">
        <v>3</v>
      </c>
      <c r="E1" s="12">
        <v>4</v>
      </c>
      <c r="F1" s="12">
        <v>5</v>
      </c>
      <c r="G1" s="12">
        <v>6</v>
      </c>
      <c r="H1" s="12">
        <v>7</v>
      </c>
      <c r="I1" s="12">
        <v>8</v>
      </c>
      <c r="J1" s="30">
        <f>AVERAGE(Feuil1:Feuil31!J2)</f>
        <v>9.3433333333333337</v>
      </c>
      <c r="K1" s="30">
        <f>AVERAGE(Feuil1:Feuil31!K2)</f>
        <v>5.6</v>
      </c>
      <c r="L1" s="30">
        <f>AVERAGE(Feuil1:Feuil31!L2)</f>
        <v>182.92999999999995</v>
      </c>
      <c r="M1" s="30">
        <f>AVERAGE(Feuil1:Feuil31!M2)</f>
        <v>526.03666666666675</v>
      </c>
      <c r="N1" s="30">
        <f>AVERAGE(Feuil1:Feuil31!N2)</f>
        <v>988.72</v>
      </c>
      <c r="O1" s="30"/>
      <c r="P1" s="30">
        <f>AVERAGE(Feuil1:Feuil31!P2)</f>
        <v>14.260714285714288</v>
      </c>
      <c r="Q1" s="30">
        <f>AVERAGE(Feuil1:Feuil31!Q2)</f>
        <v>12.013333333333332</v>
      </c>
      <c r="V1" s="5" t="s">
        <v>97</v>
      </c>
      <c r="W1" s="5" t="s">
        <v>2</v>
      </c>
      <c r="X1" s="5" t="s">
        <v>3</v>
      </c>
      <c r="Y1" s="5" t="s">
        <v>4</v>
      </c>
    </row>
    <row r="2" spans="1:25" s="12" customFormat="1" ht="14.25" customHeight="1" x14ac:dyDescent="0.25">
      <c r="J2" s="12" t="s">
        <v>24</v>
      </c>
      <c r="K2" s="14" t="s">
        <v>30</v>
      </c>
      <c r="L2" s="12" t="s">
        <v>27</v>
      </c>
      <c r="M2" s="12" t="s">
        <v>28</v>
      </c>
      <c r="N2" s="12" t="s">
        <v>29</v>
      </c>
      <c r="O2" s="12" t="s">
        <v>91</v>
      </c>
      <c r="P2" s="12" t="s">
        <v>92</v>
      </c>
      <c r="Q2" s="41" t="s">
        <v>93</v>
      </c>
      <c r="R2" s="42" t="s">
        <v>94</v>
      </c>
      <c r="S2" s="5"/>
      <c r="U2" s="54">
        <v>1</v>
      </c>
      <c r="V2" s="16">
        <f>SUM(Feuil1:Feuil31!V2)</f>
        <v>4</v>
      </c>
      <c r="W2" s="16">
        <f>SUM(Feuil1:Feuil31!W2)</f>
        <v>4</v>
      </c>
      <c r="X2" s="16">
        <f>SUM(Feuil1:Feuil31!X2)</f>
        <v>7</v>
      </c>
      <c r="Y2" s="16">
        <f>SUM(Feuil1:Feuil31!Y2)</f>
        <v>11</v>
      </c>
    </row>
    <row r="3" spans="1:25" s="13" customFormat="1" ht="14.25" customHeight="1" x14ac:dyDescent="0.25">
      <c r="A3" s="43">
        <f t="shared" ref="A3:A12" si="0">SUM(B3:I3)</f>
        <v>23</v>
      </c>
      <c r="B3" s="12">
        <f>SUM(Feuil1:Feuil31!B12)</f>
        <v>7</v>
      </c>
      <c r="C3" s="12">
        <f>SUM(Feuil1:Feuil31!C12)</f>
        <v>5</v>
      </c>
      <c r="D3" s="12">
        <f>SUM(Feuil1:Feuil31!D12)</f>
        <v>1</v>
      </c>
      <c r="E3" s="12">
        <f>SUM(Feuil1:Feuil31!E12)</f>
        <v>5</v>
      </c>
      <c r="F3" s="12">
        <f>SUM(Feuil1:Feuil31!F12)</f>
        <v>2</v>
      </c>
      <c r="G3" s="12">
        <f>SUM(Feuil1:Feuil31!G12)</f>
        <v>2</v>
      </c>
      <c r="H3" s="12">
        <f>SUM(Feuil1:Feuil31!H12)</f>
        <v>0</v>
      </c>
      <c r="I3" s="12">
        <f>SUM(Feuil1:Feuil31!I12)</f>
        <v>1</v>
      </c>
      <c r="J3" s="16">
        <f>SUM(Feuil1:Feuil31!J3)</f>
        <v>-68.5</v>
      </c>
      <c r="K3" s="16">
        <f>SUM(Feuil1:Feuil31!K3)</f>
        <v>-334.99999999999994</v>
      </c>
      <c r="L3" s="16">
        <f>SUM(Feuil1:Feuil31!L3)</f>
        <v>-222.60000000000005</v>
      </c>
      <c r="M3" s="16">
        <f>SUM(Feuil1:Feuil31!M3)</f>
        <v>-759</v>
      </c>
      <c r="N3" s="16">
        <f>SUM(Feuil1:Feuil31!N3)</f>
        <v>-1254.8</v>
      </c>
      <c r="O3" s="40">
        <f>SUM(Feuil1:Feuil31!O3)</f>
        <v>-0.30000000000000071</v>
      </c>
      <c r="P3" s="40">
        <f>SUM(Feuil1:Feuil31!P3)</f>
        <v>-7.2</v>
      </c>
      <c r="Q3" s="40">
        <f>SUM(Feuil1:Feuil31!Q3)</f>
        <v>-35.5</v>
      </c>
      <c r="R3" s="40">
        <f>SUM(Feuil1:Feuil31!R3)</f>
        <v>-1.0999999999999996</v>
      </c>
      <c r="S3" s="16">
        <v>8</v>
      </c>
      <c r="U3" s="55">
        <v>2</v>
      </c>
      <c r="V3" s="16">
        <f>SUM(Feuil1:Feuil31!V3)</f>
        <v>2</v>
      </c>
      <c r="W3" s="16">
        <f>SUM(Feuil1:Feuil31!W3)</f>
        <v>6</v>
      </c>
      <c r="X3" s="16">
        <f>SUM(Feuil1:Feuil31!X3)</f>
        <v>7</v>
      </c>
      <c r="Y3" s="16">
        <f>SUM(Feuil1:Feuil31!Y3)</f>
        <v>9</v>
      </c>
    </row>
    <row r="4" spans="1:25" ht="14.25" customHeight="1" x14ac:dyDescent="0.25">
      <c r="A4" s="52">
        <f t="shared" si="0"/>
        <v>25</v>
      </c>
      <c r="B4" s="12">
        <f>SUM(Feuil1:Feuil31!B13)</f>
        <v>2</v>
      </c>
      <c r="C4" s="12">
        <f>SUM(Feuil1:Feuil31!C13)</f>
        <v>5</v>
      </c>
      <c r="D4" s="12">
        <f>SUM(Feuil1:Feuil31!D13)</f>
        <v>6</v>
      </c>
      <c r="E4" s="12">
        <f>SUM(Feuil1:Feuil31!E13)</f>
        <v>2</v>
      </c>
      <c r="F4" s="12">
        <f>SUM(Feuil1:Feuil31!F13)</f>
        <v>4</v>
      </c>
      <c r="G4" s="12">
        <f>SUM(Feuil1:Feuil31!G13)</f>
        <v>4</v>
      </c>
      <c r="H4" s="12">
        <f>SUM(Feuil1:Feuil31!H13)</f>
        <v>1</v>
      </c>
      <c r="I4" s="12">
        <f>SUM(Feuil1:Feuil31!I13)</f>
        <v>1</v>
      </c>
      <c r="J4" s="16">
        <f>SUM(Feuil1:Feuil31!J4)</f>
        <v>-69.099999999999994</v>
      </c>
      <c r="K4" s="16">
        <f>SUM(Feuil1:Feuil31!K4)</f>
        <v>-222.2</v>
      </c>
      <c r="L4" s="16">
        <f>SUM(Feuil1:Feuil31!L4)</f>
        <v>-429.6</v>
      </c>
      <c r="M4" s="16">
        <f>SUM(Feuil1:Feuil31!M4)</f>
        <v>-404.4</v>
      </c>
      <c r="N4" s="16">
        <f>SUM(Feuil1:Feuil31!N4)</f>
        <v>-204.79999999999998</v>
      </c>
      <c r="O4" s="40">
        <f>SUM(Feuil1:Feuil31!O4)</f>
        <v>-9.1999999999999993</v>
      </c>
      <c r="P4" s="40">
        <f>SUM(Feuil1:Feuil31!P4)</f>
        <v>-6.900000000000003</v>
      </c>
      <c r="Q4" s="40">
        <f>SUM(Feuil1:Feuil31!Q4)</f>
        <v>-34.4</v>
      </c>
      <c r="R4" s="40">
        <f>SUM(Feuil1:Feuil31!R4)</f>
        <v>10.5</v>
      </c>
      <c r="S4" s="16">
        <v>7</v>
      </c>
      <c r="U4" s="55">
        <v>3</v>
      </c>
      <c r="V4" s="16">
        <f>SUM(Feuil1:Feuil31!V4)</f>
        <v>4</v>
      </c>
      <c r="W4" s="16">
        <f>SUM(Feuil1:Feuil31!W4)</f>
        <v>5</v>
      </c>
      <c r="X4" s="16">
        <f>SUM(Feuil1:Feuil31!X4)</f>
        <v>8</v>
      </c>
      <c r="Y4" s="16">
        <f>SUM(Feuil1:Feuil31!Y4)</f>
        <v>11</v>
      </c>
    </row>
    <row r="5" spans="1:25" ht="14.25" customHeight="1" x14ac:dyDescent="0.25">
      <c r="A5" s="44">
        <f t="shared" si="0"/>
        <v>24</v>
      </c>
      <c r="B5" s="12">
        <f>SUM(Feuil1:Feuil31!B14)</f>
        <v>5</v>
      </c>
      <c r="C5" s="12">
        <f>SUM(Feuil1:Feuil31!C14)</f>
        <v>2</v>
      </c>
      <c r="D5" s="12">
        <f>SUM(Feuil1:Feuil31!D14)</f>
        <v>5</v>
      </c>
      <c r="E5" s="12">
        <f>SUM(Feuil1:Feuil31!E14)</f>
        <v>3</v>
      </c>
      <c r="F5" s="12">
        <f>SUM(Feuil1:Feuil31!F14)</f>
        <v>2</v>
      </c>
      <c r="G5" s="12">
        <f>SUM(Feuil1:Feuil31!G14)</f>
        <v>3</v>
      </c>
      <c r="H5" s="12">
        <f>SUM(Feuil1:Feuil31!H14)</f>
        <v>2</v>
      </c>
      <c r="I5" s="12">
        <f>SUM(Feuil1:Feuil31!I14)</f>
        <v>2</v>
      </c>
      <c r="J5" s="16">
        <f>SUM(Feuil1:Feuil31!J5)</f>
        <v>-39.1</v>
      </c>
      <c r="K5" s="16">
        <f>SUM(Feuil1:Feuil31!K5)</f>
        <v>-109.99999999999999</v>
      </c>
      <c r="L5" s="16">
        <f>SUM(Feuil1:Feuil31!L5)</f>
        <v>-7.2000000000000135</v>
      </c>
      <c r="M5" s="16">
        <f>SUM(Feuil1:Feuil31!M5)</f>
        <v>126.00000000000003</v>
      </c>
      <c r="N5" s="16">
        <f>SUM(Feuil1:Feuil31!N5)</f>
        <v>105.30000000000001</v>
      </c>
      <c r="O5" s="40">
        <f>SUM(Feuil1:Feuil31!O5)</f>
        <v>30.700000000000003</v>
      </c>
      <c r="P5" s="40">
        <f>SUM(Feuil1:Feuil31!P5)</f>
        <v>2.299999999999998</v>
      </c>
      <c r="Q5" s="40">
        <f>SUM(Feuil1:Feuil31!Q5)</f>
        <v>-44.9</v>
      </c>
      <c r="R5" s="40">
        <f>SUM(Feuil1:Feuil31!R5)</f>
        <v>-18.2</v>
      </c>
      <c r="S5" s="16">
        <v>6</v>
      </c>
      <c r="U5" s="54">
        <v>4</v>
      </c>
      <c r="V5" s="16">
        <f>SUM(Feuil1:Feuil31!V5)</f>
        <v>8</v>
      </c>
      <c r="W5" s="16">
        <f>SUM(Feuil1:Feuil31!W5)</f>
        <v>10</v>
      </c>
      <c r="X5" s="16">
        <f>SUM(Feuil1:Feuil31!X5)</f>
        <v>11</v>
      </c>
      <c r="Y5" s="16">
        <f>SUM(Feuil1:Feuil31!Y5)</f>
        <v>12</v>
      </c>
    </row>
    <row r="6" spans="1:25" ht="14.25" customHeight="1" x14ac:dyDescent="0.25">
      <c r="A6" s="45">
        <f t="shared" si="0"/>
        <v>19</v>
      </c>
      <c r="B6" s="12">
        <f>SUM(Feuil1:Feuil31!B15)</f>
        <v>3</v>
      </c>
      <c r="C6" s="12">
        <f>SUM(Feuil1:Feuil31!C15)</f>
        <v>3</v>
      </c>
      <c r="D6" s="12">
        <f>SUM(Feuil1:Feuil31!D15)</f>
        <v>3</v>
      </c>
      <c r="E6" s="12">
        <f>SUM(Feuil1:Feuil31!E15)</f>
        <v>1</v>
      </c>
      <c r="F6" s="12">
        <f>SUM(Feuil1:Feuil31!F15)</f>
        <v>2</v>
      </c>
      <c r="G6" s="12">
        <f>SUM(Feuil1:Feuil31!G15)</f>
        <v>1</v>
      </c>
      <c r="H6" s="12">
        <f>SUM(Feuil1:Feuil31!H15)</f>
        <v>4</v>
      </c>
      <c r="I6" s="12">
        <f>SUM(Feuil1:Feuil31!I15)</f>
        <v>2</v>
      </c>
      <c r="J6" s="16">
        <f>SUM(Feuil1:Feuil31!J6)</f>
        <v>-24.700000000000003</v>
      </c>
      <c r="K6" s="16">
        <f>SUM(Feuil1:Feuil31!K6)</f>
        <v>-80.400000000000006</v>
      </c>
      <c r="L6" s="16">
        <f>SUM(Feuil1:Feuil31!L6)</f>
        <v>-184.4</v>
      </c>
      <c r="M6" s="16">
        <f>SUM(Feuil1:Feuil31!M6)</f>
        <v>-135.6</v>
      </c>
      <c r="N6" s="16">
        <f>SUM(Feuil1:Feuil31!N6)</f>
        <v>-30</v>
      </c>
      <c r="O6" s="40">
        <f>SUM(Feuil1:Feuil31!O6)</f>
        <v>1.3999999999999995</v>
      </c>
      <c r="P6" s="40">
        <f>SUM(Feuil1:Feuil31!P6)</f>
        <v>-28.400000000000006</v>
      </c>
      <c r="Q6" s="40">
        <f>SUM(Feuil1:Feuil31!Q6)</f>
        <v>-26.699999999999996</v>
      </c>
      <c r="R6" s="40">
        <f>SUM(Feuil1:Feuil31!R6)</f>
        <v>-4.6999999999999993</v>
      </c>
      <c r="S6" s="16">
        <v>5</v>
      </c>
      <c r="U6" s="55">
        <v>5</v>
      </c>
      <c r="V6" s="16">
        <f>SUM(Feuil1:Feuil31!V6)</f>
        <v>3</v>
      </c>
      <c r="W6" s="16">
        <f>SUM(Feuil1:Feuil31!W6)</f>
        <v>7</v>
      </c>
      <c r="X6" s="16">
        <f>SUM(Feuil1:Feuil31!X6)</f>
        <v>9</v>
      </c>
      <c r="Y6" s="16">
        <f>SUM(Feuil1:Feuil31!Y6)</f>
        <v>12</v>
      </c>
    </row>
    <row r="7" spans="1:25" ht="14.25" customHeight="1" x14ac:dyDescent="0.25">
      <c r="A7" s="46">
        <f t="shared" si="0"/>
        <v>18</v>
      </c>
      <c r="B7" s="12">
        <f>SUM(Feuil1:Feuil31!B16)</f>
        <v>2</v>
      </c>
      <c r="C7" s="12">
        <f>SUM(Feuil1:Feuil31!C16)</f>
        <v>2</v>
      </c>
      <c r="D7" s="12">
        <f>SUM(Feuil1:Feuil31!D16)</f>
        <v>1</v>
      </c>
      <c r="E7" s="12">
        <f>SUM(Feuil1:Feuil31!E16)</f>
        <v>4</v>
      </c>
      <c r="F7" s="12">
        <f>SUM(Feuil1:Feuil31!F16)</f>
        <v>1</v>
      </c>
      <c r="G7" s="12">
        <f>SUM(Feuil1:Feuil31!G16)</f>
        <v>1</v>
      </c>
      <c r="H7" s="12">
        <f>SUM(Feuil1:Feuil31!H16)</f>
        <v>5</v>
      </c>
      <c r="I7" s="12">
        <f>SUM(Feuil1:Feuil31!I16)</f>
        <v>2</v>
      </c>
      <c r="J7" s="16">
        <f>SUM(Feuil1:Feuil31!J7)</f>
        <v>-9.8999999999999986</v>
      </c>
      <c r="K7" s="16">
        <f>SUM(Feuil1:Feuil31!K7)</f>
        <v>-36.700000000000003</v>
      </c>
      <c r="L7" s="16">
        <f>SUM(Feuil1:Feuil31!L7)</f>
        <v>-14.399999999999999</v>
      </c>
      <c r="M7" s="16">
        <f>SUM(Feuil1:Feuil31!M7)</f>
        <v>-15.6</v>
      </c>
      <c r="N7" s="16"/>
      <c r="O7" s="40">
        <f>SUM(Feuil1:Feuil31!O7)</f>
        <v>-17.8</v>
      </c>
      <c r="P7" s="40">
        <f>SUM(Feuil1:Feuil31!P7)</f>
        <v>-29.799999999999997</v>
      </c>
      <c r="Q7" s="40">
        <f>SUM(Feuil1:Feuil31!Q7)</f>
        <v>-22</v>
      </c>
      <c r="R7" s="40">
        <f>SUM(Feuil1:Feuil31!R7)</f>
        <v>-22.3</v>
      </c>
      <c r="S7" s="16">
        <v>4</v>
      </c>
      <c r="U7" s="55">
        <v>6</v>
      </c>
      <c r="V7" s="16">
        <f>SUM(Feuil1:Feuil31!V7)</f>
        <v>3</v>
      </c>
      <c r="W7" s="16">
        <f>SUM(Feuil1:Feuil31!W7)</f>
        <v>6</v>
      </c>
      <c r="X7" s="16">
        <f>SUM(Feuil1:Feuil31!X7)</f>
        <v>7</v>
      </c>
      <c r="Y7" s="16">
        <f>SUM(Feuil1:Feuil31!Y7)</f>
        <v>9</v>
      </c>
    </row>
    <row r="8" spans="1:25" ht="14.25" customHeight="1" x14ac:dyDescent="0.25">
      <c r="A8" s="47">
        <f t="shared" si="0"/>
        <v>72</v>
      </c>
      <c r="B8" s="12">
        <f>SUM(B3:B5)</f>
        <v>14</v>
      </c>
      <c r="C8" s="12">
        <f t="shared" ref="C8:I8" si="1">SUM(C3:C5)</f>
        <v>12</v>
      </c>
      <c r="D8" s="12">
        <f t="shared" si="1"/>
        <v>12</v>
      </c>
      <c r="E8" s="12">
        <f t="shared" si="1"/>
        <v>10</v>
      </c>
      <c r="F8" s="12">
        <f t="shared" si="1"/>
        <v>8</v>
      </c>
      <c r="G8" s="12">
        <f t="shared" si="1"/>
        <v>9</v>
      </c>
      <c r="H8" s="12">
        <f t="shared" si="1"/>
        <v>3</v>
      </c>
      <c r="I8" s="12">
        <f t="shared" si="1"/>
        <v>4</v>
      </c>
      <c r="J8" s="16">
        <f>SUM(Feuil1:Feuil31!J8)</f>
        <v>-25.999999999999996</v>
      </c>
      <c r="K8" s="16">
        <f>SUM(Feuil1:Feuil31!K8)</f>
        <v>-14.4</v>
      </c>
      <c r="L8" s="16">
        <f>SUM(Feuil1:Feuil31!L8)</f>
        <v>-30</v>
      </c>
      <c r="M8" s="16"/>
      <c r="N8" s="20"/>
      <c r="O8" s="40">
        <f>SUM(Feuil1:Feuil31!O8)</f>
        <v>18.600000000000001</v>
      </c>
      <c r="P8" s="40">
        <f>SUM(Feuil1:Feuil31!P8)</f>
        <v>-12.000000000000002</v>
      </c>
      <c r="Q8" s="40">
        <f>SUM(Feuil1:Feuil31!Q8)</f>
        <v>0.30000000000000426</v>
      </c>
      <c r="R8" s="40">
        <f>SUM(Feuil1:Feuil31!R8)</f>
        <v>3.5</v>
      </c>
      <c r="S8" s="16">
        <v>3</v>
      </c>
      <c r="U8" s="54">
        <v>7</v>
      </c>
      <c r="V8" s="16">
        <f>SUM(Feuil1:Feuil31!V8)</f>
        <v>7</v>
      </c>
      <c r="W8" s="16">
        <f>SUM(Feuil1:Feuil31!W8)</f>
        <v>8</v>
      </c>
      <c r="X8" s="16">
        <f>SUM(Feuil1:Feuil31!X8)</f>
        <v>11</v>
      </c>
      <c r="Y8" s="16">
        <f>SUM(Feuil1:Feuil31!Y8)</f>
        <v>13</v>
      </c>
    </row>
    <row r="9" spans="1:25" ht="14.25" customHeight="1" x14ac:dyDescent="0.25">
      <c r="A9" s="48">
        <f t="shared" si="0"/>
        <v>91</v>
      </c>
      <c r="B9" s="12">
        <f>SUM(Feuil1:Feuil31!B18)</f>
        <v>17</v>
      </c>
      <c r="C9" s="12">
        <f>SUM(Feuil1:Feuil31!C18)</f>
        <v>15</v>
      </c>
      <c r="D9" s="12">
        <f>SUM(Feuil1:Feuil31!D18)</f>
        <v>15</v>
      </c>
      <c r="E9" s="12">
        <f>SUM(Feuil1:Feuil31!E18)</f>
        <v>11</v>
      </c>
      <c r="F9" s="12">
        <f>SUM(Feuil1:Feuil31!F18)</f>
        <v>10</v>
      </c>
      <c r="G9" s="12">
        <f>SUM(Feuil1:Feuil31!G18)</f>
        <v>10</v>
      </c>
      <c r="H9" s="12">
        <f>SUM(Feuil1:Feuil31!H18)</f>
        <v>7</v>
      </c>
      <c r="I9" s="12">
        <f>SUM(Feuil1:Feuil31!I18)</f>
        <v>6</v>
      </c>
      <c r="J9" s="16">
        <f>SUM(Feuil1:Feuil31!J9)</f>
        <v>0.60000000000000053</v>
      </c>
      <c r="K9" s="16">
        <f>SUM(Feuil1:Feuil31!K9)</f>
        <v>-7.8999999999999995</v>
      </c>
      <c r="L9" s="16"/>
      <c r="M9" s="20"/>
      <c r="N9" s="20"/>
      <c r="O9" s="40">
        <f>SUM(Feuil1:Feuil31!O9)</f>
        <v>-10.899999999999997</v>
      </c>
      <c r="P9" s="40">
        <f>SUM(Feuil1:Feuil31!P9)</f>
        <v>-30.6</v>
      </c>
      <c r="Q9" s="40">
        <f>SUM(Feuil1:Feuil31!Q9)</f>
        <v>-3.1999999999999993</v>
      </c>
      <c r="R9" s="40">
        <f>SUM(Feuil1:Feuil31!R9)</f>
        <v>-3.1999999999999993</v>
      </c>
      <c r="S9" s="16">
        <v>2</v>
      </c>
      <c r="U9" s="55">
        <v>8</v>
      </c>
      <c r="V9" s="16">
        <f>SUM(Feuil1:Feuil31!V9)</f>
        <v>4</v>
      </c>
      <c r="W9" s="16">
        <f>SUM(Feuil1:Feuil31!W9)</f>
        <v>6</v>
      </c>
      <c r="X9" s="16">
        <f>SUM(Feuil1:Feuil31!X9)</f>
        <v>8</v>
      </c>
      <c r="Y9" s="16">
        <f>SUM(Feuil1:Feuil31!Y9)</f>
        <v>9</v>
      </c>
    </row>
    <row r="10" spans="1:25" ht="14.25" customHeight="1" x14ac:dyDescent="0.25">
      <c r="A10" s="49">
        <f t="shared" si="0"/>
        <v>72</v>
      </c>
      <c r="B10" s="12">
        <f>SUM(Feuil1:Feuil31!B19)</f>
        <v>14</v>
      </c>
      <c r="C10" s="12">
        <f>SUM(Feuil1:Feuil31!C19)</f>
        <v>12</v>
      </c>
      <c r="D10" s="12">
        <f>SUM(Feuil1:Feuil31!D19)</f>
        <v>12</v>
      </c>
      <c r="E10" s="12">
        <f>SUM(Feuil1:Feuil31!E19)</f>
        <v>10</v>
      </c>
      <c r="F10" s="12">
        <f>SUM(Feuil1:Feuil31!F19)</f>
        <v>8</v>
      </c>
      <c r="G10" s="12">
        <f>SUM(Feuil1:Feuil31!G19)</f>
        <v>9</v>
      </c>
      <c r="H10" s="12">
        <f>SUM(Feuil1:Feuil31!H19)</f>
        <v>3</v>
      </c>
      <c r="I10" s="12">
        <f>SUM(Feuil1:Feuil31!I19)</f>
        <v>4</v>
      </c>
      <c r="J10" s="16">
        <f>SUM(Feuil1:Feuil31!J10)</f>
        <v>1.7000000000000011</v>
      </c>
      <c r="K10" s="21"/>
      <c r="L10" s="20"/>
      <c r="M10" s="20"/>
      <c r="N10" s="20"/>
      <c r="O10" s="40">
        <f>SUM(Feuil1:Feuil31!O10)</f>
        <v>-19.7</v>
      </c>
      <c r="P10" s="40">
        <f>SUM(Feuil1:Feuil31!P10)</f>
        <v>-19.7</v>
      </c>
      <c r="Q10" s="40">
        <f>SUM(Feuil1:Feuil31!Q10)</f>
        <v>0</v>
      </c>
      <c r="R10" s="40">
        <f>SUM(Feuil1:Feuil31!R10)</f>
        <v>0</v>
      </c>
      <c r="S10" s="16">
        <v>1</v>
      </c>
      <c r="U10" s="55">
        <v>9</v>
      </c>
      <c r="V10" s="16">
        <f>SUM(Feuil1:Feuil31!V10)</f>
        <v>4</v>
      </c>
      <c r="W10" s="16">
        <f>SUM(Feuil1:Feuil31!W10)</f>
        <v>6</v>
      </c>
      <c r="X10" s="16">
        <f>SUM(Feuil1:Feuil31!X10)</f>
        <v>8</v>
      </c>
      <c r="Y10" s="16">
        <f>SUM(Feuil1:Feuil31!Y10)</f>
        <v>10</v>
      </c>
    </row>
    <row r="11" spans="1:25" ht="14.25" customHeight="1" x14ac:dyDescent="0.25">
      <c r="A11" s="50">
        <f t="shared" si="0"/>
        <v>91</v>
      </c>
      <c r="B11" s="12">
        <f>SUM(Feuil1:Feuil31!B20)</f>
        <v>17</v>
      </c>
      <c r="C11" s="12">
        <f>SUM(Feuil1:Feuil31!C20)</f>
        <v>15</v>
      </c>
      <c r="D11" s="12">
        <f>SUM(Feuil1:Feuil31!D20)</f>
        <v>15</v>
      </c>
      <c r="E11" s="12">
        <f>SUM(Feuil1:Feuil31!E20)</f>
        <v>11</v>
      </c>
      <c r="F11" s="12">
        <f>SUM(Feuil1:Feuil31!F20)</f>
        <v>10</v>
      </c>
      <c r="G11" s="12">
        <f>SUM(Feuil1:Feuil31!G20)</f>
        <v>10</v>
      </c>
      <c r="H11" s="12">
        <f>SUM(Feuil1:Feuil31!H20)</f>
        <v>7</v>
      </c>
      <c r="I11" s="12">
        <f>SUM(Feuil1:Feuil31!I20)</f>
        <v>6</v>
      </c>
      <c r="J11" s="12" t="s">
        <v>24</v>
      </c>
      <c r="K11" s="14" t="s">
        <v>30</v>
      </c>
      <c r="L11" s="12" t="s">
        <v>27</v>
      </c>
      <c r="M11" s="12" t="s">
        <v>28</v>
      </c>
      <c r="N11" s="12" t="s">
        <v>29</v>
      </c>
      <c r="O11" s="11">
        <f>SUM(O3:O10)</f>
        <v>-7.199999999999994</v>
      </c>
      <c r="P11" s="11">
        <f>SUM(P3:P10)</f>
        <v>-132.29999999999998</v>
      </c>
      <c r="Q11" s="11">
        <f>SUM(Q3:Q10)</f>
        <v>-166.39999999999998</v>
      </c>
      <c r="R11" s="11">
        <f>SUM(R3:R10)</f>
        <v>-35.5</v>
      </c>
      <c r="S11" s="5" t="s">
        <v>90</v>
      </c>
      <c r="U11" s="54">
        <v>10</v>
      </c>
      <c r="V11" s="16">
        <f>SUM(Feuil1:Feuil31!V11)</f>
        <v>1</v>
      </c>
      <c r="W11" s="16">
        <f>SUM(Feuil1:Feuil31!W11)</f>
        <v>4</v>
      </c>
      <c r="X11" s="16">
        <f>SUM(Feuil1:Feuil31!X11)</f>
        <v>5</v>
      </c>
      <c r="Y11" s="16">
        <f>SUM(Feuil1:Feuil31!Y11)</f>
        <v>6</v>
      </c>
    </row>
    <row r="12" spans="1:25" ht="14.25" customHeight="1" x14ac:dyDescent="0.25">
      <c r="A12" s="51">
        <f t="shared" si="0"/>
        <v>109</v>
      </c>
      <c r="B12" s="12">
        <f>SUM(Feuil1:Feuil31!B21)</f>
        <v>19</v>
      </c>
      <c r="C12" s="12">
        <f>SUM(Feuil1:Feuil31!C21)</f>
        <v>17</v>
      </c>
      <c r="D12" s="12">
        <f>SUM(Feuil1:Feuil31!D21)</f>
        <v>16</v>
      </c>
      <c r="E12" s="12">
        <f>SUM(Feuil1:Feuil31!E21)</f>
        <v>15</v>
      </c>
      <c r="F12" s="12">
        <f>SUM(Feuil1:Feuil31!F21)</f>
        <v>11</v>
      </c>
      <c r="G12" s="12">
        <f>SUM(Feuil1:Feuil31!G21)</f>
        <v>11</v>
      </c>
      <c r="H12" s="12">
        <f>SUM(Feuil1:Feuil31!H21)</f>
        <v>12</v>
      </c>
      <c r="I12" s="12">
        <f>SUM(Feuil1:Feuil31!I21)</f>
        <v>8</v>
      </c>
      <c r="J12" s="22">
        <v>8</v>
      </c>
      <c r="K12" s="22">
        <f>COMBIN(J12,2)</f>
        <v>28</v>
      </c>
      <c r="L12" s="22">
        <f>COMBIN(J12,3)</f>
        <v>56</v>
      </c>
      <c r="M12" s="22">
        <f>COMBIN(J12,4)</f>
        <v>70</v>
      </c>
      <c r="N12" s="22">
        <f>COMBIN(J12,5)</f>
        <v>56</v>
      </c>
      <c r="R12" s="40">
        <f>SUM(Feuil1:Feuil31!E34)</f>
        <v>-72.2</v>
      </c>
      <c r="S12" s="5" t="s">
        <v>96</v>
      </c>
      <c r="U12" s="55">
        <v>11</v>
      </c>
      <c r="V12" s="16">
        <f>SUM(Feuil1:Feuil31!V12)</f>
        <v>1</v>
      </c>
      <c r="W12" s="16">
        <f>SUM(Feuil1:Feuil31!W12)</f>
        <v>4</v>
      </c>
      <c r="X12" s="16">
        <f>SUM(Feuil1:Feuil31!X12)</f>
        <v>5</v>
      </c>
      <c r="Y12" s="16">
        <f>SUM(Feuil1:Feuil31!Y12)</f>
        <v>7</v>
      </c>
    </row>
    <row r="13" spans="1:25" ht="14.25" customHeight="1" x14ac:dyDescent="0.25">
      <c r="C13" s="5" t="s">
        <v>42</v>
      </c>
      <c r="D13" s="5" t="s">
        <v>43</v>
      </c>
      <c r="E13" s="5" t="s">
        <v>44</v>
      </c>
      <c r="F13" s="5" t="s">
        <v>45</v>
      </c>
      <c r="G13" s="5" t="s">
        <v>46</v>
      </c>
      <c r="H13" s="5" t="s">
        <v>47</v>
      </c>
      <c r="I13" s="5" t="s">
        <v>48</v>
      </c>
      <c r="J13" s="22">
        <v>7</v>
      </c>
      <c r="K13" s="22">
        <f t="shared" ref="K13:K18" si="2">COMBIN(J13,2)</f>
        <v>21</v>
      </c>
      <c r="L13" s="22">
        <f t="shared" ref="L13:L17" si="3">COMBIN(J13,3)</f>
        <v>35</v>
      </c>
      <c r="M13" s="22">
        <f t="shared" ref="M13:M16" si="4">COMBIN(J13,4)</f>
        <v>35</v>
      </c>
      <c r="N13" s="22">
        <f t="shared" ref="N13:N15" si="5">COMBIN(J13,5)</f>
        <v>21</v>
      </c>
      <c r="U13" s="55">
        <v>12</v>
      </c>
      <c r="V13" s="16">
        <f>SUM(Feuil1:Feuil31!V13)</f>
        <v>3</v>
      </c>
      <c r="W13" s="16">
        <f>SUM(Feuil1:Feuil31!W13)</f>
        <v>5</v>
      </c>
      <c r="X13" s="16">
        <f>SUM(Feuil1:Feuil31!X13)</f>
        <v>6</v>
      </c>
      <c r="Y13" s="16">
        <f>SUM(Feuil1:Feuil31!Y13)</f>
        <v>7</v>
      </c>
    </row>
    <row r="14" spans="1:25" ht="14.25" customHeight="1" x14ac:dyDescent="0.25">
      <c r="C14" s="5">
        <f>SUM(Feuil1:Feuil31!C24)</f>
        <v>-7.8999999999999995</v>
      </c>
      <c r="D14" s="5">
        <f>SUM(Feuil1:Feuil31!D24)</f>
        <v>3.9999999999999991</v>
      </c>
      <c r="E14" s="5">
        <f>SUM(Feuil1:Feuil31!E24)</f>
        <v>-8.6999999999999993</v>
      </c>
      <c r="F14" s="5">
        <f>SUM(Feuil1:Feuil31!F24)</f>
        <v>-18.2</v>
      </c>
      <c r="G14" s="5">
        <f>SUM(Feuil1:Feuil31!G24)</f>
        <v>13.8</v>
      </c>
      <c r="H14" s="5">
        <f>SUM(Feuil1:Feuil31!H24)</f>
        <v>-18</v>
      </c>
      <c r="I14" s="5">
        <f>SUM(Feuil1:Feuil31!I24)</f>
        <v>-17.8</v>
      </c>
      <c r="J14" s="22">
        <v>6</v>
      </c>
      <c r="K14" s="22">
        <f t="shared" si="2"/>
        <v>15</v>
      </c>
      <c r="L14" s="22">
        <f t="shared" si="3"/>
        <v>20</v>
      </c>
      <c r="M14" s="22">
        <f t="shared" si="4"/>
        <v>15</v>
      </c>
      <c r="N14" s="22">
        <f t="shared" si="5"/>
        <v>6</v>
      </c>
      <c r="U14" s="54">
        <v>13</v>
      </c>
      <c r="V14" s="16">
        <f>SUM(Feuil1:Feuil31!V14)</f>
        <v>4</v>
      </c>
      <c r="W14" s="16">
        <f>SUM(Feuil1:Feuil31!W14)</f>
        <v>5</v>
      </c>
      <c r="X14" s="16">
        <f>SUM(Feuil1:Feuil31!X14)</f>
        <v>10</v>
      </c>
      <c r="Y14" s="16">
        <f>SUM(Feuil1:Feuil31!Y14)</f>
        <v>12</v>
      </c>
    </row>
    <row r="15" spans="1:25" ht="14.25" customHeight="1" x14ac:dyDescent="0.25">
      <c r="A15" s="13" t="s">
        <v>27</v>
      </c>
      <c r="B15" s="5">
        <f>SUM(B16:B71)</f>
        <v>15</v>
      </c>
      <c r="D15" s="5" t="s">
        <v>49</v>
      </c>
      <c r="E15" s="5" t="s">
        <v>51</v>
      </c>
      <c r="F15" s="5" t="s">
        <v>50</v>
      </c>
      <c r="G15" s="5" t="s">
        <v>52</v>
      </c>
      <c r="H15" s="5" t="s">
        <v>53</v>
      </c>
      <c r="I15" s="5" t="s">
        <v>54</v>
      </c>
      <c r="J15" s="22">
        <v>5</v>
      </c>
      <c r="K15" s="22">
        <f t="shared" si="2"/>
        <v>10</v>
      </c>
      <c r="L15" s="22">
        <f t="shared" si="3"/>
        <v>10</v>
      </c>
      <c r="M15" s="22">
        <f t="shared" si="4"/>
        <v>5</v>
      </c>
      <c r="N15" s="22">
        <f t="shared" si="5"/>
        <v>1</v>
      </c>
      <c r="U15" s="55">
        <v>14</v>
      </c>
      <c r="V15" s="16">
        <f>SUM(Feuil1:Feuil31!V15)</f>
        <v>3</v>
      </c>
      <c r="W15" s="16">
        <f>SUM(Feuil1:Feuil31!W15)</f>
        <v>4</v>
      </c>
      <c r="X15" s="16">
        <f>SUM(Feuil1:Feuil31!X15)</f>
        <v>6</v>
      </c>
      <c r="Y15" s="16">
        <f>SUM(Feuil1:Feuil31!Y15)</f>
        <v>6</v>
      </c>
    </row>
    <row r="16" spans="1:25" ht="14.25" customHeight="1" x14ac:dyDescent="0.25">
      <c r="A16" s="13">
        <v>123</v>
      </c>
      <c r="B16" s="5">
        <f>SUM(Feuil1:Feuil31!B26)</f>
        <v>0</v>
      </c>
      <c r="C16" s="2">
        <f>SUM(Feuil1:Feuil31!C26)-$A$1</f>
        <v>-30</v>
      </c>
      <c r="D16" s="5">
        <f>SUM(Feuil1:Feuil31!D26)-$A$1</f>
        <v>-10.499999999999996</v>
      </c>
      <c r="E16" s="5">
        <f>SUM(Feuil1:Feuil31!E26)-$A$1</f>
        <v>-4.1999999999999993</v>
      </c>
      <c r="F16" s="5">
        <f>SUM(Feuil1:Feuil31!F26)-$A$1</f>
        <v>-6.7000000000000028</v>
      </c>
      <c r="G16" s="5">
        <f>SUM(Feuil1:Feuil31!G26)-$A$1</f>
        <v>10</v>
      </c>
      <c r="H16" s="5">
        <f>SUM(Feuil1:Feuil31!H26)-$A$1</f>
        <v>-14.7</v>
      </c>
      <c r="I16" s="5">
        <f>SUM(Feuil1:Feuil31!I26)-$A$1</f>
        <v>-22.3</v>
      </c>
      <c r="J16" s="22">
        <v>4</v>
      </c>
      <c r="K16" s="22">
        <f t="shared" si="2"/>
        <v>6</v>
      </c>
      <c r="L16" s="22">
        <f t="shared" si="3"/>
        <v>4</v>
      </c>
      <c r="M16" s="22">
        <f t="shared" si="4"/>
        <v>1</v>
      </c>
      <c r="N16" s="22"/>
      <c r="P16" s="5" t="s">
        <v>2</v>
      </c>
      <c r="U16" s="55">
        <v>15</v>
      </c>
      <c r="V16" s="16">
        <f>SUM(Feuil1:Feuil31!V16)</f>
        <v>5</v>
      </c>
      <c r="W16" s="16">
        <f>SUM(Feuil1:Feuil31!W16)</f>
        <v>5</v>
      </c>
      <c r="X16" s="16">
        <f>SUM(Feuil1:Feuil31!X16)</f>
        <v>6</v>
      </c>
      <c r="Y16" s="16">
        <f>SUM(Feuil1:Feuil31!Y16)</f>
        <v>8</v>
      </c>
    </row>
    <row r="17" spans="1:25" ht="14.25" customHeight="1" x14ac:dyDescent="0.25">
      <c r="A17" s="13">
        <v>124</v>
      </c>
      <c r="B17" s="5">
        <f>SUM(Feuil1:Feuil31!B27)</f>
        <v>1</v>
      </c>
      <c r="C17" s="2">
        <f>SUM(Feuil1:Feuil31!C27)-$A$1</f>
        <v>-9.3000000000000007</v>
      </c>
      <c r="E17" s="5" t="s">
        <v>55</v>
      </c>
      <c r="F17" s="5" t="s">
        <v>56</v>
      </c>
      <c r="G17" s="5" t="s">
        <v>57</v>
      </c>
      <c r="H17" s="5" t="s">
        <v>58</v>
      </c>
      <c r="I17" s="5" t="s">
        <v>59</v>
      </c>
      <c r="J17" s="22">
        <v>3</v>
      </c>
      <c r="K17" s="22">
        <f t="shared" si="2"/>
        <v>3</v>
      </c>
      <c r="L17" s="22">
        <f t="shared" si="3"/>
        <v>1</v>
      </c>
      <c r="M17" s="22"/>
      <c r="N17" s="22"/>
      <c r="P17" s="5" t="s">
        <v>42</v>
      </c>
      <c r="Q17" s="5">
        <f>SUM(Feuil1:Feuil31!M30)</f>
        <v>3</v>
      </c>
      <c r="R17" s="5">
        <f>SUM(Feuil1:Feuil31!N30)</f>
        <v>-259.20000000000005</v>
      </c>
      <c r="U17" s="54">
        <v>16</v>
      </c>
      <c r="V17" s="16">
        <f>SUM(Feuil1:Feuil31!V17)</f>
        <v>2</v>
      </c>
      <c r="W17" s="16">
        <f>SUM(Feuil1:Feuil31!W17)</f>
        <v>3</v>
      </c>
      <c r="X17" s="16">
        <f>SUM(Feuil1:Feuil31!X17)</f>
        <v>3</v>
      </c>
      <c r="Y17" s="16">
        <f>SUM(Feuil1:Feuil31!Y17)</f>
        <v>4</v>
      </c>
    </row>
    <row r="18" spans="1:25" ht="14.25" customHeight="1" x14ac:dyDescent="0.25">
      <c r="A18" s="13">
        <v>125</v>
      </c>
      <c r="B18" s="5">
        <f>SUM(Feuil1:Feuil31!B28)</f>
        <v>0</v>
      </c>
      <c r="C18" s="2">
        <f>SUM(Feuil1:Feuil31!C28)-$A$1</f>
        <v>-30</v>
      </c>
      <c r="E18" s="5">
        <f>SUM(Feuil1:Feuil31!E28)-$A$1</f>
        <v>-9.4000000000000021</v>
      </c>
      <c r="F18" s="5">
        <f>SUM(Feuil1:Feuil31!F28)-$A$1</f>
        <v>-0.40000000000000213</v>
      </c>
      <c r="G18" s="5">
        <f>SUM(Feuil1:Feuil31!G28)-$A$1</f>
        <v>-18.899999999999999</v>
      </c>
      <c r="H18" s="5">
        <f>SUM(Feuil1:Feuil31!H28)-$A$1</f>
        <v>-12.600000000000001</v>
      </c>
      <c r="I18" s="5">
        <f>SUM(Feuil1:Feuil31!I28)-$A$1</f>
        <v>-5.5</v>
      </c>
      <c r="J18" s="22">
        <v>2</v>
      </c>
      <c r="K18" s="22">
        <f t="shared" si="2"/>
        <v>1</v>
      </c>
      <c r="L18" s="22"/>
      <c r="M18" s="22"/>
      <c r="N18" s="22"/>
      <c r="P18" s="5" t="s">
        <v>43</v>
      </c>
      <c r="Q18" s="5">
        <f>SUM(Feuil1:Feuil31!M31)</f>
        <v>3</v>
      </c>
      <c r="R18" s="5">
        <f>SUM(Feuil1:Feuil31!N31)</f>
        <v>-261</v>
      </c>
      <c r="U18" s="55">
        <v>17</v>
      </c>
      <c r="V18" s="16">
        <f>SUM(Feuil1:Feuil31!V18)</f>
        <v>1</v>
      </c>
      <c r="W18" s="16">
        <f>SUM(Feuil1:Feuil31!W18)</f>
        <v>1</v>
      </c>
      <c r="X18" s="16">
        <f>SUM(Feuil1:Feuil31!X18)</f>
        <v>2</v>
      </c>
      <c r="Y18" s="16">
        <f>SUM(Feuil1:Feuil31!Y18)</f>
        <v>3</v>
      </c>
    </row>
    <row r="19" spans="1:25" ht="14.25" customHeight="1" x14ac:dyDescent="0.25">
      <c r="A19" s="13">
        <v>126</v>
      </c>
      <c r="B19" s="5">
        <f>SUM(Feuil1:Feuil31!B29)</f>
        <v>1</v>
      </c>
      <c r="C19" s="2">
        <f>SUM(Feuil1:Feuil31!C29)-$A$1</f>
        <v>72</v>
      </c>
      <c r="F19" s="5" t="s">
        <v>60</v>
      </c>
      <c r="G19" s="5" t="s">
        <v>61</v>
      </c>
      <c r="H19" s="5" t="s">
        <v>62</v>
      </c>
      <c r="I19" s="5" t="s">
        <v>63</v>
      </c>
      <c r="J19" s="22">
        <v>1</v>
      </c>
      <c r="K19" s="22"/>
      <c r="L19" s="22"/>
      <c r="M19" s="22"/>
      <c r="N19" s="22"/>
      <c r="P19" s="5" t="s">
        <v>44</v>
      </c>
      <c r="Q19" s="5">
        <f>SUM(Feuil1:Feuil31!M32)</f>
        <v>4</v>
      </c>
      <c r="R19" s="5">
        <f>SUM(Feuil1:Feuil31!N32)</f>
        <v>-283.3</v>
      </c>
      <c r="U19" s="55">
        <v>18</v>
      </c>
      <c r="V19" s="16">
        <f>SUM(Feuil1:Feuil31!V19)</f>
        <v>1</v>
      </c>
      <c r="W19" s="16">
        <f>SUM(Feuil1:Feuil31!W19)</f>
        <v>1</v>
      </c>
      <c r="X19" s="16">
        <f>SUM(Feuil1:Feuil31!X19)</f>
        <v>1</v>
      </c>
      <c r="Y19" s="16">
        <f>SUM(Feuil1:Feuil31!Y19)</f>
        <v>1</v>
      </c>
    </row>
    <row r="20" spans="1:25" ht="14.25" customHeight="1" x14ac:dyDescent="0.25">
      <c r="A20" s="13">
        <v>127</v>
      </c>
      <c r="B20" s="5">
        <f>SUM(Feuil1:Feuil31!B30)</f>
        <v>0</v>
      </c>
      <c r="C20" s="2">
        <f>SUM(Feuil1:Feuil31!C30)-$A$1</f>
        <v>-30</v>
      </c>
      <c r="F20" s="5">
        <f>SUM(Feuil1:Feuil31!F30)-$A$1</f>
        <v>-18.399999999999999</v>
      </c>
      <c r="G20" s="5">
        <f>SUM(Feuil1:Feuil31!G30)-$A$1</f>
        <v>-14.500000000000002</v>
      </c>
      <c r="H20" s="5">
        <f>SUM(Feuil1:Feuil31!H30)-$A$1</f>
        <v>-13.900000000000002</v>
      </c>
      <c r="I20" s="5">
        <f>SUM(Feuil1:Feuil31!I30)-$A$1</f>
        <v>-20.2</v>
      </c>
      <c r="J20" s="12" t="s">
        <v>24</v>
      </c>
      <c r="K20" s="14" t="s">
        <v>30</v>
      </c>
      <c r="L20" s="12" t="s">
        <v>27</v>
      </c>
      <c r="M20" s="12" t="s">
        <v>28</v>
      </c>
      <c r="N20" s="12" t="s">
        <v>29</v>
      </c>
      <c r="P20" s="5" t="s">
        <v>45</v>
      </c>
      <c r="Q20" s="5">
        <f>SUM(Feuil1:Feuil31!M33)</f>
        <v>3</v>
      </c>
      <c r="R20" s="5">
        <f>SUM(Feuil1:Feuil31!N33)</f>
        <v>-287.39999999999998</v>
      </c>
      <c r="U20" s="54">
        <v>19</v>
      </c>
      <c r="V20" s="16">
        <f>SUM(Feuil1:Feuil31!V20)</f>
        <v>0</v>
      </c>
      <c r="W20" s="16">
        <f>SUM(Feuil1:Feuil31!W20)</f>
        <v>0</v>
      </c>
      <c r="X20" s="16">
        <f>SUM(Feuil1:Feuil31!X20)</f>
        <v>0</v>
      </c>
      <c r="Y20" s="16">
        <f>SUM(Feuil1:Feuil31!Y20)</f>
        <v>0</v>
      </c>
    </row>
    <row r="21" spans="1:25" ht="14.25" customHeight="1" x14ac:dyDescent="0.25">
      <c r="A21" s="13">
        <v>128</v>
      </c>
      <c r="B21" s="5">
        <f>SUM(Feuil1:Feuil31!B31)</f>
        <v>0</v>
      </c>
      <c r="C21" s="2">
        <f>SUM(Feuil1:Feuil31!C31)-$A$1</f>
        <v>-30</v>
      </c>
      <c r="G21" s="5" t="s">
        <v>64</v>
      </c>
      <c r="H21" s="5" t="s">
        <v>65</v>
      </c>
      <c r="I21" s="5" t="s">
        <v>66</v>
      </c>
      <c r="J21" s="16">
        <f>SUM(Feuil1:Feuil31!J21)</f>
        <v>23</v>
      </c>
      <c r="K21" s="16">
        <f>SUM(Feuil1:Feuil31!K21)</f>
        <v>30</v>
      </c>
      <c r="L21" s="16">
        <f>SUM(Feuil1:Feuil31!L21)</f>
        <v>15</v>
      </c>
      <c r="M21" s="16">
        <f>SUM(Feuil1:Feuil31!M21)</f>
        <v>7</v>
      </c>
      <c r="N21" s="16">
        <f>SUM(Feuil1:Feuil31!N21)</f>
        <v>3</v>
      </c>
      <c r="O21" s="5">
        <v>8</v>
      </c>
      <c r="P21" s="5" t="s">
        <v>46</v>
      </c>
      <c r="Q21" s="5">
        <f>SUM(Feuil1:Feuil31!M34)</f>
        <v>7</v>
      </c>
      <c r="R21" s="5">
        <f>SUM(Feuil1:Feuil31!N34)</f>
        <v>862.2</v>
      </c>
      <c r="U21" s="55">
        <v>20</v>
      </c>
      <c r="V21" s="16">
        <f>SUM(Feuil1:Feuil31!V21)</f>
        <v>0</v>
      </c>
      <c r="W21" s="16">
        <f>SUM(Feuil1:Feuil31!W21)</f>
        <v>0</v>
      </c>
      <c r="X21" s="16">
        <f>SUM(Feuil1:Feuil31!X21)</f>
        <v>0</v>
      </c>
      <c r="Y21" s="16">
        <f>SUM(Feuil1:Feuil31!Y21)</f>
        <v>0</v>
      </c>
    </row>
    <row r="22" spans="1:25" ht="14.25" customHeight="1" x14ac:dyDescent="0.25">
      <c r="A22" s="13">
        <v>134</v>
      </c>
      <c r="B22" s="5">
        <f>SUM(Feuil1:Feuil31!B32)</f>
        <v>1</v>
      </c>
      <c r="C22" s="2">
        <f>SUM(Feuil1:Feuil31!C32)-$A$1</f>
        <v>22.5</v>
      </c>
      <c r="G22" s="5">
        <f>SUM(Feuil1:Feuil31!G32)-$A$1</f>
        <v>-20</v>
      </c>
      <c r="H22" s="5">
        <f>SUM(Feuil1:Feuil31!H32)-$A$1</f>
        <v>-23</v>
      </c>
      <c r="I22" s="5">
        <f>SUM(Feuil1:Feuil31!I32)-$A$1</f>
        <v>0.80000000000000071</v>
      </c>
      <c r="J22" s="16">
        <f>SUM(Feuil1:Feuil31!J22)</f>
        <v>22</v>
      </c>
      <c r="K22" s="16">
        <f>SUM(Feuil1:Feuil31!K22)</f>
        <v>30</v>
      </c>
      <c r="L22" s="16">
        <f>SUM(Feuil1:Feuil31!L22)</f>
        <v>12</v>
      </c>
      <c r="M22" s="16">
        <f>SUM(Feuil1:Feuil31!M22)</f>
        <v>5</v>
      </c>
      <c r="N22" s="16">
        <f>SUM(Feuil1:Feuil31!N22)</f>
        <v>3</v>
      </c>
      <c r="O22" s="5">
        <v>7</v>
      </c>
      <c r="P22" s="5" t="s">
        <v>47</v>
      </c>
      <c r="Q22" s="5">
        <f>SUM(Feuil1:Feuil31!M35)</f>
        <v>2</v>
      </c>
      <c r="R22" s="5">
        <f>SUM(Feuil1:Feuil31!N35)</f>
        <v>-96.199999999999989</v>
      </c>
    </row>
    <row r="23" spans="1:25" ht="14.25" customHeight="1" x14ac:dyDescent="0.25">
      <c r="A23" s="13">
        <v>135</v>
      </c>
      <c r="B23" s="5">
        <f>SUM(Feuil1:Feuil31!B33)</f>
        <v>0</v>
      </c>
      <c r="C23" s="2">
        <f>SUM(Feuil1:Feuil31!C33)-$A$1</f>
        <v>-30</v>
      </c>
      <c r="H23" s="5" t="s">
        <v>67</v>
      </c>
      <c r="I23" s="5" t="s">
        <v>68</v>
      </c>
      <c r="J23" s="16">
        <f>SUM(Feuil1:Feuil31!J23)</f>
        <v>22</v>
      </c>
      <c r="K23" s="16">
        <f>SUM(Feuil1:Feuil31!K23)</f>
        <v>29</v>
      </c>
      <c r="L23" s="16">
        <f>SUM(Feuil1:Feuil31!L23)</f>
        <v>11</v>
      </c>
      <c r="M23" s="16">
        <f>SUM(Feuil1:Feuil31!M23)</f>
        <v>4</v>
      </c>
      <c r="N23" s="16">
        <f>SUM(Feuil1:Feuil31!N23)</f>
        <v>1</v>
      </c>
      <c r="O23" s="5">
        <v>6</v>
      </c>
      <c r="P23" s="5" t="str">
        <f>Feuil28!L36</f>
        <v>1+8</v>
      </c>
      <c r="Q23" s="5">
        <f>SUM(Feuil1:Feuil31!M36)</f>
        <v>0</v>
      </c>
      <c r="R23" s="5">
        <f>SUM(Feuil1:Feuil31!N36)</f>
        <v>-417</v>
      </c>
    </row>
    <row r="24" spans="1:25" ht="14.25" customHeight="1" x14ac:dyDescent="0.25">
      <c r="A24" s="13">
        <v>136</v>
      </c>
      <c r="B24" s="5">
        <f>SUM(Feuil1:Feuil31!B34)</f>
        <v>1</v>
      </c>
      <c r="C24" s="2">
        <f>SUM(Feuil1:Feuil31!C34)-$A$1</f>
        <v>8.7000000000000028</v>
      </c>
      <c r="H24" s="5">
        <f>SUM(Feuil1:Feuil31!H34)-$A$1</f>
        <v>-30</v>
      </c>
      <c r="I24" s="5">
        <f>SUM(Feuil1:Feuil31!I34)-$A$1</f>
        <v>-17.8</v>
      </c>
      <c r="J24" s="16">
        <f>SUM(Feuil1:Feuil31!J24)</f>
        <v>20</v>
      </c>
      <c r="K24" s="16">
        <f>SUM(Feuil1:Feuil31!K24)</f>
        <v>27</v>
      </c>
      <c r="L24" s="16">
        <f>SUM(Feuil1:Feuil31!L24)</f>
        <v>4</v>
      </c>
      <c r="M24" s="16">
        <f>SUM(Feuil1:Feuil31!M24)</f>
        <v>1</v>
      </c>
      <c r="N24" s="16">
        <f>SUM(Feuil1:Feuil31!N24)</f>
        <v>0</v>
      </c>
      <c r="O24" s="5">
        <v>5</v>
      </c>
      <c r="P24" s="5" t="str">
        <f>Feuil28!L37</f>
        <v>2+3</v>
      </c>
      <c r="Q24" s="5">
        <f>SUM(Feuil1:Feuil31!M37)</f>
        <v>6</v>
      </c>
      <c r="R24" s="5">
        <f>SUM(Feuil1:Feuil31!N37)</f>
        <v>-56.699999999999996</v>
      </c>
    </row>
    <row r="25" spans="1:25" ht="14.25" customHeight="1" x14ac:dyDescent="0.25">
      <c r="A25" s="13">
        <v>137</v>
      </c>
      <c r="B25" s="5">
        <f>SUM(Feuil1:Feuil31!B35)</f>
        <v>0</v>
      </c>
      <c r="C25" s="2">
        <f>SUM(Feuil1:Feuil31!C35)-$A$1</f>
        <v>-30</v>
      </c>
      <c r="I25" s="5" t="s">
        <v>69</v>
      </c>
      <c r="J25" s="16">
        <f>SUM(Feuil1:Feuil31!J25)</f>
        <v>18</v>
      </c>
      <c r="K25" s="16">
        <f>SUM(Feuil1:Feuil31!K25)</f>
        <v>21</v>
      </c>
      <c r="L25" s="16">
        <f>SUM(Feuil1:Feuil31!L25)</f>
        <v>3</v>
      </c>
      <c r="M25" s="16">
        <f>SUM(Feuil1:Feuil31!M25)</f>
        <v>1</v>
      </c>
      <c r="N25" s="16"/>
      <c r="O25" s="5">
        <v>4</v>
      </c>
      <c r="P25" s="5" t="str">
        <f>Feuil28!L38</f>
        <v>2+4</v>
      </c>
      <c r="Q25" s="5">
        <f>SUM(Feuil1:Feuil31!M38)</f>
        <v>4</v>
      </c>
      <c r="R25" s="5">
        <f>SUM(Feuil1:Feuil31!N38)</f>
        <v>-300.8</v>
      </c>
    </row>
    <row r="26" spans="1:25" ht="14.25" customHeight="1" x14ac:dyDescent="0.25">
      <c r="A26" s="13">
        <v>138</v>
      </c>
      <c r="B26" s="5">
        <f>SUM(Feuil1:Feuil31!B36)</f>
        <v>0</v>
      </c>
      <c r="C26" s="2">
        <f>SUM(Feuil1:Feuil31!C36)-$A$1</f>
        <v>-30</v>
      </c>
      <c r="I26" s="5">
        <f>SUM(Feuil1:Feuil31!I36)-$A$1</f>
        <v>-30</v>
      </c>
      <c r="J26" s="16">
        <f>SUM(Feuil1:Feuil31!J26)</f>
        <v>13</v>
      </c>
      <c r="K26" s="16">
        <f>SUM(Feuil1:Feuil31!K26)</f>
        <v>16</v>
      </c>
      <c r="L26" s="16">
        <f>SUM(Feuil1:Feuil31!L26)</f>
        <v>0</v>
      </c>
      <c r="M26" s="16"/>
      <c r="N26" s="16"/>
      <c r="O26" s="5">
        <v>3</v>
      </c>
      <c r="P26" s="5" t="str">
        <f>Feuil28!L39</f>
        <v>2+5</v>
      </c>
      <c r="Q26" s="5">
        <f>SUM(Feuil1:Feuil31!M39)</f>
        <v>0</v>
      </c>
      <c r="R26" s="5">
        <f>SUM(Feuil1:Feuil31!N39)</f>
        <v>-417</v>
      </c>
    </row>
    <row r="27" spans="1:25" ht="14.25" customHeight="1" x14ac:dyDescent="0.25">
      <c r="A27" s="13">
        <v>145</v>
      </c>
      <c r="B27" s="5">
        <f>SUM(Feuil1:Feuil31!B37)</f>
        <v>1</v>
      </c>
      <c r="C27" s="2">
        <f>SUM(Feuil1:Feuil31!C37)-$A$1</f>
        <v>-20</v>
      </c>
      <c r="J27" s="16">
        <f>SUM(Feuil1:Feuil31!J27)</f>
        <v>12</v>
      </c>
      <c r="K27" s="16">
        <f>SUM(Feuil1:Feuil31!K27)</f>
        <v>6</v>
      </c>
      <c r="L27" s="16"/>
      <c r="M27" s="16"/>
      <c r="N27" s="16"/>
      <c r="O27" s="5">
        <v>2</v>
      </c>
      <c r="P27" s="5" t="str">
        <f>Feuil28!L40</f>
        <v>2+6</v>
      </c>
      <c r="Q27" s="5">
        <f>SUM(Feuil1:Feuil31!M40)</f>
        <v>3</v>
      </c>
      <c r="R27" s="5">
        <f>SUM(Feuil1:Feuil31!N40)</f>
        <v>-148.6</v>
      </c>
    </row>
    <row r="28" spans="1:25" ht="14.25" customHeight="1" x14ac:dyDescent="0.25">
      <c r="A28" s="13">
        <v>146</v>
      </c>
      <c r="B28" s="5">
        <f>SUM(Feuil1:Feuil31!B38)</f>
        <v>1</v>
      </c>
      <c r="C28" s="2">
        <f>SUM(Feuil1:Feuil31!C38)-$A$1</f>
        <v>20.5</v>
      </c>
      <c r="J28" s="16">
        <f>SUM(Feuil1:Feuil31!J28)</f>
        <v>7</v>
      </c>
      <c r="K28" s="16"/>
      <c r="L28" s="16"/>
      <c r="M28" s="16"/>
      <c r="N28" s="16"/>
      <c r="O28" s="5">
        <v>1</v>
      </c>
      <c r="P28" s="5" t="str">
        <f>Feuil28!L41</f>
        <v>2+7</v>
      </c>
      <c r="Q28" s="5">
        <f>SUM(Feuil1:Feuil31!M41)</f>
        <v>0</v>
      </c>
      <c r="R28" s="5">
        <f>SUM(Feuil1:Feuil31!N41)</f>
        <v>-417</v>
      </c>
    </row>
    <row r="29" spans="1:25" ht="14.25" customHeight="1" x14ac:dyDescent="0.25">
      <c r="A29" s="13">
        <v>147</v>
      </c>
      <c r="B29" s="5">
        <f>SUM(Feuil1:Feuil31!B39)</f>
        <v>0</v>
      </c>
      <c r="C29" s="2">
        <f>SUM(Feuil1:Feuil31!C39)-$A$1</f>
        <v>-30</v>
      </c>
      <c r="J29" s="5" t="s">
        <v>24</v>
      </c>
      <c r="K29" s="15" t="s">
        <v>30</v>
      </c>
      <c r="L29" s="5" t="s">
        <v>27</v>
      </c>
      <c r="M29" s="5" t="s">
        <v>28</v>
      </c>
      <c r="N29" s="5" t="s">
        <v>29</v>
      </c>
      <c r="P29" s="5" t="str">
        <f>Feuil28!L42</f>
        <v>2+8</v>
      </c>
      <c r="Q29" s="5">
        <f>SUM(Feuil1:Feuil31!M42)</f>
        <v>0</v>
      </c>
      <c r="R29" s="5">
        <f>SUM(Feuil1:Feuil31!N42)</f>
        <v>-417</v>
      </c>
    </row>
    <row r="30" spans="1:25" ht="14.25" customHeight="1" x14ac:dyDescent="0.25">
      <c r="A30" s="13">
        <v>148</v>
      </c>
      <c r="B30" s="5">
        <f>SUM(Feuil1:Feuil31!B40)</f>
        <v>0</v>
      </c>
      <c r="C30" s="2">
        <f>SUM(Feuil1:Feuil31!C40)-$A$1</f>
        <v>-30</v>
      </c>
      <c r="I30" s="5" t="s">
        <v>98</v>
      </c>
      <c r="J30" s="5">
        <f>SUM(Feuil1:Feuil31!J2)</f>
        <v>280.3</v>
      </c>
      <c r="K30" s="5">
        <f>SUM(Feuil1:Feuil31!K2)</f>
        <v>168</v>
      </c>
      <c r="L30" s="5">
        <f>SUM(Feuil1:Feuil31!L2)</f>
        <v>5487.8999999999987</v>
      </c>
      <c r="M30" s="5">
        <f>SUM(Feuil1:Feuil31!M2)</f>
        <v>15781.100000000002</v>
      </c>
      <c r="N30" s="5">
        <f>SUM(Feuil1:Feuil31!N2)</f>
        <v>29661.600000000002</v>
      </c>
      <c r="P30" s="5" t="str">
        <f>Feuil28!L43</f>
        <v>3+4</v>
      </c>
      <c r="Q30" s="5">
        <f>SUM(Feuil1:Feuil31!M43)</f>
        <v>3</v>
      </c>
      <c r="R30" s="5">
        <f>SUM(Feuil1:Feuil31!N43)</f>
        <v>-99.9</v>
      </c>
    </row>
    <row r="31" spans="1:25" ht="14.25" customHeight="1" x14ac:dyDescent="0.25">
      <c r="A31" s="13">
        <v>156</v>
      </c>
      <c r="B31" s="5">
        <f>SUM(Feuil1:Feuil31!B41)</f>
        <v>2</v>
      </c>
      <c r="C31" s="2">
        <f>SUM(Feuil1:Feuil31!C41)-$A$1</f>
        <v>89.6</v>
      </c>
      <c r="P31" s="5" t="str">
        <f>Feuil28!L44</f>
        <v>3+5</v>
      </c>
      <c r="Q31" s="5">
        <f>SUM(Feuil1:Feuil31!M44)</f>
        <v>1</v>
      </c>
      <c r="R31" s="5">
        <f>SUM(Feuil1:Feuil31!N44)</f>
        <v>-65.600000000000023</v>
      </c>
    </row>
    <row r="32" spans="1:25" ht="14.25" customHeight="1" x14ac:dyDescent="0.25">
      <c r="A32" s="13">
        <v>157</v>
      </c>
      <c r="B32" s="5">
        <f>SUM(Feuil1:Feuil31!B42)</f>
        <v>0</v>
      </c>
      <c r="C32" s="2">
        <f>SUM(Feuil1:Feuil31!C42)-$A$1</f>
        <v>-30</v>
      </c>
      <c r="P32" s="5" t="str">
        <f>Feuil28!L45</f>
        <v>3+6</v>
      </c>
      <c r="Q32" s="5">
        <f>SUM(Feuil1:Feuil31!M45)</f>
        <v>2</v>
      </c>
      <c r="R32" s="5">
        <f>SUM(Feuil1:Feuil31!N45)</f>
        <v>-247.39999999999998</v>
      </c>
    </row>
    <row r="33" spans="1:18" ht="14.25" customHeight="1" x14ac:dyDescent="0.25">
      <c r="A33" s="13">
        <v>158</v>
      </c>
      <c r="B33" s="5">
        <f>SUM(Feuil1:Feuil31!B43)</f>
        <v>0</v>
      </c>
      <c r="C33" s="2">
        <f>SUM(Feuil1:Feuil31!C43)-$A$1</f>
        <v>-30</v>
      </c>
      <c r="P33" s="5" t="str">
        <f>Feuil28!L46</f>
        <v>3+7</v>
      </c>
      <c r="Q33" s="5">
        <f>SUM(Feuil1:Feuil31!M46)</f>
        <v>0</v>
      </c>
      <c r="R33" s="5">
        <f>SUM(Feuil1:Feuil31!N46)</f>
        <v>-417</v>
      </c>
    </row>
    <row r="34" spans="1:18" ht="14.25" customHeight="1" x14ac:dyDescent="0.25">
      <c r="A34" s="13">
        <v>167</v>
      </c>
      <c r="B34" s="5">
        <f>SUM(Feuil1:Feuil31!B44)</f>
        <v>0</v>
      </c>
      <c r="C34" s="2">
        <f>SUM(Feuil1:Feuil31!C44)-$A$1</f>
        <v>-30</v>
      </c>
      <c r="P34" s="5" t="str">
        <f>Feuil28!L47</f>
        <v>3+8</v>
      </c>
      <c r="Q34" s="5">
        <f>SUM(Feuil1:Feuil31!M47)</f>
        <v>1</v>
      </c>
      <c r="R34" s="5">
        <f>SUM(Feuil1:Feuil31!N47)</f>
        <v>-65.600000000000023</v>
      </c>
    </row>
    <row r="35" spans="1:18" ht="14.25" customHeight="1" x14ac:dyDescent="0.25">
      <c r="A35" s="13">
        <v>168</v>
      </c>
      <c r="B35" s="5">
        <f>SUM(Feuil1:Feuil31!B45)</f>
        <v>0</v>
      </c>
      <c r="C35" s="2">
        <f>SUM(Feuil1:Feuil31!C45)-$A$1</f>
        <v>-30</v>
      </c>
      <c r="P35" s="5" t="str">
        <f>Feuil28!L48</f>
        <v>4+5</v>
      </c>
      <c r="Q35" s="5">
        <f>SUM(Feuil1:Feuil31!M48)</f>
        <v>3</v>
      </c>
      <c r="R35" s="5">
        <f>SUM(Feuil1:Feuil31!N48)</f>
        <v>78.600000000000023</v>
      </c>
    </row>
    <row r="36" spans="1:18" ht="14.25" customHeight="1" x14ac:dyDescent="0.25">
      <c r="A36" s="13">
        <v>178</v>
      </c>
      <c r="B36" s="5">
        <f>SUM(Feuil1:Feuil31!B46)</f>
        <v>0</v>
      </c>
      <c r="C36" s="2">
        <f>SUM(Feuil1:Feuil31!C46)-$A$1</f>
        <v>-30</v>
      </c>
      <c r="P36" s="5" t="str">
        <f>Feuil28!L49</f>
        <v>4+6</v>
      </c>
      <c r="Q36" s="5">
        <f>SUM(Feuil1:Feuil31!M49)</f>
        <v>2</v>
      </c>
      <c r="R36" s="5">
        <f>SUM(Feuil1:Feuil31!N49)</f>
        <v>-331</v>
      </c>
    </row>
    <row r="37" spans="1:18" ht="14.25" customHeight="1" x14ac:dyDescent="0.25">
      <c r="A37" s="13">
        <v>234</v>
      </c>
      <c r="B37" s="5">
        <f>SUM(Feuil1:Feuil31!B47)</f>
        <v>1</v>
      </c>
      <c r="C37" s="2">
        <f>SUM(Feuil1:Feuil31!C47)-$A$1</f>
        <v>2.3999999999999986</v>
      </c>
      <c r="P37" s="5" t="str">
        <f>Feuil28!L50</f>
        <v>4+7</v>
      </c>
      <c r="Q37" s="5">
        <f>SUM(Feuil1:Feuil31!M50)</f>
        <v>1</v>
      </c>
      <c r="R37" s="5">
        <f>SUM(Feuil1:Feuil31!N50)</f>
        <v>-389.4</v>
      </c>
    </row>
    <row r="38" spans="1:18" ht="14.25" customHeight="1" x14ac:dyDescent="0.25">
      <c r="A38" s="13">
        <v>235</v>
      </c>
      <c r="B38" s="5">
        <f>SUM(Feuil1:Feuil31!B48)</f>
        <v>0</v>
      </c>
      <c r="C38" s="2">
        <f>SUM(Feuil1:Feuil31!C48)-$A$1</f>
        <v>-30</v>
      </c>
      <c r="E38" s="1" t="s">
        <v>88</v>
      </c>
      <c r="F38" s="16"/>
      <c r="P38" s="5" t="str">
        <f>Feuil28!L51</f>
        <v>4+8</v>
      </c>
      <c r="Q38" s="5">
        <f>SUM(Feuil1:Feuil31!M51)</f>
        <v>2</v>
      </c>
      <c r="R38" s="5">
        <f>SUM(Feuil1:Feuil31!N51)</f>
        <v>68.600000000000023</v>
      </c>
    </row>
    <row r="39" spans="1:18" ht="14.25" customHeight="1" x14ac:dyDescent="0.25">
      <c r="A39" s="13">
        <v>236</v>
      </c>
      <c r="B39" s="5">
        <f>SUM(Feuil1:Feuil31!B49)</f>
        <v>1</v>
      </c>
      <c r="C39" s="2">
        <f>SUM(Feuil1:Feuil31!C49)-$A$1</f>
        <v>100.9</v>
      </c>
      <c r="E39" s="16">
        <f>SUM(Feuil1:Feuil31!E39)</f>
        <v>185.59999999999997</v>
      </c>
      <c r="F39" s="16"/>
      <c r="P39" s="5" t="str">
        <f>Feuil28!L52</f>
        <v>5+6</v>
      </c>
      <c r="Q39" s="5">
        <f>SUM(Feuil1:Feuil31!M52)</f>
        <v>2</v>
      </c>
      <c r="R39" s="5">
        <f>SUM(Feuil1:Feuil31!N52)</f>
        <v>-297.39999999999998</v>
      </c>
    </row>
    <row r="40" spans="1:18" ht="14.25" customHeight="1" x14ac:dyDescent="0.25">
      <c r="A40" s="13">
        <v>237</v>
      </c>
      <c r="B40" s="5">
        <f>SUM(Feuil1:Feuil31!B50)</f>
        <v>0</v>
      </c>
      <c r="C40" s="2">
        <f>SUM(Feuil1:Feuil31!C50)-$A$1</f>
        <v>-30</v>
      </c>
      <c r="E40" s="13"/>
      <c r="F40" s="16"/>
      <c r="P40" s="5" t="str">
        <f>Feuil28!L53</f>
        <v>5+7</v>
      </c>
      <c r="Q40" s="5">
        <f>SUM(Feuil1:Feuil31!M53)</f>
        <v>0</v>
      </c>
      <c r="R40" s="5">
        <f>SUM(Feuil1:Feuil31!N53)</f>
        <v>-417</v>
      </c>
    </row>
    <row r="41" spans="1:18" ht="14.25" customHeight="1" x14ac:dyDescent="0.25">
      <c r="A41" s="13">
        <v>238</v>
      </c>
      <c r="B41" s="5">
        <f>SUM(Feuil1:Feuil31!B51)</f>
        <v>0</v>
      </c>
      <c r="C41" s="2">
        <f>SUM(Feuil1:Feuil31!C51)-$A$1</f>
        <v>-30</v>
      </c>
      <c r="E41" s="13"/>
      <c r="F41" s="16"/>
      <c r="P41" s="5" t="str">
        <f>Feuil28!L54</f>
        <v>5+8</v>
      </c>
      <c r="Q41" s="5">
        <f>SUM(Feuil1:Feuil31!M54)</f>
        <v>4</v>
      </c>
      <c r="R41" s="5">
        <f>SUM(Feuil1:Feuil31!N54)</f>
        <v>777.9</v>
      </c>
    </row>
    <row r="42" spans="1:18" ht="14.25" customHeight="1" x14ac:dyDescent="0.25">
      <c r="A42" s="13">
        <v>245</v>
      </c>
      <c r="B42" s="5">
        <f>SUM(Feuil1:Feuil31!B52)</f>
        <v>0</v>
      </c>
      <c r="C42" s="2">
        <f>SUM(Feuil1:Feuil31!C52)-$A$1</f>
        <v>-30</v>
      </c>
      <c r="E42" s="13"/>
      <c r="F42" s="16"/>
      <c r="P42" s="5" t="str">
        <f>Feuil28!L55</f>
        <v>6+7</v>
      </c>
      <c r="Q42" s="5">
        <f>SUM(Feuil1:Feuil31!M55)</f>
        <v>0</v>
      </c>
      <c r="R42" s="5">
        <f>SUM(Feuil1:Feuil31!N55)</f>
        <v>-417</v>
      </c>
    </row>
    <row r="43" spans="1:18" ht="14.25" customHeight="1" x14ac:dyDescent="0.25">
      <c r="A43" s="13">
        <v>246</v>
      </c>
      <c r="B43" s="5">
        <f>SUM(Feuil1:Feuil31!B53)</f>
        <v>1</v>
      </c>
      <c r="C43" s="2">
        <f>SUM(Feuil1:Feuil31!C53)-$A$1</f>
        <v>5.5</v>
      </c>
      <c r="E43" s="13"/>
      <c r="F43" s="16"/>
      <c r="P43" s="5" t="str">
        <f>Feuil28!L56</f>
        <v>6+8</v>
      </c>
      <c r="Q43" s="5">
        <f>SUM(Feuil1:Feuil31!M56)</f>
        <v>0</v>
      </c>
      <c r="R43" s="5">
        <f>SUM(Feuil1:Feuil31!N56)</f>
        <v>-417</v>
      </c>
    </row>
    <row r="44" spans="1:18" ht="14.25" customHeight="1" x14ac:dyDescent="0.25">
      <c r="A44" s="13">
        <v>247</v>
      </c>
      <c r="B44" s="5">
        <f>SUM(Feuil1:Feuil31!B54)</f>
        <v>1</v>
      </c>
      <c r="C44" s="2">
        <f>SUM(Feuil1:Feuil31!C54)-$A$1</f>
        <v>-2.3999999999999986</v>
      </c>
      <c r="E44" s="13"/>
      <c r="F44" s="16"/>
      <c r="P44" s="5" t="str">
        <f>Feuil28!L57</f>
        <v>7+8</v>
      </c>
      <c r="Q44" s="5">
        <f>SUM(Feuil1:Feuil31!M57)</f>
        <v>0</v>
      </c>
      <c r="R44" s="5">
        <f>SUM(Feuil1:Feuil31!N57)</f>
        <v>-417</v>
      </c>
    </row>
    <row r="45" spans="1:18" ht="14.25" customHeight="1" x14ac:dyDescent="0.25">
      <c r="A45" s="13">
        <v>248</v>
      </c>
      <c r="B45" s="5">
        <f>SUM(Feuil1:Feuil31!B55)</f>
        <v>0</v>
      </c>
      <c r="C45" s="2">
        <f>SUM(Feuil1:Feuil31!C55)-$A$1</f>
        <v>-30</v>
      </c>
      <c r="E45" s="13"/>
      <c r="F45" s="16"/>
    </row>
    <row r="46" spans="1:18" ht="14.25" customHeight="1" x14ac:dyDescent="0.25">
      <c r="A46" s="13">
        <v>256</v>
      </c>
      <c r="B46" s="5">
        <f>SUM(Feuil1:Feuil31!B56)</f>
        <v>0</v>
      </c>
      <c r="C46" s="2">
        <f>SUM(Feuil1:Feuil31!C56)-$A$1</f>
        <v>-30</v>
      </c>
      <c r="E46" s="13"/>
      <c r="F46" s="16"/>
    </row>
    <row r="47" spans="1:18" ht="14.25" customHeight="1" x14ac:dyDescent="0.25">
      <c r="A47" s="13">
        <v>257</v>
      </c>
      <c r="B47" s="5">
        <f>SUM(Feuil1:Feuil31!B57)</f>
        <v>0</v>
      </c>
      <c r="C47" s="2">
        <f>SUM(Feuil1:Feuil31!C57)-$A$1</f>
        <v>-30</v>
      </c>
      <c r="E47" s="13"/>
      <c r="F47" s="16"/>
    </row>
    <row r="48" spans="1:18" ht="14.25" customHeight="1" x14ac:dyDescent="0.25">
      <c r="A48" s="13">
        <v>258</v>
      </c>
      <c r="B48" s="5">
        <f>SUM(Feuil1:Feuil31!B58)</f>
        <v>0</v>
      </c>
      <c r="C48" s="2">
        <f>SUM(Feuil1:Feuil31!C58)-$A$1</f>
        <v>-30</v>
      </c>
      <c r="E48" s="13"/>
      <c r="F48" s="16"/>
    </row>
    <row r="49" spans="1:6" ht="14.25" customHeight="1" x14ac:dyDescent="0.25">
      <c r="A49" s="13">
        <v>267</v>
      </c>
      <c r="B49" s="5">
        <f>SUM(Feuil1:Feuil31!B59)</f>
        <v>0</v>
      </c>
      <c r="C49" s="2">
        <f>SUM(Feuil1:Feuil31!C59)-$A$1</f>
        <v>-30</v>
      </c>
      <c r="E49" s="13"/>
      <c r="F49" s="16"/>
    </row>
    <row r="50" spans="1:6" ht="14.25" customHeight="1" x14ac:dyDescent="0.25">
      <c r="A50" s="13">
        <v>268</v>
      </c>
      <c r="B50" s="5">
        <f>SUM(Feuil1:Feuil31!B60)</f>
        <v>0</v>
      </c>
      <c r="C50" s="2">
        <f>SUM(Feuil1:Feuil31!C60)-$A$1</f>
        <v>-30</v>
      </c>
      <c r="E50" s="13"/>
      <c r="F50" s="16"/>
    </row>
    <row r="51" spans="1:6" ht="14.25" customHeight="1" x14ac:dyDescent="0.25">
      <c r="A51" s="13">
        <v>278</v>
      </c>
      <c r="B51" s="5">
        <f>SUM(Feuil1:Feuil31!B61)</f>
        <v>0</v>
      </c>
      <c r="C51" s="2">
        <f>SUM(Feuil1:Feuil31!C61)-$A$1</f>
        <v>-30</v>
      </c>
      <c r="E51" s="13"/>
      <c r="F51" s="16"/>
    </row>
    <row r="52" spans="1:6" ht="14.25" customHeight="1" x14ac:dyDescent="0.25">
      <c r="A52" s="13">
        <v>345</v>
      </c>
      <c r="B52" s="5">
        <f>SUM(Feuil1:Feuil31!B62)</f>
        <v>0</v>
      </c>
      <c r="C52" s="2">
        <f>SUM(Feuil1:Feuil31!C62)-$A$1</f>
        <v>-30</v>
      </c>
      <c r="E52" s="13"/>
      <c r="F52" s="16"/>
    </row>
    <row r="53" spans="1:6" ht="14.25" customHeight="1" x14ac:dyDescent="0.25">
      <c r="A53" s="13">
        <v>346</v>
      </c>
      <c r="B53" s="5">
        <f>SUM(Feuil1:Feuil31!B63)</f>
        <v>0</v>
      </c>
      <c r="C53" s="2">
        <f>SUM(Feuil1:Feuil31!C63)-$A$1</f>
        <v>-30</v>
      </c>
      <c r="E53" s="13"/>
      <c r="F53" s="16"/>
    </row>
    <row r="54" spans="1:6" ht="14.25" customHeight="1" x14ac:dyDescent="0.25">
      <c r="A54" s="13">
        <v>347</v>
      </c>
      <c r="B54" s="5">
        <f>SUM(Feuil1:Feuil31!B64)</f>
        <v>0</v>
      </c>
      <c r="C54" s="2">
        <f>SUM(Feuil1:Feuil31!C64)-$A$1</f>
        <v>-30</v>
      </c>
      <c r="E54" s="13"/>
      <c r="F54" s="16"/>
    </row>
    <row r="55" spans="1:6" ht="14.25" customHeight="1" x14ac:dyDescent="0.25">
      <c r="A55" s="13">
        <v>348</v>
      </c>
      <c r="B55" s="5">
        <f>SUM(Feuil1:Feuil31!B65)</f>
        <v>0</v>
      </c>
      <c r="C55" s="2">
        <f>SUM(Feuil1:Feuil31!C65)-$A$1</f>
        <v>-30</v>
      </c>
      <c r="E55" s="13"/>
      <c r="F55" s="16"/>
    </row>
    <row r="56" spans="1:6" ht="14.25" customHeight="1" x14ac:dyDescent="0.25">
      <c r="A56" s="13">
        <v>356</v>
      </c>
      <c r="B56" s="5">
        <f>SUM(Feuil1:Feuil31!B66)</f>
        <v>0</v>
      </c>
      <c r="C56" s="2">
        <f>SUM(Feuil1:Feuil31!C66)-$A$1</f>
        <v>-30</v>
      </c>
      <c r="E56" s="13"/>
      <c r="F56" s="16"/>
    </row>
    <row r="57" spans="1:6" ht="14.25" customHeight="1" x14ac:dyDescent="0.25">
      <c r="A57" s="13">
        <v>357</v>
      </c>
      <c r="B57" s="5">
        <f>SUM(Feuil1:Feuil31!B67)</f>
        <v>0</v>
      </c>
      <c r="C57" s="2">
        <f>SUM(Feuil1:Feuil31!C67)-$A$1</f>
        <v>-30</v>
      </c>
      <c r="E57" s="13"/>
      <c r="F57" s="16"/>
    </row>
    <row r="58" spans="1:6" ht="14.25" customHeight="1" x14ac:dyDescent="0.25">
      <c r="A58" s="13">
        <v>358</v>
      </c>
      <c r="B58" s="5">
        <f>SUM(Feuil1:Feuil31!B68)</f>
        <v>1</v>
      </c>
      <c r="C58" s="2">
        <f>SUM(Feuil1:Feuil31!C68)-$A$1</f>
        <v>321.39999999999998</v>
      </c>
      <c r="E58" s="13"/>
      <c r="F58" s="16"/>
    </row>
    <row r="59" spans="1:6" ht="14.25" customHeight="1" x14ac:dyDescent="0.25">
      <c r="A59" s="13">
        <v>367</v>
      </c>
      <c r="B59" s="5">
        <f>SUM(Feuil1:Feuil31!B69)</f>
        <v>0</v>
      </c>
      <c r="C59" s="2">
        <f>SUM(Feuil1:Feuil31!C69)-$A$1</f>
        <v>-30</v>
      </c>
      <c r="E59" s="13"/>
      <c r="F59" s="16"/>
    </row>
    <row r="60" spans="1:6" ht="14.25" customHeight="1" x14ac:dyDescent="0.25">
      <c r="A60" s="13">
        <v>368</v>
      </c>
      <c r="B60" s="5">
        <f>SUM(Feuil1:Feuil31!B70)</f>
        <v>0</v>
      </c>
      <c r="C60" s="2">
        <f>SUM(Feuil1:Feuil31!C70)-$A$1</f>
        <v>-30</v>
      </c>
      <c r="E60" s="13"/>
      <c r="F60" s="16"/>
    </row>
    <row r="61" spans="1:6" ht="14.25" customHeight="1" x14ac:dyDescent="0.25">
      <c r="A61" s="13">
        <v>378</v>
      </c>
      <c r="B61" s="5">
        <f>SUM(Feuil1:Feuil31!B71)</f>
        <v>0</v>
      </c>
      <c r="C61" s="2">
        <f>SUM(Feuil1:Feuil31!C71)-$A$1</f>
        <v>-30</v>
      </c>
      <c r="E61" s="13"/>
      <c r="F61" s="16"/>
    </row>
    <row r="62" spans="1:6" ht="14.25" customHeight="1" x14ac:dyDescent="0.25">
      <c r="A62" s="13">
        <v>456</v>
      </c>
      <c r="B62" s="5">
        <f>SUM(Feuil1:Feuil31!B72)</f>
        <v>0</v>
      </c>
      <c r="C62" s="2">
        <f>SUM(Feuil1:Feuil31!C72)-$A$1</f>
        <v>-30</v>
      </c>
      <c r="E62" s="13"/>
      <c r="F62" s="16"/>
    </row>
    <row r="63" spans="1:6" ht="14.25" customHeight="1" x14ac:dyDescent="0.25">
      <c r="A63" s="13">
        <v>457</v>
      </c>
      <c r="B63" s="5">
        <f>SUM(Feuil1:Feuil31!B73)</f>
        <v>0</v>
      </c>
      <c r="C63" s="2">
        <f>SUM(Feuil1:Feuil31!C73)-$A$1</f>
        <v>-30</v>
      </c>
      <c r="E63" s="13"/>
      <c r="F63" s="16"/>
    </row>
    <row r="64" spans="1:6" ht="14.25" customHeight="1" x14ac:dyDescent="0.25">
      <c r="A64" s="13">
        <v>458</v>
      </c>
      <c r="B64" s="5">
        <f>SUM(Feuil1:Feuil31!B74)</f>
        <v>2</v>
      </c>
      <c r="C64" s="2">
        <f>SUM(Feuil1:Feuil31!C74)-$A$1</f>
        <v>455.59999999999997</v>
      </c>
      <c r="E64" s="13"/>
      <c r="F64" s="16"/>
    </row>
    <row r="65" spans="1:6" ht="14.25" customHeight="1" x14ac:dyDescent="0.25">
      <c r="A65" s="13">
        <v>467</v>
      </c>
      <c r="B65" s="5">
        <f>SUM(Feuil1:Feuil31!B75)</f>
        <v>0</v>
      </c>
      <c r="C65" s="2">
        <f>SUM(Feuil1:Feuil31!C75)-$A$1</f>
        <v>-30</v>
      </c>
      <c r="E65" s="13"/>
      <c r="F65" s="16"/>
    </row>
    <row r="66" spans="1:6" ht="14.25" customHeight="1" x14ac:dyDescent="0.25">
      <c r="A66" s="13">
        <v>468</v>
      </c>
      <c r="B66" s="5">
        <f>SUM(Feuil1:Feuil31!B76)</f>
        <v>0</v>
      </c>
      <c r="C66" s="2">
        <f>SUM(Feuil1:Feuil31!C76)-$A$1</f>
        <v>-30</v>
      </c>
      <c r="E66" s="13"/>
      <c r="F66" s="16"/>
    </row>
    <row r="67" spans="1:6" ht="14.25" customHeight="1" x14ac:dyDescent="0.25">
      <c r="A67" s="13">
        <v>478</v>
      </c>
      <c r="B67" s="5">
        <f>SUM(Feuil1:Feuil31!B77)</f>
        <v>0</v>
      </c>
      <c r="C67" s="2">
        <f>SUM(Feuil1:Feuil31!C77)-$A$1</f>
        <v>-30</v>
      </c>
      <c r="E67" s="13"/>
      <c r="F67" s="16"/>
    </row>
    <row r="68" spans="1:6" ht="14.25" customHeight="1" x14ac:dyDescent="0.25">
      <c r="A68" s="13">
        <v>567</v>
      </c>
      <c r="B68" s="5">
        <f>SUM(Feuil1:Feuil31!B78)</f>
        <v>0</v>
      </c>
      <c r="C68" s="2">
        <f>SUM(Feuil1:Feuil31!C78)-$A$1</f>
        <v>-30</v>
      </c>
      <c r="E68" s="13"/>
      <c r="F68" s="16"/>
    </row>
    <row r="69" spans="1:6" ht="14.25" customHeight="1" x14ac:dyDescent="0.25">
      <c r="A69" s="13">
        <v>568</v>
      </c>
      <c r="B69" s="5">
        <f>SUM(Feuil1:Feuil31!B79)</f>
        <v>0</v>
      </c>
      <c r="C69" s="2">
        <f>SUM(Feuil1:Feuil31!C79)-$A$1</f>
        <v>-30</v>
      </c>
      <c r="E69" s="13"/>
      <c r="F69" s="16"/>
    </row>
    <row r="70" spans="1:6" ht="14.25" customHeight="1" x14ac:dyDescent="0.25">
      <c r="A70" s="13">
        <v>578</v>
      </c>
      <c r="B70" s="5">
        <f>SUM(Feuil1:Feuil31!B80)</f>
        <v>0</v>
      </c>
      <c r="C70" s="2">
        <f>SUM(Feuil1:Feuil31!C80)-$A$1</f>
        <v>-30</v>
      </c>
      <c r="E70" s="13"/>
      <c r="F70" s="16"/>
    </row>
    <row r="71" spans="1:6" ht="14.25" customHeight="1" x14ac:dyDescent="0.25">
      <c r="A71" s="13">
        <v>678</v>
      </c>
      <c r="B71" s="5">
        <f>SUM(Feuil1:Feuil31!B81)</f>
        <v>0</v>
      </c>
      <c r="C71" s="2">
        <f>SUM(Feuil1:Feuil31!C81)-$A$1</f>
        <v>-30</v>
      </c>
      <c r="E71" s="13"/>
      <c r="F71" s="16"/>
    </row>
    <row r="72" spans="1:6" ht="14.25" customHeight="1" x14ac:dyDescent="0.25">
      <c r="E72" s="13"/>
      <c r="F72" s="16"/>
    </row>
    <row r="73" spans="1:6" ht="14.25" customHeight="1" x14ac:dyDescent="0.25">
      <c r="E73" s="13"/>
      <c r="F73" s="16"/>
    </row>
    <row r="74" spans="1:6" ht="14.25" customHeight="1" x14ac:dyDescent="0.25">
      <c r="E74" s="13"/>
      <c r="F74" s="16"/>
    </row>
    <row r="75" spans="1:6" ht="14.25" customHeight="1" x14ac:dyDescent="0.25">
      <c r="E75" s="13"/>
      <c r="F75" s="16"/>
    </row>
    <row r="76" spans="1:6" ht="14.25" customHeight="1" x14ac:dyDescent="0.25">
      <c r="E76" s="13"/>
      <c r="F76" s="16"/>
    </row>
    <row r="77" spans="1:6" ht="14.25" customHeight="1" x14ac:dyDescent="0.25">
      <c r="E77" s="13"/>
      <c r="F77" s="16"/>
    </row>
    <row r="78" spans="1:6" ht="14.25" customHeight="1" x14ac:dyDescent="0.25">
      <c r="E78" s="13"/>
      <c r="F78" s="16"/>
    </row>
    <row r="79" spans="1:6" ht="14.25" customHeight="1" x14ac:dyDescent="0.25">
      <c r="E79" s="13"/>
      <c r="F79" s="16"/>
    </row>
    <row r="80" spans="1:6" ht="14.25" customHeight="1" x14ac:dyDescent="0.25">
      <c r="E80" s="13"/>
      <c r="F80" s="16"/>
    </row>
    <row r="81" spans="5:6" ht="14.25" customHeight="1" x14ac:dyDescent="0.25">
      <c r="E81" s="13"/>
      <c r="F81" s="16"/>
    </row>
    <row r="82" spans="5:6" ht="14.25" customHeight="1" x14ac:dyDescent="0.25">
      <c r="E82" s="13"/>
      <c r="F82" s="16"/>
    </row>
    <row r="83" spans="5:6" ht="14.25" customHeight="1" x14ac:dyDescent="0.25">
      <c r="E83" s="13"/>
      <c r="F83" s="16"/>
    </row>
    <row r="84" spans="5:6" ht="14.25" customHeight="1" x14ac:dyDescent="0.25">
      <c r="E84" s="13"/>
      <c r="F84" s="16"/>
    </row>
    <row r="85" spans="5:6" ht="14.25" customHeight="1" x14ac:dyDescent="0.25">
      <c r="E85" s="13"/>
      <c r="F85" s="16"/>
    </row>
    <row r="86" spans="5:6" ht="14.25" customHeight="1" x14ac:dyDescent="0.25">
      <c r="E86" s="13"/>
      <c r="F86" s="16"/>
    </row>
    <row r="87" spans="5:6" ht="14.25" customHeight="1" x14ac:dyDescent="0.25">
      <c r="E87" s="13"/>
      <c r="F87" s="16"/>
    </row>
    <row r="88" spans="5:6" ht="14.25" customHeight="1" x14ac:dyDescent="0.25">
      <c r="E88" s="13"/>
      <c r="F88" s="16"/>
    </row>
    <row r="89" spans="5:6" ht="14.25" customHeight="1" x14ac:dyDescent="0.25">
      <c r="E89" s="13"/>
      <c r="F89" s="16"/>
    </row>
    <row r="90" spans="5:6" ht="14.25" customHeight="1" x14ac:dyDescent="0.25">
      <c r="E90" s="13"/>
      <c r="F90" s="16"/>
    </row>
    <row r="91" spans="5:6" ht="14.25" customHeight="1" x14ac:dyDescent="0.25">
      <c r="E91" s="13"/>
      <c r="F91" s="16"/>
    </row>
    <row r="92" spans="5:6" ht="14.25" customHeight="1" x14ac:dyDescent="0.25">
      <c r="E92" s="13"/>
      <c r="F92" s="16"/>
    </row>
    <row r="93" spans="5:6" ht="14.25" customHeight="1" x14ac:dyDescent="0.25">
      <c r="E93" s="13"/>
      <c r="F93" s="16"/>
    </row>
    <row r="94" spans="5:6" ht="14.25" customHeight="1" x14ac:dyDescent="0.25">
      <c r="E94" s="13"/>
      <c r="F94" s="16"/>
    </row>
  </sheetData>
  <conditionalFormatting sqref="J21:N28">
    <cfRule type="cellIs" dxfId="26" priority="20" operator="greaterThan">
      <formula>0</formula>
    </cfRule>
  </conditionalFormatting>
  <conditionalFormatting sqref="B16:C71">
    <cfRule type="top10" dxfId="25" priority="21" rank="1"/>
    <cfRule type="cellIs" dxfId="24" priority="36" operator="greaterThan">
      <formula>0</formula>
    </cfRule>
  </conditionalFormatting>
  <conditionalFormatting sqref="C14:I14">
    <cfRule type="cellIs" dxfId="23" priority="35" operator="greaterThan">
      <formula>0</formula>
    </cfRule>
  </conditionalFormatting>
  <conditionalFormatting sqref="D16:I16">
    <cfRule type="cellIs" dxfId="22" priority="28" operator="greaterThan">
      <formula>0</formula>
    </cfRule>
  </conditionalFormatting>
  <conditionalFormatting sqref="E18:I18">
    <cfRule type="cellIs" dxfId="21" priority="27" operator="greaterThan">
      <formula>0</formula>
    </cfRule>
  </conditionalFormatting>
  <conditionalFormatting sqref="F20:I20">
    <cfRule type="cellIs" dxfId="20" priority="26" operator="greaterThan">
      <formula>0</formula>
    </cfRule>
  </conditionalFormatting>
  <conditionalFormatting sqref="G22:I22">
    <cfRule type="cellIs" dxfId="19" priority="25" operator="greaterThan">
      <formula>0</formula>
    </cfRule>
  </conditionalFormatting>
  <conditionalFormatting sqref="H24:I24">
    <cfRule type="cellIs" dxfId="18" priority="24" operator="greaterThan">
      <formula>0</formula>
    </cfRule>
  </conditionalFormatting>
  <conditionalFormatting sqref="I26">
    <cfRule type="cellIs" dxfId="17" priority="22" operator="greaterThan">
      <formula>0</formula>
    </cfRule>
  </conditionalFormatting>
  <conditionalFormatting sqref="J3:N10">
    <cfRule type="cellIs" dxfId="16" priority="19" operator="greaterThan">
      <formula>0</formula>
    </cfRule>
  </conditionalFormatting>
  <conditionalFormatting sqref="B3:I3">
    <cfRule type="top10" dxfId="15" priority="18" rank="1"/>
  </conditionalFormatting>
  <conditionalFormatting sqref="B4:I4">
    <cfRule type="top10" dxfId="14" priority="17" rank="1"/>
  </conditionalFormatting>
  <conditionalFormatting sqref="B5:I5">
    <cfRule type="top10" dxfId="13" priority="16" rank="1"/>
  </conditionalFormatting>
  <conditionalFormatting sqref="B6:I6">
    <cfRule type="top10" dxfId="12" priority="15" rank="1"/>
  </conditionalFormatting>
  <conditionalFormatting sqref="B7:I7">
    <cfRule type="top10" dxfId="11" priority="14" rank="1"/>
  </conditionalFormatting>
  <conditionalFormatting sqref="B8:I8">
    <cfRule type="top10" dxfId="10" priority="13" rank="1"/>
  </conditionalFormatting>
  <conditionalFormatting sqref="B9:I9">
    <cfRule type="top10" dxfId="9" priority="12" rank="1"/>
  </conditionalFormatting>
  <conditionalFormatting sqref="B10:I10">
    <cfRule type="top10" dxfId="8" priority="11" rank="1"/>
  </conditionalFormatting>
  <conditionalFormatting sqref="B11:I11">
    <cfRule type="top10" dxfId="7" priority="10" rank="1"/>
  </conditionalFormatting>
  <conditionalFormatting sqref="B12:I12">
    <cfRule type="top10" dxfId="6" priority="9" rank="1"/>
  </conditionalFormatting>
  <conditionalFormatting sqref="R17:R44">
    <cfRule type="cellIs" dxfId="5" priority="8" operator="greaterThan">
      <formula>0</formula>
    </cfRule>
  </conditionalFormatting>
  <conditionalFormatting sqref="F38:F94 E39">
    <cfRule type="cellIs" dxfId="4" priority="5" operator="greaterThan">
      <formula>0</formula>
    </cfRule>
  </conditionalFormatting>
  <conditionalFormatting sqref="V1:V1048576">
    <cfRule type="top10" dxfId="3" priority="4" rank="2"/>
  </conditionalFormatting>
  <conditionalFormatting sqref="W1:W1048576">
    <cfRule type="top10" dxfId="2" priority="3" rank="3"/>
  </conditionalFormatting>
  <conditionalFormatting sqref="X1:X1048576">
    <cfRule type="top10" dxfId="1" priority="2" rank="4"/>
  </conditionalFormatting>
  <conditionalFormatting sqref="Y1:Y1048576">
    <cfRule type="top10" dxfId="0" priority="1" rank="5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workbookViewId="0">
      <selection activeCell="K33" sqref="K33"/>
    </sheetView>
  </sheetViews>
  <sheetFormatPr baseColWidth="10" defaultRowHeight="12" customHeight="1" x14ac:dyDescent="0.25"/>
  <cols>
    <col min="1" max="1" width="13.5703125" style="1" customWidth="1"/>
    <col min="2" max="8" width="11.42578125" style="1"/>
    <col min="9" max="9" width="17.85546875" style="1" customWidth="1"/>
    <col min="10" max="10" width="18.28515625" style="1" customWidth="1"/>
  </cols>
  <sheetData>
    <row r="1" spans="1:12" ht="12" customHeight="1" x14ac:dyDescent="0.25">
      <c r="A1" s="4" t="s">
        <v>32</v>
      </c>
      <c r="B1" s="4">
        <f ca="1">-MIN(C1:C31)</f>
        <v>20</v>
      </c>
      <c r="C1" s="34">
        <f ca="1">INDIRECT("'Feuil" &amp; ROW() &amp; "'!L$5")</f>
        <v>-20</v>
      </c>
      <c r="D1" s="1">
        <v>1</v>
      </c>
      <c r="E1" s="35">
        <f t="shared" ref="E1:E7" ca="1" si="0">C1*D1</f>
        <v>-20</v>
      </c>
      <c r="F1" s="1">
        <f t="shared" ref="F1:F2" ca="1" si="1">IF(C1=0,0,B1*D1)</f>
        <v>20</v>
      </c>
      <c r="G1" s="1">
        <f ca="1">SUM($E$1:E1)</f>
        <v>-20</v>
      </c>
      <c r="H1" s="35">
        <v>1</v>
      </c>
      <c r="I1" s="1">
        <f t="shared" ref="I1:I30" ca="1" si="2">C1*H1</f>
        <v>-20</v>
      </c>
      <c r="J1" s="1">
        <f t="shared" ref="J1:J2" ca="1" si="3">IF(C1=0,0,B1*H1)</f>
        <v>20</v>
      </c>
      <c r="K1" s="1">
        <f ca="1">SUM($I$1:I1)</f>
        <v>-20</v>
      </c>
    </row>
    <row r="2" spans="1:12" ht="12" customHeight="1" x14ac:dyDescent="0.25">
      <c r="B2" s="1">
        <f ca="1">B1</f>
        <v>20</v>
      </c>
      <c r="C2" s="34">
        <f t="shared" ref="C2:C31" ca="1" si="4">INDIRECT("'Feuil" &amp; ROW() &amp; "'!L$5")</f>
        <v>-20</v>
      </c>
      <c r="D2" s="1">
        <f t="shared" ref="D2:D3" ca="1" si="5">IF(C1&lt;0,D1+1,1)</f>
        <v>2</v>
      </c>
      <c r="E2" s="35">
        <f t="shared" ca="1" si="0"/>
        <v>-40</v>
      </c>
      <c r="F2" s="1">
        <f t="shared" ca="1" si="1"/>
        <v>40</v>
      </c>
      <c r="G2" s="1">
        <f ca="1">SUM($E$1:E2)</f>
        <v>-60</v>
      </c>
      <c r="H2" s="35">
        <f t="shared" ref="H2:H3" ca="1" si="6">IF(C1&lt;0,H1*2,1)</f>
        <v>2</v>
      </c>
      <c r="I2" s="1">
        <f t="shared" ca="1" si="2"/>
        <v>-40</v>
      </c>
      <c r="J2" s="1">
        <f t="shared" ca="1" si="3"/>
        <v>40</v>
      </c>
      <c r="K2" s="1">
        <f ca="1">SUM($I$1:I2)</f>
        <v>-60</v>
      </c>
    </row>
    <row r="3" spans="1:12" ht="12" customHeight="1" x14ac:dyDescent="0.25">
      <c r="B3" s="1">
        <f t="shared" ref="B3:B30" ca="1" si="7">B2</f>
        <v>20</v>
      </c>
      <c r="C3" s="34">
        <f t="shared" ca="1" si="4"/>
        <v>82</v>
      </c>
      <c r="D3" s="1">
        <f t="shared" ca="1" si="5"/>
        <v>3</v>
      </c>
      <c r="E3" s="35">
        <f t="shared" ca="1" si="0"/>
        <v>246</v>
      </c>
      <c r="F3" s="1">
        <f ca="1">IF(C3=0,0,B3*D3)</f>
        <v>60</v>
      </c>
      <c r="G3" s="1">
        <f ca="1">SUM($E$1:E3)</f>
        <v>186</v>
      </c>
      <c r="H3" s="35">
        <f t="shared" ca="1" si="6"/>
        <v>4</v>
      </c>
      <c r="I3" s="1">
        <f t="shared" ca="1" si="2"/>
        <v>328</v>
      </c>
      <c r="J3" s="1">
        <f ca="1">IF(C3=0,0,B3*H3)</f>
        <v>80</v>
      </c>
      <c r="K3" s="1">
        <f ca="1">SUM($I$1:I3)</f>
        <v>268</v>
      </c>
    </row>
    <row r="4" spans="1:12" ht="12" customHeight="1" x14ac:dyDescent="0.25">
      <c r="B4" s="1">
        <f t="shared" ca="1" si="7"/>
        <v>20</v>
      </c>
      <c r="C4" s="34">
        <f t="shared" ca="1" si="4"/>
        <v>-20</v>
      </c>
      <c r="D4" s="1">
        <f ca="1">IF(C3&lt;0,D3+1,1)</f>
        <v>1</v>
      </c>
      <c r="E4" s="35">
        <f t="shared" ca="1" si="0"/>
        <v>-20</v>
      </c>
      <c r="F4" s="1">
        <f t="shared" ref="F4:F30" ca="1" si="8">IF(C4=0,0,B4*D4)</f>
        <v>20</v>
      </c>
      <c r="G4" s="1">
        <f ca="1">SUM($E$1:E4)</f>
        <v>166</v>
      </c>
      <c r="H4" s="35">
        <f ca="1">IF(C3&lt;0,H3*2,1)</f>
        <v>1</v>
      </c>
      <c r="I4" s="1">
        <f t="shared" ca="1" si="2"/>
        <v>-20</v>
      </c>
      <c r="J4" s="1">
        <f t="shared" ref="J4:J30" ca="1" si="9">IF(C4=0,0,B4*H4)</f>
        <v>20</v>
      </c>
      <c r="K4" s="1">
        <f ca="1">SUM($I$1:I4)</f>
        <v>248</v>
      </c>
      <c r="L4" s="6"/>
    </row>
    <row r="5" spans="1:12" ht="12" customHeight="1" x14ac:dyDescent="0.25">
      <c r="B5" s="1">
        <f t="shared" ca="1" si="7"/>
        <v>20</v>
      </c>
      <c r="C5" s="34">
        <f t="shared" ca="1" si="4"/>
        <v>-20</v>
      </c>
      <c r="D5" s="1">
        <f t="shared" ref="D5:D30" ca="1" si="10">IF(C4&lt;0,D4+1,1)</f>
        <v>2</v>
      </c>
      <c r="E5" s="35">
        <f t="shared" ca="1" si="0"/>
        <v>-40</v>
      </c>
      <c r="F5" s="1">
        <f t="shared" ca="1" si="8"/>
        <v>40</v>
      </c>
      <c r="G5" s="1">
        <f ca="1">SUM($E$1:E5)</f>
        <v>126</v>
      </c>
      <c r="H5" s="35">
        <f t="shared" ref="H5:H30" ca="1" si="11">IF(C4&lt;0,H4*2,1)</f>
        <v>2</v>
      </c>
      <c r="I5" s="1">
        <f t="shared" ca="1" si="2"/>
        <v>-40</v>
      </c>
      <c r="J5" s="1">
        <f t="shared" ca="1" si="9"/>
        <v>40</v>
      </c>
      <c r="K5" s="1">
        <f ca="1">SUM($I$1:I5)</f>
        <v>208</v>
      </c>
    </row>
    <row r="6" spans="1:12" ht="12" customHeight="1" x14ac:dyDescent="0.25">
      <c r="B6" s="1">
        <f t="shared" ca="1" si="7"/>
        <v>20</v>
      </c>
      <c r="C6" s="34">
        <f t="shared" ca="1" si="4"/>
        <v>18.700000000000003</v>
      </c>
      <c r="D6" s="1">
        <f t="shared" ca="1" si="10"/>
        <v>3</v>
      </c>
      <c r="E6" s="35">
        <f t="shared" ca="1" si="0"/>
        <v>56.100000000000009</v>
      </c>
      <c r="F6" s="1">
        <f t="shared" ca="1" si="8"/>
        <v>60</v>
      </c>
      <c r="G6" s="1">
        <f ca="1">SUM($E$1:E6)</f>
        <v>182.10000000000002</v>
      </c>
      <c r="H6" s="35">
        <f t="shared" ca="1" si="11"/>
        <v>4</v>
      </c>
      <c r="I6" s="1">
        <f t="shared" ca="1" si="2"/>
        <v>74.800000000000011</v>
      </c>
      <c r="J6" s="1">
        <f t="shared" ca="1" si="9"/>
        <v>80</v>
      </c>
      <c r="K6" s="1">
        <f ca="1">SUM($I$1:I6)</f>
        <v>282.8</v>
      </c>
    </row>
    <row r="7" spans="1:12" ht="12" customHeight="1" x14ac:dyDescent="0.25">
      <c r="B7" s="1">
        <f t="shared" ca="1" si="7"/>
        <v>20</v>
      </c>
      <c r="C7" s="34">
        <f t="shared" ca="1" si="4"/>
        <v>17.5</v>
      </c>
      <c r="D7" s="1">
        <f t="shared" ca="1" si="10"/>
        <v>1</v>
      </c>
      <c r="E7" s="35">
        <f t="shared" ca="1" si="0"/>
        <v>17.5</v>
      </c>
      <c r="F7" s="1">
        <f t="shared" ca="1" si="8"/>
        <v>20</v>
      </c>
      <c r="G7" s="1">
        <f ca="1">SUM($E$1:E7)</f>
        <v>199.60000000000002</v>
      </c>
      <c r="H7" s="35">
        <f t="shared" ca="1" si="11"/>
        <v>1</v>
      </c>
      <c r="I7" s="1">
        <f t="shared" ca="1" si="2"/>
        <v>17.5</v>
      </c>
      <c r="J7" s="1">
        <f t="shared" ca="1" si="9"/>
        <v>20</v>
      </c>
      <c r="K7" s="1">
        <f ca="1">SUM($I$1:I7)</f>
        <v>300.3</v>
      </c>
    </row>
    <row r="8" spans="1:12" ht="12" customHeight="1" x14ac:dyDescent="0.25">
      <c r="B8" s="1">
        <f t="shared" ca="1" si="7"/>
        <v>20</v>
      </c>
      <c r="C8" s="34">
        <f t="shared" ca="1" si="4"/>
        <v>-20</v>
      </c>
      <c r="D8" s="1">
        <f t="shared" ca="1" si="10"/>
        <v>1</v>
      </c>
      <c r="E8" s="35">
        <f t="shared" ref="E8:E30" ca="1" si="12">C8*D8</f>
        <v>-20</v>
      </c>
      <c r="F8" s="1">
        <f t="shared" ca="1" si="8"/>
        <v>20</v>
      </c>
      <c r="G8" s="1">
        <f ca="1">SUM($E$1:E8)</f>
        <v>179.60000000000002</v>
      </c>
      <c r="H8" s="35">
        <f t="shared" ca="1" si="11"/>
        <v>1</v>
      </c>
      <c r="I8" s="1">
        <f t="shared" ca="1" si="2"/>
        <v>-20</v>
      </c>
      <c r="J8" s="1">
        <f t="shared" ca="1" si="9"/>
        <v>20</v>
      </c>
      <c r="K8" s="1">
        <f ca="1">SUM($I$1:I8)</f>
        <v>280.3</v>
      </c>
    </row>
    <row r="9" spans="1:12" ht="12" customHeight="1" x14ac:dyDescent="0.25">
      <c r="B9" s="1">
        <f t="shared" ca="1" si="7"/>
        <v>20</v>
      </c>
      <c r="C9" s="34">
        <f t="shared" ca="1" si="4"/>
        <v>-20</v>
      </c>
      <c r="D9" s="1">
        <f t="shared" ca="1" si="10"/>
        <v>2</v>
      </c>
      <c r="E9" s="35">
        <f t="shared" ca="1" si="12"/>
        <v>-40</v>
      </c>
      <c r="F9" s="1">
        <f t="shared" ca="1" si="8"/>
        <v>40</v>
      </c>
      <c r="G9" s="1">
        <f ca="1">SUM($E$1:E9)</f>
        <v>139.60000000000002</v>
      </c>
      <c r="H9" s="35">
        <f t="shared" ca="1" si="11"/>
        <v>2</v>
      </c>
      <c r="I9" s="1">
        <f t="shared" ca="1" si="2"/>
        <v>-40</v>
      </c>
      <c r="J9" s="1">
        <f t="shared" ca="1" si="9"/>
        <v>40</v>
      </c>
      <c r="K9" s="1">
        <f ca="1">SUM($I$1:I9)</f>
        <v>240.3</v>
      </c>
    </row>
    <row r="10" spans="1:12" ht="12" customHeight="1" x14ac:dyDescent="0.25">
      <c r="B10" s="1">
        <f t="shared" ca="1" si="7"/>
        <v>20</v>
      </c>
      <c r="C10" s="34">
        <f t="shared" ca="1" si="4"/>
        <v>-20</v>
      </c>
      <c r="D10" s="1">
        <f t="shared" ca="1" si="10"/>
        <v>3</v>
      </c>
      <c r="E10" s="35">
        <f t="shared" ca="1" si="12"/>
        <v>-60</v>
      </c>
      <c r="F10" s="1">
        <f t="shared" ca="1" si="8"/>
        <v>60</v>
      </c>
      <c r="G10" s="1">
        <f ca="1">SUM($E$1:E10)</f>
        <v>79.600000000000023</v>
      </c>
      <c r="H10" s="35">
        <f t="shared" ca="1" si="11"/>
        <v>4</v>
      </c>
      <c r="I10" s="1">
        <f t="shared" ca="1" si="2"/>
        <v>-80</v>
      </c>
      <c r="J10" s="1">
        <f t="shared" ca="1" si="9"/>
        <v>80</v>
      </c>
      <c r="K10" s="1">
        <f ca="1">SUM($I$1:I10)</f>
        <v>160.30000000000001</v>
      </c>
    </row>
    <row r="11" spans="1:12" ht="12" customHeight="1" x14ac:dyDescent="0.25">
      <c r="B11" s="1">
        <f t="shared" ca="1" si="7"/>
        <v>20</v>
      </c>
      <c r="C11" s="34">
        <f t="shared" ca="1" si="4"/>
        <v>-20</v>
      </c>
      <c r="D11" s="1">
        <f t="shared" ca="1" si="10"/>
        <v>4</v>
      </c>
      <c r="E11" s="35">
        <f t="shared" ca="1" si="12"/>
        <v>-80</v>
      </c>
      <c r="F11" s="1">
        <f t="shared" ca="1" si="8"/>
        <v>80</v>
      </c>
      <c r="G11" s="1">
        <f ca="1">SUM($E$1:E11)</f>
        <v>-0.39999999999997726</v>
      </c>
      <c r="H11" s="35">
        <f t="shared" ca="1" si="11"/>
        <v>8</v>
      </c>
      <c r="I11" s="1">
        <f t="shared" ca="1" si="2"/>
        <v>-160</v>
      </c>
      <c r="J11" s="1">
        <f t="shared" ca="1" si="9"/>
        <v>160</v>
      </c>
      <c r="K11" s="1">
        <f ca="1">SUM($I$1:I11)</f>
        <v>0.30000000000001137</v>
      </c>
    </row>
    <row r="12" spans="1:12" ht="12" customHeight="1" x14ac:dyDescent="0.25">
      <c r="B12" s="1">
        <f t="shared" ca="1" si="7"/>
        <v>20</v>
      </c>
      <c r="C12" s="34">
        <f t="shared" ca="1" si="4"/>
        <v>110.9</v>
      </c>
      <c r="D12" s="1">
        <f t="shared" ca="1" si="10"/>
        <v>5</v>
      </c>
      <c r="E12" s="35">
        <f t="shared" ca="1" si="12"/>
        <v>554.5</v>
      </c>
      <c r="F12" s="1">
        <f t="shared" ca="1" si="8"/>
        <v>100</v>
      </c>
      <c r="G12" s="1">
        <f ca="1">SUM($E$1:E12)</f>
        <v>554.1</v>
      </c>
      <c r="H12" s="35">
        <f t="shared" ca="1" si="11"/>
        <v>16</v>
      </c>
      <c r="I12" s="1">
        <f t="shared" ca="1" si="2"/>
        <v>1774.4</v>
      </c>
      <c r="J12" s="1">
        <f t="shared" ca="1" si="9"/>
        <v>320</v>
      </c>
      <c r="K12" s="1">
        <f ca="1">SUM($I$1:I12)</f>
        <v>1774.7</v>
      </c>
    </row>
    <row r="13" spans="1:12" ht="12" customHeight="1" x14ac:dyDescent="0.25">
      <c r="B13" s="1">
        <f t="shared" ca="1" si="7"/>
        <v>20</v>
      </c>
      <c r="C13" s="34">
        <f t="shared" ca="1" si="4"/>
        <v>-20</v>
      </c>
      <c r="D13" s="1">
        <f t="shared" ca="1" si="10"/>
        <v>1</v>
      </c>
      <c r="E13" s="35">
        <f t="shared" ca="1" si="12"/>
        <v>-20</v>
      </c>
      <c r="F13" s="1">
        <f t="shared" ca="1" si="8"/>
        <v>20</v>
      </c>
      <c r="G13" s="1">
        <f ca="1">SUM($E$1:E13)</f>
        <v>534.1</v>
      </c>
      <c r="H13" s="35">
        <f t="shared" ca="1" si="11"/>
        <v>1</v>
      </c>
      <c r="I13" s="1">
        <f t="shared" ca="1" si="2"/>
        <v>-20</v>
      </c>
      <c r="J13" s="1">
        <f t="shared" ca="1" si="9"/>
        <v>20</v>
      </c>
      <c r="K13" s="1">
        <f ca="1">SUM($I$1:I13)</f>
        <v>1754.7</v>
      </c>
    </row>
    <row r="14" spans="1:12" ht="12" customHeight="1" x14ac:dyDescent="0.25">
      <c r="B14" s="1">
        <f t="shared" ca="1" si="7"/>
        <v>20</v>
      </c>
      <c r="C14" s="34">
        <f t="shared" ca="1" si="4"/>
        <v>-20</v>
      </c>
      <c r="D14" s="1">
        <f t="shared" ca="1" si="10"/>
        <v>2</v>
      </c>
      <c r="E14" s="35">
        <f t="shared" ca="1" si="12"/>
        <v>-40</v>
      </c>
      <c r="F14" s="1">
        <f t="shared" ca="1" si="8"/>
        <v>40</v>
      </c>
      <c r="G14" s="1">
        <f ca="1">SUM($E$1:E14)</f>
        <v>494.1</v>
      </c>
      <c r="H14" s="35">
        <f t="shared" ca="1" si="11"/>
        <v>2</v>
      </c>
      <c r="I14" s="1">
        <f t="shared" ca="1" si="2"/>
        <v>-40</v>
      </c>
      <c r="J14" s="1">
        <f t="shared" ca="1" si="9"/>
        <v>40</v>
      </c>
      <c r="K14" s="1">
        <f ca="1">SUM($I$1:I14)</f>
        <v>1714.7</v>
      </c>
    </row>
    <row r="15" spans="1:12" ht="12" customHeight="1" x14ac:dyDescent="0.25">
      <c r="B15" s="1">
        <f t="shared" ca="1" si="7"/>
        <v>20</v>
      </c>
      <c r="C15" s="34">
        <f t="shared" ca="1" si="4"/>
        <v>30.5</v>
      </c>
      <c r="D15" s="1">
        <f t="shared" ca="1" si="10"/>
        <v>3</v>
      </c>
      <c r="E15" s="35">
        <f t="shared" ca="1" si="12"/>
        <v>91.5</v>
      </c>
      <c r="F15" s="1">
        <f t="shared" ca="1" si="8"/>
        <v>60</v>
      </c>
      <c r="G15" s="1">
        <f ca="1">SUM($E$1:E15)</f>
        <v>585.6</v>
      </c>
      <c r="H15" s="35">
        <f t="shared" ca="1" si="11"/>
        <v>4</v>
      </c>
      <c r="I15" s="1">
        <f t="shared" ca="1" si="2"/>
        <v>122</v>
      </c>
      <c r="J15" s="1">
        <f t="shared" ca="1" si="9"/>
        <v>80</v>
      </c>
      <c r="K15" s="1">
        <f ca="1">SUM($I$1:I15)</f>
        <v>1836.7</v>
      </c>
    </row>
    <row r="16" spans="1:12" ht="12" customHeight="1" x14ac:dyDescent="0.25">
      <c r="B16" s="1">
        <f t="shared" ca="1" si="7"/>
        <v>20</v>
      </c>
      <c r="C16" s="34">
        <f t="shared" ca="1" si="4"/>
        <v>62.099999999999994</v>
      </c>
      <c r="D16" s="1">
        <f t="shared" ca="1" si="10"/>
        <v>1</v>
      </c>
      <c r="E16" s="35">
        <f t="shared" ca="1" si="12"/>
        <v>62.099999999999994</v>
      </c>
      <c r="F16" s="1">
        <f t="shared" ca="1" si="8"/>
        <v>20</v>
      </c>
      <c r="G16" s="1">
        <f ca="1">SUM($E$1:E16)</f>
        <v>647.70000000000005</v>
      </c>
      <c r="H16" s="35">
        <f t="shared" ca="1" si="11"/>
        <v>1</v>
      </c>
      <c r="I16" s="1">
        <f t="shared" ca="1" si="2"/>
        <v>62.099999999999994</v>
      </c>
      <c r="J16" s="1">
        <f t="shared" ca="1" si="9"/>
        <v>20</v>
      </c>
      <c r="K16" s="1">
        <f ca="1">SUM($I$1:I16)</f>
        <v>1898.8</v>
      </c>
    </row>
    <row r="17" spans="1:11" ht="12" customHeight="1" x14ac:dyDescent="0.25">
      <c r="B17" s="1">
        <f t="shared" ca="1" si="7"/>
        <v>20</v>
      </c>
      <c r="C17" s="34">
        <f t="shared" ca="1" si="4"/>
        <v>-20</v>
      </c>
      <c r="D17" s="1">
        <f t="shared" ca="1" si="10"/>
        <v>1</v>
      </c>
      <c r="E17" s="35">
        <f t="shared" ca="1" si="12"/>
        <v>-20</v>
      </c>
      <c r="F17" s="1">
        <f t="shared" ca="1" si="8"/>
        <v>20</v>
      </c>
      <c r="G17" s="1">
        <f ca="1">SUM($E$1:E17)</f>
        <v>627.70000000000005</v>
      </c>
      <c r="H17" s="35">
        <f t="shared" ca="1" si="11"/>
        <v>1</v>
      </c>
      <c r="I17" s="1">
        <f t="shared" ca="1" si="2"/>
        <v>-20</v>
      </c>
      <c r="J17" s="1">
        <f t="shared" ca="1" si="9"/>
        <v>20</v>
      </c>
      <c r="K17" s="1">
        <f ca="1">SUM($I$1:I17)</f>
        <v>1878.8</v>
      </c>
    </row>
    <row r="18" spans="1:11" ht="12" customHeight="1" x14ac:dyDescent="0.25">
      <c r="B18" s="1">
        <f t="shared" ca="1" si="7"/>
        <v>20</v>
      </c>
      <c r="C18" s="34">
        <f t="shared" ca="1" si="4"/>
        <v>32.5</v>
      </c>
      <c r="D18" s="1">
        <f t="shared" ca="1" si="10"/>
        <v>2</v>
      </c>
      <c r="E18" s="35">
        <f t="shared" ca="1" si="12"/>
        <v>65</v>
      </c>
      <c r="F18" s="1">
        <f t="shared" ca="1" si="8"/>
        <v>40</v>
      </c>
      <c r="G18" s="1">
        <f ca="1">SUM($E$1:E18)</f>
        <v>692.7</v>
      </c>
      <c r="H18" s="35">
        <f t="shared" ca="1" si="11"/>
        <v>2</v>
      </c>
      <c r="I18" s="1">
        <f t="shared" ca="1" si="2"/>
        <v>65</v>
      </c>
      <c r="J18" s="1">
        <f t="shared" ca="1" si="9"/>
        <v>40</v>
      </c>
      <c r="K18" s="1">
        <f ca="1">SUM($I$1:I18)</f>
        <v>1943.8</v>
      </c>
    </row>
    <row r="19" spans="1:11" ht="12" customHeight="1" x14ac:dyDescent="0.25">
      <c r="B19" s="1">
        <f t="shared" ca="1" si="7"/>
        <v>20</v>
      </c>
      <c r="C19" s="34">
        <f t="shared" ca="1" si="4"/>
        <v>-20</v>
      </c>
      <c r="D19" s="1">
        <f t="shared" ca="1" si="10"/>
        <v>1</v>
      </c>
      <c r="E19" s="35">
        <f t="shared" ca="1" si="12"/>
        <v>-20</v>
      </c>
      <c r="F19" s="1">
        <f t="shared" ca="1" si="8"/>
        <v>20</v>
      </c>
      <c r="G19" s="1">
        <f ca="1">SUM($E$1:E19)</f>
        <v>672.7</v>
      </c>
      <c r="H19" s="35">
        <f t="shared" ca="1" si="11"/>
        <v>1</v>
      </c>
      <c r="I19" s="1">
        <f t="shared" ca="1" si="2"/>
        <v>-20</v>
      </c>
      <c r="J19" s="1">
        <f t="shared" ca="1" si="9"/>
        <v>20</v>
      </c>
      <c r="K19" s="1">
        <f ca="1">SUM($I$1:I19)</f>
        <v>1923.8</v>
      </c>
    </row>
    <row r="20" spans="1:11" ht="12" customHeight="1" x14ac:dyDescent="0.25">
      <c r="B20" s="1">
        <f t="shared" ca="1" si="7"/>
        <v>20</v>
      </c>
      <c r="C20" s="34">
        <f t="shared" ca="1" si="4"/>
        <v>-20</v>
      </c>
      <c r="D20" s="1">
        <f t="shared" ca="1" si="10"/>
        <v>2</v>
      </c>
      <c r="E20" s="35">
        <f t="shared" ca="1" si="12"/>
        <v>-40</v>
      </c>
      <c r="F20" s="1">
        <f t="shared" ca="1" si="8"/>
        <v>40</v>
      </c>
      <c r="G20" s="1">
        <f ca="1">SUM($E$1:E20)</f>
        <v>632.70000000000005</v>
      </c>
      <c r="H20" s="35">
        <f t="shared" ca="1" si="11"/>
        <v>2</v>
      </c>
      <c r="I20" s="1">
        <f t="shared" ca="1" si="2"/>
        <v>-40</v>
      </c>
      <c r="J20" s="1">
        <f t="shared" ca="1" si="9"/>
        <v>40</v>
      </c>
      <c r="K20" s="1">
        <f ca="1">SUM($I$1:I20)</f>
        <v>1883.8</v>
      </c>
    </row>
    <row r="21" spans="1:11" ht="12" customHeight="1" x14ac:dyDescent="0.25">
      <c r="B21" s="1">
        <f t="shared" ca="1" si="7"/>
        <v>20</v>
      </c>
      <c r="C21" s="34">
        <f t="shared" ca="1" si="4"/>
        <v>15.5</v>
      </c>
      <c r="D21" s="1">
        <f t="shared" ca="1" si="10"/>
        <v>3</v>
      </c>
      <c r="E21" s="35">
        <f t="shared" ca="1" si="12"/>
        <v>46.5</v>
      </c>
      <c r="F21" s="1">
        <f t="shared" ca="1" si="8"/>
        <v>60</v>
      </c>
      <c r="G21" s="1">
        <f ca="1">SUM($E$1:E21)</f>
        <v>679.2</v>
      </c>
      <c r="H21" s="35">
        <f ca="1">IF(C20&lt;0,H20*2,1)</f>
        <v>4</v>
      </c>
      <c r="I21" s="1">
        <f t="shared" ca="1" si="2"/>
        <v>62</v>
      </c>
      <c r="J21" s="1">
        <f t="shared" ca="1" si="9"/>
        <v>80</v>
      </c>
      <c r="K21" s="1">
        <f ca="1">SUM($I$1:I21)</f>
        <v>1945.8</v>
      </c>
    </row>
    <row r="22" spans="1:11" ht="12" customHeight="1" x14ac:dyDescent="0.25">
      <c r="B22" s="1">
        <f ca="1">B21</f>
        <v>20</v>
      </c>
      <c r="C22" s="34">
        <f ca="1">INDIRECT("'Feuil" &amp; ROW() &amp; "'!L$5")</f>
        <v>-20</v>
      </c>
      <c r="D22" s="1">
        <f t="shared" ca="1" si="10"/>
        <v>1</v>
      </c>
      <c r="E22" s="35">
        <f t="shared" ca="1" si="12"/>
        <v>-20</v>
      </c>
      <c r="F22" s="1">
        <f t="shared" ca="1" si="8"/>
        <v>20</v>
      </c>
      <c r="G22" s="1">
        <f ca="1">SUM($E$1:E22)</f>
        <v>659.2</v>
      </c>
      <c r="H22" s="35">
        <f t="shared" ca="1" si="11"/>
        <v>1</v>
      </c>
      <c r="I22" s="1">
        <f t="shared" ca="1" si="2"/>
        <v>-20</v>
      </c>
      <c r="J22" s="1">
        <f t="shared" ca="1" si="9"/>
        <v>20</v>
      </c>
      <c r="K22" s="1">
        <f ca="1">SUM($I$1:I22)</f>
        <v>1925.8</v>
      </c>
    </row>
    <row r="23" spans="1:11" ht="12" customHeight="1" x14ac:dyDescent="0.25">
      <c r="B23" s="1">
        <f t="shared" ca="1" si="7"/>
        <v>20</v>
      </c>
      <c r="C23" s="34">
        <f t="shared" ca="1" si="4"/>
        <v>-20</v>
      </c>
      <c r="D23" s="1">
        <f t="shared" ca="1" si="10"/>
        <v>2</v>
      </c>
      <c r="E23" s="35">
        <f t="shared" ca="1" si="12"/>
        <v>-40</v>
      </c>
      <c r="F23" s="1">
        <f t="shared" ca="1" si="8"/>
        <v>40</v>
      </c>
      <c r="G23" s="1">
        <f ca="1">SUM($E$1:E23)</f>
        <v>619.20000000000005</v>
      </c>
      <c r="H23" s="35">
        <f t="shared" ca="1" si="11"/>
        <v>2</v>
      </c>
      <c r="I23" s="1">
        <f t="shared" ca="1" si="2"/>
        <v>-40</v>
      </c>
      <c r="J23" s="1">
        <f t="shared" ca="1" si="9"/>
        <v>40</v>
      </c>
      <c r="K23" s="1">
        <f ca="1">SUM($I$1:I23)</f>
        <v>1885.8</v>
      </c>
    </row>
    <row r="24" spans="1:11" ht="12" customHeight="1" x14ac:dyDescent="0.25">
      <c r="B24" s="1">
        <f t="shared" ca="1" si="7"/>
        <v>20</v>
      </c>
      <c r="C24" s="34">
        <f t="shared" ca="1" si="4"/>
        <v>-20</v>
      </c>
      <c r="D24" s="1">
        <f t="shared" ca="1" si="10"/>
        <v>3</v>
      </c>
      <c r="E24" s="35">
        <f t="shared" ca="1" si="12"/>
        <v>-60</v>
      </c>
      <c r="F24" s="1">
        <f t="shared" ca="1" si="8"/>
        <v>60</v>
      </c>
      <c r="G24" s="1">
        <f ca="1">SUM($E$1:E24)</f>
        <v>559.20000000000005</v>
      </c>
      <c r="H24" s="35">
        <f t="shared" ca="1" si="11"/>
        <v>4</v>
      </c>
      <c r="I24" s="1">
        <f t="shared" ca="1" si="2"/>
        <v>-80</v>
      </c>
      <c r="J24" s="1">
        <f t="shared" ca="1" si="9"/>
        <v>80</v>
      </c>
      <c r="K24" s="1">
        <f ca="1">SUM($I$1:I24)</f>
        <v>1805.8</v>
      </c>
    </row>
    <row r="25" spans="1:11" ht="12" customHeight="1" x14ac:dyDescent="0.25">
      <c r="B25" s="1">
        <f t="shared" ca="1" si="7"/>
        <v>20</v>
      </c>
      <c r="C25" s="34">
        <f t="shared" ca="1" si="4"/>
        <v>-20</v>
      </c>
      <c r="D25" s="1">
        <f t="shared" ca="1" si="10"/>
        <v>4</v>
      </c>
      <c r="E25" s="35">
        <f t="shared" ca="1" si="12"/>
        <v>-80</v>
      </c>
      <c r="F25" s="1">
        <f t="shared" ca="1" si="8"/>
        <v>80</v>
      </c>
      <c r="G25" s="1">
        <f ca="1">SUM($E$1:E25)</f>
        <v>479.20000000000005</v>
      </c>
      <c r="H25" s="35">
        <f t="shared" ca="1" si="11"/>
        <v>8</v>
      </c>
      <c r="I25" s="1">
        <f t="shared" ca="1" si="2"/>
        <v>-160</v>
      </c>
      <c r="J25" s="1">
        <f t="shared" ca="1" si="9"/>
        <v>160</v>
      </c>
      <c r="K25" s="1">
        <f ca="1">SUM($I$1:I25)</f>
        <v>1645.8</v>
      </c>
    </row>
    <row r="26" spans="1:11" ht="12" customHeight="1" x14ac:dyDescent="0.25">
      <c r="B26" s="1">
        <f t="shared" ca="1" si="7"/>
        <v>20</v>
      </c>
      <c r="C26" s="34">
        <f t="shared" ca="1" si="4"/>
        <v>0.69999999999999929</v>
      </c>
      <c r="D26" s="1">
        <f t="shared" ca="1" si="10"/>
        <v>5</v>
      </c>
      <c r="E26" s="35">
        <f t="shared" ca="1" si="12"/>
        <v>3.4999999999999964</v>
      </c>
      <c r="F26" s="1">
        <f t="shared" ca="1" si="8"/>
        <v>100</v>
      </c>
      <c r="G26" s="1">
        <f ca="1">SUM($E$1:E26)</f>
        <v>482.70000000000005</v>
      </c>
      <c r="H26" s="35">
        <f t="shared" ca="1" si="11"/>
        <v>16</v>
      </c>
      <c r="I26" s="1">
        <f t="shared" ca="1" si="2"/>
        <v>11.199999999999989</v>
      </c>
      <c r="J26" s="1">
        <f t="shared" ca="1" si="9"/>
        <v>320</v>
      </c>
      <c r="K26" s="1">
        <f ca="1">SUM($I$1:I26)</f>
        <v>1657</v>
      </c>
    </row>
    <row r="27" spans="1:11" ht="12" customHeight="1" x14ac:dyDescent="0.25">
      <c r="B27" s="1">
        <f t="shared" ca="1" si="7"/>
        <v>20</v>
      </c>
      <c r="C27" s="34">
        <f t="shared" ca="1" si="4"/>
        <v>-20</v>
      </c>
      <c r="D27" s="1">
        <f t="shared" ca="1" si="10"/>
        <v>1</v>
      </c>
      <c r="E27" s="35">
        <f t="shared" ca="1" si="12"/>
        <v>-20</v>
      </c>
      <c r="F27" s="1">
        <f t="shared" ca="1" si="8"/>
        <v>20</v>
      </c>
      <c r="G27" s="1">
        <f ca="1">SUM($E$1:E27)</f>
        <v>462.70000000000005</v>
      </c>
      <c r="H27" s="35">
        <f t="shared" ca="1" si="11"/>
        <v>1</v>
      </c>
      <c r="I27" s="1">
        <f t="shared" ca="1" si="2"/>
        <v>-20</v>
      </c>
      <c r="J27" s="1">
        <f t="shared" ca="1" si="9"/>
        <v>20</v>
      </c>
      <c r="K27" s="1">
        <f ca="1">SUM($I$1:I27)</f>
        <v>1637</v>
      </c>
    </row>
    <row r="28" spans="1:11" ht="12" customHeight="1" x14ac:dyDescent="0.25">
      <c r="B28" s="1">
        <f t="shared" ca="1" si="7"/>
        <v>20</v>
      </c>
      <c r="C28" s="34">
        <f t="shared" ca="1" si="4"/>
        <v>-10</v>
      </c>
      <c r="D28" s="1">
        <f t="shared" ca="1" si="10"/>
        <v>2</v>
      </c>
      <c r="E28" s="35">
        <f t="shared" ca="1" si="12"/>
        <v>-20</v>
      </c>
      <c r="F28" s="1">
        <f t="shared" ca="1" si="8"/>
        <v>40</v>
      </c>
      <c r="G28" s="1">
        <f ca="1">SUM($E$1:E28)</f>
        <v>442.70000000000005</v>
      </c>
      <c r="H28" s="35">
        <f t="shared" ca="1" si="11"/>
        <v>2</v>
      </c>
      <c r="I28" s="1">
        <f t="shared" ca="1" si="2"/>
        <v>-20</v>
      </c>
      <c r="J28" s="1">
        <f t="shared" ca="1" si="9"/>
        <v>40</v>
      </c>
      <c r="K28" s="1">
        <f ca="1">SUM($I$1:I28)</f>
        <v>1617</v>
      </c>
    </row>
    <row r="29" spans="1:11" ht="12" customHeight="1" x14ac:dyDescent="0.25">
      <c r="B29" s="1">
        <f t="shared" ca="1" si="7"/>
        <v>20</v>
      </c>
      <c r="C29" s="34">
        <f t="shared" ca="1" si="4"/>
        <v>-20</v>
      </c>
      <c r="D29" s="1">
        <f t="shared" ca="1" si="10"/>
        <v>3</v>
      </c>
      <c r="E29" s="35">
        <f t="shared" ca="1" si="12"/>
        <v>-60</v>
      </c>
      <c r="F29" s="1">
        <f t="shared" ca="1" si="8"/>
        <v>60</v>
      </c>
      <c r="G29" s="1">
        <f ca="1">SUM($E$1:E29)</f>
        <v>382.70000000000005</v>
      </c>
      <c r="H29" s="35">
        <f t="shared" ca="1" si="11"/>
        <v>4</v>
      </c>
      <c r="I29" s="1">
        <f t="shared" ca="1" si="2"/>
        <v>-80</v>
      </c>
      <c r="J29" s="1">
        <f t="shared" ca="1" si="9"/>
        <v>80</v>
      </c>
      <c r="K29" s="1">
        <f ca="1">SUM($I$1:I29)</f>
        <v>1537</v>
      </c>
    </row>
    <row r="30" spans="1:11" ht="12" customHeight="1" x14ac:dyDescent="0.25">
      <c r="B30" s="1">
        <f t="shared" ca="1" si="7"/>
        <v>20</v>
      </c>
      <c r="C30" s="34">
        <f t="shared" ca="1" si="4"/>
        <v>12.399999999999999</v>
      </c>
      <c r="D30" s="1">
        <f t="shared" ca="1" si="10"/>
        <v>4</v>
      </c>
      <c r="E30" s="35">
        <f t="shared" ca="1" si="12"/>
        <v>49.599999999999994</v>
      </c>
      <c r="F30" s="1">
        <f t="shared" ca="1" si="8"/>
        <v>80</v>
      </c>
      <c r="G30" s="1">
        <f ca="1">SUM($E$1:E30)</f>
        <v>432.30000000000007</v>
      </c>
      <c r="H30" s="35">
        <f t="shared" ca="1" si="11"/>
        <v>8</v>
      </c>
      <c r="I30" s="1">
        <f t="shared" ca="1" si="2"/>
        <v>99.199999999999989</v>
      </c>
      <c r="J30" s="1">
        <f t="shared" ca="1" si="9"/>
        <v>160</v>
      </c>
      <c r="K30" s="1">
        <f ca="1">SUM($I$1:I30)</f>
        <v>1636.2</v>
      </c>
    </row>
    <row r="31" spans="1:11" ht="12" customHeight="1" x14ac:dyDescent="0.25">
      <c r="C31" s="34">
        <f t="shared" ca="1" si="4"/>
        <v>0</v>
      </c>
      <c r="E31" s="35"/>
      <c r="H31" s="35"/>
      <c r="K31" s="1"/>
    </row>
    <row r="32" spans="1:11" s="31" customFormat="1" ht="12" customHeight="1" x14ac:dyDescent="0.25">
      <c r="A32" s="32"/>
      <c r="B32" s="32" t="s">
        <v>33</v>
      </c>
      <c r="C32" s="33" t="s">
        <v>22</v>
      </c>
      <c r="D32" s="32" t="s">
        <v>95</v>
      </c>
      <c r="E32" s="33" t="s">
        <v>31</v>
      </c>
      <c r="F32" s="32" t="s">
        <v>23</v>
      </c>
      <c r="G32" s="32" t="s">
        <v>99</v>
      </c>
      <c r="H32" s="32"/>
      <c r="I32" s="32" t="s">
        <v>35</v>
      </c>
      <c r="J32" s="32" t="s">
        <v>34</v>
      </c>
      <c r="K32" s="31" t="s">
        <v>100</v>
      </c>
    </row>
    <row r="33" spans="1:11" s="38" customFormat="1" ht="12" customHeight="1" x14ac:dyDescent="0.25">
      <c r="A33" s="36"/>
      <c r="B33" s="37">
        <f ca="1">SUM(B1:B30)</f>
        <v>600</v>
      </c>
      <c r="C33" s="39">
        <f ca="1">SUM(C1:C30)</f>
        <v>-7.2000000000000135</v>
      </c>
      <c r="D33" s="37">
        <f ca="1">B33+C33</f>
        <v>592.79999999999995</v>
      </c>
      <c r="E33" s="39">
        <f ca="1">SUM(E1:E30)</f>
        <v>432.30000000000007</v>
      </c>
      <c r="F33" s="37">
        <f ca="1">SUM(F1:F30)</f>
        <v>1380</v>
      </c>
      <c r="G33" s="37">
        <f ca="1">E33+F33</f>
        <v>1812.3000000000002</v>
      </c>
      <c r="H33" s="36"/>
      <c r="I33" s="39">
        <f ca="1">SUM(I1:I30)</f>
        <v>1636.2</v>
      </c>
      <c r="J33" s="37">
        <f ca="1">SUM(J1:J30)</f>
        <v>2200</v>
      </c>
      <c r="K33" s="37">
        <f ca="1">I33+J33</f>
        <v>3836.2</v>
      </c>
    </row>
    <row r="34" spans="1:11" ht="12" customHeight="1" x14ac:dyDescent="0.25">
      <c r="C34" s="34"/>
      <c r="E34" s="35"/>
      <c r="H34" s="35"/>
      <c r="K34" s="1"/>
    </row>
    <row r="35" spans="1:11" ht="12" customHeight="1" x14ac:dyDescent="0.25">
      <c r="C35" s="34"/>
      <c r="E35" s="35"/>
      <c r="H35" s="35"/>
    </row>
    <row r="36" spans="1:11" ht="12" customHeight="1" x14ac:dyDescent="0.25">
      <c r="C36" s="34"/>
      <c r="E36" s="35"/>
      <c r="H36" s="35"/>
    </row>
    <row r="37" spans="1:11" ht="12" customHeight="1" x14ac:dyDescent="0.25">
      <c r="C37" s="34"/>
      <c r="E37" s="35"/>
      <c r="H37" s="35"/>
    </row>
    <row r="38" spans="1:11" ht="12" customHeight="1" x14ac:dyDescent="0.25">
      <c r="C38" s="34"/>
      <c r="E38" s="35"/>
      <c r="H38" s="35"/>
    </row>
    <row r="39" spans="1:11" ht="12" customHeight="1" x14ac:dyDescent="0.25">
      <c r="C39" s="34"/>
      <c r="E39" s="35"/>
      <c r="H39" s="35"/>
    </row>
    <row r="40" spans="1:11" ht="12" customHeight="1" x14ac:dyDescent="0.25">
      <c r="C40" s="34"/>
      <c r="E40" s="35"/>
      <c r="H40" s="35"/>
    </row>
    <row r="41" spans="1:11" ht="12" customHeight="1" x14ac:dyDescent="0.25">
      <c r="C41" s="34"/>
      <c r="E41" s="35"/>
      <c r="H41" s="3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Mises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Feuil28</vt:lpstr>
      <vt:lpstr>Feuil29</vt:lpstr>
      <vt:lpstr>Feuil30</vt:lpstr>
      <vt:lpstr>Feuil31</vt:lpstr>
      <vt:lpstr>SEPTEMBRE 2018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2018-10-19T02:37:32Z</dcterms:modified>
</cp:coreProperties>
</file>