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illi4m\Desktop\"/>
    </mc:Choice>
  </mc:AlternateContent>
  <bookViews>
    <workbookView xWindow="0" yWindow="0" windowWidth="28800" windowHeight="12225" activeTab="3"/>
  </bookViews>
  <sheets>
    <sheet name="Home" sheetId="2" r:id="rId1"/>
    <sheet name="Pneus" sheetId="1" r:id="rId2"/>
    <sheet name="Pièces" sheetId="4" r:id="rId3"/>
    <sheet name="Entrée - sortie" sheetId="3" r:id="rId4"/>
    <sheet name="config" sheetId="5" r:id="rId5"/>
  </sheets>
  <definedNames>
    <definedName name="_xlnm._FilterDatabase" localSheetId="1" hidden="1">Pneus!$B$5:$AD$11</definedName>
    <definedName name="refarticle">Tableau1[[#All],[Ref Pneu]]</definedName>
    <definedName name="refpiece">Tableau2[Réf Article]</definedName>
    <definedName name="refpneu">Tableau1[Ref Pneu]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4" l="1"/>
  <c r="I11" i="4"/>
  <c r="M6" i="1" l="1"/>
  <c r="N7" i="1"/>
  <c r="N8" i="1"/>
  <c r="N9" i="1"/>
  <c r="N10" i="1"/>
  <c r="N11" i="1"/>
  <c r="G10" i="4" l="1"/>
  <c r="I10" i="4"/>
  <c r="M7" i="1"/>
  <c r="M8" i="1"/>
  <c r="M9" i="1"/>
  <c r="M10" i="1"/>
  <c r="M11" i="1"/>
  <c r="G9" i="4" l="1"/>
  <c r="I9" i="4"/>
  <c r="G8" i="4" l="1"/>
  <c r="I8" i="4"/>
  <c r="I7" i="4" l="1"/>
  <c r="G7" i="4"/>
  <c r="I6" i="4"/>
  <c r="G6" i="4"/>
  <c r="O7" i="1"/>
  <c r="Q7" i="1"/>
  <c r="O10" i="1" l="1"/>
  <c r="Q10" i="1"/>
  <c r="O11" i="1"/>
  <c r="Q11" i="1"/>
  <c r="O6" i="1" l="1"/>
  <c r="Q6" i="1"/>
  <c r="O9" i="1"/>
  <c r="Q9" i="1"/>
  <c r="O8" i="1"/>
  <c r="Q8" i="1"/>
</calcChain>
</file>

<file path=xl/sharedStrings.xml><?xml version="1.0" encoding="utf-8"?>
<sst xmlns="http://schemas.openxmlformats.org/spreadsheetml/2006/main" count="219" uniqueCount="118">
  <si>
    <t>Marque</t>
  </si>
  <si>
    <t>Largeur</t>
  </si>
  <si>
    <t>hauteur</t>
  </si>
  <si>
    <t>Modèle</t>
  </si>
  <si>
    <t>Runflat</t>
  </si>
  <si>
    <t>Saison</t>
  </si>
  <si>
    <t>Stock</t>
  </si>
  <si>
    <t>Stock Min</t>
  </si>
  <si>
    <t>Flag</t>
  </si>
  <si>
    <t>&gt;10</t>
  </si>
  <si>
    <t>Prix Unitaire</t>
  </si>
  <si>
    <t>Valeur stock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</si>
  <si>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</si>
  <si>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</si>
  <si>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</si>
  <si>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</si>
  <si>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</si>
  <si>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</si>
  <si>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</si>
  <si>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</si>
  <si>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</si>
  <si>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</si>
  <si>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Colonne1</t>
  </si>
  <si>
    <t>Status</t>
  </si>
  <si>
    <t>Active</t>
  </si>
  <si>
    <t>pirelli</t>
  </si>
  <si>
    <t>p07</t>
  </si>
  <si>
    <t>205</t>
  </si>
  <si>
    <t>35</t>
  </si>
  <si>
    <t>16</t>
  </si>
  <si>
    <t>v</t>
  </si>
  <si>
    <t>102</t>
  </si>
  <si>
    <t>ete</t>
  </si>
  <si>
    <t>non</t>
  </si>
  <si>
    <t>pirp00</t>
  </si>
  <si>
    <t>P0</t>
  </si>
  <si>
    <t>215</t>
  </si>
  <si>
    <t>55</t>
  </si>
  <si>
    <t>w</t>
  </si>
  <si>
    <t>105</t>
  </si>
  <si>
    <t>r</t>
  </si>
  <si>
    <t>michelin</t>
  </si>
  <si>
    <t>winterx</t>
  </si>
  <si>
    <t>265</t>
  </si>
  <si>
    <t>19</t>
  </si>
  <si>
    <t>20</t>
  </si>
  <si>
    <t>hiver</t>
  </si>
  <si>
    <t>Date</t>
  </si>
  <si>
    <t>Type</t>
  </si>
  <si>
    <t>Numéro Facture</t>
  </si>
  <si>
    <t xml:space="preserve">Référence article </t>
  </si>
  <si>
    <t>Nombre</t>
  </si>
  <si>
    <t>Ranking</t>
  </si>
  <si>
    <t>conti564</t>
  </si>
  <si>
    <t>continetal</t>
  </si>
  <si>
    <t>primo</t>
  </si>
  <si>
    <t>195</t>
  </si>
  <si>
    <t>15</t>
  </si>
  <si>
    <t/>
  </si>
  <si>
    <t>all</t>
  </si>
  <si>
    <t>gre</t>
  </si>
  <si>
    <t>propooo</t>
  </si>
  <si>
    <t>255</t>
  </si>
  <si>
    <t>30</t>
  </si>
  <si>
    <t>g</t>
  </si>
  <si>
    <t>25</t>
  </si>
  <si>
    <t>oui</t>
  </si>
  <si>
    <t>conti</t>
  </si>
  <si>
    <t>wxv</t>
  </si>
  <si>
    <t>14</t>
  </si>
  <si>
    <t>12</t>
  </si>
  <si>
    <t>Réf Article</t>
  </si>
  <si>
    <t>Nom</t>
  </si>
  <si>
    <t>Description</t>
  </si>
  <si>
    <t>Stock min.</t>
  </si>
  <si>
    <t>vide</t>
  </si>
  <si>
    <t>Inactive</t>
  </si>
  <si>
    <t>123</t>
  </si>
  <si>
    <t>nom11</t>
  </si>
  <si>
    <t xml:space="preserve">desc111		</t>
  </si>
  <si>
    <t>555</t>
  </si>
  <si>
    <t>test3</t>
  </si>
  <si>
    <t xml:space="preserve">foidjfiosfjio		</t>
  </si>
  <si>
    <t>Ind.Vit.</t>
  </si>
  <si>
    <t>Ind.Char.</t>
  </si>
  <si>
    <t>diam</t>
  </si>
  <si>
    <t>Prix Vente</t>
  </si>
  <si>
    <t>Prix Achat</t>
  </si>
  <si>
    <t>Marge Bénéfice</t>
  </si>
  <si>
    <t>%</t>
  </si>
  <si>
    <t>5555</t>
  </si>
  <si>
    <t>pot echapp</t>
  </si>
  <si>
    <t xml:space="preserve">echapp VW		</t>
  </si>
  <si>
    <t>Marque / Nom</t>
  </si>
  <si>
    <t>Modèle / Description</t>
  </si>
  <si>
    <t>Prix Total</t>
  </si>
  <si>
    <t>15/10/2018</t>
  </si>
  <si>
    <t>414</t>
  </si>
  <si>
    <t>254254</t>
  </si>
  <si>
    <t>25454</t>
  </si>
  <si>
    <t>2542425</t>
  </si>
  <si>
    <t>11144114</t>
  </si>
  <si>
    <t>55245254</t>
  </si>
  <si>
    <t>4525454</t>
  </si>
  <si>
    <t>4755</t>
  </si>
  <si>
    <t>5225</t>
  </si>
  <si>
    <t>452254</t>
  </si>
  <si>
    <t>16/10/2018</t>
  </si>
  <si>
    <t>Sortie</t>
  </si>
  <si>
    <t>11111</t>
  </si>
  <si>
    <t>Entrée</t>
  </si>
  <si>
    <t>111</t>
  </si>
  <si>
    <t>Ref Pneu</t>
  </si>
  <si>
    <t>32132</t>
  </si>
  <si>
    <t>Label12</t>
  </si>
  <si>
    <t>16516</t>
  </si>
  <si>
    <t>borrt</t>
  </si>
  <si>
    <t xml:space="preserve">eoifjzoizfjizofjzoif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</si>
</sst>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€&quot;#,##0.00_);\(&quot;€&quot;#,##0.00\)"/>
    <numFmt numFmtId="165" formatCode="&quot;Besoin&quot;"/>
    <numFmt numFmtId="166" formatCode="&quot;&quot;"/>
    <numFmt numFmtId="167" formatCode="&quot; 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NumberFormat="1"/>
    <xf numFmtId="165" fontId="0" fillId="0" borderId="0" xfId="0" applyNumberFormat="1"/>
    <xf numFmtId="0" fontId="2" fillId="0" borderId="0" xfId="0" applyFont="1" applyAlignment="1">
      <alignment horizontal="center" vertical="center"/>
    </xf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166" fontId="0" fillId="0" borderId="0" xfId="0" applyNumberFormat="1"/>
    <xf numFmtId="0" fontId="0" fillId="0" borderId="0" xfId="0" applyNumberFormat="1" applyAlignment="1">
      <alignment horizontal="left"/>
    </xf>
    <xf numFmtId="0" fontId="4" fillId="2" borderId="0" xfId="0" applyFont="1" applyFill="1" applyAlignment="1">
      <alignment vertical="center"/>
    </xf>
    <xf numFmtId="0" fontId="0" fillId="3" borderId="0" xfId="0" applyFill="1"/>
    <xf numFmtId="167" fontId="0" fillId="0" borderId="0" xfId="0" applyNumberFormat="1"/>
    <xf numFmtId="0" fontId="0" fillId="0" borderId="0" xfId="0" applyNumberFormat="1" applyAlignment="1">
      <alignment horizontal="left" vertical="center"/>
    </xf>
  </cellXfs>
  <cellStyles count="1">
    <cellStyle name="Normal" xfId="0" builtinId="0"/>
  </cellStyles>
  <dxfs count="3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&quot;Besoin&quot;"/>
    </dxf>
    <dxf>
      <numFmt numFmtId="167" formatCode="&quot; &quot;"/>
    </dxf>
    <dxf>
      <alignment horizontal="center" vertical="center" textRotation="0" wrapText="0" indent="0" justifyLastLine="0" shrinkToFit="0" readingOrder="0"/>
    </dxf>
    <dxf>
      <fill>
        <patternFill>
          <bgColor theme="1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&quot;Besoin&quot;"/>
    </dxf>
    <dxf>
      <numFmt numFmtId="166" formatCode="&quot;&quot;"/>
    </dxf>
    <dxf>
      <numFmt numFmtId="0" formatCode="General"/>
    </dxf>
    <dxf>
      <numFmt numFmtId="164" formatCode="&quot;€&quot;#,##0.00_);\(&quot;€&quot;#,##0.00\)"/>
    </dxf>
    <dxf>
      <numFmt numFmtId="2" formatCode="0.00"/>
    </dxf>
    <dxf>
      <numFmt numFmtId="0" formatCode="General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ill>
        <patternFill>
          <bgColor theme="1"/>
        </patternFill>
      </fill>
    </dxf>
    <dxf>
      <fill>
        <patternFill>
          <bgColor theme="4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</xdr:row>
          <xdr:rowOff>47625</xdr:rowOff>
        </xdr:from>
        <xdr:to>
          <xdr:col>2</xdr:col>
          <xdr:colOff>19050</xdr:colOff>
          <xdr:row>3</xdr:row>
          <xdr:rowOff>161925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66675</xdr:rowOff>
        </xdr:from>
        <xdr:to>
          <xdr:col>2</xdr:col>
          <xdr:colOff>38100</xdr:colOff>
          <xdr:row>3</xdr:row>
          <xdr:rowOff>180975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2</xdr:row>
          <xdr:rowOff>76200</xdr:rowOff>
        </xdr:from>
        <xdr:to>
          <xdr:col>3</xdr:col>
          <xdr:colOff>276225</xdr:colOff>
          <xdr:row>4</xdr:row>
          <xdr:rowOff>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2</xdr:row>
          <xdr:rowOff>66675</xdr:rowOff>
        </xdr:from>
        <xdr:to>
          <xdr:col>4</xdr:col>
          <xdr:colOff>1504950</xdr:colOff>
          <xdr:row>3</xdr:row>
          <xdr:rowOff>180975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5:AD11" headerRowDxfId="27">
  <autoFilter ref="B5:AD11"/>
  <sortState ref="B6:AC11">
    <sortCondition descending="1" ref="J5:J11"/>
  </sortState>
  <tableColumns count="29">
    <tableColumn id="1" name="Ref Pneu" totalsRowLabel="Total" dataDxfId="26"/>
    <tableColumn id="2" name="Marque"/>
    <tableColumn id="3" name="Modèle"/>
    <tableColumn id="4" name="Largeur"/>
    <tableColumn id="5" name="hauteur"/>
    <tableColumn id="6" name="diam" dataDxfId="25"/>
    <tableColumn id="7" name="Ind.Vit."/>
    <tableColumn id="8" name="Ind.Char."/>
    <tableColumn id="9" name="Saison"/>
    <tableColumn id="10" name="Runflat"/>
    <tableColumn id="11" name="Prix Achat"/>
    <tableColumn id="28" name="Prix Vente" dataDxfId="24">
      <calculatedColumnFormula>Tableau1[[#This Row],[Prix Achat]]*config!C4</calculatedColumnFormula>
    </tableColumn>
    <tableColumn id="12" name="Stock" dataDxfId="23">
      <calculatedColumnFormula>SUMIFS(Tableau3[Nombre],Tableau3[[Référence article ]],Tableau1[Ref Pneu],Tableau3[Type],"Entrée")</calculatedColumnFormula>
    </tableColumn>
    <tableColumn id="13" name="Valeur stock">
      <calculatedColumnFormula>L6*N6</calculatedColumnFormula>
    </tableColumn>
    <tableColumn id="14" name="Stock Min"/>
    <tableColumn id="15" name="Flag" dataDxfId="22">
      <calculatedColumnFormula>IF(N6&lt;P6,1,"")</calculatedColumnFormula>
    </tableColumn>
    <tableColumn id="29" name="Status" dataDxfId="21"/>
    <tableColumn id="16" name="Colonne1"/>
    <tableColumn id="17" name="1"/>
    <tableColumn id="18" name="2"/>
    <tableColumn id="19" name="3"/>
    <tableColumn id="20" name="4"/>
    <tableColumn id="21" name="5"/>
    <tableColumn id="22" name="6"/>
    <tableColumn id="23" name="7"/>
    <tableColumn id="24" name="8"/>
    <tableColumn id="25" name="9"/>
    <tableColumn id="26" name="10"/>
    <tableColumn id="27" name="&gt;10" totalsRowFunction="coun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5:V11" totalsRowShown="0" headerRowDxfId="14">
  <autoFilter ref="B5:V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1" name="Réf Article"/>
    <tableColumn id="2" name="Nom"/>
    <tableColumn id="3" name="Description"/>
    <tableColumn id="4" name="Prix Unitaire"/>
    <tableColumn id="5" name="Stock"/>
    <tableColumn id="6" name="Valeur stock">
      <calculatedColumnFormula>E6*F6</calculatedColumnFormula>
    </tableColumn>
    <tableColumn id="7" name="Stock min."/>
    <tableColumn id="8" name="Flag" dataDxfId="13">
      <calculatedColumnFormula>IF(F6&lt;H6,1,"")</calculatedColumnFormula>
    </tableColumn>
    <tableColumn id="22" name="Status" dataDxfId="12"/>
    <tableColumn id="9" name="vide"/>
    <tableColumn id="10" name="1"/>
    <tableColumn id="11" name="2"/>
    <tableColumn id="12" name="3"/>
    <tableColumn id="13" name="4"/>
    <tableColumn id="14" name="5"/>
    <tableColumn id="15" name="6"/>
    <tableColumn id="16" name="7"/>
    <tableColumn id="17" name="8"/>
    <tableColumn id="18" name="9"/>
    <tableColumn id="19" name="10"/>
    <tableColumn id="20" name="&gt;1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5:K6" totalsRowShown="0" headerRowDxfId="11" dataDxfId="10">
  <tableColumns count="10">
    <tableColumn id="1" name="Date" dataDxfId="9"/>
    <tableColumn id="2" name="Type" dataDxfId="8"/>
    <tableColumn id="3" name="Numéro Facture" dataDxfId="7"/>
    <tableColumn id="4" name="Référence article " dataDxfId="6"/>
    <tableColumn id="7" name="Marque / Nom" dataDxfId="5"/>
    <tableColumn id="8" name="Modèle / Description" dataDxfId="4"/>
    <tableColumn id="5" name="Nombre" dataDxfId="3"/>
    <tableColumn id="9" name="Prix Achat" dataDxfId="2"/>
    <tableColumn id="10" name="Prix Total" dataDxfId="1"/>
    <tableColumn id="6" name="Ranking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39" sqref="C3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AD11"/>
  <sheetViews>
    <sheetView workbookViewId="0">
      <selection activeCell="N13" sqref="N13"/>
    </sheetView>
  </sheetViews>
  <sheetFormatPr baseColWidth="10" defaultColWidth="9.140625" defaultRowHeight="15" x14ac:dyDescent="0.25"/>
  <cols>
    <col min="1" max="1" width="2.7109375" customWidth="1"/>
    <col min="2" max="2" width="15.5703125" customWidth="1"/>
    <col min="3" max="3" width="14.85546875" customWidth="1"/>
    <col min="4" max="4" width="18" customWidth="1"/>
    <col min="5" max="5" width="11.5703125" customWidth="1"/>
    <col min="6" max="6" width="11.42578125" customWidth="1"/>
    <col min="7" max="7" width="9.5703125" style="6" customWidth="1"/>
    <col min="8" max="8" width="11.85546875" customWidth="1"/>
    <col min="9" max="9" width="13.28515625" customWidth="1"/>
    <col min="10" max="10" width="12" customWidth="1"/>
    <col min="11" max="11" width="10.7109375" customWidth="1"/>
    <col min="12" max="12" width="16.28515625" customWidth="1"/>
    <col min="13" max="13" width="14.28515625" customWidth="1"/>
    <col min="14" max="14" width="11.5703125" customWidth="1"/>
    <col min="15" max="15" width="15.85546875" customWidth="1"/>
    <col min="16" max="16" width="13.28515625" customWidth="1"/>
    <col min="17" max="17" width="7.85546875" customWidth="1"/>
    <col min="18" max="18" width="10.140625" customWidth="1"/>
    <col min="19" max="19" width="1" customWidth="1"/>
    <col min="20" max="28" width="4.28515625" customWidth="1"/>
    <col min="29" max="29" width="5.42578125" customWidth="1"/>
    <col min="30" max="30" width="6.7109375" customWidth="1"/>
  </cols>
  <sheetData>
    <row r="3" spans="2:30" x14ac:dyDescent="0.25">
      <c r="G3"/>
    </row>
    <row r="4" spans="2:30" x14ac:dyDescent="0.25">
      <c r="T4">
        <v>1</v>
      </c>
      <c r="U4">
        <v>2</v>
      </c>
      <c r="V4">
        <v>3</v>
      </c>
      <c r="W4">
        <v>4</v>
      </c>
      <c r="X4">
        <v>5</v>
      </c>
      <c r="Y4">
        <v>6</v>
      </c>
      <c r="Z4">
        <v>7</v>
      </c>
      <c r="AA4">
        <v>8</v>
      </c>
      <c r="AB4">
        <v>9</v>
      </c>
      <c r="AC4">
        <v>10</v>
      </c>
    </row>
    <row r="5" spans="2:30" x14ac:dyDescent="0.25">
      <c r="B5" s="10" t="s">
        <v>112</v>
      </c>
      <c r="C5" s="10" t="s">
        <v>0</v>
      </c>
      <c r="D5" s="10" t="s">
        <v>3</v>
      </c>
      <c r="E5" s="10" t="s">
        <v>1</v>
      </c>
      <c r="F5" s="10" t="s">
        <v>2</v>
      </c>
      <c r="G5" s="11" t="s">
        <v>85</v>
      </c>
      <c r="H5" s="10" t="s">
        <v>83</v>
      </c>
      <c r="I5" s="10" t="s">
        <v>84</v>
      </c>
      <c r="J5" s="10" t="s">
        <v>5</v>
      </c>
      <c r="K5" s="10" t="s">
        <v>4</v>
      </c>
      <c r="L5" s="10" t="s">
        <v>87</v>
      </c>
      <c r="M5" s="10" t="s">
        <v>86</v>
      </c>
      <c r="N5" s="10" t="s">
        <v>6</v>
      </c>
      <c r="O5" s="10" t="s">
        <v>11</v>
      </c>
      <c r="P5" s="10" t="s">
        <v>7</v>
      </c>
      <c r="Q5" s="10" t="s">
        <v>8</v>
      </c>
      <c r="R5" s="10" t="s">
        <v>23</v>
      </c>
      <c r="S5" s="4" t="s">
        <v>22</v>
      </c>
      <c r="T5" s="1" t="s">
        <v>12</v>
      </c>
      <c r="U5" s="1" t="s">
        <v>13</v>
      </c>
      <c r="V5" s="1" t="s">
        <v>14</v>
      </c>
      <c r="W5" s="1" t="s">
        <v>15</v>
      </c>
      <c r="X5" s="1" t="s">
        <v>16</v>
      </c>
      <c r="Y5" s="1" t="s">
        <v>17</v>
      </c>
      <c r="Z5" s="1" t="s">
        <v>18</v>
      </c>
      <c r="AA5" s="1" t="s">
        <v>19</v>
      </c>
      <c r="AB5" s="1" t="s">
        <v>20</v>
      </c>
      <c r="AC5" s="1" t="s">
        <v>21</v>
      </c>
      <c r="AD5" s="1" t="s">
        <v>9</v>
      </c>
    </row>
    <row r="6" spans="2:30" x14ac:dyDescent="0.25">
      <c r="B6" s="17">
        <v>654651</v>
      </c>
      <c r="C6" t="s">
        <v>41</v>
      </c>
      <c r="D6" t="s">
        <v>42</v>
      </c>
      <c r="E6" t="s">
        <v>43</v>
      </c>
      <c r="F6" s="2" t="s">
        <v>28</v>
      </c>
      <c r="G6" s="6" t="s">
        <v>44</v>
      </c>
      <c r="H6" t="s">
        <v>38</v>
      </c>
      <c r="I6" t="s">
        <v>45</v>
      </c>
      <c r="J6" t="s">
        <v>46</v>
      </c>
      <c r="K6" t="s">
        <v>33</v>
      </c>
      <c r="L6" s="5">
        <v>250</v>
      </c>
      <c r="M6" s="5">
        <f>Tableau1[[#This Row],[Prix Achat]]*config!C4</f>
        <v>0</v>
      </c>
      <c r="O6">
        <f t="shared" ref="O6:O11" si="0">L6*N6</f>
        <v>0</v>
      </c>
      <c r="P6">
        <v>5</v>
      </c>
      <c r="Q6" s="12">
        <f t="shared" ref="Q6:Q11" si="1">IF(N6&lt;P6,1,"")</f>
        <v>1</v>
      </c>
      <c r="R6" s="3" t="s">
        <v>24</v>
      </c>
    </row>
    <row r="7" spans="2:30" x14ac:dyDescent="0.25">
      <c r="B7" s="17">
        <v>12445</v>
      </c>
      <c r="C7" t="s">
        <v>67</v>
      </c>
      <c r="D7" t="s">
        <v>68</v>
      </c>
      <c r="E7" t="s">
        <v>43</v>
      </c>
      <c r="F7" s="2" t="s">
        <v>57</v>
      </c>
      <c r="G7" s="6" t="s">
        <v>69</v>
      </c>
      <c r="H7" t="s">
        <v>38</v>
      </c>
      <c r="I7" t="s">
        <v>70</v>
      </c>
      <c r="J7" t="s">
        <v>46</v>
      </c>
      <c r="K7" t="s">
        <v>33</v>
      </c>
      <c r="L7" s="5">
        <v>35</v>
      </c>
      <c r="M7" s="5">
        <f>Tableau1[[#This Row],[Prix Achat]]*config!C5</f>
        <v>59.5</v>
      </c>
      <c r="N7">
        <f>SUMIFS(Tableau3[Nombre],Tableau3[[Référence article ]],Tableau1[Ref Pneu],Tableau3[Type],"Entrée")</f>
        <v>0</v>
      </c>
      <c r="O7" s="5">
        <f t="shared" si="0"/>
        <v>0</v>
      </c>
      <c r="P7">
        <v>2</v>
      </c>
      <c r="Q7" s="12">
        <f t="shared" si="1"/>
        <v>1</v>
      </c>
      <c r="R7" s="3" t="s">
        <v>24</v>
      </c>
    </row>
    <row r="8" spans="2:30" x14ac:dyDescent="0.25">
      <c r="B8" s="17" t="s">
        <v>40</v>
      </c>
      <c r="C8" t="s">
        <v>25</v>
      </c>
      <c r="D8" t="s">
        <v>26</v>
      </c>
      <c r="E8" t="s">
        <v>27</v>
      </c>
      <c r="F8" s="13">
        <v>35</v>
      </c>
      <c r="G8" s="6" t="s">
        <v>29</v>
      </c>
      <c r="H8" t="s">
        <v>30</v>
      </c>
      <c r="I8" t="s">
        <v>31</v>
      </c>
      <c r="J8" t="s">
        <v>32</v>
      </c>
      <c r="K8" t="s">
        <v>33</v>
      </c>
      <c r="L8" s="5">
        <v>35</v>
      </c>
      <c r="M8" s="5">
        <f>Tableau1[[#This Row],[Prix Achat]]*config!C6</f>
        <v>0</v>
      </c>
      <c r="N8">
        <f>SUMIFS(Tableau3[Nombre],Tableau3[[Référence article ]],Tableau1[Ref Pneu],Tableau3[Type],"Entrée")</f>
        <v>0</v>
      </c>
      <c r="O8">
        <f t="shared" si="0"/>
        <v>0</v>
      </c>
      <c r="P8">
        <v>2</v>
      </c>
      <c r="Q8" s="12">
        <f t="shared" si="1"/>
        <v>1</v>
      </c>
      <c r="R8" s="3" t="s">
        <v>24</v>
      </c>
    </row>
    <row r="9" spans="2:30" x14ac:dyDescent="0.25">
      <c r="B9" s="17" t="s">
        <v>34</v>
      </c>
      <c r="C9" t="s">
        <v>25</v>
      </c>
      <c r="D9" t="s">
        <v>35</v>
      </c>
      <c r="E9" t="s">
        <v>36</v>
      </c>
      <c r="F9" s="2" t="s">
        <v>37</v>
      </c>
      <c r="G9" s="6" t="s">
        <v>29</v>
      </c>
      <c r="H9" t="s">
        <v>38</v>
      </c>
      <c r="I9" t="s">
        <v>39</v>
      </c>
      <c r="J9" t="s">
        <v>32</v>
      </c>
      <c r="K9" t="s">
        <v>33</v>
      </c>
      <c r="L9" s="5">
        <v>45</v>
      </c>
      <c r="M9" s="5">
        <f>Tableau1[[#This Row],[Prix Achat]]*config!C7</f>
        <v>0</v>
      </c>
      <c r="N9">
        <f>SUMIFS(Tableau3[Nombre],Tableau3[[Référence article ]],Tableau1[Ref Pneu],Tableau3[Type],"Entrée")</f>
        <v>0</v>
      </c>
      <c r="O9">
        <f t="shared" si="0"/>
        <v>0</v>
      </c>
      <c r="P9">
        <v>2</v>
      </c>
      <c r="Q9" s="12">
        <f t="shared" si="1"/>
        <v>1</v>
      </c>
      <c r="R9" s="3" t="s">
        <v>24</v>
      </c>
    </row>
    <row r="10" spans="2:30" x14ac:dyDescent="0.25">
      <c r="B10" s="17" t="s">
        <v>60</v>
      </c>
      <c r="C10" t="s">
        <v>41</v>
      </c>
      <c r="D10" t="s">
        <v>61</v>
      </c>
      <c r="E10" t="s">
        <v>62</v>
      </c>
      <c r="F10" s="2" t="s">
        <v>63</v>
      </c>
      <c r="G10" s="6" t="s">
        <v>44</v>
      </c>
      <c r="H10" t="s">
        <v>64</v>
      </c>
      <c r="I10" t="s">
        <v>65</v>
      </c>
      <c r="J10" t="s">
        <v>32</v>
      </c>
      <c r="K10" t="s">
        <v>66</v>
      </c>
      <c r="L10" s="5">
        <v>100</v>
      </c>
      <c r="M10" s="5">
        <f>Tableau1[[#This Row],[Prix Achat]]*config!C8</f>
        <v>0</v>
      </c>
      <c r="N10">
        <f>SUMIFS(Tableau3[Nombre],Tableau3[[Référence article ]],Tableau1[Ref Pneu],Tableau3[Type],"Entrée")</f>
        <v>0</v>
      </c>
      <c r="O10" s="5">
        <f t="shared" si="0"/>
        <v>0</v>
      </c>
      <c r="P10">
        <v>3</v>
      </c>
      <c r="Q10" s="12">
        <f t="shared" si="1"/>
        <v>1</v>
      </c>
      <c r="R10" s="3" t="s">
        <v>24</v>
      </c>
    </row>
    <row r="11" spans="2:30" x14ac:dyDescent="0.25">
      <c r="B11" s="17" t="s">
        <v>53</v>
      </c>
      <c r="C11" t="s">
        <v>54</v>
      </c>
      <c r="D11" t="s">
        <v>55</v>
      </c>
      <c r="E11" t="s">
        <v>56</v>
      </c>
      <c r="F11" s="2" t="s">
        <v>37</v>
      </c>
      <c r="G11" s="6" t="s">
        <v>57</v>
      </c>
      <c r="H11" t="s">
        <v>58</v>
      </c>
      <c r="I11" t="s">
        <v>58</v>
      </c>
      <c r="J11" t="s">
        <v>59</v>
      </c>
      <c r="K11" t="s">
        <v>33</v>
      </c>
      <c r="L11" s="5">
        <v>38</v>
      </c>
      <c r="M11" s="5">
        <f>Tableau1[[#This Row],[Prix Achat]]*config!C9</f>
        <v>0</v>
      </c>
      <c r="N11">
        <f>SUMIFS(Tableau3[Nombre],Tableau3[[Référence article ]],Tableau1[Ref Pneu],Tableau3[Type],"Entrée")</f>
        <v>0</v>
      </c>
      <c r="O11">
        <f t="shared" si="0"/>
        <v>0</v>
      </c>
      <c r="P11">
        <v>2</v>
      </c>
      <c r="Q11" s="12">
        <f t="shared" si="1"/>
        <v>1</v>
      </c>
      <c r="R11" s="3" t="s">
        <v>24</v>
      </c>
    </row>
  </sheetData>
  <conditionalFormatting sqref="T6:AD11">
    <cfRule type="expression" dxfId="33" priority="10">
      <formula>$B6&lt;&gt;""</formula>
    </cfRule>
  </conditionalFormatting>
  <conditionalFormatting sqref="T6:AC11">
    <cfRule type="expression" dxfId="32" priority="5">
      <formula>AND($B6&lt;&gt;"",$N6&lt;$P6,$N6&gt;=T$4)</formula>
    </cfRule>
    <cfRule type="expression" dxfId="31" priority="6">
      <formula>AND($B6&lt;&gt;"",$N6&gt;=$P6,$N6&gt;=T$4)</formula>
    </cfRule>
  </conditionalFormatting>
  <conditionalFormatting sqref="AD6:AD11">
    <cfRule type="expression" dxfId="30" priority="2">
      <formula>AND($B6&lt;&gt;"",$N6&lt;$P6,$N6&gt;$AC$4)</formula>
    </cfRule>
    <cfRule type="expression" dxfId="29" priority="4">
      <formula>AND($B6&lt;&gt;"",$N6&gt;=$P6,$N6&gt;$AC$4)</formula>
    </cfRule>
  </conditionalFormatting>
  <conditionalFormatting sqref="S6:S11">
    <cfRule type="expression" dxfId="28" priority="1">
      <formula>$B6&lt;&gt;""</formula>
    </cfRule>
  </conditionalFormatting>
  <dataValidations count="2">
    <dataValidation type="list" allowBlank="1" showInputMessage="1" showErrorMessage="1" sqref="R6:R11">
      <formula1>"Active,Inactive"</formula1>
    </dataValidation>
    <dataValidation type="list" allowBlank="1" showInputMessage="1" showErrorMessage="1" sqref="K6:K11">
      <formula1>"Oui,non"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autoLine="0" r:id="rId5">
            <anchor moveWithCells="1">
              <from>
                <xdr:col>1</xdr:col>
                <xdr:colOff>47625</xdr:colOff>
                <xdr:row>2</xdr:row>
                <xdr:rowOff>47625</xdr:rowOff>
              </from>
              <to>
                <xdr:col>2</xdr:col>
                <xdr:colOff>19050</xdr:colOff>
                <xdr:row>3</xdr:row>
                <xdr:rowOff>161925</xdr:rowOff>
              </to>
            </anchor>
          </controlPr>
        </control>
      </mc:Choice>
      <mc:Fallback>
        <control shapeId="1028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9" id="{CC030DB8-EB37-4217-9E8F-3F732337D411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TrafficLights2" iconId="0"/>
            </x14:iconSet>
          </x14:cfRule>
          <xm:sqref>Q6:R11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4:V11"/>
  <sheetViews>
    <sheetView workbookViewId="0">
      <selection activeCell="A20" sqref="A20"/>
    </sheetView>
  </sheetViews>
  <sheetFormatPr baseColWidth="10" defaultRowHeight="15" x14ac:dyDescent="0.25"/>
  <cols>
    <col min="2" max="2" width="14.5703125" customWidth="1"/>
    <col min="3" max="3" width="19.28515625" customWidth="1"/>
    <col min="4" max="4" width="26.85546875" customWidth="1"/>
    <col min="5" max="5" width="14.28515625" customWidth="1"/>
    <col min="6" max="6" width="9.5703125" customWidth="1"/>
    <col min="7" max="7" width="14" customWidth="1"/>
    <col min="8" max="8" width="12.28515625" customWidth="1"/>
    <col min="9" max="9" width="6.28515625" customWidth="1"/>
    <col min="10" max="10" width="11.28515625" customWidth="1"/>
    <col min="11" max="11" width="2" customWidth="1"/>
    <col min="12" max="20" width="4.140625" customWidth="1"/>
    <col min="21" max="21" width="5.140625" customWidth="1"/>
    <col min="22" max="22" width="6.140625" customWidth="1"/>
  </cols>
  <sheetData>
    <row r="4" spans="2:22" x14ac:dyDescent="0.25">
      <c r="L4">
        <v>1</v>
      </c>
      <c r="M4">
        <v>2</v>
      </c>
      <c r="N4">
        <v>3</v>
      </c>
      <c r="O4">
        <v>4</v>
      </c>
      <c r="P4">
        <v>5</v>
      </c>
      <c r="Q4">
        <v>6</v>
      </c>
      <c r="R4">
        <v>7</v>
      </c>
      <c r="S4">
        <v>8</v>
      </c>
      <c r="T4">
        <v>9</v>
      </c>
      <c r="U4">
        <v>10</v>
      </c>
    </row>
    <row r="5" spans="2:22" x14ac:dyDescent="0.25">
      <c r="B5" s="8" t="s">
        <v>71</v>
      </c>
      <c r="C5" s="8" t="s">
        <v>72</v>
      </c>
      <c r="D5" s="8" t="s">
        <v>73</v>
      </c>
      <c r="E5" s="8" t="s">
        <v>10</v>
      </c>
      <c r="F5" s="8" t="s">
        <v>6</v>
      </c>
      <c r="G5" s="8" t="s">
        <v>11</v>
      </c>
      <c r="H5" s="8" t="s">
        <v>74</v>
      </c>
      <c r="I5" s="8" t="s">
        <v>8</v>
      </c>
      <c r="J5" s="8" t="s">
        <v>23</v>
      </c>
      <c r="K5" s="9" t="s">
        <v>75</v>
      </c>
      <c r="L5" s="8" t="s">
        <v>12</v>
      </c>
      <c r="M5" s="8" t="s">
        <v>13</v>
      </c>
      <c r="N5" s="8" t="s">
        <v>14</v>
      </c>
      <c r="O5" s="8" t="s">
        <v>15</v>
      </c>
      <c r="P5" s="8" t="s">
        <v>16</v>
      </c>
      <c r="Q5" s="8" t="s">
        <v>17</v>
      </c>
      <c r="R5" s="8" t="s">
        <v>18</v>
      </c>
      <c r="S5" s="8" t="s">
        <v>19</v>
      </c>
      <c r="T5" s="8" t="s">
        <v>20</v>
      </c>
      <c r="U5" s="8" t="s">
        <v>21</v>
      </c>
      <c r="V5" s="8" t="s">
        <v>9</v>
      </c>
    </row>
    <row r="6" spans="2:22" x14ac:dyDescent="0.25">
      <c r="B6">
        <v>123</v>
      </c>
      <c r="F6">
        <v>11</v>
      </c>
      <c r="G6">
        <f t="shared" ref="G6:G10" si="0">E6*F6</f>
        <v>0</v>
      </c>
      <c r="H6">
        <v>5</v>
      </c>
      <c r="I6" s="16" t="str">
        <f t="shared" ref="I6:I10" si="1">IF(F6&lt;H6,1,"")</f>
        <v/>
      </c>
      <c r="J6" s="3" t="s">
        <v>24</v>
      </c>
    </row>
    <row r="7" spans="2:22" x14ac:dyDescent="0.25">
      <c r="B7">
        <v>125</v>
      </c>
      <c r="F7">
        <v>5</v>
      </c>
      <c r="G7">
        <f t="shared" si="0"/>
        <v>0</v>
      </c>
      <c r="H7">
        <v>6</v>
      </c>
      <c r="I7" s="16">
        <f t="shared" si="1"/>
        <v>1</v>
      </c>
      <c r="J7" s="3" t="s">
        <v>76</v>
      </c>
    </row>
    <row r="8" spans="2:22" x14ac:dyDescent="0.25">
      <c r="B8" t="s">
        <v>77</v>
      </c>
      <c r="C8" t="s">
        <v>78</v>
      </c>
      <c r="D8" t="s">
        <v>79</v>
      </c>
      <c r="E8" s="5">
        <v>25</v>
      </c>
      <c r="G8">
        <f t="shared" si="0"/>
        <v>0</v>
      </c>
      <c r="H8">
        <v>0</v>
      </c>
      <c r="I8" s="16" t="str">
        <f t="shared" si="1"/>
        <v/>
      </c>
      <c r="J8" s="3" t="s">
        <v>24</v>
      </c>
    </row>
    <row r="9" spans="2:22" x14ac:dyDescent="0.25">
      <c r="B9" t="s">
        <v>80</v>
      </c>
      <c r="C9" t="s">
        <v>81</v>
      </c>
      <c r="D9" t="s">
        <v>82</v>
      </c>
      <c r="E9" s="5">
        <v>366</v>
      </c>
      <c r="F9">
        <v>5</v>
      </c>
      <c r="G9">
        <f t="shared" si="0"/>
        <v>1830</v>
      </c>
      <c r="H9">
        <v>2</v>
      </c>
      <c r="I9" s="16" t="str">
        <f t="shared" si="1"/>
        <v/>
      </c>
      <c r="J9" s="3" t="s">
        <v>24</v>
      </c>
    </row>
    <row r="10" spans="2:22" x14ac:dyDescent="0.25">
      <c r="B10" t="s">
        <v>90</v>
      </c>
      <c r="C10" t="s">
        <v>91</v>
      </c>
      <c r="D10" t="s">
        <v>92</v>
      </c>
      <c r="E10" s="5">
        <v>55</v>
      </c>
      <c r="F10">
        <v>2</v>
      </c>
      <c r="G10">
        <f t="shared" si="0"/>
        <v>110</v>
      </c>
      <c r="H10">
        <v>0</v>
      </c>
      <c r="I10" s="16" t="str">
        <f t="shared" si="1"/>
        <v/>
      </c>
      <c r="J10" s="3" t="s">
        <v>24</v>
      </c>
    </row>
    <row r="11" spans="2:22" x14ac:dyDescent="0.25">
      <c r="B11" t="s">
        <v>115</v>
      </c>
      <c r="C11" t="s">
        <v>116</v>
      </c>
      <c r="D11" t="s">
        <v>117</v>
      </c>
      <c r="E11" s="5">
        <v>35</v>
      </c>
      <c r="G11">
        <f>E11*F11</f>
        <v>0</v>
      </c>
      <c r="H11">
        <v>2</v>
      </c>
      <c r="I11" s="16">
        <f>IF(F11&lt;H11,1,"")</f>
        <v>1</v>
      </c>
      <c r="J11" s="3" t="s">
        <v>24</v>
      </c>
    </row>
  </sheetData>
  <conditionalFormatting sqref="L6:V11">
    <cfRule type="expression" dxfId="20" priority="7">
      <formula>$B6&lt;&gt;""</formula>
    </cfRule>
  </conditionalFormatting>
  <conditionalFormatting sqref="L6:U11">
    <cfRule type="expression" dxfId="19" priority="4">
      <formula>AND($B6&lt;&gt;"",$F6&lt;$H6,$F6&gt;=L$4)</formula>
    </cfRule>
    <cfRule type="expression" dxfId="18" priority="6">
      <formula>AND($B6&lt;&gt;"",$F6&gt;=$H6,$F6&gt;=L$4)</formula>
    </cfRule>
  </conditionalFormatting>
  <conditionalFormatting sqref="V6:V11">
    <cfRule type="expression" dxfId="17" priority="2">
      <formula>AND($B6&lt;&gt;"",$F6&lt;$H6,$F6&gt;$U$4)</formula>
    </cfRule>
    <cfRule type="expression" dxfId="16" priority="3">
      <formula>AND($B6&lt;&gt;"",$F6&gt;=$H6,$F6&gt;$U$4)</formula>
    </cfRule>
  </conditionalFormatting>
  <conditionalFormatting sqref="K6:K11">
    <cfRule type="expression" dxfId="15" priority="1">
      <formula>$B6&lt;&gt;""</formula>
    </cfRule>
  </conditionalFormatting>
  <dataValidations count="1">
    <dataValidation type="list" allowBlank="1" showInputMessage="1" showErrorMessage="1" sqref="J6:J11">
      <formula1>"Active,Inactive"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52" r:id="rId4" name="CommandButton2">
          <controlPr autoLine="0" r:id="rId5">
            <anchor moveWithCells="1">
              <from>
                <xdr:col>1</xdr:col>
                <xdr:colOff>0</xdr:colOff>
                <xdr:row>2</xdr:row>
                <xdr:rowOff>66675</xdr:rowOff>
              </from>
              <to>
                <xdr:col>2</xdr:col>
                <xdr:colOff>38100</xdr:colOff>
                <xdr:row>3</xdr:row>
                <xdr:rowOff>180975</xdr:rowOff>
              </to>
            </anchor>
          </controlPr>
        </control>
      </mc:Choice>
      <mc:Fallback>
        <control shapeId="2052" r:id="rId4" name="CommandButton2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6" id="{6FAD0783-2E2C-4717-A7CD-E70294F624E0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Flags" iconId="0"/>
            </x14:iconSet>
          </x14:cfRule>
          <xm:sqref>I6:J11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5:K5553"/>
  <sheetViews>
    <sheetView tabSelected="1" workbookViewId="0">
      <selection activeCell="A18" sqref="A18"/>
    </sheetView>
  </sheetViews>
  <sheetFormatPr baseColWidth="10" defaultRowHeight="15" x14ac:dyDescent="0.25"/>
  <cols>
    <col min="2" max="2" width="19.85546875" customWidth="1"/>
    <col min="3" max="3" width="17" customWidth="1"/>
    <col min="4" max="4" width="23.5703125" customWidth="1"/>
    <col min="5" max="5" width="22.7109375" customWidth="1"/>
    <col min="6" max="6" width="18" customWidth="1"/>
    <col min="7" max="7" width="32.42578125" customWidth="1"/>
    <col min="9" max="9" width="12.85546875" customWidth="1"/>
    <col min="10" max="10" width="13" customWidth="1"/>
  </cols>
  <sheetData>
    <row r="5" spans="2:11" x14ac:dyDescent="0.25">
      <c r="B5" s="7" t="s">
        <v>47</v>
      </c>
      <c r="C5" s="7" t="s">
        <v>48</v>
      </c>
      <c r="D5" s="7" t="s">
        <v>49</v>
      </c>
      <c r="E5" s="7" t="s">
        <v>50</v>
      </c>
      <c r="F5" s="7" t="s">
        <v>93</v>
      </c>
      <c r="G5" s="7" t="s">
        <v>94</v>
      </c>
      <c r="H5" s="7" t="s">
        <v>51</v>
      </c>
      <c r="I5" s="7" t="s">
        <v>87</v>
      </c>
      <c r="J5" s="7" t="s">
        <v>95</v>
      </c>
      <c r="K5" s="7" t="s">
        <v>52</v>
      </c>
    </row>
    <row r="6" spans="2:11" x14ac:dyDescent="0.25">
      <c r="B6" s="7">
        <v>12</v>
      </c>
      <c r="C6" s="7" t="s">
        <v>110</v>
      </c>
      <c r="D6" s="7">
        <v>445656</v>
      </c>
      <c r="E6" s="7" t="s">
        <v>53</v>
      </c>
      <c r="F6" s="7"/>
      <c r="G6" s="7"/>
      <c r="H6" s="7"/>
      <c r="I6" s="7"/>
      <c r="J6" s="7"/>
      <c r="K6" s="7"/>
    </row>
    <row r="5537" spans="2:9" x14ac:dyDescent="0.25">
      <c r="B5537" t="s">
        <v>99</v>
      </c>
      <c r="D5537" t="s">
        <v>100</v>
      </c>
      <c r="E5537">
        <v>12445</v>
      </c>
      <c r="F5537" t="s">
        <v>67</v>
      </c>
      <c r="G5537" t="s">
        <v>68</v>
      </c>
      <c r="H5537" s="5">
        <v>35</v>
      </c>
    </row>
    <row r="5538" spans="2:9" x14ac:dyDescent="0.25">
      <c r="B5538" t="s">
        <v>99</v>
      </c>
      <c r="D5538" t="s">
        <v>100</v>
      </c>
      <c r="E5538" t="s">
        <v>34</v>
      </c>
      <c r="F5538" t="s">
        <v>25</v>
      </c>
      <c r="G5538" t="s">
        <v>35</v>
      </c>
      <c r="H5538" s="5">
        <v>45</v>
      </c>
    </row>
    <row r="5539" spans="2:9" x14ac:dyDescent="0.25">
      <c r="B5539" t="s">
        <v>97</v>
      </c>
      <c r="D5539" t="s">
        <v>98</v>
      </c>
      <c r="E5539">
        <v>12445</v>
      </c>
      <c r="F5539" t="s">
        <v>67</v>
      </c>
      <c r="G5539" t="s">
        <v>68</v>
      </c>
      <c r="H5539" s="5">
        <v>35</v>
      </c>
    </row>
    <row r="5540" spans="2:9" x14ac:dyDescent="0.25">
      <c r="B5540" t="s">
        <v>105</v>
      </c>
      <c r="D5540" t="s">
        <v>106</v>
      </c>
      <c r="E5540" t="s">
        <v>40</v>
      </c>
      <c r="F5540" t="s">
        <v>25</v>
      </c>
      <c r="G5540" t="s">
        <v>26</v>
      </c>
      <c r="H5540" s="5">
        <v>35</v>
      </c>
    </row>
    <row r="5541" spans="2:9" x14ac:dyDescent="0.25">
      <c r="B5541" t="s">
        <v>96</v>
      </c>
      <c r="D5541" t="s">
        <v>104</v>
      </c>
      <c r="E5541" t="s">
        <v>34</v>
      </c>
      <c r="F5541" t="s">
        <v>25</v>
      </c>
      <c r="G5541" t="s">
        <v>35</v>
      </c>
      <c r="H5541" s="5">
        <v>4</v>
      </c>
      <c r="I5541">
        <v>45</v>
      </c>
    </row>
    <row r="5542" spans="2:9" x14ac:dyDescent="0.25">
      <c r="B5542" t="s">
        <v>96</v>
      </c>
      <c r="D5542" t="s">
        <v>103</v>
      </c>
      <c r="E5542" t="s">
        <v>60</v>
      </c>
      <c r="F5542" t="s">
        <v>41</v>
      </c>
      <c r="G5542" s="5">
        <v>100</v>
      </c>
      <c r="H5542" s="5" t="s">
        <v>61</v>
      </c>
    </row>
    <row r="5543" spans="2:9" x14ac:dyDescent="0.25">
      <c r="B5543" t="s">
        <v>96</v>
      </c>
      <c r="D5543" t="s">
        <v>103</v>
      </c>
      <c r="E5543" t="s">
        <v>40</v>
      </c>
      <c r="F5543" t="s">
        <v>25</v>
      </c>
      <c r="G5543" s="5">
        <v>35</v>
      </c>
      <c r="H5543" t="s">
        <v>26</v>
      </c>
    </row>
    <row r="5544" spans="2:9" x14ac:dyDescent="0.25">
      <c r="B5544" t="s">
        <v>96</v>
      </c>
      <c r="D5544" t="s">
        <v>102</v>
      </c>
      <c r="E5544">
        <v>654651</v>
      </c>
      <c r="F5544" t="s">
        <v>41</v>
      </c>
      <c r="G5544" t="s">
        <v>42</v>
      </c>
      <c r="H5544" s="5">
        <v>250</v>
      </c>
    </row>
    <row r="5545" spans="2:9" x14ac:dyDescent="0.25">
      <c r="B5545" t="s">
        <v>96</v>
      </c>
      <c r="D5545" t="s">
        <v>102</v>
      </c>
      <c r="E5545" t="s">
        <v>53</v>
      </c>
      <c r="F5545" t="s">
        <v>54</v>
      </c>
      <c r="G5545" t="s">
        <v>55</v>
      </c>
      <c r="H5545" s="5">
        <v>38</v>
      </c>
    </row>
    <row r="5546" spans="2:9" x14ac:dyDescent="0.25">
      <c r="B5546" t="s">
        <v>96</v>
      </c>
      <c r="D5546" t="s">
        <v>102</v>
      </c>
      <c r="E5546" t="s">
        <v>34</v>
      </c>
      <c r="F5546" t="s">
        <v>25</v>
      </c>
      <c r="G5546" t="s">
        <v>35</v>
      </c>
      <c r="H5546" s="5">
        <v>45</v>
      </c>
    </row>
    <row r="5547" spans="2:9" x14ac:dyDescent="0.25">
      <c r="B5547" t="s">
        <v>69</v>
      </c>
      <c r="D5547" t="s">
        <v>101</v>
      </c>
      <c r="E5547" t="s">
        <v>40</v>
      </c>
      <c r="F5547" t="s">
        <v>25</v>
      </c>
      <c r="G5547" t="s">
        <v>26</v>
      </c>
      <c r="H5547" s="5">
        <v>35</v>
      </c>
    </row>
    <row r="5550" spans="2:9" x14ac:dyDescent="0.25">
      <c r="B5550" t="s">
        <v>107</v>
      </c>
      <c r="C5550" t="s">
        <v>110</v>
      </c>
      <c r="D5550" t="s">
        <v>111</v>
      </c>
      <c r="E5550">
        <v>12445</v>
      </c>
      <c r="F5550" t="s">
        <v>67</v>
      </c>
      <c r="G5550" t="s">
        <v>68</v>
      </c>
      <c r="H5550">
        <v>1</v>
      </c>
      <c r="I5550">
        <v>35</v>
      </c>
    </row>
    <row r="5551" spans="2:9" x14ac:dyDescent="0.25">
      <c r="B5551" t="s">
        <v>107</v>
      </c>
      <c r="C5551" t="s">
        <v>108</v>
      </c>
      <c r="D5551" t="s">
        <v>109</v>
      </c>
      <c r="E5551" t="s">
        <v>34</v>
      </c>
      <c r="F5551" t="s">
        <v>25</v>
      </c>
      <c r="G5551" t="s">
        <v>35</v>
      </c>
      <c r="H5551">
        <v>4</v>
      </c>
      <c r="I5551">
        <v>45</v>
      </c>
    </row>
    <row r="5552" spans="2:9" x14ac:dyDescent="0.25">
      <c r="B5552" t="s">
        <v>58</v>
      </c>
      <c r="C5552" t="s">
        <v>114</v>
      </c>
      <c r="D5552" t="s">
        <v>58</v>
      </c>
      <c r="E5552" t="s">
        <v>34</v>
      </c>
      <c r="F5552" t="s">
        <v>25</v>
      </c>
      <c r="G5552" t="s">
        <v>35</v>
      </c>
      <c r="H5552">
        <v>4</v>
      </c>
      <c r="I5552">
        <v>45</v>
      </c>
    </row>
    <row r="5553" spans="2:9" x14ac:dyDescent="0.25">
      <c r="B5553" t="s">
        <v>107</v>
      </c>
      <c r="C5553" t="s">
        <v>108</v>
      </c>
      <c r="D5553" t="s">
        <v>113</v>
      </c>
      <c r="E5553">
        <v>12445</v>
      </c>
      <c r="F5553" t="s">
        <v>67</v>
      </c>
      <c r="G5553" t="s">
        <v>68</v>
      </c>
      <c r="H5553">
        <v>5</v>
      </c>
      <c r="I5553">
        <v>35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autoLine="0" autoPict="0" r:id="rId4">
            <anchor moveWithCells="1">
              <from>
                <xdr:col>0</xdr:col>
                <xdr:colOff>752475</xdr:colOff>
                <xdr:row>2</xdr:row>
                <xdr:rowOff>76200</xdr:rowOff>
              </from>
              <to>
                <xdr:col>3</xdr:col>
                <xdr:colOff>276225</xdr:colOff>
                <xdr:row>4</xdr:row>
                <xdr:rowOff>0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8" r:id="rId5" name="CommandButton2">
          <controlPr autoLine="0" autoPict="0" r:id="rId6">
            <anchor moveWithCells="1">
              <from>
                <xdr:col>3</xdr:col>
                <xdr:colOff>333375</xdr:colOff>
                <xdr:row>2</xdr:row>
                <xdr:rowOff>66675</xdr:rowOff>
              </from>
              <to>
                <xdr:col>4</xdr:col>
                <xdr:colOff>1504950</xdr:colOff>
                <xdr:row>3</xdr:row>
                <xdr:rowOff>180975</xdr:rowOff>
              </to>
            </anchor>
          </controlPr>
        </control>
      </mc:Choice>
      <mc:Fallback>
        <control shapeId="4098" r:id="rId5" name="CommandButton2"/>
      </mc:Fallback>
    </mc:AlternateContent>
  </controls>
  <tableParts count="1"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5:D5"/>
  <sheetViews>
    <sheetView workbookViewId="0">
      <selection activeCell="D27" sqref="D27"/>
    </sheetView>
  </sheetViews>
  <sheetFormatPr baseColWidth="10" defaultRowHeight="15" x14ac:dyDescent="0.25"/>
  <cols>
    <col min="2" max="2" width="18.85546875" customWidth="1"/>
  </cols>
  <sheetData>
    <row r="5" spans="2:4" x14ac:dyDescent="0.25">
      <c r="B5" s="14" t="s">
        <v>88</v>
      </c>
      <c r="C5" s="15">
        <v>1.7</v>
      </c>
      <c r="D5" s="14" t="s">
        <v>89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Home</vt:lpstr>
      <vt:lpstr>Pneus</vt:lpstr>
      <vt:lpstr>Pièces</vt:lpstr>
      <vt:lpstr>Entrée - sortie</vt:lpstr>
      <vt:lpstr>config</vt:lpstr>
      <vt:lpstr>refarticle</vt:lpstr>
      <vt:lpstr>refpiece</vt:lpstr>
      <vt:lpstr>refpneu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willi4m</dc:creator>
  <cp:lastModifiedBy>willi4m</cp:lastModifiedBy>
  <dcterms:created xsi:type="dcterms:W3CDTF">2018-10-12T18:25:51Z</dcterms:created>
  <dcterms:modified xsi:type="dcterms:W3CDTF">2018-10-16T19:43:00Z</dcterms:modified>
</cp:coreProperties>
</file>