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Bruno\Desktop\"/>
    </mc:Choice>
  </mc:AlternateContent>
  <bookViews>
    <workbookView xWindow="0" yWindow="0" windowWidth="34725" windowHeight="12435"/>
  </bookViews>
  <sheets>
    <sheet name="Produit" sheetId="1" r:id="rId1"/>
    <sheet name="Bon de commande" sheetId="2" r:id="rId2"/>
    <sheet name="Liste" sheetId="3" r:id="rId3"/>
  </sheets>
  <definedNames>
    <definedName name="rangeCases">Produit!#REF!</definedName>
  </definedNames>
  <calcPr calcId="152511"/>
</workbook>
</file>

<file path=xl/calcChain.xml><?xml version="1.0" encoding="utf-8"?>
<calcChain xmlns="http://schemas.openxmlformats.org/spreadsheetml/2006/main">
  <c r="F37" i="1" l="1"/>
  <c r="F5" i="1"/>
  <c r="F6" i="1"/>
  <c r="F8" i="1"/>
  <c r="F9" i="1"/>
  <c r="F11" i="1"/>
  <c r="F12" i="1"/>
  <c r="F13" i="1"/>
  <c r="F15" i="1"/>
  <c r="F17" i="1"/>
  <c r="F18" i="1"/>
  <c r="F20" i="1"/>
  <c r="F22" i="1"/>
  <c r="F23" i="1"/>
  <c r="E37" i="1"/>
  <c r="B10" i="1" l="1"/>
  <c r="D10" i="1"/>
  <c r="H10" i="1" s="1"/>
  <c r="B7" i="1"/>
  <c r="D7" i="1"/>
  <c r="H7" i="1" s="1"/>
  <c r="G6" i="1"/>
  <c r="G8" i="1"/>
  <c r="G9" i="1"/>
  <c r="G11" i="1"/>
  <c r="H11" i="1" s="1"/>
  <c r="G12" i="1"/>
  <c r="G13" i="1"/>
  <c r="G15" i="1"/>
  <c r="G17" i="1"/>
  <c r="H17" i="1" s="1"/>
  <c r="G18" i="1"/>
  <c r="H18" i="1" s="1"/>
  <c r="G20" i="1"/>
  <c r="G22" i="1"/>
  <c r="H22" i="1" s="1"/>
  <c r="G23" i="1"/>
  <c r="B14" i="1"/>
  <c r="B16" i="1"/>
  <c r="B19" i="1"/>
  <c r="B21" i="1"/>
  <c r="B24" i="1"/>
  <c r="B25" i="1"/>
  <c r="B26" i="1"/>
  <c r="H8" i="1"/>
  <c r="H12" i="1"/>
  <c r="D14" i="1"/>
  <c r="H14" i="1" s="1"/>
  <c r="H15" i="1"/>
  <c r="D16" i="1"/>
  <c r="H16" i="1" s="1"/>
  <c r="D19" i="1"/>
  <c r="H19" i="1" s="1"/>
  <c r="H20" i="1"/>
  <c r="D21" i="1"/>
  <c r="H21" i="1" s="1"/>
  <c r="H23" i="1"/>
  <c r="D24" i="1"/>
  <c r="H24" i="1" s="1"/>
  <c r="D25" i="1"/>
  <c r="H25" i="1" s="1"/>
  <c r="D26" i="1"/>
  <c r="H26" i="1" s="1"/>
  <c r="H9" i="1"/>
  <c r="H13" i="1"/>
  <c r="H6" i="1"/>
  <c r="G5" i="1"/>
  <c r="H5" i="1" s="1"/>
  <c r="B4" i="1" l="1"/>
  <c r="D4" i="1"/>
  <c r="H4" i="1" l="1"/>
  <c r="H37" i="1" s="1"/>
</calcChain>
</file>

<file path=xl/sharedStrings.xml><?xml version="1.0" encoding="utf-8"?>
<sst xmlns="http://schemas.openxmlformats.org/spreadsheetml/2006/main" count="50" uniqueCount="47">
  <si>
    <t>Nom</t>
  </si>
  <si>
    <t>Code NUT/PL</t>
  </si>
  <si>
    <t>Code</t>
  </si>
  <si>
    <t>Contenu</t>
  </si>
  <si>
    <r>
      <t xml:space="preserve">Prix
</t>
    </r>
    <r>
      <rPr>
        <b/>
        <sz val="7"/>
        <rFont val="Arial"/>
        <family val="2"/>
      </rPr>
      <t>Frais de port inclus pour la France</t>
    </r>
  </si>
  <si>
    <t>Qté</t>
  </si>
  <si>
    <t>BON DE COMMANDE</t>
  </si>
  <si>
    <t>Article</t>
  </si>
  <si>
    <t>Référence</t>
  </si>
  <si>
    <t>Taille</t>
  </si>
  <si>
    <t>Quantité</t>
  </si>
  <si>
    <t>S</t>
  </si>
  <si>
    <t>L</t>
  </si>
  <si>
    <t>XL</t>
  </si>
  <si>
    <t>XXL</t>
  </si>
  <si>
    <t>M</t>
  </si>
  <si>
    <t>Prix</t>
  </si>
  <si>
    <t>test1</t>
  </si>
  <si>
    <t>test2</t>
  </si>
  <si>
    <t>test3</t>
  </si>
  <si>
    <t>Sweat bleu</t>
  </si>
  <si>
    <t>Sweat violet</t>
  </si>
  <si>
    <t>Sweat noir</t>
  </si>
  <si>
    <t xml:space="preserve">Debardeur femme </t>
  </si>
  <si>
    <t>Debardeur Homme</t>
  </si>
  <si>
    <t>Maillot Technique femme</t>
  </si>
  <si>
    <t>Maillot technique homme</t>
  </si>
  <si>
    <t xml:space="preserve">Prix unitaire
TTC </t>
  </si>
  <si>
    <t>Coupe vent sans manche Mixte</t>
  </si>
  <si>
    <t>Veste softshell a capuche mixte</t>
  </si>
  <si>
    <t>Coupe vent</t>
  </si>
  <si>
    <t xml:space="preserve">Short ultratrail mixte </t>
  </si>
  <si>
    <t>Shorty running femme</t>
  </si>
  <si>
    <t>Shorty running homme</t>
  </si>
  <si>
    <t>Knicker running mixte</t>
  </si>
  <si>
    <t>Collant running femme</t>
  </si>
  <si>
    <t>Collant running homme</t>
  </si>
  <si>
    <t>Noms</t>
  </si>
  <si>
    <t>Prenoms</t>
  </si>
  <si>
    <t>N° Telephone</t>
  </si>
  <si>
    <t>Adresse mail</t>
  </si>
  <si>
    <t>Mode de reglement</t>
  </si>
  <si>
    <t>@</t>
  </si>
  <si>
    <t>Total commande</t>
  </si>
  <si>
    <t xml:space="preserve">Prix </t>
  </si>
  <si>
    <t>Remise club
10 %</t>
  </si>
  <si>
    <t>Prix total
apres remise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</si>
</sst>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[$€-2]\ #,##0.00"/>
    <numFmt numFmtId="165" formatCode="_-* #,##0.00\ [$€-40C]_-;\-* #,##0.00\ [$€-40C]_-;_-* &quot;-&quot;??\ [$€-40C]_-;_-@_-"/>
  </numFmts>
  <fonts count="12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color indexed="8"/>
      <name val="Arial"/>
      <family val="2"/>
    </font>
    <font>
      <b/>
      <sz val="7"/>
      <name val="Arial"/>
      <family val="2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i/>
      <sz val="11"/>
      <name val="Calibri"/>
      <family val="2"/>
      <scheme val="minor"/>
    </font>
    <font>
      <sz val="1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rgb="FFC0C0C0"/>
      </left>
      <right style="thin">
        <color rgb="FFC0C0C0"/>
      </right>
      <top style="thin">
        <color rgb="FFC0C0C0"/>
      </top>
      <bottom style="thin">
        <color rgb="FFC0C0C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44" fontId="5" fillId="0" borderId="0" applyFont="0" applyFill="0" applyBorder="0" applyAlignment="0" applyProtection="0"/>
  </cellStyleXfs>
  <cellXfs count="49">
    <xf numFmtId="0" fontId="0" fillId="0" borderId="0" xfId="0"/>
    <xf numFmtId="0" fontId="1" fillId="0" borderId="1" xfId="0" applyNumberFormat="1" applyFont="1" applyFill="1" applyBorder="1" applyAlignment="1">
      <alignment horizontal="center" vertical="center"/>
    </xf>
    <xf numFmtId="0" fontId="1" fillId="0" borderId="2" xfId="0" applyNumberFormat="1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6" fillId="0" borderId="0" xfId="0" applyNumberFormat="1" applyFont="1" applyFill="1" applyBorder="1" applyAlignment="1">
      <alignment horizontal="center" vertical="center"/>
    </xf>
    <xf numFmtId="0" fontId="7" fillId="0" borderId="0" xfId="0" applyNumberFormat="1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 wrapText="1"/>
    </xf>
    <xf numFmtId="0" fontId="8" fillId="0" borderId="0" xfId="0" applyNumberFormat="1" applyFont="1" applyFill="1" applyBorder="1" applyAlignment="1">
      <alignment horizontal="center" vertical="center"/>
    </xf>
    <xf numFmtId="0" fontId="0" fillId="0" borderId="0" xfId="0" applyFont="1"/>
    <xf numFmtId="0" fontId="0" fillId="0" borderId="0" xfId="0" applyFont="1" applyBorder="1"/>
    <xf numFmtId="0" fontId="0" fillId="0" borderId="0" xfId="0" applyFont="1" applyAlignment="1">
      <alignment horizontal="center"/>
    </xf>
    <xf numFmtId="0" fontId="0" fillId="0" borderId="0" xfId="0" applyNumberFormat="1" applyFont="1" applyFill="1" applyBorder="1" applyAlignment="1"/>
    <xf numFmtId="0" fontId="0" fillId="0" borderId="0" xfId="0" applyFont="1" applyBorder="1" applyAlignment="1">
      <alignment horizontal="center"/>
    </xf>
    <xf numFmtId="0" fontId="7" fillId="0" borderId="0" xfId="0" applyFont="1" applyBorder="1"/>
    <xf numFmtId="0" fontId="8" fillId="0" borderId="0" xfId="0" applyFont="1" applyAlignment="1">
      <alignment horizontal="left"/>
    </xf>
    <xf numFmtId="0" fontId="8" fillId="0" borderId="0" xfId="0" applyFont="1" applyAlignment="1"/>
    <xf numFmtId="0" fontId="7" fillId="0" borderId="0" xfId="0" applyNumberFormat="1" applyFont="1" applyFill="1" applyBorder="1" applyAlignment="1"/>
    <xf numFmtId="0" fontId="8" fillId="0" borderId="0" xfId="0" applyNumberFormat="1" applyFont="1" applyFill="1" applyBorder="1" applyAlignment="1"/>
    <xf numFmtId="0" fontId="6" fillId="0" borderId="0" xfId="0" applyFont="1" applyAlignment="1">
      <alignment horizontal="left"/>
    </xf>
    <xf numFmtId="164" fontId="8" fillId="0" borderId="0" xfId="0" applyNumberFormat="1" applyFont="1" applyFill="1" applyBorder="1" applyAlignment="1">
      <alignment horizontal="center"/>
    </xf>
    <xf numFmtId="0" fontId="6" fillId="0" borderId="0" xfId="0" applyNumberFormat="1" applyFont="1" applyFill="1" applyBorder="1" applyAlignment="1">
      <alignment horizontal="left"/>
    </xf>
    <xf numFmtId="0" fontId="6" fillId="0" borderId="0" xfId="0" applyNumberFormat="1" applyFont="1" applyFill="1" applyBorder="1" applyAlignment="1">
      <alignment horizontal="center" vertical="center" wrapText="1"/>
    </xf>
    <xf numFmtId="165" fontId="8" fillId="0" borderId="0" xfId="2" applyNumberFormat="1" applyFont="1" applyFill="1" applyBorder="1" applyAlignment="1">
      <alignment horizontal="center" vertical="center"/>
    </xf>
    <xf numFmtId="9" fontId="8" fillId="0" borderId="0" xfId="0" applyNumberFormat="1" applyFont="1" applyFill="1" applyBorder="1" applyAlignment="1">
      <alignment horizontal="center" vertical="center"/>
    </xf>
    <xf numFmtId="165" fontId="0" fillId="0" borderId="0" xfId="0" applyNumberFormat="1"/>
    <xf numFmtId="0" fontId="7" fillId="0" borderId="0" xfId="0" applyFont="1" applyFill="1" applyBorder="1" applyAlignment="1">
      <alignment horizontal="center" vertical="center"/>
    </xf>
    <xf numFmtId="0" fontId="8" fillId="0" borderId="0" xfId="0" applyFont="1" applyFill="1" applyAlignment="1">
      <alignment horizontal="center" vertical="center"/>
    </xf>
    <xf numFmtId="165" fontId="8" fillId="0" borderId="0" xfId="2" applyNumberFormat="1" applyFont="1" applyFill="1" applyAlignment="1">
      <alignment horizontal="center" vertical="center"/>
    </xf>
    <xf numFmtId="0" fontId="8" fillId="0" borderId="0" xfId="0" applyNumberFormat="1" applyFont="1" applyFill="1" applyAlignment="1">
      <alignment horizontal="center" vertical="center"/>
    </xf>
    <xf numFmtId="165" fontId="0" fillId="0" borderId="0" xfId="2" applyNumberFormat="1" applyFont="1" applyFill="1" applyAlignment="1">
      <alignment horizontal="center" vertical="center"/>
    </xf>
    <xf numFmtId="0" fontId="7" fillId="0" borderId="0" xfId="0" applyFont="1" applyFill="1" applyBorder="1" applyAlignment="1">
      <alignment horizontal="left" vertical="center"/>
    </xf>
    <xf numFmtId="0" fontId="9" fillId="0" borderId="0" xfId="0" applyNumberFormat="1" applyFont="1" applyFill="1" applyBorder="1" applyAlignment="1"/>
    <xf numFmtId="0" fontId="9" fillId="0" borderId="0" xfId="0" applyNumberFormat="1" applyFont="1" applyFill="1" applyBorder="1" applyAlignment="1">
      <alignment horizontal="center" vertical="center"/>
    </xf>
    <xf numFmtId="165" fontId="0" fillId="0" borderId="0" xfId="2" applyNumberFormat="1" applyFont="1" applyFill="1" applyBorder="1" applyAlignment="1">
      <alignment horizontal="center" vertical="center"/>
    </xf>
    <xf numFmtId="0" fontId="0" fillId="0" borderId="0" xfId="0" applyFont="1" applyBorder="1" applyAlignment="1">
      <alignment horizontal="left"/>
    </xf>
    <xf numFmtId="0" fontId="0" fillId="0" borderId="0" xfId="0" applyNumberFormat="1" applyFont="1" applyFill="1" applyBorder="1" applyAlignment="1">
      <alignment horizontal="left"/>
    </xf>
    <xf numFmtId="0" fontId="7" fillId="0" borderId="0" xfId="0" applyFont="1" applyBorder="1" applyAlignment="1">
      <alignment horizontal="center"/>
    </xf>
    <xf numFmtId="0" fontId="0" fillId="0" borderId="3" xfId="0" applyNumberFormat="1" applyFont="1" applyFill="1" applyBorder="1" applyAlignment="1">
      <alignment horizontal="center"/>
    </xf>
    <xf numFmtId="0" fontId="0" fillId="0" borderId="4" xfId="0" applyNumberFormat="1" applyFont="1" applyFill="1" applyBorder="1" applyAlignment="1">
      <alignment horizontal="center"/>
    </xf>
    <xf numFmtId="0" fontId="8" fillId="0" borderId="3" xfId="0" applyFont="1" applyBorder="1" applyAlignment="1">
      <alignment horizontal="center"/>
    </xf>
    <xf numFmtId="0" fontId="8" fillId="0" borderId="4" xfId="0" applyFont="1" applyBorder="1" applyAlignment="1">
      <alignment horizontal="center"/>
    </xf>
    <xf numFmtId="0" fontId="0" fillId="0" borderId="2" xfId="0" applyFont="1" applyBorder="1" applyAlignment="1">
      <alignment horizontal="center"/>
    </xf>
    <xf numFmtId="0" fontId="11" fillId="0" borderId="3" xfId="0" applyFont="1" applyBorder="1" applyAlignment="1">
      <alignment horizontal="center"/>
    </xf>
    <xf numFmtId="0" fontId="11" fillId="0" borderId="6" xfId="0" applyFont="1" applyBorder="1" applyAlignment="1">
      <alignment horizontal="center"/>
    </xf>
    <xf numFmtId="0" fontId="11" fillId="0" borderId="4" xfId="0" applyFont="1" applyBorder="1" applyAlignment="1">
      <alignment horizontal="center"/>
    </xf>
    <xf numFmtId="0" fontId="0" fillId="2" borderId="5" xfId="0" applyFont="1" applyFill="1" applyBorder="1"/>
    <xf numFmtId="0" fontId="11" fillId="0" borderId="2" xfId="0" applyNumberFormat="1" applyFont="1" applyFill="1" applyBorder="1" applyAlignment="1">
      <alignment horizontal="center"/>
    </xf>
    <xf numFmtId="0" fontId="10" fillId="0" borderId="2" xfId="0" applyFont="1" applyBorder="1" applyAlignment="1">
      <alignment horizontal="center"/>
    </xf>
  </cellXfs>
  <cellStyles count="3">
    <cellStyle name="Monétaire" xfId="2" builtinId="4"/>
    <cellStyle name="Normal" xfId="0" builtinId="0"/>
    <cellStyle name="Standaard_Blad1" xfId="1"/>
  </cellStyles>
  <dxfs count="1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5" formatCode="_-* #,##0.00\ [$€-40C]_-;\-* #,##0.00\ [$€-40C]_-;_-* &quot;-&quot;??\ [$€-40C]_-;_-@_-"/>
    </dxf>
    <dxf>
      <font>
        <b val="0"/>
        <strike val="0"/>
        <outline val="0"/>
        <shadow val="0"/>
        <u val="none"/>
        <vertAlign val="baseline"/>
        <sz val="11"/>
        <name val="Calibri"/>
        <scheme val="minor"/>
      </font>
      <numFmt numFmtId="165" formatCode="_-* #,##0.00\ [$€-40C]_-;\-* #,##0.00\ [$€-40C]_-;_-* &quot;-&quot;??\ [$€-40C]_-;_-@_-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name val="Calibri"/>
        <scheme val="minor"/>
      </font>
      <numFmt numFmtId="165" formatCode="_-* #,##0.00\ [$€-40C]_-;\-* #,##0.00\ [$€-40C]_-;_-* &quot;-&quot;??\ [$€-40C]_-;_-@_-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104775</xdr:colOff>
          <xdr:row>3</xdr:row>
          <xdr:rowOff>161925</xdr:rowOff>
        </xdr:from>
        <xdr:to>
          <xdr:col>5</xdr:col>
          <xdr:colOff>609600</xdr:colOff>
          <xdr:row>5</xdr:row>
          <xdr:rowOff>76200</xdr:rowOff>
        </xdr:to>
        <xdr:sp macro="" textlink="">
          <xdr:nvSpPr>
            <xdr:cNvPr id="2049" name="Bou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Créer le bon commande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104775</xdr:colOff>
          <xdr:row>1</xdr:row>
          <xdr:rowOff>161925</xdr:rowOff>
        </xdr:from>
        <xdr:to>
          <xdr:col>5</xdr:col>
          <xdr:colOff>609600</xdr:colOff>
          <xdr:row>3</xdr:row>
          <xdr:rowOff>76200</xdr:rowOff>
        </xdr:to>
        <xdr:sp macro="" textlink="">
          <xdr:nvSpPr>
            <xdr:cNvPr id="2050" name="Bou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Purger le bon commande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3:H26" totalsRowShown="0" headerRowDxfId="9" dataDxfId="8">
  <autoFilter ref="A3:H26"/>
  <tableColumns count="8">
    <tableColumn id="1" name="Référence"/>
    <tableColumn id="2" name="Article" dataDxfId="7">
      <calculatedColumnFormula>IFERROR(VLOOKUP(Tableau1[Référence],Tableau2[],2,FALSE),"")</calculatedColumnFormula>
    </tableColumn>
    <tableColumn id="3" name="Taille" dataDxfId="6"/>
    <tableColumn id="5" name="Prix unitaire_x000a_TTC " dataDxfId="5" dataCellStyle="Monétaire">
      <calculatedColumnFormula>IFERROR(VLOOKUP(Tableau1[Référence],Tableau2[],3,FALSE),"")</calculatedColumnFormula>
    </tableColumn>
    <tableColumn id="6" name="Quantité" dataDxfId="4"/>
    <tableColumn id="8" name="Prix " dataDxfId="0">
      <calculatedColumnFormula>Tableau1[[#This Row],[Quantité]]*Tableau1[[#This Row],[Prix unitaire
TTC ]]</calculatedColumnFormula>
    </tableColumn>
    <tableColumn id="4" name="Remise club_x000a_10 %" dataDxfId="3">
      <calculatedColumnFormula>10%</calculatedColumnFormula>
    </tableColumn>
    <tableColumn id="7" name="Prix total_x000a_apres remise" dataDxfId="2" dataCellStyle="Monétaire">
      <calculatedColumnFormula>IFERROR(Tableau1[[#This Row],[Prix unitaire
TTC ]]*Tableau1[[#This Row],[Quantité]]*(1-Tableau1[Remise club
10 %]),0)</calculatedColumnFormula>
    </tableColumn>
  </tableColumns>
  <tableStyleInfo name="TableStyleLight15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C1:E4" totalsRowShown="0">
  <autoFilter ref="C1:E4"/>
  <tableColumns count="3">
    <tableColumn id="1" name="Référence"/>
    <tableColumn id="3" name="Article"/>
    <tableColumn id="2" name="Prix" dataDxfId="1"/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H81"/>
  <sheetViews>
    <sheetView tabSelected="1" workbookViewId="0">
      <selection activeCell="L25" sqref="L25"/>
    </sheetView>
  </sheetViews>
  <sheetFormatPr baseColWidth="10" defaultRowHeight="15" x14ac:dyDescent="0.25"/>
  <cols>
    <col min="1" max="1" width="17.42578125" style="10" customWidth="1"/>
    <col min="2" max="2" width="31.42578125" style="14" customWidth="1"/>
    <col min="3" max="3" width="14.7109375" style="15" customWidth="1"/>
    <col min="4" max="4" width="17" style="16" customWidth="1"/>
    <col min="5" max="6" width="15" style="11" customWidth="1"/>
    <col min="7" max="7" width="16.28515625" style="11" bestFit="1" customWidth="1"/>
    <col min="8" max="8" width="17.85546875" style="9" customWidth="1"/>
    <col min="9" max="16384" width="11.42578125" style="9"/>
  </cols>
  <sheetData>
    <row r="3" spans="1:8" ht="30" x14ac:dyDescent="0.25">
      <c r="A3" s="6" t="s">
        <v>8</v>
      </c>
      <c r="B3" s="6" t="s">
        <v>7</v>
      </c>
      <c r="C3" s="5" t="s">
        <v>9</v>
      </c>
      <c r="D3" s="22" t="s">
        <v>27</v>
      </c>
      <c r="E3" s="7" t="s">
        <v>10</v>
      </c>
      <c r="F3" s="7" t="s">
        <v>44</v>
      </c>
      <c r="G3" s="7" t="s">
        <v>45</v>
      </c>
      <c r="H3" s="7" t="s">
        <v>46</v>
      </c>
    </row>
    <row r="4" spans="1:8" x14ac:dyDescent="0.25">
      <c r="A4" s="8"/>
      <c r="B4" s="6" t="str">
        <f>IFERROR(VLOOKUP(Tableau1[Référence],Tableau2[],2,FALSE),"")</f>
        <v/>
      </c>
      <c r="C4" s="8"/>
      <c r="D4" s="23" t="str">
        <f>IFERROR(VLOOKUP(Tableau1[Référence],Tableau2[],3,FALSE),"")</f>
        <v/>
      </c>
      <c r="E4" s="8"/>
      <c r="F4" s="8"/>
      <c r="G4" s="24"/>
      <c r="H4" s="23">
        <f>IFERROR(Tableau1[[#This Row],[Prix unitaire
TTC ]]*Tableau1[[#This Row],[Quantité]]*(1-Tableau1[Remise club
10 %]),0)</f>
        <v>0</v>
      </c>
    </row>
    <row r="5" spans="1:8" x14ac:dyDescent="0.25">
      <c r="A5" s="35">
        <v>64028</v>
      </c>
      <c r="B5" s="31" t="s">
        <v>23</v>
      </c>
      <c r="C5" s="27"/>
      <c r="D5" s="28">
        <v>26.32</v>
      </c>
      <c r="E5" s="29">
        <v>1</v>
      </c>
      <c r="F5" s="29">
        <f>Tableau1[[#This Row],[Quantité]]*Tableau1[[#This Row],[Prix unitaire
TTC ]]</f>
        <v>26.32</v>
      </c>
      <c r="G5" s="24">
        <f>10%</f>
        <v>0.1</v>
      </c>
      <c r="H5" s="30">
        <f>IFERROR(Tableau1[[#This Row],[Prix unitaire
TTC ]]*Tableau1[[#This Row],[Quantité]]*(1-Tableau1[Remise club
10 %]),0)</f>
        <v>23.688000000000002</v>
      </c>
    </row>
    <row r="6" spans="1:8" x14ac:dyDescent="0.25">
      <c r="A6" s="35">
        <v>54221</v>
      </c>
      <c r="B6" s="31" t="s">
        <v>24</v>
      </c>
      <c r="C6" s="27"/>
      <c r="D6" s="28">
        <v>25.3</v>
      </c>
      <c r="E6" s="29">
        <v>1</v>
      </c>
      <c r="F6" s="29">
        <f>Tableau1[[#This Row],[Quantité]]*Tableau1[[#This Row],[Prix unitaire
TTC ]]</f>
        <v>25.3</v>
      </c>
      <c r="G6" s="24">
        <f>10%</f>
        <v>0.1</v>
      </c>
      <c r="H6" s="30">
        <f>IFERROR(Tableau1[[#This Row],[Prix unitaire
TTC ]]*Tableau1[[#This Row],[Quantité]]*(1-Tableau1[Remise club
10 %]),0)</f>
        <v>22.77</v>
      </c>
    </row>
    <row r="7" spans="1:8" x14ac:dyDescent="0.25">
      <c r="A7" s="35"/>
      <c r="B7" s="26" t="str">
        <f>IFERROR(VLOOKUP(Tableau1[Référence],Tableau2[],2,FALSE),"")</f>
        <v/>
      </c>
      <c r="C7" s="27"/>
      <c r="D7" s="28" t="str">
        <f>IFERROR(VLOOKUP(Tableau1[Référence],Tableau2[],3,FALSE),"")</f>
        <v/>
      </c>
      <c r="E7" s="29"/>
      <c r="F7" s="29"/>
      <c r="G7" s="8"/>
      <c r="H7" s="30">
        <f>IFERROR(Tableau1[[#This Row],[Prix unitaire
TTC ]]*Tableau1[[#This Row],[Quantité]]*(1-Tableau1[Remise club
10 %]),0)</f>
        <v>0</v>
      </c>
    </row>
    <row r="8" spans="1:8" x14ac:dyDescent="0.25">
      <c r="A8" s="36">
        <v>123</v>
      </c>
      <c r="B8" s="14" t="s">
        <v>25</v>
      </c>
      <c r="C8" s="27"/>
      <c r="D8" s="16">
        <v>30.97</v>
      </c>
      <c r="E8" s="29">
        <v>1</v>
      </c>
      <c r="F8" s="29">
        <f>Tableau1[[#This Row],[Quantité]]*Tableau1[[#This Row],[Prix unitaire
TTC ]]</f>
        <v>30.97</v>
      </c>
      <c r="G8" s="24">
        <f>10%</f>
        <v>0.1</v>
      </c>
      <c r="H8" s="30">
        <f>IFERROR(Tableau1[[#This Row],[Prix unitaire
TTC ]]*Tableau1[[#This Row],[Quantité]]*(1-Tableau1[Remise club
10 %]),0)</f>
        <v>27.873000000000001</v>
      </c>
    </row>
    <row r="9" spans="1:8" x14ac:dyDescent="0.25">
      <c r="A9" s="36">
        <v>159</v>
      </c>
      <c r="B9" s="32" t="s">
        <v>26</v>
      </c>
      <c r="C9" s="27"/>
      <c r="D9" s="12">
        <v>33.74</v>
      </c>
      <c r="E9" s="29">
        <v>1</v>
      </c>
      <c r="F9" s="29">
        <f>Tableau1[[#This Row],[Quantité]]*Tableau1[[#This Row],[Prix unitaire
TTC ]]</f>
        <v>33.74</v>
      </c>
      <c r="G9" s="24">
        <f>10%</f>
        <v>0.1</v>
      </c>
      <c r="H9" s="30">
        <f>IFERROR(Tableau1[[#This Row],[Prix unitaire
TTC ]]*Tableau1[[#This Row],[Quantité]]*(1-Tableau1[Remise club
10 %]),0)</f>
        <v>30.366000000000003</v>
      </c>
    </row>
    <row r="10" spans="1:8" x14ac:dyDescent="0.25">
      <c r="A10" s="36"/>
      <c r="B10" s="33" t="str">
        <f>IFERROR(VLOOKUP(Tableau1[Référence],Tableau2[],2,FALSE),"")</f>
        <v/>
      </c>
      <c r="C10" s="27"/>
      <c r="D10" s="34" t="str">
        <f>IFERROR(VLOOKUP(Tableau1[Référence],Tableau2[],3,FALSE),"")</f>
        <v/>
      </c>
      <c r="E10" s="29"/>
      <c r="F10" s="29"/>
      <c r="G10" s="8"/>
      <c r="H10" s="30">
        <f>IFERROR(Tableau1[[#This Row],[Prix unitaire
TTC ]]*Tableau1[[#This Row],[Quantité]]*(1-Tableau1[Remise club
10 %]),0)</f>
        <v>0</v>
      </c>
    </row>
    <row r="11" spans="1:8" x14ac:dyDescent="0.25">
      <c r="A11" s="36">
        <v>554</v>
      </c>
      <c r="B11" s="32" t="s">
        <v>28</v>
      </c>
      <c r="C11" s="27"/>
      <c r="D11" s="12">
        <v>36.22</v>
      </c>
      <c r="E11" s="29"/>
      <c r="F11" s="29">
        <f>Tableau1[[#This Row],[Quantité]]*Tableau1[[#This Row],[Prix unitaire
TTC ]]</f>
        <v>0</v>
      </c>
      <c r="G11" s="24">
        <f>10%</f>
        <v>0.1</v>
      </c>
      <c r="H11" s="30">
        <f>IFERROR(Tableau1[[#This Row],[Prix unitaire
TTC ]]*Tableau1[[#This Row],[Quantité]]*(1-Tableau1[Remise club
10 %]),0)</f>
        <v>0</v>
      </c>
    </row>
    <row r="12" spans="1:8" x14ac:dyDescent="0.25">
      <c r="A12" s="36">
        <v>444</v>
      </c>
      <c r="B12" s="14" t="s">
        <v>29</v>
      </c>
      <c r="C12" s="27"/>
      <c r="D12" s="16">
        <v>86.94</v>
      </c>
      <c r="E12" s="29"/>
      <c r="F12" s="29">
        <f>Tableau1[[#This Row],[Quantité]]*Tableau1[[#This Row],[Prix unitaire
TTC ]]</f>
        <v>0</v>
      </c>
      <c r="G12" s="24">
        <f>10%</f>
        <v>0.1</v>
      </c>
      <c r="H12" s="30">
        <f>IFERROR(Tableau1[[#This Row],[Prix unitaire
TTC ]]*Tableau1[[#This Row],[Quantité]]*(1-Tableau1[Remise club
10 %]),0)</f>
        <v>0</v>
      </c>
    </row>
    <row r="13" spans="1:8" x14ac:dyDescent="0.25">
      <c r="A13" s="36">
        <v>455</v>
      </c>
      <c r="B13" s="14" t="s">
        <v>30</v>
      </c>
      <c r="C13" s="27"/>
      <c r="D13" s="16">
        <v>66.53</v>
      </c>
      <c r="E13" s="29"/>
      <c r="F13" s="29">
        <f>Tableau1[[#This Row],[Quantité]]*Tableau1[[#This Row],[Prix unitaire
TTC ]]</f>
        <v>0</v>
      </c>
      <c r="G13" s="24">
        <f>10%</f>
        <v>0.1</v>
      </c>
      <c r="H13" s="30">
        <f>IFERROR(Tableau1[[#This Row],[Prix unitaire
TTC ]]*Tableau1[[#This Row],[Quantité]]*(1-Tableau1[Remise club
10 %]),0)</f>
        <v>0</v>
      </c>
    </row>
    <row r="14" spans="1:8" x14ac:dyDescent="0.25">
      <c r="A14" s="36"/>
      <c r="B14" s="6" t="str">
        <f>IFERROR(VLOOKUP(Tableau1[Référence],Tableau2[],2,FALSE),"")</f>
        <v/>
      </c>
      <c r="C14" s="27"/>
      <c r="D14" s="28" t="str">
        <f>IFERROR(VLOOKUP(Tableau1[Référence],Tableau2[],3,FALSE),"")</f>
        <v/>
      </c>
      <c r="E14" s="29"/>
      <c r="F14" s="29"/>
      <c r="G14" s="24"/>
      <c r="H14" s="30">
        <f>IFERROR(Tableau1[[#This Row],[Prix unitaire
TTC ]]*Tableau1[[#This Row],[Quantité]]*(1-Tableau1[Remise club
10 %]),0)</f>
        <v>0</v>
      </c>
    </row>
    <row r="15" spans="1:8" x14ac:dyDescent="0.25">
      <c r="A15" s="36">
        <v>456</v>
      </c>
      <c r="B15" s="14" t="s">
        <v>31</v>
      </c>
      <c r="C15" s="27"/>
      <c r="D15" s="16">
        <v>48.91</v>
      </c>
      <c r="E15" s="29"/>
      <c r="F15" s="29">
        <f>Tableau1[[#This Row],[Quantité]]*Tableau1[[#This Row],[Prix unitaire
TTC ]]</f>
        <v>0</v>
      </c>
      <c r="G15" s="24">
        <f>10%</f>
        <v>0.1</v>
      </c>
      <c r="H15" s="30">
        <f>IFERROR(Tableau1[[#This Row],[Prix unitaire
TTC ]]*Tableau1[[#This Row],[Quantité]]*(1-Tableau1[Remise club
10 %]),0)</f>
        <v>0</v>
      </c>
    </row>
    <row r="16" spans="1:8" x14ac:dyDescent="0.25">
      <c r="A16" s="36"/>
      <c r="B16" s="6" t="str">
        <f>IFERROR(VLOOKUP(Tableau1[Référence],Tableau2[],2,FALSE),"")</f>
        <v/>
      </c>
      <c r="C16" s="27"/>
      <c r="D16" s="28" t="str">
        <f>IFERROR(VLOOKUP(Tableau1[Référence],Tableau2[],3,FALSE),"")</f>
        <v/>
      </c>
      <c r="E16" s="29"/>
      <c r="F16" s="29"/>
      <c r="G16" s="24"/>
      <c r="H16" s="30">
        <f>IFERROR(Tableau1[[#This Row],[Prix unitaire
TTC ]]*Tableau1[[#This Row],[Quantité]]*(1-Tableau1[Remise club
10 %]),0)</f>
        <v>0</v>
      </c>
    </row>
    <row r="17" spans="1:8" x14ac:dyDescent="0.25">
      <c r="A17" s="36">
        <v>444</v>
      </c>
      <c r="B17" s="14" t="s">
        <v>32</v>
      </c>
      <c r="C17" s="27"/>
      <c r="D17" s="16">
        <v>31.33</v>
      </c>
      <c r="E17" s="29"/>
      <c r="F17" s="29">
        <f>Tableau1[[#This Row],[Quantité]]*Tableau1[[#This Row],[Prix unitaire
TTC ]]</f>
        <v>0</v>
      </c>
      <c r="G17" s="24">
        <f>10%</f>
        <v>0.1</v>
      </c>
      <c r="H17" s="30">
        <f>IFERROR(Tableau1[[#This Row],[Prix unitaire
TTC ]]*Tableau1[[#This Row],[Quantité]]*(1-Tableau1[Remise club
10 %]),0)</f>
        <v>0</v>
      </c>
    </row>
    <row r="18" spans="1:8" x14ac:dyDescent="0.25">
      <c r="A18" s="36">
        <v>44</v>
      </c>
      <c r="B18" s="14" t="s">
        <v>33</v>
      </c>
      <c r="C18" s="27"/>
      <c r="D18" s="16">
        <v>32.42</v>
      </c>
      <c r="E18" s="29"/>
      <c r="F18" s="29">
        <f>Tableau1[[#This Row],[Quantité]]*Tableau1[[#This Row],[Prix unitaire
TTC ]]</f>
        <v>0</v>
      </c>
      <c r="G18" s="24">
        <f>10%</f>
        <v>0.1</v>
      </c>
      <c r="H18" s="30">
        <f>IFERROR(Tableau1[[#This Row],[Prix unitaire
TTC ]]*Tableau1[[#This Row],[Quantité]]*(1-Tableau1[Remise club
10 %]),0)</f>
        <v>0</v>
      </c>
    </row>
    <row r="19" spans="1:8" x14ac:dyDescent="0.25">
      <c r="A19" s="36"/>
      <c r="B19" s="6" t="str">
        <f>IFERROR(VLOOKUP(Tableau1[Référence],Tableau2[],2,FALSE),"")</f>
        <v/>
      </c>
      <c r="C19" s="27"/>
      <c r="D19" s="28" t="str">
        <f>IFERROR(VLOOKUP(Tableau1[Référence],Tableau2[],3,FALSE),"")</f>
        <v/>
      </c>
      <c r="E19" s="29"/>
      <c r="F19" s="29"/>
      <c r="G19" s="24"/>
      <c r="H19" s="30">
        <f>IFERROR(Tableau1[[#This Row],[Prix unitaire
TTC ]]*Tableau1[[#This Row],[Quantité]]*(1-Tableau1[Remise club
10 %]),0)</f>
        <v>0</v>
      </c>
    </row>
    <row r="20" spans="1:8" x14ac:dyDescent="0.25">
      <c r="A20" s="36">
        <v>44</v>
      </c>
      <c r="B20" s="14" t="s">
        <v>34</v>
      </c>
      <c r="C20" s="27"/>
      <c r="D20" s="16">
        <v>28.81</v>
      </c>
      <c r="E20" s="29"/>
      <c r="F20" s="29">
        <f>Tableau1[[#This Row],[Quantité]]*Tableau1[[#This Row],[Prix unitaire
TTC ]]</f>
        <v>0</v>
      </c>
      <c r="G20" s="24">
        <f>10%</f>
        <v>0.1</v>
      </c>
      <c r="H20" s="30">
        <f>IFERROR(Tableau1[[#This Row],[Prix unitaire
TTC ]]*Tableau1[[#This Row],[Quantité]]*(1-Tableau1[Remise club
10 %]),0)</f>
        <v>0</v>
      </c>
    </row>
    <row r="21" spans="1:8" x14ac:dyDescent="0.25">
      <c r="A21" s="36"/>
      <c r="B21" s="6" t="str">
        <f>IFERROR(VLOOKUP(Tableau1[Référence],Tableau2[],2,FALSE),"")</f>
        <v/>
      </c>
      <c r="C21" s="27"/>
      <c r="D21" s="28" t="str">
        <f>IFERROR(VLOOKUP(Tableau1[Référence],Tableau2[],3,FALSE),"")</f>
        <v/>
      </c>
      <c r="E21" s="29"/>
      <c r="F21" s="29"/>
      <c r="G21" s="24"/>
      <c r="H21" s="30">
        <f>IFERROR(Tableau1[[#This Row],[Prix unitaire
TTC ]]*Tableau1[[#This Row],[Quantité]]*(1-Tableau1[Remise club
10 %]),0)</f>
        <v>0</v>
      </c>
    </row>
    <row r="22" spans="1:8" x14ac:dyDescent="0.25">
      <c r="A22" s="36">
        <v>44</v>
      </c>
      <c r="B22" s="14" t="s">
        <v>35</v>
      </c>
      <c r="C22" s="27"/>
      <c r="D22" s="16">
        <v>33.909999999999997</v>
      </c>
      <c r="E22" s="29"/>
      <c r="F22" s="29">
        <f>Tableau1[[#This Row],[Quantité]]*Tableau1[[#This Row],[Prix unitaire
TTC ]]</f>
        <v>0</v>
      </c>
      <c r="G22" s="24">
        <f>10%</f>
        <v>0.1</v>
      </c>
      <c r="H22" s="30">
        <f>IFERROR(Tableau1[[#This Row],[Prix unitaire
TTC ]]*Tableau1[[#This Row],[Quantité]]*(1-Tableau1[Remise club
10 %]),0)</f>
        <v>0</v>
      </c>
    </row>
    <row r="23" spans="1:8" x14ac:dyDescent="0.25">
      <c r="A23" s="36">
        <v>44</v>
      </c>
      <c r="B23" s="14" t="s">
        <v>36</v>
      </c>
      <c r="C23" s="27"/>
      <c r="D23" s="16">
        <v>35.75</v>
      </c>
      <c r="E23" s="29"/>
      <c r="F23" s="29">
        <f>Tableau1[[#This Row],[Quantité]]*Tableau1[[#This Row],[Prix unitaire
TTC ]]</f>
        <v>0</v>
      </c>
      <c r="G23" s="24">
        <f>10%</f>
        <v>0.1</v>
      </c>
      <c r="H23" s="30">
        <f>IFERROR(Tableau1[[#This Row],[Prix unitaire
TTC ]]*Tableau1[[#This Row],[Quantité]]*(1-Tableau1[Remise club
10 %]),0)</f>
        <v>0</v>
      </c>
    </row>
    <row r="24" spans="1:8" x14ac:dyDescent="0.25">
      <c r="A24" s="36"/>
      <c r="B24" s="6" t="str">
        <f>IFERROR(VLOOKUP(Tableau1[Référence],Tableau2[],2,FALSE),"")</f>
        <v/>
      </c>
      <c r="C24" s="27"/>
      <c r="D24" s="28" t="str">
        <f>IFERROR(VLOOKUP(Tableau1[Référence],Tableau2[],3,FALSE),"")</f>
        <v/>
      </c>
      <c r="E24" s="29"/>
      <c r="F24" s="29"/>
      <c r="G24" s="29"/>
      <c r="H24" s="30">
        <f>IFERROR(Tableau1[[#This Row],[Prix unitaire
TTC ]]*Tableau1[[#This Row],[Quantité]]*(1-Tableau1[Remise club
10 %]),0)</f>
        <v>0</v>
      </c>
    </row>
    <row r="25" spans="1:8" x14ac:dyDescent="0.25">
      <c r="A25" s="36"/>
      <c r="B25" s="6" t="str">
        <f>IFERROR(VLOOKUP(Tableau1[Référence],Tableau2[],2,FALSE),"")</f>
        <v/>
      </c>
      <c r="C25" s="27"/>
      <c r="D25" s="28" t="str">
        <f>IFERROR(VLOOKUP(Tableau1[Référence],Tableau2[],3,FALSE),"")</f>
        <v/>
      </c>
      <c r="E25" s="29"/>
      <c r="F25" s="29"/>
      <c r="G25" s="29"/>
      <c r="H25" s="30">
        <f>IFERROR(Tableau1[[#This Row],[Prix unitaire
TTC ]]*Tableau1[[#This Row],[Quantité]]*(1-Tableau1[Remise club
10 %]),0)</f>
        <v>0</v>
      </c>
    </row>
    <row r="26" spans="1:8" x14ac:dyDescent="0.25">
      <c r="A26" s="12"/>
      <c r="B26" s="6" t="str">
        <f>IFERROR(VLOOKUP(Tableau1[Référence],Tableau2[],2,FALSE),"")</f>
        <v/>
      </c>
      <c r="C26" s="27"/>
      <c r="D26" s="28" t="str">
        <f>IFERROR(VLOOKUP(Tableau1[Référence],Tableau2[],3,FALSE),"")</f>
        <v/>
      </c>
      <c r="E26" s="29"/>
      <c r="F26" s="29"/>
      <c r="G26" s="29"/>
      <c r="H26" s="30">
        <f>IFERROR(Tableau1[[#This Row],[Prix unitaire
TTC ]]*Tableau1[[#This Row],[Quantité]]*(1-Tableau1[Remise club
10 %]),0)</f>
        <v>0</v>
      </c>
    </row>
    <row r="27" spans="1:8" ht="15.75" thickBot="1" x14ac:dyDescent="0.3"/>
    <row r="28" spans="1:8" hidden="1" x14ac:dyDescent="0.25">
      <c r="A28" s="18"/>
      <c r="B28" s="9"/>
      <c r="C28" s="9"/>
      <c r="D28" s="9"/>
      <c r="E28" s="12"/>
      <c r="F28" s="12"/>
      <c r="G28" s="12"/>
      <c r="H28" s="12"/>
    </row>
    <row r="29" spans="1:8" hidden="1" x14ac:dyDescent="0.25">
      <c r="A29" s="12"/>
      <c r="B29" s="9"/>
      <c r="C29" s="9"/>
      <c r="D29" s="9"/>
      <c r="E29" s="12"/>
      <c r="F29" s="12"/>
      <c r="G29" s="12"/>
      <c r="H29" s="12"/>
    </row>
    <row r="30" spans="1:8" hidden="1" x14ac:dyDescent="0.25">
      <c r="B30" s="9"/>
      <c r="C30" s="9"/>
      <c r="D30" s="9"/>
      <c r="E30" s="13"/>
      <c r="F30" s="13"/>
      <c r="G30" s="13"/>
      <c r="H30" s="10"/>
    </row>
    <row r="31" spans="1:8" hidden="1" x14ac:dyDescent="0.25">
      <c r="B31" s="9"/>
      <c r="C31" s="9"/>
      <c r="D31" s="9"/>
    </row>
    <row r="32" spans="1:8" hidden="1" x14ac:dyDescent="0.25"/>
    <row r="33" spans="1:8" hidden="1" x14ac:dyDescent="0.25">
      <c r="B33" s="9"/>
      <c r="C33" s="9"/>
      <c r="D33" s="9"/>
    </row>
    <row r="34" spans="1:8" hidden="1" x14ac:dyDescent="0.25"/>
    <row r="35" spans="1:8" hidden="1" x14ac:dyDescent="0.25"/>
    <row r="36" spans="1:8" hidden="1" x14ac:dyDescent="0.25"/>
    <row r="37" spans="1:8" ht="15.75" thickBot="1" x14ac:dyDescent="0.3">
      <c r="A37" s="43" t="s">
        <v>43</v>
      </c>
      <c r="B37" s="44"/>
      <c r="C37" s="44"/>
      <c r="D37" s="45"/>
      <c r="E37" s="42">
        <f>SUM(Tableau1[Quantité])</f>
        <v>4</v>
      </c>
      <c r="F37" s="42">
        <f>SUM(Tableau1[[Prix ]])</f>
        <v>116.33000000000001</v>
      </c>
      <c r="G37" s="42"/>
      <c r="H37" s="46">
        <f>SUM(Tableau1[Prix total
apres remise])</f>
        <v>104.697</v>
      </c>
    </row>
    <row r="41" spans="1:8" x14ac:dyDescent="0.25">
      <c r="A41" s="47" t="s">
        <v>37</v>
      </c>
      <c r="B41" s="38"/>
      <c r="C41" s="39"/>
    </row>
    <row r="42" spans="1:8" x14ac:dyDescent="0.25">
      <c r="A42" s="32"/>
      <c r="B42" s="12"/>
      <c r="C42" s="12"/>
    </row>
    <row r="43" spans="1:8" x14ac:dyDescent="0.25">
      <c r="A43" s="48" t="s">
        <v>38</v>
      </c>
      <c r="B43" s="40"/>
      <c r="C43" s="41"/>
    </row>
    <row r="44" spans="1:8" x14ac:dyDescent="0.25">
      <c r="A44" s="37"/>
      <c r="B44" s="15"/>
      <c r="C44" s="16"/>
    </row>
    <row r="45" spans="1:8" x14ac:dyDescent="0.25">
      <c r="A45" s="48" t="s">
        <v>39</v>
      </c>
      <c r="B45" s="40"/>
      <c r="C45" s="41"/>
    </row>
    <row r="46" spans="1:8" x14ac:dyDescent="0.25">
      <c r="A46" s="37"/>
      <c r="C46" s="16"/>
    </row>
    <row r="47" spans="1:8" x14ac:dyDescent="0.25">
      <c r="A47" s="48" t="s">
        <v>40</v>
      </c>
      <c r="B47" s="40" t="s">
        <v>42</v>
      </c>
      <c r="C47" s="41"/>
    </row>
    <row r="48" spans="1:8" x14ac:dyDescent="0.25">
      <c r="A48" s="37"/>
      <c r="B48" s="15"/>
      <c r="C48" s="16"/>
    </row>
    <row r="49" spans="1:7" x14ac:dyDescent="0.25">
      <c r="A49" s="48" t="s">
        <v>41</v>
      </c>
      <c r="B49" s="40"/>
      <c r="C49" s="41"/>
    </row>
    <row r="54" spans="1:7" x14ac:dyDescent="0.25">
      <c r="C54" s="19"/>
      <c r="E54" s="20"/>
      <c r="F54" s="20"/>
      <c r="G54" s="20"/>
    </row>
    <row r="81" spans="1:7" x14ac:dyDescent="0.25">
      <c r="A81" s="12"/>
      <c r="B81" s="17"/>
      <c r="C81" s="21"/>
      <c r="D81" s="18"/>
      <c r="E81" s="20"/>
      <c r="F81" s="20"/>
      <c r="G81" s="20"/>
    </row>
  </sheetData>
  <mergeCells count="6">
    <mergeCell ref="B41:C41"/>
    <mergeCell ref="B47:C47"/>
    <mergeCell ref="B49:C49"/>
    <mergeCell ref="B43:C43"/>
    <mergeCell ref="B45:C45"/>
    <mergeCell ref="A37:D37"/>
  </mergeCell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OFFSET(Liste!$A$2,0,0,COUNTA(Liste!$A:$A)-1)</xm:f>
          </x14:formula1>
          <xm:sqref>C4:C26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4:F9"/>
  <sheetViews>
    <sheetView workbookViewId="0">
      <selection activeCell="K13" sqref="K13"/>
    </sheetView>
  </sheetViews>
  <sheetFormatPr baseColWidth="10" defaultRowHeight="15" x14ac:dyDescent="0.25"/>
  <cols>
    <col min="1" max="1" width="29.5703125" customWidth="1"/>
    <col min="2" max="2" width="13" bestFit="1" customWidth="1"/>
  </cols>
  <sheetData>
    <row r="4" spans="1:6" x14ac:dyDescent="0.25">
      <c r="A4" t="s">
        <v>6</v>
      </c>
    </row>
    <row r="9" spans="1:6" ht="39.75" x14ac:dyDescent="0.25">
      <c r="A9" s="1" t="s">
        <v>0</v>
      </c>
      <c r="B9" s="2" t="s">
        <v>1</v>
      </c>
      <c r="C9" s="2" t="s">
        <v>2</v>
      </c>
      <c r="D9" s="2" t="s">
        <v>3</v>
      </c>
      <c r="E9" s="3" t="s">
        <v>4</v>
      </c>
      <c r="F9" s="4" t="s">
        <v>5</v>
      </c>
    </row>
  </sheetData>
  <printOptions gridLines="1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outon 1">
              <controlPr defaultSize="0" print="0" autoFill="0" autoPict="0" macro="[0]!ajouterLignes">
                <anchor moveWithCells="1" sizeWithCells="1">
                  <from>
                    <xdr:col>3</xdr:col>
                    <xdr:colOff>104775</xdr:colOff>
                    <xdr:row>3</xdr:row>
                    <xdr:rowOff>161925</xdr:rowOff>
                  </from>
                  <to>
                    <xdr:col>5</xdr:col>
                    <xdr:colOff>609600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outon 2">
              <controlPr defaultSize="0" print="0" autoFill="0" autoPict="0" macro="[0]!vider">
                <anchor moveWithCells="1" sizeWithCells="1">
                  <from>
                    <xdr:col>3</xdr:col>
                    <xdr:colOff>104775</xdr:colOff>
                    <xdr:row>1</xdr:row>
                    <xdr:rowOff>161925</xdr:rowOff>
                  </from>
                  <to>
                    <xdr:col>5</xdr:col>
                    <xdr:colOff>609600</xdr:colOff>
                    <xdr:row>3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6"/>
  <sheetViews>
    <sheetView workbookViewId="0">
      <selection activeCell="D5" sqref="D5"/>
    </sheetView>
  </sheetViews>
  <sheetFormatPr baseColWidth="10" defaultRowHeight="15" x14ac:dyDescent="0.25"/>
  <cols>
    <col min="3" max="4" width="12.28515625" customWidth="1"/>
  </cols>
  <sheetData>
    <row r="1" spans="1:5" x14ac:dyDescent="0.25">
      <c r="A1" t="s">
        <v>9</v>
      </c>
      <c r="C1" t="s">
        <v>8</v>
      </c>
      <c r="D1" t="s">
        <v>7</v>
      </c>
      <c r="E1" t="s">
        <v>16</v>
      </c>
    </row>
    <row r="2" spans="1:5" x14ac:dyDescent="0.25">
      <c r="A2" t="s">
        <v>11</v>
      </c>
      <c r="C2" t="s">
        <v>17</v>
      </c>
      <c r="D2" t="s">
        <v>20</v>
      </c>
      <c r="E2" s="25">
        <v>10</v>
      </c>
    </row>
    <row r="3" spans="1:5" x14ac:dyDescent="0.25">
      <c r="A3" t="s">
        <v>15</v>
      </c>
      <c r="C3" t="s">
        <v>18</v>
      </c>
      <c r="D3" t="s">
        <v>21</v>
      </c>
      <c r="E3" s="25">
        <v>20</v>
      </c>
    </row>
    <row r="4" spans="1:5" x14ac:dyDescent="0.25">
      <c r="A4" t="s">
        <v>12</v>
      </c>
      <c r="C4" t="s">
        <v>19</v>
      </c>
      <c r="D4" t="s">
        <v>22</v>
      </c>
      <c r="E4" s="25">
        <v>30</v>
      </c>
    </row>
    <row r="5" spans="1:5" x14ac:dyDescent="0.25">
      <c r="A5" t="s">
        <v>13</v>
      </c>
    </row>
    <row r="6" spans="1:5" x14ac:dyDescent="0.25">
      <c r="A6" t="s">
        <v>14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Produit</vt:lpstr>
      <vt:lpstr>Bon de commande</vt:lpstr>
      <vt:lpstr>Liste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jeremy</dc:creator>
  <cp:lastModifiedBy>Bruno BR. Ronnet</cp:lastModifiedBy>
  <dcterms:created xsi:type="dcterms:W3CDTF">2018-01-18T13:49:37Z</dcterms:created>
  <dcterms:modified xsi:type="dcterms:W3CDTF">2019-04-30T12:54:57Z</dcterms:modified>
</cp:coreProperties>
</file>