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M:\DPMA\FE2017\PLACE-ORME\7- Suivi du MCO\Audit qualité\Audit JIRA\"/>
    </mc:Choice>
  </mc:AlternateContent>
  <bookViews>
    <workbookView xWindow="0" yWindow="0" windowWidth="20490" windowHeight="7905" tabRatio="776" firstSheet="3" activeTab="7"/>
  </bookViews>
  <sheets>
    <sheet name="Définitions et Barème" sheetId="11" r:id="rId1"/>
    <sheet name="15 tickets - Octobre 2019" sheetId="3" r:id="rId2"/>
    <sheet name="15 tickets - Novembre 2019" sheetId="4" r:id="rId3"/>
    <sheet name="15 tickets - Décembre 2019" sheetId="5" r:id="rId4"/>
    <sheet name="Statistiques qualité " sheetId="7" r:id="rId5"/>
    <sheet name="Statistiques qualif" sheetId="8" r:id="rId6"/>
    <sheet name="Focus Incident" sheetId="16" r:id="rId7"/>
    <sheet name="Focus Problème" sheetId="17" r:id="rId8"/>
    <sheet name="Synthèse Statistiques" sheetId="15" r:id="rId9"/>
    <sheet name="Aleatoire" sheetId="2" r:id="rId10"/>
  </sheets>
  <externalReferences>
    <externalReference r:id="rId11"/>
    <externalReference r:id="rId1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6" i="17" l="1"/>
  <c r="E25" i="17"/>
  <c r="E24" i="17"/>
  <c r="D26" i="17"/>
  <c r="C26" i="17"/>
  <c r="B26" i="17"/>
  <c r="D25" i="17"/>
  <c r="C25" i="17"/>
  <c r="B25" i="17"/>
  <c r="D24" i="17"/>
  <c r="C24" i="17"/>
  <c r="B24" i="17"/>
  <c r="E22" i="17"/>
  <c r="E20" i="17"/>
  <c r="E21" i="17"/>
  <c r="D21" i="17"/>
  <c r="D22" i="17"/>
  <c r="C22" i="17"/>
  <c r="C21" i="17"/>
  <c r="B22" i="17"/>
  <c r="B21" i="17"/>
  <c r="D20" i="17"/>
  <c r="C20" i="17"/>
  <c r="B20" i="17"/>
  <c r="E13" i="17"/>
  <c r="E14" i="17"/>
  <c r="E15" i="17"/>
  <c r="E17" i="17"/>
  <c r="E18" i="17"/>
  <c r="E12" i="17"/>
  <c r="E5" i="17"/>
  <c r="E6" i="17"/>
  <c r="E7" i="17"/>
  <c r="E8" i="17"/>
  <c r="E9" i="17"/>
  <c r="E10" i="17"/>
  <c r="E4" i="17"/>
  <c r="E3" i="17"/>
  <c r="E3" i="15"/>
  <c r="D18" i="17"/>
  <c r="D17" i="17"/>
  <c r="D15" i="17"/>
  <c r="D14" i="17"/>
  <c r="D13" i="17"/>
  <c r="D12" i="17"/>
  <c r="D10" i="17"/>
  <c r="D9" i="17"/>
  <c r="D8" i="17"/>
  <c r="D7" i="17"/>
  <c r="D6" i="17"/>
  <c r="D5" i="17"/>
  <c r="D4" i="17"/>
  <c r="D3" i="17"/>
  <c r="D3" i="16"/>
  <c r="C18" i="17"/>
  <c r="C17" i="17"/>
  <c r="C15" i="17"/>
  <c r="C14" i="17"/>
  <c r="C13" i="17"/>
  <c r="C12" i="17"/>
  <c r="B18" i="17"/>
  <c r="B17" i="17"/>
  <c r="B15" i="17"/>
  <c r="B14" i="17"/>
  <c r="B13" i="17"/>
  <c r="B12" i="17"/>
  <c r="C10" i="17"/>
  <c r="C9" i="17"/>
  <c r="C8" i="17"/>
  <c r="C7" i="17"/>
  <c r="C6" i="17"/>
  <c r="B7" i="17"/>
  <c r="B8" i="17"/>
  <c r="B9" i="17"/>
  <c r="B10" i="17"/>
  <c r="B11" i="17"/>
  <c r="B6" i="17"/>
  <c r="C5" i="17"/>
  <c r="B5" i="17"/>
  <c r="C4" i="17"/>
  <c r="B4" i="17"/>
  <c r="C3" i="17"/>
  <c r="B3" i="17"/>
  <c r="D23" i="17"/>
  <c r="C23" i="17"/>
  <c r="B23" i="17"/>
  <c r="D19" i="17"/>
  <c r="C19" i="17"/>
  <c r="B19" i="17"/>
  <c r="D11" i="17"/>
  <c r="C11" i="17"/>
  <c r="D2" i="17"/>
  <c r="C2" i="17"/>
  <c r="B2" i="17"/>
  <c r="E24" i="16"/>
  <c r="E26" i="16"/>
  <c r="E25" i="16"/>
  <c r="E22" i="16"/>
  <c r="D22" i="16"/>
  <c r="E21" i="16"/>
  <c r="D20" i="16"/>
  <c r="E20" i="16" s="1"/>
  <c r="E13" i="16"/>
  <c r="E17" i="16"/>
  <c r="E5" i="16"/>
  <c r="D26" i="16"/>
  <c r="C26" i="16"/>
  <c r="B26" i="16"/>
  <c r="D25" i="16"/>
  <c r="C25" i="16"/>
  <c r="D24" i="16"/>
  <c r="C24" i="16"/>
  <c r="B25" i="16"/>
  <c r="B24" i="16"/>
  <c r="D10" i="16"/>
  <c r="E10" i="16" s="1"/>
  <c r="D9" i="16"/>
  <c r="E9" i="16" s="1"/>
  <c r="D8" i="16"/>
  <c r="E8" i="16" s="1"/>
  <c r="D7" i="16"/>
  <c r="E7" i="16" s="1"/>
  <c r="D6" i="16"/>
  <c r="E6" i="16" s="1"/>
  <c r="D5" i="16"/>
  <c r="D4" i="16"/>
  <c r="E4" i="16" s="1"/>
  <c r="E3" i="16"/>
  <c r="D18" i="16"/>
  <c r="E18" i="16" s="1"/>
  <c r="D17" i="16"/>
  <c r="D16" i="16"/>
  <c r="E16" i="16" s="1"/>
  <c r="D15" i="16"/>
  <c r="E15" i="16" s="1"/>
  <c r="D14" i="16"/>
  <c r="E14" i="16" s="1"/>
  <c r="D13" i="16"/>
  <c r="E12" i="15"/>
  <c r="D21" i="16"/>
  <c r="D12" i="16"/>
  <c r="E12" i="16" s="1"/>
  <c r="C22" i="16"/>
  <c r="C21" i="16"/>
  <c r="B22" i="16"/>
  <c r="B21" i="16"/>
  <c r="C20" i="16"/>
  <c r="B20" i="16"/>
  <c r="C18" i="16"/>
  <c r="C17" i="16"/>
  <c r="C16" i="16"/>
  <c r="C15" i="16"/>
  <c r="C14" i="16"/>
  <c r="C13" i="16"/>
  <c r="C12" i="16"/>
  <c r="B18" i="16"/>
  <c r="B17" i="16"/>
  <c r="B16" i="16"/>
  <c r="B15" i="16"/>
  <c r="B14" i="16"/>
  <c r="B13" i="16"/>
  <c r="B12" i="16"/>
  <c r="C9" i="16"/>
  <c r="C10" i="16"/>
  <c r="B10" i="16"/>
  <c r="B9" i="16"/>
  <c r="C8" i="16"/>
  <c r="B8" i="16"/>
  <c r="C7" i="16"/>
  <c r="B7" i="16"/>
  <c r="C6" i="16"/>
  <c r="B6" i="16"/>
  <c r="C5" i="16"/>
  <c r="B5" i="16"/>
  <c r="C4" i="16"/>
  <c r="B4" i="16"/>
  <c r="C3" i="16"/>
  <c r="B3" i="16"/>
  <c r="D23" i="16"/>
  <c r="C23" i="16"/>
  <c r="B23" i="16"/>
  <c r="D19" i="16"/>
  <c r="C19" i="16"/>
  <c r="B19" i="16"/>
  <c r="D11" i="16"/>
  <c r="C11" i="16"/>
  <c r="B11" i="16"/>
  <c r="D2" i="16"/>
  <c r="C2" i="16"/>
  <c r="B2" i="16"/>
  <c r="Q32" i="8"/>
  <c r="P32" i="8"/>
  <c r="O32" i="8"/>
  <c r="Q31" i="8"/>
  <c r="Q29" i="8" s="1"/>
  <c r="P31" i="8"/>
  <c r="O31" i="8"/>
  <c r="Q30" i="8"/>
  <c r="P30" i="8"/>
  <c r="P29" i="8" s="1"/>
  <c r="O30" i="8"/>
  <c r="Q28" i="8"/>
  <c r="P28" i="8"/>
  <c r="O28" i="8"/>
  <c r="Q27" i="8"/>
  <c r="P27" i="8"/>
  <c r="O27" i="8"/>
  <c r="Q26" i="8"/>
  <c r="P26" i="8"/>
  <c r="P25" i="8" s="1"/>
  <c r="O26" i="8"/>
  <c r="O25" i="8" s="1"/>
  <c r="Q24" i="8"/>
  <c r="P24" i="8"/>
  <c r="O24" i="8"/>
  <c r="Q23" i="8"/>
  <c r="Q22" i="8" s="1"/>
  <c r="P23" i="8"/>
  <c r="O23" i="8"/>
  <c r="Q21" i="8"/>
  <c r="P21" i="8"/>
  <c r="O21" i="8"/>
  <c r="Q20" i="8"/>
  <c r="Q19" i="8" s="1"/>
  <c r="P20" i="8"/>
  <c r="O20" i="8"/>
  <c r="Q18" i="8"/>
  <c r="P18" i="8"/>
  <c r="O18" i="8"/>
  <c r="Q17" i="8"/>
  <c r="Q16" i="8" s="1"/>
  <c r="P17" i="8"/>
  <c r="O17" i="8"/>
  <c r="Q15" i="8"/>
  <c r="P15" i="8"/>
  <c r="O15" i="8"/>
  <c r="Q14" i="8"/>
  <c r="P14" i="8"/>
  <c r="O14" i="8"/>
  <c r="Q13" i="8"/>
  <c r="P13" i="8"/>
  <c r="O13" i="8"/>
  <c r="Q11" i="8"/>
  <c r="P11" i="8"/>
  <c r="O11" i="8"/>
  <c r="Q10" i="8"/>
  <c r="Q9" i="8" s="1"/>
  <c r="P10" i="8"/>
  <c r="O10" i="8"/>
  <c r="Q8" i="8"/>
  <c r="P8" i="8"/>
  <c r="O8" i="8"/>
  <c r="Q7" i="8"/>
  <c r="P7" i="8"/>
  <c r="O7" i="8"/>
  <c r="Q25" i="8"/>
  <c r="P22" i="8"/>
  <c r="P16" i="8"/>
  <c r="P9" i="8"/>
  <c r="O9" i="8"/>
  <c r="K32" i="8"/>
  <c r="J32" i="8"/>
  <c r="I32" i="8"/>
  <c r="K31" i="8"/>
  <c r="K29" i="8" s="1"/>
  <c r="J31" i="8"/>
  <c r="I31" i="8"/>
  <c r="K30" i="8"/>
  <c r="J30" i="8"/>
  <c r="J29" i="8" s="1"/>
  <c r="I30" i="8"/>
  <c r="K28" i="8"/>
  <c r="J28" i="8"/>
  <c r="J25" i="8" s="1"/>
  <c r="I28" i="8"/>
  <c r="K27" i="8"/>
  <c r="K25" i="8" s="1"/>
  <c r="J27" i="8"/>
  <c r="I27" i="8"/>
  <c r="K26" i="8"/>
  <c r="J26" i="8"/>
  <c r="I26" i="8"/>
  <c r="K24" i="8"/>
  <c r="J24" i="8"/>
  <c r="I24" i="8"/>
  <c r="K23" i="8"/>
  <c r="K22" i="8" s="1"/>
  <c r="J23" i="8"/>
  <c r="J22" i="8" s="1"/>
  <c r="I23" i="8"/>
  <c r="I22" i="8" s="1"/>
  <c r="K21" i="8"/>
  <c r="J21" i="8"/>
  <c r="J19" i="8" s="1"/>
  <c r="I21" i="8"/>
  <c r="I19" i="8" s="1"/>
  <c r="K20" i="8"/>
  <c r="K19" i="8" s="1"/>
  <c r="J20" i="8"/>
  <c r="I20" i="8"/>
  <c r="K18" i="8"/>
  <c r="J18" i="8"/>
  <c r="I18" i="8"/>
  <c r="K17" i="8"/>
  <c r="J17" i="8"/>
  <c r="I17" i="8"/>
  <c r="K15" i="8"/>
  <c r="J15" i="8"/>
  <c r="I15" i="8"/>
  <c r="K14" i="8"/>
  <c r="J14" i="8"/>
  <c r="I14" i="8"/>
  <c r="K13" i="8"/>
  <c r="J13" i="8"/>
  <c r="I13" i="8"/>
  <c r="K11" i="8"/>
  <c r="J11" i="8"/>
  <c r="J9" i="8" s="1"/>
  <c r="I11" i="8"/>
  <c r="K10" i="8"/>
  <c r="K9" i="8" s="1"/>
  <c r="J10" i="8"/>
  <c r="I10" i="8"/>
  <c r="I9" i="8" s="1"/>
  <c r="K8" i="8"/>
  <c r="J8" i="8"/>
  <c r="I8" i="8"/>
  <c r="K7" i="8"/>
  <c r="J7" i="8"/>
  <c r="J6" i="8" s="1"/>
  <c r="I7" i="8"/>
  <c r="Q4" i="8"/>
  <c r="P4" i="8"/>
  <c r="O4" i="8"/>
  <c r="O29" i="8"/>
  <c r="O22" i="8"/>
  <c r="P19" i="8"/>
  <c r="O19" i="8"/>
  <c r="O16" i="8"/>
  <c r="Q3" i="8"/>
  <c r="P3" i="8"/>
  <c r="O3" i="8"/>
  <c r="I25" i="8"/>
  <c r="J16" i="8"/>
  <c r="K6" i="8"/>
  <c r="K4" i="8"/>
  <c r="J4" i="8"/>
  <c r="I4" i="8"/>
  <c r="K3" i="8"/>
  <c r="J3" i="8"/>
  <c r="I3" i="8"/>
  <c r="Q29" i="7"/>
  <c r="P29" i="7"/>
  <c r="O29" i="7"/>
  <c r="Q28" i="7"/>
  <c r="P28" i="7"/>
  <c r="O28" i="7"/>
  <c r="Q27" i="7"/>
  <c r="Q26" i="7" s="1"/>
  <c r="P27" i="7"/>
  <c r="P26" i="7" s="1"/>
  <c r="O27" i="7"/>
  <c r="Q25" i="7"/>
  <c r="P25" i="7"/>
  <c r="O25" i="7"/>
  <c r="Q24" i="7"/>
  <c r="Q22" i="7" s="1"/>
  <c r="P24" i="7"/>
  <c r="O24" i="7"/>
  <c r="Q23" i="7"/>
  <c r="P23" i="7"/>
  <c r="P22" i="7" s="1"/>
  <c r="O23" i="7"/>
  <c r="Q21" i="7"/>
  <c r="P21" i="7"/>
  <c r="O21" i="7"/>
  <c r="Q20" i="7"/>
  <c r="Q19" i="7" s="1"/>
  <c r="P20" i="7"/>
  <c r="O20" i="7"/>
  <c r="Q18" i="7"/>
  <c r="P18" i="7"/>
  <c r="O18" i="7"/>
  <c r="Q17" i="7"/>
  <c r="P17" i="7"/>
  <c r="O17" i="7"/>
  <c r="Q16" i="7"/>
  <c r="P16" i="7"/>
  <c r="P15" i="7" s="1"/>
  <c r="O16" i="7"/>
  <c r="Q14" i="7"/>
  <c r="P14" i="7"/>
  <c r="O14" i="7"/>
  <c r="Q13" i="7"/>
  <c r="Q12" i="7" s="1"/>
  <c r="P13" i="7"/>
  <c r="O13" i="7"/>
  <c r="Q11" i="7"/>
  <c r="P11" i="7"/>
  <c r="O11" i="7"/>
  <c r="Q10" i="7"/>
  <c r="Q9" i="7" s="1"/>
  <c r="O10" i="7"/>
  <c r="P10" i="7"/>
  <c r="P9" i="7" s="1"/>
  <c r="Q8" i="7"/>
  <c r="O8" i="7"/>
  <c r="P8" i="7"/>
  <c r="P7" i="7"/>
  <c r="Q7" i="7"/>
  <c r="O7" i="7"/>
  <c r="K21" i="7"/>
  <c r="J21" i="7"/>
  <c r="I21" i="7"/>
  <c r="K20" i="7"/>
  <c r="J20" i="7"/>
  <c r="I20" i="7"/>
  <c r="P19" i="7"/>
  <c r="O19" i="7"/>
  <c r="P12" i="7"/>
  <c r="O12" i="7"/>
  <c r="O26" i="7"/>
  <c r="O22" i="7"/>
  <c r="O15" i="7"/>
  <c r="Q15" i="7"/>
  <c r="O9" i="7"/>
  <c r="Q4" i="7"/>
  <c r="P4" i="7"/>
  <c r="O4" i="7"/>
  <c r="Q3" i="7"/>
  <c r="P3" i="7"/>
  <c r="O3" i="7"/>
  <c r="K28" i="7"/>
  <c r="K29" i="7"/>
  <c r="J28" i="7"/>
  <c r="J29" i="7"/>
  <c r="I28" i="7"/>
  <c r="I29" i="7"/>
  <c r="I27" i="7"/>
  <c r="K27" i="7"/>
  <c r="K26" i="7" s="1"/>
  <c r="J27" i="7"/>
  <c r="K24" i="7"/>
  <c r="K25" i="7"/>
  <c r="J24" i="7"/>
  <c r="J25" i="7"/>
  <c r="J22" i="7"/>
  <c r="I24" i="7"/>
  <c r="I25" i="7"/>
  <c r="K23" i="7"/>
  <c r="J23" i="7"/>
  <c r="I23" i="7"/>
  <c r="K17" i="7"/>
  <c r="K18" i="7"/>
  <c r="J17" i="7"/>
  <c r="J18" i="7"/>
  <c r="I17" i="7"/>
  <c r="I18" i="7"/>
  <c r="K16" i="7"/>
  <c r="J16" i="7"/>
  <c r="I16" i="7"/>
  <c r="K14" i="7"/>
  <c r="J14" i="7"/>
  <c r="I14" i="7"/>
  <c r="K13" i="7"/>
  <c r="J13" i="7"/>
  <c r="I13" i="7"/>
  <c r="K11" i="7"/>
  <c r="J11" i="7"/>
  <c r="K10" i="7"/>
  <c r="J10" i="7"/>
  <c r="I11" i="7"/>
  <c r="I10" i="7"/>
  <c r="K8" i="7"/>
  <c r="J8" i="7"/>
  <c r="I8" i="7"/>
  <c r="K7" i="7"/>
  <c r="J7" i="7"/>
  <c r="I7" i="7"/>
  <c r="K4" i="7"/>
  <c r="J4" i="7"/>
  <c r="I4" i="7"/>
  <c r="K3" i="7"/>
  <c r="J3" i="7"/>
  <c r="I3" i="7"/>
  <c r="P12" i="8" l="1"/>
  <c r="O12" i="8"/>
  <c r="Q12" i="8"/>
  <c r="Q6" i="8"/>
  <c r="P6" i="8"/>
  <c r="I29" i="8"/>
  <c r="K16" i="8"/>
  <c r="I16" i="8"/>
  <c r="K12" i="8"/>
  <c r="J12" i="8"/>
  <c r="I12" i="8"/>
  <c r="I6" i="8"/>
  <c r="O6" i="8"/>
  <c r="P6" i="7"/>
  <c r="Q6" i="7"/>
  <c r="O6" i="7"/>
  <c r="K19" i="7"/>
  <c r="J19" i="7"/>
  <c r="I19" i="7"/>
  <c r="J26" i="7"/>
  <c r="I26" i="7"/>
  <c r="K22" i="7"/>
  <c r="I22" i="7"/>
  <c r="K15" i="7"/>
  <c r="J15" i="7"/>
  <c r="I15" i="7"/>
  <c r="J12" i="7"/>
  <c r="K12" i="7"/>
  <c r="I12" i="7"/>
  <c r="K9" i="7"/>
  <c r="J9" i="7"/>
  <c r="I9" i="7"/>
  <c r="K6" i="7"/>
  <c r="I6" i="7"/>
  <c r="J6" i="7"/>
  <c r="E24" i="15" l="1"/>
  <c r="E26" i="15"/>
  <c r="C26" i="15"/>
  <c r="C25" i="15"/>
  <c r="C24" i="15"/>
  <c r="B25" i="15"/>
  <c r="E25" i="15" s="1"/>
  <c r="B26" i="15"/>
  <c r="B24" i="15"/>
  <c r="D23" i="15"/>
  <c r="C23" i="15"/>
  <c r="B23" i="15"/>
  <c r="D22" i="15" l="1"/>
  <c r="C22" i="15"/>
  <c r="B22" i="15"/>
  <c r="C21" i="15"/>
  <c r="B21" i="15"/>
  <c r="E21" i="15" s="1"/>
  <c r="C20" i="15"/>
  <c r="B20" i="15"/>
  <c r="E20" i="15" s="1"/>
  <c r="C10" i="15"/>
  <c r="C9" i="15"/>
  <c r="C8" i="15"/>
  <c r="C7" i="15"/>
  <c r="C6" i="15"/>
  <c r="C5" i="15"/>
  <c r="C4" i="15"/>
  <c r="C3" i="15"/>
  <c r="D19" i="15"/>
  <c r="C19" i="15"/>
  <c r="B19" i="15"/>
  <c r="D11" i="15"/>
  <c r="C11" i="15"/>
  <c r="B11" i="15"/>
  <c r="D2" i="15"/>
  <c r="C2" i="15"/>
  <c r="B2" i="15"/>
  <c r="E22" i="15" l="1"/>
  <c r="V16" i="5"/>
  <c r="V17" i="5"/>
  <c r="U16" i="5"/>
  <c r="U17" i="5"/>
  <c r="W17" i="5" s="1"/>
  <c r="V15" i="5"/>
  <c r="D25" i="15" s="1"/>
  <c r="U15" i="5"/>
  <c r="D24" i="15" s="1"/>
  <c r="V4" i="5"/>
  <c r="V5" i="5"/>
  <c r="V6" i="5"/>
  <c r="V7" i="5"/>
  <c r="V8" i="5"/>
  <c r="V9" i="5"/>
  <c r="V10" i="5"/>
  <c r="V11" i="5"/>
  <c r="V12" i="5"/>
  <c r="V13" i="5"/>
  <c r="V14" i="5"/>
  <c r="U4" i="5"/>
  <c r="U5" i="5"/>
  <c r="U6" i="5"/>
  <c r="U7" i="5"/>
  <c r="U8" i="5"/>
  <c r="U9" i="5"/>
  <c r="U10" i="5"/>
  <c r="U11" i="5"/>
  <c r="U12" i="5"/>
  <c r="U13" i="5"/>
  <c r="U14" i="5"/>
  <c r="V3" i="5"/>
  <c r="U3" i="5"/>
  <c r="V16" i="4"/>
  <c r="V17" i="4"/>
  <c r="U16" i="4"/>
  <c r="U17" i="4"/>
  <c r="V15" i="4"/>
  <c r="U15" i="4"/>
  <c r="V4" i="4"/>
  <c r="V5" i="4"/>
  <c r="V6" i="4"/>
  <c r="V7" i="4"/>
  <c r="V8" i="4"/>
  <c r="V9" i="4"/>
  <c r="V10" i="4"/>
  <c r="V11" i="4"/>
  <c r="V12" i="4"/>
  <c r="V13" i="4"/>
  <c r="V14" i="4"/>
  <c r="U4" i="4"/>
  <c r="U5" i="4"/>
  <c r="U6" i="4"/>
  <c r="U7" i="4"/>
  <c r="U8" i="4"/>
  <c r="U9" i="4"/>
  <c r="U10" i="4"/>
  <c r="U11" i="4"/>
  <c r="U12" i="4"/>
  <c r="U13" i="4"/>
  <c r="U14" i="4"/>
  <c r="V3" i="4"/>
  <c r="U3" i="4"/>
  <c r="X17" i="5" l="1"/>
  <c r="E3" i="7" l="1"/>
  <c r="D3" i="7"/>
  <c r="C3" i="7"/>
  <c r="E3" i="8"/>
  <c r="D3" i="8"/>
  <c r="C3" i="8"/>
  <c r="C7" i="8"/>
  <c r="D7" i="8"/>
  <c r="E7" i="8"/>
  <c r="C8" i="8"/>
  <c r="B3" i="15" s="1"/>
  <c r="D8" i="8"/>
  <c r="E8" i="8"/>
  <c r="D3" i="15" s="1"/>
  <c r="C10" i="8"/>
  <c r="D10" i="8"/>
  <c r="E10" i="8"/>
  <c r="C11" i="8"/>
  <c r="B4" i="15" s="1"/>
  <c r="E4" i="15" s="1"/>
  <c r="D11" i="8"/>
  <c r="E11" i="8"/>
  <c r="D4" i="15" s="1"/>
  <c r="C13" i="8"/>
  <c r="D13" i="8"/>
  <c r="E13" i="8"/>
  <c r="C14" i="8"/>
  <c r="B5" i="15" s="1"/>
  <c r="E5" i="15" s="1"/>
  <c r="D14" i="8"/>
  <c r="E14" i="8"/>
  <c r="D5" i="15" s="1"/>
  <c r="C15" i="8"/>
  <c r="D15" i="8"/>
  <c r="E15" i="8"/>
  <c r="C17" i="8"/>
  <c r="C16" i="8" s="1"/>
  <c r="D17" i="8"/>
  <c r="E17" i="8"/>
  <c r="C18" i="8"/>
  <c r="B6" i="15" s="1"/>
  <c r="E6" i="15" s="1"/>
  <c r="D18" i="8"/>
  <c r="E18" i="8"/>
  <c r="D6" i="15" s="1"/>
  <c r="C20" i="8"/>
  <c r="D20" i="8"/>
  <c r="E20" i="8"/>
  <c r="C21" i="8"/>
  <c r="B7" i="15" s="1"/>
  <c r="E7" i="15" s="1"/>
  <c r="D21" i="8"/>
  <c r="E21" i="8"/>
  <c r="D7" i="15" s="1"/>
  <c r="C23" i="8"/>
  <c r="D23" i="8"/>
  <c r="E23" i="8"/>
  <c r="C24" i="8"/>
  <c r="B8" i="15" s="1"/>
  <c r="E8" i="15" s="1"/>
  <c r="D24" i="8"/>
  <c r="E24" i="8"/>
  <c r="D8" i="15" s="1"/>
  <c r="C26" i="8"/>
  <c r="D26" i="8"/>
  <c r="E26" i="8"/>
  <c r="C27" i="8"/>
  <c r="D27" i="8"/>
  <c r="E27" i="8"/>
  <c r="D9" i="15" s="1"/>
  <c r="C28" i="8"/>
  <c r="D28" i="8"/>
  <c r="E28" i="8"/>
  <c r="C30" i="8"/>
  <c r="D30" i="8"/>
  <c r="E30" i="8"/>
  <c r="C31" i="8"/>
  <c r="B10" i="15" s="1"/>
  <c r="E10" i="15" s="1"/>
  <c r="D31" i="8"/>
  <c r="E31" i="8"/>
  <c r="D10" i="15" s="1"/>
  <c r="C32" i="8"/>
  <c r="D32" i="8"/>
  <c r="E32" i="8"/>
  <c r="V16" i="3"/>
  <c r="V17" i="3"/>
  <c r="V15" i="3"/>
  <c r="U16" i="3"/>
  <c r="U17" i="3"/>
  <c r="U15" i="3"/>
  <c r="V4" i="3"/>
  <c r="V5" i="3"/>
  <c r="V6" i="3"/>
  <c r="V7" i="3"/>
  <c r="V8" i="3"/>
  <c r="V9" i="3"/>
  <c r="V10" i="3"/>
  <c r="V11" i="3"/>
  <c r="V12" i="3"/>
  <c r="V13" i="3"/>
  <c r="V14" i="3"/>
  <c r="V3" i="3"/>
  <c r="U4" i="3"/>
  <c r="U5" i="3"/>
  <c r="U6" i="3"/>
  <c r="U7" i="3"/>
  <c r="U8" i="3"/>
  <c r="U9" i="3"/>
  <c r="U10" i="3"/>
  <c r="U11" i="3"/>
  <c r="U12" i="3"/>
  <c r="U13" i="3"/>
  <c r="U14" i="3"/>
  <c r="U3" i="3"/>
  <c r="B9" i="15" l="1"/>
  <c r="E9" i="15" s="1"/>
  <c r="D19" i="8"/>
  <c r="D9" i="8"/>
  <c r="C4" i="8"/>
  <c r="C4" i="7"/>
  <c r="E12" i="8"/>
  <c r="E25" i="8"/>
  <c r="E22" i="8"/>
  <c r="E16" i="8"/>
  <c r="C6" i="8"/>
  <c r="C22" i="8"/>
  <c r="D29" i="8"/>
  <c r="D22" i="8"/>
  <c r="C19" i="8"/>
  <c r="D12" i="8"/>
  <c r="C9" i="8"/>
  <c r="E6" i="8"/>
  <c r="E29" i="8"/>
  <c r="C29" i="8"/>
  <c r="D25" i="8"/>
  <c r="C12" i="8"/>
  <c r="D6" i="8"/>
  <c r="C25" i="8"/>
  <c r="E19" i="8"/>
  <c r="D16" i="8"/>
  <c r="E9" i="8"/>
  <c r="V3" i="11"/>
  <c r="W17" i="4" l="1"/>
  <c r="X17" i="4" s="1"/>
  <c r="C14" i="4"/>
  <c r="C13" i="4"/>
  <c r="C12" i="4"/>
  <c r="C11" i="4"/>
  <c r="C10" i="4"/>
  <c r="C9" i="4"/>
  <c r="C8" i="4"/>
  <c r="C7" i="4"/>
  <c r="C6" i="4"/>
  <c r="C5" i="4"/>
  <c r="C4" i="4"/>
  <c r="D4" i="7"/>
  <c r="C3" i="4"/>
  <c r="D4" i="8" l="1"/>
  <c r="W16" i="3"/>
  <c r="X16" i="3" s="1"/>
  <c r="W14" i="3"/>
  <c r="X14" i="3" s="1"/>
  <c r="W12" i="3"/>
  <c r="X12" i="3" s="1"/>
  <c r="W10" i="3"/>
  <c r="X10" i="3" s="1"/>
  <c r="W8" i="3"/>
  <c r="X8" i="3" s="1"/>
  <c r="W6" i="3"/>
  <c r="X6" i="3" s="1"/>
  <c r="W4" i="3"/>
  <c r="X4" i="3" s="1"/>
  <c r="W6" i="4"/>
  <c r="X6" i="4" s="1"/>
  <c r="W10" i="4"/>
  <c r="X10" i="4" s="1"/>
  <c r="W14" i="4"/>
  <c r="X14" i="4" s="1"/>
  <c r="W16" i="4"/>
  <c r="X16" i="4" s="1"/>
  <c r="W11" i="4"/>
  <c r="X11" i="4" s="1"/>
  <c r="W15" i="4"/>
  <c r="X15" i="4" s="1"/>
  <c r="W3" i="3"/>
  <c r="X3" i="3" s="1"/>
  <c r="W5" i="3"/>
  <c r="X5" i="3" s="1"/>
  <c r="W7" i="3"/>
  <c r="X7" i="3" s="1"/>
  <c r="W9" i="3"/>
  <c r="X9" i="3" s="1"/>
  <c r="W11" i="3"/>
  <c r="X11" i="3" s="1"/>
  <c r="W13" i="3"/>
  <c r="X13" i="3" s="1"/>
  <c r="W3" i="4"/>
  <c r="X3" i="4" s="1"/>
  <c r="W7" i="4"/>
  <c r="X7" i="4" s="1"/>
  <c r="W5" i="4"/>
  <c r="X5" i="4" s="1"/>
  <c r="W9" i="4"/>
  <c r="X9" i="4" s="1"/>
  <c r="W13" i="4"/>
  <c r="X13" i="4" s="1"/>
  <c r="W4" i="4"/>
  <c r="X4" i="4" s="1"/>
  <c r="W8" i="4"/>
  <c r="X8" i="4" s="1"/>
  <c r="W12" i="4"/>
  <c r="X12" i="4" s="1"/>
  <c r="W15" i="3"/>
  <c r="X15" i="3" s="1"/>
  <c r="W17" i="3"/>
  <c r="X17" i="3" s="1"/>
  <c r="E29" i="7"/>
  <c r="E28" i="7"/>
  <c r="D18" i="15" s="1"/>
  <c r="E27" i="7"/>
  <c r="E25" i="7"/>
  <c r="E24" i="7"/>
  <c r="D17" i="15" s="1"/>
  <c r="E23" i="7"/>
  <c r="E21" i="7"/>
  <c r="D16" i="15" s="1"/>
  <c r="E20" i="7"/>
  <c r="E18" i="7"/>
  <c r="E17" i="7"/>
  <c r="D15" i="15" s="1"/>
  <c r="E16" i="7"/>
  <c r="E14" i="7"/>
  <c r="D14" i="15" s="1"/>
  <c r="E13" i="7"/>
  <c r="E11" i="7"/>
  <c r="D13" i="15" s="1"/>
  <c r="E10" i="7"/>
  <c r="E8" i="7"/>
  <c r="D12" i="15" s="1"/>
  <c r="E7" i="7"/>
  <c r="D29" i="7"/>
  <c r="D28" i="7"/>
  <c r="D27" i="7"/>
  <c r="D25" i="7"/>
  <c r="D24" i="7"/>
  <c r="C17" i="15" s="1"/>
  <c r="D23" i="7"/>
  <c r="D21" i="7"/>
  <c r="C16" i="15" s="1"/>
  <c r="D20" i="7"/>
  <c r="D18" i="7"/>
  <c r="D17" i="7"/>
  <c r="D16" i="7"/>
  <c r="D14" i="7"/>
  <c r="C14" i="15" s="1"/>
  <c r="D13" i="7"/>
  <c r="D11" i="7"/>
  <c r="C13" i="15" s="1"/>
  <c r="D10" i="7"/>
  <c r="D8" i="7"/>
  <c r="C12" i="15" s="1"/>
  <c r="D7" i="7"/>
  <c r="C15" i="15" l="1"/>
  <c r="C18" i="15"/>
  <c r="D19" i="7"/>
  <c r="E6" i="7"/>
  <c r="E12" i="7"/>
  <c r="E9" i="7"/>
  <c r="E15" i="7"/>
  <c r="E19" i="7"/>
  <c r="E26" i="7"/>
  <c r="E22" i="7"/>
  <c r="D22" i="7"/>
  <c r="D6" i="7"/>
  <c r="D12" i="7"/>
  <c r="D9" i="7"/>
  <c r="D15" i="7"/>
  <c r="D26" i="7"/>
  <c r="C29" i="7"/>
  <c r="C28" i="7"/>
  <c r="B18" i="15" s="1"/>
  <c r="E18" i="15" s="1"/>
  <c r="C27" i="7"/>
  <c r="C25" i="7"/>
  <c r="C24" i="7"/>
  <c r="C23" i="7"/>
  <c r="C21" i="7"/>
  <c r="B16" i="15" s="1"/>
  <c r="E16" i="15" s="1"/>
  <c r="C20" i="7"/>
  <c r="C18" i="7"/>
  <c r="C17" i="7"/>
  <c r="B15" i="15" s="1"/>
  <c r="E15" i="15" s="1"/>
  <c r="C16" i="7"/>
  <c r="C14" i="7"/>
  <c r="B14" i="15" s="1"/>
  <c r="E14" i="15" s="1"/>
  <c r="C13" i="7"/>
  <c r="C11" i="7"/>
  <c r="B13" i="15" s="1"/>
  <c r="E13" i="15" s="1"/>
  <c r="C10" i="7"/>
  <c r="C7" i="7"/>
  <c r="C8" i="7"/>
  <c r="B12" i="15" s="1"/>
  <c r="B17" i="15" l="1"/>
  <c r="E17" i="15" s="1"/>
  <c r="C22" i="7"/>
  <c r="C12" i="7"/>
  <c r="C19" i="7"/>
  <c r="C6" i="7"/>
  <c r="C9" i="7"/>
  <c r="C15" i="7"/>
  <c r="C26" i="7"/>
  <c r="E4" i="7" l="1"/>
  <c r="E4" i="8"/>
  <c r="W12" i="5" l="1"/>
  <c r="X12" i="5" s="1"/>
  <c r="W16" i="5"/>
  <c r="X16" i="5" s="1"/>
  <c r="W11" i="5"/>
  <c r="X11" i="5" s="1"/>
  <c r="W15" i="5"/>
  <c r="W3" i="5"/>
  <c r="X3" i="5" s="1"/>
  <c r="W7" i="5"/>
  <c r="X7" i="5" s="1"/>
  <c r="W9" i="5"/>
  <c r="X9" i="5" s="1"/>
  <c r="W6" i="5"/>
  <c r="X6" i="5" s="1"/>
  <c r="W8" i="5"/>
  <c r="X8" i="5" s="1"/>
  <c r="W5" i="5"/>
  <c r="X5" i="5" s="1"/>
  <c r="W10" i="5"/>
  <c r="X10" i="5" s="1"/>
  <c r="W14" i="5"/>
  <c r="X14" i="5" s="1"/>
  <c r="W4" i="5"/>
  <c r="X4" i="5" s="1"/>
  <c r="W13" i="5"/>
  <c r="X13" i="5" s="1"/>
  <c r="X15" i="5" l="1"/>
  <c r="D26" i="15"/>
  <c r="D20" i="15"/>
  <c r="D21" i="15"/>
</calcChain>
</file>

<file path=xl/comments1.xml><?xml version="1.0" encoding="utf-8"?>
<comments xmlns="http://schemas.openxmlformats.org/spreadsheetml/2006/main">
  <authors>
    <author>MINEFI</author>
  </authors>
  <commentList>
    <comment ref="D2" authorId="0" shapeId="0">
      <text>
        <r>
          <rPr>
            <sz val="9"/>
            <color indexed="81"/>
            <rFont val="Tahoma"/>
            <family val="2"/>
          </rPr>
          <t>Mettre 1 si le type renseigné à la création de la fiche est correcte.
Mettre 0 si le type a été corrigé par la suite par une autre personne que le rédacteur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 xml:space="preserve">Permet d'évaluer si le ticket a été créé au bon moment.
Pour un problème, se référer au premier ticket Incident lié au Problème. 
Pour un incident, se référer à la date de création de la sollicitation UTAH 
Mettre 1 si la date de création correspond à la date de remontée de l'incident/utilisateur
Mettre 0 si la date de création ne correspond pas à la date de remontée de l'incident/utilisateur
</t>
        </r>
      </text>
    </comment>
    <comment ref="F2" authorId="0" shapeId="0">
      <text>
        <r>
          <rPr>
            <b/>
            <sz val="9"/>
            <color indexed="81"/>
            <rFont val="Tahoma"/>
            <family val="2"/>
          </rPr>
          <t xml:space="preserve">Bloquant : 
- La fonction a une très grande importance en termes de missions, de productivité ou de sécurité. 
· Les dysfonctionnements éventuels peuvent affecter gravement les usagers ou les services de la solution. 
- Ils peuvent entraîner des pertes significatives de ressources, d’image ou de productivité, ou générer des coûts supplémentaires importants.
Majeur : 
· La fonction a une grande importance en termes de mission ou de fonctionnement. 
· Les dysfonctionnements éventuels ont des impacts plus limités sur les missions ou la productivité. 
·  S’ils se prolongent, ils peuvent cependant gêner le fonctionnement interne, ou affecter des obligations légales ou réglementaires.
Mineur : 
· La fonction a une importance moyenne. 
· Les dysfonctionnements éventuels affectent moins l’activité. 
· Des moyens de contournement existent. 
- S’ils se prolongent de façon trop importante, ils peuvent gêner l’activité.
Mettre 1 si la Sévérité et l'impact sont bons à la création du ticket
Mettre 0,5 si un des deux n'est pas bon à la création du ticket
Mettre 0 si la Sévérité et l'impact ont été modifiés par la suite
</t>
        </r>
      </text>
    </comment>
    <comment ref="G2" authorId="0" shapeId="0">
      <text>
        <r>
          <rPr>
            <b/>
            <sz val="9"/>
            <color indexed="81"/>
            <rFont val="Tahoma"/>
            <family val="2"/>
          </rPr>
          <t>Respect de la matrice des priorités (cf PAQ) : 
Mettre OK si la priorité est bonne à la création du ticket
Mettre KO si la priorité a été modifiée par la suite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" authorId="0" shapeId="0">
      <text>
        <r>
          <rPr>
            <b/>
            <sz val="9"/>
            <color indexed="81"/>
            <rFont val="Tahoma"/>
            <family val="2"/>
          </rPr>
          <t>Mettre 1 si la bonne valeur est renseignée pour ce champ
Mettre 0
 si la valeur renseignée pour ce champ n'est pas bonne</t>
        </r>
      </text>
    </comment>
    <comment ref="I2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Incident : Lien avec UTAH 
Problème : Pas besoin de lien UTAH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Vérifier que le lien entre les fiches Incident et UTAH associées a bien été effectué. 
Mettre 1 si tel est le cas (ou si cela n'a pas lieu d'être)
Mettre 0 sinon</t>
        </r>
        <r>
          <rPr>
            <sz val="9"/>
            <color indexed="81"/>
            <rFont val="Tahoma"/>
            <family val="2"/>
          </rPr>
          <t xml:space="preserve">
Un problème perd ses points si une sollicitation UTAH se retrouve dans la description. </t>
        </r>
      </text>
    </comment>
    <comment ref="J2" authorId="0" shapeId="0">
      <text>
        <r>
          <rPr>
            <b/>
            <sz val="9"/>
            <color indexed="81"/>
            <rFont val="Tahoma"/>
            <family val="2"/>
          </rPr>
          <t>Le résumé doit contenir :
- Nom de l'application [PLACE] ou  [ORME]
- La fonctionnalité concernée 
Par exemple : [Dépôt], [Q/R], [Publicité] etc.
- L'incident / problème rencontré 
Par exemple : 
Impossibilité d'ouvrir un pli
Message d'erreur à la validation de ...
Acquis : Tous les champs requis dans le titre de l'incident / problème sont renseignés. L'incident / problème est synthétisé de manière explicite.
METTRE 1
En cours d'acquisition : Tous les champs requis dans le titre de l'incident sont renseignés. L'incident / problème est synthétisé de manière quasi explicite
METTRE 0,5
Non acquis : Les champs requis dans le titre ne sont pas tous renseignés. L'incident / problème n'est pas du tout en cohérence avec la description
METTRE 0</t>
        </r>
      </text>
    </comment>
    <comment ref="K2" authorId="0" shapeId="0">
      <text>
        <r>
          <rPr>
            <b/>
            <sz val="9"/>
            <color indexed="81"/>
            <rFont val="Tahoma"/>
            <family val="2"/>
          </rPr>
          <t>La description doit contenir : 
Compte Utilisateur : Login 
En tant que :  Tiers / Agent
Référence de l'objet : référence consultation / référence annonce / nom document / ...
Le scénario de reproduction (comment j'aboutis à l'incident / problème) 
Le résultat obtenu (avec si possible (PJ) 
Acquis : La description contient tous les éléments pour reproduire et qualifier le point 
En cours d'acquisition : un des éléments attendus n'est pas indiqué
Non acquis : plusieurs éléments attendus ne sont pas indiqués</t>
        </r>
      </text>
    </comment>
    <comment ref="L2" authorId="0" shapeId="0">
      <text>
        <r>
          <rPr>
            <b/>
            <sz val="9"/>
            <color indexed="81"/>
            <rFont val="Tahoma"/>
            <family val="2"/>
          </rPr>
          <t>La date de clôture correspond à la date de résolution de ticket. 
Mettre 1 Si la date renseignée correspond à la date effective de correction du ticket en production
Mettre 0 Si la date renseignée ne correspond pas à la date effective de correction du ticket en production</t>
        </r>
      </text>
    </comment>
    <comment ref="M2" authorId="0" shapeId="0">
      <text>
        <r>
          <rPr>
            <b/>
            <sz val="9"/>
            <color indexed="81"/>
            <rFont val="Tahoma"/>
            <family val="2"/>
          </rPr>
          <t>La résolution correspond au statut de résolution (pas un bug, corrigé, contourné…) 
Mettre 1 Si la résolution associée correspond à celle du statut de résolution du ticket
Mettre 0 Si la résolution associée ne correspond pas à celle de la résolution du ticket</t>
        </r>
      </text>
    </comment>
    <comment ref="N2" authorId="0" shapeId="0">
      <text>
        <r>
          <rPr>
            <b/>
            <sz val="9"/>
            <color indexed="81"/>
            <rFont val="Tahoma"/>
            <family val="2"/>
          </rPr>
          <t>Ce champ correspond à la valeur "Version(s) corrigée(s)". Ce champ représente la version qui corrige ce ticket
Mettre 1 Si la version indiquée est celle qui corrige le ticket
Mettre 0 Si la version indiquée est incorrecte ou absente</t>
        </r>
      </text>
    </comment>
    <comment ref="O2" authorId="0" shapeId="0">
      <text>
        <r>
          <rPr>
            <b/>
            <sz val="9"/>
            <color indexed="81"/>
            <rFont val="Tahoma"/>
            <family val="2"/>
          </rPr>
          <t>Les commentaires permettent de suivre l'instruction du ticket. Une réponse aux questions de l'AIFE et DAE  est attendue sous 48h. 
Mettre 1 Si un retour est effectué sous 48h aux instructions émises par la DAE et l'AIFE (si nécessaire)
Mettre 0 Si aucun retour n'est fait suite à des questionnements ou instructions par l'AIFE ou DAE (sous 48h)</t>
        </r>
      </text>
    </comment>
    <comment ref="P2" authorId="0" shapeId="0">
      <text>
        <r>
          <rPr>
            <b/>
            <sz val="9"/>
            <color indexed="81"/>
            <rFont val="Tahoma"/>
            <family val="2"/>
          </rPr>
          <t xml:space="preserve">Vérifier que le lien entre les fiches "incident" et "problème" associées a bien été effectué. 
Mettre 1 Si le lien entre la fiche "Incident" et "Problème" est bien effective (s'il a lieu d'être) 
Mettre 0 Si aucun lien n'est fait alors qu'un ticket Problème a été initié </t>
        </r>
      </text>
    </comment>
    <comment ref="Q2" authorId="0" shapeId="0">
      <text>
        <r>
          <rPr>
            <b/>
            <sz val="9"/>
            <color indexed="81"/>
            <rFont val="Tahoma"/>
            <family val="2"/>
          </rPr>
          <t>L'origine de la problématique est expliqué clairement dans le ticket. 
Acquis : L'origine de la problématique est explicitée de manière concrète dans le ticket. Dans un problème, on doit retrouver la cause du problème et dans un incident, qu'il y est la cause de l'incident.  L’information est accessible sans restriction.
METTRE 1
En cours d'acquisition :  L'origine de l'incident est explicité de manière semi concrète dans le ticket. L’information est accessible sans restriction.
METTRE 0,5
Non acquis :  L'origine de l'incident n'est pas explicité. L'information n'est pas accessible par l'AIFE / DAE
METTRE 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" authorId="0" shapeId="0">
      <text>
        <r>
          <rPr>
            <b/>
            <sz val="9"/>
            <color indexed="81"/>
            <rFont val="Tahoma"/>
            <family val="2"/>
          </rPr>
          <t xml:space="preserve"> La description de l'action de résolution du ticket est expliqué clairement dans le ticket
Acquis :</t>
        </r>
        <r>
          <rPr>
            <sz val="9"/>
            <color indexed="81"/>
            <rFont val="Tahoma"/>
            <family val="2"/>
          </rPr>
          <t xml:space="preserve"> L'action de résolution est explicité dans le ticket, en y rajoutant une description de la solution de contournement (si elle existe) et une solution pérenne. L'information est accessible sans restriction.
METTRE 1
</t>
        </r>
        <r>
          <rPr>
            <b/>
            <sz val="9"/>
            <color indexed="81"/>
            <rFont val="Tahoma"/>
            <family val="2"/>
          </rPr>
          <t xml:space="preserve">En cours d'acquisition </t>
        </r>
        <r>
          <rPr>
            <sz val="9"/>
            <color indexed="81"/>
            <rFont val="Tahoma"/>
            <family val="2"/>
          </rPr>
          <t xml:space="preserve">:   L'action de résolution est explicité de manière semi concrète dans le ticket. L’information est accessible sans restriction.
METTRE 0,5
</t>
        </r>
        <r>
          <rPr>
            <b/>
            <sz val="9"/>
            <color indexed="81"/>
            <rFont val="Tahoma"/>
            <family val="2"/>
          </rPr>
          <t>Non acquis :</t>
        </r>
        <r>
          <rPr>
            <sz val="9"/>
            <color indexed="81"/>
            <rFont val="Tahoma"/>
            <family val="2"/>
          </rPr>
          <t xml:space="preserve"> L'action de résolution n'est pas explicité. L'information n'est pas accessible par l'AIFE / DAE
METTRE 0
</t>
        </r>
      </text>
    </comment>
  </commentList>
</comments>
</file>

<file path=xl/comments2.xml><?xml version="1.0" encoding="utf-8"?>
<comments xmlns="http://schemas.openxmlformats.org/spreadsheetml/2006/main">
  <authors>
    <author>MINEFI</author>
  </authors>
  <commentList>
    <comment ref="D2" authorId="0" shapeId="0">
      <text>
        <r>
          <rPr>
            <sz val="9"/>
            <color indexed="81"/>
            <rFont val="Tahoma"/>
            <family val="2"/>
          </rPr>
          <t>Mettre 1 si le type renseigné à la création de la fiche est correcte.
Mettre 0 si le type a été corrigé par la suite par une autre personne que le rédacteur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Permet d'évaluer si le ticket a été créé au bon moment.
Pour un problème, se référer au premier ticket Incident lié au Problème. 
Pour un incident, se référer à la date de création de la sollicitation UTAH 
Mettre 1 si la date de création correspond à la date de remontée de l'incident/problème
Mettre 0 si la date de création ne correspond pas à la date de remontée de l'incident/problème</t>
        </r>
      </text>
    </comment>
    <comment ref="F2" authorId="0" shapeId="0">
      <text>
        <r>
          <rPr>
            <b/>
            <sz val="9"/>
            <color indexed="81"/>
            <rFont val="Tahoma"/>
            <family val="2"/>
          </rPr>
          <t xml:space="preserve">Bloquant : 
- La fonction a une très grande importance en termes de missions, de productivité ou de sécurité. 
· Les dysfonctionnements éventuels peuvent affecter gravement les usagers ou les services de la solution. 
- Ils peuvent entraîner des pertes significatives de ressources, d’image ou de productivité, ou générer des coûts supplémentaires importants.
Majeur : 
· La fonction a une grande importance en termes de mission ou de fonctionnement. 
· Les dysfonctionnements éventuels ont des impacts plus limités sur les missions ou la productivité. 
·  S’ils se prolongent, ils peuvent cependant gêner le fonctionnement interne, ou affecter des obligations légales ou réglementaires.
Mineur : 
· La fonction a une importance moyenne. 
· Les dysfonctionnements éventuels affectent moins l’activité. 
· Des moyens de contournement existent. 
- S’ils se prolongent de façon trop importante, ils peuvent gêner l’activité.
Mettre 1 si la Sévérité et l'impact sont bons à la création du ticket
Mettre 0,5 si un des deux n'est pas bon à la création du ticket
Mettre 0 si la Sévérité et l'impact ont été modifiés par la suite
</t>
        </r>
      </text>
    </comment>
    <comment ref="G2" authorId="0" shapeId="0">
      <text>
        <r>
          <rPr>
            <b/>
            <sz val="9"/>
            <color indexed="81"/>
            <rFont val="Tahoma"/>
            <family val="2"/>
          </rPr>
          <t>Respect de la matrice des priorités (cf PAQ) : 
Mettre OK si la priorité est bonne à la création du ticket
Mettre KO si la priorité a été modifiée par la suite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" authorId="0" shapeId="0">
      <text>
        <r>
          <rPr>
            <b/>
            <sz val="9"/>
            <color indexed="81"/>
            <rFont val="Tahoma"/>
            <family val="2"/>
          </rPr>
          <t>Mettre 1 si la bonne valeur est renseignée pour ce champ
Mettre 0
 si la valeur renseignée pour ce champ n'est pas bonne</t>
        </r>
      </text>
    </comment>
    <comment ref="I2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Incident : Lien avec UTAH 
Problème : Pas besoin de lien UTAH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Vérifier que le lien entre les fiches Incident et UTAH associées a bien été effectué. 
Mettre 1 si tel est le cas (ou si cela n'a pas lieu d'être)
Mettre 0 sinon</t>
        </r>
        <r>
          <rPr>
            <sz val="9"/>
            <color indexed="81"/>
            <rFont val="Tahoma"/>
            <family val="2"/>
          </rPr>
          <t xml:space="preserve">
Un problème perd ses points si une sollicitation UTAH se retrouve dans la description. </t>
        </r>
      </text>
    </comment>
    <comment ref="J2" authorId="0" shapeId="0">
      <text>
        <r>
          <rPr>
            <b/>
            <sz val="9"/>
            <color indexed="81"/>
            <rFont val="Tahoma"/>
            <family val="2"/>
          </rPr>
          <t>Le résumé doit contenir :
- Nom de l'application [PLACE] ou  [ORME]
- La fonctionnalité concernée 
Par exemple : [Dépôt], [Q/R], [Publicité] etc.
- L'incident / problème rencontré 
Par exemple : 
Impossibilité d'ouvrir un pli
Message d'erreur à la validation de ...
Acquis : Tous les champs requis dans le titre de l'incident / problème sont renseignés. L'incident / problème est synthétisé de manière explicite.
METTRE 1
En cours d'acquisition : Tous les champs requis dans le titre de l'incident sont renseignés. L'incident / problème est synthétisé de manière quasi explicite
METTRE 0,5
Non acquis : Les champs requis dans le titre ne sont pas tous renseignés. L'incident / problème n'est pas du tout en cohérence avec la description
METTRE 0</t>
        </r>
      </text>
    </comment>
    <comment ref="K2" authorId="0" shapeId="0">
      <text>
        <r>
          <rPr>
            <b/>
            <sz val="9"/>
            <color indexed="81"/>
            <rFont val="Tahoma"/>
            <family val="2"/>
          </rPr>
          <t>La description doit contenir : 
Compte Utilisateur : Login 
En tant que :  Tiers / Agent
Référence de l'objet : référence consulation / référence annonce / nom document / ...
Le scénario de reproduction (comment j'aboutis à l'incident / problème) 
Le résultat obtenu (avec si possible (PJ) 
Acquis : La description contient tous les éléments pour reproduire et qualifier le point 
En cours d'acquisition : un des éléments attendus n'est pas indiqué
Non acquis : plusieurs éléments attendus ne sont pas indiqués</t>
        </r>
      </text>
    </comment>
    <comment ref="L2" authorId="0" shapeId="0">
      <text>
        <r>
          <rPr>
            <b/>
            <sz val="9"/>
            <color indexed="81"/>
            <rFont val="Tahoma"/>
            <family val="2"/>
          </rPr>
          <t>La date de clôture correspond à la date de résolution de ticket. 
Mettre 1 Si la date renseignée correspond à la date effective de correction du ticket en production
Mettre 0 Si la date renseignée ne correspond pas à la date effective de correction du ticket en production</t>
        </r>
      </text>
    </comment>
    <comment ref="M2" authorId="0" shapeId="0">
      <text>
        <r>
          <rPr>
            <b/>
            <sz val="9"/>
            <color indexed="81"/>
            <rFont val="Tahoma"/>
            <family val="2"/>
          </rPr>
          <t>La résolution correspond au statut de résolution (pas un bug, corrigé, contourné…) 
Mettre 1 Si la résolution associée correspond à celle du statut de résolution du ticket
Mettre 0 Si la résolution associée ne correspond pas à celle de la résolution du ticket</t>
        </r>
      </text>
    </comment>
    <comment ref="N2" authorId="0" shapeId="0">
      <text>
        <r>
          <rPr>
            <b/>
            <sz val="9"/>
            <color indexed="81"/>
            <rFont val="Tahoma"/>
            <family val="2"/>
          </rPr>
          <t>Ce champ correspond à la valeur "Version(s) corrigée(s)". Ce champ représente la version qui corrige ce ticket
Mettre 1 Si la version indiquée est celle qui corrige le ticket
Mettre 0 Si la version indiquée est incorrecte ou absente</t>
        </r>
      </text>
    </comment>
    <comment ref="O2" authorId="0" shapeId="0">
      <text>
        <r>
          <rPr>
            <b/>
            <sz val="9"/>
            <color indexed="81"/>
            <rFont val="Tahoma"/>
            <family val="2"/>
          </rPr>
          <t>Les commentaires permettent de suivre l'instruction du ticket. Une réponse aux questions de l'AIFE et DAE  est attendue sous 48h. 
Mettre 1 Si un retour est effectué sous 48h aux instructions émises par la DAE et l'AIFE (si nécessaire)
Mettre 0 Si aucun retour n'est fait suite à des questionnements ou instructions par l'AIFE ou DAE (sous 48h)</t>
        </r>
      </text>
    </comment>
    <comment ref="P2" authorId="0" shapeId="0">
      <text>
        <r>
          <rPr>
            <b/>
            <sz val="9"/>
            <color indexed="81"/>
            <rFont val="Tahoma"/>
            <family val="2"/>
          </rPr>
          <t xml:space="preserve">Vérifier que le lien entre les fiches "incident" et "problème" associées a bien été effectué. 
Mettre 1 Si le lien entre la fiche "Incident" et "Problème" est bien effective (s'il a lieu d'être) 
Mettre 0 Si aucun lien n'est fait alors qu'un ticket Problème a été initié </t>
        </r>
      </text>
    </comment>
    <comment ref="Q2" authorId="0" shapeId="0">
      <text>
        <r>
          <rPr>
            <b/>
            <sz val="9"/>
            <color indexed="81"/>
            <rFont val="Tahoma"/>
            <family val="2"/>
          </rPr>
          <t>L'origine de la problématique est expliqué clairement dans le ticket. 
Acquis : L'origine de la problématique est explicitée de manière concrète dans le ticket. Dans un problème, on doit retrouver la cause du problème et dans un incident, qu'il y est la cause de l'incident.  L’information est accessible sans restriction.
METTRE 1
En cours d'acquisition :  L'origine de l'incident est explicité de manière semi concrète dans le ticket. L’information est accessible sans restriction.
METTRE 0,5
Non acquis :  L'origine de l'incident n'est pas explicité. L'information n'est pas accessible par l'AIFE / DAE
METTRE 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" authorId="0" shapeId="0">
      <text>
        <r>
          <rPr>
            <b/>
            <sz val="9"/>
            <color indexed="81"/>
            <rFont val="Tahoma"/>
            <family val="2"/>
          </rPr>
          <t xml:space="preserve"> La description de l'action de résolution du ticket est expliqué clairement dans le ticket
Acquis :</t>
        </r>
        <r>
          <rPr>
            <sz val="9"/>
            <color indexed="81"/>
            <rFont val="Tahoma"/>
            <family val="2"/>
          </rPr>
          <t xml:space="preserve"> L'action de résolution est explicité dans le ticket, en y rajoutant une description de la solution de contournement (si elle existe) et une solution pérenne. L'information est accessible sans restriction.
METTRE 1
</t>
        </r>
        <r>
          <rPr>
            <b/>
            <sz val="9"/>
            <color indexed="81"/>
            <rFont val="Tahoma"/>
            <family val="2"/>
          </rPr>
          <t xml:space="preserve">En cours d'acquisition </t>
        </r>
        <r>
          <rPr>
            <sz val="9"/>
            <color indexed="81"/>
            <rFont val="Tahoma"/>
            <family val="2"/>
          </rPr>
          <t xml:space="preserve">:   L'action de résolution est explicité de manière semi concrète dans le ticket. L’information est accessible sans restriction.
METTRE 0,5
</t>
        </r>
        <r>
          <rPr>
            <b/>
            <sz val="9"/>
            <color indexed="81"/>
            <rFont val="Tahoma"/>
            <family val="2"/>
          </rPr>
          <t>Non acquis :</t>
        </r>
        <r>
          <rPr>
            <sz val="9"/>
            <color indexed="81"/>
            <rFont val="Tahoma"/>
            <family val="2"/>
          </rPr>
          <t xml:space="preserve"> L'action de résolution n'est pas explicité. L'information n'est pas accessible par l'AIFE / DAE
METTRE 0
</t>
        </r>
      </text>
    </comment>
  </commentList>
</comments>
</file>

<file path=xl/comments3.xml><?xml version="1.0" encoding="utf-8"?>
<comments xmlns="http://schemas.openxmlformats.org/spreadsheetml/2006/main">
  <authors>
    <author>MINEFI</author>
  </authors>
  <commentList>
    <comment ref="D2" authorId="0" shapeId="0">
      <text>
        <r>
          <rPr>
            <sz val="9"/>
            <color indexed="81"/>
            <rFont val="Tahoma"/>
            <family val="2"/>
          </rPr>
          <t>Mettre 1 si le type renseigné à la création de la fiche est correcte.
Mettre 0 si le type a été corrigé par la suite par une autre personne que le rédacteur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Permet d'évaluer si le ticket a été créé au bon moment.
Pour un problème, se référer au premier ticket Incident lié au Problème. 
Pour un incident, se référer à la date de création de la sollicitation UTAH 
Mettre 1 si la date de création correspond à la date de remontée de l'incident/problème
Mettre 0 si la date de création ne correspond pas à la date de remontée de l'incident/problème</t>
        </r>
      </text>
    </comment>
    <comment ref="F2" authorId="0" shapeId="0">
      <text>
        <r>
          <rPr>
            <b/>
            <sz val="9"/>
            <color indexed="81"/>
            <rFont val="Tahoma"/>
            <family val="2"/>
          </rPr>
          <t xml:space="preserve">Bloquant : 
- La fonction a une très grande importance en termes de missions, de productivité ou de sécurité. 
· Les dysfonctionnements éventuels peuvent affecter gravement les usagers ou les services de la solution. 
- Ils peuvent entraîner des pertes significatives de ressources, d’image ou de productivité, ou générer des coûts supplémentaires importants.
Majeur : 
· La fonction a une grande importance en termes de mission ou de fonctionnement. 
· Les dysfonctionnements éventuels ont des impacts plus limités sur les missions ou la productivité. 
·  S’ils se prolongent, ils peuvent cependant gêner le fonctionnement interne, ou affecter des obligations légales ou réglementaires.
Mineur : 
· La fonction a une importance moyenne. 
· Les dysfonctionnements éventuels affectent moins l’activité. 
· Des moyens de contournement existent. 
- S’ils se prolongent de façon trop importante, ils peuvent gêner l’activité.
Mettre 1 si la Sévérité et l'impact sont bons à la création du ticket
Mettre 0,5 si un des deux n'est pas bon à la création du ticket
Mettre 0 si la Sévérité et l'impact ont été modifiés par la suite
</t>
        </r>
      </text>
    </comment>
    <comment ref="G2" authorId="0" shapeId="0">
      <text>
        <r>
          <rPr>
            <b/>
            <sz val="9"/>
            <color indexed="81"/>
            <rFont val="Tahoma"/>
            <family val="2"/>
          </rPr>
          <t>Respect de la matrice des priorités (cf PAQ) : 
Mettre OK si la priorité est bonne à la création du ticket
Mettre KO si la priorité a été modifiée par la suite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" authorId="0" shapeId="0">
      <text>
        <r>
          <rPr>
            <b/>
            <sz val="9"/>
            <color indexed="81"/>
            <rFont val="Tahoma"/>
            <family val="2"/>
          </rPr>
          <t>Mettre 1 si la bonne valeur est renseignée pour ce champ
Mettre 0
 si la valeur renseignée pour ce champ n'est pas bonne</t>
        </r>
      </text>
    </comment>
    <comment ref="I2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Incident : Lien avec UTAH 
Problème : Pas besoin de lien UTAH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Vérifier que le lien entre les fiches Incident et UTAH associées a bien été effectué. 
Mettre 1 si tel est le cas (ou si cela n'a pas lieu d'être)
Mettre 0 sinon</t>
        </r>
        <r>
          <rPr>
            <sz val="9"/>
            <color indexed="81"/>
            <rFont val="Tahoma"/>
            <family val="2"/>
          </rPr>
          <t xml:space="preserve">
Un problème perd ses points si une sollicitation UTAH se retrouve dans la description. </t>
        </r>
      </text>
    </comment>
    <comment ref="J2" authorId="0" shapeId="0">
      <text>
        <r>
          <rPr>
            <b/>
            <sz val="9"/>
            <color indexed="81"/>
            <rFont val="Tahoma"/>
            <family val="2"/>
          </rPr>
          <t>Le résumé doit contenir :
- Nom de l'application [PLACE] ou  [ORME]
- La fonctionnalité concernée 
Par exemple : [Dépôt], [Q/R], [Publicité] etc.
- L'incident / problème rencontré 
Par exemple : 
Impossibilité d'ouvrir un pli
Message d'erreur à la validation de ...
Acquis : Tous les champs requis dans le titre de l'incident / problème sont renseignés. L'incident / problème est synthétisé de manière explicite.
METTRE 1
En cours d'acquisition : Tous les champs requis dans le titre de l'incident sont renseignés. L'incident / problème est synthétisé de manière quasi explicite
METTRE 0,5
Non acquis : Les champs requis dans le titre ne sont pas tous renseignés. L'incident / problème n'est pas du tout en cohérence avec la description
METTRE 0</t>
        </r>
      </text>
    </comment>
    <comment ref="K2" authorId="0" shapeId="0">
      <text>
        <r>
          <rPr>
            <b/>
            <sz val="9"/>
            <color indexed="81"/>
            <rFont val="Tahoma"/>
            <family val="2"/>
          </rPr>
          <t>La description doit contenir : 
Compte Utilisateur : Login 
En tant que :  Tiers / Agent
Référence de l'objet : référence consulation / référence annonce / nom document / ...
Le scénario de reproduction (comment j'aboutis à l'incident / problème) 
Le résultat obtenu (avec si possible (PJ) 
Acquis : La description contient tous les éléments pour reproduire et qualifier le point 
En cours d'acquisition : un des éléments attendus n'est pas indiqué
Non acquis : plusieurs éléments attendus ne sont pas indiqués</t>
        </r>
      </text>
    </comment>
    <comment ref="L2" authorId="0" shapeId="0">
      <text>
        <r>
          <rPr>
            <b/>
            <sz val="9"/>
            <color indexed="81"/>
            <rFont val="Tahoma"/>
            <family val="2"/>
          </rPr>
          <t>La date de clôture correspond à la date de résolution de ticket. 
Mettre 1 Si la date renseignée correspond à la date effective de correction du ticket en production
Mettre 0 Si la date renseignée ne correspond pas à la date effective de correction du ticket en production</t>
        </r>
      </text>
    </comment>
    <comment ref="M2" authorId="0" shapeId="0">
      <text>
        <r>
          <rPr>
            <b/>
            <sz val="9"/>
            <color indexed="81"/>
            <rFont val="Tahoma"/>
            <family val="2"/>
          </rPr>
          <t>La résolution correspond au statut de résolution (pas un bug, corrigé, contourné…) 
Mettre 1 Si la résolution associée correspond à celle du statut de résolution du ticket
Mettre 0 Si la résolution associée ne correspond pas à celle de la résolution du ticket</t>
        </r>
      </text>
    </comment>
    <comment ref="N2" authorId="0" shapeId="0">
      <text>
        <r>
          <rPr>
            <b/>
            <sz val="9"/>
            <color indexed="81"/>
            <rFont val="Tahoma"/>
            <family val="2"/>
          </rPr>
          <t>Ce champ correspond à la valeur "Version(s) corrigée(s)". Ce champ représente la version qui corrige ce ticket
Mettre 1 Si la version indiquée est celle qui corrige le ticket
Mettre 0 Si la version indiquée est incorrecte ou absente</t>
        </r>
      </text>
    </comment>
    <comment ref="O2" authorId="0" shapeId="0">
      <text>
        <r>
          <rPr>
            <b/>
            <sz val="9"/>
            <color indexed="81"/>
            <rFont val="Tahoma"/>
            <family val="2"/>
          </rPr>
          <t>Les commentaires permettent de suivre l'instruction du ticket. Une réponse aux questions de l'AIFE et DAE  est attendue sous 48h. 
Mettre 1 Si un retour est effectué sous 48h aux instructions émises par la DAE et l'AIFE (si nécessaire)
Mettre 0 Si aucun retour n'est fait suite à des questionnements ou instructions par l'AIFE ou DAE (sous 48h)</t>
        </r>
      </text>
    </comment>
    <comment ref="P2" authorId="0" shapeId="0">
      <text>
        <r>
          <rPr>
            <b/>
            <sz val="9"/>
            <color indexed="81"/>
            <rFont val="Tahoma"/>
            <family val="2"/>
          </rPr>
          <t xml:space="preserve">Vérifier que le lien entre les fiches "incident" et "problème" associées a bien été effectué. 
Mettre 1 Si le lien entre la fiche "Incident" et "Problème" est bien effective (s'il a lieu d'être) 
Mettre 0 Si aucun lien n'est fait alors qu'un ticket Problème a été initié </t>
        </r>
      </text>
    </comment>
    <comment ref="Q2" authorId="0" shapeId="0">
      <text>
        <r>
          <rPr>
            <b/>
            <sz val="9"/>
            <color indexed="81"/>
            <rFont val="Tahoma"/>
            <family val="2"/>
          </rPr>
          <t>L'origine de la problématique est expliqué clairement dans le ticket. 
Acquis : L'origine de la problématique est explicitée de manière concrète dans le ticket. Dans un problème, on doit retrouver la cause du problème et dans un incident, qu'il y est la cause de l'incident.  L’information est accessible sans restriction.
METTRE 1
En cours d'acquisition :  L'origine de l'incident est explicité de manière semi concrète dans le ticket. L’information est accessible sans restriction.
METTRE 0,5
Non acquis :  L'origine de l'incident n'est pas explicité. L'information n'est pas accessible par l'AIFE / DAE
METTRE 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2" authorId="0" shapeId="0">
      <text>
        <r>
          <rPr>
            <b/>
            <sz val="9"/>
            <color indexed="81"/>
            <rFont val="Tahoma"/>
            <family val="2"/>
          </rPr>
          <t xml:space="preserve"> La description de l'action de résolution du ticket est expliqué clairement dans le ticket
Acquis :</t>
        </r>
        <r>
          <rPr>
            <sz val="9"/>
            <color indexed="81"/>
            <rFont val="Tahoma"/>
            <family val="2"/>
          </rPr>
          <t xml:space="preserve"> L'action de résolution est explicité dans le ticket, en y rajoutant une description de la solution de contournement (si elle existe) et une solution pérenne. L'information est accessible sans restriction.
METTRE 1
</t>
        </r>
        <r>
          <rPr>
            <b/>
            <sz val="9"/>
            <color indexed="81"/>
            <rFont val="Tahoma"/>
            <family val="2"/>
          </rPr>
          <t xml:space="preserve">En cours d'acquisition </t>
        </r>
        <r>
          <rPr>
            <sz val="9"/>
            <color indexed="81"/>
            <rFont val="Tahoma"/>
            <family val="2"/>
          </rPr>
          <t xml:space="preserve">:   L'action de résolution est explicité de manière semi concrète dans le ticket. L’information est accessible sans restriction.
METTRE 0,5
</t>
        </r>
        <r>
          <rPr>
            <b/>
            <sz val="9"/>
            <color indexed="81"/>
            <rFont val="Tahoma"/>
            <family val="2"/>
          </rPr>
          <t>Non acquis :</t>
        </r>
        <r>
          <rPr>
            <sz val="9"/>
            <color indexed="81"/>
            <rFont val="Tahoma"/>
            <family val="2"/>
          </rPr>
          <t xml:space="preserve"> L'action de résolution n'est pas explicité. L'information n'est pas accessible par l'AIFE / DAE
METTRE 0
</t>
        </r>
      </text>
    </comment>
  </commentList>
</comments>
</file>

<file path=xl/sharedStrings.xml><?xml version="1.0" encoding="utf-8"?>
<sst xmlns="http://schemas.openxmlformats.org/spreadsheetml/2006/main" count="456" uniqueCount="179">
  <si>
    <t>Référence</t>
  </si>
  <si>
    <t>Numéro SIMA</t>
  </si>
  <si>
    <t>Type de fiche</t>
  </si>
  <si>
    <t xml:space="preserve">Date de création </t>
  </si>
  <si>
    <t>Date de clôture</t>
  </si>
  <si>
    <t>Qualification</t>
  </si>
  <si>
    <t xml:space="preserve">Qualité </t>
  </si>
  <si>
    <t xml:space="preserve">Résolution </t>
  </si>
  <si>
    <t>Corrigé dans la version</t>
  </si>
  <si>
    <t>Commentaires faits dans la fiche</t>
  </si>
  <si>
    <t>Rattachement à une fiche problème</t>
  </si>
  <si>
    <t xml:space="preserve">Description de la cause </t>
  </si>
  <si>
    <t>Description de l'action de résolution</t>
  </si>
  <si>
    <t xml:space="preserve">Type </t>
  </si>
  <si>
    <t>Affecte la version</t>
  </si>
  <si>
    <t>Résumé (Titre)</t>
  </si>
  <si>
    <t>Description</t>
  </si>
  <si>
    <t>Type</t>
  </si>
  <si>
    <t>Date de création</t>
  </si>
  <si>
    <t xml:space="preserve">Priorité </t>
  </si>
  <si>
    <t>Notes</t>
  </si>
  <si>
    <t>Note globale /10</t>
  </si>
  <si>
    <t>Plans d'améliorations</t>
  </si>
  <si>
    <t>Notes Qualification /5</t>
  </si>
  <si>
    <t>Note qualité /5</t>
  </si>
  <si>
    <t>Note moyenne mensuelle /5</t>
  </si>
  <si>
    <t>Type (Incident / Problème)</t>
  </si>
  <si>
    <t xml:space="preserve">Résumé </t>
  </si>
  <si>
    <t>Rattachement à une sollicitation UTAH</t>
  </si>
  <si>
    <t>Sévérité / Impact</t>
  </si>
  <si>
    <t xml:space="preserve">Incident </t>
  </si>
  <si>
    <t xml:space="preserve">Problème </t>
  </si>
  <si>
    <t>Problème</t>
  </si>
  <si>
    <t>Rattachement à une fiche Problème</t>
  </si>
  <si>
    <t>Description de la cause</t>
  </si>
  <si>
    <t xml:space="preserve">Description de l'action de résolution </t>
  </si>
  <si>
    <t>Novembre</t>
  </si>
  <si>
    <t>SIMA-5098</t>
  </si>
  <si>
    <t>SIMA-5069</t>
  </si>
  <si>
    <t>SIMA-5060</t>
  </si>
  <si>
    <t>SIMA-5059</t>
  </si>
  <si>
    <t>SIMA-5043</t>
  </si>
  <si>
    <t>SIMA-5013</t>
  </si>
  <si>
    <t>SIMA-5003</t>
  </si>
  <si>
    <t>SIMA-4995</t>
  </si>
  <si>
    <t>SIMA-4992</t>
  </si>
  <si>
    <t>SIMA-4988</t>
  </si>
  <si>
    <t>SIMA-4954</t>
  </si>
  <si>
    <t>Rattachement UTAH fait dans le titre</t>
  </si>
  <si>
    <t xml:space="preserve">Crée 2j après la remontée UTAH / Aucune cause donnée </t>
  </si>
  <si>
    <t>Qualité</t>
  </si>
  <si>
    <t xml:space="preserve">Date de clôture </t>
  </si>
  <si>
    <t>Résolution</t>
  </si>
  <si>
    <t>Rattachement à une solicitation UTAH</t>
  </si>
  <si>
    <t>SIMA-4921</t>
  </si>
  <si>
    <t>SIMA-4918</t>
  </si>
  <si>
    <t>SIMA-4912</t>
  </si>
  <si>
    <t>SIMA-4900</t>
  </si>
  <si>
    <t>SIMA-4894</t>
  </si>
  <si>
    <t>SIMA-4880</t>
  </si>
  <si>
    <t>SIMA-4857</t>
  </si>
  <si>
    <t>SIMA-4841</t>
  </si>
  <si>
    <t>SIMA-4840</t>
  </si>
  <si>
    <t>SIMA-4812</t>
  </si>
  <si>
    <t>SIMA-4797</t>
  </si>
  <si>
    <t>SIMA-4795</t>
  </si>
  <si>
    <t>SIMA-4867</t>
  </si>
  <si>
    <t>SIMA-4847</t>
  </si>
  <si>
    <t>SIMA-4846</t>
  </si>
  <si>
    <t>SIMA-4820</t>
  </si>
  <si>
    <t>SIMA-4818</t>
  </si>
  <si>
    <t>SIMA-4813</t>
  </si>
  <si>
    <t>SIMA-4788</t>
  </si>
  <si>
    <t>Ouvert et fermé en 3mn</t>
  </si>
  <si>
    <t>La description n'est pas propre à l'incident</t>
  </si>
  <si>
    <t xml:space="preserve">Affiché comme corrigé alors qu'une solution de contournement est donnée </t>
  </si>
  <si>
    <t xml:space="preserve">UTAH indiqué dans le titre </t>
  </si>
  <si>
    <t xml:space="preserve">QUALITE </t>
  </si>
  <si>
    <t xml:space="preserve">Critères </t>
  </si>
  <si>
    <t xml:space="preserve">Définition </t>
  </si>
  <si>
    <t xml:space="preserve">Acquis </t>
  </si>
  <si>
    <t>En cours d'acquisition</t>
  </si>
  <si>
    <t xml:space="preserve">Non acquis </t>
  </si>
  <si>
    <t>Commentaire faits dans la fiche</t>
  </si>
  <si>
    <t>QUALIFICATION</t>
  </si>
  <si>
    <t xml:space="preserve">Sévérité / Impact </t>
  </si>
  <si>
    <t xml:space="preserve">Résumé (Titre) </t>
  </si>
  <si>
    <t xml:space="preserve">La date de clôture correspond à la date de résolution de ticket. </t>
  </si>
  <si>
    <t>Si la date renseignée correspond à la date effective de correction du ticket en production</t>
  </si>
  <si>
    <t>X</t>
  </si>
  <si>
    <t>Si la date renseignée ne correspond pas à la date effective de correction du ticket en production</t>
  </si>
  <si>
    <t xml:space="preserve">La résolution correspond au statut de résolution (pas un bug, corrigé, contourné…) </t>
  </si>
  <si>
    <t>Si la résolution associée correspond à celle du statut de résolution du ticket</t>
  </si>
  <si>
    <t>Si la résolution associée ne correspond pas à celle de la résolution du ticket</t>
  </si>
  <si>
    <t>Ce champ correspond à la valeur "Version(s) corrigée(s)". Ce champ représente la version qui corrige ce ticket</t>
  </si>
  <si>
    <t>Si la version indiquée est celle qui corrige le ticket</t>
  </si>
  <si>
    <t>Si la version indiquée est incorrecte ou absente</t>
  </si>
  <si>
    <t xml:space="preserve">Les commentaires permettent de suivre l'instruction du ticket. Une réponse aux questions de l'AIFE et DAE  est attendue sous 48h. </t>
  </si>
  <si>
    <t>Si un retour est effectué sous 48h aux instructions émises par la DAE et l'AIFE (si nécessaire)</t>
  </si>
  <si>
    <t>Si aucun retour n'est fait suite à des questionnements ou instructions par l'AIFE ou DAE (sous 48h)</t>
  </si>
  <si>
    <t xml:space="preserve">Vérifier que le lien entre les fiches "incident" et "problème" associées a bien été effectué. </t>
  </si>
  <si>
    <t xml:space="preserve">Si le lien entre la fiche "Incident" et "Problème" est bien effective (s'il a lieu d'être) </t>
  </si>
  <si>
    <t xml:space="preserve">Si aucun lien n'est fait alors qu'un ticket Problème a été initié </t>
  </si>
  <si>
    <t xml:space="preserve">L'origine de la problématique est expliqué clairement dans le ticket. </t>
  </si>
  <si>
    <t>L'origine de la problématique est explicitée de manière concrète dans le ticket. Dans un problème, on doit retrouver la cause du problème et dans un incident, qu'il y est la cause de l'incident.  L’information est accessible sans restriction.</t>
  </si>
  <si>
    <t>L'origine de l'incident est explicité de manière semi concrète dans le ticket. L’information est accessible sans restriction.</t>
  </si>
  <si>
    <t xml:space="preserve"> L'origine de l'incident n'est pas explicité. L'information n'est pas accessible par l'AIFE / DAE</t>
  </si>
  <si>
    <t xml:space="preserve"> La description de l'action de résolution du ticket est expliqué clairement dans le ticket</t>
  </si>
  <si>
    <t>L'action de résolution est explicité dans le ticket, en y rajoutant une description de la solution de contournement (si elle existe) et une solution pérenne. L'information est accessible sans restriction.</t>
  </si>
  <si>
    <t xml:space="preserve"> L'action de résolution est explicité de manière semi concrète dans le ticket. L’information est accessible sans restriction.</t>
  </si>
  <si>
    <t>L'action de résolution n'est pas explicité. L'information n'est pas accessible par l'AIFE / DAE</t>
  </si>
  <si>
    <t xml:space="preserve">Le type est ce qui permet d'identifier la nature du ticket (Incidents, Problèmes, Anomalies…) </t>
  </si>
  <si>
    <t>Si le type renseigné à la création de la fiche est correcte</t>
  </si>
  <si>
    <t>SI le type a été corrigé par la suite par une autre personne que le rédacteur</t>
  </si>
  <si>
    <t xml:space="preserve">La date de création permet d'évaluer si le ticket a été crée au bon moment. Pour un problème, se référer au premier ticket Incident lié au Problème. Pour un incident, se référer à la date de création de la solliciation UTAH. </t>
  </si>
  <si>
    <t xml:space="preserve">Si la date de création correspond à la date de remontée de l'incident/utilisateur. </t>
  </si>
  <si>
    <t>Si la date de création ne correspond pas à la date de remontée de l'incident/utilisateur.</t>
  </si>
  <si>
    <r>
      <t xml:space="preserve">Chaque demande a un niveau de sévérité et d'impact, elle indique avec des indicateurs l'impact et la sévérité du ticket :
 </t>
    </r>
    <r>
      <rPr>
        <i/>
        <sz val="10"/>
        <color theme="1"/>
        <rFont val="Calibri"/>
        <family val="2"/>
        <scheme val="minor"/>
      </rPr>
      <t xml:space="preserve">Bloquant : </t>
    </r>
    <r>
      <rPr>
        <sz val="10"/>
        <color theme="1"/>
        <rFont val="Calibri"/>
        <family val="2"/>
        <scheme val="minor"/>
      </rPr>
      <t xml:space="preserve">
- La fonction a une très grande importance en termes de missions, de productivité ou de sécurité. 
· Les dysfonctionnements éventuels peuvent affecter gravement les usagers ou les services de la solution. 
- Ils peuvent entraîner des pertes significatives de ressources, d’image ou de productivité, ou générer des coûts supplémentaires importants.
</t>
    </r>
    <r>
      <rPr>
        <i/>
        <sz val="10"/>
        <color theme="1"/>
        <rFont val="Calibri"/>
        <family val="2"/>
        <scheme val="minor"/>
      </rPr>
      <t xml:space="preserve">Majeur : </t>
    </r>
    <r>
      <rPr>
        <sz val="10"/>
        <color theme="1"/>
        <rFont val="Calibri"/>
        <family val="2"/>
        <scheme val="minor"/>
      </rPr>
      <t xml:space="preserve">
· La fonction a une grande importance en termes de mission ou de fonctionnement. 
· Les dysfonctionnements éventuels ont des impacts plus limités sur les missions ou la productivité. 
·  S’ils se prolongent, ils peuvent cependant gêner le fonctionnement interne, ou affecter des obligations légales ou réglementaires.
</t>
    </r>
    <r>
      <rPr>
        <i/>
        <sz val="10"/>
        <color theme="1"/>
        <rFont val="Calibri"/>
        <family val="2"/>
        <scheme val="minor"/>
      </rPr>
      <t xml:space="preserve">Mineur : </t>
    </r>
    <r>
      <rPr>
        <sz val="10"/>
        <color theme="1"/>
        <rFont val="Calibri"/>
        <family val="2"/>
        <scheme val="minor"/>
      </rPr>
      <t xml:space="preserve">
· La fonction a une importance moyenne. 
· Les dysfonctionnements éventuels affectent moins l’activité. 
· Des moyens de contournement existent. 
- S’ils se prolongent de façon trop importante, ils peuvent gêner l’activité.</t>
    </r>
  </si>
  <si>
    <t>Si la sévérité et l'impact sont bons à la création du ticket</t>
  </si>
  <si>
    <t>Si la sévérité et l'impact ont été modifié par la suite</t>
  </si>
  <si>
    <t>Si un des deux n'est pas bon à la création du ticket</t>
  </si>
  <si>
    <t xml:space="preserve">Chaque demande a un niveau de priorité, qui indique son importance. La priorité se fait en fonction de la sévérité et de l'impact, il faut donc respecter la matrice des priorités (cf. PAQ) </t>
  </si>
  <si>
    <t>Si la priorité est bonne à la création du ticket</t>
  </si>
  <si>
    <t xml:space="preserve">Si la priorité a été modifiée par la suite </t>
  </si>
  <si>
    <t xml:space="preserve">La version indiquée dans ce champ correspond à celle qu'impacte la problèmatique. </t>
  </si>
  <si>
    <t>Si la bonne version est renseignée pour ce champ</t>
  </si>
  <si>
    <t>Si la version renseignée pour ce champ est incorrecte</t>
  </si>
  <si>
    <t>Ce champ permet de vérifier que le lien entre les fiches Incident et UTAH associés a bien été effectué. Incident : Lien avec UTAH / Problème : Pas besoin de lien UTAH</t>
  </si>
  <si>
    <t xml:space="preserve">Si le lien entre les incidents et les sollicitations UTAH sont bien réalisés (si cela a lieu d'être) </t>
  </si>
  <si>
    <t>Si le lien n'est pas réalisé ou bien si un problème est relié à un UTAH</t>
  </si>
  <si>
    <t xml:space="preserve">Le résumé (Titre) doit contenir : 
- Nom de l'application [PLACE] ou  [ORME]
- La fonctionnalité concernée 
Par exemple : [Dépôt], [Q/R], [Publicité] etc.
- L'incident / problème rencontré 
</t>
  </si>
  <si>
    <t>Si tous les champs requis dans le titre de l'incident / problème sont renseignés. L'incident / problème est synthétisé de manière explicite</t>
  </si>
  <si>
    <t>Si tous les champs requis dans le titre de l'incident sont renseignés. L'incident / problème est synthétisé de manière quasi explicite</t>
  </si>
  <si>
    <t>Si tous les champs requis dans le titre ne sont pas tous renseignés. L'incident / problème n'est pas du tout en cohérence avec la description</t>
  </si>
  <si>
    <t xml:space="preserve">La description doit contenir : 
Compte Utilisateur : Login 
En tant que :  Entreprise / Agent
Référence de l'objet : référence consultation / référence annonce / nom document / ...
Le scénario de reproduction (comment j'aboutis à l'incident / problème) 
Le résultat obtenu (avec si possible (PJ) </t>
  </si>
  <si>
    <t>Si la description contient tous les éléments pour reproduire et qualifier le point</t>
  </si>
  <si>
    <t>Si un des éléments attendus n'est pas indiqué</t>
  </si>
  <si>
    <t xml:space="preserve">Plusieurs éléments attendus ne sont pas indiqués </t>
  </si>
  <si>
    <t>DEFINITION</t>
  </si>
  <si>
    <t>NOTATION</t>
  </si>
  <si>
    <t>Octobre</t>
  </si>
  <si>
    <t xml:space="preserve">Rattachement UTAH pas dans le champ prévu à l'effet </t>
  </si>
  <si>
    <t>Cause et action de résolution absente</t>
  </si>
  <si>
    <t>UTAH présent dans le titre / Cause et action de résolution absente</t>
  </si>
  <si>
    <t xml:space="preserve">Entrée </t>
  </si>
  <si>
    <t xml:space="preserve">Sortie </t>
  </si>
  <si>
    <t>APPRECIATION NOTATION</t>
  </si>
  <si>
    <t>J</t>
  </si>
  <si>
    <t>K</t>
  </si>
  <si>
    <t>L</t>
  </si>
  <si>
    <t>&gt; ou égale à 9</t>
  </si>
  <si>
    <t xml:space="preserve">de 7 à 9 </t>
  </si>
  <si>
    <t>Inférieure ou égale à 7</t>
  </si>
  <si>
    <t xml:space="preserve">Appréciation </t>
  </si>
  <si>
    <t>SIMA-4977</t>
  </si>
  <si>
    <t>UTAH pas dans la zone prévue à l'effet / Cause difficile à déterminer vu qu'il ne reproduise pas en interne</t>
  </si>
  <si>
    <t>QUALITE</t>
  </si>
  <si>
    <t>SIMA-4748</t>
  </si>
  <si>
    <t>SIMA-4732</t>
  </si>
  <si>
    <t>SIMA-4769</t>
  </si>
  <si>
    <t>Description sans symptome / Aucune cause revelée + Aucune solution ? / Doublon SIMA-4465 manquant d'informations avec absence de suivi dans les commentaires.</t>
  </si>
  <si>
    <t>L'incident n'est pas rattaché / La priorité ne correspond pas à celle de la matrice des priorités / Cloture du ticket précisée en commentaire par ASA</t>
  </si>
  <si>
    <t xml:space="preserve">Sévérité moyenne + Impact Mineur = P4 / Analyse infructueuse </t>
  </si>
  <si>
    <t>SYNTHESE PROBLEMES RELEVES</t>
  </si>
  <si>
    <t>Trimestre</t>
  </si>
  <si>
    <t>REPARTION DES NOTES</t>
  </si>
  <si>
    <t>NOTE MOYENNE</t>
  </si>
  <si>
    <t>Qualification (Sur 5)</t>
  </si>
  <si>
    <t>Qualité (Sur 5)</t>
  </si>
  <si>
    <t>Totale (Sur 10)</t>
  </si>
  <si>
    <t>Commentaires</t>
  </si>
  <si>
    <t>GLOBAL</t>
  </si>
  <si>
    <t xml:space="preserve">Notes </t>
  </si>
  <si>
    <t xml:space="preserve">Qualification </t>
  </si>
  <si>
    <t>INCIDENT</t>
  </si>
  <si>
    <t>PROBLEME</t>
  </si>
  <si>
    <t>FOCUS INCIDENT</t>
  </si>
  <si>
    <t>N/A</t>
  </si>
  <si>
    <t>Focus PROBLEME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</si>
</sst>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orbel"/>
      <family val="2"/>
    </font>
    <font>
      <b/>
      <sz val="11"/>
      <color theme="1"/>
      <name val="Corbel"/>
      <family val="2"/>
    </font>
    <font>
      <b/>
      <sz val="11"/>
      <color theme="0"/>
      <name val="Corbel"/>
      <family val="2"/>
    </font>
    <font>
      <sz val="11"/>
      <name val="Corbe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00B050"/>
      <name val="Wingdings"/>
      <charset val="2"/>
    </font>
    <font>
      <b/>
      <sz val="14"/>
      <color rgb="FFF5860B"/>
      <name val="Calibri"/>
      <family val="2"/>
      <scheme val="minor"/>
    </font>
    <font>
      <b/>
      <sz val="14"/>
      <color rgb="FFF5860B"/>
      <name val="Wingdings"/>
      <charset val="2"/>
    </font>
    <font>
      <b/>
      <sz val="14"/>
      <color rgb="FFFF0000"/>
      <name val="Calibri"/>
      <family val="2"/>
      <scheme val="minor"/>
    </font>
    <font>
      <b/>
      <sz val="14"/>
      <color rgb="FFFF0000"/>
      <name val="Wingdings"/>
      <charset val="2"/>
    </font>
    <font>
      <b/>
      <sz val="11"/>
      <color theme="1"/>
      <name val="Wingdings"/>
      <charset val="2"/>
    </font>
    <font>
      <b/>
      <sz val="12"/>
      <color theme="1"/>
      <name val="Wingdings"/>
      <charset val="2"/>
    </font>
    <font>
      <b/>
      <sz val="14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0"/>
      <name val="Calibri Light"/>
      <family val="2"/>
      <scheme val="major"/>
    </font>
    <font>
      <b/>
      <sz val="14"/>
      <color theme="0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2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1"/>
        <bgColor theme="6" tint="0.59999389629810485"/>
      </patternFill>
    </fill>
    <fill>
      <patternFill patternType="solid">
        <fgColor theme="1"/>
        <bgColor theme="6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34998626667073579"/>
        <bgColor indexed="64"/>
      </patternFill>
    </fill>
  </fills>
  <borders count="72">
    <border>
      <left/>
      <right/>
      <top/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2" tint="-0.499984740745262"/>
      </left>
      <right/>
      <top style="thin">
        <color theme="2" tint="-0.499984740745262"/>
      </top>
      <bottom style="thin">
        <color theme="2" tint="-0.499984740745262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/>
      <diagonal/>
    </border>
    <border>
      <left/>
      <right/>
      <top style="thin">
        <color theme="2" tint="-0.499984740745262"/>
      </top>
      <bottom style="thin">
        <color theme="2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indexed="64"/>
      </top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indexed="64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indexed="64"/>
      </right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6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2" tint="-0.499984740745262"/>
      </left>
      <right/>
      <top style="thin">
        <color theme="0"/>
      </top>
      <bottom/>
      <diagonal/>
    </border>
    <border>
      <left style="thin">
        <color indexed="64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/>
      <top style="thin">
        <color theme="1" tint="0.34998626667073579"/>
      </top>
      <bottom style="thin">
        <color theme="1" tint="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indexed="64"/>
      </top>
      <bottom/>
      <diagonal/>
    </border>
    <border>
      <left style="thin">
        <color theme="1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indexed="64"/>
      </right>
      <top style="thin">
        <color theme="1"/>
      </top>
      <bottom/>
      <diagonal/>
    </border>
    <border>
      <left style="thin">
        <color theme="1"/>
      </left>
      <right/>
      <top style="medium">
        <color indexed="64"/>
      </top>
      <bottom/>
      <diagonal/>
    </border>
    <border>
      <left style="thin">
        <color theme="1"/>
      </left>
      <right style="thin">
        <color theme="1"/>
      </right>
      <top style="medium">
        <color indexed="64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1" tint="0.34998626667073579"/>
      </left>
      <right style="thin">
        <color indexed="64"/>
      </right>
      <top style="thin">
        <color theme="1" tint="0.34998626667073579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/>
      <right style="thin">
        <color theme="6" tint="0.39997558519241921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theme="6" tint="0.39997558519241921"/>
      </bottom>
      <diagonal/>
    </border>
    <border>
      <left/>
      <right style="thin">
        <color indexed="64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indexed="64"/>
      </right>
      <top style="thin">
        <color theme="6" tint="0.39997558519241921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6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6" tint="0.39997558519241921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theme="6" tint="0.39997558519241921"/>
      </bottom>
      <diagonal/>
    </border>
    <border>
      <left/>
      <right style="thin">
        <color indexed="64"/>
      </right>
      <top/>
      <bottom style="medium">
        <color theme="0"/>
      </bottom>
      <diagonal/>
    </border>
    <border>
      <left/>
      <right style="thin">
        <color theme="6" tint="0.39997558519241921"/>
      </right>
      <top/>
      <bottom style="medium">
        <color theme="0"/>
      </bottom>
      <diagonal/>
    </border>
    <border>
      <left/>
      <right style="thin">
        <color indexed="64"/>
      </right>
      <top style="medium">
        <color theme="0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</borders>
  <cellStyleXfs count="4">
    <xf numFmtId="0" fontId="0" fillId="0" borderId="0"/>
    <xf numFmtId="0" fontId="8" fillId="0" borderId="0"/>
    <xf numFmtId="0" fontId="9" fillId="0" borderId="0" applyNumberFormat="0" applyFill="0" applyBorder="0" applyAlignment="0" applyProtection="0"/>
    <xf numFmtId="9" fontId="28" fillId="0" borderId="0" applyFont="0" applyFill="0" applyBorder="0" applyAlignment="0" applyProtection="0"/>
  </cellStyleXfs>
  <cellXfs count="191">
    <xf numFmtId="0" fontId="0" fillId="0" borderId="0" xfId="0"/>
    <xf numFmtId="0" fontId="2" fillId="0" borderId="0" xfId="0" applyFont="1"/>
    <xf numFmtId="0" fontId="4" fillId="2" borderId="2" xfId="0" applyFont="1" applyFill="1" applyBorder="1" applyAlignment="1">
      <alignment vertical="center"/>
    </xf>
    <xf numFmtId="0" fontId="2" fillId="2" borderId="4" xfId="0" applyFont="1" applyFill="1" applyBorder="1"/>
    <xf numFmtId="0" fontId="4" fillId="2" borderId="4" xfId="0" applyFont="1" applyFill="1" applyBorder="1" applyAlignment="1">
      <alignment horizontal="center" wrapText="1"/>
    </xf>
    <xf numFmtId="0" fontId="4" fillId="2" borderId="4" xfId="0" applyFont="1" applyFill="1" applyBorder="1" applyAlignment="1">
      <alignment horizontal="center" textRotation="60"/>
    </xf>
    <xf numFmtId="0" fontId="2" fillId="3" borderId="4" xfId="0" applyFont="1" applyFill="1" applyBorder="1"/>
    <xf numFmtId="0" fontId="2" fillId="4" borderId="4" xfId="0" applyFont="1" applyFill="1" applyBorder="1"/>
    <xf numFmtId="0" fontId="2" fillId="3" borderId="7" xfId="0" applyFont="1" applyFill="1" applyBorder="1"/>
    <xf numFmtId="0" fontId="2" fillId="4" borderId="7" xfId="0" applyFont="1" applyFill="1" applyBorder="1"/>
    <xf numFmtId="0" fontId="4" fillId="5" borderId="8" xfId="0" applyFont="1" applyFill="1" applyBorder="1" applyAlignment="1">
      <alignment horizontal="center" textRotation="60"/>
    </xf>
    <xf numFmtId="0" fontId="2" fillId="3" borderId="5" xfId="0" applyFont="1" applyFill="1" applyBorder="1"/>
    <xf numFmtId="0" fontId="2" fillId="4" borderId="5" xfId="0" applyFont="1" applyFill="1" applyBorder="1"/>
    <xf numFmtId="0" fontId="3" fillId="6" borderId="8" xfId="0" applyFont="1" applyFill="1" applyBorder="1" applyAlignment="1">
      <alignment horizontal="left" textRotation="60"/>
    </xf>
    <xf numFmtId="0" fontId="2" fillId="7" borderId="4" xfId="0" applyFont="1" applyFill="1" applyBorder="1"/>
    <xf numFmtId="14" fontId="4" fillId="2" borderId="4" xfId="0" applyNumberFormat="1" applyFont="1" applyFill="1" applyBorder="1" applyAlignment="1">
      <alignment horizontal="center" wrapText="1"/>
    </xf>
    <xf numFmtId="14" fontId="2" fillId="3" borderId="4" xfId="0" applyNumberFormat="1" applyFont="1" applyFill="1" applyBorder="1"/>
    <xf numFmtId="14" fontId="2" fillId="4" borderId="4" xfId="0" applyNumberFormat="1" applyFont="1" applyFill="1" applyBorder="1"/>
    <xf numFmtId="14" fontId="2" fillId="0" borderId="0" xfId="0" applyNumberFormat="1" applyFont="1"/>
    <xf numFmtId="0" fontId="3" fillId="3" borderId="4" xfId="0" applyFont="1" applyFill="1" applyBorder="1"/>
    <xf numFmtId="0" fontId="3" fillId="4" borderId="4" xfId="0" applyFont="1" applyFill="1" applyBorder="1"/>
    <xf numFmtId="0" fontId="2" fillId="3" borderId="4" xfId="0" applyFont="1" applyFill="1" applyBorder="1" applyAlignment="1">
      <alignment horizontal="left" vertical="top"/>
    </xf>
    <xf numFmtId="0" fontId="11" fillId="9" borderId="15" xfId="0" applyFont="1" applyFill="1" applyBorder="1" applyAlignment="1">
      <alignment horizontal="center" vertical="center" wrapText="1"/>
    </xf>
    <xf numFmtId="0" fontId="11" fillId="10" borderId="15" xfId="0" applyFont="1" applyFill="1" applyBorder="1" applyAlignment="1">
      <alignment horizontal="center" vertical="center" wrapText="1"/>
    </xf>
    <xf numFmtId="0" fontId="11" fillId="9" borderId="18" xfId="0" applyFont="1" applyFill="1" applyBorder="1" applyAlignment="1">
      <alignment horizontal="center" vertical="center" wrapText="1"/>
    </xf>
    <xf numFmtId="0" fontId="11" fillId="10" borderId="18" xfId="0" applyFont="1" applyFill="1" applyBorder="1" applyAlignment="1">
      <alignment horizontal="center" vertical="center" wrapText="1"/>
    </xf>
    <xf numFmtId="0" fontId="1" fillId="9" borderId="20" xfId="0" applyFont="1" applyFill="1" applyBorder="1" applyAlignment="1">
      <alignment horizontal="center" vertical="center"/>
    </xf>
    <xf numFmtId="0" fontId="1" fillId="10" borderId="20" xfId="0" applyFont="1" applyFill="1" applyBorder="1" applyAlignment="1">
      <alignment horizontal="center" vertical="center"/>
    </xf>
    <xf numFmtId="0" fontId="1" fillId="9" borderId="21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/>
    </xf>
    <xf numFmtId="0" fontId="11" fillId="9" borderId="22" xfId="0" applyFont="1" applyFill="1" applyBorder="1" applyAlignment="1">
      <alignment horizontal="center" vertical="center" wrapText="1"/>
    </xf>
    <xf numFmtId="0" fontId="11" fillId="9" borderId="17" xfId="0" applyFont="1" applyFill="1" applyBorder="1" applyAlignment="1">
      <alignment horizontal="center" vertical="center" wrapText="1"/>
    </xf>
    <xf numFmtId="0" fontId="11" fillId="10" borderId="19" xfId="0" applyFont="1" applyFill="1" applyBorder="1" applyAlignment="1">
      <alignment horizontal="center" vertical="center" wrapText="1"/>
    </xf>
    <xf numFmtId="0" fontId="10" fillId="2" borderId="12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3" fillId="11" borderId="23" xfId="0" applyFont="1" applyFill="1" applyBorder="1" applyAlignment="1">
      <alignment horizontal="center" vertical="center"/>
    </xf>
    <xf numFmtId="0" fontId="13" fillId="12" borderId="24" xfId="0" applyFont="1" applyFill="1" applyBorder="1" applyAlignment="1">
      <alignment horizontal="center" vertical="center"/>
    </xf>
    <xf numFmtId="0" fontId="13" fillId="11" borderId="24" xfId="0" applyFont="1" applyFill="1" applyBorder="1" applyAlignment="1">
      <alignment horizontal="center" vertical="center"/>
    </xf>
    <xf numFmtId="0" fontId="10" fillId="11" borderId="24" xfId="0" applyFont="1" applyFill="1" applyBorder="1" applyAlignment="1">
      <alignment horizontal="center" vertical="center"/>
    </xf>
    <xf numFmtId="0" fontId="10" fillId="12" borderId="24" xfId="0" applyFont="1" applyFill="1" applyBorder="1" applyAlignment="1">
      <alignment horizontal="center" vertical="center"/>
    </xf>
    <xf numFmtId="0" fontId="1" fillId="10" borderId="10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0" fontId="0" fillId="0" borderId="0" xfId="0" applyNumberFormat="1"/>
    <xf numFmtId="17" fontId="4" fillId="2" borderId="4" xfId="0" applyNumberFormat="1" applyFont="1" applyFill="1" applyBorder="1" applyAlignment="1"/>
    <xf numFmtId="0" fontId="4" fillId="2" borderId="4" xfId="0" applyFont="1" applyFill="1" applyBorder="1" applyAlignment="1"/>
    <xf numFmtId="0" fontId="2" fillId="2" borderId="0" xfId="0" applyFont="1" applyFill="1"/>
    <xf numFmtId="0" fontId="4" fillId="2" borderId="4" xfId="0" applyNumberFormat="1" applyFont="1" applyFill="1" applyBorder="1" applyAlignment="1"/>
    <xf numFmtId="0" fontId="2" fillId="3" borderId="27" xfId="0" applyFont="1" applyFill="1" applyBorder="1"/>
    <xf numFmtId="0" fontId="2" fillId="4" borderId="27" xfId="0" applyFont="1" applyFill="1" applyBorder="1"/>
    <xf numFmtId="0" fontId="2" fillId="3" borderId="26" xfId="0" applyFont="1" applyFill="1" applyBorder="1"/>
    <xf numFmtId="0" fontId="2" fillId="4" borderId="26" xfId="0" applyFont="1" applyFill="1" applyBorder="1"/>
    <xf numFmtId="0" fontId="14" fillId="2" borderId="0" xfId="0" applyFont="1" applyFill="1"/>
    <xf numFmtId="0" fontId="0" fillId="13" borderId="29" xfId="0" applyFill="1" applyBorder="1"/>
    <xf numFmtId="0" fontId="17" fillId="2" borderId="0" xfId="0" applyFont="1" applyFill="1" applyBorder="1"/>
    <xf numFmtId="0" fontId="17" fillId="2" borderId="28" xfId="0" applyFont="1" applyFill="1" applyBorder="1"/>
    <xf numFmtId="49" fontId="16" fillId="14" borderId="0" xfId="2" applyNumberFormat="1" applyFont="1" applyFill="1" applyBorder="1" applyAlignment="1">
      <alignment horizontal="left" vertical="top" wrapText="1"/>
    </xf>
    <xf numFmtId="0" fontId="15" fillId="14" borderId="0" xfId="0" applyFont="1" applyFill="1" applyBorder="1"/>
    <xf numFmtId="0" fontId="0" fillId="14" borderId="0" xfId="0" applyFill="1"/>
    <xf numFmtId="1" fontId="2" fillId="3" borderId="4" xfId="0" applyNumberFormat="1" applyFont="1" applyFill="1" applyBorder="1"/>
    <xf numFmtId="0" fontId="0" fillId="16" borderId="30" xfId="0" applyFont="1" applyFill="1" applyBorder="1"/>
    <xf numFmtId="0" fontId="0" fillId="15" borderId="31" xfId="0" applyFont="1" applyFill="1" applyBorder="1"/>
    <xf numFmtId="0" fontId="1" fillId="15" borderId="32" xfId="0" applyNumberFormat="1" applyFont="1" applyFill="1" applyBorder="1"/>
    <xf numFmtId="0" fontId="1" fillId="15" borderId="35" xfId="0" applyNumberFormat="1" applyFont="1" applyFill="1" applyBorder="1"/>
    <xf numFmtId="0" fontId="1" fillId="16" borderId="32" xfId="0" applyFont="1" applyFill="1" applyBorder="1"/>
    <xf numFmtId="0" fontId="0" fillId="8" borderId="32" xfId="0" applyFont="1" applyFill="1" applyBorder="1"/>
    <xf numFmtId="164" fontId="1" fillId="8" borderId="32" xfId="0" applyNumberFormat="1" applyFont="1" applyFill="1" applyBorder="1"/>
    <xf numFmtId="164" fontId="1" fillId="8" borderId="35" xfId="0" applyNumberFormat="1" applyFont="1" applyFill="1" applyBorder="1"/>
    <xf numFmtId="0" fontId="1" fillId="15" borderId="32" xfId="0" applyFont="1" applyFill="1" applyBorder="1"/>
    <xf numFmtId="0" fontId="0" fillId="15" borderId="32" xfId="0" applyFont="1" applyFill="1" applyBorder="1"/>
    <xf numFmtId="0" fontId="0" fillId="15" borderId="35" xfId="0" applyFont="1" applyFill="1" applyBorder="1"/>
    <xf numFmtId="0" fontId="1" fillId="16" borderId="13" xfId="0" applyFont="1" applyFill="1" applyBorder="1"/>
    <xf numFmtId="0" fontId="1" fillId="16" borderId="36" xfId="0" applyFont="1" applyFill="1" applyBorder="1"/>
    <xf numFmtId="0" fontId="1" fillId="16" borderId="37" xfId="0" applyFont="1" applyFill="1" applyBorder="1"/>
    <xf numFmtId="0" fontId="1" fillId="15" borderId="33" xfId="0" applyFont="1" applyFill="1" applyBorder="1"/>
    <xf numFmtId="0" fontId="0" fillId="15" borderId="38" xfId="0" applyFont="1" applyFill="1" applyBorder="1"/>
    <xf numFmtId="0" fontId="1" fillId="16" borderId="33" xfId="0" applyFont="1" applyFill="1" applyBorder="1"/>
    <xf numFmtId="0" fontId="0" fillId="16" borderId="32" xfId="0" applyFont="1" applyFill="1" applyBorder="1"/>
    <xf numFmtId="0" fontId="0" fillId="16" borderId="38" xfId="0" applyFont="1" applyFill="1" applyBorder="1"/>
    <xf numFmtId="0" fontId="1" fillId="15" borderId="39" xfId="0" applyFont="1" applyFill="1" applyBorder="1"/>
    <xf numFmtId="0" fontId="0" fillId="15" borderId="39" xfId="0" applyFont="1" applyFill="1" applyBorder="1"/>
    <xf numFmtId="0" fontId="1" fillId="15" borderId="40" xfId="0" applyFont="1" applyFill="1" applyBorder="1"/>
    <xf numFmtId="0" fontId="0" fillId="16" borderId="35" xfId="0" applyFont="1" applyFill="1" applyBorder="1"/>
    <xf numFmtId="0" fontId="1" fillId="16" borderId="39" xfId="0" applyFont="1" applyFill="1" applyBorder="1"/>
    <xf numFmtId="0" fontId="0" fillId="16" borderId="39" xfId="0" applyFont="1" applyFill="1" applyBorder="1"/>
    <xf numFmtId="0" fontId="1" fillId="16" borderId="40" xfId="0" applyFont="1" applyFill="1" applyBorder="1"/>
    <xf numFmtId="0" fontId="0" fillId="16" borderId="41" xfId="0" applyFont="1" applyFill="1" applyBorder="1"/>
    <xf numFmtId="17" fontId="1" fillId="15" borderId="32" xfId="0" applyNumberFormat="1" applyFont="1" applyFill="1" applyBorder="1"/>
    <xf numFmtId="0" fontId="1" fillId="8" borderId="32" xfId="0" applyFont="1" applyFill="1" applyBorder="1"/>
    <xf numFmtId="0" fontId="1" fillId="16" borderId="35" xfId="0" applyFont="1" applyFill="1" applyBorder="1"/>
    <xf numFmtId="0" fontId="1" fillId="15" borderId="34" xfId="0" applyFont="1" applyFill="1" applyBorder="1"/>
    <xf numFmtId="0" fontId="0" fillId="15" borderId="34" xfId="0" applyFont="1" applyFill="1" applyBorder="1"/>
    <xf numFmtId="2" fontId="1" fillId="8" borderId="32" xfId="0" applyNumberFormat="1" applyFont="1" applyFill="1" applyBorder="1"/>
    <xf numFmtId="2" fontId="1" fillId="8" borderId="35" xfId="0" applyNumberFormat="1" applyFont="1" applyFill="1" applyBorder="1"/>
    <xf numFmtId="0" fontId="18" fillId="2" borderId="43" xfId="0" applyFont="1" applyFill="1" applyBorder="1"/>
    <xf numFmtId="0" fontId="19" fillId="17" borderId="42" xfId="0" applyFont="1" applyFill="1" applyBorder="1"/>
    <xf numFmtId="0" fontId="20" fillId="18" borderId="43" xfId="0" applyFont="1" applyFill="1" applyBorder="1" applyAlignment="1">
      <alignment horizontal="center"/>
    </xf>
    <xf numFmtId="0" fontId="21" fillId="17" borderId="44" xfId="0" applyFont="1" applyFill="1" applyBorder="1"/>
    <xf numFmtId="0" fontId="22" fillId="19" borderId="45" xfId="0" applyFont="1" applyFill="1" applyBorder="1" applyAlignment="1">
      <alignment horizontal="center"/>
    </xf>
    <xf numFmtId="0" fontId="23" fillId="17" borderId="46" xfId="0" applyFont="1" applyFill="1" applyBorder="1"/>
    <xf numFmtId="0" fontId="24" fillId="20" borderId="47" xfId="0" applyFont="1" applyFill="1" applyBorder="1" applyAlignment="1">
      <alignment horizontal="center"/>
    </xf>
    <xf numFmtId="0" fontId="25" fillId="3" borderId="4" xfId="0" applyFont="1" applyFill="1" applyBorder="1" applyAlignment="1">
      <alignment horizontal="center" vertical="center"/>
    </xf>
    <xf numFmtId="0" fontId="26" fillId="3" borderId="4" xfId="0" applyFont="1" applyFill="1" applyBorder="1" applyAlignment="1">
      <alignment horizontal="center" vertical="center"/>
    </xf>
    <xf numFmtId="0" fontId="2" fillId="3" borderId="49" xfId="0" applyFont="1" applyFill="1" applyBorder="1"/>
    <xf numFmtId="0" fontId="2" fillId="4" borderId="49" xfId="0" applyFont="1" applyFill="1" applyBorder="1"/>
    <xf numFmtId="0" fontId="2" fillId="3" borderId="48" xfId="0" applyFont="1" applyFill="1" applyBorder="1"/>
    <xf numFmtId="0" fontId="2" fillId="4" borderId="48" xfId="0" applyFont="1" applyFill="1" applyBorder="1"/>
    <xf numFmtId="0" fontId="1" fillId="10" borderId="51" xfId="0" applyFont="1" applyFill="1" applyBorder="1" applyAlignment="1">
      <alignment horizontal="center" vertical="center"/>
    </xf>
    <xf numFmtId="0" fontId="1" fillId="9" borderId="52" xfId="0" applyFont="1" applyFill="1" applyBorder="1" applyAlignment="1">
      <alignment horizontal="center" vertical="center"/>
    </xf>
    <xf numFmtId="0" fontId="1" fillId="10" borderId="52" xfId="0" applyFont="1" applyFill="1" applyBorder="1" applyAlignment="1">
      <alignment horizontal="center" vertical="center"/>
    </xf>
    <xf numFmtId="0" fontId="1" fillId="9" borderId="53" xfId="0" applyFont="1" applyFill="1" applyBorder="1" applyAlignment="1">
      <alignment horizontal="center" vertical="center"/>
    </xf>
    <xf numFmtId="0" fontId="27" fillId="8" borderId="42" xfId="0" applyFont="1" applyFill="1" applyBorder="1"/>
    <xf numFmtId="0" fontId="1" fillId="9" borderId="58" xfId="0" applyFont="1" applyFill="1" applyBorder="1" applyAlignment="1">
      <alignment horizontal="center" vertical="center"/>
    </xf>
    <xf numFmtId="0" fontId="1" fillId="10" borderId="57" xfId="0" applyFont="1" applyFill="1" applyBorder="1" applyAlignment="1">
      <alignment horizontal="center" vertical="center"/>
    </xf>
    <xf numFmtId="0" fontId="13" fillId="12" borderId="60" xfId="0" applyFont="1" applyFill="1" applyBorder="1" applyAlignment="1">
      <alignment horizontal="center" vertical="center"/>
    </xf>
    <xf numFmtId="0" fontId="13" fillId="12" borderId="59" xfId="0" applyFont="1" applyFill="1" applyBorder="1" applyAlignment="1">
      <alignment horizontal="center" vertical="center"/>
    </xf>
    <xf numFmtId="0" fontId="0" fillId="2" borderId="0" xfId="0" applyFill="1"/>
    <xf numFmtId="0" fontId="1" fillId="8" borderId="14" xfId="0" applyFont="1" applyFill="1" applyBorder="1" applyAlignment="1">
      <alignment horizontal="center" vertical="center"/>
    </xf>
    <xf numFmtId="0" fontId="0" fillId="2" borderId="0" xfId="0" applyFill="1" applyBorder="1"/>
    <xf numFmtId="0" fontId="10" fillId="11" borderId="56" xfId="0" applyFont="1" applyFill="1" applyBorder="1" applyAlignment="1">
      <alignment horizontal="center" vertical="center"/>
    </xf>
    <xf numFmtId="0" fontId="29" fillId="2" borderId="10" xfId="0" applyFont="1" applyFill="1" applyBorder="1" applyAlignment="1">
      <alignment horizontal="left" vertical="center"/>
    </xf>
    <xf numFmtId="0" fontId="30" fillId="21" borderId="10" xfId="0" applyFont="1" applyFill="1" applyBorder="1"/>
    <xf numFmtId="0" fontId="31" fillId="2" borderId="10" xfId="0" applyFont="1" applyFill="1" applyBorder="1" applyAlignment="1">
      <alignment horizontal="center" vertical="center"/>
    </xf>
    <xf numFmtId="0" fontId="32" fillId="3" borderId="10" xfId="0" applyFont="1" applyFill="1" applyBorder="1" applyAlignment="1">
      <alignment horizontal="right"/>
    </xf>
    <xf numFmtId="10" fontId="0" fillId="0" borderId="10" xfId="3" applyNumberFormat="1" applyFont="1" applyBorder="1"/>
    <xf numFmtId="10" fontId="0" fillId="0" borderId="10" xfId="0" applyNumberFormat="1" applyBorder="1"/>
    <xf numFmtId="0" fontId="19" fillId="17" borderId="64" xfId="0" applyFont="1" applyFill="1" applyBorder="1" applyAlignment="1">
      <alignment horizontal="right"/>
    </xf>
    <xf numFmtId="0" fontId="32" fillId="22" borderId="0" xfId="0" applyFont="1" applyFill="1" applyAlignment="1">
      <alignment horizontal="center" vertical="center"/>
    </xf>
    <xf numFmtId="0" fontId="32" fillId="3" borderId="65" xfId="0" applyFont="1" applyFill="1" applyBorder="1" applyAlignment="1">
      <alignment horizontal="center" vertical="center"/>
    </xf>
    <xf numFmtId="0" fontId="32" fillId="22" borderId="65" xfId="0" applyFont="1" applyFill="1" applyBorder="1" applyAlignment="1">
      <alignment horizontal="center" vertical="center"/>
    </xf>
    <xf numFmtId="0" fontId="32" fillId="7" borderId="66" xfId="0" applyFont="1" applyFill="1" applyBorder="1" applyAlignment="1">
      <alignment horizontal="center" vertical="center"/>
    </xf>
    <xf numFmtId="0" fontId="21" fillId="17" borderId="66" xfId="0" applyFont="1" applyFill="1" applyBorder="1" applyAlignment="1">
      <alignment horizontal="right"/>
    </xf>
    <xf numFmtId="0" fontId="23" fillId="17" borderId="46" xfId="0" applyFont="1" applyFill="1" applyBorder="1" applyAlignment="1">
      <alignment horizontal="right"/>
    </xf>
    <xf numFmtId="0" fontId="32" fillId="22" borderId="67" xfId="0" applyFont="1" applyFill="1" applyBorder="1" applyAlignment="1">
      <alignment horizontal="center" vertical="center"/>
    </xf>
    <xf numFmtId="1" fontId="32" fillId="3" borderId="67" xfId="0" applyNumberFormat="1" applyFont="1" applyFill="1" applyBorder="1" applyAlignment="1">
      <alignment horizontal="center" vertical="center"/>
    </xf>
    <xf numFmtId="0" fontId="32" fillId="7" borderId="68" xfId="0" applyFont="1" applyFill="1" applyBorder="1" applyAlignment="1">
      <alignment horizontal="center" vertical="center"/>
    </xf>
    <xf numFmtId="0" fontId="31" fillId="2" borderId="58" xfId="0" applyFont="1" applyFill="1" applyBorder="1" applyAlignment="1">
      <alignment horizontal="center" vertical="center" wrapText="1"/>
    </xf>
    <xf numFmtId="164" fontId="32" fillId="22" borderId="0" xfId="0" applyNumberFormat="1" applyFont="1" applyFill="1" applyAlignment="1">
      <alignment horizontal="center" vertical="center"/>
    </xf>
    <xf numFmtId="164" fontId="32" fillId="3" borderId="13" xfId="0" applyNumberFormat="1" applyFont="1" applyFill="1" applyBorder="1" applyAlignment="1">
      <alignment horizontal="center" vertical="center"/>
    </xf>
    <xf numFmtId="164" fontId="32" fillId="22" borderId="13" xfId="0" applyNumberFormat="1" applyFont="1" applyFill="1" applyBorder="1" applyAlignment="1">
      <alignment horizontal="center" vertical="center"/>
    </xf>
    <xf numFmtId="164" fontId="32" fillId="3" borderId="65" xfId="0" applyNumberFormat="1" applyFont="1" applyFill="1" applyBorder="1" applyAlignment="1">
      <alignment horizontal="center" vertical="center"/>
    </xf>
    <xf numFmtId="164" fontId="32" fillId="22" borderId="65" xfId="0" applyNumberFormat="1" applyFont="1" applyFill="1" applyBorder="1" applyAlignment="1">
      <alignment horizontal="center" vertical="center"/>
    </xf>
    <xf numFmtId="164" fontId="32" fillId="23" borderId="66" xfId="0" applyNumberFormat="1" applyFont="1" applyFill="1" applyBorder="1" applyAlignment="1">
      <alignment horizontal="center" vertical="center"/>
    </xf>
    <xf numFmtId="0" fontId="33" fillId="17" borderId="64" xfId="0" applyFont="1" applyFill="1" applyBorder="1" applyAlignment="1">
      <alignment horizontal="right"/>
    </xf>
    <xf numFmtId="0" fontId="33" fillId="17" borderId="66" xfId="0" applyFont="1" applyFill="1" applyBorder="1" applyAlignment="1">
      <alignment horizontal="right"/>
    </xf>
    <xf numFmtId="164" fontId="32" fillId="22" borderId="70" xfId="0" applyNumberFormat="1" applyFont="1" applyFill="1" applyBorder="1" applyAlignment="1">
      <alignment horizontal="center" vertical="center"/>
    </xf>
    <xf numFmtId="164" fontId="32" fillId="3" borderId="71" xfId="0" applyNumberFormat="1" applyFont="1" applyFill="1" applyBorder="1" applyAlignment="1">
      <alignment horizontal="center" vertical="center"/>
    </xf>
    <xf numFmtId="164" fontId="32" fillId="22" borderId="71" xfId="0" applyNumberFormat="1" applyFont="1" applyFill="1" applyBorder="1" applyAlignment="1">
      <alignment horizontal="center" vertical="center"/>
    </xf>
    <xf numFmtId="164" fontId="32" fillId="23" borderId="69" xfId="0" applyNumberFormat="1" applyFont="1" applyFill="1" applyBorder="1" applyAlignment="1">
      <alignment horizontal="center" vertical="center"/>
    </xf>
    <xf numFmtId="0" fontId="33" fillId="17" borderId="69" xfId="0" applyFont="1" applyFill="1" applyBorder="1" applyAlignment="1">
      <alignment horizontal="right"/>
    </xf>
    <xf numFmtId="0" fontId="30" fillId="2" borderId="10" xfId="0" applyFont="1" applyFill="1" applyBorder="1"/>
    <xf numFmtId="0" fontId="10" fillId="2" borderId="0" xfId="0" applyFont="1" applyFill="1"/>
    <xf numFmtId="0" fontId="34" fillId="2" borderId="0" xfId="0" applyFont="1" applyFill="1"/>
    <xf numFmtId="0" fontId="30" fillId="2" borderId="10" xfId="0" applyFont="1" applyFill="1" applyBorder="1" applyAlignment="1">
      <alignment horizontal="center" vertical="center"/>
    </xf>
    <xf numFmtId="10" fontId="0" fillId="0" borderId="0" xfId="0" applyNumberFormat="1"/>
    <xf numFmtId="2" fontId="32" fillId="22" borderId="0" xfId="0" applyNumberFormat="1" applyFont="1" applyFill="1" applyAlignment="1">
      <alignment horizontal="center" vertical="center"/>
    </xf>
    <xf numFmtId="2" fontId="32" fillId="3" borderId="65" xfId="0" applyNumberFormat="1" applyFont="1" applyFill="1" applyBorder="1" applyAlignment="1">
      <alignment horizontal="center" vertical="center"/>
    </xf>
    <xf numFmtId="2" fontId="32" fillId="22" borderId="65" xfId="0" applyNumberFormat="1" applyFont="1" applyFill="1" applyBorder="1" applyAlignment="1">
      <alignment horizontal="center" vertical="center"/>
    </xf>
    <xf numFmtId="2" fontId="32" fillId="22" borderId="67" xfId="0" applyNumberFormat="1" applyFont="1" applyFill="1" applyBorder="1" applyAlignment="1">
      <alignment horizontal="center" vertical="center"/>
    </xf>
    <xf numFmtId="2" fontId="32" fillId="3" borderId="67" xfId="0" applyNumberFormat="1" applyFont="1" applyFill="1" applyBorder="1" applyAlignment="1">
      <alignment horizontal="center" vertical="center"/>
    </xf>
    <xf numFmtId="10" fontId="1" fillId="7" borderId="10" xfId="0" applyNumberFormat="1" applyFont="1" applyFill="1" applyBorder="1" applyAlignment="1">
      <alignment horizontal="center" vertical="center"/>
    </xf>
    <xf numFmtId="0" fontId="10" fillId="2" borderId="50" xfId="0" applyFont="1" applyFill="1" applyBorder="1" applyAlignment="1">
      <alignment horizontal="center" vertical="center"/>
    </xf>
    <xf numFmtId="0" fontId="10" fillId="2" borderId="16" xfId="0" applyFont="1" applyFill="1" applyBorder="1" applyAlignment="1">
      <alignment horizontal="center" vertical="center"/>
    </xf>
    <xf numFmtId="0" fontId="10" fillId="2" borderId="62" xfId="0" applyFont="1" applyFill="1" applyBorder="1" applyAlignment="1">
      <alignment horizontal="center" vertical="center"/>
    </xf>
    <xf numFmtId="0" fontId="10" fillId="2" borderId="54" xfId="0" applyFont="1" applyFill="1" applyBorder="1" applyAlignment="1">
      <alignment horizontal="center" vertical="center"/>
    </xf>
    <xf numFmtId="0" fontId="10" fillId="2" borderId="55" xfId="0" applyFont="1" applyFill="1" applyBorder="1" applyAlignment="1">
      <alignment horizontal="center" vertical="center"/>
    </xf>
    <xf numFmtId="0" fontId="10" fillId="2" borderId="63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0" fillId="2" borderId="61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5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4" fillId="2" borderId="4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5" fillId="4" borderId="25" xfId="0" applyFont="1" applyFill="1" applyBorder="1" applyAlignment="1">
      <alignment horizontal="center" wrapText="1"/>
    </xf>
    <xf numFmtId="0" fontId="2" fillId="4" borderId="6" xfId="0" applyFont="1" applyFill="1" applyBorder="1" applyAlignment="1">
      <alignment horizontal="left" vertical="top"/>
    </xf>
    <xf numFmtId="0" fontId="2" fillId="4" borderId="7" xfId="0" applyFont="1" applyFill="1" applyBorder="1" applyAlignment="1">
      <alignment horizontal="left" vertical="top"/>
    </xf>
    <xf numFmtId="0" fontId="2" fillId="3" borderId="6" xfId="0" applyFont="1" applyFill="1" applyBorder="1" applyAlignment="1">
      <alignment horizontal="left" vertical="top"/>
    </xf>
    <xf numFmtId="0" fontId="2" fillId="3" borderId="7" xfId="0" applyFont="1" applyFill="1" applyBorder="1" applyAlignment="1">
      <alignment horizontal="left" vertical="top"/>
    </xf>
    <xf numFmtId="0" fontId="5" fillId="4" borderId="1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</cellXfs>
  <cellStyles count="4">
    <cellStyle name="Lien hypertexte" xfId="2" builtinId="8"/>
    <cellStyle name="Normal" xfId="0" builtinId="0"/>
    <cellStyle name="Normal 2" xfId="1"/>
    <cellStyle name="Pourcentage" xfId="3" builtinId="5"/>
  </cellStyles>
  <dxfs count="14">
    <dxf>
      <fill>
        <patternFill patternType="solid">
          <fgColor theme="0"/>
          <bgColor theme="0" tint="-0.14996795556505021"/>
        </patternFill>
      </fill>
    </dxf>
    <dxf>
      <fill>
        <patternFill patternType="solid">
          <fgColor theme="0"/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ont>
        <b/>
        <i val="0"/>
        <color theme="5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theme="5"/>
      </font>
      <fill>
        <patternFill>
          <bgColor theme="7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ont>
        <b/>
        <i val="0"/>
        <color theme="5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Synthèse</a:t>
            </a:r>
            <a:r>
              <a:rPr lang="fr-FR" baseline="0"/>
              <a:t> Qualification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Statistiques'!$B$2</c:f>
              <c:strCache>
                <c:ptCount val="1"/>
                <c:pt idx="0">
                  <c:v>Octobre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'Synthèse Statistiques'!$A$3:$A$10</c:f>
              <c:strCache>
                <c:ptCount val="8"/>
                <c:pt idx="0">
                  <c:v>Type </c:v>
                </c:pt>
                <c:pt idx="1">
                  <c:v>Date de création</c:v>
                </c:pt>
                <c:pt idx="2">
                  <c:v>Sévérité / Impact </c:v>
                </c:pt>
                <c:pt idx="3">
                  <c:v>Priorité </c:v>
                </c:pt>
                <c:pt idx="4">
                  <c:v>Affecte la version</c:v>
                </c:pt>
                <c:pt idx="5">
                  <c:v>Rattachement à une solicitation UTAH</c:v>
                </c:pt>
                <c:pt idx="6">
                  <c:v>Résumé (Titre) </c:v>
                </c:pt>
                <c:pt idx="7">
                  <c:v>Description</c:v>
                </c:pt>
              </c:strCache>
            </c:strRef>
          </c:cat>
          <c:val>
            <c:numRef>
              <c:f>'Synthèse Statistiques'!$B$3:$B$10</c:f>
              <c:numCache>
                <c:formatCode>0.00%</c:formatCode>
                <c:ptCount val="8"/>
                <c:pt idx="0">
                  <c:v>0</c:v>
                </c:pt>
                <c:pt idx="1">
                  <c:v>0.26666666666666666</c:v>
                </c:pt>
                <c:pt idx="2">
                  <c:v>0</c:v>
                </c:pt>
                <c:pt idx="3">
                  <c:v>0.4</c:v>
                </c:pt>
                <c:pt idx="4">
                  <c:v>0</c:v>
                </c:pt>
                <c:pt idx="5">
                  <c:v>0.26666666666666666</c:v>
                </c:pt>
                <c:pt idx="6">
                  <c:v>0.2</c:v>
                </c:pt>
                <c:pt idx="7">
                  <c:v>0.33333333333333331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1E9-4CC1-B484-0046C621EE41}"/>
            </c:ext>
          </c:extLst>
        </c:ser>
        <c:ser>
          <c:idx val="1"/>
          <c:order val="1"/>
          <c:tx>
            <c:strRef>
              <c:f>'Synthèse Statistiques'!$C$2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'Synthèse Statistiques'!$A$3:$A$10</c:f>
              <c:strCache>
                <c:ptCount val="8"/>
                <c:pt idx="0">
                  <c:v>Type </c:v>
                </c:pt>
                <c:pt idx="1">
                  <c:v>Date de création</c:v>
                </c:pt>
                <c:pt idx="2">
                  <c:v>Sévérité / Impact </c:v>
                </c:pt>
                <c:pt idx="3">
                  <c:v>Priorité </c:v>
                </c:pt>
                <c:pt idx="4">
                  <c:v>Affecte la version</c:v>
                </c:pt>
                <c:pt idx="5">
                  <c:v>Rattachement à une solicitation UTAH</c:v>
                </c:pt>
                <c:pt idx="6">
                  <c:v>Résumé (Titre) </c:v>
                </c:pt>
                <c:pt idx="7">
                  <c:v>Description</c:v>
                </c:pt>
              </c:strCache>
            </c:strRef>
          </c:cat>
          <c:val>
            <c:numRef>
              <c:f>'Synthèse Statistiques'!$C$3:$C$10</c:f>
              <c:numCache>
                <c:formatCode>0.00%</c:formatCode>
                <c:ptCount val="8"/>
                <c:pt idx="0">
                  <c:v>6.6666666666666666E-2</c:v>
                </c:pt>
                <c:pt idx="1">
                  <c:v>0.4</c:v>
                </c:pt>
                <c:pt idx="2">
                  <c:v>6.6666666666666666E-2</c:v>
                </c:pt>
                <c:pt idx="3">
                  <c:v>0.26666666666666666</c:v>
                </c:pt>
                <c:pt idx="4">
                  <c:v>0</c:v>
                </c:pt>
                <c:pt idx="5">
                  <c:v>0.26666666666666666</c:v>
                </c:pt>
                <c:pt idx="6">
                  <c:v>6.6666666666666666E-2</c:v>
                </c:pt>
                <c:pt idx="7">
                  <c:v>0.46666666666666667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A1E9-4CC1-B484-0046C621EE41}"/>
            </c:ext>
          </c:extLst>
        </c:ser>
        <c:ser>
          <c:idx val="2"/>
          <c:order val="2"/>
          <c:tx>
            <c:strRef>
              <c:f>'Synthèse Statistiques'!$D$2</c:f>
              <c:strCache>
                <c:ptCount val="1"/>
                <c:pt idx="0">
                  <c:v>Décembre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'Synthèse Statistiques'!$A$3:$A$10</c:f>
              <c:strCache>
                <c:ptCount val="8"/>
                <c:pt idx="0">
                  <c:v>Type </c:v>
                </c:pt>
                <c:pt idx="1">
                  <c:v>Date de création</c:v>
                </c:pt>
                <c:pt idx="2">
                  <c:v>Sévérité / Impact </c:v>
                </c:pt>
                <c:pt idx="3">
                  <c:v>Priorité </c:v>
                </c:pt>
                <c:pt idx="4">
                  <c:v>Affecte la version</c:v>
                </c:pt>
                <c:pt idx="5">
                  <c:v>Rattachement à une solicitation UTAH</c:v>
                </c:pt>
                <c:pt idx="6">
                  <c:v>Résumé (Titre) </c:v>
                </c:pt>
                <c:pt idx="7">
                  <c:v>Description</c:v>
                </c:pt>
              </c:strCache>
            </c:strRef>
          </c:cat>
          <c:val>
            <c:numRef>
              <c:f>'Synthèse Statistiques'!$D$3:$D$10</c:f>
              <c:numCache>
                <c:formatCode>0.00%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A1E9-4CC1-B484-0046C621EE4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2187032"/>
        <c:axId val="152187424"/>
      </c:barChart>
      <c:catAx>
        <c:axId val="1521870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2187424"/>
        <c:crosses val="autoZero"/>
        <c:auto val="1"/>
        <c:lblAlgn val="ctr"/>
        <c:lblOffset val="100"/>
        <c:noMultiLvlLbl val="0"/>
      </c:catAx>
      <c:valAx>
        <c:axId val="152187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2187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Synthèse</a:t>
            </a:r>
            <a:r>
              <a:rPr lang="fr-FR" baseline="0"/>
              <a:t> Qualité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Statistiques'!$B$11</c:f>
              <c:strCache>
                <c:ptCount val="1"/>
                <c:pt idx="0">
                  <c:v>Octobre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'Synthèse Statistiques'!$A$12:$A$18</c:f>
              <c:strCache>
                <c:ptCount val="7"/>
                <c:pt idx="0">
                  <c:v>Date de clôture </c:v>
                </c:pt>
                <c:pt idx="1">
                  <c:v>Résolution</c:v>
                </c:pt>
                <c:pt idx="2">
                  <c:v>Corrigé dans la version</c:v>
                </c:pt>
                <c:pt idx="3">
                  <c:v>Commentaire faits dans la fiche</c:v>
                </c:pt>
                <c:pt idx="4">
                  <c:v>Rattachement à une fiche Problème</c:v>
                </c:pt>
                <c:pt idx="5">
                  <c:v>Description de la cause</c:v>
                </c:pt>
                <c:pt idx="6">
                  <c:v>Description de l'action de résolution </c:v>
                </c:pt>
              </c:strCache>
            </c:strRef>
          </c:cat>
          <c:val>
            <c:numRef>
              <c:f>'Synthèse Statistiques'!$B$12:$B$18</c:f>
              <c:numCache>
                <c:formatCode>0.00%</c:formatCode>
                <c:ptCount val="7"/>
                <c:pt idx="0">
                  <c:v>6.6666666666666666E-2</c:v>
                </c:pt>
                <c:pt idx="1">
                  <c:v>0</c:v>
                </c:pt>
                <c:pt idx="2">
                  <c:v>0</c:v>
                </c:pt>
                <c:pt idx="3">
                  <c:v>0.13333333333333333</c:v>
                </c:pt>
                <c:pt idx="4">
                  <c:v>6.6666666666666666E-2</c:v>
                </c:pt>
                <c:pt idx="5">
                  <c:v>0.53333333333333333</c:v>
                </c:pt>
                <c:pt idx="6">
                  <c:v>0.4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F95-4043-8B5C-448D0AED2151}"/>
            </c:ext>
          </c:extLst>
        </c:ser>
        <c:ser>
          <c:idx val="1"/>
          <c:order val="1"/>
          <c:tx>
            <c:strRef>
              <c:f>'Synthèse Statistiques'!$C$11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'Synthèse Statistiques'!$A$12:$A$18</c:f>
              <c:strCache>
                <c:ptCount val="7"/>
                <c:pt idx="0">
                  <c:v>Date de clôture </c:v>
                </c:pt>
                <c:pt idx="1">
                  <c:v>Résolution</c:v>
                </c:pt>
                <c:pt idx="2">
                  <c:v>Corrigé dans la version</c:v>
                </c:pt>
                <c:pt idx="3">
                  <c:v>Commentaire faits dans la fiche</c:v>
                </c:pt>
                <c:pt idx="4">
                  <c:v>Rattachement à une fiche Problème</c:v>
                </c:pt>
                <c:pt idx="5">
                  <c:v>Description de la cause</c:v>
                </c:pt>
                <c:pt idx="6">
                  <c:v>Description de l'action de résolution </c:v>
                </c:pt>
              </c:strCache>
            </c:strRef>
          </c:cat>
          <c:val>
            <c:numRef>
              <c:f>'Synthèse Statistiques'!$C$12:$C$18</c:f>
              <c:numCache>
                <c:formatCode>0.00%</c:formatCode>
                <c:ptCount val="7"/>
                <c:pt idx="0">
                  <c:v>0</c:v>
                </c:pt>
                <c:pt idx="1">
                  <c:v>0.2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0.26666666666666666</c:v>
                </c:pt>
                <c:pt idx="6">
                  <c:v>0.13333333333333333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EF95-4043-8B5C-448D0AED2151}"/>
            </c:ext>
          </c:extLst>
        </c:ser>
        <c:ser>
          <c:idx val="2"/>
          <c:order val="2"/>
          <c:tx>
            <c:strRef>
              <c:f>'Synthèse Statistiques'!$D$11</c:f>
              <c:strCache>
                <c:ptCount val="1"/>
                <c:pt idx="0">
                  <c:v>Décembre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'Synthèse Statistiques'!$A$12:$A$18</c:f>
              <c:strCache>
                <c:ptCount val="7"/>
                <c:pt idx="0">
                  <c:v>Date de clôture </c:v>
                </c:pt>
                <c:pt idx="1">
                  <c:v>Résolution</c:v>
                </c:pt>
                <c:pt idx="2">
                  <c:v>Corrigé dans la version</c:v>
                </c:pt>
                <c:pt idx="3">
                  <c:v>Commentaire faits dans la fiche</c:v>
                </c:pt>
                <c:pt idx="4">
                  <c:v>Rattachement à une fiche Problème</c:v>
                </c:pt>
                <c:pt idx="5">
                  <c:v>Description de la cause</c:v>
                </c:pt>
                <c:pt idx="6">
                  <c:v>Description de l'action de résolution </c:v>
                </c:pt>
              </c:strCache>
            </c:strRef>
          </c:cat>
          <c:val>
            <c:numRef>
              <c:f>'Synthèse Statistiques'!$D$12:$D$18</c:f>
              <c:numCache>
                <c:formatCode>0.00%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EF95-4043-8B5C-448D0AED21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2235616"/>
        <c:axId val="202238752"/>
      </c:barChart>
      <c:catAx>
        <c:axId val="202235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238752"/>
        <c:crosses val="autoZero"/>
        <c:auto val="1"/>
        <c:lblAlgn val="ctr"/>
        <c:lblOffset val="100"/>
        <c:noMultiLvlLbl val="0"/>
      </c:catAx>
      <c:valAx>
        <c:axId val="202238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2356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Répartion</a:t>
            </a:r>
            <a:r>
              <a:rPr lang="fr-FR" baseline="0"/>
              <a:t> des notes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Statistiques'!$A$20</c:f>
              <c:strCache>
                <c:ptCount val="1"/>
                <c:pt idx="0">
                  <c:v>&gt; ou égale à 9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'Synthèse Statistiques'!$B$19:$D$19</c:f>
              <c:strCache>
                <c:ptCount val="3"/>
                <c:pt idx="0">
                  <c:v>Octobre</c:v>
                </c:pt>
                <c:pt idx="1">
                  <c:v>Novembre</c:v>
                </c:pt>
                <c:pt idx="2">
                  <c:v>Décembre</c:v>
                </c:pt>
              </c:strCache>
            </c:strRef>
          </c:cat>
          <c:val>
            <c:numRef>
              <c:f>'Synthèse Statistiques'!$B$20:$D$20</c:f>
              <c:numCache>
                <c:formatCode>General</c:formatCode>
                <c:ptCount val="3"/>
                <c:pt idx="0">
                  <c:v>4</c:v>
                </c:pt>
                <c:pt idx="1">
                  <c:v>4</c:v>
                </c:pt>
                <c:pt idx="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029-419E-9213-FEF07DA8C35E}"/>
            </c:ext>
          </c:extLst>
        </c:ser>
        <c:ser>
          <c:idx val="1"/>
          <c:order val="1"/>
          <c:tx>
            <c:strRef>
              <c:f>'Synthèse Statistiques'!$A$21</c:f>
              <c:strCache>
                <c:ptCount val="1"/>
                <c:pt idx="0">
                  <c:v>de 7 à 9 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cat>
            <c:strRef>
              <c:f>'Synthèse Statistiques'!$B$19:$D$19</c:f>
              <c:strCache>
                <c:ptCount val="3"/>
                <c:pt idx="0">
                  <c:v>Octobre</c:v>
                </c:pt>
                <c:pt idx="1">
                  <c:v>Novembre</c:v>
                </c:pt>
                <c:pt idx="2">
                  <c:v>Décembre</c:v>
                </c:pt>
              </c:strCache>
            </c:strRef>
          </c:cat>
          <c:val>
            <c:numRef>
              <c:f>'Synthèse Statistiques'!$B$21:$D$21</c:f>
              <c:numCache>
                <c:formatCode>General</c:formatCode>
                <c:ptCount val="3"/>
                <c:pt idx="0">
                  <c:v>4</c:v>
                </c:pt>
                <c:pt idx="1">
                  <c:v>8</c:v>
                </c:pt>
                <c:pt idx="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8029-419E-9213-FEF07DA8C35E}"/>
            </c:ext>
          </c:extLst>
        </c:ser>
        <c:ser>
          <c:idx val="2"/>
          <c:order val="2"/>
          <c:tx>
            <c:strRef>
              <c:f>'Synthèse Statistiques'!$A$22</c:f>
              <c:strCache>
                <c:ptCount val="1"/>
                <c:pt idx="0">
                  <c:v>Inférieure ou égale à 7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'Synthèse Statistiques'!$B$19:$D$19</c:f>
              <c:strCache>
                <c:ptCount val="3"/>
                <c:pt idx="0">
                  <c:v>Octobre</c:v>
                </c:pt>
                <c:pt idx="1">
                  <c:v>Novembre</c:v>
                </c:pt>
                <c:pt idx="2">
                  <c:v>Décembre</c:v>
                </c:pt>
              </c:strCache>
            </c:strRef>
          </c:cat>
          <c:val>
            <c:numRef>
              <c:f>'Synthèse Statistiques'!$B$22:$D$22</c:f>
              <c:numCache>
                <c:formatCode>0</c:formatCode>
                <c:ptCount val="3"/>
                <c:pt idx="0" formatCode="General">
                  <c:v>7</c:v>
                </c:pt>
                <c:pt idx="1">
                  <c:v>3</c:v>
                </c:pt>
                <c:pt idx="2" formatCode="General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8029-419E-9213-FEF07DA8C3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2242280"/>
        <c:axId val="202240712"/>
      </c:barChart>
      <c:catAx>
        <c:axId val="2022422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240712"/>
        <c:crosses val="autoZero"/>
        <c:auto val="1"/>
        <c:lblAlgn val="ctr"/>
        <c:lblOffset val="100"/>
        <c:noMultiLvlLbl val="0"/>
      </c:catAx>
      <c:valAx>
        <c:axId val="202240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2422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Notation moyenne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Statistiques'!$B$23</c:f>
              <c:strCache>
                <c:ptCount val="1"/>
                <c:pt idx="0">
                  <c:v>Octobre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'Synthèse Statistiques'!$A$24:$A$26</c:f>
              <c:strCache>
                <c:ptCount val="3"/>
                <c:pt idx="0">
                  <c:v>Qualification (Sur 5)</c:v>
                </c:pt>
                <c:pt idx="1">
                  <c:v>Qualité (Sur 5)</c:v>
                </c:pt>
                <c:pt idx="2">
                  <c:v>Totale (Sur 10)</c:v>
                </c:pt>
              </c:strCache>
            </c:strRef>
          </c:cat>
          <c:val>
            <c:numRef>
              <c:f>'Synthèse Statistiques'!$B$24:$B$26</c:f>
              <c:numCache>
                <c:formatCode>0.0</c:formatCode>
                <c:ptCount val="3"/>
                <c:pt idx="0">
                  <c:v>3.9833333333333334</c:v>
                </c:pt>
                <c:pt idx="1">
                  <c:v>3.45</c:v>
                </c:pt>
                <c:pt idx="2">
                  <c:v>7.4333333333333336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8C3-4701-A865-AFB978884F55}"/>
            </c:ext>
          </c:extLst>
        </c:ser>
        <c:ser>
          <c:idx val="1"/>
          <c:order val="1"/>
          <c:tx>
            <c:strRef>
              <c:f>'Synthèse Statistiques'!$C$23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'Synthèse Statistiques'!$A$24:$A$26</c:f>
              <c:strCache>
                <c:ptCount val="3"/>
                <c:pt idx="0">
                  <c:v>Qualification (Sur 5)</c:v>
                </c:pt>
                <c:pt idx="1">
                  <c:v>Qualité (Sur 5)</c:v>
                </c:pt>
                <c:pt idx="2">
                  <c:v>Totale (Sur 10)</c:v>
                </c:pt>
              </c:strCache>
            </c:strRef>
          </c:cat>
          <c:val>
            <c:numRef>
              <c:f>'Synthèse Statistiques'!$C$24:$C$26</c:f>
              <c:numCache>
                <c:formatCode>0.0</c:formatCode>
                <c:ptCount val="3"/>
                <c:pt idx="0">
                  <c:v>3.7749999999999999</c:v>
                </c:pt>
                <c:pt idx="1">
                  <c:v>4.4000000000000004</c:v>
                </c:pt>
                <c:pt idx="2">
                  <c:v>8.1750000000000007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8C3-4701-A865-AFB978884F55}"/>
            </c:ext>
          </c:extLst>
        </c:ser>
        <c:ser>
          <c:idx val="2"/>
          <c:order val="2"/>
          <c:tx>
            <c:strRef>
              <c:f>'Synthèse Statistiques'!$D$23</c:f>
              <c:strCache>
                <c:ptCount val="1"/>
                <c:pt idx="0">
                  <c:v>Décembre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'Synthèse Statistiques'!$A$24:$A$26</c:f>
              <c:strCache>
                <c:ptCount val="3"/>
                <c:pt idx="0">
                  <c:v>Qualification (Sur 5)</c:v>
                </c:pt>
                <c:pt idx="1">
                  <c:v>Qualité (Sur 5)</c:v>
                </c:pt>
                <c:pt idx="2">
                  <c:v>Totale (Sur 10)</c:v>
                </c:pt>
              </c:strCache>
            </c:strRef>
          </c:cat>
          <c:val>
            <c:numRef>
              <c:f>'Synthèse Statistiques'!$D$24:$D$26</c:f>
              <c:numCache>
                <c:formatCode>0.0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B8C3-4701-A865-AFB978884F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2241496"/>
        <c:axId val="202236400"/>
      </c:barChart>
      <c:catAx>
        <c:axId val="202241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236400"/>
        <c:crosses val="autoZero"/>
        <c:auto val="1"/>
        <c:lblAlgn val="ctr"/>
        <c:lblOffset val="100"/>
        <c:noMultiLvlLbl val="0"/>
      </c:catAx>
      <c:valAx>
        <c:axId val="202236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241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104774</xdr:colOff>
      <xdr:row>0</xdr:row>
      <xdr:rowOff>38099</xdr:rowOff>
    </xdr:from>
    <xdr:to>
      <xdr:col>12</xdr:col>
      <xdr:colOff>266700</xdr:colOff>
      <xdr:row>11</xdr:row>
      <xdr:rowOff>171450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114300</xdr:colOff>
      <xdr:row>12</xdr:row>
      <xdr:rowOff>76200</xdr:rowOff>
    </xdr:from>
    <xdr:to>
      <xdr:col>12</xdr:col>
      <xdr:colOff>276226</xdr:colOff>
      <xdr:row>25</xdr:row>
      <xdr:rowOff>28576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123824</xdr:colOff>
      <xdr:row>25</xdr:row>
      <xdr:rowOff>76200</xdr:rowOff>
    </xdr:from>
    <xdr:to>
      <xdr:col>12</xdr:col>
      <xdr:colOff>266699</xdr:colOff>
      <xdr:row>39</xdr:row>
      <xdr:rowOff>152400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66674</xdr:colOff>
      <xdr:row>26</xdr:row>
      <xdr:rowOff>76200</xdr:rowOff>
    </xdr:from>
    <xdr:to>
      <xdr:col>4</xdr:col>
      <xdr:colOff>733425</xdr:colOff>
      <xdr:row>39</xdr:row>
      <xdr:rowOff>161925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723900</xdr:colOff>
      <xdr:row>2</xdr:row>
      <xdr:rowOff>9525</xdr:rowOff>
    </xdr:from>
    <xdr:to>
      <xdr:col>8</xdr:col>
      <xdr:colOff>400050</xdr:colOff>
      <xdr:row>4</xdr:row>
      <xdr:rowOff>76200</xdr:rowOff>
    </xdr:to>
    <xdr:sp macro="[0]!test" textlink="">
      <xdr:nvSpPr>
        <xdr:cNvPr id="2" name="Plaque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SpPr/>
      </xdr:nvSpPr>
      <xdr:spPr>
        <a:xfrm>
          <a:off x="5734050" y="390525"/>
          <a:ext cx="1352550" cy="447675"/>
        </a:xfrm>
        <a:prstGeom prst="bevel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Bouton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out:blank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.martin\Desktop\AIFE\Copie%20de%20Audit%20UTAH_2019_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test"/>
      <sheetName val="general_report"/>
      <sheetName val="blank"/>
    </sheetNames>
    <sheetDataSet>
      <sheetData sheetId="0" refreshError="1"/>
      <sheetData sheetId="1" refreshError="1"/>
      <sheetData sheetId="2" refreshError="1">
        <row r="4">
          <cell r="A4" t="str">
            <v>Clé</v>
          </cell>
          <cell r="B4" t="str">
            <v>Résumé</v>
          </cell>
          <cell r="C4" t="str">
            <v>Rapporteur</v>
          </cell>
          <cell r="D4" t="str">
            <v>Etat</v>
          </cell>
          <cell r="E4" t="str">
            <v>Création</v>
          </cell>
          <cell r="F4" t="str">
            <v>Mise à jour</v>
          </cell>
          <cell r="G4" t="str">
            <v>Date d'échéance</v>
          </cell>
          <cell r="H4" t="str">
            <v>Date création</v>
          </cell>
        </row>
        <row r="5">
          <cell r="A5" t="str">
            <v>SIMA-5289</v>
          </cell>
          <cell r="B5" t="str">
            <v>[Place] : Saisi Contrat - Champ Code CPV tronqué (aw9eceac)</v>
          </cell>
          <cell r="C5" t="str">
            <v>Julien D.</v>
          </cell>
          <cell r="D5" t="str">
            <v>Fermée</v>
          </cell>
          <cell r="E5" t="str">
            <v>mardi 24/12/2019 15:39</v>
          </cell>
          <cell r="F5" t="str">
            <v>mardi 24/12/2019 15:40</v>
          </cell>
          <cell r="H5">
            <v>43823</v>
          </cell>
        </row>
        <row r="6">
          <cell r="A6" t="str">
            <v>SIMA-5288</v>
          </cell>
          <cell r="B6" t="str">
            <v>PLACE CHORUS : Flux rejeté "UPD_KO Incohérence dans ZTDEMAT_LIENS_PJ"</v>
          </cell>
          <cell r="C6" t="str">
            <v>Julien D.</v>
          </cell>
          <cell r="D6" t="str">
            <v>Fermée</v>
          </cell>
          <cell r="E6" t="str">
            <v>mardi 24/12/2019 10:26</v>
          </cell>
          <cell r="F6" t="str">
            <v>mardi 24/12/2019 15:48</v>
          </cell>
          <cell r="H6">
            <v>43823</v>
          </cell>
        </row>
        <row r="7">
          <cell r="A7" t="str">
            <v>SIMA-5287</v>
          </cell>
          <cell r="B7" t="str">
            <v>Demande de réinitialisation de la décision</v>
          </cell>
          <cell r="C7" t="str">
            <v>Jean-Louis V.</v>
          </cell>
          <cell r="D7" t="str">
            <v>Fermée</v>
          </cell>
          <cell r="E7" t="str">
            <v>lundi 23/12/2019 17:11</v>
          </cell>
          <cell r="F7" t="str">
            <v>mardi 24/12/2019 10:21</v>
          </cell>
          <cell r="H7">
            <v>43822</v>
          </cell>
        </row>
        <row r="8">
          <cell r="A8" t="str">
            <v>SIMA-5286</v>
          </cell>
          <cell r="B8" t="str">
            <v>Demande de réinitialisation de la décision</v>
          </cell>
          <cell r="C8" t="str">
            <v>Jean-Louis V.</v>
          </cell>
          <cell r="D8" t="str">
            <v>Ouvert</v>
          </cell>
          <cell r="E8" t="str">
            <v>lundi 23/12/2019 13:11</v>
          </cell>
          <cell r="F8" t="str">
            <v>mardi 24/12/2019 10:51</v>
          </cell>
          <cell r="H8">
            <v>43822</v>
          </cell>
        </row>
        <row r="9">
          <cell r="A9" t="str">
            <v>SIMA-5285</v>
          </cell>
          <cell r="B9" t="str">
            <v>PLACE CHORUS : Flux rejeté "UPD_KO Incohérence dans ZTDEMAT_LIENS_PJ"</v>
          </cell>
          <cell r="C9" t="str">
            <v>Julien D.</v>
          </cell>
          <cell r="D9" t="str">
            <v>Fermée</v>
          </cell>
          <cell r="E9" t="str">
            <v>lundi 23/12/2019 09:56</v>
          </cell>
          <cell r="F9" t="str">
            <v>mardi 24/12/2019 10:27</v>
          </cell>
          <cell r="H9">
            <v>43822</v>
          </cell>
        </row>
        <row r="10">
          <cell r="A10" t="str">
            <v>SIMA-5284</v>
          </cell>
          <cell r="B10" t="str">
            <v>[PLACE] : Réinitialisation d'une décision (ee7culei)</v>
          </cell>
          <cell r="C10" t="str">
            <v>Antoine J.</v>
          </cell>
          <cell r="D10" t="str">
            <v>Fini</v>
          </cell>
          <cell r="E10" t="str">
            <v>lundi 23/12/2019 09:17</v>
          </cell>
          <cell r="F10" t="str">
            <v>lundi 23/12/2019 14:46</v>
          </cell>
          <cell r="H10">
            <v>43822</v>
          </cell>
        </row>
        <row r="11">
          <cell r="A11" t="str">
            <v>SIMA-5283</v>
          </cell>
          <cell r="B11" t="str">
            <v>[Place] : Impossible d'ajouter / modifier un RC après enregistrement d'une consultation. (oshee9xe)</v>
          </cell>
          <cell r="C11" t="str">
            <v>Antoine J.</v>
          </cell>
          <cell r="D11" t="str">
            <v>Fermée</v>
          </cell>
          <cell r="E11" t="str">
            <v>vendredi 20/12/2019 17:50</v>
          </cell>
          <cell r="F11" t="str">
            <v>vendredi 20/12/2019 17:50</v>
          </cell>
          <cell r="H11">
            <v>43819</v>
          </cell>
        </row>
        <row r="12">
          <cell r="A12" t="str">
            <v>SIMA-5281</v>
          </cell>
          <cell r="B12" t="str">
            <v>[PLACE] Données Essentielles - contrats envoyés en erreur SN</v>
          </cell>
          <cell r="C12" t="str">
            <v>Mathieu Mi.</v>
          </cell>
          <cell r="D12" t="str">
            <v>Qualifié</v>
          </cell>
          <cell r="E12" t="str">
            <v>vendredi 20/12/2019 17:10</v>
          </cell>
          <cell r="F12" t="str">
            <v>vendredi 20/12/2019 17:17</v>
          </cell>
          <cell r="H12">
            <v>43819</v>
          </cell>
        </row>
        <row r="13">
          <cell r="A13" t="str">
            <v>SIMA-5280</v>
          </cell>
          <cell r="B13" t="str">
            <v>Demande de réinitialisation de la décision</v>
          </cell>
          <cell r="C13" t="str">
            <v>Jean-Louis V.</v>
          </cell>
          <cell r="D13" t="str">
            <v>Fermée</v>
          </cell>
          <cell r="E13" t="str">
            <v>vendredi 20/12/2019 17:06</v>
          </cell>
          <cell r="F13" t="str">
            <v>mardi 24/12/2019 10:47</v>
          </cell>
          <cell r="H13">
            <v>43819</v>
          </cell>
        </row>
        <row r="14">
          <cell r="A14" t="str">
            <v>SIMA-5277</v>
          </cell>
          <cell r="B14" t="str">
            <v>[PLACE] WS Contrats - faible volumétrie de contrats remontés</v>
          </cell>
          <cell r="C14" t="str">
            <v>Mathieu Mi.</v>
          </cell>
          <cell r="D14" t="str">
            <v>Qualifié</v>
          </cell>
          <cell r="E14" t="str">
            <v>vendredi 20/12/2019 14:49</v>
          </cell>
          <cell r="F14" t="str">
            <v>vendredi 20/12/2019 14:50</v>
          </cell>
          <cell r="H14">
            <v>43819</v>
          </cell>
        </row>
        <row r="15">
          <cell r="A15" t="str">
            <v>SIMA-5276</v>
          </cell>
          <cell r="B15" t="str">
            <v>[Place] : Création de consultation avec DUME - Ce service est momentanément indisponible. (reiwe2li)</v>
          </cell>
          <cell r="C15" t="str">
            <v>Julien D.</v>
          </cell>
          <cell r="D15" t="str">
            <v>Fermée</v>
          </cell>
          <cell r="E15" t="str">
            <v>vendredi 20/12/2019 12:59</v>
          </cell>
          <cell r="F15" t="str">
            <v>vendredi 20/12/2019 13:02</v>
          </cell>
          <cell r="H15">
            <v>43819</v>
          </cell>
        </row>
        <row r="16">
          <cell r="A16" t="str">
            <v>SIMA-5274</v>
          </cell>
          <cell r="B16" t="str">
            <v>[PLACE][OE] Fuseau Horaire affiché aux entreprises + 1 espace manquant</v>
          </cell>
          <cell r="C16" t="str">
            <v>Maxime Boussard</v>
          </cell>
          <cell r="D16" t="str">
            <v>Qualifié</v>
          </cell>
          <cell r="E16" t="str">
            <v>vendredi 20/12/2019 11:43</v>
          </cell>
          <cell r="F16" t="str">
            <v>vendredi 20/12/2019 12:50</v>
          </cell>
          <cell r="H16">
            <v>43819</v>
          </cell>
        </row>
        <row r="17">
          <cell r="A17" t="str">
            <v>SIMA-5273</v>
          </cell>
          <cell r="B17" t="str">
            <v>[Place] : Création de consultation avec DUME - Ce service est momentanément indisponible. (jip3ujie)</v>
          </cell>
          <cell r="C17" t="str">
            <v>Julien D.</v>
          </cell>
          <cell r="D17" t="str">
            <v>Fermée</v>
          </cell>
          <cell r="E17" t="str">
            <v>vendredi 20/12/2019 11:35</v>
          </cell>
          <cell r="F17" t="str">
            <v>vendredi 20/12/2019 12:52</v>
          </cell>
          <cell r="H17">
            <v>43819</v>
          </cell>
        </row>
        <row r="18">
          <cell r="A18" t="str">
            <v>SIMA-5272</v>
          </cell>
          <cell r="B18" t="str">
            <v>[Place] : Création de consultation avec DUME - Ce service est momentanément indisponible. (taig2euj)</v>
          </cell>
          <cell r="C18" t="str">
            <v>Julien D.</v>
          </cell>
          <cell r="D18" t="str">
            <v>Fermée</v>
          </cell>
          <cell r="E18" t="str">
            <v>vendredi 20/12/2019 11:31</v>
          </cell>
          <cell r="F18" t="str">
            <v>vendredi 20/12/2019 12:52</v>
          </cell>
          <cell r="H18">
            <v>43819</v>
          </cell>
        </row>
        <row r="19">
          <cell r="A19" t="str">
            <v>SIMA-5271</v>
          </cell>
          <cell r="B19" t="str">
            <v>[Place] : Création de consultation avec DUME - Ce service est momentanément indisponible. (ahyu7vir)</v>
          </cell>
          <cell r="C19" t="str">
            <v>Julien D.</v>
          </cell>
          <cell r="D19" t="str">
            <v>Fermée</v>
          </cell>
          <cell r="E19" t="str">
            <v>vendredi 20/12/2019 11:29</v>
          </cell>
          <cell r="F19" t="str">
            <v>vendredi 20/12/2019 12:52</v>
          </cell>
          <cell r="H19">
            <v>43819</v>
          </cell>
        </row>
        <row r="20">
          <cell r="A20" t="str">
            <v>SIMA-5269</v>
          </cell>
          <cell r="B20" t="str">
            <v>[Place] : Création de consultation avec DUME - Ce service est momentanément indisponible. (oethae3j)</v>
          </cell>
          <cell r="C20" t="str">
            <v>Julien D.</v>
          </cell>
          <cell r="D20" t="str">
            <v>Fermée</v>
          </cell>
          <cell r="E20" t="str">
            <v>vendredi 20/12/2019 11:12</v>
          </cell>
          <cell r="F20" t="str">
            <v>vendredi 20/12/2019 12:52</v>
          </cell>
          <cell r="H20">
            <v>43819</v>
          </cell>
        </row>
        <row r="21">
          <cell r="A21" t="str">
            <v>SIMA-5268</v>
          </cell>
          <cell r="B21" t="str">
            <v>[Place] : Création de consultation avec DUME - Ce service est momentanément indisponible. (ra6ahch8)</v>
          </cell>
          <cell r="C21" t="str">
            <v>Julien D.</v>
          </cell>
          <cell r="D21" t="str">
            <v>Fermée</v>
          </cell>
          <cell r="E21" t="str">
            <v>vendredi 20/12/2019 11:09</v>
          </cell>
          <cell r="F21" t="str">
            <v>vendredi 20/12/2019 12:52</v>
          </cell>
          <cell r="H21">
            <v>43819</v>
          </cell>
        </row>
        <row r="22">
          <cell r="A22" t="str">
            <v>SIMA-5267</v>
          </cell>
          <cell r="B22" t="str">
            <v>[Place] : Création de consultation avec DUME - Ce service est momentanément indisponible. (eegh4ohf)</v>
          </cell>
          <cell r="C22" t="str">
            <v>Julien D.</v>
          </cell>
          <cell r="D22" t="str">
            <v>Fermée</v>
          </cell>
          <cell r="E22" t="str">
            <v>vendredi 20/12/2019 11:02</v>
          </cell>
          <cell r="F22" t="str">
            <v>vendredi 20/12/2019 12:52</v>
          </cell>
          <cell r="H22">
            <v>43819</v>
          </cell>
        </row>
        <row r="23">
          <cell r="A23" t="str">
            <v>SIMA-5266</v>
          </cell>
          <cell r="B23" t="str">
            <v>[PLACE][Publicité] Impossible de sélectionner un support de publication</v>
          </cell>
          <cell r="C23" t="str">
            <v>Maxime Boussard</v>
          </cell>
          <cell r="D23" t="str">
            <v>Fermée</v>
          </cell>
          <cell r="E23" t="str">
            <v>vendredi 20/12/2019 11:02</v>
          </cell>
          <cell r="F23" t="str">
            <v>vendredi 20/12/2019 15:46</v>
          </cell>
          <cell r="H23">
            <v>43819</v>
          </cell>
        </row>
        <row r="24">
          <cell r="A24" t="str">
            <v>SIMA-5265</v>
          </cell>
          <cell r="B24" t="str">
            <v>[ORME] Temps de chargement anormalement longs</v>
          </cell>
          <cell r="C24" t="str">
            <v>Maxime Boussard</v>
          </cell>
          <cell r="D24" t="str">
            <v>Attente client</v>
          </cell>
          <cell r="E24" t="str">
            <v>vendredi 20/12/2019 10:59</v>
          </cell>
          <cell r="F24" t="str">
            <v>vendredi 20/12/2019 17:45</v>
          </cell>
          <cell r="H24">
            <v>43819</v>
          </cell>
        </row>
        <row r="25">
          <cell r="A25" t="str">
            <v>SIMA-5264</v>
          </cell>
          <cell r="B25" t="str">
            <v>[Place] : Création de consultation avec DUME - Ce service est momentanément indisponible. (shieboh9)</v>
          </cell>
          <cell r="C25" t="str">
            <v>Julien D.</v>
          </cell>
          <cell r="D25" t="str">
            <v>Fermée</v>
          </cell>
          <cell r="E25" t="str">
            <v>vendredi 20/12/2019 10:35</v>
          </cell>
          <cell r="F25" t="str">
            <v>vendredi 20/12/2019 12:52</v>
          </cell>
          <cell r="H25">
            <v>43819</v>
          </cell>
        </row>
        <row r="26">
          <cell r="A26" t="str">
            <v>SIMA-5263</v>
          </cell>
          <cell r="B26" t="str">
            <v>[Place] : Création de consultation avec DUME - Ce service est momentanément indisponible. (un1eetha)</v>
          </cell>
          <cell r="C26" t="str">
            <v>Julien D.</v>
          </cell>
          <cell r="D26" t="str">
            <v>Fermée</v>
          </cell>
          <cell r="E26" t="str">
            <v>vendredi 20/12/2019 10:32</v>
          </cell>
          <cell r="F26" t="str">
            <v>vendredi 20/12/2019 12:52</v>
          </cell>
          <cell r="H26">
            <v>43819</v>
          </cell>
        </row>
        <row r="27">
          <cell r="A27" t="str">
            <v>SIMA-5262</v>
          </cell>
          <cell r="B27" t="str">
            <v>[PLACE] Désactivation de l'acces_chorus pour le CGET (Écologie)</v>
          </cell>
          <cell r="C27" t="str">
            <v>Maxime Boussard</v>
          </cell>
          <cell r="D27" t="str">
            <v>Ouvert</v>
          </cell>
          <cell r="E27" t="str">
            <v>vendredi 20/12/2019 10:28</v>
          </cell>
          <cell r="F27" t="str">
            <v>vendredi 20/12/2019 10:28</v>
          </cell>
          <cell r="H27">
            <v>43819</v>
          </cell>
        </row>
        <row r="28">
          <cell r="A28" t="str">
            <v>SIMA-5261</v>
          </cell>
          <cell r="B28" t="str">
            <v>[Place] : Création de consultation avec DUME - Ce service est momentanément indisponible. (ahph3ogh)</v>
          </cell>
          <cell r="C28" t="str">
            <v>Julien D.</v>
          </cell>
          <cell r="D28" t="str">
            <v>Fermée</v>
          </cell>
          <cell r="E28" t="str">
            <v>vendredi 20/12/2019 10:06</v>
          </cell>
          <cell r="F28" t="str">
            <v>vendredi 20/12/2019 12:52</v>
          </cell>
          <cell r="H28">
            <v>43819</v>
          </cell>
        </row>
        <row r="29">
          <cell r="A29" t="str">
            <v>SIMA-5260</v>
          </cell>
          <cell r="B29" t="str">
            <v>[Place] : Création de consultation avec DUME - Ce service est momentanément indisponible. (pohxoo2o)</v>
          </cell>
          <cell r="C29" t="str">
            <v>Julien D.</v>
          </cell>
          <cell r="D29" t="str">
            <v>Fermée</v>
          </cell>
          <cell r="E29" t="str">
            <v>vendredi 20/12/2019 09:53</v>
          </cell>
          <cell r="F29" t="str">
            <v>vendredi 20/12/2019 12:52</v>
          </cell>
          <cell r="H29">
            <v>43819</v>
          </cell>
        </row>
        <row r="30">
          <cell r="A30" t="str">
            <v>SIMA-5259</v>
          </cell>
          <cell r="B30" t="str">
            <v>[Place] : Création de consultation avec DUME - Ce service est momentanément indisponible. (erai3wie)</v>
          </cell>
          <cell r="C30" t="str">
            <v>Julien D.</v>
          </cell>
          <cell r="D30" t="str">
            <v>Fermée</v>
          </cell>
          <cell r="E30" t="str">
            <v>vendredi 20/12/2019 09:52</v>
          </cell>
          <cell r="F30" t="str">
            <v>vendredi 20/12/2019 12:52</v>
          </cell>
          <cell r="H30">
            <v>43819</v>
          </cell>
        </row>
        <row r="31">
          <cell r="A31" t="str">
            <v>SIMA-5258</v>
          </cell>
          <cell r="B31" t="str">
            <v>[Place] : Création de consultation avec DUME - Ce service est momentanément indisponible. (nahsh9he)</v>
          </cell>
          <cell r="C31" t="str">
            <v>Julien D.</v>
          </cell>
          <cell r="D31" t="str">
            <v>Fermée</v>
          </cell>
          <cell r="E31" t="str">
            <v>vendredi 20/12/2019 09:46</v>
          </cell>
          <cell r="F31" t="str">
            <v>vendredi 20/12/2019 12:52</v>
          </cell>
          <cell r="H31">
            <v>43819</v>
          </cell>
        </row>
        <row r="32">
          <cell r="A32" t="str">
            <v>SIMA-5257</v>
          </cell>
          <cell r="B32" t="str">
            <v>[Place] : Création de consultation avec DUME - Ce service est momentanément indisponible. (phe7laif)</v>
          </cell>
          <cell r="C32" t="str">
            <v>Julien D.</v>
          </cell>
          <cell r="D32" t="str">
            <v>Fermée</v>
          </cell>
          <cell r="E32" t="str">
            <v>vendredi 20/12/2019 09:45</v>
          </cell>
          <cell r="F32" t="str">
            <v>vendredi 20/12/2019 12:52</v>
          </cell>
          <cell r="H32">
            <v>43819</v>
          </cell>
        </row>
        <row r="33">
          <cell r="A33" t="str">
            <v>SIMA-5256</v>
          </cell>
          <cell r="B33" t="str">
            <v>[Place] : Création de consultation avec DUME - Ce service est momentanément indisponible. (thah9aqu)</v>
          </cell>
          <cell r="C33" t="str">
            <v>Julien D.</v>
          </cell>
          <cell r="D33" t="str">
            <v>Fermée</v>
          </cell>
          <cell r="E33" t="str">
            <v>vendredi 20/12/2019 09:44</v>
          </cell>
          <cell r="F33" t="str">
            <v>vendredi 20/12/2019 12:14</v>
          </cell>
          <cell r="H33">
            <v>43819</v>
          </cell>
        </row>
        <row r="34">
          <cell r="A34" t="str">
            <v>SIMA-5255</v>
          </cell>
          <cell r="B34" t="str">
            <v>[Place] : Création de consultation avec DUME - Ce service est momentanément indisponible. (paishe4t)</v>
          </cell>
          <cell r="C34" t="str">
            <v>Julien D.</v>
          </cell>
          <cell r="D34" t="str">
            <v>Fermée</v>
          </cell>
          <cell r="E34" t="str">
            <v>vendredi 20/12/2019 09:40</v>
          </cell>
          <cell r="F34" t="str">
            <v>vendredi 20/12/2019 12:52</v>
          </cell>
          <cell r="H34">
            <v>43819</v>
          </cell>
        </row>
        <row r="35">
          <cell r="A35" t="str">
            <v>SIMA-5254</v>
          </cell>
          <cell r="B35" t="str">
            <v>[Place] Création de consultation avec DUME \ Réponse Entreprise DUME - Ce service est momentanément indisponible le 20-12</v>
          </cell>
          <cell r="C35" t="str">
            <v>Julien D.</v>
          </cell>
          <cell r="D35" t="str">
            <v>Fermée</v>
          </cell>
          <cell r="E35" t="str">
            <v>vendredi 20/12/2019 09:38</v>
          </cell>
          <cell r="F35" t="str">
            <v>vendredi 20/12/2019 16:49</v>
          </cell>
          <cell r="H35">
            <v>43819</v>
          </cell>
        </row>
        <row r="36">
          <cell r="A36" t="str">
            <v>SIMA-5253</v>
          </cell>
          <cell r="B36" t="str">
            <v>[PLACE] Réinitialisation d'une décision (thuan6oh)</v>
          </cell>
          <cell r="C36" t="str">
            <v>Saad E.</v>
          </cell>
          <cell r="D36" t="str">
            <v>Fermée</v>
          </cell>
          <cell r="E36" t="str">
            <v>jeudi 19/12/2019 17:13</v>
          </cell>
          <cell r="F36" t="str">
            <v>vendredi 20/12/2019 08:46</v>
          </cell>
          <cell r="H36">
            <v>43818</v>
          </cell>
        </row>
        <row r="37">
          <cell r="A37" t="str">
            <v>SIMA-5252</v>
          </cell>
          <cell r="B37" t="str">
            <v>[PLACE] [CHORUS] Visualisation des pièces transmis KO</v>
          </cell>
          <cell r="C37" t="str">
            <v>Julien D.</v>
          </cell>
          <cell r="D37" t="str">
            <v>Qualifié</v>
          </cell>
          <cell r="E37" t="str">
            <v>jeudi 19/12/2019 16:53</v>
          </cell>
          <cell r="F37" t="str">
            <v>vendredi 20/12/2019 15:33</v>
          </cell>
          <cell r="H37">
            <v>43818</v>
          </cell>
        </row>
        <row r="38">
          <cell r="A38" t="str">
            <v>SIMA-5251</v>
          </cell>
          <cell r="B38" t="str">
            <v>[PLACE] [CHORUS] Echange en erreur - Le fichier fiche navette n'existe pas ou son contenu est vide (booj5oet)</v>
          </cell>
          <cell r="C38" t="str">
            <v>Julien D.</v>
          </cell>
          <cell r="D38" t="str">
            <v>Fermée</v>
          </cell>
          <cell r="E38" t="str">
            <v>jeudi 19/12/2019 15:27</v>
          </cell>
          <cell r="F38" t="str">
            <v>vendredi 20/12/2019 13:34</v>
          </cell>
          <cell r="H38">
            <v>43818</v>
          </cell>
        </row>
        <row r="39">
          <cell r="A39" t="str">
            <v>SIMA-5250</v>
          </cell>
          <cell r="B39" t="str">
            <v>[PLACE] [CHORUS] Echange en erreur - Le fichier fiche navette n'existe pas ou son contenu est vide (ooloo8ia)</v>
          </cell>
          <cell r="C39" t="str">
            <v>Julien D.</v>
          </cell>
          <cell r="D39" t="str">
            <v>Fermée</v>
          </cell>
          <cell r="E39" t="str">
            <v>jeudi 19/12/2019 15:24</v>
          </cell>
          <cell r="F39" t="str">
            <v>vendredi 20/12/2019 13:35</v>
          </cell>
          <cell r="H39">
            <v>43818</v>
          </cell>
        </row>
        <row r="40">
          <cell r="A40" t="str">
            <v>SIMA-5249</v>
          </cell>
          <cell r="B40" t="str">
            <v>[PLACE] [CHORUS] Echange en erreur - Le fichier fiche navette n'existe pas ou son contenu est vide (theigie8)</v>
          </cell>
          <cell r="C40" t="str">
            <v>Julien D.</v>
          </cell>
          <cell r="D40" t="str">
            <v>Fermée</v>
          </cell>
          <cell r="E40" t="str">
            <v>jeudi 19/12/2019 15:19</v>
          </cell>
          <cell r="F40" t="str">
            <v>vendredi 20/12/2019 10:18</v>
          </cell>
          <cell r="H40">
            <v>43818</v>
          </cell>
        </row>
        <row r="41">
          <cell r="A41" t="str">
            <v>SIMA-5248</v>
          </cell>
          <cell r="B41" t="str">
            <v>[PLACE] Données Essentielles - type identifiant d'entreprise mal renseigné pour les entreprises étrangères</v>
          </cell>
          <cell r="C41" t="str">
            <v>Mathieu Mi.</v>
          </cell>
          <cell r="D41" t="str">
            <v>Qualifié</v>
          </cell>
          <cell r="E41" t="str">
            <v>jeudi 19/12/2019 15:10</v>
          </cell>
          <cell r="F41" t="str">
            <v>jeudi 19/12/2019 15:12</v>
          </cell>
          <cell r="H41">
            <v>43818</v>
          </cell>
        </row>
        <row r="42">
          <cell r="A42" t="str">
            <v>SIMA-5247</v>
          </cell>
          <cell r="B42" t="str">
            <v>[PLACE] [CHORUS] Echange en erreur - Le fichier fiche navette n'existe pas ou son contenu est vide</v>
          </cell>
          <cell r="C42" t="str">
            <v>Mathieu Mi.</v>
          </cell>
          <cell r="D42" t="str">
            <v>Qualifié</v>
          </cell>
          <cell r="E42" t="str">
            <v>jeudi 19/12/2019 13:53</v>
          </cell>
          <cell r="F42" t="str">
            <v>jeudi 19/12/2019 15:33</v>
          </cell>
          <cell r="H42">
            <v>43818</v>
          </cell>
        </row>
        <row r="43">
          <cell r="A43" t="str">
            <v>SIMA-5246</v>
          </cell>
          <cell r="B43" t="str">
            <v>Récupération des droits d'administrateur</v>
          </cell>
          <cell r="C43" t="str">
            <v>Jean-Louis V.</v>
          </cell>
          <cell r="D43" t="str">
            <v>Fermée</v>
          </cell>
          <cell r="E43" t="str">
            <v>jeudi 19/12/2019 13:03</v>
          </cell>
          <cell r="F43" t="str">
            <v>jeudi 19/12/2019 14:00</v>
          </cell>
          <cell r="H43">
            <v>43818</v>
          </cell>
        </row>
        <row r="44">
          <cell r="A44" t="str">
            <v>SIMA-5245</v>
          </cell>
          <cell r="B44" t="str">
            <v>[Place] : OE - Demande du profil "Administrateur"</v>
          </cell>
          <cell r="C44" t="str">
            <v>Franck B.</v>
          </cell>
          <cell r="D44" t="str">
            <v>Fermée</v>
          </cell>
          <cell r="E44" t="str">
            <v>jeudi 19/12/2019 11:49</v>
          </cell>
          <cell r="F44" t="str">
            <v>jeudi 19/12/2019 11:50</v>
          </cell>
          <cell r="H44">
            <v>43818</v>
          </cell>
        </row>
        <row r="45">
          <cell r="A45" t="str">
            <v>SIMA-5244</v>
          </cell>
          <cell r="B45" t="str">
            <v>[PLACE] [CHORUS] Echange en erreur - Le fichier fiche navette n'existe pas ou son contenu est vide (thooz6ga)</v>
          </cell>
          <cell r="C45" t="str">
            <v>Julien D.</v>
          </cell>
          <cell r="D45" t="str">
            <v>Fermée</v>
          </cell>
          <cell r="E45" t="str">
            <v>jeudi 19/12/2019 09:35</v>
          </cell>
          <cell r="F45" t="str">
            <v>jeudi 19/12/2019 15:44</v>
          </cell>
          <cell r="H45">
            <v>43818</v>
          </cell>
        </row>
        <row r="46">
          <cell r="A46" t="str">
            <v>SIMA-5243</v>
          </cell>
          <cell r="B46" t="str">
            <v>[Place] : Demande de création d'enveloppe fictive (OffreID_1299079)</v>
          </cell>
          <cell r="C46" t="str">
            <v>Franck B.</v>
          </cell>
          <cell r="D46" t="str">
            <v>Fini</v>
          </cell>
          <cell r="E46" t="str">
            <v>jeudi 19/12/2019 09:25</v>
          </cell>
          <cell r="F46" t="str">
            <v>jeudi 19/12/2019 09:28</v>
          </cell>
          <cell r="H46">
            <v>43818</v>
          </cell>
        </row>
        <row r="47">
          <cell r="A47" t="str">
            <v>SIMA-5242</v>
          </cell>
          <cell r="B47" t="str">
            <v>DUME Bloqué en cours de publication</v>
          </cell>
          <cell r="C47" t="str">
            <v>Michel K.</v>
          </cell>
          <cell r="D47" t="str">
            <v>Attente client</v>
          </cell>
          <cell r="E47" t="str">
            <v>mercredi 18/12/2019 17:35</v>
          </cell>
          <cell r="F47" t="str">
            <v>jeudi 19/12/2019 11:28</v>
          </cell>
          <cell r="H47">
            <v>43817</v>
          </cell>
        </row>
        <row r="48">
          <cell r="A48" t="str">
            <v>SIMA-5239</v>
          </cell>
          <cell r="B48" t="str">
            <v>[APPACH] Extraction du référentiel Lieux d'exécution</v>
          </cell>
          <cell r="C48" t="str">
            <v>Maxime Boussard</v>
          </cell>
          <cell r="D48" t="str">
            <v>Ouvert</v>
          </cell>
          <cell r="E48" t="str">
            <v>mercredi 18/12/2019 11:44</v>
          </cell>
          <cell r="F48" t="str">
            <v>mercredi 18/12/2019 11:44</v>
          </cell>
          <cell r="H48">
            <v>43817</v>
          </cell>
        </row>
        <row r="49">
          <cell r="A49" t="str">
            <v>SIMA-5237</v>
          </cell>
          <cell r="B49" t="str">
            <v>[PLACE] Consultation visible par un agent non habilité</v>
          </cell>
          <cell r="C49" t="str">
            <v>Julien D.</v>
          </cell>
          <cell r="D49" t="str">
            <v>Ouvert</v>
          </cell>
          <cell r="E49" t="str">
            <v>mercredi 18/12/2019 09:39</v>
          </cell>
          <cell r="F49" t="str">
            <v>mardi 24/12/2019 10:34</v>
          </cell>
          <cell r="H49">
            <v>43817</v>
          </cell>
        </row>
        <row r="50">
          <cell r="A50" t="str">
            <v>SIMA-5236</v>
          </cell>
          <cell r="B50" t="str">
            <v>[Place] : Ouverture d'un pli - OffreID_1426303 - Fichiers Corrompu</v>
          </cell>
          <cell r="C50" t="str">
            <v>Franck B.</v>
          </cell>
          <cell r="D50" t="str">
            <v>Attente client</v>
          </cell>
          <cell r="E50" t="str">
            <v>mardi 17/12/2019 18:20</v>
          </cell>
          <cell r="F50" t="str">
            <v>mardi 17/12/2019 18:24</v>
          </cell>
          <cell r="H50">
            <v>43816</v>
          </cell>
        </row>
        <row r="51">
          <cell r="A51" t="str">
            <v>SIMA-5235</v>
          </cell>
          <cell r="B51" t="str">
            <v>Bouton "Se connecter" KO à la seconde tentative</v>
          </cell>
          <cell r="C51" t="str">
            <v>MEGHRAOUA Yanis</v>
          </cell>
          <cell r="D51" t="str">
            <v>Fermée</v>
          </cell>
          <cell r="E51" t="str">
            <v>mardi 17/12/2019 16:25</v>
          </cell>
          <cell r="F51" t="str">
            <v>mardi 17/12/2019 16:39</v>
          </cell>
          <cell r="H51">
            <v>43816</v>
          </cell>
        </row>
        <row r="52">
          <cell r="A52" t="str">
            <v>SIMA-5234</v>
          </cell>
          <cell r="B52" t="str">
            <v>PLACE : Un dume simplifié créé le 2019-12-06 n'est pas publié</v>
          </cell>
          <cell r="C52" t="str">
            <v>Antoine J.</v>
          </cell>
          <cell r="D52" t="str">
            <v>Qualifié</v>
          </cell>
          <cell r="E52" t="str">
            <v>mardi 17/12/2019 13:56</v>
          </cell>
          <cell r="F52" t="str">
            <v>mardi 17/12/2019 14:34</v>
          </cell>
          <cell r="H52">
            <v>43816</v>
          </cell>
        </row>
        <row r="53">
          <cell r="A53" t="str">
            <v>SIMA-5233</v>
          </cell>
          <cell r="B53" t="str">
            <v>[Place] : Demande de création d'enveloppe fictive (OffreID_1284098)</v>
          </cell>
          <cell r="C53" t="str">
            <v>Franck B.</v>
          </cell>
          <cell r="D53" t="str">
            <v>Fermée</v>
          </cell>
          <cell r="E53" t="str">
            <v>mardi 17/12/2019 11:39</v>
          </cell>
          <cell r="F53" t="str">
            <v>mardi 17/12/2019 11:45</v>
          </cell>
          <cell r="H53">
            <v>43816</v>
          </cell>
        </row>
        <row r="54">
          <cell r="A54" t="str">
            <v>SIMA-5232</v>
          </cell>
          <cell r="B54" t="str">
            <v>[PLACE] Affichage incorrect de l'annuaire des entités d'achat du côté Entreprise (ohmeo1ol)</v>
          </cell>
          <cell r="C54" t="str">
            <v>Julien D.</v>
          </cell>
          <cell r="D54" t="str">
            <v>Ouvert</v>
          </cell>
          <cell r="E54" t="str">
            <v>mardi 17/12/2019 11:19</v>
          </cell>
          <cell r="F54" t="str">
            <v>mardi 17/12/2019 11:32</v>
          </cell>
          <cell r="H54">
            <v>43816</v>
          </cell>
        </row>
        <row r="55">
          <cell r="A55" t="str">
            <v>SIMA-5231</v>
          </cell>
          <cell r="B55" t="str">
            <v>[REC] Publication DUME KO</v>
          </cell>
          <cell r="C55" t="str">
            <v>MEGHRAOUA Yanis</v>
          </cell>
          <cell r="D55" t="str">
            <v>Fermée</v>
          </cell>
          <cell r="E55" t="str">
            <v>mardi 17/12/2019 10:46</v>
          </cell>
          <cell r="F55" t="str">
            <v>mercredi 18/12/2019 16:05</v>
          </cell>
          <cell r="H55">
            <v>43816</v>
          </cell>
        </row>
        <row r="56">
          <cell r="A56" t="str">
            <v>SIMA-5230</v>
          </cell>
          <cell r="B56" t="str">
            <v>Impossibilité de créer un contrat ayant pour lieu_exécution l'Etranger</v>
          </cell>
          <cell r="C56" t="str">
            <v>Michel K.</v>
          </cell>
          <cell r="D56" t="str">
            <v>Fermée</v>
          </cell>
          <cell r="E56" t="str">
            <v>lundi 16/12/2019 18:00</v>
          </cell>
          <cell r="F56" t="str">
            <v>mardi 17/12/2019 15:00</v>
          </cell>
          <cell r="H56">
            <v>43815</v>
          </cell>
        </row>
        <row r="57">
          <cell r="A57" t="str">
            <v>SIMA-5229</v>
          </cell>
          <cell r="B57" t="str">
            <v>[PLACE] Réinitialisation d'une décision (eequ5goh)</v>
          </cell>
          <cell r="C57" t="str">
            <v>Franck B.</v>
          </cell>
          <cell r="D57" t="str">
            <v>Fermée</v>
          </cell>
          <cell r="E57" t="str">
            <v>lundi 16/12/2019 17:43</v>
          </cell>
          <cell r="F57" t="str">
            <v>mardi 17/12/2019 10:58</v>
          </cell>
          <cell r="H57">
            <v>43815</v>
          </cell>
        </row>
        <row r="58">
          <cell r="A58" t="str">
            <v>SIMA-5228</v>
          </cell>
          <cell r="B58" t="str">
            <v>[PLACE] Dépôt - maintien de la session active lors de l'upload de fichiers volumineux</v>
          </cell>
          <cell r="C58" t="str">
            <v>Mathieu Mi.</v>
          </cell>
          <cell r="D58" t="str">
            <v>Fermée</v>
          </cell>
          <cell r="E58" t="str">
            <v>lundi 16/12/2019 15:38</v>
          </cell>
          <cell r="F58" t="str">
            <v>vendredi 20/12/2019 11:56</v>
          </cell>
          <cell r="H58">
            <v>43815</v>
          </cell>
        </row>
        <row r="59">
          <cell r="A59" t="str">
            <v>SIMA-5227</v>
          </cell>
          <cell r="B59" t="str">
            <v>[APPACH] Extraction du référentiel CPV</v>
          </cell>
          <cell r="C59" t="str">
            <v>Maxime Boussard</v>
          </cell>
          <cell r="D59" t="str">
            <v>Fermée</v>
          </cell>
          <cell r="E59" t="str">
            <v>lundi 16/12/2019 15:21</v>
          </cell>
          <cell r="F59" t="str">
            <v>mercredi 18/12/2019 11:35</v>
          </cell>
          <cell r="H59">
            <v>43815</v>
          </cell>
        </row>
        <row r="60">
          <cell r="A60" t="str">
            <v>SIMA-5226</v>
          </cell>
          <cell r="B60" t="str">
            <v>[PLACE] Rapport de production - Indicateur "place-crypto-prod-01" faible</v>
          </cell>
          <cell r="C60" t="str">
            <v>Mathieu Mi.</v>
          </cell>
          <cell r="D60" t="str">
            <v>Fermée</v>
          </cell>
          <cell r="E60" t="str">
            <v>lundi 16/12/2019 09:45</v>
          </cell>
          <cell r="F60" t="str">
            <v>mardi 17/12/2019 14:39</v>
          </cell>
          <cell r="H60">
            <v>43815</v>
          </cell>
        </row>
        <row r="61">
          <cell r="A61" t="str">
            <v>SIMA-5223</v>
          </cell>
          <cell r="B61" t="str">
            <v>[PLACE] AUDIT SECURITE - Parcours de réinitialisation de mdp : changement du message de confirmation</v>
          </cell>
          <cell r="C61" t="str">
            <v>Olivier PRUVOT (AIFE)</v>
          </cell>
          <cell r="D61" t="str">
            <v>Backlog</v>
          </cell>
          <cell r="E61" t="str">
            <v>mercredi 11/12/2019 17:43</v>
          </cell>
          <cell r="F61" t="str">
            <v>vendredi 20/12/2019 15:59</v>
          </cell>
          <cell r="H61">
            <v>43810</v>
          </cell>
        </row>
        <row r="62">
          <cell r="A62" t="str">
            <v>SIMA-5221</v>
          </cell>
          <cell r="B62" t="str">
            <v>PLACE : Message ambigu_Confirmation_Dépôt</v>
          </cell>
          <cell r="C62" t="str">
            <v>Julien D.</v>
          </cell>
          <cell r="D62" t="str">
            <v>Backlog</v>
          </cell>
          <cell r="E62" t="str">
            <v>mercredi 11/12/2019 16:59</v>
          </cell>
          <cell r="F62" t="str">
            <v>lundi 16/12/2019 13:46</v>
          </cell>
          <cell r="H62">
            <v>43810</v>
          </cell>
        </row>
        <row r="63">
          <cell r="A63" t="str">
            <v>SIMA-5220</v>
          </cell>
          <cell r="B63" t="str">
            <v>[PLACE] Historique Entreprise : présence de '?' dans le poids des fichiers + faute d'orthographe</v>
          </cell>
          <cell r="C63" t="str">
            <v>Maxime Boussard</v>
          </cell>
          <cell r="D63" t="str">
            <v>Qualifié</v>
          </cell>
          <cell r="E63" t="str">
            <v>mercredi 11/12/2019 16:57</v>
          </cell>
          <cell r="F63" t="str">
            <v>mercredi 11/12/2019 17:30</v>
          </cell>
          <cell r="H63">
            <v>43810</v>
          </cell>
        </row>
        <row r="64">
          <cell r="A64" t="str">
            <v>SIMA-5216</v>
          </cell>
          <cell r="B64" t="str">
            <v>[PLACE] Détail d'une consultation : Affichage des boutons ORME grisés en ancien design</v>
          </cell>
          <cell r="C64" t="str">
            <v>Maxime Boussard</v>
          </cell>
          <cell r="D64" t="str">
            <v>Qualifié</v>
          </cell>
          <cell r="E64" t="str">
            <v>mercredi 11/12/2019 16:23</v>
          </cell>
          <cell r="F64" t="str">
            <v>mercredi 11/12/2019 16:42</v>
          </cell>
          <cell r="H64">
            <v>43810</v>
          </cell>
        </row>
        <row r="65">
          <cell r="A65" t="str">
            <v>SIMA-5215</v>
          </cell>
          <cell r="B65" t="str">
            <v>[PLACE] Détail d'une consultation : boutons ORME cliquable</v>
          </cell>
          <cell r="C65" t="str">
            <v>Maxime Boussard</v>
          </cell>
          <cell r="D65" t="str">
            <v>Qualifié</v>
          </cell>
          <cell r="E65" t="str">
            <v>mercredi 11/12/2019 16:23</v>
          </cell>
          <cell r="F65" t="str">
            <v>mercredi 11/12/2019 16:38</v>
          </cell>
          <cell r="H65">
            <v>43810</v>
          </cell>
        </row>
        <row r="66">
          <cell r="A66" t="str">
            <v>SIMA-5214</v>
          </cell>
          <cell r="B66" t="str">
            <v>[PLACE] DUME Acheteur - Erreur de publication car libellé de lot trop long</v>
          </cell>
          <cell r="C66" t="str">
            <v>Mathieu Mi.</v>
          </cell>
          <cell r="D66" t="str">
            <v>Qualifié</v>
          </cell>
          <cell r="E66" t="str">
            <v>mercredi 11/12/2019 16:01</v>
          </cell>
          <cell r="F66" t="str">
            <v>mercredi 11/12/2019 16:04</v>
          </cell>
          <cell r="H66">
            <v>43810</v>
          </cell>
        </row>
        <row r="67">
          <cell r="A67" t="str">
            <v>SIMA-5213</v>
          </cell>
          <cell r="B67" t="str">
            <v>Place : Consultation bloqué en EV - [eth4iewu]</v>
          </cell>
          <cell r="C67" t="str">
            <v>Julien D.</v>
          </cell>
          <cell r="D67" t="str">
            <v>Fermée</v>
          </cell>
          <cell r="E67" t="str">
            <v>mercredi 11/12/2019 15:34</v>
          </cell>
          <cell r="F67" t="str">
            <v>jeudi 12/12/2019 14:15</v>
          </cell>
          <cell r="H67">
            <v>43810</v>
          </cell>
        </row>
        <row r="68">
          <cell r="A68" t="str">
            <v>SIMA-5211</v>
          </cell>
          <cell r="B68" t="str">
            <v>[PLACE] Affichage incorrect de l'annuaire des entités d'achat du côté Entreprise</v>
          </cell>
          <cell r="C68" t="str">
            <v>Mathieu Mi.</v>
          </cell>
          <cell r="D68" t="str">
            <v>Fermée</v>
          </cell>
          <cell r="E68" t="str">
            <v>mercredi 11/12/2019 14:07</v>
          </cell>
          <cell r="F68" t="str">
            <v>jeudi 19/12/2019 10:56</v>
          </cell>
          <cell r="H68">
            <v>43810</v>
          </cell>
        </row>
        <row r="69">
          <cell r="A69" t="str">
            <v>SIMA-5210</v>
          </cell>
          <cell r="B69" t="str">
            <v>[PLACE] Eviter la transmission de mails plusieurs fois</v>
          </cell>
          <cell r="C69" t="str">
            <v>Mathieu Mi.</v>
          </cell>
          <cell r="D69" t="str">
            <v>Fermée</v>
          </cell>
          <cell r="E69" t="str">
            <v>mercredi 11/12/2019 13:41</v>
          </cell>
          <cell r="F69" t="str">
            <v>jeudi 19/12/2019 10:56</v>
          </cell>
          <cell r="H69">
            <v>43810</v>
          </cell>
        </row>
        <row r="70">
          <cell r="A70" t="str">
            <v>SIMA-5209</v>
          </cell>
          <cell r="B70" t="str">
            <v>Place : Consultation bloqué en EV - [op8eeko1]</v>
          </cell>
          <cell r="C70" t="str">
            <v>Julien D.</v>
          </cell>
          <cell r="D70" t="str">
            <v>Fermée</v>
          </cell>
          <cell r="E70" t="str">
            <v>mercredi 11/12/2019 12:54</v>
          </cell>
          <cell r="F70" t="str">
            <v>jeudi 12/12/2019 14:17</v>
          </cell>
          <cell r="H70">
            <v>43810</v>
          </cell>
        </row>
        <row r="71">
          <cell r="A71" t="str">
            <v>SIMA-5208</v>
          </cell>
          <cell r="B71" t="str">
            <v>Place : Consultation bloqué en EV - [ot3aixai]</v>
          </cell>
          <cell r="C71" t="str">
            <v>Julien D.</v>
          </cell>
          <cell r="D71" t="str">
            <v>Fermée</v>
          </cell>
          <cell r="E71" t="str">
            <v>mercredi 11/12/2019 12:38</v>
          </cell>
          <cell r="F71" t="str">
            <v>mercredi 11/12/2019 15:34</v>
          </cell>
          <cell r="H71">
            <v>43810</v>
          </cell>
        </row>
        <row r="72">
          <cell r="A72" t="str">
            <v>SIMA-5206</v>
          </cell>
          <cell r="B72" t="str">
            <v>Place : Consultation bloqué en EV - [thin8quo]</v>
          </cell>
          <cell r="C72" t="str">
            <v>Julien D.</v>
          </cell>
          <cell r="D72" t="str">
            <v>Fermée</v>
          </cell>
          <cell r="E72" t="str">
            <v>mercredi 11/12/2019 09:22</v>
          </cell>
          <cell r="F72" t="str">
            <v>jeudi 12/12/2019 14:29</v>
          </cell>
          <cell r="H72">
            <v>43810</v>
          </cell>
        </row>
        <row r="73">
          <cell r="A73" t="str">
            <v>SIMA-5205</v>
          </cell>
          <cell r="B73" t="str">
            <v>Place : Consultation bloqué en EV - [oomah1ee]</v>
          </cell>
          <cell r="C73" t="str">
            <v>Julien D.</v>
          </cell>
          <cell r="D73" t="str">
            <v>Fermée</v>
          </cell>
          <cell r="E73" t="str">
            <v>mercredi 11/12/2019 09:01</v>
          </cell>
          <cell r="F73" t="str">
            <v>jeudi 12/12/2019 14:31</v>
          </cell>
          <cell r="H73">
            <v>43810</v>
          </cell>
        </row>
        <row r="74">
          <cell r="A74" t="str">
            <v>SIMA-5203</v>
          </cell>
          <cell r="B74" t="str">
            <v>[PLACE] Rapport de production - erreurs d'alimentation des statistiques interfaces</v>
          </cell>
          <cell r="C74" t="str">
            <v>Mathieu Mi.</v>
          </cell>
          <cell r="D74" t="str">
            <v>Fermée</v>
          </cell>
          <cell r="E74" t="str">
            <v>mardi 10/12/2019 17:33</v>
          </cell>
          <cell r="F74" t="str">
            <v>jeudi 19/12/2019 10:56</v>
          </cell>
          <cell r="H74">
            <v>43809</v>
          </cell>
        </row>
        <row r="75">
          <cell r="A75" t="str">
            <v>SIMA-5202</v>
          </cell>
          <cell r="B75" t="str">
            <v>Place : Consultation bloqué en EV - [tae2hiey]</v>
          </cell>
          <cell r="C75" t="str">
            <v>Franck B.</v>
          </cell>
          <cell r="D75" t="str">
            <v>Fermée</v>
          </cell>
          <cell r="E75" t="str">
            <v>mardi 10/12/2019 16:53</v>
          </cell>
          <cell r="F75" t="str">
            <v>mercredi 11/12/2019 10:54</v>
          </cell>
          <cell r="H75">
            <v>43809</v>
          </cell>
        </row>
        <row r="76">
          <cell r="A76" t="str">
            <v>SIMA-5201</v>
          </cell>
          <cell r="B76" t="str">
            <v>[PLACE] Recherche rapide des consultations sous IE du côté agent Ko</v>
          </cell>
          <cell r="C76" t="str">
            <v>Julien D.</v>
          </cell>
          <cell r="D76" t="str">
            <v>Qualifié</v>
          </cell>
          <cell r="E76" t="str">
            <v>mardi 10/12/2019 15:09</v>
          </cell>
          <cell r="F76" t="str">
            <v>mardi 10/12/2019 18:00</v>
          </cell>
          <cell r="H76">
            <v>43809</v>
          </cell>
        </row>
        <row r="77">
          <cell r="A77" t="str">
            <v>SIMA-5200</v>
          </cell>
          <cell r="B77" t="str">
            <v>[PLACE] DUME Acheteur reste au statut "Publié" sans récupération du numéro et du PDF</v>
          </cell>
          <cell r="C77" t="str">
            <v>Mathieu Mi.</v>
          </cell>
          <cell r="D77" t="str">
            <v>Attente client</v>
          </cell>
          <cell r="E77" t="str">
            <v>mardi 10/12/2019 15:07</v>
          </cell>
          <cell r="F77" t="str">
            <v>jeudi 19/12/2019 11:28</v>
          </cell>
          <cell r="H77">
            <v>43809</v>
          </cell>
        </row>
        <row r="78">
          <cell r="A78" t="str">
            <v>SIMA-5199</v>
          </cell>
          <cell r="B78" t="str">
            <v>Place : Consultation bloqué en EV - [zi7iecee]</v>
          </cell>
          <cell r="C78" t="str">
            <v>Franck B.</v>
          </cell>
          <cell r="D78" t="str">
            <v>Fermée</v>
          </cell>
          <cell r="E78" t="str">
            <v>mardi 10/12/2019 13:40</v>
          </cell>
          <cell r="F78" t="str">
            <v>mercredi 11/12/2019 11:01</v>
          </cell>
          <cell r="H78">
            <v>43809</v>
          </cell>
        </row>
        <row r="79">
          <cell r="A79" t="str">
            <v>SIMA-5198</v>
          </cell>
          <cell r="B79" t="str">
            <v>[PLACE] Export liste des consultations en cours pour le Silo SPM</v>
          </cell>
          <cell r="C79" t="str">
            <v>Marina LE BRAS</v>
          </cell>
          <cell r="D79" t="str">
            <v>Fini</v>
          </cell>
          <cell r="E79" t="str">
            <v>mardi 10/12/2019 12:56</v>
          </cell>
          <cell r="F79" t="str">
            <v>mardi 17/12/2019 15:18</v>
          </cell>
          <cell r="H79">
            <v>43809</v>
          </cell>
        </row>
        <row r="80">
          <cell r="A80" t="str">
            <v>SIMA-5197</v>
          </cell>
          <cell r="B80" t="str">
            <v>Place : Consultation bloqué en EV - [dahqu1th]</v>
          </cell>
          <cell r="C80" t="str">
            <v>Franck B.</v>
          </cell>
          <cell r="D80" t="str">
            <v>Fermée</v>
          </cell>
          <cell r="E80" t="str">
            <v>mardi 10/12/2019 11:03</v>
          </cell>
          <cell r="F80" t="str">
            <v>jeudi 12/12/2019 14:30</v>
          </cell>
          <cell r="H80">
            <v>43809</v>
          </cell>
        </row>
        <row r="81">
          <cell r="A81" t="str">
            <v>SIMA-5196</v>
          </cell>
          <cell r="B81" t="str">
            <v>[Place] : Demande de création d'enveloppe fictive (OffreID_1240990)</v>
          </cell>
          <cell r="C81" t="str">
            <v>Franck B.</v>
          </cell>
          <cell r="D81" t="str">
            <v>Fini</v>
          </cell>
          <cell r="E81" t="str">
            <v>lundi 09/12/2019 18:19</v>
          </cell>
          <cell r="F81" t="str">
            <v>lundi 09/12/2019 18:20</v>
          </cell>
          <cell r="H81">
            <v>43808</v>
          </cell>
        </row>
        <row r="82">
          <cell r="A82" t="str">
            <v>SIMA-5195</v>
          </cell>
          <cell r="B82" t="str">
            <v>[Place] : Impossible d'ajouter / modifier un RC après enregistrement d'une consultation. (leethee0)</v>
          </cell>
          <cell r="C82" t="str">
            <v>Franck B.</v>
          </cell>
          <cell r="D82" t="str">
            <v>Fermée</v>
          </cell>
          <cell r="E82" t="str">
            <v>lundi 09/12/2019 17:25</v>
          </cell>
          <cell r="F82" t="str">
            <v>lundi 09/12/2019 19:35</v>
          </cell>
          <cell r="H82">
            <v>43808</v>
          </cell>
        </row>
        <row r="83">
          <cell r="A83" t="str">
            <v>SIMA-5194</v>
          </cell>
          <cell r="B83" t="str">
            <v>Place : Consultation bloqué en EV - [junoh9im]</v>
          </cell>
          <cell r="C83" t="str">
            <v>Julien D.</v>
          </cell>
          <cell r="D83" t="str">
            <v>Fermée</v>
          </cell>
          <cell r="E83" t="str">
            <v>lundi 09/12/2019 17:10</v>
          </cell>
          <cell r="F83" t="str">
            <v>mercredi 11/12/2019 09:05</v>
          </cell>
          <cell r="H83">
            <v>43808</v>
          </cell>
        </row>
        <row r="84">
          <cell r="A84" t="str">
            <v>SIMA-5193</v>
          </cell>
          <cell r="B84" t="str">
            <v>Place : Consultation bloqué en EV - [oog2kae0]</v>
          </cell>
          <cell r="C84" t="str">
            <v>Julien D.</v>
          </cell>
          <cell r="D84" t="str">
            <v>Fermée</v>
          </cell>
          <cell r="E84" t="str">
            <v>lundi 09/12/2019 16:39</v>
          </cell>
          <cell r="F84" t="str">
            <v>mardi 10/12/2019 14:12</v>
          </cell>
          <cell r="H84">
            <v>43808</v>
          </cell>
        </row>
        <row r="85">
          <cell r="A85" t="str">
            <v>SIMA-5192</v>
          </cell>
          <cell r="B85" t="str">
            <v>[Place] : Impossible d'ajouter / modifier un RC après enregistrement d'une consultation. (ieghae2i)</v>
          </cell>
          <cell r="C85" t="str">
            <v>Franck E.</v>
          </cell>
          <cell r="D85" t="str">
            <v>Fermée</v>
          </cell>
          <cell r="E85" t="str">
            <v>lundi 09/12/2019 16:14</v>
          </cell>
          <cell r="F85" t="str">
            <v>lundi 09/12/2019 19:35</v>
          </cell>
          <cell r="H85">
            <v>43808</v>
          </cell>
        </row>
        <row r="86">
          <cell r="A86" t="str">
            <v>SIMA-5191</v>
          </cell>
          <cell r="B86" t="str">
            <v>[Place] : Impossible d'ajouter / modifier un RC après enregistrement d'une consultation. (jau7gohx)</v>
          </cell>
          <cell r="C86" t="str">
            <v>Franck B.</v>
          </cell>
          <cell r="D86" t="str">
            <v>Fermée</v>
          </cell>
          <cell r="E86" t="str">
            <v>lundi 09/12/2019 16:08</v>
          </cell>
          <cell r="F86" t="str">
            <v>lundi 09/12/2019 19:35</v>
          </cell>
          <cell r="H86">
            <v>43808</v>
          </cell>
        </row>
        <row r="87">
          <cell r="A87" t="str">
            <v>SIMA-5190</v>
          </cell>
          <cell r="B87" t="str">
            <v>Place : Consultation bloqué en EV - [bohvae9f]</v>
          </cell>
          <cell r="C87" t="str">
            <v>Julien D.</v>
          </cell>
          <cell r="D87" t="str">
            <v>Fermée</v>
          </cell>
          <cell r="E87" t="str">
            <v>lundi 09/12/2019 16:00</v>
          </cell>
          <cell r="F87" t="str">
            <v>mercredi 11/12/2019 09:10</v>
          </cell>
          <cell r="H87">
            <v>43808</v>
          </cell>
        </row>
        <row r="88">
          <cell r="A88" t="str">
            <v>SIMA-5189</v>
          </cell>
          <cell r="B88" t="str">
            <v>Place : Consultation bloqué en EV - [oof0reth ]</v>
          </cell>
          <cell r="C88" t="str">
            <v>Michel K.</v>
          </cell>
          <cell r="D88" t="str">
            <v>Fermée</v>
          </cell>
          <cell r="E88" t="str">
            <v>lundi 09/12/2019 15:56</v>
          </cell>
          <cell r="F88" t="str">
            <v>mercredi 11/12/2019 14:21</v>
          </cell>
          <cell r="H88">
            <v>43808</v>
          </cell>
        </row>
        <row r="89">
          <cell r="A89" t="str">
            <v>SIMA-5188</v>
          </cell>
          <cell r="B89" t="str">
            <v>Place : Consultation bloqué en EV - [dahqu1th]</v>
          </cell>
          <cell r="C89" t="str">
            <v>Julien D.</v>
          </cell>
          <cell r="D89" t="str">
            <v>Fermée</v>
          </cell>
          <cell r="E89" t="str">
            <v>lundi 09/12/2019 15:16</v>
          </cell>
          <cell r="F89" t="str">
            <v>mercredi 11/12/2019 09:10</v>
          </cell>
          <cell r="H89">
            <v>43808</v>
          </cell>
        </row>
        <row r="90">
          <cell r="A90" t="str">
            <v>SIMA-5187</v>
          </cell>
          <cell r="B90" t="str">
            <v>[Place] : Impossible d'ajouter / modifier un RC après enregistrement d'une consultation. (ohghie8c)</v>
          </cell>
          <cell r="C90" t="str">
            <v>Franck B.</v>
          </cell>
          <cell r="D90" t="str">
            <v>Fermée</v>
          </cell>
          <cell r="E90" t="str">
            <v>lundi 09/12/2019 15:15</v>
          </cell>
          <cell r="F90" t="str">
            <v>lundi 09/12/2019 19:35</v>
          </cell>
          <cell r="H90">
            <v>43808</v>
          </cell>
        </row>
        <row r="91">
          <cell r="A91" t="str">
            <v>SIMA-5186</v>
          </cell>
          <cell r="B91" t="str">
            <v>[Place] : Impossible d'ajouter / modifier un RC après enregistrement d'une consultation. (amie5boo)</v>
          </cell>
          <cell r="C91" t="str">
            <v>Saad E.</v>
          </cell>
          <cell r="D91" t="str">
            <v>Fermée</v>
          </cell>
          <cell r="E91" t="str">
            <v>lundi 09/12/2019 15:00</v>
          </cell>
          <cell r="F91" t="str">
            <v>lundi 09/12/2019 19:35</v>
          </cell>
          <cell r="H91">
            <v>43808</v>
          </cell>
        </row>
        <row r="92">
          <cell r="A92" t="str">
            <v>SIMA-5185</v>
          </cell>
          <cell r="B92" t="str">
            <v>[Place] : Impossible d'ajouter / modifier un RC après enregistrement d'une consultation. (aimei6ai)</v>
          </cell>
          <cell r="C92" t="str">
            <v>Franck B.</v>
          </cell>
          <cell r="D92" t="str">
            <v>Fermée</v>
          </cell>
          <cell r="E92" t="str">
            <v>lundi 09/12/2019 14:47</v>
          </cell>
          <cell r="F92" t="str">
            <v>lundi 09/12/2019 19:35</v>
          </cell>
          <cell r="H92">
            <v>43808</v>
          </cell>
        </row>
        <row r="93">
          <cell r="A93" t="str">
            <v>SIMA-5184</v>
          </cell>
          <cell r="B93" t="str">
            <v>Place : Consultation bloqué en EV - [ieng7vil]</v>
          </cell>
          <cell r="C93" t="str">
            <v>Julien D.</v>
          </cell>
          <cell r="D93" t="str">
            <v>Fermée</v>
          </cell>
          <cell r="E93" t="str">
            <v>lundi 09/12/2019 14:12</v>
          </cell>
          <cell r="F93" t="str">
            <v>mardi 10/12/2019 14:12</v>
          </cell>
          <cell r="H93">
            <v>43808</v>
          </cell>
        </row>
        <row r="94">
          <cell r="A94" t="str">
            <v>SIMA-5183</v>
          </cell>
          <cell r="B94" t="str">
            <v>[Place] : Impossible d'ajouter / modifier un RC après enregistrement d'une consultation. (ci4eenuz)</v>
          </cell>
          <cell r="C94" t="str">
            <v>Franck B.</v>
          </cell>
          <cell r="D94" t="str">
            <v>Fermée</v>
          </cell>
          <cell r="E94" t="str">
            <v>lundi 09/12/2019 13:49</v>
          </cell>
          <cell r="F94" t="str">
            <v>lundi 09/12/2019 19:35</v>
          </cell>
          <cell r="H94">
            <v>43808</v>
          </cell>
        </row>
        <row r="95">
          <cell r="A95" t="str">
            <v>SIMA-5182</v>
          </cell>
          <cell r="B95" t="str">
            <v>[Place] : Impossible d'ajouter / modifier un RC après enregistrement d'une consultation. (boof2ook)</v>
          </cell>
          <cell r="C95" t="str">
            <v>Franck B.</v>
          </cell>
          <cell r="D95" t="str">
            <v>Fermée</v>
          </cell>
          <cell r="E95" t="str">
            <v>lundi 09/12/2019 13:01</v>
          </cell>
          <cell r="F95" t="str">
            <v>lundi 09/12/2019 19:35</v>
          </cell>
          <cell r="H95">
            <v>43808</v>
          </cell>
        </row>
        <row r="96">
          <cell r="A96" t="str">
            <v>SIMA-5181</v>
          </cell>
          <cell r="B96" t="str">
            <v>[Place] : Impossible d'ajouter / modifier un RC après enregistrement d'une consultation. (hiequ6ap)</v>
          </cell>
          <cell r="C96" t="str">
            <v>Saad E.</v>
          </cell>
          <cell r="D96" t="str">
            <v>Fermée</v>
          </cell>
          <cell r="E96" t="str">
            <v>lundi 09/12/2019 12:10</v>
          </cell>
          <cell r="F96" t="str">
            <v>lundi 09/12/2019 19:35</v>
          </cell>
          <cell r="H96">
            <v>43808</v>
          </cell>
        </row>
        <row r="97">
          <cell r="A97" t="str">
            <v>SIMA-5180</v>
          </cell>
          <cell r="B97" t="str">
            <v>[Place] : Impossible d'ajouter / modifier un RC après enregistrement d'une consultation. (ahd8ooka)</v>
          </cell>
          <cell r="C97" t="str">
            <v>Franck B.</v>
          </cell>
          <cell r="D97" t="str">
            <v>Fermée</v>
          </cell>
          <cell r="E97" t="str">
            <v>lundi 09/12/2019 11:41</v>
          </cell>
          <cell r="F97" t="str">
            <v>lundi 09/12/2019 19:35</v>
          </cell>
          <cell r="H97">
            <v>43808</v>
          </cell>
        </row>
        <row r="98">
          <cell r="A98" t="str">
            <v>SIMA-5179</v>
          </cell>
          <cell r="B98" t="str">
            <v>[Place] : Impossible d'ajouter / modifier un RC après enregistrement d'une consultation. (aifah9re)</v>
          </cell>
          <cell r="C98" t="str">
            <v>Franck B.</v>
          </cell>
          <cell r="D98" t="str">
            <v>Fermée</v>
          </cell>
          <cell r="E98" t="str">
            <v>lundi 09/12/2019 11:38</v>
          </cell>
          <cell r="F98" t="str">
            <v>lundi 09/12/2019 19:35</v>
          </cell>
          <cell r="H98">
            <v>43808</v>
          </cell>
        </row>
        <row r="99">
          <cell r="A99" t="str">
            <v>SIMA-5178</v>
          </cell>
          <cell r="B99" t="str">
            <v>[Place] : Impossible d'ajouter / modifier un RC après enregistrement d'une consultation. (oojaish7)</v>
          </cell>
          <cell r="C99" t="str">
            <v>Franck B.</v>
          </cell>
          <cell r="D99" t="str">
            <v>Fermée</v>
          </cell>
          <cell r="E99" t="str">
            <v>lundi 09/12/2019 11:28</v>
          </cell>
          <cell r="F99" t="str">
            <v>lundi 09/12/2019 19:35</v>
          </cell>
          <cell r="H99">
            <v>43808</v>
          </cell>
        </row>
        <row r="100">
          <cell r="A100" t="str">
            <v>SIMA-5177</v>
          </cell>
          <cell r="B100" t="str">
            <v>[Place] : Impossible d'ajouter / modifier un RC après enregistrement d'une consultation. (aengook6)</v>
          </cell>
          <cell r="C100" t="str">
            <v>Franck B.</v>
          </cell>
          <cell r="D100" t="str">
            <v>Fermée</v>
          </cell>
          <cell r="E100" t="str">
            <v>lundi 09/12/2019 11:22</v>
          </cell>
          <cell r="F100" t="str">
            <v>lundi 09/12/2019 19:35</v>
          </cell>
          <cell r="H100">
            <v>43808</v>
          </cell>
        </row>
        <row r="101">
          <cell r="A101" t="str">
            <v>SIMA-5176</v>
          </cell>
          <cell r="B101" t="str">
            <v>[Place] : Impossible d'ajouter / modifier un RC après enregistrement d'une consultation. (oz4kohth)</v>
          </cell>
          <cell r="C101" t="str">
            <v>Franck B.</v>
          </cell>
          <cell r="D101" t="str">
            <v>Fermée</v>
          </cell>
          <cell r="E101" t="str">
            <v>lundi 09/12/2019 11:20</v>
          </cell>
          <cell r="F101" t="str">
            <v>lundi 09/12/2019 19:35</v>
          </cell>
          <cell r="H101">
            <v>43808</v>
          </cell>
        </row>
        <row r="102">
          <cell r="A102" t="str">
            <v>SIMA-5175</v>
          </cell>
          <cell r="B102" t="str">
            <v>[Place] : Impossible d'ajouter / modifier un RC après enregistrement d'une consultation (too5deet)</v>
          </cell>
          <cell r="C102" t="str">
            <v>Saad E.</v>
          </cell>
          <cell r="D102" t="str">
            <v>Fermée</v>
          </cell>
          <cell r="E102" t="str">
            <v>lundi 09/12/2019 11:16</v>
          </cell>
          <cell r="F102" t="str">
            <v>lundi 09/12/2019 19:35</v>
          </cell>
          <cell r="H102">
            <v>43808</v>
          </cell>
        </row>
        <row r="103">
          <cell r="A103" t="str">
            <v>SIMA-5174</v>
          </cell>
          <cell r="B103" t="str">
            <v>[Place] : Impossible d'ajouter / modifier un RC après enregistrement d'une consultation (toh1phae)</v>
          </cell>
          <cell r="C103" t="str">
            <v>Saad E.</v>
          </cell>
          <cell r="D103" t="str">
            <v>Fermée</v>
          </cell>
          <cell r="E103" t="str">
            <v>lundi 09/12/2019 11:06</v>
          </cell>
          <cell r="F103" t="str">
            <v>lundi 09/12/2019 19:35</v>
          </cell>
          <cell r="H103">
            <v>43808</v>
          </cell>
        </row>
        <row r="104">
          <cell r="A104" t="str">
            <v>SIMA-5173</v>
          </cell>
          <cell r="B104" t="str">
            <v>[Place] : Impossible d'ajouter / modifier un RC après enregistrement d'une consultation. (dieng9oo)</v>
          </cell>
          <cell r="C104" t="str">
            <v>Franck B.</v>
          </cell>
          <cell r="D104" t="str">
            <v>Fermée</v>
          </cell>
          <cell r="E104" t="str">
            <v>lundi 09/12/2019 11:01</v>
          </cell>
          <cell r="F104" t="str">
            <v>lundi 09/12/2019 19:35</v>
          </cell>
          <cell r="H104">
            <v>43808</v>
          </cell>
        </row>
        <row r="105">
          <cell r="A105" t="str">
            <v>SIMA-5172</v>
          </cell>
          <cell r="B105" t="str">
            <v>[Place] : Impossible d'ajouter / modifier un RC après enregistrement d'une consultation. (bu8pheew)</v>
          </cell>
          <cell r="C105" t="str">
            <v>Franck B.</v>
          </cell>
          <cell r="D105" t="str">
            <v>Fermée</v>
          </cell>
          <cell r="E105" t="str">
            <v>lundi 09/12/2019 10:58</v>
          </cell>
          <cell r="F105" t="str">
            <v>lundi 09/12/2019 19:35</v>
          </cell>
          <cell r="H105">
            <v>43808</v>
          </cell>
        </row>
        <row r="106">
          <cell r="A106" t="str">
            <v>SIMA-5171</v>
          </cell>
          <cell r="B106" t="str">
            <v>[Place] : Impossible d'ajouter / modifier un RC après enregistrement d'une consultation. (oc0phie3)</v>
          </cell>
          <cell r="C106" t="str">
            <v>Franck B.</v>
          </cell>
          <cell r="D106" t="str">
            <v>Fermée</v>
          </cell>
          <cell r="E106" t="str">
            <v>lundi 09/12/2019 10:58</v>
          </cell>
          <cell r="F106" t="str">
            <v>lundi 09/12/2019 19:35</v>
          </cell>
          <cell r="H106">
            <v>43808</v>
          </cell>
        </row>
        <row r="107">
          <cell r="A107" t="str">
            <v>SIMA-5170</v>
          </cell>
          <cell r="B107" t="str">
            <v>[Place] : Impossible d'ajouter / modifier un RC après enregistrement d'une consultation. (eichaem1)</v>
          </cell>
          <cell r="C107" t="str">
            <v>Franck B.</v>
          </cell>
          <cell r="D107" t="str">
            <v>Fermée</v>
          </cell>
          <cell r="E107" t="str">
            <v>lundi 09/12/2019 10:37</v>
          </cell>
          <cell r="F107" t="str">
            <v>lundi 09/12/2019 19:35</v>
          </cell>
          <cell r="H107">
            <v>43808</v>
          </cell>
        </row>
        <row r="108">
          <cell r="A108" t="str">
            <v>SIMA-5169</v>
          </cell>
          <cell r="B108" t="str">
            <v>[Place] : Impossible d'ajouter / modifier un RC après enregistrement d'une consultation. (ushoh3ie)</v>
          </cell>
          <cell r="C108" t="str">
            <v>Saad E.</v>
          </cell>
          <cell r="D108" t="str">
            <v>Fermée</v>
          </cell>
          <cell r="E108" t="str">
            <v>lundi 09/12/2019 10:31</v>
          </cell>
          <cell r="F108" t="str">
            <v>lundi 09/12/2019 19:35</v>
          </cell>
          <cell r="H108">
            <v>43808</v>
          </cell>
        </row>
        <row r="109">
          <cell r="A109" t="str">
            <v>SIMA-5168</v>
          </cell>
          <cell r="B109" t="str">
            <v>Place : Consultation bloqué en EV - [xeen7jai]</v>
          </cell>
          <cell r="C109" t="str">
            <v>Julien D.</v>
          </cell>
          <cell r="D109" t="str">
            <v>Fermée</v>
          </cell>
          <cell r="E109" t="str">
            <v>lundi 09/12/2019 10:30</v>
          </cell>
          <cell r="F109" t="str">
            <v>mercredi 11/12/2019 09:09</v>
          </cell>
          <cell r="H109">
            <v>43808</v>
          </cell>
        </row>
        <row r="110">
          <cell r="A110" t="str">
            <v>SIMA-5167</v>
          </cell>
          <cell r="B110" t="str">
            <v>[PLACE] Consultation bloquée en EV - Envoi / Publication au BOAMP</v>
          </cell>
          <cell r="C110" t="str">
            <v>Julien D.</v>
          </cell>
          <cell r="D110" t="str">
            <v>Fermée</v>
          </cell>
          <cell r="E110" t="str">
            <v>lundi 09/12/2019 10:27</v>
          </cell>
          <cell r="F110" t="str">
            <v>jeudi 19/12/2019 10:56</v>
          </cell>
          <cell r="H110">
            <v>43808</v>
          </cell>
        </row>
        <row r="111">
          <cell r="A111" t="str">
            <v>SIMA-5166</v>
          </cell>
          <cell r="B111" t="str">
            <v>[Place] : Impossible d'ajouter / modifier un RC après enregistrement d'une consultation. (aeng8hu2)</v>
          </cell>
          <cell r="C111" t="str">
            <v>Franck B.</v>
          </cell>
          <cell r="D111" t="str">
            <v>Fermée</v>
          </cell>
          <cell r="E111" t="str">
            <v>lundi 09/12/2019 10:17</v>
          </cell>
          <cell r="F111" t="str">
            <v>lundi 09/12/2019 19:35</v>
          </cell>
          <cell r="H111">
            <v>43808</v>
          </cell>
        </row>
        <row r="112">
          <cell r="A112" t="str">
            <v>SIMA-5165</v>
          </cell>
          <cell r="B112" t="str">
            <v>[Place] : Impossible d'ajouter / modifier un RC après enregistrement d'une consultation. (ugash4mu)</v>
          </cell>
          <cell r="C112" t="str">
            <v>Franck B.</v>
          </cell>
          <cell r="D112" t="str">
            <v>Fermée</v>
          </cell>
          <cell r="E112" t="str">
            <v>lundi 09/12/2019 09:41</v>
          </cell>
          <cell r="F112" t="str">
            <v>lundi 09/12/2019 19:35</v>
          </cell>
          <cell r="H112">
            <v>43808</v>
          </cell>
        </row>
        <row r="113">
          <cell r="A113" t="str">
            <v>SIMA-5164</v>
          </cell>
          <cell r="B113" t="str">
            <v>[Place] : OffreID_1492484 - Lot 1 - Bloqué sur le statut en cours de déchiffrement.</v>
          </cell>
          <cell r="C113" t="str">
            <v>Franck B.</v>
          </cell>
          <cell r="D113" t="str">
            <v>Fermée</v>
          </cell>
          <cell r="E113" t="str">
            <v>lundi 09/12/2019 09:38</v>
          </cell>
          <cell r="F113" t="str">
            <v>lundi 09/12/2019 09:39</v>
          </cell>
          <cell r="H113">
            <v>43808</v>
          </cell>
        </row>
        <row r="114">
          <cell r="A114" t="str">
            <v>SIMA-5163</v>
          </cell>
          <cell r="B114" t="str">
            <v>[Place] : Impossible d'ajouter / modifier un RC après enregistrement d'une consultation. (ahnohw7r)</v>
          </cell>
          <cell r="C114" t="str">
            <v>Franck B.</v>
          </cell>
          <cell r="D114" t="str">
            <v>Fermée</v>
          </cell>
          <cell r="E114" t="str">
            <v>lundi 09/12/2019 08:53</v>
          </cell>
          <cell r="F114" t="str">
            <v>lundi 09/12/2019 19:35</v>
          </cell>
          <cell r="H114">
            <v>43808</v>
          </cell>
        </row>
        <row r="115">
          <cell r="A115" t="str">
            <v>SIMA-5162</v>
          </cell>
          <cell r="B115" t="str">
            <v>[Place] : Impossible d'ajouter / modifier un RC après enregistrement d'une consultation. (ul9zua9m)</v>
          </cell>
          <cell r="C115" t="str">
            <v>Franck B.</v>
          </cell>
          <cell r="D115" t="str">
            <v>Fermée</v>
          </cell>
          <cell r="E115" t="str">
            <v>vendredi 06/12/2019 17:35</v>
          </cell>
          <cell r="F115" t="str">
            <v>lundi 09/12/2019 19:35</v>
          </cell>
          <cell r="H115">
            <v>43805</v>
          </cell>
        </row>
        <row r="116">
          <cell r="A116" t="str">
            <v>SIMA-5161</v>
          </cell>
          <cell r="B116" t="str">
            <v>[PLACE] Création de DUME OE pour compte entreprise Atexo KO</v>
          </cell>
          <cell r="C116" t="str">
            <v>Mathieu Mi.</v>
          </cell>
          <cell r="D116" t="str">
            <v>Fermée</v>
          </cell>
          <cell r="E116" t="str">
            <v>vendredi 06/12/2019 17:33</v>
          </cell>
          <cell r="F116" t="str">
            <v>lundi 09/12/2019 11:58</v>
          </cell>
          <cell r="H116">
            <v>43805</v>
          </cell>
        </row>
        <row r="117">
          <cell r="A117" t="str">
            <v>SIMA-5160</v>
          </cell>
          <cell r="B117" t="str">
            <v>[Place] : Impossible d'ajouter / modifier un RC après enregistrement d'une consultation. (ut5iepho)</v>
          </cell>
          <cell r="C117" t="str">
            <v>Franck B.</v>
          </cell>
          <cell r="D117" t="str">
            <v>Fermée</v>
          </cell>
          <cell r="E117" t="str">
            <v>vendredi 06/12/2019 16:42</v>
          </cell>
          <cell r="F117" t="str">
            <v>lundi 09/12/2019 19:35</v>
          </cell>
          <cell r="H117">
            <v>43805</v>
          </cell>
        </row>
        <row r="118">
          <cell r="A118" t="str">
            <v>SIMA-5159</v>
          </cell>
          <cell r="B118" t="str">
            <v>[Place] : Impossible d'ajouter / modifier un RC après enregistrement d'une consultation. (uashie0a)</v>
          </cell>
          <cell r="C118" t="str">
            <v>Franck B.</v>
          </cell>
          <cell r="D118" t="str">
            <v>Fermée</v>
          </cell>
          <cell r="E118" t="str">
            <v>vendredi 06/12/2019 16:05</v>
          </cell>
          <cell r="F118" t="str">
            <v>lundi 09/12/2019 19:35</v>
          </cell>
          <cell r="H118">
            <v>43805</v>
          </cell>
        </row>
        <row r="119">
          <cell r="A119" t="str">
            <v>SIMA-5158</v>
          </cell>
          <cell r="B119" t="str">
            <v>[Place] : Impossible d'ajouter / modifier un RC après enregistrement d'une consultation. (vaewoh2j)</v>
          </cell>
          <cell r="C119" t="str">
            <v>Franck B.</v>
          </cell>
          <cell r="D119" t="str">
            <v>Fermée</v>
          </cell>
          <cell r="E119" t="str">
            <v>vendredi 06/12/2019 16:04</v>
          </cell>
          <cell r="F119" t="str">
            <v>lundi 09/12/2019 19:35</v>
          </cell>
          <cell r="H119">
            <v>43805</v>
          </cell>
        </row>
        <row r="120">
          <cell r="A120" t="str">
            <v>SIMA-5157</v>
          </cell>
          <cell r="B120" t="str">
            <v>[Place] : Impossible d'ajouter / modifier un RC après enregistrement d'une consultation. (ahi9aey9)</v>
          </cell>
          <cell r="C120" t="str">
            <v>Franck B.</v>
          </cell>
          <cell r="D120" t="str">
            <v>Fermée</v>
          </cell>
          <cell r="E120" t="str">
            <v>vendredi 06/12/2019 14:44</v>
          </cell>
          <cell r="F120" t="str">
            <v>lundi 09/12/2019 19:35</v>
          </cell>
          <cell r="H120">
            <v>43805</v>
          </cell>
        </row>
        <row r="121">
          <cell r="A121" t="str">
            <v>SIMA-5156</v>
          </cell>
          <cell r="B121" t="str">
            <v>[Place] : Impossible d'ajouter / modifier un RC après enregistrement d'une consultation. (eifu2soc)</v>
          </cell>
          <cell r="C121" t="str">
            <v>Franck B.</v>
          </cell>
          <cell r="D121" t="str">
            <v>Fermée</v>
          </cell>
          <cell r="E121" t="str">
            <v>vendredi 06/12/2019 13:35</v>
          </cell>
          <cell r="F121" t="str">
            <v>lundi 09/12/2019 19:35</v>
          </cell>
          <cell r="H121">
            <v>43805</v>
          </cell>
        </row>
        <row r="122">
          <cell r="A122" t="str">
            <v>SIMA-5155</v>
          </cell>
          <cell r="B122" t="str">
            <v>[Place] : Impossible d'ajouter / modifier un RC après enregistrement d'une consultation. (iequ6aih)</v>
          </cell>
          <cell r="C122" t="str">
            <v>Franck B.</v>
          </cell>
          <cell r="D122" t="str">
            <v>Fermée</v>
          </cell>
          <cell r="E122" t="str">
            <v>vendredi 06/12/2019 13:34</v>
          </cell>
          <cell r="F122" t="str">
            <v>lundi 09/12/2019 19:35</v>
          </cell>
          <cell r="H122">
            <v>43805</v>
          </cell>
        </row>
        <row r="123">
          <cell r="A123" t="str">
            <v>SIMA-5154</v>
          </cell>
          <cell r="B123" t="str">
            <v>[Place] : Impossible d'ajouter / modifier un RC après enregistrement d'une consultation. (uuh3loo5)</v>
          </cell>
          <cell r="C123" t="str">
            <v>Franck B.</v>
          </cell>
          <cell r="D123" t="str">
            <v>Fermée</v>
          </cell>
          <cell r="E123" t="str">
            <v>vendredi 06/12/2019 13:33</v>
          </cell>
          <cell r="F123" t="str">
            <v>lundi 09/12/2019 19:35</v>
          </cell>
          <cell r="H123">
            <v>43805</v>
          </cell>
        </row>
        <row r="124">
          <cell r="A124" t="str">
            <v>SIMA-5153</v>
          </cell>
          <cell r="B124" t="str">
            <v>[Place] : Impossible d'ajouter / modifier un RC après enregistrement d'une consultation. (wahfii4t)</v>
          </cell>
          <cell r="C124" t="str">
            <v>Franck B.</v>
          </cell>
          <cell r="D124" t="str">
            <v>Fermée</v>
          </cell>
          <cell r="E124" t="str">
            <v>vendredi 06/12/2019 13:32</v>
          </cell>
          <cell r="F124" t="str">
            <v>lundi 09/12/2019 19:35</v>
          </cell>
          <cell r="H124">
            <v>43805</v>
          </cell>
        </row>
        <row r="125">
          <cell r="A125" t="str">
            <v>SIMA-5152</v>
          </cell>
          <cell r="B125" t="str">
            <v>[Place] : Impossible d'ajouter / modifier un RC après enregistrement d'une consultation. (ohyoo2ie)</v>
          </cell>
          <cell r="C125" t="str">
            <v>Franck B.</v>
          </cell>
          <cell r="D125" t="str">
            <v>Fermée</v>
          </cell>
          <cell r="E125" t="str">
            <v>vendredi 06/12/2019 13:30</v>
          </cell>
          <cell r="F125" t="str">
            <v>lundi 09/12/2019 19:35</v>
          </cell>
          <cell r="H125">
            <v>43805</v>
          </cell>
        </row>
        <row r="126">
          <cell r="A126" t="str">
            <v>SIMA-5151</v>
          </cell>
          <cell r="B126" t="str">
            <v>[Place] : Impossible d'ajouter / modifier un RC après enregistrement d'une consultation. (gee1ahsi)</v>
          </cell>
          <cell r="C126" t="str">
            <v>Franck B.</v>
          </cell>
          <cell r="D126" t="str">
            <v>Fermée</v>
          </cell>
          <cell r="E126" t="str">
            <v>vendredi 06/12/2019 13:18</v>
          </cell>
          <cell r="F126" t="str">
            <v>lundi 09/12/2019 19:35</v>
          </cell>
          <cell r="H126">
            <v>43805</v>
          </cell>
        </row>
        <row r="127">
          <cell r="A127" t="str">
            <v>SIMA-5150</v>
          </cell>
          <cell r="B127" t="str">
            <v>[Place] : Impossible d'ajouter / modifier un RC après enregistrement d'une consultation. (chee9eeh)</v>
          </cell>
          <cell r="C127" t="str">
            <v>Franck B.</v>
          </cell>
          <cell r="D127" t="str">
            <v>Fermée</v>
          </cell>
          <cell r="E127" t="str">
            <v>vendredi 06/12/2019 13:14</v>
          </cell>
          <cell r="F127" t="str">
            <v>lundi 09/12/2019 19:35</v>
          </cell>
          <cell r="H127">
            <v>43805</v>
          </cell>
        </row>
        <row r="128">
          <cell r="A128" t="str">
            <v>SIMA-5149</v>
          </cell>
          <cell r="B128" t="str">
            <v>PLACE : erreur 500 lors de l'ajout d'un Rc ou d'un fichier au DCE</v>
          </cell>
          <cell r="C128" t="str">
            <v>Antoine J.</v>
          </cell>
          <cell r="D128" t="str">
            <v>Fermée</v>
          </cell>
          <cell r="E128" t="str">
            <v>vendredi 06/12/2019 12:55</v>
          </cell>
          <cell r="F128" t="str">
            <v>vendredi 20/12/2019 17:50</v>
          </cell>
          <cell r="H128">
            <v>43805</v>
          </cell>
        </row>
        <row r="129">
          <cell r="A129" t="str">
            <v>SIMA-5148</v>
          </cell>
          <cell r="B129" t="str">
            <v>[PLACE] Rapport de production - données interfaces non affichées</v>
          </cell>
          <cell r="C129" t="str">
            <v>Mathieu Mi.</v>
          </cell>
          <cell r="D129" t="str">
            <v>Fermée</v>
          </cell>
          <cell r="E129" t="str">
            <v>vendredi 06/12/2019 10:18</v>
          </cell>
          <cell r="F129" t="str">
            <v>lundi 09/12/2019 19:35</v>
          </cell>
          <cell r="H129">
            <v>43805</v>
          </cell>
        </row>
        <row r="130">
          <cell r="A130" t="str">
            <v>SIMA-5147</v>
          </cell>
          <cell r="B130" t="str">
            <v>[PLACE] Ajout des lignes pour les notes de versions REDAC</v>
          </cell>
          <cell r="C130" t="str">
            <v>Mathieu Mi.</v>
          </cell>
          <cell r="D130" t="str">
            <v>Qualifié</v>
          </cell>
          <cell r="E130" t="str">
            <v>jeudi 05/12/2019 16:46</v>
          </cell>
          <cell r="F130" t="str">
            <v>jeudi 19/12/2019 16:58</v>
          </cell>
          <cell r="H130">
            <v>43804</v>
          </cell>
        </row>
        <row r="131">
          <cell r="A131" t="str">
            <v>SIMA-5146</v>
          </cell>
          <cell r="B131" t="str">
            <v>[EXTRACT MENSUEL] - PLACE : Liste des contrats + entités raccordées à Chorus - 01/2020</v>
          </cell>
          <cell r="C131" t="str">
            <v>Aurélien P.</v>
          </cell>
          <cell r="D131" t="str">
            <v>Ouvert</v>
          </cell>
          <cell r="E131" t="str">
            <v>mercredi 04/12/2019 18:30</v>
          </cell>
          <cell r="F131" t="str">
            <v>jeudi 05/12/2019 11:29</v>
          </cell>
          <cell r="H131">
            <v>43803</v>
          </cell>
        </row>
        <row r="132">
          <cell r="A132" t="str">
            <v>SIMA-5145</v>
          </cell>
          <cell r="B132" t="str">
            <v>[EXTRACT MENSUEL] - PLACE : liste des SIRET acheteurs 01/2020</v>
          </cell>
          <cell r="C132" t="str">
            <v>Aurélien P.</v>
          </cell>
          <cell r="D132" t="str">
            <v>Ouvert</v>
          </cell>
          <cell r="E132" t="str">
            <v>mercredi 04/12/2019 17:29</v>
          </cell>
          <cell r="F132" t="str">
            <v>mercredi 04/12/2019 17:30</v>
          </cell>
          <cell r="H132">
            <v>43803</v>
          </cell>
        </row>
        <row r="133">
          <cell r="A133" t="str">
            <v>SIMA-5144</v>
          </cell>
          <cell r="B133" t="str">
            <v>[EXTRACT MENSUEL] - PLACE : Extractions Statistiques mensuelles consultations : 01/2020</v>
          </cell>
          <cell r="C133" t="str">
            <v>Aurélien P.</v>
          </cell>
          <cell r="D133" t="str">
            <v>Ouvert</v>
          </cell>
          <cell r="E133" t="str">
            <v>mercredi 04/12/2019 17:23</v>
          </cell>
          <cell r="F133" t="str">
            <v>mercredi 04/12/2019 17:23</v>
          </cell>
          <cell r="H133">
            <v>43803</v>
          </cell>
        </row>
        <row r="134">
          <cell r="A134" t="str">
            <v>SIMA-5139</v>
          </cell>
          <cell r="B134" t="str">
            <v>[PLACE][REDAC] Impossible d'accéder à ORME</v>
          </cell>
          <cell r="C134" t="str">
            <v>Julien D.</v>
          </cell>
          <cell r="D134" t="str">
            <v>Fermée</v>
          </cell>
          <cell r="E134" t="str">
            <v>mercredi 04/12/2019 14:41</v>
          </cell>
          <cell r="F134" t="str">
            <v>jeudi 05/12/2019 10:53</v>
          </cell>
          <cell r="H134">
            <v>43803</v>
          </cell>
        </row>
        <row r="135">
          <cell r="A135" t="str">
            <v>SIMA-5138</v>
          </cell>
          <cell r="B135" t="str">
            <v>Mise à jour support Cycle de formation - administrateur</v>
          </cell>
          <cell r="C135" t="str">
            <v>Maxime Boussard</v>
          </cell>
          <cell r="D135" t="str">
            <v>Ouvert</v>
          </cell>
          <cell r="E135" t="str">
            <v>mercredi 04/12/2019 14:19</v>
          </cell>
          <cell r="F135" t="str">
            <v>mercredi 04/12/2019 14:25</v>
          </cell>
          <cell r="H135">
            <v>43803</v>
          </cell>
        </row>
        <row r="136">
          <cell r="A136" t="str">
            <v>SIMA-5137</v>
          </cell>
          <cell r="B136" t="str">
            <v>[PLACE] Réinitialisation d'une décision (iemohp4a)</v>
          </cell>
          <cell r="C136" t="str">
            <v>Saad E.</v>
          </cell>
          <cell r="D136" t="str">
            <v>Fermée</v>
          </cell>
          <cell r="E136" t="str">
            <v>mercredi 04/12/2019 12:22</v>
          </cell>
          <cell r="F136" t="str">
            <v>mercredi 04/12/2019 14:58</v>
          </cell>
          <cell r="H136">
            <v>43803</v>
          </cell>
        </row>
        <row r="137">
          <cell r="A137" t="str">
            <v>SIMA-5135</v>
          </cell>
          <cell r="B137" t="str">
            <v>[PLACE] Publication d'un Avis sur CHROME KO</v>
          </cell>
          <cell r="C137" t="str">
            <v>Julien D.</v>
          </cell>
          <cell r="D137" t="str">
            <v>Qualifié</v>
          </cell>
          <cell r="E137" t="str">
            <v>mercredi 04/12/2019 10:19</v>
          </cell>
          <cell r="F137" t="str">
            <v>mercredi 18/12/2019 15:10</v>
          </cell>
          <cell r="H137">
            <v>43803</v>
          </cell>
        </row>
        <row r="138">
          <cell r="A138" t="str">
            <v>SIMA-5134</v>
          </cell>
          <cell r="B138" t="str">
            <v>[PLACE] [CHORUS] Echanges en rejet avec erreur ARCH_KO (chie9nie)</v>
          </cell>
          <cell r="C138" t="str">
            <v>Julien D.</v>
          </cell>
          <cell r="D138" t="str">
            <v>Fermée</v>
          </cell>
          <cell r="E138" t="str">
            <v>mercredi 04/12/2019 10:13</v>
          </cell>
          <cell r="F138" t="str">
            <v>mercredi 04/12/2019 10:15</v>
          </cell>
          <cell r="H138">
            <v>43803</v>
          </cell>
        </row>
        <row r="139">
          <cell r="A139" t="str">
            <v>SIMA-5133</v>
          </cell>
          <cell r="B139" t="str">
            <v>[PLACE] [CHORUS] Echanges en rejet avec erreur ARCH_KO (soh5wuig)</v>
          </cell>
          <cell r="C139" t="str">
            <v>Julien D.</v>
          </cell>
          <cell r="D139" t="str">
            <v>Fermée</v>
          </cell>
          <cell r="E139" t="str">
            <v>mercredi 04/12/2019 09:53</v>
          </cell>
          <cell r="F139" t="str">
            <v>mercredi 04/12/2019 09:54</v>
          </cell>
          <cell r="H139">
            <v>43803</v>
          </cell>
        </row>
        <row r="140">
          <cell r="A140" t="str">
            <v>SIMA-5132</v>
          </cell>
          <cell r="B140" t="str">
            <v>[PLACE] Renommage de champs pour le WS d'alimentation du rapport de production</v>
          </cell>
          <cell r="C140" t="str">
            <v>Mathieu Mi.</v>
          </cell>
          <cell r="D140" t="str">
            <v>Fermée</v>
          </cell>
          <cell r="E140" t="str">
            <v>mardi 03/12/2019 17:28</v>
          </cell>
          <cell r="F140" t="str">
            <v>vendredi 06/12/2019 10:21</v>
          </cell>
          <cell r="H140">
            <v>43802</v>
          </cell>
        </row>
        <row r="141">
          <cell r="A141" t="str">
            <v>SIMA-5131</v>
          </cell>
          <cell r="B141" t="str">
            <v>[PLACE] Alerte "Synthèse des consultations achevées" Non transmis</v>
          </cell>
          <cell r="C141" t="str">
            <v>Julien D.</v>
          </cell>
          <cell r="D141" t="str">
            <v>Qualifié</v>
          </cell>
          <cell r="E141" t="str">
            <v>mardi 03/12/2019 17:05</v>
          </cell>
          <cell r="F141" t="str">
            <v>mercredi 04/12/2019 16:09</v>
          </cell>
          <cell r="H141">
            <v>43802</v>
          </cell>
        </row>
        <row r="142">
          <cell r="A142" t="str">
            <v>SIMA-5130</v>
          </cell>
          <cell r="B142" t="str">
            <v>[Place] : Demande de création d'enveloppe d'offre fictive.</v>
          </cell>
          <cell r="C142" t="str">
            <v>Franck B.</v>
          </cell>
          <cell r="D142" t="str">
            <v>Ouvert</v>
          </cell>
          <cell r="E142" t="str">
            <v>mardi 03/12/2019 16:53</v>
          </cell>
          <cell r="F142" t="str">
            <v>mercredi 04/12/2019 08:46</v>
          </cell>
          <cell r="H142">
            <v>43802</v>
          </cell>
        </row>
        <row r="143">
          <cell r="A143" t="str">
            <v>SIMA-5129</v>
          </cell>
          <cell r="B143" t="str">
            <v>[PLACE] [DE] Raison sociale à vérifier sur la donnée récupérée côté SN</v>
          </cell>
          <cell r="C143" t="str">
            <v>Mathieu Mi.</v>
          </cell>
          <cell r="D143" t="str">
            <v>Attente client</v>
          </cell>
          <cell r="E143" t="str">
            <v>mardi 03/12/2019 14:31</v>
          </cell>
          <cell r="F143" t="str">
            <v>mercredi 11/12/2019 11:57</v>
          </cell>
          <cell r="H143">
            <v>43802</v>
          </cell>
        </row>
        <row r="144">
          <cell r="A144" t="str">
            <v>SIMA-5128</v>
          </cell>
          <cell r="B144" t="str">
            <v>PLACE CHORUS : Flux rejeté "UPD_KO Incohérence dans ZTDEMAT_LIENS_PJ"</v>
          </cell>
          <cell r="C144" t="str">
            <v>Julien D.</v>
          </cell>
          <cell r="D144" t="str">
            <v>Fermée</v>
          </cell>
          <cell r="E144" t="str">
            <v>mardi 03/12/2019 13:15</v>
          </cell>
          <cell r="F144" t="str">
            <v>lundi 23/12/2019 09:53</v>
          </cell>
          <cell r="H144">
            <v>43802</v>
          </cell>
        </row>
        <row r="145">
          <cell r="A145" t="str">
            <v>SIMA-5127</v>
          </cell>
          <cell r="B145" t="str">
            <v>[PLACE] [Données Essentielles] Mise en place d'une limitation au nombre de données essentielles envoyées à chaque appel</v>
          </cell>
          <cell r="C145" t="str">
            <v>Mathieu Mi.</v>
          </cell>
          <cell r="D145" t="str">
            <v>Fermée</v>
          </cell>
          <cell r="E145" t="str">
            <v>lundi 02/12/2019 18:04</v>
          </cell>
          <cell r="F145" t="str">
            <v>vendredi 20/12/2019 11:27</v>
          </cell>
          <cell r="H145">
            <v>43801</v>
          </cell>
        </row>
        <row r="146">
          <cell r="A146" t="str">
            <v>SIMA-5126</v>
          </cell>
          <cell r="B146" t="str">
            <v>[PLACE] Publication d'un Avis sur CHROME KO</v>
          </cell>
          <cell r="C146" t="str">
            <v>Julien D.</v>
          </cell>
          <cell r="D146" t="str">
            <v>Fermée</v>
          </cell>
          <cell r="E146" t="str">
            <v>lundi 02/12/2019 17:39</v>
          </cell>
          <cell r="F146" t="str">
            <v>mercredi 04/12/2019 10:48</v>
          </cell>
          <cell r="H146">
            <v>43801</v>
          </cell>
        </row>
        <row r="147">
          <cell r="A147" t="str">
            <v>SIMA-5124</v>
          </cell>
          <cell r="B147" t="str">
            <v>[Place] - Offres bloquées sur un statut transitoire 02-12</v>
          </cell>
          <cell r="C147" t="str">
            <v>Julien D.</v>
          </cell>
          <cell r="D147" t="str">
            <v>Fermée</v>
          </cell>
          <cell r="E147" t="str">
            <v>lundi 02/12/2019 17:30</v>
          </cell>
          <cell r="F147" t="str">
            <v>mercredi 04/12/2019 11:20</v>
          </cell>
          <cell r="H147">
            <v>43801</v>
          </cell>
        </row>
        <row r="148">
          <cell r="A148" t="str">
            <v>SIMA-5123</v>
          </cell>
          <cell r="B148" t="str">
            <v>[PLACE] [Signature] Vérification de signature double Ko</v>
          </cell>
          <cell r="C148" t="str">
            <v>Julien D.</v>
          </cell>
          <cell r="D148" t="str">
            <v>Fermée</v>
          </cell>
          <cell r="E148" t="str">
            <v>lundi 02/12/2019 14:29</v>
          </cell>
          <cell r="F148" t="str">
            <v>mercredi 04/12/2019 11:49</v>
          </cell>
          <cell r="H148">
            <v>43801</v>
          </cell>
        </row>
        <row r="149">
          <cell r="A149" t="str">
            <v>SIMA-5122</v>
          </cell>
          <cell r="B149" t="str">
            <v>[Place] : Ouverture d'un pli - OffreID_1469843</v>
          </cell>
          <cell r="C149" t="str">
            <v>Franck B.</v>
          </cell>
          <cell r="D149" t="str">
            <v>Fermée</v>
          </cell>
          <cell r="E149" t="str">
            <v>lundi 02/12/2019 13:50</v>
          </cell>
          <cell r="F149" t="str">
            <v>mardi 03/12/2019 11:14</v>
          </cell>
          <cell r="H149">
            <v>43801</v>
          </cell>
        </row>
        <row r="150">
          <cell r="A150" t="str">
            <v>SIMA-5119</v>
          </cell>
          <cell r="B150" t="str">
            <v>[PLACE] Impossible de déchiffrer les offres 28-11</v>
          </cell>
          <cell r="C150" t="str">
            <v>Julien D.</v>
          </cell>
          <cell r="D150" t="str">
            <v>Fermée</v>
          </cell>
          <cell r="E150" t="str">
            <v>vendredi 29/11/2019 11:09</v>
          </cell>
          <cell r="F150" t="str">
            <v>vendredi 29/11/2019 15:21</v>
          </cell>
          <cell r="H150">
            <v>43798</v>
          </cell>
        </row>
        <row r="151">
          <cell r="A151" t="str">
            <v>SIMA-5118</v>
          </cell>
          <cell r="B151" t="str">
            <v>[PLACE] Impossible de déchiffrer les offres 28-11</v>
          </cell>
          <cell r="C151" t="str">
            <v>Julien D.</v>
          </cell>
          <cell r="D151" t="str">
            <v>Fermée</v>
          </cell>
          <cell r="E151" t="str">
            <v>vendredi 29/11/2019 11:08</v>
          </cell>
          <cell r="F151" t="str">
            <v>vendredi 29/11/2019 11:11</v>
          </cell>
          <cell r="H151">
            <v>43798</v>
          </cell>
        </row>
        <row r="152">
          <cell r="A152" t="str">
            <v>SIMA-5117</v>
          </cell>
          <cell r="B152" t="str">
            <v>[PLACE] Impossible de déchiffrer les offres 28-11 (ax8paecu)</v>
          </cell>
          <cell r="C152" t="str">
            <v>Julien D.</v>
          </cell>
          <cell r="D152" t="str">
            <v>Fermée</v>
          </cell>
          <cell r="E152" t="str">
            <v>vendredi 29/11/2019 10:45</v>
          </cell>
          <cell r="F152" t="str">
            <v>vendredi 29/11/2019 11:09</v>
          </cell>
          <cell r="H152">
            <v>43798</v>
          </cell>
        </row>
        <row r="153">
          <cell r="A153" t="str">
            <v>SIMA-5116</v>
          </cell>
          <cell r="B153" t="str">
            <v>[PLACE] Impossible de déchiffrer les offres 28-11 (ief0ahgh)</v>
          </cell>
          <cell r="C153" t="str">
            <v>Julien D.</v>
          </cell>
          <cell r="D153" t="str">
            <v>Fermée</v>
          </cell>
          <cell r="E153" t="str">
            <v>vendredi 29/11/2019 10:44</v>
          </cell>
          <cell r="F153" t="str">
            <v>vendredi 29/11/2019 11:09</v>
          </cell>
          <cell r="H153">
            <v>43798</v>
          </cell>
        </row>
        <row r="154">
          <cell r="A154" t="str">
            <v>SIMA-5115</v>
          </cell>
          <cell r="B154" t="str">
            <v>[PLACE] Impossible de déchiffrer les offres 28-11 (bai4ue4i)</v>
          </cell>
          <cell r="C154" t="str">
            <v>Julien D.</v>
          </cell>
          <cell r="D154" t="str">
            <v>Fermée</v>
          </cell>
          <cell r="E154" t="str">
            <v>vendredi 29/11/2019 10:42</v>
          </cell>
          <cell r="F154" t="str">
            <v>vendredi 29/11/2019 11:09</v>
          </cell>
          <cell r="H154">
            <v>43798</v>
          </cell>
        </row>
        <row r="155">
          <cell r="A155" t="str">
            <v>SIMA-5114</v>
          </cell>
          <cell r="B155" t="str">
            <v>[PLACE] Impossible de déchiffrer les offres 28-11 (hoy9aeng)</v>
          </cell>
          <cell r="C155" t="str">
            <v>Julien D.</v>
          </cell>
          <cell r="D155" t="str">
            <v>Fermée</v>
          </cell>
          <cell r="E155" t="str">
            <v>vendredi 29/11/2019 10:41</v>
          </cell>
          <cell r="F155" t="str">
            <v>vendredi 29/11/2019 11:09</v>
          </cell>
          <cell r="H155">
            <v>43798</v>
          </cell>
        </row>
        <row r="156">
          <cell r="A156" t="str">
            <v>SIMA-5113</v>
          </cell>
          <cell r="B156" t="str">
            <v>[PLACE] Impossible de déchiffrer les offres 28-11 (opai7jae)</v>
          </cell>
          <cell r="C156" t="str">
            <v>Julien D.</v>
          </cell>
          <cell r="D156" t="str">
            <v>Fermée</v>
          </cell>
          <cell r="E156" t="str">
            <v>vendredi 29/11/2019 10:40</v>
          </cell>
          <cell r="F156" t="str">
            <v>vendredi 29/11/2019 11:09</v>
          </cell>
          <cell r="H156">
            <v>43798</v>
          </cell>
        </row>
        <row r="157">
          <cell r="A157" t="str">
            <v>SIMA-5112</v>
          </cell>
          <cell r="B157" t="str">
            <v>[PLACE] Impossible de déchiffrer les offres 28-11 (nee5opel)</v>
          </cell>
          <cell r="C157" t="str">
            <v>Julien D.</v>
          </cell>
          <cell r="D157" t="str">
            <v>Fermée</v>
          </cell>
          <cell r="E157" t="str">
            <v>vendredi 29/11/2019 10:40</v>
          </cell>
          <cell r="F157" t="str">
            <v>vendredi 29/11/2019 11:09</v>
          </cell>
          <cell r="H157">
            <v>43798</v>
          </cell>
        </row>
        <row r="158">
          <cell r="A158" t="str">
            <v>SIMA-5111</v>
          </cell>
          <cell r="B158" t="str">
            <v>[PLACE] Impossible de déchiffrer les offres 28-11 (ees3ao4k)</v>
          </cell>
          <cell r="C158" t="str">
            <v>Julien D.</v>
          </cell>
          <cell r="D158" t="str">
            <v>Fermée</v>
          </cell>
          <cell r="E158" t="str">
            <v>vendredi 29/11/2019 10:39</v>
          </cell>
          <cell r="F158" t="str">
            <v>vendredi 29/11/2019 11:09</v>
          </cell>
          <cell r="H158">
            <v>43798</v>
          </cell>
        </row>
        <row r="159">
          <cell r="A159" t="str">
            <v>SIMA-5110</v>
          </cell>
          <cell r="B159" t="str">
            <v>[PLACE] Impossible de déchiffrer les offres 28-11 (gahuo7gi)</v>
          </cell>
          <cell r="C159" t="str">
            <v>Julien D.</v>
          </cell>
          <cell r="D159" t="str">
            <v>Fermée</v>
          </cell>
          <cell r="E159" t="str">
            <v>vendredi 29/11/2019 10:38</v>
          </cell>
          <cell r="F159" t="str">
            <v>vendredi 29/11/2019 11:09</v>
          </cell>
          <cell r="H159">
            <v>43798</v>
          </cell>
        </row>
        <row r="160">
          <cell r="A160" t="str">
            <v>SIMA-5109</v>
          </cell>
          <cell r="B160" t="str">
            <v>[PLACE] Impossible de déchiffrer les offres 28-11 (ti4cheoj)</v>
          </cell>
          <cell r="C160" t="str">
            <v>Julien D.</v>
          </cell>
          <cell r="D160" t="str">
            <v>Fermée</v>
          </cell>
          <cell r="E160" t="str">
            <v>vendredi 29/11/2019 10:36</v>
          </cell>
          <cell r="F160" t="str">
            <v>vendredi 29/11/2019 11:09</v>
          </cell>
          <cell r="H160">
            <v>43798</v>
          </cell>
        </row>
        <row r="161">
          <cell r="A161" t="str">
            <v>SIMA-5108</v>
          </cell>
          <cell r="B161" t="str">
            <v>[PLACE] Impossible de déchiffrer les offres 28-11 (rooqu5zo)</v>
          </cell>
          <cell r="C161" t="str">
            <v>Julien D.</v>
          </cell>
          <cell r="D161" t="str">
            <v>Fermée</v>
          </cell>
          <cell r="E161" t="str">
            <v>vendredi 29/11/2019 10:35</v>
          </cell>
          <cell r="F161" t="str">
            <v>vendredi 29/11/2019 11:09</v>
          </cell>
          <cell r="H161">
            <v>43798</v>
          </cell>
        </row>
        <row r="162">
          <cell r="A162" t="str">
            <v>SIMA-5107</v>
          </cell>
          <cell r="B162" t="str">
            <v>[PLACE] Impossible de déchiffrer les offres 28-11 (ahpie9qu)</v>
          </cell>
          <cell r="C162" t="str">
            <v>Julien D.</v>
          </cell>
          <cell r="D162" t="str">
            <v>Fermée</v>
          </cell>
          <cell r="E162" t="str">
            <v>vendredi 29/11/2019 10:35</v>
          </cell>
          <cell r="F162" t="str">
            <v>vendredi 29/11/2019 11:09</v>
          </cell>
          <cell r="H162">
            <v>43798</v>
          </cell>
        </row>
        <row r="163">
          <cell r="A163" t="str">
            <v>SIMA-5106</v>
          </cell>
          <cell r="B163" t="str">
            <v>[PLACE] Impossible de déchiffrer les offres 28-11 (eevoor1l)</v>
          </cell>
          <cell r="C163" t="str">
            <v>Julien D.</v>
          </cell>
          <cell r="D163" t="str">
            <v>Fermée</v>
          </cell>
          <cell r="E163" t="str">
            <v>vendredi 29/11/2019 10:34</v>
          </cell>
          <cell r="F163" t="str">
            <v>vendredi 29/11/2019 11:09</v>
          </cell>
          <cell r="H163">
            <v>43798</v>
          </cell>
        </row>
        <row r="164">
          <cell r="A164" t="str">
            <v>SIMA-5105</v>
          </cell>
          <cell r="B164" t="str">
            <v>[PLACE] Impossible de déchiffrer les offres 28-11 (oovahph8)</v>
          </cell>
          <cell r="C164" t="str">
            <v>Julien D.</v>
          </cell>
          <cell r="D164" t="str">
            <v>Fermée</v>
          </cell>
          <cell r="E164" t="str">
            <v>vendredi 29/11/2019 10:34</v>
          </cell>
          <cell r="F164" t="str">
            <v>vendredi 29/11/2019 11:09</v>
          </cell>
          <cell r="H164">
            <v>43798</v>
          </cell>
        </row>
        <row r="165">
          <cell r="A165" t="str">
            <v>SIMA-5104</v>
          </cell>
          <cell r="B165" t="str">
            <v>[PLACE] Impossible de déchiffrer les offres 28-11 (waez8hae)</v>
          </cell>
          <cell r="C165" t="str">
            <v>Julien D.</v>
          </cell>
          <cell r="D165" t="str">
            <v>Fermée</v>
          </cell>
          <cell r="E165" t="str">
            <v>vendredi 29/11/2019 10:34</v>
          </cell>
          <cell r="F165" t="str">
            <v>vendredi 29/11/2019 11:09</v>
          </cell>
          <cell r="H165">
            <v>43798</v>
          </cell>
        </row>
        <row r="166">
          <cell r="A166" t="str">
            <v>SIMA-5103</v>
          </cell>
          <cell r="B166" t="str">
            <v>[PLACE] Impossible de déchiffrer les offres 28-11 (eo8fohyu)</v>
          </cell>
          <cell r="C166" t="str">
            <v>Julien D.</v>
          </cell>
          <cell r="D166" t="str">
            <v>Fermée</v>
          </cell>
          <cell r="E166" t="str">
            <v>vendredi 29/11/2019 10:33</v>
          </cell>
          <cell r="F166" t="str">
            <v>vendredi 29/11/2019 11:09</v>
          </cell>
          <cell r="H166">
            <v>43798</v>
          </cell>
        </row>
        <row r="167">
          <cell r="A167" t="str">
            <v>SIMA-5102</v>
          </cell>
          <cell r="B167" t="str">
            <v>[PLACE] Impossible de déchiffrer les offres 28-11 (eiseip5t)</v>
          </cell>
          <cell r="C167" t="str">
            <v>Julien D.</v>
          </cell>
          <cell r="D167" t="str">
            <v>Fermée</v>
          </cell>
          <cell r="E167" t="str">
            <v>vendredi 29/11/2019 10:33</v>
          </cell>
          <cell r="F167" t="str">
            <v>vendredi 29/11/2019 11:09</v>
          </cell>
          <cell r="H167">
            <v>43798</v>
          </cell>
        </row>
        <row r="168">
          <cell r="A168" t="str">
            <v>SIMA-5101</v>
          </cell>
          <cell r="B168" t="str">
            <v>[PLACE] Impossible de déchiffrer les offres 28-11 (tuor0aaf)</v>
          </cell>
          <cell r="C168" t="str">
            <v>Julien D.</v>
          </cell>
          <cell r="D168" t="str">
            <v>Fermée</v>
          </cell>
          <cell r="E168" t="str">
            <v>vendredi 29/11/2019 10:32</v>
          </cell>
          <cell r="F168" t="str">
            <v>vendredi 29/11/2019 11:09</v>
          </cell>
          <cell r="H168">
            <v>43798</v>
          </cell>
        </row>
        <row r="169">
          <cell r="A169" t="str">
            <v>SIMA-5100</v>
          </cell>
          <cell r="B169" t="str">
            <v>[PLACE] Impossible de déchiffrer les offres 28-11 (hahah0ot)</v>
          </cell>
          <cell r="C169" t="str">
            <v>Julien D.</v>
          </cell>
          <cell r="D169" t="str">
            <v>Fermée</v>
          </cell>
          <cell r="E169" t="str">
            <v>vendredi 29/11/2019 10:32</v>
          </cell>
          <cell r="F169" t="str">
            <v>vendredi 29/11/2019 11:09</v>
          </cell>
          <cell r="H169">
            <v>43798</v>
          </cell>
        </row>
        <row r="170">
          <cell r="A170" t="str">
            <v>SIMA-5099</v>
          </cell>
          <cell r="B170" t="str">
            <v>[PLACE] Impossible de déchiffrer les offres 28-11 (nee0kohm)</v>
          </cell>
          <cell r="C170" t="str">
            <v>Julien D.</v>
          </cell>
          <cell r="D170" t="str">
            <v>Fermée</v>
          </cell>
          <cell r="E170" t="str">
            <v>vendredi 29/11/2019 10:31</v>
          </cell>
          <cell r="F170" t="str">
            <v>vendredi 29/11/2019 11:09</v>
          </cell>
          <cell r="H170">
            <v>43798</v>
          </cell>
        </row>
        <row r="171">
          <cell r="A171" t="str">
            <v>SIMA-5098</v>
          </cell>
          <cell r="B171" t="str">
            <v>[PLACE] Impossible de déchiffrer les offres 28-11 (xaijee4o)</v>
          </cell>
          <cell r="C171" t="str">
            <v>Julien D.</v>
          </cell>
          <cell r="D171" t="str">
            <v>Fermée</v>
          </cell>
          <cell r="E171" t="str">
            <v>vendredi 29/11/2019 10:31</v>
          </cell>
          <cell r="F171" t="str">
            <v>vendredi 29/11/2019 11:09</v>
          </cell>
          <cell r="H171">
            <v>43798</v>
          </cell>
        </row>
        <row r="172">
          <cell r="A172" t="str">
            <v>SIMA-5097</v>
          </cell>
          <cell r="B172" t="str">
            <v>[PLACE] Impossible de déchiffrer les offres 28-11 (ray5ahte)</v>
          </cell>
          <cell r="C172" t="str">
            <v>Julien D.</v>
          </cell>
          <cell r="D172" t="str">
            <v>Fermée</v>
          </cell>
          <cell r="E172" t="str">
            <v>vendredi 29/11/2019 10:31</v>
          </cell>
          <cell r="F172" t="str">
            <v>vendredi 29/11/2019 11:09</v>
          </cell>
          <cell r="H172">
            <v>43798</v>
          </cell>
        </row>
        <row r="173">
          <cell r="A173" t="str">
            <v>SIMA-5096</v>
          </cell>
          <cell r="B173" t="str">
            <v>[PLACE] Impossible de déchiffrer les offres 28-11 (udohbai5)</v>
          </cell>
          <cell r="C173" t="str">
            <v>Julien D.</v>
          </cell>
          <cell r="D173" t="str">
            <v>Fermée</v>
          </cell>
          <cell r="E173" t="str">
            <v>vendredi 29/11/2019 10:30</v>
          </cell>
          <cell r="F173" t="str">
            <v>vendredi 29/11/2019 11:09</v>
          </cell>
          <cell r="H173">
            <v>43798</v>
          </cell>
        </row>
        <row r="174">
          <cell r="A174" t="str">
            <v>SIMA-5095</v>
          </cell>
          <cell r="B174" t="str">
            <v>[PLACE] Impossible de déchiffrer les offres 28-11 (wai1ajie)</v>
          </cell>
          <cell r="C174" t="str">
            <v>Julien D.</v>
          </cell>
          <cell r="D174" t="str">
            <v>Fermée</v>
          </cell>
          <cell r="E174" t="str">
            <v>vendredi 29/11/2019 10:29</v>
          </cell>
          <cell r="F174" t="str">
            <v>vendredi 29/11/2019 11:09</v>
          </cell>
          <cell r="H174">
            <v>43798</v>
          </cell>
        </row>
        <row r="175">
          <cell r="A175" t="str">
            <v>SIMA-5094</v>
          </cell>
          <cell r="B175" t="str">
            <v>[PLACE] Impossible de déchiffrer les offres 28-11 (bo1iecah)</v>
          </cell>
          <cell r="C175" t="str">
            <v>Julien D.</v>
          </cell>
          <cell r="D175" t="str">
            <v>Fermée</v>
          </cell>
          <cell r="E175" t="str">
            <v>vendredi 29/11/2019 10:29</v>
          </cell>
          <cell r="F175" t="str">
            <v>vendredi 29/11/2019 11:09</v>
          </cell>
          <cell r="H175">
            <v>43798</v>
          </cell>
        </row>
        <row r="176">
          <cell r="A176" t="str">
            <v>SIMA-5093</v>
          </cell>
          <cell r="B176" t="str">
            <v>[PLACE] Impossible de déchiffrer les offres 28-11 (iodadi4e)</v>
          </cell>
          <cell r="C176" t="str">
            <v>Julien D.</v>
          </cell>
          <cell r="D176" t="str">
            <v>Fermée</v>
          </cell>
          <cell r="E176" t="str">
            <v>vendredi 29/11/2019 10:28</v>
          </cell>
          <cell r="F176" t="str">
            <v>vendredi 29/11/2019 11:09</v>
          </cell>
          <cell r="H176">
            <v>43798</v>
          </cell>
        </row>
        <row r="177">
          <cell r="A177" t="str">
            <v>SIMA-5092</v>
          </cell>
          <cell r="B177" t="str">
            <v>[PLACE] Impossible de déchiffrer les offres 28-11 (uigh4nay)</v>
          </cell>
          <cell r="C177" t="str">
            <v>Julien D.</v>
          </cell>
          <cell r="D177" t="str">
            <v>Fermée</v>
          </cell>
          <cell r="E177" t="str">
            <v>vendredi 29/11/2019 10:28</v>
          </cell>
          <cell r="F177" t="str">
            <v>vendredi 29/11/2019 11:09</v>
          </cell>
          <cell r="H177">
            <v>43798</v>
          </cell>
        </row>
        <row r="178">
          <cell r="A178" t="str">
            <v>SIMA-5091</v>
          </cell>
          <cell r="B178" t="str">
            <v>[PLACE] Impossible de déchiffrer les offres 28-11 (eis7ahs4)</v>
          </cell>
          <cell r="C178" t="str">
            <v>Julien D.</v>
          </cell>
          <cell r="D178" t="str">
            <v>Fermée</v>
          </cell>
          <cell r="E178" t="str">
            <v>vendredi 29/11/2019 10:27</v>
          </cell>
          <cell r="F178" t="str">
            <v>vendredi 29/11/2019 11:09</v>
          </cell>
          <cell r="H178">
            <v>43798</v>
          </cell>
        </row>
        <row r="179">
          <cell r="A179" t="str">
            <v>SIMA-5090</v>
          </cell>
          <cell r="B179" t="str">
            <v>[PLACE] Impossible de déchiffrer les offres 28-11 (aith7aev)</v>
          </cell>
          <cell r="C179" t="str">
            <v>Julien D.</v>
          </cell>
          <cell r="D179" t="str">
            <v>Fermée</v>
          </cell>
          <cell r="E179" t="str">
            <v>vendredi 29/11/2019 10:26</v>
          </cell>
          <cell r="F179" t="str">
            <v>vendredi 29/11/2019 11:09</v>
          </cell>
          <cell r="H179">
            <v>43798</v>
          </cell>
        </row>
        <row r="180">
          <cell r="A180" t="str">
            <v>SIMA-5089</v>
          </cell>
          <cell r="B180" t="str">
            <v>[PLACE] Impossible de déchiffrer les offres 28-11 (inigh1wi)</v>
          </cell>
          <cell r="C180" t="str">
            <v>Julien D.</v>
          </cell>
          <cell r="D180" t="str">
            <v>Fermée</v>
          </cell>
          <cell r="E180" t="str">
            <v>vendredi 29/11/2019 10:26</v>
          </cell>
          <cell r="F180" t="str">
            <v>vendredi 29/11/2019 11:09</v>
          </cell>
          <cell r="H180">
            <v>43798</v>
          </cell>
        </row>
        <row r="181">
          <cell r="A181" t="str">
            <v>SIMA-5088</v>
          </cell>
          <cell r="B181" t="str">
            <v>[PLACE] Impossible de déchiffrer les offres 28-11 (aes7aihu)</v>
          </cell>
          <cell r="C181" t="str">
            <v>Julien D.</v>
          </cell>
          <cell r="D181" t="str">
            <v>Fermée</v>
          </cell>
          <cell r="E181" t="str">
            <v>vendredi 29/11/2019 10:24</v>
          </cell>
          <cell r="F181" t="str">
            <v>vendredi 29/11/2019 11:09</v>
          </cell>
          <cell r="H181">
            <v>43798</v>
          </cell>
        </row>
        <row r="182">
          <cell r="A182" t="str">
            <v>SIMA-5087</v>
          </cell>
          <cell r="B182" t="str">
            <v>[PLACE] Impossible de déchiffrer les offres 28-11 (shee5iej)</v>
          </cell>
          <cell r="C182" t="str">
            <v>Julien D.</v>
          </cell>
          <cell r="D182" t="str">
            <v>Fermée</v>
          </cell>
          <cell r="E182" t="str">
            <v>vendredi 29/11/2019 10:24</v>
          </cell>
          <cell r="F182" t="str">
            <v>vendredi 29/11/2019 11:09</v>
          </cell>
          <cell r="H182">
            <v>43798</v>
          </cell>
        </row>
        <row r="183">
          <cell r="A183" t="str">
            <v>SIMA-5086</v>
          </cell>
          <cell r="B183" t="str">
            <v>[PLACE] Impossible de déchiffrer les offres 28-11 (xai0eere)</v>
          </cell>
          <cell r="C183" t="str">
            <v>Julien D.</v>
          </cell>
          <cell r="D183" t="str">
            <v>Fermée</v>
          </cell>
          <cell r="E183" t="str">
            <v>vendredi 29/11/2019 10:23</v>
          </cell>
          <cell r="F183" t="str">
            <v>vendredi 29/11/2019 11:09</v>
          </cell>
          <cell r="H183">
            <v>43798</v>
          </cell>
        </row>
        <row r="184">
          <cell r="A184" t="str">
            <v>SIMA-5085</v>
          </cell>
          <cell r="B184" t="str">
            <v>[PLACE] Impossible de déchiffrer les offres 28-11 (ta6phuo6)</v>
          </cell>
          <cell r="C184" t="str">
            <v>Julien D.</v>
          </cell>
          <cell r="D184" t="str">
            <v>Fermée</v>
          </cell>
          <cell r="E184" t="str">
            <v>vendredi 29/11/2019 10:22</v>
          </cell>
          <cell r="F184" t="str">
            <v>vendredi 29/11/2019 11:09</v>
          </cell>
          <cell r="H184">
            <v>43798</v>
          </cell>
        </row>
        <row r="185">
          <cell r="A185" t="str">
            <v>SIMA-5084</v>
          </cell>
          <cell r="B185" t="str">
            <v>[PLACE] Impossible de déchiffrer les offres 28-11 (aojoh1ru)</v>
          </cell>
          <cell r="C185" t="str">
            <v>Julien D.</v>
          </cell>
          <cell r="D185" t="str">
            <v>Fermée</v>
          </cell>
          <cell r="E185" t="str">
            <v>vendredi 29/11/2019 10:22</v>
          </cell>
          <cell r="F185" t="str">
            <v>vendredi 29/11/2019 11:09</v>
          </cell>
          <cell r="H185">
            <v>43798</v>
          </cell>
        </row>
        <row r="186">
          <cell r="A186" t="str">
            <v>SIMA-5083</v>
          </cell>
          <cell r="B186" t="str">
            <v>[PLACE] Impossible de déchiffrer les offres 28-11 (ko6aigho)</v>
          </cell>
          <cell r="C186" t="str">
            <v>Julien D.</v>
          </cell>
          <cell r="D186" t="str">
            <v>Fermée</v>
          </cell>
          <cell r="E186" t="str">
            <v>vendredi 29/11/2019 10:21</v>
          </cell>
          <cell r="F186" t="str">
            <v>vendredi 29/11/2019 11:09</v>
          </cell>
          <cell r="H186">
            <v>43798</v>
          </cell>
        </row>
        <row r="187">
          <cell r="A187" t="str">
            <v>SIMA-5082</v>
          </cell>
          <cell r="B187" t="str">
            <v>[PLACE] Impossible de déchiffrer les offres 28-11 (aegee1oh)</v>
          </cell>
          <cell r="C187" t="str">
            <v>Julien D.</v>
          </cell>
          <cell r="D187" t="str">
            <v>Fermée</v>
          </cell>
          <cell r="E187" t="str">
            <v>vendredi 29/11/2019 10:21</v>
          </cell>
          <cell r="F187" t="str">
            <v>vendredi 29/11/2019 11:09</v>
          </cell>
          <cell r="H187">
            <v>43798</v>
          </cell>
        </row>
        <row r="188">
          <cell r="A188" t="str">
            <v>SIMA-5081</v>
          </cell>
          <cell r="B188" t="str">
            <v>[PLACE] Impossible de déchiffrer les offres 28-11 (eix9iax4)</v>
          </cell>
          <cell r="C188" t="str">
            <v>Julien D.</v>
          </cell>
          <cell r="D188" t="str">
            <v>Fermée</v>
          </cell>
          <cell r="E188" t="str">
            <v>vendredi 29/11/2019 10:20</v>
          </cell>
          <cell r="F188" t="str">
            <v>vendredi 29/11/2019 11:09</v>
          </cell>
          <cell r="H188">
            <v>43798</v>
          </cell>
        </row>
        <row r="189">
          <cell r="A189" t="str">
            <v>SIMA-5080</v>
          </cell>
          <cell r="B189" t="str">
            <v>[PLACE] Impossible de déchiffrer les offres 28-11 (iu7wi7ir)</v>
          </cell>
          <cell r="C189" t="str">
            <v>Julien D.</v>
          </cell>
          <cell r="D189" t="str">
            <v>Fermée</v>
          </cell>
          <cell r="E189" t="str">
            <v>vendredi 29/11/2019 10:20</v>
          </cell>
          <cell r="F189" t="str">
            <v>vendredi 29/11/2019 11:09</v>
          </cell>
          <cell r="H189">
            <v>43798</v>
          </cell>
        </row>
        <row r="190">
          <cell r="A190" t="str">
            <v>SIMA-5079</v>
          </cell>
          <cell r="B190" t="str">
            <v>[PLACE] Impossible de déchiffrer les offres 28-11 (ooma8sak)</v>
          </cell>
          <cell r="C190" t="str">
            <v>Julien D.</v>
          </cell>
          <cell r="D190" t="str">
            <v>Fermée</v>
          </cell>
          <cell r="E190" t="str">
            <v>vendredi 29/11/2019 10:19</v>
          </cell>
          <cell r="F190" t="str">
            <v>vendredi 29/11/2019 11:09</v>
          </cell>
          <cell r="H190">
            <v>43798</v>
          </cell>
        </row>
        <row r="191">
          <cell r="A191" t="str">
            <v>SIMA-5078</v>
          </cell>
          <cell r="B191" t="str">
            <v>[PLACE] Impossible de déchiffrer les offres 28-11 (che4yoh8)</v>
          </cell>
          <cell r="C191" t="str">
            <v>Julien D.</v>
          </cell>
          <cell r="D191" t="str">
            <v>Fermée</v>
          </cell>
          <cell r="E191" t="str">
            <v>vendredi 29/11/2019 10:19</v>
          </cell>
          <cell r="F191" t="str">
            <v>vendredi 29/11/2019 11:09</v>
          </cell>
          <cell r="H191">
            <v>43798</v>
          </cell>
        </row>
        <row r="192">
          <cell r="A192" t="str">
            <v>SIMA-5077</v>
          </cell>
          <cell r="B192" t="str">
            <v>[PLACE] Impossible de déchiffrer les offres 28-11 (eebah9ah)</v>
          </cell>
          <cell r="C192" t="str">
            <v>Julien D.</v>
          </cell>
          <cell r="D192" t="str">
            <v>Fermée</v>
          </cell>
          <cell r="E192" t="str">
            <v>vendredi 29/11/2019 10:18</v>
          </cell>
          <cell r="F192" t="str">
            <v>vendredi 29/11/2019 11:09</v>
          </cell>
          <cell r="H192">
            <v>43798</v>
          </cell>
        </row>
        <row r="193">
          <cell r="A193" t="str">
            <v>SIMA-5076</v>
          </cell>
          <cell r="B193" t="str">
            <v>[PLACE] Impossible de déchiffrer les offres 28-11 (xo2oshoo)</v>
          </cell>
          <cell r="C193" t="str">
            <v>Julien D.</v>
          </cell>
          <cell r="D193" t="str">
            <v>Fermée</v>
          </cell>
          <cell r="E193" t="str">
            <v>vendredi 29/11/2019 10:18</v>
          </cell>
          <cell r="F193" t="str">
            <v>vendredi 29/11/2019 11:09</v>
          </cell>
          <cell r="H193">
            <v>43798</v>
          </cell>
        </row>
        <row r="194">
          <cell r="A194" t="str">
            <v>SIMA-5075</v>
          </cell>
          <cell r="B194" t="str">
            <v>[PLACE] Impossible de déchiffrer les offres 28-11 (aipho5bo)</v>
          </cell>
          <cell r="C194" t="str">
            <v>Julien D.</v>
          </cell>
          <cell r="D194" t="str">
            <v>Fermée</v>
          </cell>
          <cell r="E194" t="str">
            <v>vendredi 29/11/2019 10:16</v>
          </cell>
          <cell r="F194" t="str">
            <v>vendredi 29/11/2019 11:09</v>
          </cell>
          <cell r="H194">
            <v>43798</v>
          </cell>
        </row>
        <row r="195">
          <cell r="A195" t="str">
            <v>SIMA-5074</v>
          </cell>
          <cell r="B195" t="str">
            <v>[PLACE] Codes CPV inaccessibles sous IE et bloquent la création ou le traitement d'une consultation</v>
          </cell>
          <cell r="C195" t="str">
            <v>Sébastien Martin</v>
          </cell>
          <cell r="D195" t="str">
            <v>Fermée</v>
          </cell>
          <cell r="E195" t="str">
            <v>vendredi 29/11/2019 10:14</v>
          </cell>
          <cell r="F195" t="str">
            <v>vendredi 29/11/2019 11:17</v>
          </cell>
          <cell r="H195">
            <v>43798</v>
          </cell>
        </row>
        <row r="196">
          <cell r="A196" t="str">
            <v>SIMA-5073</v>
          </cell>
          <cell r="B196" t="str">
            <v>[PLACE][Agent][IE] Pas de placeholder dans le champ de recherche rapide</v>
          </cell>
          <cell r="C196" t="str">
            <v>Maxime Boussard</v>
          </cell>
          <cell r="D196" t="str">
            <v>Fermée</v>
          </cell>
          <cell r="E196" t="str">
            <v>jeudi 28/11/2019 18:03</v>
          </cell>
          <cell r="F196" t="str">
            <v>vendredi 06/12/2019 10:21</v>
          </cell>
          <cell r="H196">
            <v>43797</v>
          </cell>
        </row>
        <row r="197">
          <cell r="A197" t="str">
            <v>SIMA-5072</v>
          </cell>
          <cell r="B197" t="str">
            <v>[PLACE] Investigation sur une tentative de dépôt (cahv7ogi)</v>
          </cell>
          <cell r="C197" t="str">
            <v>Julien D.</v>
          </cell>
          <cell r="D197" t="str">
            <v>A faire</v>
          </cell>
          <cell r="E197" t="str">
            <v>jeudi 28/11/2019 13:37</v>
          </cell>
          <cell r="F197" t="str">
            <v>jeudi 19/12/2019 13:55</v>
          </cell>
          <cell r="H197">
            <v>43797</v>
          </cell>
        </row>
        <row r="198">
          <cell r="A198" t="str">
            <v>SIMA-5071</v>
          </cell>
          <cell r="B198" t="str">
            <v>[PLACE] [CHORUS] Echanges en rejet avec erreur ARCH_KO (biox9ahg)</v>
          </cell>
          <cell r="C198" t="str">
            <v>Antoine J.</v>
          </cell>
          <cell r="D198" t="str">
            <v>Fermée</v>
          </cell>
          <cell r="E198" t="str">
            <v>jeudi 28/11/2019 12:25</v>
          </cell>
          <cell r="F198" t="str">
            <v>jeudi 28/11/2019 12:26</v>
          </cell>
          <cell r="H198">
            <v>43797</v>
          </cell>
        </row>
        <row r="199">
          <cell r="A199" t="str">
            <v>SIMA-5070</v>
          </cell>
          <cell r="B199" t="str">
            <v>Place] : OE accès à la candidature DUME - KO</v>
          </cell>
          <cell r="C199" t="str">
            <v>Franck B.</v>
          </cell>
          <cell r="D199" t="str">
            <v>Fermée</v>
          </cell>
          <cell r="E199" t="str">
            <v>jeudi 28/11/2019 11:44</v>
          </cell>
          <cell r="F199" t="str">
            <v>jeudi 28/11/2019 11:47</v>
          </cell>
          <cell r="H199">
            <v>43797</v>
          </cell>
        </row>
        <row r="200">
          <cell r="A200" t="str">
            <v>SIMA-5069</v>
          </cell>
          <cell r="B200" t="str">
            <v>[Place] : OE accès à la candidature DUME - KO</v>
          </cell>
          <cell r="C200" t="str">
            <v>Franck B.</v>
          </cell>
          <cell r="D200" t="str">
            <v>Fermée</v>
          </cell>
          <cell r="E200" t="str">
            <v>jeudi 28/11/2019 11:42</v>
          </cell>
          <cell r="F200" t="str">
            <v>jeudi 28/11/2019 11:47</v>
          </cell>
          <cell r="H200">
            <v>43797</v>
          </cell>
        </row>
        <row r="201">
          <cell r="A201" t="str">
            <v>SIMA-5068</v>
          </cell>
          <cell r="B201" t="str">
            <v>[Place] : OE accès à la candidature DUME - KO</v>
          </cell>
          <cell r="C201" t="str">
            <v>Franck B.</v>
          </cell>
          <cell r="D201" t="str">
            <v>Fermée</v>
          </cell>
          <cell r="E201" t="str">
            <v>jeudi 28/11/2019 11:40</v>
          </cell>
          <cell r="F201" t="str">
            <v>jeudi 28/11/2019 11:47</v>
          </cell>
          <cell r="H201">
            <v>43797</v>
          </cell>
        </row>
        <row r="202">
          <cell r="A202" t="str">
            <v>SIMA-5067</v>
          </cell>
          <cell r="B202" t="str">
            <v>[Place] : OE accès à la candidature DUME - KO</v>
          </cell>
          <cell r="C202" t="str">
            <v>Franck B.</v>
          </cell>
          <cell r="D202" t="str">
            <v>Fermée</v>
          </cell>
          <cell r="E202" t="str">
            <v>jeudi 28/11/2019 11:38</v>
          </cell>
          <cell r="F202" t="str">
            <v>jeudi 28/11/2019 11:47</v>
          </cell>
          <cell r="H202">
            <v>43797</v>
          </cell>
        </row>
        <row r="203">
          <cell r="A203" t="str">
            <v>SIMA-5066</v>
          </cell>
          <cell r="B203" t="str">
            <v>[Place] : OE accès à la candidature DUME - KO</v>
          </cell>
          <cell r="C203" t="str">
            <v>Franck B.</v>
          </cell>
          <cell r="D203" t="str">
            <v>Fermée</v>
          </cell>
          <cell r="E203" t="str">
            <v>jeudi 28/11/2019 11:35</v>
          </cell>
          <cell r="F203" t="str">
            <v>jeudi 28/11/2019 11:53</v>
          </cell>
          <cell r="H203">
            <v>43797</v>
          </cell>
        </row>
        <row r="204">
          <cell r="A204" t="str">
            <v>SIMA-5064</v>
          </cell>
          <cell r="B204" t="str">
            <v>[Place] : OE accès à la candidature DUME - KO</v>
          </cell>
          <cell r="C204" t="str">
            <v>Franck B.</v>
          </cell>
          <cell r="D204" t="str">
            <v>Fermée</v>
          </cell>
          <cell r="E204" t="str">
            <v>jeudi 28/11/2019 11:33</v>
          </cell>
          <cell r="F204" t="str">
            <v>jeudi 28/11/2019 11:48</v>
          </cell>
          <cell r="H204">
            <v>43797</v>
          </cell>
        </row>
        <row r="205">
          <cell r="A205" t="str">
            <v>SIMA-5063</v>
          </cell>
          <cell r="B205" t="str">
            <v>[Place] : OE accès à la candidature DUME - KO</v>
          </cell>
          <cell r="C205" t="str">
            <v>Franck B.</v>
          </cell>
          <cell r="D205" t="str">
            <v>Fermée</v>
          </cell>
          <cell r="E205" t="str">
            <v>jeudi 28/11/2019 11:29</v>
          </cell>
          <cell r="F205" t="str">
            <v>jeudi 28/11/2019 11:48</v>
          </cell>
          <cell r="H205">
            <v>43797</v>
          </cell>
        </row>
        <row r="206">
          <cell r="A206" t="str">
            <v>SIMA-5062</v>
          </cell>
          <cell r="B206" t="str">
            <v>[PLACE][R7] recherche rapide entreprise KO</v>
          </cell>
          <cell r="C206" t="str">
            <v>Maxime Boussard</v>
          </cell>
          <cell r="D206" t="str">
            <v>Fermée</v>
          </cell>
          <cell r="E206" t="str">
            <v>jeudi 28/11/2019 11:21</v>
          </cell>
          <cell r="F206" t="str">
            <v>vendredi 06/12/2019 10:21</v>
          </cell>
          <cell r="H206">
            <v>43797</v>
          </cell>
        </row>
        <row r="207">
          <cell r="A207" t="str">
            <v>SIMA-5061</v>
          </cell>
          <cell r="B207" t="str">
            <v>[PLACE][R7] Régression sur le design du bouton de recherche rapide entreprise</v>
          </cell>
          <cell r="C207" t="str">
            <v>Maxime Boussard</v>
          </cell>
          <cell r="D207" t="str">
            <v>Fermée</v>
          </cell>
          <cell r="E207" t="str">
            <v>jeudi 28/11/2019 11:17</v>
          </cell>
          <cell r="F207" t="str">
            <v>vendredi 06/12/2019 10:21</v>
          </cell>
          <cell r="H207">
            <v>43797</v>
          </cell>
        </row>
        <row r="208">
          <cell r="A208" t="str">
            <v>SIMA-5060</v>
          </cell>
          <cell r="B208" t="str">
            <v>[Place] : OE accès à la candidature DUME - KO</v>
          </cell>
          <cell r="C208" t="str">
            <v>Franck B.</v>
          </cell>
          <cell r="D208" t="str">
            <v>Fermée</v>
          </cell>
          <cell r="E208" t="str">
            <v>jeudi 28/11/2019 11:03</v>
          </cell>
          <cell r="F208" t="str">
            <v>jeudi 28/11/2019 11:48</v>
          </cell>
          <cell r="H208">
            <v>43797</v>
          </cell>
        </row>
        <row r="209">
          <cell r="A209" t="str">
            <v>SIMA-5059</v>
          </cell>
          <cell r="B209" t="str">
            <v>[PLACE] Impossible de déchiffrer les offres 28-11</v>
          </cell>
          <cell r="C209" t="str">
            <v>Julien D.</v>
          </cell>
          <cell r="D209" t="str">
            <v>Fermée</v>
          </cell>
          <cell r="E209" t="str">
            <v>jeudi 28/11/2019 10:48</v>
          </cell>
          <cell r="F209" t="str">
            <v>vendredi 29/11/2019 14:49</v>
          </cell>
          <cell r="H209">
            <v>43797</v>
          </cell>
        </row>
        <row r="210">
          <cell r="A210" t="str">
            <v>SIMA-5057</v>
          </cell>
          <cell r="B210" t="str">
            <v>[PLACE] Affichage de la décision incorrecte</v>
          </cell>
          <cell r="C210" t="str">
            <v>Julien D.</v>
          </cell>
          <cell r="D210" t="str">
            <v>Fermée</v>
          </cell>
          <cell r="E210" t="str">
            <v>mercredi 27/11/2019 14:14</v>
          </cell>
          <cell r="F210" t="str">
            <v>mercredi 11/12/2019 16:20</v>
          </cell>
          <cell r="H210">
            <v>43796</v>
          </cell>
        </row>
        <row r="211">
          <cell r="A211" t="str">
            <v>SIMA-5055</v>
          </cell>
          <cell r="B211" t="str">
            <v>[PLACE][OE] Recherche avancée d'EA par autocomplétion : assemblée nationale absente</v>
          </cell>
          <cell r="C211" t="str">
            <v>Maxime Boussard</v>
          </cell>
          <cell r="D211" t="str">
            <v>Qualifié</v>
          </cell>
          <cell r="E211" t="str">
            <v>mercredi 27/11/2019 12:25</v>
          </cell>
          <cell r="F211" t="str">
            <v>mercredi 27/11/2019 14:11</v>
          </cell>
          <cell r="H211">
            <v>43796</v>
          </cell>
        </row>
        <row r="212">
          <cell r="A212" t="str">
            <v>SIMA-5054</v>
          </cell>
          <cell r="B212" t="str">
            <v>[Place] : Création d'enveloppe d'offre fictive.</v>
          </cell>
          <cell r="C212" t="str">
            <v>Franck B.</v>
          </cell>
          <cell r="D212" t="str">
            <v>Fermée</v>
          </cell>
          <cell r="E212" t="str">
            <v>mercredi 27/11/2019 10:26</v>
          </cell>
          <cell r="F212" t="str">
            <v>mercredi 27/11/2019 10:28</v>
          </cell>
          <cell r="H212">
            <v>43796</v>
          </cell>
        </row>
        <row r="213">
          <cell r="A213" t="str">
            <v>SIMA-5051</v>
          </cell>
          <cell r="B213" t="str">
            <v>[PLACE] Faute d'orthographe quand consultation inaccessible</v>
          </cell>
          <cell r="C213" t="str">
            <v>Mathieu Mi.</v>
          </cell>
          <cell r="D213" t="str">
            <v>Fermée</v>
          </cell>
          <cell r="E213" t="str">
            <v>mercredi 27/11/2019 09:02</v>
          </cell>
          <cell r="F213" t="str">
            <v>vendredi 06/12/2019 10:21</v>
          </cell>
          <cell r="H213">
            <v>43796</v>
          </cell>
        </row>
        <row r="214">
          <cell r="A214" t="str">
            <v>SIMA-5050</v>
          </cell>
          <cell r="B214" t="str">
            <v>[PLACE] Affichage à aligner sur "Prérequis techniques"</v>
          </cell>
          <cell r="C214" t="str">
            <v>Mathieu Mi.</v>
          </cell>
          <cell r="D214" t="str">
            <v>Fermée</v>
          </cell>
          <cell r="E214" t="str">
            <v>mercredi 27/11/2019 08:57</v>
          </cell>
          <cell r="F214" t="str">
            <v>jeudi 19/12/2019 10:56</v>
          </cell>
          <cell r="H214">
            <v>43796</v>
          </cell>
        </row>
        <row r="215">
          <cell r="A215" t="str">
            <v>SIMA-5049</v>
          </cell>
          <cell r="B215" t="str">
            <v>[PLACE] WS - Durée de vie du token</v>
          </cell>
          <cell r="C215" t="str">
            <v>Mathieu Mi.</v>
          </cell>
          <cell r="D215" t="str">
            <v>Fermée</v>
          </cell>
          <cell r="E215" t="str">
            <v>mercredi 27/11/2019 08:44</v>
          </cell>
          <cell r="F215" t="str">
            <v>jeudi 19/12/2019 10:56</v>
          </cell>
          <cell r="H215">
            <v>43796</v>
          </cell>
        </row>
        <row r="216">
          <cell r="A216" t="str">
            <v>SIMA-5048</v>
          </cell>
          <cell r="B216" t="str">
            <v>[PLACE] Code procédure restreinte mal encodé</v>
          </cell>
          <cell r="C216" t="str">
            <v>Mathieu Mi.</v>
          </cell>
          <cell r="D216" t="str">
            <v>Fermée</v>
          </cell>
          <cell r="E216" t="str">
            <v>mardi 26/11/2019 17:52</v>
          </cell>
          <cell r="F216" t="str">
            <v>vendredi 06/12/2019 10:21</v>
          </cell>
          <cell r="H216">
            <v>43795</v>
          </cell>
        </row>
        <row r="217">
          <cell r="A217" t="str">
            <v>SIMA-5047</v>
          </cell>
          <cell r="B217" t="str">
            <v>[PLACE] Ajout d'index dans la table Enveloppe sur la colonne "statut_enveloppe"</v>
          </cell>
          <cell r="C217" t="str">
            <v>Mathieu Mi.</v>
          </cell>
          <cell r="D217" t="str">
            <v>Fermée</v>
          </cell>
          <cell r="E217" t="str">
            <v>mardi 26/11/2019 17:48</v>
          </cell>
          <cell r="F217" t="str">
            <v>vendredi 06/12/2019 10:21</v>
          </cell>
          <cell r="H217">
            <v>43795</v>
          </cell>
        </row>
        <row r="218">
          <cell r="A218" t="str">
            <v>SIMA-5046</v>
          </cell>
          <cell r="B218" t="str">
            <v>[PLACE] Flux RSS - correction d'encoding des contenus des flux</v>
          </cell>
          <cell r="C218" t="str">
            <v>Mathieu Mi.</v>
          </cell>
          <cell r="D218" t="str">
            <v>Fermée</v>
          </cell>
          <cell r="E218" t="str">
            <v>mardi 26/11/2019 17:45</v>
          </cell>
          <cell r="F218" t="str">
            <v>vendredi 06/12/2019 10:21</v>
          </cell>
          <cell r="H218">
            <v>43795</v>
          </cell>
        </row>
        <row r="219">
          <cell r="A219" t="str">
            <v>SIMA-5045</v>
          </cell>
          <cell r="B219" t="str">
            <v>[Place] : Module de Publicité - Avis rejeté (sahr4aej)</v>
          </cell>
          <cell r="C219" t="str">
            <v>Franck B.</v>
          </cell>
          <cell r="D219" t="str">
            <v>Fermée</v>
          </cell>
          <cell r="E219" t="str">
            <v>mardi 26/11/2019 12:34</v>
          </cell>
          <cell r="F219" t="str">
            <v>mardi 26/11/2019 16:31</v>
          </cell>
          <cell r="H219">
            <v>43795</v>
          </cell>
        </row>
        <row r="220">
          <cell r="A220" t="str">
            <v>SIMA-5044</v>
          </cell>
          <cell r="B220" t="str">
            <v>[PLACE] [CHORUS] Echanges en rejet avec erreur ARCH_KO (quao6moo)</v>
          </cell>
          <cell r="C220" t="str">
            <v>Antoine J.</v>
          </cell>
          <cell r="D220" t="str">
            <v>Fermée</v>
          </cell>
          <cell r="E220" t="str">
            <v>mardi 26/11/2019 11:29</v>
          </cell>
          <cell r="F220" t="str">
            <v>mardi 26/11/2019 11:29</v>
          </cell>
          <cell r="H220">
            <v>43795</v>
          </cell>
        </row>
        <row r="221">
          <cell r="A221" t="str">
            <v>SIMA-5043</v>
          </cell>
          <cell r="B221" t="str">
            <v>[PLACE] [CHORUS] Echanges chorus du 22-11 en attente d'un retour</v>
          </cell>
          <cell r="C221" t="str">
            <v>Julien D.</v>
          </cell>
          <cell r="D221" t="str">
            <v>Fermée</v>
          </cell>
          <cell r="E221" t="str">
            <v>mardi 26/11/2019 10:35</v>
          </cell>
          <cell r="F221" t="str">
            <v>mardi 26/11/2019 10:51</v>
          </cell>
          <cell r="H221">
            <v>43795</v>
          </cell>
        </row>
        <row r="222">
          <cell r="A222" t="str">
            <v>SIMA-5042</v>
          </cell>
          <cell r="B222" t="str">
            <v>[PLACE] [CHORUS] Echanges en rejet avec erreur ARCH_KO (quaejah7)</v>
          </cell>
          <cell r="C222" t="str">
            <v>Antoine J.</v>
          </cell>
          <cell r="D222" t="str">
            <v>Fermée</v>
          </cell>
          <cell r="E222" t="str">
            <v>mardi 26/11/2019 10:31</v>
          </cell>
          <cell r="F222" t="str">
            <v>mardi 26/11/2019 10:31</v>
          </cell>
          <cell r="H222">
            <v>43795</v>
          </cell>
        </row>
        <row r="223">
          <cell r="A223" t="str">
            <v>SIMA-5041</v>
          </cell>
          <cell r="B223" t="str">
            <v>[PLACE RDR] : téléchargement asynchrone /le format de l'heure est incorrect dans le mail de confirmation</v>
          </cell>
          <cell r="C223" t="str">
            <v>Sébastien Martin</v>
          </cell>
          <cell r="D223" t="str">
            <v>Fermée</v>
          </cell>
          <cell r="E223" t="str">
            <v>lundi 25/11/2019 16:33</v>
          </cell>
          <cell r="F223" t="str">
            <v>vendredi 06/12/2019 10:21</v>
          </cell>
          <cell r="H223">
            <v>43794</v>
          </cell>
        </row>
        <row r="224">
          <cell r="A224" t="str">
            <v>SIMA-5040</v>
          </cell>
          <cell r="B224" t="str">
            <v>[Place] - Offres bloquées en cours de chiffrement 25-11</v>
          </cell>
          <cell r="C224" t="str">
            <v>Julien D.</v>
          </cell>
          <cell r="D224" t="str">
            <v>Fermée</v>
          </cell>
          <cell r="E224" t="str">
            <v>lundi 25/11/2019 14:04</v>
          </cell>
          <cell r="F224" t="str">
            <v>vendredi 29/11/2019 14:51</v>
          </cell>
          <cell r="H224">
            <v>43794</v>
          </cell>
        </row>
        <row r="225">
          <cell r="A225" t="str">
            <v>SIMA-5039</v>
          </cell>
          <cell r="B225" t="str">
            <v>[Place] - Offres bloquées : En cours de déchiffrement</v>
          </cell>
          <cell r="C225" t="str">
            <v>Julien D.</v>
          </cell>
          <cell r="D225" t="str">
            <v>Fermée</v>
          </cell>
          <cell r="E225" t="str">
            <v>lundi 25/11/2019 10:50</v>
          </cell>
          <cell r="F225" t="str">
            <v>vendredi 29/11/2019 16:26</v>
          </cell>
          <cell r="H225">
            <v>43794</v>
          </cell>
        </row>
        <row r="226">
          <cell r="A226" t="str">
            <v>SIMA-5037</v>
          </cell>
          <cell r="B226" t="str">
            <v>[PLACE][Administration] Déplacement des données d'EA KO</v>
          </cell>
          <cell r="C226" t="str">
            <v>Maxime Boussard</v>
          </cell>
          <cell r="D226" t="str">
            <v>Qualifié</v>
          </cell>
          <cell r="E226" t="str">
            <v>lundi 25/11/2019 09:44</v>
          </cell>
          <cell r="F226" t="str">
            <v>mercredi 11/12/2019 16:26</v>
          </cell>
          <cell r="H226">
            <v>43794</v>
          </cell>
        </row>
        <row r="227">
          <cell r="A227" t="str">
            <v>SIMA-5036</v>
          </cell>
          <cell r="B227" t="str">
            <v>[PLACE] : Demande de création d'offre fictive car l'entreprise envoi uniquement candidature (utah ooqu2moo)</v>
          </cell>
          <cell r="C227" t="str">
            <v>Antoine J.</v>
          </cell>
          <cell r="D227" t="str">
            <v>Fermée</v>
          </cell>
          <cell r="E227" t="str">
            <v>vendredi 22/11/2019 17:43</v>
          </cell>
          <cell r="F227" t="str">
            <v>mercredi 27/11/2019 10:01</v>
          </cell>
          <cell r="H227">
            <v>43791</v>
          </cell>
        </row>
        <row r="228">
          <cell r="A228" t="str">
            <v>SIMA-5035</v>
          </cell>
          <cell r="B228" t="str">
            <v>[PLACE] : Demande de création d'offre fictive car l'entreprise envoi uniquement candidature (utah xi9toh6c)</v>
          </cell>
          <cell r="C228" t="str">
            <v>Antoine J.</v>
          </cell>
          <cell r="D228" t="str">
            <v>Fermée</v>
          </cell>
          <cell r="E228" t="str">
            <v>jeudi 21/11/2019 09:57</v>
          </cell>
          <cell r="F228" t="str">
            <v>vendredi 29/11/2019 11:26</v>
          </cell>
          <cell r="H228">
            <v>43790</v>
          </cell>
        </row>
        <row r="229">
          <cell r="A229" t="str">
            <v>SIMA-5034</v>
          </cell>
          <cell r="B229" t="str">
            <v>[PLACE] : Demande de création d'offre fictive car l'entreprise envoi uniquement candidature (utah te1aen4x)</v>
          </cell>
          <cell r="C229" t="str">
            <v>Antoine J.</v>
          </cell>
          <cell r="D229" t="str">
            <v>Fermée</v>
          </cell>
          <cell r="E229" t="str">
            <v>jeudi 21/11/2019 09:48</v>
          </cell>
          <cell r="F229" t="str">
            <v>mercredi 27/11/2019 09:56</v>
          </cell>
          <cell r="H229">
            <v>43790</v>
          </cell>
        </row>
        <row r="230">
          <cell r="A230" t="str">
            <v>SIMA-5033</v>
          </cell>
          <cell r="B230" t="str">
            <v>[PLACE] Demande de création d'offre fictive car l'entreprise envoi uniquement candidature</v>
          </cell>
          <cell r="C230" t="str">
            <v>Antoine J.</v>
          </cell>
          <cell r="D230" t="str">
            <v>Qualifié</v>
          </cell>
          <cell r="E230" t="str">
            <v>vendredi 22/11/2019 14:29</v>
          </cell>
          <cell r="F230" t="str">
            <v>mercredi 18/12/2019 15:06</v>
          </cell>
          <cell r="H230">
            <v>43791</v>
          </cell>
        </row>
        <row r="231">
          <cell r="A231" t="str">
            <v>SIMA-5031</v>
          </cell>
          <cell r="B231" t="str">
            <v>[PLACE] [CHORUS] Echanges en rejet avec erreur ARCH_KO (eniyae9e)</v>
          </cell>
          <cell r="C231" t="str">
            <v>Antoine J.</v>
          </cell>
          <cell r="D231" t="str">
            <v>Fermée</v>
          </cell>
          <cell r="E231" t="str">
            <v>vendredi 22/11/2019 12:26</v>
          </cell>
          <cell r="F231" t="str">
            <v>vendredi 22/11/2019 12:26</v>
          </cell>
          <cell r="H231">
            <v>43791</v>
          </cell>
        </row>
        <row r="232">
          <cell r="A232" t="str">
            <v>SIMA-5029</v>
          </cell>
          <cell r="B232" t="str">
            <v>PLACE : Le lien vers les messages entreprise est modifié par le logiciel zimbra</v>
          </cell>
          <cell r="C232" t="str">
            <v>Antoine J.</v>
          </cell>
          <cell r="D232" t="str">
            <v>Qualifié</v>
          </cell>
          <cell r="E232" t="str">
            <v>vendredi 22/11/2019 09:52</v>
          </cell>
          <cell r="F232" t="str">
            <v>jeudi 05/12/2019 12:28</v>
          </cell>
          <cell r="H232">
            <v>43791</v>
          </cell>
        </row>
        <row r="233">
          <cell r="A233" t="str">
            <v>SIMA-5028</v>
          </cell>
          <cell r="B233" t="str">
            <v>[PLACE] - ALPHA - Synchronisation des comptes Agent KO en recette évolutive</v>
          </cell>
          <cell r="C233" t="str">
            <v>Aurélien P.</v>
          </cell>
          <cell r="D233" t="str">
            <v>Fermée</v>
          </cell>
          <cell r="E233" t="str">
            <v>jeudi 21/11/2019 11:25</v>
          </cell>
          <cell r="F233" t="str">
            <v>mercredi 18/12/2019 16:01</v>
          </cell>
          <cell r="H233">
            <v>43790</v>
          </cell>
        </row>
        <row r="234">
          <cell r="A234" t="str">
            <v>SIMA-5027</v>
          </cell>
          <cell r="B234" t="str">
            <v>[PLACE] [CHORUS] Echanges en rejet avec erreur ARCH_KO (is1gah8l)</v>
          </cell>
          <cell r="C234" t="str">
            <v>Julien D.</v>
          </cell>
          <cell r="D234" t="str">
            <v>Fermée</v>
          </cell>
          <cell r="E234" t="str">
            <v>jeudi 21/11/2019 11:19</v>
          </cell>
          <cell r="F234" t="str">
            <v>jeudi 21/11/2019 11:20</v>
          </cell>
          <cell r="H234">
            <v>43790</v>
          </cell>
        </row>
        <row r="235">
          <cell r="A235" t="str">
            <v>SIMA-5026</v>
          </cell>
          <cell r="B235" t="str">
            <v>[PLACE] [CHORUS] Echanges en rejet avec erreur ARCH_KO (shub8tho)</v>
          </cell>
          <cell r="C235" t="str">
            <v>Julien D.</v>
          </cell>
          <cell r="D235" t="str">
            <v>Fermée</v>
          </cell>
          <cell r="E235" t="str">
            <v>jeudi 21/11/2019 11:14</v>
          </cell>
          <cell r="F235" t="str">
            <v>jeudi 21/11/2019 11:16</v>
          </cell>
          <cell r="H235">
            <v>43790</v>
          </cell>
        </row>
        <row r="236">
          <cell r="A236" t="str">
            <v>SIMA-5025</v>
          </cell>
          <cell r="B236" t="str">
            <v>[PLACE] Mail de réinitialisation de mot de passe non reçu (thohc2ei)</v>
          </cell>
          <cell r="C236" t="str">
            <v>Jean-Louis V.</v>
          </cell>
          <cell r="D236" t="str">
            <v>Fermée</v>
          </cell>
          <cell r="E236" t="str">
            <v>jeudi 21/11/2019 11:04</v>
          </cell>
          <cell r="F236" t="str">
            <v>jeudi 21/11/2019 11:23</v>
          </cell>
          <cell r="H236">
            <v>43790</v>
          </cell>
        </row>
        <row r="237">
          <cell r="A237" t="str">
            <v>SIMA-5024</v>
          </cell>
          <cell r="B237" t="str">
            <v>[Place] : Recherche de Consultation KO</v>
          </cell>
          <cell r="C237" t="str">
            <v>Franck B.</v>
          </cell>
          <cell r="D237" t="str">
            <v>Fermée</v>
          </cell>
          <cell r="E237" t="str">
            <v>jeudi 21/11/2019 10:33</v>
          </cell>
          <cell r="F237" t="str">
            <v>jeudi 21/11/2019 10:38</v>
          </cell>
          <cell r="H237">
            <v>43790</v>
          </cell>
        </row>
        <row r="238">
          <cell r="A238" t="str">
            <v>SIMA-5023</v>
          </cell>
          <cell r="B238" t="str">
            <v>[PLACE] [CHORUS] Echanges chorus bloqué en "Tiers fournisseur en cours de vérification"</v>
          </cell>
          <cell r="C238" t="str">
            <v>Julien D.</v>
          </cell>
          <cell r="D238" t="str">
            <v>Fermée</v>
          </cell>
          <cell r="E238" t="str">
            <v>jeudi 21/11/2019 10:06</v>
          </cell>
          <cell r="F238" t="str">
            <v>mercredi 27/11/2019 10:23</v>
          </cell>
          <cell r="H238">
            <v>43790</v>
          </cell>
        </row>
        <row r="239">
          <cell r="A239" t="str">
            <v>SIMA-5022</v>
          </cell>
          <cell r="B239" t="str">
            <v>[PLACE] [CHORUS] Echanges chorus bloqué en Erreur</v>
          </cell>
          <cell r="C239" t="str">
            <v>Julien D.</v>
          </cell>
          <cell r="D239" t="str">
            <v>Fermée</v>
          </cell>
          <cell r="E239" t="str">
            <v>mardi 19/11/2019 13:13</v>
          </cell>
          <cell r="F239" t="str">
            <v>vendredi 22/11/2019 14:18</v>
          </cell>
          <cell r="H239">
            <v>43788</v>
          </cell>
        </row>
        <row r="240">
          <cell r="A240" t="str">
            <v>SIMA-5021</v>
          </cell>
          <cell r="B240" t="str">
            <v>[PLACE] [CHORUS] Echanges chorus du 14-11 en attente d'un retour</v>
          </cell>
          <cell r="C240" t="str">
            <v>Julien D.</v>
          </cell>
          <cell r="D240" t="str">
            <v>Fermée</v>
          </cell>
          <cell r="E240" t="str">
            <v>mardi 19/11/2019 11:01</v>
          </cell>
          <cell r="F240" t="str">
            <v>mardi 26/11/2019 09:18</v>
          </cell>
          <cell r="H240">
            <v>43788</v>
          </cell>
        </row>
        <row r="241">
          <cell r="A241" t="str">
            <v>SIMA-5020</v>
          </cell>
          <cell r="B241" t="str">
            <v>[Place] : Recherche de Consultation KO</v>
          </cell>
          <cell r="C241" t="str">
            <v>Franck B.</v>
          </cell>
          <cell r="D241" t="str">
            <v>Fermée</v>
          </cell>
          <cell r="E241" t="str">
            <v>lundi 18/11/2019 22:21</v>
          </cell>
          <cell r="F241" t="str">
            <v>vendredi 29/11/2019 16:16</v>
          </cell>
          <cell r="H241">
            <v>43787</v>
          </cell>
        </row>
        <row r="242">
          <cell r="A242" t="str">
            <v>SIMA-5019</v>
          </cell>
          <cell r="B242" t="str">
            <v>[Place] : Recherche de Consultation KO</v>
          </cell>
          <cell r="C242" t="str">
            <v>Franck B.</v>
          </cell>
          <cell r="D242" t="str">
            <v>Fermée</v>
          </cell>
          <cell r="E242" t="str">
            <v>lundi 18/11/2019 22:15</v>
          </cell>
          <cell r="F242" t="str">
            <v>mardi 19/11/2019 09:50</v>
          </cell>
          <cell r="H242">
            <v>43787</v>
          </cell>
        </row>
        <row r="243">
          <cell r="A243" t="str">
            <v>SIMA-5018</v>
          </cell>
          <cell r="B243" t="str">
            <v>[Place] : Recherche de Consultation KO</v>
          </cell>
          <cell r="C243" t="str">
            <v>Franck B.</v>
          </cell>
          <cell r="D243" t="str">
            <v>Fermée</v>
          </cell>
          <cell r="E243" t="str">
            <v>lundi 18/11/2019 22:14</v>
          </cell>
          <cell r="F243" t="str">
            <v>mardi 19/11/2019 09:48</v>
          </cell>
          <cell r="H243">
            <v>43787</v>
          </cell>
        </row>
        <row r="244">
          <cell r="A244" t="str">
            <v>SIMA-5017</v>
          </cell>
          <cell r="B244" t="str">
            <v>[Place] : Recherche de Consultation KO</v>
          </cell>
          <cell r="C244" t="str">
            <v>Franck B.</v>
          </cell>
          <cell r="D244" t="str">
            <v>Fermée</v>
          </cell>
          <cell r="E244" t="str">
            <v>lundi 18/11/2019 22:11</v>
          </cell>
          <cell r="F244" t="str">
            <v>mardi 19/11/2019 09:41</v>
          </cell>
          <cell r="H244">
            <v>43787</v>
          </cell>
        </row>
        <row r="245">
          <cell r="A245" t="str">
            <v>SIMA-5016</v>
          </cell>
          <cell r="B245" t="str">
            <v>[Place] : Recherche de Consultation KO</v>
          </cell>
          <cell r="C245" t="str">
            <v>Franck B.</v>
          </cell>
          <cell r="D245" t="str">
            <v>Fermée</v>
          </cell>
          <cell r="E245" t="str">
            <v>lundi 18/11/2019 22:10</v>
          </cell>
          <cell r="F245" t="str">
            <v>mardi 19/11/2019 09:44</v>
          </cell>
          <cell r="H245">
            <v>43787</v>
          </cell>
        </row>
        <row r="246">
          <cell r="A246" t="str">
            <v>SIMA-5015</v>
          </cell>
          <cell r="B246" t="str">
            <v>[Place] : Recherche de Consultation KO</v>
          </cell>
          <cell r="C246" t="str">
            <v>Franck B.</v>
          </cell>
          <cell r="D246" t="str">
            <v>Fermée</v>
          </cell>
          <cell r="E246" t="str">
            <v>lundi 18/11/2019 22:09</v>
          </cell>
          <cell r="F246" t="str">
            <v>mardi 19/11/2019 09:52</v>
          </cell>
          <cell r="H246">
            <v>43787</v>
          </cell>
        </row>
        <row r="247">
          <cell r="A247" t="str">
            <v>SIMA-5014</v>
          </cell>
          <cell r="B247" t="str">
            <v>[PLACE] SSI - Hameçonnage d'utilisateurs : Redirection d'URL non vérifiée dans le formulaire de login</v>
          </cell>
          <cell r="C247" t="str">
            <v>Gilles C.</v>
          </cell>
          <cell r="D247" t="str">
            <v>Fermée</v>
          </cell>
          <cell r="E247" t="str">
            <v>lundi 18/11/2019 17:43</v>
          </cell>
          <cell r="F247" t="str">
            <v>jeudi 21/11/2019 19:32</v>
          </cell>
          <cell r="H247">
            <v>43787</v>
          </cell>
        </row>
        <row r="248">
          <cell r="A248" t="str">
            <v>SIMA-5013</v>
          </cell>
          <cell r="B248" t="str">
            <v>[PLACE] Consultation bloquée en EV - Envoi / Publication au BOAMP</v>
          </cell>
          <cell r="C248" t="str">
            <v>Julien D.</v>
          </cell>
          <cell r="D248" t="str">
            <v>Fermée</v>
          </cell>
          <cell r="E248" t="str">
            <v>lundi 18/11/2019 14:10</v>
          </cell>
          <cell r="F248" t="str">
            <v>lundi 18/11/2019 14:13</v>
          </cell>
          <cell r="H248">
            <v>43787</v>
          </cell>
        </row>
        <row r="249">
          <cell r="A249" t="str">
            <v>SIMA-5012</v>
          </cell>
          <cell r="B249" t="str">
            <v>[PLACE] - Chorus - Transmission des flux Chorus en erreur</v>
          </cell>
          <cell r="C249" t="str">
            <v>Aurélien P.</v>
          </cell>
          <cell r="D249" t="str">
            <v>Fermée</v>
          </cell>
          <cell r="E249" t="str">
            <v>lundi 18/11/2019 13:44</v>
          </cell>
          <cell r="F249" t="str">
            <v>lundi 18/11/2019 17:23</v>
          </cell>
          <cell r="H249">
            <v>43787</v>
          </cell>
        </row>
        <row r="250">
          <cell r="A250" t="str">
            <v>SIMA-5011</v>
          </cell>
          <cell r="B250" t="str">
            <v>PLACE : Les alertes entreprises ne fonctionnent plus depuis le 15/11/2019</v>
          </cell>
          <cell r="C250" t="str">
            <v>Antoine J.</v>
          </cell>
          <cell r="D250" t="str">
            <v>Fermée</v>
          </cell>
          <cell r="E250" t="str">
            <v>lundi 18/11/2019 11:22</v>
          </cell>
          <cell r="F250" t="str">
            <v>vendredi 22/11/2019 17:03</v>
          </cell>
          <cell r="H250">
            <v>43787</v>
          </cell>
        </row>
        <row r="251">
          <cell r="A251" t="str">
            <v>SIMA-5010</v>
          </cell>
          <cell r="B251" t="str">
            <v>PLACE : Les alertes entreprises ne fonctionnent plus depuis le 15/11/2019</v>
          </cell>
          <cell r="C251" t="str">
            <v>Antoine J.</v>
          </cell>
          <cell r="D251" t="str">
            <v>Fermée</v>
          </cell>
          <cell r="E251" t="str">
            <v>lundi 18/11/2019 11:06</v>
          </cell>
          <cell r="F251" t="str">
            <v>vendredi 22/11/2019 17:02</v>
          </cell>
          <cell r="H251">
            <v>43787</v>
          </cell>
        </row>
        <row r="252">
          <cell r="A252" t="str">
            <v>SIMA-5009</v>
          </cell>
          <cell r="B252" t="str">
            <v>[STATS COSLA] - Outil ATEXO d'analyse des trafics utilisateurs inaccessible</v>
          </cell>
          <cell r="C252" t="str">
            <v>Aurélien P.</v>
          </cell>
          <cell r="D252" t="str">
            <v>Fermée</v>
          </cell>
          <cell r="E252" t="str">
            <v>lundi 18/11/2019 10:56</v>
          </cell>
          <cell r="F252" t="str">
            <v>mercredi 04/12/2019 15:58</v>
          </cell>
          <cell r="H252">
            <v>43787</v>
          </cell>
        </row>
        <row r="253">
          <cell r="A253" t="str">
            <v>SIMA-5008</v>
          </cell>
          <cell r="B253" t="str">
            <v>[PLACE] Impossible d'attribuer un Appel d'offres restreint - Offre (Défense et sécurité)</v>
          </cell>
          <cell r="C253" t="str">
            <v>Michel K.</v>
          </cell>
          <cell r="D253" t="str">
            <v>Fermée</v>
          </cell>
          <cell r="E253" t="str">
            <v>lundi 18/11/2019 10:20</v>
          </cell>
          <cell r="F253" t="str">
            <v>lundi 18/11/2019 10:47</v>
          </cell>
          <cell r="H253">
            <v>43787</v>
          </cell>
        </row>
        <row r="254">
          <cell r="A254" t="str">
            <v>SIMA-5007</v>
          </cell>
          <cell r="B254" t="str">
            <v>[PLACE] [CHORUS] Echanges en rejet avec erreur ARCH_KO (ahnag0ei)</v>
          </cell>
          <cell r="C254" t="str">
            <v>Julien D.</v>
          </cell>
          <cell r="D254" t="str">
            <v>Fermée</v>
          </cell>
          <cell r="E254" t="str">
            <v>lundi 18/11/2019 10:17</v>
          </cell>
          <cell r="F254" t="str">
            <v>lundi 18/11/2019 10:18</v>
          </cell>
          <cell r="H254">
            <v>43787</v>
          </cell>
        </row>
        <row r="255">
          <cell r="A255" t="str">
            <v>SIMA-5006</v>
          </cell>
          <cell r="B255" t="str">
            <v>[PLACE] - Chorus - Transmission des flux Chorus en erreur</v>
          </cell>
          <cell r="C255" t="str">
            <v>Aurélien P.</v>
          </cell>
          <cell r="D255" t="str">
            <v>Fermée</v>
          </cell>
          <cell r="E255" t="str">
            <v>lundi 18/11/2019 09:46</v>
          </cell>
          <cell r="F255" t="str">
            <v>vendredi 22/11/2019 17:03</v>
          </cell>
          <cell r="H255">
            <v>43787</v>
          </cell>
        </row>
        <row r="256">
          <cell r="A256" t="str">
            <v>SIMA-5005</v>
          </cell>
          <cell r="B256" t="str">
            <v>[RAPPORT DE PRODUCTION] - Tableau d'indicateurs sur les interfaces - Colonnes du 15, 16 et 17 Nov vides</v>
          </cell>
          <cell r="C256" t="str">
            <v>Aurélien P.</v>
          </cell>
          <cell r="D256" t="str">
            <v>Fermée</v>
          </cell>
          <cell r="E256" t="str">
            <v>lundi 18/11/2019 09:17</v>
          </cell>
          <cell r="F256" t="str">
            <v>mercredi 20/11/2019 18:51</v>
          </cell>
          <cell r="H256">
            <v>43787</v>
          </cell>
        </row>
        <row r="257">
          <cell r="A257" t="str">
            <v>SIMA-5004</v>
          </cell>
          <cell r="B257" t="str">
            <v>[PLACE] [CHORUS] Echanges en rejet avec erreur ARCH_KO (doo2xohf)</v>
          </cell>
          <cell r="C257" t="str">
            <v>Julien D.</v>
          </cell>
          <cell r="D257" t="str">
            <v>Fermée</v>
          </cell>
          <cell r="E257" t="str">
            <v>lundi 18/11/2019 09:07</v>
          </cell>
          <cell r="F257" t="str">
            <v>lundi 18/11/2019 09:07</v>
          </cell>
          <cell r="H257">
            <v>43787</v>
          </cell>
        </row>
        <row r="258">
          <cell r="A258" t="str">
            <v>SIMA-5003</v>
          </cell>
          <cell r="B258" t="str">
            <v>[Place] : Demande d'investigation - 2018EFS-CPDL44 (GCI)</v>
          </cell>
          <cell r="C258" t="str">
            <v>Franck B.</v>
          </cell>
          <cell r="D258" t="str">
            <v>Fermée</v>
          </cell>
          <cell r="E258" t="str">
            <v>vendredi 15/11/2019 17:43</v>
          </cell>
          <cell r="F258" t="str">
            <v>vendredi 15/11/2019 17:49</v>
          </cell>
          <cell r="H258">
            <v>43784</v>
          </cell>
        </row>
        <row r="259">
          <cell r="A259" t="str">
            <v>SIMA-5002</v>
          </cell>
          <cell r="B259" t="str">
            <v>[PLACE] Impossible d'attribuer un Appel d'offres restreint - Offre (Défense et sécurité)</v>
          </cell>
          <cell r="C259" t="str">
            <v>Michel K.</v>
          </cell>
          <cell r="D259" t="str">
            <v>Fermée</v>
          </cell>
          <cell r="E259" t="str">
            <v>vendredi 15/11/2019 17:42</v>
          </cell>
          <cell r="F259" t="str">
            <v>lundi 18/11/2019 10:49</v>
          </cell>
          <cell r="H259">
            <v>43784</v>
          </cell>
        </row>
        <row r="260">
          <cell r="A260" t="str">
            <v>SIMA-5001</v>
          </cell>
          <cell r="B260" t="str">
            <v>PLACE : Référence RECT63-2019-112 validation bloquée "le module DUME est momentanément indisponible."</v>
          </cell>
          <cell r="C260" t="str">
            <v>Antoine J.</v>
          </cell>
          <cell r="D260" t="str">
            <v>Fermée</v>
          </cell>
          <cell r="E260" t="str">
            <v>vendredi 15/11/2019 16:53</v>
          </cell>
          <cell r="F260" t="str">
            <v>vendredi 29/11/2019 14:53</v>
          </cell>
          <cell r="H260">
            <v>43784</v>
          </cell>
        </row>
        <row r="261">
          <cell r="A261" t="str">
            <v>SIMA-5000</v>
          </cell>
          <cell r="B261" t="str">
            <v>[PLACE][RdR 2019-02.03.00] Remplacement d'un libellé</v>
          </cell>
          <cell r="C261" t="str">
            <v>Mathieu Mi.</v>
          </cell>
          <cell r="D261" t="str">
            <v>Fermée</v>
          </cell>
          <cell r="E261" t="str">
            <v>vendredi 15/11/2019 16:25</v>
          </cell>
          <cell r="F261" t="str">
            <v>jeudi 28/11/2019 10:22</v>
          </cell>
          <cell r="H261">
            <v>43784</v>
          </cell>
        </row>
        <row r="262">
          <cell r="A262" t="str">
            <v>SIMA-4999</v>
          </cell>
          <cell r="B262" t="str">
            <v>[PLACE] [RdR 2019-02.03.00] Absence de PDF dans l'AR reçu par l'entreprise</v>
          </cell>
          <cell r="C262" t="str">
            <v>Mathieu Mi.</v>
          </cell>
          <cell r="D262" t="str">
            <v>Fermée</v>
          </cell>
          <cell r="E262" t="str">
            <v>vendredi 15/11/2019 16:16</v>
          </cell>
          <cell r="F262" t="str">
            <v>jeudi 28/11/2019 10:22</v>
          </cell>
          <cell r="H262">
            <v>43784</v>
          </cell>
        </row>
        <row r="263">
          <cell r="A263" t="str">
            <v>SIMA-4998</v>
          </cell>
          <cell r="B263" t="str">
            <v>[Place] : Entreprise - Demande de droit administrateur</v>
          </cell>
          <cell r="C263" t="str">
            <v>Franck B.</v>
          </cell>
          <cell r="D263" t="str">
            <v>Fermée</v>
          </cell>
          <cell r="E263" t="str">
            <v>vendredi 15/11/2019 15:48</v>
          </cell>
          <cell r="F263" t="str">
            <v>vendredi 15/11/2019 15:50</v>
          </cell>
          <cell r="H263">
            <v>43784</v>
          </cell>
        </row>
        <row r="264">
          <cell r="A264" t="str">
            <v>SIMA-4997</v>
          </cell>
          <cell r="B264" t="str">
            <v>CHORUS PLACE : Tiers rejeté "TIER_ERRONE" malgré bon numéro de siret</v>
          </cell>
          <cell r="C264" t="str">
            <v>Antoine J.</v>
          </cell>
          <cell r="D264" t="str">
            <v>Fermée</v>
          </cell>
          <cell r="E264" t="str">
            <v>vendredi 15/11/2019 14:40</v>
          </cell>
          <cell r="F264" t="str">
            <v>lundi 18/11/2019 13:34</v>
          </cell>
          <cell r="H264">
            <v>43784</v>
          </cell>
        </row>
        <row r="265">
          <cell r="A265" t="str">
            <v>SIMA-4996</v>
          </cell>
          <cell r="B265" t="str">
            <v>[Place] : Remplacement d'une pièce du DCE : KO</v>
          </cell>
          <cell r="C265" t="str">
            <v>Franck B.</v>
          </cell>
          <cell r="D265" t="str">
            <v>Fermée</v>
          </cell>
          <cell r="E265" t="str">
            <v>vendredi 15/11/2019 14:20</v>
          </cell>
          <cell r="F265" t="str">
            <v>lundi 02/12/2019 11:34</v>
          </cell>
          <cell r="H265">
            <v>43784</v>
          </cell>
        </row>
        <row r="266">
          <cell r="A266" t="str">
            <v>SIMA-4995</v>
          </cell>
          <cell r="B266" t="str">
            <v>[Place] : Remplacement d'une pièce du DCE : KO</v>
          </cell>
          <cell r="C266" t="str">
            <v>Franck B.</v>
          </cell>
          <cell r="D266" t="str">
            <v>Fermée</v>
          </cell>
          <cell r="E266" t="str">
            <v>vendredi 15/11/2019 14:19</v>
          </cell>
          <cell r="F266" t="str">
            <v>lundi 18/11/2019 14:29</v>
          </cell>
          <cell r="H266">
            <v>43784</v>
          </cell>
        </row>
        <row r="267">
          <cell r="A267" t="str">
            <v>SIMA-4994</v>
          </cell>
          <cell r="B267" t="str">
            <v>[PLACE] Impossible d'accéder au formulaire DUME OE sur de nouvelles consultations</v>
          </cell>
          <cell r="C267" t="str">
            <v>Aurélien P.</v>
          </cell>
          <cell r="D267" t="str">
            <v>Attente client</v>
          </cell>
          <cell r="E267" t="str">
            <v>vendredi 15/11/2019 11:40</v>
          </cell>
          <cell r="F267" t="str">
            <v>mercredi 11/12/2019 14:42</v>
          </cell>
          <cell r="H267">
            <v>43784</v>
          </cell>
        </row>
        <row r="268">
          <cell r="A268" t="str">
            <v>SIMA-4993</v>
          </cell>
          <cell r="B268" t="str">
            <v>Données Ormes :"PROCEDURES EN PHASES SUCCESSIVES": Mettre à jour l'infobulle</v>
          </cell>
          <cell r="C268" t="str">
            <v>Marina LE BRAS</v>
          </cell>
          <cell r="D268" t="str">
            <v>Ouvert</v>
          </cell>
          <cell r="E268" t="str">
            <v>vendredi 15/11/2019 10:47</v>
          </cell>
          <cell r="F268" t="str">
            <v>vendredi 15/11/2019 10:47</v>
          </cell>
          <cell r="H268">
            <v>43784</v>
          </cell>
        </row>
        <row r="269">
          <cell r="A269" t="str">
            <v>SIMA-4992</v>
          </cell>
          <cell r="B269" t="str">
            <v>[RAPPORT DE PRODUCTION] - Indicateurs sur la transmission des flux Chorus absents le 14/11/2019</v>
          </cell>
          <cell r="C269" t="str">
            <v>Aurélien P.</v>
          </cell>
          <cell r="D269" t="str">
            <v>Fermée</v>
          </cell>
          <cell r="E269" t="str">
            <v>vendredi 15/11/2019 08:24</v>
          </cell>
          <cell r="F269" t="str">
            <v>vendredi 15/11/2019 13:14</v>
          </cell>
          <cell r="H269">
            <v>43784</v>
          </cell>
        </row>
        <row r="270">
          <cell r="A270" t="str">
            <v>SIMA-4991</v>
          </cell>
          <cell r="B270" t="str">
            <v>[Place] : Déconnexion MOL/PLACE - Agent n'avait plus accès à son avis publicité</v>
          </cell>
          <cell r="C270" t="str">
            <v>Franck B.</v>
          </cell>
          <cell r="D270" t="str">
            <v>Fermée</v>
          </cell>
          <cell r="E270" t="str">
            <v>jeudi 14/11/2019 16:26</v>
          </cell>
          <cell r="F270" t="str">
            <v>jeudi 14/11/2019 16:39</v>
          </cell>
          <cell r="H270">
            <v>43783</v>
          </cell>
        </row>
        <row r="271">
          <cell r="A271" t="str">
            <v>SIMA-4990</v>
          </cell>
          <cell r="B271" t="str">
            <v>[PLACE] [CHORUS] Echanges en rejet avec erreur ARCH_KO (peiwo0ah)</v>
          </cell>
          <cell r="C271" t="str">
            <v>Julien D.</v>
          </cell>
          <cell r="D271" t="str">
            <v>Fermée</v>
          </cell>
          <cell r="E271" t="str">
            <v>jeudi 14/11/2019 16:17</v>
          </cell>
          <cell r="F271" t="str">
            <v>jeudi 14/11/2019 16:17</v>
          </cell>
          <cell r="H271">
            <v>43783</v>
          </cell>
        </row>
        <row r="272">
          <cell r="A272" t="str">
            <v>SIMA-4989</v>
          </cell>
          <cell r="B272" t="str">
            <v>[PLACE] - Code procédure restreinte mal encodé</v>
          </cell>
          <cell r="C272" t="str">
            <v>Saad E.</v>
          </cell>
          <cell r="D272" t="str">
            <v>Fermée</v>
          </cell>
          <cell r="E272" t="str">
            <v>jeudi 14/11/2019 15:05</v>
          </cell>
          <cell r="F272" t="str">
            <v>jeudi 14/11/2019 15:23</v>
          </cell>
          <cell r="H272">
            <v>43783</v>
          </cell>
        </row>
        <row r="273">
          <cell r="A273" t="str">
            <v>SIMA-4988</v>
          </cell>
          <cell r="B273" t="str">
            <v>[PLACE] Problème de lien direct dans le mail d'alerte agent "Réception d'une réponse électronique"</v>
          </cell>
          <cell r="C273" t="str">
            <v>Antoine J.</v>
          </cell>
          <cell r="D273" t="str">
            <v>Qualifié</v>
          </cell>
          <cell r="E273" t="str">
            <v>jeudi 14/11/2019 12:36</v>
          </cell>
          <cell r="F273" t="str">
            <v>jeudi 19/12/2019 17:02</v>
          </cell>
          <cell r="H273">
            <v>43783</v>
          </cell>
        </row>
        <row r="274">
          <cell r="A274" t="str">
            <v>SIMA-4987</v>
          </cell>
          <cell r="B274" t="str">
            <v>[PLACE] Mauvais encodage des mails</v>
          </cell>
          <cell r="C274" t="str">
            <v>Alexandre Sabatou</v>
          </cell>
          <cell r="D274" t="str">
            <v>Fermée</v>
          </cell>
          <cell r="E274" t="str">
            <v>jeudi 14/11/2019 12:13</v>
          </cell>
          <cell r="F274" t="str">
            <v>mercredi 27/11/2019 10:42</v>
          </cell>
          <cell r="H274">
            <v>43783</v>
          </cell>
        </row>
        <row r="275">
          <cell r="A275" t="str">
            <v>SIMA-4986</v>
          </cell>
          <cell r="B275" t="str">
            <v>[PLACE] [CHORUS] Echanges en rejet avec erreur ARCH_KO (yuci2vei)</v>
          </cell>
          <cell r="C275" t="str">
            <v>Julien D.</v>
          </cell>
          <cell r="D275" t="str">
            <v>Fermée</v>
          </cell>
          <cell r="E275" t="str">
            <v>jeudi 14/11/2019 11:34</v>
          </cell>
          <cell r="F275" t="str">
            <v>jeudi 14/11/2019 11:34</v>
          </cell>
          <cell r="H275">
            <v>43783</v>
          </cell>
        </row>
        <row r="276">
          <cell r="A276" t="str">
            <v>SIMA-4985</v>
          </cell>
          <cell r="B276" t="str">
            <v>[PLACE] [CHORUS] Echanges en rejet avec erreur ARCH_KO (ooqu5axa)</v>
          </cell>
          <cell r="C276" t="str">
            <v>Julien D.</v>
          </cell>
          <cell r="D276" t="str">
            <v>Fermée</v>
          </cell>
          <cell r="E276" t="str">
            <v>jeudi 14/11/2019 10:11</v>
          </cell>
          <cell r="F276" t="str">
            <v>jeudi 14/11/2019 10:12</v>
          </cell>
          <cell r="H276">
            <v>43783</v>
          </cell>
        </row>
        <row r="277">
          <cell r="A277" t="str">
            <v>SIMA-4984</v>
          </cell>
          <cell r="B277" t="str">
            <v>Autorité de Certification UNIVERSIGN non reconnue sur PLACE</v>
          </cell>
          <cell r="C277" t="str">
            <v>Michel K.</v>
          </cell>
          <cell r="D277" t="str">
            <v>Fermée</v>
          </cell>
          <cell r="E277" t="str">
            <v>mercredi 13/11/2019 18:26</v>
          </cell>
          <cell r="F277" t="str">
            <v>jeudi 12/12/2019 09:37</v>
          </cell>
          <cell r="H277">
            <v>43782</v>
          </cell>
        </row>
        <row r="278">
          <cell r="A278" t="str">
            <v>SIMA-4983</v>
          </cell>
          <cell r="B278" t="str">
            <v>[Place] : Entreprise ne parvient pas à signer des documents avec l'outil de signature de la plateforme</v>
          </cell>
          <cell r="C278" t="str">
            <v>Michel K.</v>
          </cell>
          <cell r="D278" t="str">
            <v>Fermée</v>
          </cell>
          <cell r="E278" t="str">
            <v>mercredi 13/11/2019 11:34</v>
          </cell>
          <cell r="F278" t="str">
            <v>mercredi 11/12/2019 11:29</v>
          </cell>
          <cell r="H278">
            <v>43782</v>
          </cell>
        </row>
        <row r="279">
          <cell r="A279" t="str">
            <v>SIMA-4982</v>
          </cell>
          <cell r="B279" t="str">
            <v>[PLACE][DE] Données essentielles non publiées??</v>
          </cell>
          <cell r="C279" t="str">
            <v>Maxime Boussard</v>
          </cell>
          <cell r="D279" t="str">
            <v>En cours</v>
          </cell>
          <cell r="E279" t="str">
            <v>mercredi 13/11/2019 10:12</v>
          </cell>
          <cell r="F279" t="str">
            <v>mercredi 11/12/2019 16:47</v>
          </cell>
          <cell r="H279">
            <v>43782</v>
          </cell>
        </row>
        <row r="280">
          <cell r="A280" t="str">
            <v>SIMA-4981</v>
          </cell>
          <cell r="B280" t="str">
            <v>[Rapport de production] - pages sur les graphiques de téléchargement DCE et dépôts vides</v>
          </cell>
          <cell r="C280" t="str">
            <v>Aurélien P.</v>
          </cell>
          <cell r="D280" t="str">
            <v>Fermée</v>
          </cell>
          <cell r="E280" t="str">
            <v>mercredi 13/11/2019 09:04</v>
          </cell>
          <cell r="F280" t="str">
            <v>vendredi 15/11/2019 11:58</v>
          </cell>
          <cell r="H280">
            <v>43782</v>
          </cell>
        </row>
        <row r="281">
          <cell r="A281" t="str">
            <v>SIMA-4980</v>
          </cell>
          <cell r="B281" t="str">
            <v>[PLACE] [CHORUS] Echanges en rejet avec erreur ARCH_KO (sheech3g)</v>
          </cell>
          <cell r="C281" t="str">
            <v>Julien D.</v>
          </cell>
          <cell r="D281" t="str">
            <v>Fermée</v>
          </cell>
          <cell r="E281" t="str">
            <v>mardi 12/11/2019 16:01</v>
          </cell>
          <cell r="F281" t="str">
            <v>jeudi 14/11/2019 10:16</v>
          </cell>
          <cell r="H281">
            <v>43781</v>
          </cell>
        </row>
        <row r="282">
          <cell r="A282" t="str">
            <v>SIMA-4979</v>
          </cell>
          <cell r="B282" t="str">
            <v>[PLACE] [CHORUS] Echanges en rejet avec erreur ARCH_KO (anavum6e)</v>
          </cell>
          <cell r="C282" t="str">
            <v>Julien D.</v>
          </cell>
          <cell r="D282" t="str">
            <v>Fermée</v>
          </cell>
          <cell r="E282" t="str">
            <v>mardi 12/11/2019 15:59</v>
          </cell>
          <cell r="F282" t="str">
            <v>jeudi 14/11/2019 10:16</v>
          </cell>
          <cell r="H282">
            <v>43781</v>
          </cell>
        </row>
        <row r="283">
          <cell r="A283" t="str">
            <v>SIMA-4978</v>
          </cell>
          <cell r="B283" t="str">
            <v>[PLACE][ARCHIVAGE] PLACE n'est plus utilisable pendant le téléchargement d'une archive</v>
          </cell>
          <cell r="C283" t="str">
            <v>Maxime Boussard</v>
          </cell>
          <cell r="D283" t="str">
            <v>Fermée</v>
          </cell>
          <cell r="E283" t="str">
            <v>mardi 12/11/2019 15:44</v>
          </cell>
          <cell r="F283" t="str">
            <v>vendredi 06/12/2019 10:52</v>
          </cell>
          <cell r="H283">
            <v>43781</v>
          </cell>
        </row>
        <row r="284">
          <cell r="A284" t="str">
            <v>SIMA-4977</v>
          </cell>
          <cell r="B284" t="str">
            <v>[Place] : Entreprise ne parvient pas à signer des documents avec l'outil de signature de la plateforme</v>
          </cell>
          <cell r="C284" t="str">
            <v>Michel K.</v>
          </cell>
          <cell r="D284" t="str">
            <v>Fermée</v>
          </cell>
          <cell r="E284" t="str">
            <v>mardi 12/11/2019 14:46</v>
          </cell>
          <cell r="F284" t="str">
            <v>mardi 17/12/2019 16:37</v>
          </cell>
          <cell r="H284">
            <v>43781</v>
          </cell>
        </row>
        <row r="285">
          <cell r="A285" t="str">
            <v>SIMA-4976</v>
          </cell>
          <cell r="B285" t="str">
            <v>[PLACE][OE] Mention de "sous-traitant" à supprimer</v>
          </cell>
          <cell r="C285" t="str">
            <v>Maxime Boussard</v>
          </cell>
          <cell r="D285" t="str">
            <v>Qualifié</v>
          </cell>
          <cell r="E285" t="str">
            <v>mardi 12/11/2019 14:07</v>
          </cell>
          <cell r="F285" t="str">
            <v>mardi 17/12/2019 12:12</v>
          </cell>
          <cell r="H285">
            <v>43781</v>
          </cell>
        </row>
        <row r="286">
          <cell r="A286" t="str">
            <v>SIMA-4975</v>
          </cell>
          <cell r="B286" t="str">
            <v>[PLACE] - MPE REC CORR - Accusé de réception d'un dépôt non envoyé</v>
          </cell>
          <cell r="C286" t="str">
            <v>Aurélien P.</v>
          </cell>
          <cell r="D286" t="str">
            <v>Fermée</v>
          </cell>
          <cell r="E286" t="str">
            <v>mardi 12/11/2019 12:20</v>
          </cell>
          <cell r="F286" t="str">
            <v>jeudi 14/11/2019 12:26</v>
          </cell>
          <cell r="H286">
            <v>43781</v>
          </cell>
        </row>
        <row r="287">
          <cell r="A287" t="str">
            <v>SIMA-4974</v>
          </cell>
          <cell r="B287" t="str">
            <v>[Place] : Désarchivage Consultation</v>
          </cell>
          <cell r="C287" t="str">
            <v>Franck B.</v>
          </cell>
          <cell r="D287" t="str">
            <v>Backlog</v>
          </cell>
          <cell r="E287" t="str">
            <v>mardi 12/11/2019 12:01</v>
          </cell>
          <cell r="F287" t="str">
            <v>mercredi 20/11/2019 13:37</v>
          </cell>
          <cell r="H287">
            <v>43781</v>
          </cell>
        </row>
        <row r="288">
          <cell r="A288" t="str">
            <v>SIMA-4973</v>
          </cell>
          <cell r="B288" t="str">
            <v>[PLACE] [CHORUS] Echanges en rejet avec erreur ARCH_KO (kael4uth)</v>
          </cell>
          <cell r="C288" t="str">
            <v>Julien D.</v>
          </cell>
          <cell r="D288" t="str">
            <v>Fermée</v>
          </cell>
          <cell r="E288" t="str">
            <v>mardi 12/11/2019 10:11</v>
          </cell>
          <cell r="F288" t="str">
            <v>jeudi 14/11/2019 10:15</v>
          </cell>
          <cell r="H288">
            <v>43781</v>
          </cell>
        </row>
        <row r="289">
          <cell r="A289" t="str">
            <v>SIMA-4972</v>
          </cell>
          <cell r="B289" t="str">
            <v>[PLACE] [CHORUS] Echanges en rejet avec erreur ARCH_KO (jiefoh9i)</v>
          </cell>
          <cell r="C289" t="str">
            <v>Julien D.</v>
          </cell>
          <cell r="D289" t="str">
            <v>Fermée</v>
          </cell>
          <cell r="E289" t="str">
            <v>mardi 12/11/2019 10:10</v>
          </cell>
          <cell r="F289" t="str">
            <v>jeudi 14/11/2019 10:15</v>
          </cell>
          <cell r="H289">
            <v>43781</v>
          </cell>
        </row>
        <row r="290">
          <cell r="A290" t="str">
            <v>SIMA-4971</v>
          </cell>
          <cell r="B290" t="str">
            <v>[PLACE] [CHORUS] Echanges en rejet avec erreur ARCH_KO (uv5ouqu9)</v>
          </cell>
          <cell r="C290" t="str">
            <v>Julien D.</v>
          </cell>
          <cell r="D290" t="str">
            <v>Fermée</v>
          </cell>
          <cell r="E290" t="str">
            <v>mardi 12/11/2019 10:05</v>
          </cell>
          <cell r="F290" t="str">
            <v>jeudi 14/11/2019 10:15</v>
          </cell>
          <cell r="H290">
            <v>43781</v>
          </cell>
        </row>
        <row r="291">
          <cell r="A291" t="str">
            <v>SIMA-4970</v>
          </cell>
          <cell r="B291" t="str">
            <v>[PLACE] [CHORUS] Echanges en rejet avec erreur ARCH_KO (rie1toof)</v>
          </cell>
          <cell r="C291" t="str">
            <v>Julien D.</v>
          </cell>
          <cell r="D291" t="str">
            <v>Fermée</v>
          </cell>
          <cell r="E291" t="str">
            <v>mardi 12/11/2019 10:04</v>
          </cell>
          <cell r="F291" t="str">
            <v>jeudi 14/11/2019 10:15</v>
          </cell>
          <cell r="H291">
            <v>43781</v>
          </cell>
        </row>
        <row r="292">
          <cell r="A292" t="str">
            <v>SIMA-4968</v>
          </cell>
          <cell r="B292" t="str">
            <v>[PLACE] - RAPPORT DE PRODUCTION - Indicateur sur les flux Chorus reçus et intégrés à 35%</v>
          </cell>
          <cell r="C292" t="str">
            <v>Aurélien P.</v>
          </cell>
          <cell r="D292" t="str">
            <v>Fermée</v>
          </cell>
          <cell r="E292" t="str">
            <v>mardi 12/11/2019 08:13</v>
          </cell>
          <cell r="F292" t="str">
            <v>mardi 12/11/2019 11:21</v>
          </cell>
          <cell r="H292">
            <v>43781</v>
          </cell>
        </row>
        <row r="293">
          <cell r="A293" t="str">
            <v>SIMA-4967</v>
          </cell>
          <cell r="B293" t="str">
            <v>[PLACE] [CHORUS] Flux Chorus bloqué en cours de vérification (lai9ao6x)</v>
          </cell>
          <cell r="C293" t="str">
            <v>Julien D.</v>
          </cell>
          <cell r="D293" t="str">
            <v>Fermée</v>
          </cell>
          <cell r="E293" t="str">
            <v>vendredi 08/11/2019 16:10</v>
          </cell>
          <cell r="F293" t="str">
            <v>vendredi 08/11/2019 16:11</v>
          </cell>
          <cell r="H293">
            <v>43777</v>
          </cell>
        </row>
        <row r="294">
          <cell r="A294" t="str">
            <v>SIMA-4966</v>
          </cell>
          <cell r="B294" t="str">
            <v>[DUME] Amélioration des logs - retrait des propriétés additionnelles envoyées par le SN dans le parsing</v>
          </cell>
          <cell r="C294" t="str">
            <v>Mathieu Mi.</v>
          </cell>
          <cell r="D294" t="str">
            <v>Fermée</v>
          </cell>
          <cell r="E294" t="str">
            <v>vendredi 08/11/2019 15:38</v>
          </cell>
          <cell r="F294" t="str">
            <v>jeudi 19/12/2019 14:50</v>
          </cell>
          <cell r="H294">
            <v>43777</v>
          </cell>
        </row>
        <row r="295">
          <cell r="A295" t="str">
            <v>SIMA-4965</v>
          </cell>
          <cell r="B295" t="str">
            <v>[PLACE] [CHORUS] Echanges en rejet avec erreur ARCH_KO (tej2noce )</v>
          </cell>
          <cell r="C295" t="str">
            <v>Julien D.</v>
          </cell>
          <cell r="D295" t="str">
            <v>Fermée</v>
          </cell>
          <cell r="E295" t="str">
            <v>vendredi 08/11/2019 15:27</v>
          </cell>
          <cell r="F295" t="str">
            <v>vendredi 08/11/2019 15:28</v>
          </cell>
          <cell r="H295">
            <v>43777</v>
          </cell>
        </row>
        <row r="296">
          <cell r="A296" t="str">
            <v>SIMA-4964</v>
          </cell>
          <cell r="B296" t="str">
            <v>[PLACE] [CHORUS] Flux Chorus bloqué en cours de vérification</v>
          </cell>
          <cell r="C296" t="str">
            <v>Julien D.</v>
          </cell>
          <cell r="D296" t="str">
            <v>Fermée</v>
          </cell>
          <cell r="E296" t="str">
            <v>vendredi 08/11/2019 14:57</v>
          </cell>
          <cell r="F296" t="str">
            <v>mardi 26/11/2019 10:35</v>
          </cell>
          <cell r="H296">
            <v>43777</v>
          </cell>
        </row>
        <row r="297">
          <cell r="A297" t="str">
            <v>SIMA-4963</v>
          </cell>
          <cell r="B297" t="str">
            <v>[PLACE] [CHORUS] Flux Chorus bloqué en cours de vérification (aepe3xoo)</v>
          </cell>
          <cell r="C297" t="str">
            <v>Julien D.</v>
          </cell>
          <cell r="D297" t="str">
            <v>Fermée</v>
          </cell>
          <cell r="E297" t="str">
            <v>vendredi 08/11/2019 14:54</v>
          </cell>
          <cell r="F297" t="str">
            <v>vendredi 08/11/2019 16:10</v>
          </cell>
          <cell r="H297">
            <v>43777</v>
          </cell>
        </row>
        <row r="298">
          <cell r="A298" t="str">
            <v>SIMA-4962</v>
          </cell>
          <cell r="B298" t="str">
            <v>[PLACE] [CHORUS] Flux Chorus bloqué en cours de vérification (sigh8aeh)</v>
          </cell>
          <cell r="C298" t="str">
            <v>Julien D.</v>
          </cell>
          <cell r="D298" t="str">
            <v>Fermée</v>
          </cell>
          <cell r="E298" t="str">
            <v>vendredi 08/11/2019 14:50</v>
          </cell>
          <cell r="F298" t="str">
            <v>vendredi 08/11/2019 16:10</v>
          </cell>
          <cell r="H298">
            <v>43777</v>
          </cell>
        </row>
        <row r="299">
          <cell r="A299" t="str">
            <v>SIMA-4960</v>
          </cell>
          <cell r="B299" t="str">
            <v>[PLACE] Messagerie sécurisée - Mail du 07-11 non transmis</v>
          </cell>
          <cell r="C299" t="str">
            <v>Julien D.</v>
          </cell>
          <cell r="D299" t="str">
            <v>Fermée</v>
          </cell>
          <cell r="E299" t="str">
            <v>vendredi 08/11/2019 14:05</v>
          </cell>
          <cell r="F299" t="str">
            <v>vendredi 08/11/2019 14:07</v>
          </cell>
          <cell r="H299">
            <v>43777</v>
          </cell>
        </row>
        <row r="300">
          <cell r="A300" t="str">
            <v>SIMA-4959</v>
          </cell>
          <cell r="B300" t="str">
            <v>[Place] : Désarchivage Consultation</v>
          </cell>
          <cell r="C300" t="str">
            <v>Franck B.</v>
          </cell>
          <cell r="D300" t="str">
            <v>Backlog</v>
          </cell>
          <cell r="E300" t="str">
            <v>vendredi 08/11/2019 13:35</v>
          </cell>
          <cell r="F300" t="str">
            <v>jeudi 19/12/2019 14:41</v>
          </cell>
          <cell r="H300">
            <v>43777</v>
          </cell>
        </row>
        <row r="301">
          <cell r="A301" t="str">
            <v>SIMA-4958</v>
          </cell>
          <cell r="B301" t="str">
            <v>[PLACE] [CHORUS] Flux Chorus bloqué en cours de vérification (boch5ahv)</v>
          </cell>
          <cell r="C301" t="str">
            <v>Julien D.</v>
          </cell>
          <cell r="D301" t="str">
            <v>Fermée</v>
          </cell>
          <cell r="E301" t="str">
            <v>vendredi 08/11/2019 12:01</v>
          </cell>
          <cell r="F301" t="str">
            <v>vendredi 08/11/2019 14:58</v>
          </cell>
          <cell r="H301">
            <v>43777</v>
          </cell>
        </row>
        <row r="302">
          <cell r="A302" t="str">
            <v>SIMA-4957</v>
          </cell>
          <cell r="B302" t="str">
            <v>[PLACE][ARCHIVAGE] archives contenant le même fichier en double</v>
          </cell>
          <cell r="C302" t="str">
            <v>Maxime Boussard</v>
          </cell>
          <cell r="D302" t="str">
            <v>Fermée</v>
          </cell>
          <cell r="E302" t="str">
            <v>vendredi 08/11/2019 11:23</v>
          </cell>
          <cell r="F302" t="str">
            <v>mercredi 11/12/2019 11:56</v>
          </cell>
          <cell r="H302">
            <v>43777</v>
          </cell>
        </row>
        <row r="303">
          <cell r="A303" t="str">
            <v>SIMA-4956</v>
          </cell>
          <cell r="B303" t="str">
            <v>[PLACE] [CHORUS] Erreur lors de la génération du flux Chorus (meev4eez)</v>
          </cell>
          <cell r="C303" t="str">
            <v>Julien D.</v>
          </cell>
          <cell r="D303" t="str">
            <v>Fermée</v>
          </cell>
          <cell r="E303" t="str">
            <v>vendredi 08/11/2019 09:41</v>
          </cell>
          <cell r="F303" t="str">
            <v>mercredi 11/12/2019 10:56</v>
          </cell>
          <cell r="H303">
            <v>43777</v>
          </cell>
        </row>
        <row r="304">
          <cell r="A304" t="str">
            <v>SIMA-4955</v>
          </cell>
          <cell r="B304" t="str">
            <v>[REC] Authentification PLACE KO</v>
          </cell>
          <cell r="C304" t="str">
            <v>MEGHRAOUA Yanis</v>
          </cell>
          <cell r="D304" t="str">
            <v>Fermée</v>
          </cell>
          <cell r="E304" t="str">
            <v>jeudi 07/11/2019 16:19</v>
          </cell>
          <cell r="F304" t="str">
            <v>jeudi 07/11/2019 17:13</v>
          </cell>
          <cell r="H304">
            <v>43776</v>
          </cell>
        </row>
        <row r="305">
          <cell r="A305" t="str">
            <v>SIMA-4954</v>
          </cell>
          <cell r="B305" t="str">
            <v>[PLACE] [CHORUS] Erreur lors de la génération du flux Chorus (aicee1bu)</v>
          </cell>
          <cell r="C305" t="str">
            <v>Julien D.</v>
          </cell>
          <cell r="D305" t="str">
            <v>Fermée</v>
          </cell>
          <cell r="E305" t="str">
            <v>jeudi 07/11/2019 15:22</v>
          </cell>
          <cell r="F305" t="str">
            <v>mercredi 11/12/2019 10:56</v>
          </cell>
          <cell r="H305">
            <v>43776</v>
          </cell>
        </row>
        <row r="306">
          <cell r="A306" t="str">
            <v>SIMA-4953</v>
          </cell>
          <cell r="B306" t="str">
            <v>[Place]: Vérification Envoi Mail - "maitrise-oeuvre@safege.fr" - 18/07/2019</v>
          </cell>
          <cell r="C306" t="str">
            <v>Franck B.</v>
          </cell>
          <cell r="D306" t="str">
            <v>Fermée</v>
          </cell>
          <cell r="E306" t="str">
            <v>jeudi 07/11/2019 15:21</v>
          </cell>
          <cell r="F306" t="str">
            <v>lundi 18/11/2019 10:12</v>
          </cell>
          <cell r="H306">
            <v>43776</v>
          </cell>
        </row>
        <row r="307">
          <cell r="A307" t="str">
            <v>SIMA-4952</v>
          </cell>
          <cell r="B307" t="str">
            <v>[PLACE] [CHORUS] Echanges en rejet avec erreur ARCH_KO (zungoh9o)</v>
          </cell>
          <cell r="C307" t="str">
            <v>Julien D.</v>
          </cell>
          <cell r="D307" t="str">
            <v>Fermée</v>
          </cell>
          <cell r="E307" t="str">
            <v>jeudi 07/11/2019 14:56</v>
          </cell>
          <cell r="F307" t="str">
            <v>jeudi 07/11/2019 14:58</v>
          </cell>
          <cell r="H307">
            <v>43776</v>
          </cell>
        </row>
        <row r="308">
          <cell r="A308" t="str">
            <v>SIMA-4951</v>
          </cell>
          <cell r="B308" t="str">
            <v>[PLACE][ARCHIVAGE] archives et mails en doublons, archives manquantes</v>
          </cell>
          <cell r="C308" t="str">
            <v>Maxime Boussard</v>
          </cell>
          <cell r="D308" t="str">
            <v>Fermée</v>
          </cell>
          <cell r="E308" t="str">
            <v>jeudi 07/11/2019 14:51</v>
          </cell>
          <cell r="F308" t="str">
            <v>mardi 12/11/2019 11:30</v>
          </cell>
          <cell r="H308">
            <v>43776</v>
          </cell>
        </row>
        <row r="309">
          <cell r="A309" t="str">
            <v>SIMA-4950</v>
          </cell>
          <cell r="B309" t="str">
            <v>PLACE : Réf. RECT63-2019-112 impossible d'ajouter un lot</v>
          </cell>
          <cell r="C309" t="str">
            <v>Antoine J.</v>
          </cell>
          <cell r="D309" t="str">
            <v>Fermée</v>
          </cell>
          <cell r="E309" t="str">
            <v>jeudi 07/11/2019 12:59</v>
          </cell>
          <cell r="F309" t="str">
            <v>jeudi 07/11/2019 13:12</v>
          </cell>
          <cell r="H309">
            <v>43776</v>
          </cell>
        </row>
        <row r="310">
          <cell r="A310" t="str">
            <v>SIMA-4949</v>
          </cell>
          <cell r="B310" t="str">
            <v>[PLACE] Ajout d'un certificat KPN BV PKIoverheid Organisatie Persoon CA - G3</v>
          </cell>
          <cell r="C310" t="str">
            <v>Julien D.</v>
          </cell>
          <cell r="D310" t="str">
            <v>Fermée</v>
          </cell>
          <cell r="E310" t="str">
            <v>jeudi 07/11/2019 12:56</v>
          </cell>
          <cell r="F310" t="str">
            <v>jeudi 12/12/2019 09:44</v>
          </cell>
          <cell r="H310">
            <v>43776</v>
          </cell>
        </row>
        <row r="311">
          <cell r="A311" t="str">
            <v>SIMA-4948</v>
          </cell>
          <cell r="B311" t="str">
            <v>[PLACE][REDAC] Impossible de sélectionner un canevas</v>
          </cell>
          <cell r="C311" t="str">
            <v>Julien D.</v>
          </cell>
          <cell r="D311" t="str">
            <v>Fermée</v>
          </cell>
          <cell r="E311" t="str">
            <v>jeudi 07/11/2019 11:56</v>
          </cell>
          <cell r="F311" t="str">
            <v>vendredi 08/11/2019 14:25</v>
          </cell>
          <cell r="H311">
            <v>43776</v>
          </cell>
        </row>
        <row r="312">
          <cell r="A312" t="str">
            <v>SIMA-4946</v>
          </cell>
          <cell r="B312" t="str">
            <v>[EXTRACT MENSUEL] - PLACE : Extractions Statistiques mensuelles consultations : 12/2019</v>
          </cell>
          <cell r="C312" t="str">
            <v>Aurélien P.</v>
          </cell>
          <cell r="D312" t="str">
            <v>Fini</v>
          </cell>
          <cell r="E312" t="str">
            <v>mercredi 06/11/2019 18:07</v>
          </cell>
          <cell r="F312" t="str">
            <v>vendredi 06/12/2019 10:45</v>
          </cell>
          <cell r="H312">
            <v>43775</v>
          </cell>
        </row>
        <row r="313">
          <cell r="A313" t="str">
            <v>SIMA-4945</v>
          </cell>
          <cell r="B313" t="str">
            <v>[EXTRACT MENSUEL] - PLACE : Liste des contrats + entités raccordées à Chorus - 12/2019</v>
          </cell>
          <cell r="C313" t="str">
            <v>Aurélien P.</v>
          </cell>
          <cell r="D313" t="str">
            <v>Fermée</v>
          </cell>
          <cell r="E313" t="str">
            <v>mercredi 06/11/2019 18:00</v>
          </cell>
          <cell r="F313" t="str">
            <v>jeudi 05/12/2019 12:51</v>
          </cell>
          <cell r="H313">
            <v>43775</v>
          </cell>
        </row>
        <row r="314">
          <cell r="A314" t="str">
            <v>SIMA-4944</v>
          </cell>
          <cell r="B314" t="str">
            <v>[Place] Réponse Entreprise DUME - Ce service est momentanément indisponible le 06-11</v>
          </cell>
          <cell r="C314" t="str">
            <v>Julien D.</v>
          </cell>
          <cell r="D314" t="str">
            <v>Fermée</v>
          </cell>
          <cell r="E314" t="str">
            <v>mercredi 06/11/2019 17:38</v>
          </cell>
          <cell r="F314" t="str">
            <v>mercredi 06/11/2019 17:43</v>
          </cell>
          <cell r="H314">
            <v>43775</v>
          </cell>
        </row>
        <row r="315">
          <cell r="A315" t="str">
            <v>SIMA-4942</v>
          </cell>
          <cell r="B315" t="str">
            <v>[PLACE] Données essentielles - contrat non publié pour Id acheteur vide</v>
          </cell>
          <cell r="C315" t="str">
            <v>Mathieu Mi.</v>
          </cell>
          <cell r="D315" t="str">
            <v>Qualifié</v>
          </cell>
          <cell r="E315" t="str">
            <v>mercredi 06/11/2019 15:06</v>
          </cell>
          <cell r="F315" t="str">
            <v>vendredi 22/11/2019 13:04</v>
          </cell>
          <cell r="H315">
            <v>43775</v>
          </cell>
        </row>
        <row r="316">
          <cell r="A316" t="str">
            <v>SIMA-4941</v>
          </cell>
          <cell r="B316" t="str">
            <v>[PLACE] Données essentielles - Code département d'exécution au format libre induisant des erreurs SN</v>
          </cell>
          <cell r="C316" t="str">
            <v>Mathieu Mi.</v>
          </cell>
          <cell r="D316" t="str">
            <v>Fermée</v>
          </cell>
          <cell r="E316" t="str">
            <v>mercredi 06/11/2019 14:25</v>
          </cell>
          <cell r="F316" t="str">
            <v>vendredi 06/12/2019 10:21</v>
          </cell>
          <cell r="H316">
            <v>43775</v>
          </cell>
        </row>
        <row r="317">
          <cell r="A317" t="str">
            <v>SIMA-4936</v>
          </cell>
          <cell r="B317" t="str">
            <v>[PLACE][Extraction] Liste des SIRET Acheteurs KO</v>
          </cell>
          <cell r="C317" t="str">
            <v>Maxime Boussard</v>
          </cell>
          <cell r="D317" t="str">
            <v>Qualifié</v>
          </cell>
          <cell r="E317" t="str">
            <v>mardi 05/11/2019 17:17</v>
          </cell>
          <cell r="F317" t="str">
            <v>vendredi 29/11/2019 16:41</v>
          </cell>
          <cell r="H317">
            <v>43774</v>
          </cell>
        </row>
        <row r="318">
          <cell r="A318" t="str">
            <v>SIMA-4935</v>
          </cell>
          <cell r="B318" t="str">
            <v>[PLACE][ARCHIVAGE] Consultation toujours au statut AA après batch</v>
          </cell>
          <cell r="C318" t="str">
            <v>Maxime Boussard</v>
          </cell>
          <cell r="D318" t="str">
            <v>Fermée</v>
          </cell>
          <cell r="E318" t="str">
            <v>mardi 05/11/2019 14:34</v>
          </cell>
          <cell r="F318" t="str">
            <v>jeudi 28/11/2019 10:22</v>
          </cell>
          <cell r="H318">
            <v>43774</v>
          </cell>
        </row>
        <row r="319">
          <cell r="A319" t="str">
            <v>SIMA-4934</v>
          </cell>
          <cell r="B319" t="str">
            <v>[PLACE][ARCHIVAGE] Téléchargement asynchrone à 0 octets</v>
          </cell>
          <cell r="C319" t="str">
            <v>Maxime Boussard</v>
          </cell>
          <cell r="D319" t="str">
            <v>Fermée</v>
          </cell>
          <cell r="E319" t="str">
            <v>mardi 05/11/2019 14:31</v>
          </cell>
          <cell r="F319" t="str">
            <v>jeudi 07/11/2019 14:52</v>
          </cell>
          <cell r="H319">
            <v>43774</v>
          </cell>
        </row>
        <row r="320">
          <cell r="A320" t="str">
            <v>SIMA-4933</v>
          </cell>
          <cell r="B320" t="str">
            <v>[PLACE] [RdR 2019-02.03.00] WS récupération consultation - Valeurs erronées dans la balise clauseSociale</v>
          </cell>
          <cell r="C320" t="str">
            <v>Mathieu Mi.</v>
          </cell>
          <cell r="D320" t="str">
            <v>Fermée</v>
          </cell>
          <cell r="E320" t="str">
            <v>mardi 05/11/2019 14:20</v>
          </cell>
          <cell r="F320" t="str">
            <v>jeudi 28/11/2019 10:22</v>
          </cell>
          <cell r="H320">
            <v>43774</v>
          </cell>
        </row>
        <row r="321">
          <cell r="A321" t="str">
            <v>SIMA-4932</v>
          </cell>
          <cell r="B321" t="str">
            <v>[EXTRACT MENSUEL] - PLACE : liste des SIRET acheteurs 12/2019</v>
          </cell>
          <cell r="C321" t="str">
            <v>Aurélien P.</v>
          </cell>
          <cell r="D321" t="str">
            <v>Fermée</v>
          </cell>
          <cell r="E321" t="str">
            <v>mardi 05/11/2019 12:42</v>
          </cell>
          <cell r="F321" t="str">
            <v>mercredi 04/12/2019 17:30</v>
          </cell>
          <cell r="H321">
            <v>43774</v>
          </cell>
        </row>
        <row r="322">
          <cell r="A322" t="str">
            <v>SIMA-4931</v>
          </cell>
          <cell r="B322" t="str">
            <v>[Place] Création de consultation avec DUME - Ce service est momentanément indisponible (ni4tah5p)</v>
          </cell>
          <cell r="C322" t="str">
            <v>Julien D.</v>
          </cell>
          <cell r="D322" t="str">
            <v>Fermée</v>
          </cell>
          <cell r="E322" t="str">
            <v>lundi 04/11/2019 16:30</v>
          </cell>
          <cell r="F322" t="str">
            <v>lundi 04/11/2019 16:40</v>
          </cell>
          <cell r="H322">
            <v>43773</v>
          </cell>
        </row>
        <row r="323">
          <cell r="A323" t="str">
            <v>SIMA-4930</v>
          </cell>
          <cell r="B323" t="str">
            <v>[PLACE][OE] Disparition de la ligne d'upload de l'AE au dépôt</v>
          </cell>
          <cell r="C323" t="str">
            <v>Maxime Boussard</v>
          </cell>
          <cell r="D323" t="str">
            <v>Fermée</v>
          </cell>
          <cell r="E323" t="str">
            <v>lundi 04/11/2019 16:30</v>
          </cell>
          <cell r="F323" t="str">
            <v>jeudi 28/11/2019 10:22</v>
          </cell>
          <cell r="H323">
            <v>43773</v>
          </cell>
        </row>
        <row r="324">
          <cell r="A324" t="str">
            <v>SIMA-4929</v>
          </cell>
          <cell r="B324" t="str">
            <v>[PLACE][OE] Considérations Insertion sociale n'affichent pas l'icône RSE côté entreprise</v>
          </cell>
          <cell r="C324" t="str">
            <v>Maxime Boussard</v>
          </cell>
          <cell r="D324" t="str">
            <v>Qualifié</v>
          </cell>
          <cell r="E324" t="str">
            <v>lundi 04/11/2019 15:52</v>
          </cell>
          <cell r="F324" t="str">
            <v>vendredi 22/11/2019 13:17</v>
          </cell>
          <cell r="H324">
            <v>43773</v>
          </cell>
        </row>
        <row r="325">
          <cell r="A325" t="str">
            <v>SIMA-4928</v>
          </cell>
          <cell r="B325" t="str">
            <v>[PLACE][OE] Considération "dont l'objet est l'insertion" non pris en compte dans les recherches</v>
          </cell>
          <cell r="C325" t="str">
            <v>Maxime Boussard</v>
          </cell>
          <cell r="D325" t="str">
            <v>Qualifié</v>
          </cell>
          <cell r="E325" t="str">
            <v>lundi 04/11/2019 15:21</v>
          </cell>
          <cell r="F325" t="str">
            <v>mercredi 04/12/2019 15:50</v>
          </cell>
          <cell r="H325">
            <v>43773</v>
          </cell>
        </row>
        <row r="326">
          <cell r="A326" t="str">
            <v>SIMA-4927</v>
          </cell>
          <cell r="B326" t="str">
            <v>[PLACE][OE][ECOLE] Checkboxes dans les résultats de recherche</v>
          </cell>
          <cell r="C326" t="str">
            <v>Maxime Boussard</v>
          </cell>
          <cell r="D326" t="str">
            <v>Fermée</v>
          </cell>
          <cell r="E326" t="str">
            <v>lundi 04/11/2019 14:29</v>
          </cell>
          <cell r="F326" t="str">
            <v>mercredi 04/12/2019 16:14</v>
          </cell>
          <cell r="H326">
            <v>43773</v>
          </cell>
        </row>
        <row r="327">
          <cell r="A327" t="str">
            <v>SIMA-4926</v>
          </cell>
          <cell r="B327" t="str">
            <v>PLACE CHORUS : Flux rejeté "UPD_KO Incohérence dans ZTDEMAT_LIENS_PJ"</v>
          </cell>
          <cell r="C327" t="str">
            <v>Julien D.</v>
          </cell>
          <cell r="D327" t="str">
            <v>Fermée</v>
          </cell>
          <cell r="E327" t="str">
            <v>lundi 04/11/2019 10:02</v>
          </cell>
          <cell r="F327" t="str">
            <v>lundi 23/12/2019 09:56</v>
          </cell>
          <cell r="H327">
            <v>43773</v>
          </cell>
        </row>
        <row r="328">
          <cell r="A328" t="str">
            <v>SIMA-4925</v>
          </cell>
          <cell r="B328" t="str">
            <v>[PLACE] Volumétrie du nombre de contrats de concession en 2018 ET 2019</v>
          </cell>
          <cell r="C328" t="str">
            <v>Alexandre Sabatou</v>
          </cell>
          <cell r="D328" t="str">
            <v>Fermée</v>
          </cell>
          <cell r="E328" t="str">
            <v>lundi 04/11/2019 09:55</v>
          </cell>
          <cell r="F328" t="str">
            <v>mercredi 06/11/2019 15:54</v>
          </cell>
          <cell r="H328">
            <v>43773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ègles et barèmes"/>
      <sheetName val="100 tickets - Octobre 2019"/>
      <sheetName val="100 tickets - Novembre 2019"/>
      <sheetName val="100 tickets - Décembre 2019"/>
      <sheetName val=" Stat qualif."/>
      <sheetName val="Synthèse statistiques"/>
      <sheetName val="Aleatoire"/>
    </sheetNames>
    <sheetDataSet>
      <sheetData sheetId="0"/>
      <sheetData sheetId="1">
        <row r="1">
          <cell r="B1" t="str">
            <v>Octobre</v>
          </cell>
        </row>
      </sheetData>
      <sheetData sheetId="2">
        <row r="1">
          <cell r="B1" t="str">
            <v>Novembre</v>
          </cell>
        </row>
      </sheetData>
      <sheetData sheetId="3">
        <row r="1">
          <cell r="B1" t="str">
            <v>Décembre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44"/>
  <sheetViews>
    <sheetView topLeftCell="A15" zoomScale="70" zoomScaleNormal="70" workbookViewId="0">
      <selection activeCell="A21" sqref="A21:A27"/>
    </sheetView>
  </sheetViews>
  <sheetFormatPr baseColWidth="10" defaultRowHeight="15" x14ac:dyDescent="0.25"/>
  <cols>
    <col min="1" max="2" width="45.42578125" bestFit="1" customWidth="1"/>
    <col min="3" max="3" width="51.5703125" customWidth="1"/>
    <col min="4" max="4" width="31.7109375" customWidth="1"/>
    <col min="5" max="5" width="33.85546875" customWidth="1"/>
    <col min="6" max="6" width="41" customWidth="1"/>
    <col min="8" max="8" width="45.42578125" bestFit="1" customWidth="1"/>
  </cols>
  <sheetData>
    <row r="1" spans="1:22" x14ac:dyDescent="0.25">
      <c r="A1" s="29" t="s">
        <v>138</v>
      </c>
      <c r="B1" s="33" t="s">
        <v>78</v>
      </c>
      <c r="C1" s="34" t="s">
        <v>79</v>
      </c>
      <c r="D1" s="34" t="s">
        <v>80</v>
      </c>
      <c r="E1" s="34" t="s">
        <v>81</v>
      </c>
      <c r="F1" s="34" t="s">
        <v>82</v>
      </c>
      <c r="G1" s="117"/>
      <c r="H1" s="117"/>
      <c r="I1" s="117"/>
      <c r="J1" s="117"/>
      <c r="K1" s="117"/>
      <c r="L1" s="117"/>
      <c r="M1" s="117"/>
      <c r="N1" s="117"/>
      <c r="O1" s="117"/>
    </row>
    <row r="2" spans="1:22" ht="38.25" x14ac:dyDescent="0.25">
      <c r="A2" s="162" t="s">
        <v>77</v>
      </c>
      <c r="B2" s="26" t="s">
        <v>51</v>
      </c>
      <c r="C2" s="24" t="s">
        <v>87</v>
      </c>
      <c r="D2" s="22" t="s">
        <v>88</v>
      </c>
      <c r="E2" s="22" t="s">
        <v>89</v>
      </c>
      <c r="F2" s="22" t="s">
        <v>90</v>
      </c>
      <c r="G2" s="117"/>
      <c r="H2" s="117"/>
      <c r="I2" s="117"/>
      <c r="J2" s="117"/>
      <c r="K2" s="117"/>
      <c r="L2" s="117"/>
      <c r="M2" s="117"/>
      <c r="N2" s="117"/>
      <c r="O2" s="117"/>
    </row>
    <row r="3" spans="1:22" ht="25.5" x14ac:dyDescent="0.25">
      <c r="A3" s="163"/>
      <c r="B3" s="27" t="s">
        <v>52</v>
      </c>
      <c r="C3" s="25" t="s">
        <v>91</v>
      </c>
      <c r="D3" s="23" t="s">
        <v>92</v>
      </c>
      <c r="E3" s="23" t="s">
        <v>89</v>
      </c>
      <c r="F3" s="23" t="s">
        <v>93</v>
      </c>
      <c r="G3" s="117"/>
      <c r="H3" s="117"/>
      <c r="I3" s="117"/>
      <c r="J3" s="117"/>
      <c r="K3" s="117"/>
      <c r="L3" s="117"/>
      <c r="M3" s="117"/>
      <c r="N3" s="117"/>
      <c r="O3" s="117"/>
      <c r="V3">
        <f>('Définitions et Barème'!C21*L3)+('Définitions et Barème'!C22*M3)+('Définitions et Barème'!C23*N3)+('Définitions et Barème'!C24*O3)+('Définitions et Barème'!C25*P3)+(3*Q3)+(3/2*R3)</f>
        <v>0</v>
      </c>
    </row>
    <row r="4" spans="1:22" ht="25.5" x14ac:dyDescent="0.25">
      <c r="A4" s="163"/>
      <c r="B4" s="26" t="s">
        <v>8</v>
      </c>
      <c r="C4" s="24" t="s">
        <v>94</v>
      </c>
      <c r="D4" s="22" t="s">
        <v>95</v>
      </c>
      <c r="E4" s="22" t="s">
        <v>89</v>
      </c>
      <c r="F4" s="22" t="s">
        <v>96</v>
      </c>
      <c r="G4" s="117"/>
      <c r="H4" s="117"/>
      <c r="I4" s="117"/>
      <c r="J4" s="117"/>
      <c r="K4" s="117"/>
      <c r="L4" s="117"/>
      <c r="M4" s="117"/>
      <c r="N4" s="117"/>
      <c r="O4" s="117"/>
    </row>
    <row r="5" spans="1:22" ht="38.25" x14ac:dyDescent="0.25">
      <c r="A5" s="163"/>
      <c r="B5" s="27" t="s">
        <v>83</v>
      </c>
      <c r="C5" s="25" t="s">
        <v>97</v>
      </c>
      <c r="D5" s="23" t="s">
        <v>98</v>
      </c>
      <c r="E5" s="23" t="s">
        <v>89</v>
      </c>
      <c r="F5" s="23" t="s">
        <v>99</v>
      </c>
      <c r="G5" s="117"/>
      <c r="H5" s="117"/>
      <c r="I5" s="117"/>
      <c r="J5" s="117"/>
      <c r="K5" s="117"/>
      <c r="L5" s="117"/>
      <c r="M5" s="117"/>
      <c r="N5" s="117"/>
      <c r="O5" s="117"/>
    </row>
    <row r="6" spans="1:22" ht="38.25" x14ac:dyDescent="0.25">
      <c r="A6" s="163"/>
      <c r="B6" s="26" t="s">
        <v>33</v>
      </c>
      <c r="C6" s="24" t="s">
        <v>100</v>
      </c>
      <c r="D6" s="22" t="s">
        <v>101</v>
      </c>
      <c r="E6" s="22" t="s">
        <v>89</v>
      </c>
      <c r="F6" s="22" t="s">
        <v>102</v>
      </c>
      <c r="G6" s="117"/>
      <c r="H6" s="117"/>
      <c r="I6" s="117"/>
      <c r="J6" s="117"/>
      <c r="K6" s="117"/>
      <c r="L6" s="117"/>
      <c r="M6" s="117"/>
      <c r="N6" s="117"/>
      <c r="O6" s="117"/>
    </row>
    <row r="7" spans="1:22" ht="89.25" x14ac:dyDescent="0.25">
      <c r="A7" s="163"/>
      <c r="B7" s="27" t="s">
        <v>34</v>
      </c>
      <c r="C7" s="25" t="s">
        <v>103</v>
      </c>
      <c r="D7" s="23" t="s">
        <v>104</v>
      </c>
      <c r="E7" s="23" t="s">
        <v>105</v>
      </c>
      <c r="F7" s="23" t="s">
        <v>106</v>
      </c>
      <c r="G7" s="117"/>
      <c r="H7" s="117"/>
      <c r="I7" s="117"/>
      <c r="J7" s="117"/>
      <c r="K7" s="117"/>
      <c r="L7" s="117"/>
      <c r="M7" s="117"/>
      <c r="N7" s="117"/>
      <c r="O7" s="117"/>
    </row>
    <row r="8" spans="1:22" ht="77.25" thickBot="1" x14ac:dyDescent="0.3">
      <c r="A8" s="164"/>
      <c r="B8" s="28" t="s">
        <v>35</v>
      </c>
      <c r="C8" s="30" t="s">
        <v>107</v>
      </c>
      <c r="D8" s="31" t="s">
        <v>108</v>
      </c>
      <c r="E8" s="31" t="s">
        <v>109</v>
      </c>
      <c r="F8" s="31" t="s">
        <v>110</v>
      </c>
      <c r="G8" s="117"/>
      <c r="H8" s="117"/>
      <c r="I8" s="117"/>
      <c r="J8" s="117"/>
      <c r="K8" s="117"/>
      <c r="L8" s="117"/>
      <c r="M8" s="117"/>
      <c r="N8" s="117"/>
      <c r="O8" s="117"/>
    </row>
    <row r="9" spans="1:22" ht="25.5" x14ac:dyDescent="0.25">
      <c r="A9" s="165" t="s">
        <v>84</v>
      </c>
      <c r="B9" s="108" t="s">
        <v>13</v>
      </c>
      <c r="C9" s="32" t="s">
        <v>111</v>
      </c>
      <c r="D9" s="32" t="s">
        <v>112</v>
      </c>
      <c r="E9" s="32" t="s">
        <v>89</v>
      </c>
      <c r="F9" s="32" t="s">
        <v>113</v>
      </c>
      <c r="G9" s="117"/>
      <c r="H9" s="117"/>
      <c r="I9" s="117"/>
      <c r="J9" s="117"/>
      <c r="K9" s="117"/>
      <c r="L9" s="117"/>
      <c r="M9" s="117"/>
      <c r="N9" s="117"/>
      <c r="O9" s="117"/>
    </row>
    <row r="10" spans="1:22" ht="51" x14ac:dyDescent="0.25">
      <c r="A10" s="165"/>
      <c r="B10" s="109" t="s">
        <v>18</v>
      </c>
      <c r="C10" s="24" t="s">
        <v>114</v>
      </c>
      <c r="D10" s="24" t="s">
        <v>115</v>
      </c>
      <c r="E10" s="24" t="s">
        <v>89</v>
      </c>
      <c r="F10" s="24" t="s">
        <v>116</v>
      </c>
      <c r="G10" s="117"/>
      <c r="H10" s="117"/>
      <c r="I10" s="117"/>
      <c r="J10" s="117"/>
      <c r="K10" s="117"/>
      <c r="L10" s="117"/>
      <c r="M10" s="117"/>
      <c r="N10" s="117"/>
      <c r="O10" s="117"/>
    </row>
    <row r="11" spans="1:22" ht="306" x14ac:dyDescent="0.25">
      <c r="A11" s="165"/>
      <c r="B11" s="110" t="s">
        <v>85</v>
      </c>
      <c r="C11" s="25" t="s">
        <v>117</v>
      </c>
      <c r="D11" s="25" t="s">
        <v>118</v>
      </c>
      <c r="E11" s="25" t="s">
        <v>120</v>
      </c>
      <c r="F11" s="25" t="s">
        <v>119</v>
      </c>
      <c r="G11" s="117"/>
      <c r="H11" s="117"/>
      <c r="I11" s="117"/>
      <c r="J11" s="117"/>
      <c r="K11" s="117"/>
      <c r="L11" s="117"/>
      <c r="M11" s="117"/>
      <c r="N11" s="117"/>
      <c r="O11" s="117"/>
    </row>
    <row r="12" spans="1:22" ht="51" x14ac:dyDescent="0.25">
      <c r="A12" s="165"/>
      <c r="B12" s="109" t="s">
        <v>19</v>
      </c>
      <c r="C12" s="24" t="s">
        <v>121</v>
      </c>
      <c r="D12" s="24" t="s">
        <v>122</v>
      </c>
      <c r="E12" s="24" t="s">
        <v>89</v>
      </c>
      <c r="F12" s="24" t="s">
        <v>123</v>
      </c>
      <c r="G12" s="117"/>
      <c r="H12" s="117"/>
      <c r="I12" s="117"/>
      <c r="J12" s="117"/>
      <c r="K12" s="117"/>
      <c r="L12" s="117"/>
      <c r="M12" s="117"/>
      <c r="N12" s="117"/>
      <c r="O12" s="117"/>
    </row>
    <row r="13" spans="1:22" ht="25.5" x14ac:dyDescent="0.25">
      <c r="A13" s="165"/>
      <c r="B13" s="110" t="s">
        <v>14</v>
      </c>
      <c r="C13" s="25" t="s">
        <v>124</v>
      </c>
      <c r="D13" s="25" t="s">
        <v>125</v>
      </c>
      <c r="E13" s="25"/>
      <c r="F13" s="25" t="s">
        <v>126</v>
      </c>
      <c r="G13" s="117"/>
      <c r="H13" s="117"/>
      <c r="I13" s="117"/>
      <c r="J13" s="117"/>
      <c r="K13" s="117"/>
      <c r="L13" s="117"/>
      <c r="M13" s="117"/>
      <c r="N13" s="117"/>
      <c r="O13" s="117"/>
    </row>
    <row r="14" spans="1:22" ht="38.25" x14ac:dyDescent="0.25">
      <c r="A14" s="165"/>
      <c r="B14" s="109" t="s">
        <v>53</v>
      </c>
      <c r="C14" s="24" t="s">
        <v>127</v>
      </c>
      <c r="D14" s="24" t="s">
        <v>128</v>
      </c>
      <c r="E14" s="24" t="s">
        <v>89</v>
      </c>
      <c r="F14" s="24" t="s">
        <v>129</v>
      </c>
      <c r="G14" s="117"/>
      <c r="H14" s="117"/>
      <c r="I14" s="117"/>
      <c r="J14" s="117"/>
      <c r="K14" s="117"/>
      <c r="L14" s="117"/>
      <c r="M14" s="117"/>
      <c r="N14" s="117"/>
      <c r="O14" s="117"/>
    </row>
    <row r="15" spans="1:22" ht="89.25" x14ac:dyDescent="0.25">
      <c r="A15" s="165"/>
      <c r="B15" s="110" t="s">
        <v>86</v>
      </c>
      <c r="C15" s="25" t="s">
        <v>130</v>
      </c>
      <c r="D15" s="25" t="s">
        <v>131</v>
      </c>
      <c r="E15" s="25" t="s">
        <v>132</v>
      </c>
      <c r="F15" s="25" t="s">
        <v>133</v>
      </c>
      <c r="G15" s="117"/>
      <c r="H15" s="117"/>
      <c r="I15" s="117"/>
      <c r="J15" s="117"/>
      <c r="K15" s="117"/>
      <c r="L15" s="117"/>
      <c r="M15" s="117"/>
      <c r="N15" s="117"/>
      <c r="O15" s="117"/>
    </row>
    <row r="16" spans="1:22" ht="102" x14ac:dyDescent="0.25">
      <c r="A16" s="166"/>
      <c r="B16" s="111" t="s">
        <v>16</v>
      </c>
      <c r="C16" s="24" t="s">
        <v>134</v>
      </c>
      <c r="D16" s="24" t="s">
        <v>135</v>
      </c>
      <c r="E16" s="24" t="s">
        <v>136</v>
      </c>
      <c r="F16" s="24" t="s">
        <v>137</v>
      </c>
      <c r="G16" s="117"/>
      <c r="H16" s="117"/>
      <c r="I16" s="117"/>
      <c r="J16" s="117"/>
      <c r="K16" s="117"/>
      <c r="L16" s="117"/>
      <c r="M16" s="117"/>
      <c r="N16" s="117"/>
      <c r="O16" s="117"/>
    </row>
    <row r="17" spans="1:15" x14ac:dyDescent="0.25">
      <c r="A17" s="117"/>
      <c r="B17" s="117"/>
      <c r="C17" s="117"/>
      <c r="D17" s="117"/>
      <c r="E17" s="117"/>
      <c r="F17" s="117"/>
      <c r="G17" s="117"/>
      <c r="H17" s="117"/>
      <c r="I17" s="117"/>
      <c r="J17" s="117"/>
      <c r="K17" s="117"/>
      <c r="L17" s="117"/>
      <c r="M17" s="117"/>
      <c r="N17" s="117"/>
      <c r="O17" s="117"/>
    </row>
    <row r="18" spans="1:15" x14ac:dyDescent="0.25">
      <c r="A18" s="117"/>
      <c r="B18" s="117"/>
      <c r="C18" s="117"/>
      <c r="D18" s="117"/>
      <c r="E18" s="117"/>
      <c r="F18" s="117"/>
      <c r="G18" s="117"/>
      <c r="H18" s="117"/>
      <c r="I18" s="117"/>
      <c r="J18" s="117"/>
      <c r="K18" s="117"/>
      <c r="L18" s="117"/>
      <c r="M18" s="117"/>
      <c r="N18" s="117"/>
      <c r="O18" s="117"/>
    </row>
    <row r="19" spans="1:15" ht="15.75" thickBot="1" x14ac:dyDescent="0.3">
      <c r="A19" s="119"/>
      <c r="B19" s="117"/>
      <c r="C19" s="117"/>
      <c r="D19" s="117"/>
      <c r="E19" s="117"/>
      <c r="F19" s="117"/>
      <c r="G19" s="117"/>
      <c r="H19" s="117"/>
      <c r="I19" s="117"/>
      <c r="J19" s="117"/>
      <c r="K19" s="117"/>
      <c r="L19" s="117"/>
      <c r="M19" s="117"/>
      <c r="N19" s="117"/>
      <c r="O19" s="117"/>
    </row>
    <row r="20" spans="1:15" ht="19.5" thickBot="1" x14ac:dyDescent="0.35">
      <c r="A20" s="119"/>
      <c r="B20" s="118" t="s">
        <v>139</v>
      </c>
      <c r="C20" s="35" t="s">
        <v>30</v>
      </c>
      <c r="D20" s="36" t="s">
        <v>32</v>
      </c>
      <c r="E20" s="112" t="s">
        <v>146</v>
      </c>
      <c r="F20" s="95"/>
      <c r="G20" s="117"/>
      <c r="H20" s="117"/>
      <c r="I20" s="117"/>
      <c r="J20" s="117"/>
      <c r="K20" s="117"/>
      <c r="L20" s="117"/>
      <c r="M20" s="117"/>
      <c r="N20" s="117"/>
      <c r="O20" s="117"/>
    </row>
    <row r="21" spans="1:15" ht="18.75" x14ac:dyDescent="0.3">
      <c r="A21" s="168" t="s">
        <v>156</v>
      </c>
      <c r="B21" s="37" t="s">
        <v>51</v>
      </c>
      <c r="C21" s="42">
        <v>0.25</v>
      </c>
      <c r="D21" s="42">
        <v>0.25</v>
      </c>
      <c r="E21" s="96" t="s">
        <v>150</v>
      </c>
      <c r="F21" s="97" t="s">
        <v>147</v>
      </c>
      <c r="G21" s="117"/>
      <c r="H21" s="117"/>
      <c r="I21" s="117"/>
      <c r="J21" s="117"/>
      <c r="K21" s="117"/>
      <c r="L21" s="117"/>
      <c r="M21" s="117"/>
      <c r="N21" s="117"/>
      <c r="O21" s="117"/>
    </row>
    <row r="22" spans="1:15" ht="18.75" x14ac:dyDescent="0.3">
      <c r="A22" s="168"/>
      <c r="B22" s="38" t="s">
        <v>52</v>
      </c>
      <c r="C22" s="43">
        <v>0.25</v>
      </c>
      <c r="D22" s="43">
        <v>0.25</v>
      </c>
      <c r="E22" s="98" t="s">
        <v>151</v>
      </c>
      <c r="F22" s="99" t="s">
        <v>148</v>
      </c>
      <c r="G22" s="117"/>
      <c r="H22" s="117"/>
      <c r="I22" s="117"/>
      <c r="J22" s="117"/>
      <c r="K22" s="117"/>
      <c r="L22" s="117"/>
      <c r="M22" s="117"/>
      <c r="N22" s="117"/>
      <c r="O22" s="117"/>
    </row>
    <row r="23" spans="1:15" ht="19.5" thickBot="1" x14ac:dyDescent="0.35">
      <c r="A23" s="168"/>
      <c r="B23" s="39" t="s">
        <v>8</v>
      </c>
      <c r="C23" s="42">
        <v>0.25</v>
      </c>
      <c r="D23" s="42">
        <v>0.25</v>
      </c>
      <c r="E23" s="100" t="s">
        <v>152</v>
      </c>
      <c r="F23" s="101" t="s">
        <v>149</v>
      </c>
      <c r="G23" s="117"/>
      <c r="H23" s="117"/>
      <c r="I23" s="117"/>
      <c r="J23" s="117"/>
      <c r="K23" s="117"/>
      <c r="L23" s="117"/>
      <c r="M23" s="117"/>
      <c r="N23" s="117"/>
      <c r="O23" s="117"/>
    </row>
    <row r="24" spans="1:15" x14ac:dyDescent="0.25">
      <c r="A24" s="168"/>
      <c r="B24" s="38" t="s">
        <v>83</v>
      </c>
      <c r="C24" s="43">
        <v>0.5</v>
      </c>
      <c r="D24" s="43">
        <v>0.5</v>
      </c>
      <c r="E24" s="117"/>
      <c r="F24" s="117"/>
      <c r="G24" s="117"/>
      <c r="H24" s="117"/>
      <c r="I24" s="117"/>
      <c r="J24" s="117"/>
      <c r="K24" s="117"/>
      <c r="L24" s="117"/>
      <c r="M24" s="117"/>
      <c r="N24" s="117"/>
      <c r="O24" s="117"/>
    </row>
    <row r="25" spans="1:15" x14ac:dyDescent="0.25">
      <c r="A25" s="168"/>
      <c r="B25" s="38" t="s">
        <v>33</v>
      </c>
      <c r="C25" s="42">
        <v>0.75</v>
      </c>
      <c r="D25" s="42">
        <v>0</v>
      </c>
      <c r="E25" s="117"/>
      <c r="F25" s="117"/>
      <c r="G25" s="117"/>
      <c r="H25" s="117"/>
      <c r="I25" s="117"/>
      <c r="J25" s="117"/>
      <c r="K25" s="117"/>
      <c r="L25" s="117"/>
      <c r="M25" s="117"/>
      <c r="N25" s="117"/>
      <c r="O25" s="117"/>
    </row>
    <row r="26" spans="1:15" x14ac:dyDescent="0.25">
      <c r="A26" s="168"/>
      <c r="B26" s="38" t="s">
        <v>34</v>
      </c>
      <c r="C26" s="43">
        <v>1.5</v>
      </c>
      <c r="D26" s="43">
        <v>2</v>
      </c>
      <c r="E26" s="117"/>
      <c r="F26" s="117"/>
      <c r="G26" s="117"/>
      <c r="H26" s="117"/>
      <c r="I26" s="117"/>
      <c r="J26" s="117"/>
      <c r="K26" s="117"/>
      <c r="L26" s="117"/>
      <c r="M26" s="117"/>
      <c r="N26" s="117"/>
      <c r="O26" s="117"/>
    </row>
    <row r="27" spans="1:15" ht="15.75" thickBot="1" x14ac:dyDescent="0.3">
      <c r="A27" s="169"/>
      <c r="B27" s="116" t="s">
        <v>35</v>
      </c>
      <c r="C27" s="114">
        <v>1.5</v>
      </c>
      <c r="D27" s="114">
        <v>1.75</v>
      </c>
      <c r="E27" s="117"/>
      <c r="F27" s="117"/>
      <c r="G27" s="117"/>
      <c r="H27" s="117"/>
      <c r="I27" s="117"/>
      <c r="J27" s="117"/>
      <c r="K27" s="117"/>
      <c r="L27" s="117"/>
      <c r="M27" s="117"/>
      <c r="N27" s="117"/>
      <c r="O27" s="117"/>
    </row>
    <row r="28" spans="1:15" x14ac:dyDescent="0.25">
      <c r="A28" s="167" t="s">
        <v>84</v>
      </c>
      <c r="B28" s="115" t="s">
        <v>13</v>
      </c>
      <c r="C28" s="113">
        <v>0.5</v>
      </c>
      <c r="D28" s="113">
        <v>0.25</v>
      </c>
      <c r="E28" s="117"/>
      <c r="F28" s="117"/>
      <c r="G28" s="117"/>
      <c r="H28" s="117"/>
      <c r="I28" s="117"/>
      <c r="J28" s="117"/>
      <c r="K28" s="117"/>
      <c r="L28" s="117"/>
      <c r="M28" s="117"/>
      <c r="N28" s="117"/>
      <c r="O28" s="117"/>
    </row>
    <row r="29" spans="1:15" x14ac:dyDescent="0.25">
      <c r="A29" s="168"/>
      <c r="B29" s="40" t="s">
        <v>18</v>
      </c>
      <c r="C29" s="42">
        <v>1</v>
      </c>
      <c r="D29" s="42">
        <v>1</v>
      </c>
      <c r="E29" s="117"/>
      <c r="F29" s="117"/>
      <c r="G29" s="117"/>
      <c r="H29" s="117"/>
      <c r="I29" s="117"/>
      <c r="J29" s="117"/>
      <c r="K29" s="117"/>
      <c r="L29" s="117"/>
      <c r="M29" s="117"/>
      <c r="N29" s="117"/>
      <c r="O29" s="117"/>
    </row>
    <row r="30" spans="1:15" x14ac:dyDescent="0.25">
      <c r="A30" s="168"/>
      <c r="B30" s="41" t="s">
        <v>85</v>
      </c>
      <c r="C30" s="43">
        <v>0.25</v>
      </c>
      <c r="D30" s="43">
        <v>0.25</v>
      </c>
      <c r="E30" s="117"/>
      <c r="F30" s="117"/>
      <c r="G30" s="117"/>
      <c r="H30" s="117"/>
      <c r="I30" s="117"/>
      <c r="J30" s="117"/>
      <c r="K30" s="117"/>
      <c r="L30" s="117"/>
      <c r="M30" s="117"/>
      <c r="N30" s="117"/>
      <c r="O30" s="117"/>
    </row>
    <row r="31" spans="1:15" x14ac:dyDescent="0.25">
      <c r="A31" s="168"/>
      <c r="B31" s="40" t="s">
        <v>19</v>
      </c>
      <c r="C31" s="42">
        <v>0.75</v>
      </c>
      <c r="D31" s="42">
        <v>0.75</v>
      </c>
      <c r="E31" s="117"/>
      <c r="F31" s="117"/>
      <c r="G31" s="117"/>
      <c r="H31" s="117"/>
      <c r="I31" s="117"/>
      <c r="J31" s="117"/>
      <c r="K31" s="117"/>
      <c r="L31" s="117"/>
      <c r="M31" s="117"/>
      <c r="N31" s="117"/>
      <c r="O31" s="117"/>
    </row>
    <row r="32" spans="1:15" x14ac:dyDescent="0.25">
      <c r="A32" s="168"/>
      <c r="B32" s="41" t="s">
        <v>14</v>
      </c>
      <c r="C32" s="43">
        <v>0.25</v>
      </c>
      <c r="D32" s="43">
        <v>0.25</v>
      </c>
      <c r="E32" s="117"/>
      <c r="F32" s="117"/>
      <c r="G32" s="117"/>
      <c r="H32" s="117"/>
      <c r="I32" s="117"/>
      <c r="J32" s="117"/>
      <c r="K32" s="117"/>
      <c r="L32" s="117"/>
      <c r="M32" s="117"/>
      <c r="N32" s="117"/>
      <c r="O32" s="117"/>
    </row>
    <row r="33" spans="1:15" x14ac:dyDescent="0.25">
      <c r="A33" s="168"/>
      <c r="B33" s="40" t="s">
        <v>53</v>
      </c>
      <c r="C33" s="42">
        <v>0.5</v>
      </c>
      <c r="D33" s="42">
        <v>0</v>
      </c>
      <c r="E33" s="117"/>
      <c r="F33" s="117"/>
      <c r="G33" s="117"/>
      <c r="H33" s="117"/>
      <c r="I33" s="117"/>
      <c r="J33" s="117"/>
      <c r="K33" s="117"/>
      <c r="L33" s="117"/>
      <c r="M33" s="117"/>
      <c r="N33" s="117"/>
      <c r="O33" s="117"/>
    </row>
    <row r="34" spans="1:15" x14ac:dyDescent="0.25">
      <c r="A34" s="168"/>
      <c r="B34" s="41" t="s">
        <v>86</v>
      </c>
      <c r="C34" s="43">
        <v>0.5</v>
      </c>
      <c r="D34" s="43">
        <v>0.5</v>
      </c>
      <c r="E34" s="117"/>
      <c r="F34" s="117"/>
      <c r="G34" s="117"/>
      <c r="H34" s="117"/>
      <c r="I34" s="117"/>
      <c r="J34" s="117"/>
      <c r="K34" s="117"/>
      <c r="L34" s="117"/>
      <c r="M34" s="117"/>
      <c r="N34" s="117"/>
      <c r="O34" s="117"/>
    </row>
    <row r="35" spans="1:15" x14ac:dyDescent="0.25">
      <c r="A35" s="168"/>
      <c r="B35" s="120" t="s">
        <v>16</v>
      </c>
      <c r="C35" s="42">
        <v>1.25</v>
      </c>
      <c r="D35" s="42">
        <v>2</v>
      </c>
      <c r="E35" s="117"/>
      <c r="F35" s="117"/>
      <c r="G35" s="117"/>
      <c r="H35" s="117"/>
      <c r="I35" s="117"/>
      <c r="J35" s="117"/>
      <c r="K35" s="117"/>
      <c r="L35" s="117"/>
      <c r="M35" s="117"/>
      <c r="N35" s="117"/>
      <c r="O35" s="117"/>
    </row>
    <row r="36" spans="1:15" x14ac:dyDescent="0.25">
      <c r="A36" s="119"/>
      <c r="B36" s="119"/>
      <c r="C36" s="119"/>
      <c r="D36" s="117"/>
      <c r="E36" s="117"/>
      <c r="F36" s="117"/>
      <c r="G36" s="117"/>
      <c r="H36" s="117"/>
      <c r="I36" s="117"/>
      <c r="J36" s="117"/>
      <c r="K36" s="117"/>
      <c r="L36" s="117"/>
      <c r="M36" s="117"/>
      <c r="N36" s="117"/>
      <c r="O36" s="117"/>
    </row>
    <row r="37" spans="1:15" x14ac:dyDescent="0.25">
      <c r="A37" s="117"/>
      <c r="B37" s="117"/>
      <c r="C37" s="117"/>
      <c r="D37" s="117"/>
      <c r="E37" s="117"/>
      <c r="F37" s="117"/>
      <c r="G37" s="117"/>
      <c r="H37" s="117"/>
      <c r="I37" s="117"/>
      <c r="J37" s="117"/>
      <c r="K37" s="117"/>
      <c r="L37" s="117"/>
      <c r="M37" s="117"/>
      <c r="N37" s="117"/>
      <c r="O37" s="117"/>
    </row>
    <row r="38" spans="1:15" x14ac:dyDescent="0.25">
      <c r="A38" s="117"/>
      <c r="B38" s="117"/>
      <c r="C38" s="117"/>
      <c r="D38" s="117"/>
      <c r="E38" s="117"/>
      <c r="F38" s="117"/>
      <c r="G38" s="117"/>
      <c r="H38" s="117"/>
      <c r="I38" s="117"/>
      <c r="J38" s="117"/>
      <c r="K38" s="117"/>
      <c r="L38" s="117"/>
      <c r="M38" s="117"/>
      <c r="N38" s="117"/>
      <c r="O38" s="117"/>
    </row>
    <row r="39" spans="1:15" x14ac:dyDescent="0.25">
      <c r="A39" s="117"/>
      <c r="B39" s="117"/>
      <c r="C39" s="117"/>
      <c r="D39" s="117"/>
      <c r="E39" s="117"/>
      <c r="F39" s="117"/>
      <c r="G39" s="117"/>
      <c r="H39" s="117"/>
      <c r="I39" s="117"/>
      <c r="J39" s="117"/>
      <c r="K39" s="117"/>
      <c r="L39" s="117"/>
      <c r="M39" s="117"/>
      <c r="N39" s="117"/>
      <c r="O39" s="117"/>
    </row>
    <row r="40" spans="1:15" x14ac:dyDescent="0.25">
      <c r="A40" s="117"/>
      <c r="B40" s="117"/>
      <c r="C40" s="117"/>
      <c r="D40" s="117"/>
      <c r="E40" s="117"/>
      <c r="F40" s="117"/>
      <c r="G40" s="117"/>
      <c r="H40" s="117"/>
      <c r="I40" s="117"/>
      <c r="J40" s="117"/>
      <c r="K40" s="117"/>
      <c r="L40" s="117"/>
      <c r="M40" s="117"/>
      <c r="N40" s="117"/>
      <c r="O40" s="117"/>
    </row>
    <row r="41" spans="1:15" x14ac:dyDescent="0.25">
      <c r="A41" s="117"/>
      <c r="B41" s="117"/>
      <c r="C41" s="117"/>
      <c r="D41" s="117"/>
      <c r="E41" s="117"/>
      <c r="F41" s="117"/>
      <c r="G41" s="117"/>
      <c r="H41" s="117"/>
      <c r="I41" s="117"/>
      <c r="J41" s="117"/>
      <c r="K41" s="117"/>
      <c r="L41" s="117"/>
      <c r="M41" s="117"/>
      <c r="N41" s="117"/>
      <c r="O41" s="117"/>
    </row>
    <row r="42" spans="1:15" x14ac:dyDescent="0.25">
      <c r="A42" s="117"/>
      <c r="B42" s="117"/>
      <c r="C42" s="117"/>
      <c r="D42" s="117"/>
      <c r="E42" s="117"/>
      <c r="F42" s="117"/>
      <c r="G42" s="117"/>
      <c r="H42" s="117"/>
      <c r="I42" s="117"/>
      <c r="J42" s="117"/>
      <c r="K42" s="117"/>
      <c r="L42" s="117"/>
      <c r="M42" s="117"/>
      <c r="N42" s="117"/>
      <c r="O42" s="117"/>
    </row>
    <row r="43" spans="1:15" x14ac:dyDescent="0.25">
      <c r="A43" s="117"/>
      <c r="B43" s="117"/>
      <c r="C43" s="117"/>
      <c r="D43" s="117"/>
      <c r="E43" s="117"/>
      <c r="F43" s="117"/>
      <c r="G43" s="117"/>
      <c r="H43" s="117"/>
      <c r="I43" s="117"/>
      <c r="J43" s="117"/>
      <c r="K43" s="117"/>
      <c r="L43" s="117"/>
      <c r="M43" s="117"/>
      <c r="N43" s="117"/>
      <c r="O43" s="117"/>
    </row>
    <row r="44" spans="1:15" x14ac:dyDescent="0.25">
      <c r="A44" s="117"/>
      <c r="B44" s="117"/>
      <c r="C44" s="117"/>
      <c r="D44" s="117"/>
      <c r="E44" s="117"/>
      <c r="F44" s="117"/>
      <c r="G44" s="117"/>
      <c r="H44" s="117"/>
      <c r="I44" s="117"/>
      <c r="J44" s="117"/>
      <c r="K44" s="117"/>
      <c r="L44" s="117"/>
      <c r="M44" s="117"/>
      <c r="N44" s="117"/>
      <c r="O44" s="117"/>
    </row>
  </sheetData>
  <mergeCells count="4">
    <mergeCell ref="A2:A8"/>
    <mergeCell ref="A9:A16"/>
    <mergeCell ref="A28:A35"/>
    <mergeCell ref="A21:A2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456"/>
  <sheetViews>
    <sheetView topLeftCell="A4" zoomScale="85" zoomScaleNormal="85" workbookViewId="0">
      <selection activeCell="W3" sqref="W3:W6"/>
    </sheetView>
  </sheetViews>
  <sheetFormatPr baseColWidth="10" defaultRowHeight="15" x14ac:dyDescent="0.25"/>
  <cols>
    <col min="1" max="1" width="13.28515625" style="1" bestFit="1" customWidth="1"/>
    <col min="2" max="2" width="12.85546875" style="1" bestFit="1" customWidth="1"/>
    <col min="3" max="3" width="16.140625" style="18" bestFit="1" customWidth="1"/>
    <col min="4" max="8" width="4.28515625" style="1" bestFit="1" customWidth="1"/>
    <col min="9" max="9" width="4.28515625" style="1" customWidth="1"/>
    <col min="10" max="11" width="4.28515625" style="1" bestFit="1" customWidth="1"/>
    <col min="12" max="12" width="4.28515625" style="1" customWidth="1"/>
    <col min="13" max="18" width="4.28515625" style="1" bestFit="1" customWidth="1"/>
    <col min="19" max="20" width="11.42578125" style="1"/>
    <col min="21" max="21" width="4.28515625" style="1" bestFit="1" customWidth="1"/>
    <col min="22" max="22" width="4.85546875" style="1" bestFit="1" customWidth="1"/>
    <col min="23" max="23" width="4.28515625" style="1" bestFit="1" customWidth="1"/>
    <col min="24" max="24" width="6.42578125" style="1" customWidth="1"/>
    <col min="25" max="25" width="9.140625" style="1" customWidth="1"/>
    <col min="26" max="26" width="16" style="2" customWidth="1"/>
    <col min="27" max="27" width="40.5703125" style="2" customWidth="1"/>
    <col min="28" max="28" width="11.42578125" style="1"/>
    <col min="29" max="30" width="0" style="1" hidden="1" customWidth="1"/>
    <col min="31" max="16384" width="11.42578125" style="1"/>
  </cols>
  <sheetData>
    <row r="1" spans="1:32" x14ac:dyDescent="0.25">
      <c r="A1" s="47"/>
      <c r="B1" s="48" t="s">
        <v>140</v>
      </c>
      <c r="C1" s="46"/>
      <c r="D1" s="182"/>
      <c r="E1" s="183"/>
      <c r="F1" s="183"/>
      <c r="G1" s="179" t="s">
        <v>5</v>
      </c>
      <c r="H1" s="179"/>
      <c r="I1" s="179"/>
      <c r="J1" s="179"/>
      <c r="K1" s="179"/>
      <c r="L1" s="179"/>
      <c r="M1" s="179"/>
      <c r="N1" s="179"/>
      <c r="O1" s="179"/>
      <c r="P1" s="179"/>
      <c r="Q1" s="179" t="s">
        <v>6</v>
      </c>
      <c r="R1" s="179"/>
      <c r="S1" s="179"/>
      <c r="T1" s="179"/>
      <c r="U1" s="179" t="s">
        <v>20</v>
      </c>
      <c r="V1" s="179"/>
      <c r="W1" s="179"/>
      <c r="X1" s="179"/>
      <c r="Y1" s="179"/>
      <c r="Z1" s="180" t="s">
        <v>170</v>
      </c>
      <c r="AA1" s="180"/>
      <c r="AB1" s="176" t="s">
        <v>22</v>
      </c>
      <c r="AC1" s="176"/>
      <c r="AD1" s="176"/>
      <c r="AE1" s="176"/>
      <c r="AF1" s="176"/>
    </row>
    <row r="2" spans="1:32" ht="177.75" x14ac:dyDescent="0.25">
      <c r="A2" s="4" t="s">
        <v>1</v>
      </c>
      <c r="B2" s="4" t="s">
        <v>2</v>
      </c>
      <c r="C2" s="15" t="s">
        <v>3</v>
      </c>
      <c r="D2" s="10" t="s">
        <v>17</v>
      </c>
      <c r="E2" s="10" t="s">
        <v>18</v>
      </c>
      <c r="F2" s="10" t="s">
        <v>29</v>
      </c>
      <c r="G2" s="10" t="s">
        <v>19</v>
      </c>
      <c r="H2" s="10" t="s">
        <v>14</v>
      </c>
      <c r="I2" s="10" t="s">
        <v>28</v>
      </c>
      <c r="J2" s="10" t="s">
        <v>15</v>
      </c>
      <c r="K2" s="10" t="s">
        <v>16</v>
      </c>
      <c r="L2" s="13" t="s">
        <v>4</v>
      </c>
      <c r="M2" s="13" t="s">
        <v>7</v>
      </c>
      <c r="N2" s="13" t="s">
        <v>8</v>
      </c>
      <c r="O2" s="13" t="s">
        <v>9</v>
      </c>
      <c r="P2" s="13" t="s">
        <v>10</v>
      </c>
      <c r="Q2" s="13" t="s">
        <v>11</v>
      </c>
      <c r="R2" s="13" t="s">
        <v>12</v>
      </c>
      <c r="S2" s="3"/>
      <c r="T2" s="3"/>
      <c r="U2" s="5" t="s">
        <v>23</v>
      </c>
      <c r="V2" s="5" t="s">
        <v>24</v>
      </c>
      <c r="W2" s="5" t="s">
        <v>21</v>
      </c>
      <c r="X2" s="5" t="s">
        <v>153</v>
      </c>
      <c r="Y2" s="3"/>
      <c r="Z2" s="181"/>
      <c r="AA2" s="181"/>
      <c r="AB2" s="176"/>
      <c r="AC2" s="176"/>
      <c r="AD2" s="176"/>
      <c r="AE2" s="176"/>
      <c r="AF2" s="176"/>
    </row>
    <row r="3" spans="1:32" x14ac:dyDescent="0.25">
      <c r="A3" s="6" t="s">
        <v>58</v>
      </c>
      <c r="B3" s="6" t="s">
        <v>30</v>
      </c>
      <c r="C3" s="16">
        <v>43762</v>
      </c>
      <c r="D3" s="11">
        <v>1</v>
      </c>
      <c r="E3" s="11">
        <v>1</v>
      </c>
      <c r="F3" s="11">
        <v>1</v>
      </c>
      <c r="G3" s="11">
        <v>1</v>
      </c>
      <c r="H3" s="11">
        <v>1</v>
      </c>
      <c r="I3" s="11">
        <v>0</v>
      </c>
      <c r="J3" s="11">
        <v>0.5</v>
      </c>
      <c r="K3" s="49">
        <v>0.5</v>
      </c>
      <c r="L3" s="51">
        <v>1</v>
      </c>
      <c r="M3" s="11">
        <v>1</v>
      </c>
      <c r="N3" s="11">
        <v>1</v>
      </c>
      <c r="O3" s="11">
        <v>1</v>
      </c>
      <c r="P3" s="11">
        <v>1</v>
      </c>
      <c r="Q3" s="11">
        <v>1</v>
      </c>
      <c r="R3" s="11">
        <v>1</v>
      </c>
      <c r="S3" s="8"/>
      <c r="T3" s="6"/>
      <c r="U3" s="6">
        <f>('Définitions et Barème'!$C$28*D3)+('Définitions et Barème'!$C$29*E3+('Définitions et Barème'!$C$30*F3)+('Définitions et Barème'!$C$31*G3)+('Définitions et Barème'!$C$32*H3)+('Définitions et Barème'!$C$33*I3)+('Définitions et Barème'!$C$34*J3)+('Définitions et Barème'!$C$35*K3))</f>
        <v>3.625</v>
      </c>
      <c r="V3" s="6">
        <f>('Définitions et Barème'!$C$21*L3)+('Définitions et Barème'!$C$22*M3)+('Définitions et Barème'!$C$23*N3)+('Définitions et Barème'!$C$24*O3)+('Définitions et Barème'!$C$25*P3)+('Définitions et Barème'!$C$26*Q3)+('Définitions et Barème'!$C$27*R3)</f>
        <v>5</v>
      </c>
      <c r="W3" s="19">
        <f t="shared" ref="W3:W17" si="0">U3+V3</f>
        <v>8.625</v>
      </c>
      <c r="X3" s="103" t="str">
        <f>IF(W3&lt;=7,"L",IF(W3&gt;=9,"J","K"))</f>
        <v>K</v>
      </c>
      <c r="Y3" s="6"/>
      <c r="Z3" s="177" t="s">
        <v>141</v>
      </c>
      <c r="AA3" s="177"/>
      <c r="AB3" s="173"/>
      <c r="AC3" s="174"/>
      <c r="AD3" s="174"/>
      <c r="AE3" s="174"/>
      <c r="AF3" s="175"/>
    </row>
    <row r="4" spans="1:32" x14ac:dyDescent="0.25">
      <c r="A4" s="7" t="s">
        <v>57</v>
      </c>
      <c r="B4" s="7" t="s">
        <v>30</v>
      </c>
      <c r="C4" s="17">
        <v>43766</v>
      </c>
      <c r="D4" s="12">
        <v>1</v>
      </c>
      <c r="E4" s="12">
        <v>1</v>
      </c>
      <c r="F4" s="12">
        <v>1</v>
      </c>
      <c r="G4" s="12">
        <v>1</v>
      </c>
      <c r="H4" s="12">
        <v>1</v>
      </c>
      <c r="I4" s="12">
        <v>1</v>
      </c>
      <c r="J4" s="12">
        <v>1</v>
      </c>
      <c r="K4" s="50">
        <v>1</v>
      </c>
      <c r="L4" s="52">
        <v>1</v>
      </c>
      <c r="M4" s="12">
        <v>1</v>
      </c>
      <c r="N4" s="12">
        <v>1</v>
      </c>
      <c r="O4" s="12">
        <v>1</v>
      </c>
      <c r="P4" s="12">
        <v>1</v>
      </c>
      <c r="Q4" s="12">
        <v>0</v>
      </c>
      <c r="R4" s="12">
        <v>0</v>
      </c>
      <c r="S4" s="9"/>
      <c r="T4" s="7"/>
      <c r="U4" s="7">
        <f>('Définitions et Barème'!$C$28*D4)+('Définitions et Barème'!$C$29*E4+('Définitions et Barème'!$C$30*F4)+('Définitions et Barème'!$C$31*G4)+('Définitions et Barème'!$C$32*H4)+('Définitions et Barème'!$C$33*I4)+('Définitions et Barème'!$C$34*J4)+('Définitions et Barème'!$C$35*K4))</f>
        <v>5</v>
      </c>
      <c r="V4" s="7">
        <f>('Définitions et Barème'!$C$21*L4)+('Définitions et Barème'!$C$22*M4)+('Définitions et Barème'!$C$23*N4)+('Définitions et Barème'!$C$24*O4)+('Définitions et Barème'!$C$25*P4)+('Définitions et Barème'!$C$26*Q4)+('Définitions et Barème'!$C$27*R4)</f>
        <v>2</v>
      </c>
      <c r="W4" s="20">
        <f t="shared" si="0"/>
        <v>7</v>
      </c>
      <c r="X4" s="103" t="str">
        <f t="shared" ref="X4:X17" si="1">IF(W4&lt;=7,"L",IF(W4&gt;=9,"J","K"))</f>
        <v>L</v>
      </c>
      <c r="Y4" s="7"/>
      <c r="Z4" s="178" t="s">
        <v>142</v>
      </c>
      <c r="AA4" s="178"/>
      <c r="AB4" s="170"/>
      <c r="AC4" s="171"/>
      <c r="AD4" s="171"/>
      <c r="AE4" s="171"/>
      <c r="AF4" s="172"/>
    </row>
    <row r="5" spans="1:32" x14ac:dyDescent="0.25">
      <c r="A5" s="6" t="s">
        <v>62</v>
      </c>
      <c r="B5" s="6" t="s">
        <v>30</v>
      </c>
      <c r="C5" s="16">
        <v>43753</v>
      </c>
      <c r="D5" s="11">
        <v>1</v>
      </c>
      <c r="E5" s="11">
        <v>1</v>
      </c>
      <c r="F5" s="11">
        <v>1</v>
      </c>
      <c r="G5" s="11">
        <v>0</v>
      </c>
      <c r="H5" s="11">
        <v>1</v>
      </c>
      <c r="I5" s="11">
        <v>1</v>
      </c>
      <c r="J5" s="11">
        <v>1</v>
      </c>
      <c r="K5" s="49">
        <v>0.5</v>
      </c>
      <c r="L5" s="51">
        <v>1</v>
      </c>
      <c r="M5" s="11">
        <v>1</v>
      </c>
      <c r="N5" s="11">
        <v>1</v>
      </c>
      <c r="O5" s="11">
        <v>1</v>
      </c>
      <c r="P5" s="11">
        <v>1</v>
      </c>
      <c r="Q5" s="11">
        <v>0</v>
      </c>
      <c r="R5" s="11">
        <v>0</v>
      </c>
      <c r="S5" s="8"/>
      <c r="T5" s="6"/>
      <c r="U5" s="6">
        <f>('Définitions et Barème'!$C$28*D5)+('Définitions et Barème'!$C$29*E5+('Définitions et Barème'!$C$30*F5)+('Définitions et Barème'!$C$31*G5)+('Définitions et Barème'!$C$32*H5)+('Définitions et Barème'!$C$33*I5)+('Définitions et Barème'!$C$34*J5)+('Définitions et Barème'!$C$35*K5))</f>
        <v>3.625</v>
      </c>
      <c r="V5" s="6">
        <f>('Définitions et Barème'!$C$21*L5)+('Définitions et Barème'!$C$22*M5)+('Définitions et Barème'!$C$23*N5)+('Définitions et Barème'!$C$24*O5)+('Définitions et Barème'!$C$25*P5)+('Définitions et Barème'!$C$26*Q5)+('Définitions et Barème'!$C$27*R5)</f>
        <v>2</v>
      </c>
      <c r="W5" s="19">
        <f t="shared" si="0"/>
        <v>5.625</v>
      </c>
      <c r="X5" s="103" t="str">
        <f t="shared" si="1"/>
        <v>L</v>
      </c>
      <c r="Y5" s="6"/>
      <c r="Z5" s="184" t="s">
        <v>142</v>
      </c>
      <c r="AA5" s="177"/>
      <c r="AB5" s="173"/>
      <c r="AC5" s="174"/>
      <c r="AD5" s="174"/>
      <c r="AE5" s="174"/>
      <c r="AF5" s="175"/>
    </row>
    <row r="6" spans="1:32" x14ac:dyDescent="0.25">
      <c r="A6" s="7" t="s">
        <v>63</v>
      </c>
      <c r="B6" s="7" t="s">
        <v>30</v>
      </c>
      <c r="C6" s="17">
        <v>43740</v>
      </c>
      <c r="D6" s="12">
        <v>1</v>
      </c>
      <c r="E6" s="12">
        <v>1</v>
      </c>
      <c r="F6" s="12">
        <v>1</v>
      </c>
      <c r="G6" s="12">
        <v>1</v>
      </c>
      <c r="H6" s="12">
        <v>1</v>
      </c>
      <c r="I6" s="12">
        <v>1</v>
      </c>
      <c r="J6" s="12">
        <v>1</v>
      </c>
      <c r="K6" s="50">
        <v>1</v>
      </c>
      <c r="L6" s="52">
        <v>1</v>
      </c>
      <c r="M6" s="12">
        <v>1</v>
      </c>
      <c r="N6" s="12">
        <v>1</v>
      </c>
      <c r="O6" s="12">
        <v>1</v>
      </c>
      <c r="P6" s="12">
        <v>1</v>
      </c>
      <c r="Q6" s="12">
        <v>1</v>
      </c>
      <c r="R6" s="12">
        <v>1</v>
      </c>
      <c r="S6" s="9"/>
      <c r="T6" s="7"/>
      <c r="U6" s="14">
        <f>('Définitions et Barème'!$C$28*D6)+('Définitions et Barème'!$C$29*E6+('Définitions et Barème'!$C$30*F6)+('Définitions et Barème'!$C$31*G6)+('Définitions et Barème'!$C$32*H6)+('Définitions et Barème'!$C$33*I6)+('Définitions et Barème'!$C$34*J6)+('Définitions et Barème'!$C$35*K6))</f>
        <v>5</v>
      </c>
      <c r="V6" s="7">
        <f>('Définitions et Barème'!$C$21*L6)+('Définitions et Barème'!$C$22*M6)+('Définitions et Barème'!$C$23*N6)+('Définitions et Barème'!$C$24*O6)+('Définitions et Barème'!$C$25*P6)+('Définitions et Barème'!$C$26*Q6)+('Définitions et Barème'!$C$27*R6)</f>
        <v>5</v>
      </c>
      <c r="W6" s="20">
        <f t="shared" si="0"/>
        <v>10</v>
      </c>
      <c r="X6" s="103" t="str">
        <f t="shared" si="1"/>
        <v>J</v>
      </c>
      <c r="Y6" s="7"/>
      <c r="Z6" s="178"/>
      <c r="AA6" s="178"/>
      <c r="AB6" s="170"/>
      <c r="AC6" s="171"/>
      <c r="AD6" s="171"/>
      <c r="AE6" s="171"/>
      <c r="AF6" s="172"/>
    </row>
    <row r="7" spans="1:32" x14ac:dyDescent="0.25">
      <c r="A7" s="6" t="s">
        <v>65</v>
      </c>
      <c r="B7" s="6" t="s">
        <v>30</v>
      </c>
      <c r="C7" s="16">
        <v>43739</v>
      </c>
      <c r="D7" s="11">
        <v>1</v>
      </c>
      <c r="E7" s="11">
        <v>1</v>
      </c>
      <c r="F7" s="11">
        <v>1</v>
      </c>
      <c r="G7" s="11">
        <v>1</v>
      </c>
      <c r="H7" s="11">
        <v>1</v>
      </c>
      <c r="I7" s="11">
        <v>1</v>
      </c>
      <c r="J7" s="11">
        <v>0.5</v>
      </c>
      <c r="K7" s="49">
        <v>1</v>
      </c>
      <c r="L7" s="51">
        <v>1</v>
      </c>
      <c r="M7" s="11">
        <v>1</v>
      </c>
      <c r="N7" s="11">
        <v>1</v>
      </c>
      <c r="O7" s="11">
        <v>1</v>
      </c>
      <c r="P7" s="11">
        <v>1</v>
      </c>
      <c r="Q7" s="11">
        <v>0</v>
      </c>
      <c r="R7" s="11">
        <v>0</v>
      </c>
      <c r="S7" s="8"/>
      <c r="T7" s="6"/>
      <c r="U7" s="6">
        <f>('Définitions et Barème'!$C$28*D7)+('Définitions et Barème'!$C$29*E7+('Définitions et Barème'!$C$30*F7)+('Définitions et Barème'!$C$31*G7)+('Définitions et Barème'!$C$32*H7)+('Définitions et Barème'!$C$33*I7)+('Définitions et Barème'!$C$34*J7)+('Définitions et Barème'!$C$35*K7))</f>
        <v>4.75</v>
      </c>
      <c r="V7" s="6">
        <f>('Définitions et Barème'!$C$21*L7)+('Définitions et Barème'!$C$22*M7)+('Définitions et Barème'!$C$23*N7)+('Définitions et Barème'!$C$24*O7)+('Définitions et Barème'!$C$25*P7)+('Définitions et Barème'!$C$26*Q7)+('Définitions et Barème'!$C$27*R7)</f>
        <v>2</v>
      </c>
      <c r="W7" s="19">
        <f t="shared" si="0"/>
        <v>6.75</v>
      </c>
      <c r="X7" s="103" t="str">
        <f t="shared" si="1"/>
        <v>L</v>
      </c>
      <c r="Y7" s="6"/>
      <c r="Z7" s="177" t="s">
        <v>142</v>
      </c>
      <c r="AA7" s="177"/>
      <c r="AB7" s="173"/>
      <c r="AC7" s="174"/>
      <c r="AD7" s="174"/>
      <c r="AE7" s="174"/>
      <c r="AF7" s="175"/>
    </row>
    <row r="8" spans="1:32" x14ac:dyDescent="0.25">
      <c r="A8" s="7" t="s">
        <v>60</v>
      </c>
      <c r="B8" s="7" t="s">
        <v>30</v>
      </c>
      <c r="C8" s="17">
        <v>43755</v>
      </c>
      <c r="D8" s="12">
        <v>1</v>
      </c>
      <c r="E8" s="12">
        <v>0</v>
      </c>
      <c r="F8" s="12">
        <v>1</v>
      </c>
      <c r="G8" s="12">
        <v>0</v>
      </c>
      <c r="H8" s="12">
        <v>1</v>
      </c>
      <c r="I8" s="12">
        <v>0</v>
      </c>
      <c r="J8" s="12">
        <v>1</v>
      </c>
      <c r="K8" s="50">
        <v>1</v>
      </c>
      <c r="L8" s="52">
        <v>1</v>
      </c>
      <c r="M8" s="12">
        <v>1</v>
      </c>
      <c r="N8" s="12">
        <v>1</v>
      </c>
      <c r="O8" s="12">
        <v>1</v>
      </c>
      <c r="P8" s="12">
        <v>0</v>
      </c>
      <c r="Q8" s="12">
        <v>1</v>
      </c>
      <c r="R8" s="12">
        <v>1</v>
      </c>
      <c r="S8" s="9"/>
      <c r="T8" s="7"/>
      <c r="U8" s="14">
        <f>('Définitions et Barème'!$C$28*D8)+('Définitions et Barème'!$C$29*E8+('Définitions et Barème'!$C$30*F8)+('Définitions et Barème'!$C$31*G8)+('Définitions et Barème'!$C$32*H8)+('Définitions et Barème'!$C$33*I8)+('Définitions et Barème'!$C$34*J8)+('Définitions et Barème'!$C$35*K8))</f>
        <v>2.75</v>
      </c>
      <c r="V8" s="7">
        <f>('Définitions et Barème'!$C$21*L8)+('Définitions et Barème'!$C$22*M8)+('Définitions et Barème'!$C$23*N8)+('Définitions et Barème'!$C$24*O8)+('Définitions et Barème'!$C$25*P8)+('Définitions et Barème'!$C$26*Q8)+('Définitions et Barème'!$C$27*R8)</f>
        <v>4.25</v>
      </c>
      <c r="W8" s="20">
        <f t="shared" si="0"/>
        <v>7</v>
      </c>
      <c r="X8" s="103" t="str">
        <f t="shared" si="1"/>
        <v>L</v>
      </c>
      <c r="Y8" s="7"/>
      <c r="Z8" s="178"/>
      <c r="AA8" s="178"/>
      <c r="AB8" s="170"/>
      <c r="AC8" s="171"/>
      <c r="AD8" s="171"/>
      <c r="AE8" s="171"/>
      <c r="AF8" s="172"/>
    </row>
    <row r="9" spans="1:32" x14ac:dyDescent="0.25">
      <c r="A9" s="6" t="s">
        <v>55</v>
      </c>
      <c r="B9" s="6" t="s">
        <v>30</v>
      </c>
      <c r="C9" s="16">
        <v>43768</v>
      </c>
      <c r="D9" s="11">
        <v>1</v>
      </c>
      <c r="E9" s="11">
        <v>1</v>
      </c>
      <c r="F9" s="11">
        <v>1</v>
      </c>
      <c r="G9" s="11">
        <v>1</v>
      </c>
      <c r="H9" s="11">
        <v>1</v>
      </c>
      <c r="I9" s="11">
        <v>1</v>
      </c>
      <c r="J9" s="11">
        <v>1</v>
      </c>
      <c r="K9" s="49">
        <v>1</v>
      </c>
      <c r="L9" s="51">
        <v>1</v>
      </c>
      <c r="M9" s="11">
        <v>1</v>
      </c>
      <c r="N9" s="11">
        <v>1</v>
      </c>
      <c r="O9" s="11">
        <v>1</v>
      </c>
      <c r="P9" s="11">
        <v>1</v>
      </c>
      <c r="Q9" s="11">
        <v>0</v>
      </c>
      <c r="R9" s="11">
        <v>0</v>
      </c>
      <c r="S9" s="8"/>
      <c r="T9" s="6"/>
      <c r="U9" s="6">
        <f>('Définitions et Barème'!$C$28*D9)+('Définitions et Barème'!$C$29*E9+('Définitions et Barème'!$C$30*F9)+('Définitions et Barème'!$C$31*G9)+('Définitions et Barème'!$C$32*H9)+('Définitions et Barème'!$C$33*I9)+('Définitions et Barème'!$C$34*J9)+('Définitions et Barème'!$C$35*K9))</f>
        <v>5</v>
      </c>
      <c r="V9" s="6">
        <f>('Définitions et Barème'!$C$21*L9)+('Définitions et Barème'!$C$22*M9)+('Définitions et Barème'!$C$23*N9)+('Définitions et Barème'!$C$24*O9)+('Définitions et Barème'!$C$25*P9)+('Définitions et Barème'!$C$26*Q9)+('Définitions et Barème'!$C$27*R9)</f>
        <v>2</v>
      </c>
      <c r="W9" s="19">
        <f t="shared" si="0"/>
        <v>7</v>
      </c>
      <c r="X9" s="103" t="str">
        <f t="shared" si="1"/>
        <v>L</v>
      </c>
      <c r="Y9" s="6"/>
      <c r="Z9" s="177"/>
      <c r="AA9" s="177"/>
      <c r="AB9" s="173"/>
      <c r="AC9" s="174"/>
      <c r="AD9" s="174"/>
      <c r="AE9" s="174"/>
      <c r="AF9" s="175"/>
    </row>
    <row r="10" spans="1:32" x14ac:dyDescent="0.25">
      <c r="A10" s="7" t="s">
        <v>59</v>
      </c>
      <c r="B10" s="7" t="s">
        <v>30</v>
      </c>
      <c r="C10" s="17">
        <v>43760</v>
      </c>
      <c r="D10" s="12">
        <v>1</v>
      </c>
      <c r="E10" s="12">
        <v>0</v>
      </c>
      <c r="F10" s="12">
        <v>1</v>
      </c>
      <c r="G10" s="12">
        <v>0</v>
      </c>
      <c r="H10" s="12">
        <v>1</v>
      </c>
      <c r="I10" s="12">
        <v>1</v>
      </c>
      <c r="J10" s="12">
        <v>1</v>
      </c>
      <c r="K10" s="50">
        <v>0.5</v>
      </c>
      <c r="L10" s="52">
        <v>1</v>
      </c>
      <c r="M10" s="12">
        <v>1</v>
      </c>
      <c r="N10" s="12">
        <v>1</v>
      </c>
      <c r="O10" s="12">
        <v>0</v>
      </c>
      <c r="P10" s="12">
        <v>1</v>
      </c>
      <c r="Q10" s="12">
        <v>1</v>
      </c>
      <c r="R10" s="12">
        <v>1</v>
      </c>
      <c r="S10" s="9"/>
      <c r="T10" s="7"/>
      <c r="U10" s="14">
        <f>('Définitions et Barème'!$C$28*D10)+('Définitions et Barème'!$C$29*E10+('Définitions et Barème'!$C$30*F10)+('Définitions et Barème'!$C$31*G10)+('Définitions et Barème'!$C$32*H10)+('Définitions et Barème'!$C$33*I10)+('Définitions et Barème'!$C$34*J10)+('Définitions et Barème'!$C$35*K10))</f>
        <v>2.625</v>
      </c>
      <c r="V10" s="7">
        <f>('Définitions et Barème'!$C$21*L10)+('Définitions et Barème'!$C$22*M10)+('Définitions et Barème'!$C$23*N10)+('Définitions et Barème'!$C$24*O10)+('Définitions et Barème'!$C$25*P10)+('Définitions et Barème'!$C$26*Q10)+('Définitions et Barème'!$C$27*R10)</f>
        <v>4.5</v>
      </c>
      <c r="W10" s="20">
        <f t="shared" si="0"/>
        <v>7.125</v>
      </c>
      <c r="X10" s="103" t="str">
        <f t="shared" si="1"/>
        <v>K</v>
      </c>
      <c r="Y10" s="7"/>
      <c r="Z10" s="178"/>
      <c r="AA10" s="178"/>
      <c r="AB10" s="170"/>
      <c r="AC10" s="171"/>
      <c r="AD10" s="171"/>
      <c r="AE10" s="171"/>
      <c r="AF10" s="172"/>
    </row>
    <row r="11" spans="1:32" x14ac:dyDescent="0.25">
      <c r="A11" s="6" t="s">
        <v>54</v>
      </c>
      <c r="B11" s="6" t="s">
        <v>30</v>
      </c>
      <c r="C11" s="16">
        <v>43768</v>
      </c>
      <c r="D11" s="11">
        <v>1</v>
      </c>
      <c r="E11" s="11">
        <v>1</v>
      </c>
      <c r="F11" s="11">
        <v>1</v>
      </c>
      <c r="G11" s="11">
        <v>0</v>
      </c>
      <c r="H11" s="11">
        <v>1</v>
      </c>
      <c r="I11" s="11">
        <v>1</v>
      </c>
      <c r="J11" s="11">
        <v>1</v>
      </c>
      <c r="K11" s="49">
        <v>1</v>
      </c>
      <c r="L11" s="51">
        <v>1</v>
      </c>
      <c r="M11" s="11">
        <v>1</v>
      </c>
      <c r="N11" s="11">
        <v>1</v>
      </c>
      <c r="O11" s="11">
        <v>1</v>
      </c>
      <c r="P11" s="11">
        <v>1</v>
      </c>
      <c r="Q11" s="11">
        <v>1</v>
      </c>
      <c r="R11" s="11">
        <v>1</v>
      </c>
      <c r="S11" s="8"/>
      <c r="T11" s="6"/>
      <c r="U11" s="6">
        <f>('Définitions et Barème'!$C$28*D11)+('Définitions et Barème'!$C$29*E11+('Définitions et Barème'!$C$30*F11)+('Définitions et Barème'!$C$31*G11)+('Définitions et Barème'!$C$32*H11)+('Définitions et Barème'!$C$33*I11)+('Définitions et Barème'!$C$34*J11)+('Définitions et Barème'!$C$35*K11))</f>
        <v>4.25</v>
      </c>
      <c r="V11" s="6">
        <f>('Définitions et Barème'!$C$21*L11)+('Définitions et Barème'!$C$22*M11)+('Définitions et Barème'!$C$23*N11)+('Définitions et Barème'!$C$24*O11)+('Définitions et Barème'!$C$25*P11)+('Définitions et Barème'!$C$26*Q11)+('Définitions et Barème'!$C$27*R11)</f>
        <v>5</v>
      </c>
      <c r="W11" s="19">
        <f t="shared" si="0"/>
        <v>9.25</v>
      </c>
      <c r="X11" s="103" t="str">
        <f t="shared" si="1"/>
        <v>J</v>
      </c>
      <c r="Y11" s="6"/>
      <c r="Z11" s="177"/>
      <c r="AA11" s="177"/>
      <c r="AB11" s="173"/>
      <c r="AC11" s="174"/>
      <c r="AD11" s="174"/>
      <c r="AE11" s="174"/>
      <c r="AF11" s="175"/>
    </row>
    <row r="12" spans="1:32" x14ac:dyDescent="0.25">
      <c r="A12" s="7" t="s">
        <v>56</v>
      </c>
      <c r="B12" s="7" t="s">
        <v>30</v>
      </c>
      <c r="C12" s="17">
        <v>43768</v>
      </c>
      <c r="D12" s="12">
        <v>1</v>
      </c>
      <c r="E12" s="12">
        <v>1</v>
      </c>
      <c r="F12" s="12">
        <v>1</v>
      </c>
      <c r="G12" s="12">
        <v>1</v>
      </c>
      <c r="H12" s="12">
        <v>1</v>
      </c>
      <c r="I12" s="12">
        <v>1</v>
      </c>
      <c r="J12" s="12">
        <v>1</v>
      </c>
      <c r="K12" s="50">
        <v>0.5</v>
      </c>
      <c r="L12" s="52">
        <v>1</v>
      </c>
      <c r="M12" s="12">
        <v>1</v>
      </c>
      <c r="N12" s="12">
        <v>1</v>
      </c>
      <c r="O12" s="12">
        <v>1</v>
      </c>
      <c r="P12" s="12">
        <v>1</v>
      </c>
      <c r="Q12" s="12">
        <v>0</v>
      </c>
      <c r="R12" s="12">
        <v>1</v>
      </c>
      <c r="S12" s="9"/>
      <c r="T12" s="7"/>
      <c r="U12" s="14">
        <f>('Définitions et Barème'!$C$28*D12)+('Définitions et Barème'!$C$29*E12+('Définitions et Barème'!$C$30*F12)+('Définitions et Barème'!$C$31*G12)+('Définitions et Barème'!$C$32*H12)+('Définitions et Barème'!$C$33*I12)+('Définitions et Barème'!$C$34*J12)+('Définitions et Barème'!$C$35*K12))</f>
        <v>4.375</v>
      </c>
      <c r="V12" s="7">
        <f>('Définitions et Barème'!$C$21*L12)+('Définitions et Barème'!$C$22*M12)+('Définitions et Barème'!$C$23*N12)+('Définitions et Barème'!$C$24*O12)+('Définitions et Barème'!$C$25*P12)+('Définitions et Barème'!$C$26*Q12)+('Définitions et Barème'!$C$27*R12)</f>
        <v>3.5</v>
      </c>
      <c r="W12" s="20">
        <f t="shared" si="0"/>
        <v>7.875</v>
      </c>
      <c r="X12" s="103" t="str">
        <f t="shared" si="1"/>
        <v>K</v>
      </c>
      <c r="Y12" s="7"/>
      <c r="Z12" s="178"/>
      <c r="AA12" s="178"/>
      <c r="AB12" s="170"/>
      <c r="AC12" s="171"/>
      <c r="AD12" s="171"/>
      <c r="AE12" s="171"/>
      <c r="AF12" s="172"/>
    </row>
    <row r="13" spans="1:32" x14ac:dyDescent="0.25">
      <c r="A13" s="6" t="s">
        <v>61</v>
      </c>
      <c r="B13" s="6" t="s">
        <v>30</v>
      </c>
      <c r="C13" s="16">
        <v>43753</v>
      </c>
      <c r="D13" s="11">
        <v>1</v>
      </c>
      <c r="E13" s="11">
        <v>1</v>
      </c>
      <c r="F13" s="11">
        <v>1</v>
      </c>
      <c r="G13" s="11">
        <v>1</v>
      </c>
      <c r="H13" s="11">
        <v>1</v>
      </c>
      <c r="I13" s="11">
        <v>1</v>
      </c>
      <c r="J13" s="11">
        <v>1</v>
      </c>
      <c r="K13" s="49">
        <v>1</v>
      </c>
      <c r="L13" s="51">
        <v>1</v>
      </c>
      <c r="M13" s="11">
        <v>1</v>
      </c>
      <c r="N13" s="11">
        <v>1</v>
      </c>
      <c r="O13" s="11">
        <v>1</v>
      </c>
      <c r="P13" s="11">
        <v>1</v>
      </c>
      <c r="Q13" s="11">
        <v>1</v>
      </c>
      <c r="R13" s="11">
        <v>1</v>
      </c>
      <c r="S13" s="8"/>
      <c r="T13" s="6"/>
      <c r="U13" s="6">
        <f>('Définitions et Barème'!$C$28*D13)+('Définitions et Barème'!$C$29*E13+('Définitions et Barème'!$C$30*F13)+('Définitions et Barème'!$C$31*G13)+('Définitions et Barème'!$C$32*H13)+('Définitions et Barème'!$C$33*I13)+('Définitions et Barème'!$C$34*J13)+('Définitions et Barème'!$C$35*K13))</f>
        <v>5</v>
      </c>
      <c r="V13" s="6">
        <f>('Définitions et Barème'!$C$21*L13)+('Définitions et Barème'!$C$22*M13)+('Définitions et Barème'!$C$23*N13)+('Définitions et Barème'!$C$24*O13)+('Définitions et Barème'!$C$25*P13)+('Définitions et Barème'!$C$26*Q13)+('Définitions et Barème'!$C$27*R13)</f>
        <v>5</v>
      </c>
      <c r="W13" s="19">
        <f t="shared" si="0"/>
        <v>10</v>
      </c>
      <c r="X13" s="103" t="str">
        <f t="shared" si="1"/>
        <v>J</v>
      </c>
      <c r="Y13" s="6"/>
      <c r="Z13" s="177"/>
      <c r="AA13" s="177"/>
      <c r="AB13" s="173"/>
      <c r="AC13" s="174"/>
      <c r="AD13" s="174"/>
      <c r="AE13" s="174"/>
      <c r="AF13" s="175"/>
    </row>
    <row r="14" spans="1:32" x14ac:dyDescent="0.25">
      <c r="A14" s="7" t="s">
        <v>64</v>
      </c>
      <c r="B14" s="7" t="s">
        <v>30</v>
      </c>
      <c r="C14" s="17">
        <v>43739</v>
      </c>
      <c r="D14" s="12">
        <v>1</v>
      </c>
      <c r="E14" s="12">
        <v>1</v>
      </c>
      <c r="F14" s="12">
        <v>1</v>
      </c>
      <c r="G14" s="12">
        <v>1</v>
      </c>
      <c r="H14" s="12">
        <v>1</v>
      </c>
      <c r="I14" s="12">
        <v>0</v>
      </c>
      <c r="J14" s="12">
        <v>0.5</v>
      </c>
      <c r="K14" s="50">
        <v>1</v>
      </c>
      <c r="L14" s="52">
        <v>1</v>
      </c>
      <c r="M14" s="12">
        <v>1</v>
      </c>
      <c r="N14" s="12">
        <v>1</v>
      </c>
      <c r="O14" s="12">
        <v>1</v>
      </c>
      <c r="P14" s="12">
        <v>1</v>
      </c>
      <c r="Q14" s="12">
        <v>0</v>
      </c>
      <c r="R14" s="12">
        <v>0</v>
      </c>
      <c r="S14" s="9"/>
      <c r="T14" s="7"/>
      <c r="U14" s="14">
        <f>('Définitions et Barème'!$C$28*D14)+('Définitions et Barème'!$C$29*E14+('Définitions et Barème'!$C$30*F14)+('Définitions et Barème'!$C$31*G14)+('Définitions et Barème'!$C$32*H14)+('Définitions et Barème'!$C$33*I14)+('Définitions et Barème'!$C$34*J14)+('Définitions et Barème'!$C$35*K14))</f>
        <v>4.25</v>
      </c>
      <c r="V14" s="7">
        <f>('Définitions et Barème'!$C$21*L14)+('Définitions et Barème'!$C$22*M14)+('Définitions et Barème'!$C$23*N14)+('Définitions et Barème'!$C$24*O14)+('Définitions et Barème'!$C$25*P14)+('Définitions et Barème'!$C$26*Q14)+('Définitions et Barème'!$C$27*R14)</f>
        <v>2</v>
      </c>
      <c r="W14" s="20">
        <f t="shared" si="0"/>
        <v>6.25</v>
      </c>
      <c r="X14" s="103" t="str">
        <f t="shared" si="1"/>
        <v>L</v>
      </c>
      <c r="Y14" s="7"/>
      <c r="Z14" s="178" t="s">
        <v>143</v>
      </c>
      <c r="AA14" s="178"/>
      <c r="AB14" s="170"/>
      <c r="AC14" s="171"/>
      <c r="AD14" s="171"/>
      <c r="AE14" s="171"/>
      <c r="AF14" s="172"/>
    </row>
    <row r="15" spans="1:32" x14ac:dyDescent="0.25">
      <c r="A15" s="6" t="s">
        <v>157</v>
      </c>
      <c r="B15" s="6" t="s">
        <v>31</v>
      </c>
      <c r="C15" s="16">
        <v>43733</v>
      </c>
      <c r="D15" s="11">
        <v>1</v>
      </c>
      <c r="E15" s="11">
        <v>0</v>
      </c>
      <c r="F15" s="11">
        <v>1</v>
      </c>
      <c r="G15" s="11">
        <v>1</v>
      </c>
      <c r="H15" s="11">
        <v>1</v>
      </c>
      <c r="I15" s="11">
        <v>0</v>
      </c>
      <c r="J15" s="11">
        <v>1</v>
      </c>
      <c r="K15" s="49">
        <v>0</v>
      </c>
      <c r="L15" s="51">
        <v>1</v>
      </c>
      <c r="M15" s="11">
        <v>1</v>
      </c>
      <c r="N15" s="11">
        <v>1</v>
      </c>
      <c r="O15" s="11">
        <v>0</v>
      </c>
      <c r="P15" s="11">
        <v>1</v>
      </c>
      <c r="Q15" s="11">
        <v>0</v>
      </c>
      <c r="R15" s="11">
        <v>0</v>
      </c>
      <c r="S15" s="8"/>
      <c r="T15" s="6"/>
      <c r="U15" s="6">
        <f>('Définitions et Barème'!$D$28*D15)+('Définitions et Barème'!$D$29*E15)+('Définitions et Barème'!$D$30*F15)+('Définitions et Barème'!$D$31*G15)+('Définitions et Barème'!$D$32*H15)+('Définitions et Barème'!$D$33*I15)+('Définitions et Barème'!$D$34*J15)+('Définitions et Barème'!$D$35*K15)</f>
        <v>2</v>
      </c>
      <c r="V15" s="60">
        <f>('Définitions et Barème'!$D$21*L15)+('Définitions et Barème'!$D$22*M15)+('Définitions et Barème'!$D$23*N15)+('Définitions et Barème'!$D$24*O15)+('Définitions et Barème'!$D$25*P15)+('Définitions et Barème'!$D$26*Q15)+('Définitions et Barème'!$D$27*R15)</f>
        <v>0.75</v>
      </c>
      <c r="W15" s="19">
        <f t="shared" si="0"/>
        <v>2.75</v>
      </c>
      <c r="X15" s="103" t="str">
        <f t="shared" si="1"/>
        <v>L</v>
      </c>
      <c r="Y15" s="6"/>
      <c r="Z15" s="177" t="s">
        <v>160</v>
      </c>
      <c r="AA15" s="177"/>
      <c r="AB15" s="173"/>
      <c r="AC15" s="174"/>
      <c r="AD15" s="174"/>
      <c r="AE15" s="174"/>
      <c r="AF15" s="175"/>
    </row>
    <row r="16" spans="1:32" x14ac:dyDescent="0.25">
      <c r="A16" s="7" t="s">
        <v>158</v>
      </c>
      <c r="B16" s="7" t="s">
        <v>31</v>
      </c>
      <c r="C16" s="17">
        <v>43727</v>
      </c>
      <c r="D16" s="12">
        <v>1</v>
      </c>
      <c r="E16" s="12">
        <v>1</v>
      </c>
      <c r="F16" s="12">
        <v>1</v>
      </c>
      <c r="G16" s="12">
        <v>0</v>
      </c>
      <c r="H16" s="12">
        <v>1</v>
      </c>
      <c r="I16" s="12">
        <v>1</v>
      </c>
      <c r="J16" s="12">
        <v>1</v>
      </c>
      <c r="K16" s="50">
        <v>1</v>
      </c>
      <c r="L16" s="52">
        <v>0</v>
      </c>
      <c r="M16" s="12">
        <v>1</v>
      </c>
      <c r="N16" s="12">
        <v>1</v>
      </c>
      <c r="O16" s="12">
        <v>1</v>
      </c>
      <c r="P16" s="12">
        <v>1</v>
      </c>
      <c r="Q16" s="12">
        <v>1</v>
      </c>
      <c r="R16" s="12">
        <v>1</v>
      </c>
      <c r="S16" s="9"/>
      <c r="T16" s="7"/>
      <c r="U16" s="7">
        <f>('Définitions et Barème'!$D$28*D16)+('Définitions et Barème'!$D$29*E16)+('Définitions et Barème'!$D$30*F16)+('Définitions et Barème'!$D$31*G16)+('Définitions et Barème'!$D$32*H16)+('Définitions et Barème'!$D$33*I16)+('Définitions et Barème'!$D$34*J16)+('Définitions et Barème'!$D$35*K16)</f>
        <v>4.25</v>
      </c>
      <c r="V16" s="7">
        <f>('Définitions et Barème'!$D$21*L16)+('Définitions et Barème'!$D$22*M16)+('Définitions et Barème'!$D$23*N16)+('Définitions et Barème'!$D$24*O16)+('Définitions et Barème'!$D$25*P16)+('Définitions et Barème'!$D$26*Q16)+('Définitions et Barème'!$D$27*R16)</f>
        <v>4.75</v>
      </c>
      <c r="W16" s="20">
        <f t="shared" si="0"/>
        <v>9</v>
      </c>
      <c r="X16" s="103" t="str">
        <f t="shared" si="1"/>
        <v>J</v>
      </c>
      <c r="Y16" s="7"/>
      <c r="Z16" s="178" t="s">
        <v>161</v>
      </c>
      <c r="AA16" s="178"/>
      <c r="AB16" s="170"/>
      <c r="AC16" s="171"/>
      <c r="AD16" s="171"/>
      <c r="AE16" s="171"/>
      <c r="AF16" s="172"/>
    </row>
    <row r="17" spans="1:32" x14ac:dyDescent="0.25">
      <c r="A17" s="6" t="s">
        <v>159</v>
      </c>
      <c r="B17" s="6" t="s">
        <v>31</v>
      </c>
      <c r="C17" s="16">
        <v>43735</v>
      </c>
      <c r="D17" s="11">
        <v>1</v>
      </c>
      <c r="E17" s="11">
        <v>0</v>
      </c>
      <c r="F17" s="11">
        <v>1</v>
      </c>
      <c r="G17" s="11">
        <v>0</v>
      </c>
      <c r="H17" s="11">
        <v>1</v>
      </c>
      <c r="I17" s="11">
        <v>1</v>
      </c>
      <c r="J17" s="11">
        <v>1</v>
      </c>
      <c r="K17" s="49">
        <v>1</v>
      </c>
      <c r="L17" s="51">
        <v>1</v>
      </c>
      <c r="M17" s="11">
        <v>1</v>
      </c>
      <c r="N17" s="11">
        <v>1</v>
      </c>
      <c r="O17" s="11">
        <v>1</v>
      </c>
      <c r="P17" s="11">
        <v>1</v>
      </c>
      <c r="Q17" s="11">
        <v>0.5</v>
      </c>
      <c r="R17" s="11">
        <v>1</v>
      </c>
      <c r="S17" s="8"/>
      <c r="T17" s="6"/>
      <c r="U17" s="6">
        <f>('Définitions et Barème'!$D$28*D17)+('Définitions et Barème'!$D$29*E17)+('Définitions et Barème'!$D$30*F17)+('Définitions et Barème'!$D$31*G17)+('Définitions et Barème'!$D$32*H17)+('Définitions et Barème'!$D$33*I17)+('Définitions et Barème'!$D$34*J17)+('Définitions et Barème'!$D$35*K17)</f>
        <v>3.25</v>
      </c>
      <c r="V17" s="6">
        <f>('Définitions et Barème'!$D$21*L17)+('Définitions et Barème'!$D$22*M17)+('Définitions et Barème'!$D$23*N17)+('Définitions et Barème'!$D$24*O17)+('Définitions et Barème'!$D$25*P17)+('Définitions et Barème'!$D$26*Q17)+('Définitions et Barème'!$D$27*R17)</f>
        <v>4</v>
      </c>
      <c r="W17" s="6">
        <f t="shared" si="0"/>
        <v>7.25</v>
      </c>
      <c r="X17" s="103" t="str">
        <f t="shared" si="1"/>
        <v>K</v>
      </c>
      <c r="Y17" s="6"/>
      <c r="Z17" s="177" t="s">
        <v>162</v>
      </c>
      <c r="AA17" s="177"/>
      <c r="AB17" s="173"/>
      <c r="AC17" s="174"/>
      <c r="AD17" s="174"/>
      <c r="AE17" s="174"/>
      <c r="AF17" s="175"/>
    </row>
    <row r="18" spans="1:32" x14ac:dyDescent="0.25">
      <c r="Z18" s="1"/>
      <c r="AA18" s="1"/>
    </row>
    <row r="19" spans="1:32" x14ac:dyDescent="0.25">
      <c r="Z19" s="1"/>
      <c r="AA19" s="1"/>
    </row>
    <row r="20" spans="1:32" x14ac:dyDescent="0.25">
      <c r="Z20" s="1"/>
      <c r="AA20" s="1"/>
    </row>
    <row r="21" spans="1:32" x14ac:dyDescent="0.25">
      <c r="Z21" s="1"/>
      <c r="AA21" s="1"/>
    </row>
    <row r="22" spans="1:32" x14ac:dyDescent="0.25">
      <c r="Z22" s="1"/>
      <c r="AA22" s="1"/>
    </row>
    <row r="23" spans="1:32" x14ac:dyDescent="0.25">
      <c r="Z23" s="1"/>
      <c r="AA23" s="1"/>
    </row>
    <row r="24" spans="1:32" x14ac:dyDescent="0.25">
      <c r="Z24" s="1"/>
      <c r="AA24" s="1"/>
    </row>
    <row r="25" spans="1:32" x14ac:dyDescent="0.25">
      <c r="Z25" s="1"/>
      <c r="AA25" s="1"/>
    </row>
    <row r="26" spans="1:32" x14ac:dyDescent="0.25">
      <c r="Z26" s="1"/>
      <c r="AA26" s="1"/>
    </row>
    <row r="27" spans="1:32" x14ac:dyDescent="0.25">
      <c r="Z27" s="1"/>
      <c r="AA27" s="1"/>
    </row>
    <row r="28" spans="1:32" x14ac:dyDescent="0.25">
      <c r="Z28" s="1"/>
      <c r="AA28" s="1"/>
    </row>
    <row r="29" spans="1:32" x14ac:dyDescent="0.25">
      <c r="Z29" s="1"/>
      <c r="AA29" s="1"/>
    </row>
    <row r="30" spans="1:32" x14ac:dyDescent="0.25">
      <c r="Z30" s="1"/>
      <c r="AA30" s="1"/>
    </row>
    <row r="31" spans="1:32" x14ac:dyDescent="0.25">
      <c r="Z31" s="1"/>
      <c r="AA31" s="1"/>
    </row>
    <row r="32" spans="1:32" x14ac:dyDescent="0.25">
      <c r="Z32" s="1"/>
      <c r="AA32" s="1"/>
    </row>
    <row r="33" spans="26:27" x14ac:dyDescent="0.25">
      <c r="Z33" s="1"/>
      <c r="AA33" s="1"/>
    </row>
    <row r="34" spans="26:27" x14ac:dyDescent="0.25">
      <c r="Z34" s="1"/>
      <c r="AA34" s="1"/>
    </row>
    <row r="35" spans="26:27" x14ac:dyDescent="0.25">
      <c r="Z35" s="1"/>
      <c r="AA35" s="1"/>
    </row>
    <row r="36" spans="26:27" x14ac:dyDescent="0.25">
      <c r="Z36" s="1"/>
      <c r="AA36" s="1"/>
    </row>
    <row r="37" spans="26:27" x14ac:dyDescent="0.25">
      <c r="Z37" s="1"/>
      <c r="AA37" s="1"/>
    </row>
    <row r="38" spans="26:27" x14ac:dyDescent="0.25">
      <c r="Z38" s="1"/>
      <c r="AA38" s="1"/>
    </row>
    <row r="39" spans="26:27" x14ac:dyDescent="0.25">
      <c r="Z39" s="1"/>
      <c r="AA39" s="1"/>
    </row>
    <row r="40" spans="26:27" x14ac:dyDescent="0.25">
      <c r="Z40" s="1"/>
      <c r="AA40" s="1"/>
    </row>
    <row r="41" spans="26:27" x14ac:dyDescent="0.25">
      <c r="Z41" s="1"/>
      <c r="AA41" s="1"/>
    </row>
    <row r="42" spans="26:27" x14ac:dyDescent="0.25">
      <c r="Z42" s="1"/>
      <c r="AA42" s="1"/>
    </row>
    <row r="43" spans="26:27" x14ac:dyDescent="0.25">
      <c r="Z43" s="1"/>
      <c r="AA43" s="1"/>
    </row>
    <row r="44" spans="26:27" x14ac:dyDescent="0.25">
      <c r="Z44" s="1"/>
      <c r="AA44" s="1"/>
    </row>
    <row r="45" spans="26:27" x14ac:dyDescent="0.25">
      <c r="Z45" s="1"/>
      <c r="AA45" s="1"/>
    </row>
    <row r="46" spans="26:27" x14ac:dyDescent="0.25">
      <c r="Z46" s="1"/>
      <c r="AA46" s="1"/>
    </row>
    <row r="47" spans="26:27" x14ac:dyDescent="0.25">
      <c r="Z47" s="1"/>
      <c r="AA47" s="1"/>
    </row>
    <row r="48" spans="26:27" x14ac:dyDescent="0.25">
      <c r="Z48" s="1"/>
      <c r="AA48" s="1"/>
    </row>
    <row r="49" spans="26:27" x14ac:dyDescent="0.25">
      <c r="Z49" s="1"/>
      <c r="AA49" s="1"/>
    </row>
    <row r="50" spans="26:27" x14ac:dyDescent="0.25">
      <c r="Z50" s="1"/>
      <c r="AA50" s="1"/>
    </row>
    <row r="51" spans="26:27" x14ac:dyDescent="0.25">
      <c r="Z51" s="1"/>
      <c r="AA51" s="1"/>
    </row>
    <row r="52" spans="26:27" x14ac:dyDescent="0.25">
      <c r="Z52" s="1"/>
      <c r="AA52" s="1"/>
    </row>
    <row r="53" spans="26:27" x14ac:dyDescent="0.25">
      <c r="Z53" s="1"/>
      <c r="AA53" s="1"/>
    </row>
    <row r="54" spans="26:27" x14ac:dyDescent="0.25">
      <c r="Z54" s="1"/>
      <c r="AA54" s="1"/>
    </row>
    <row r="55" spans="26:27" x14ac:dyDescent="0.25">
      <c r="Z55" s="1"/>
      <c r="AA55" s="1"/>
    </row>
    <row r="56" spans="26:27" x14ac:dyDescent="0.25">
      <c r="Z56" s="1"/>
      <c r="AA56" s="1"/>
    </row>
    <row r="57" spans="26:27" x14ac:dyDescent="0.25">
      <c r="Z57" s="1"/>
      <c r="AA57" s="1"/>
    </row>
    <row r="58" spans="26:27" x14ac:dyDescent="0.25">
      <c r="Z58" s="1"/>
      <c r="AA58" s="1"/>
    </row>
    <row r="59" spans="26:27" x14ac:dyDescent="0.25">
      <c r="Z59" s="1"/>
      <c r="AA59" s="1"/>
    </row>
    <row r="60" spans="26:27" x14ac:dyDescent="0.25">
      <c r="Z60" s="1"/>
      <c r="AA60" s="1"/>
    </row>
    <row r="61" spans="26:27" x14ac:dyDescent="0.25">
      <c r="Z61" s="1"/>
      <c r="AA61" s="1"/>
    </row>
    <row r="62" spans="26:27" x14ac:dyDescent="0.25">
      <c r="Z62" s="1"/>
      <c r="AA62" s="1"/>
    </row>
    <row r="63" spans="26:27" x14ac:dyDescent="0.25">
      <c r="Z63" s="1"/>
      <c r="AA63" s="1"/>
    </row>
    <row r="64" spans="26:27" x14ac:dyDescent="0.25">
      <c r="Z64" s="1"/>
      <c r="AA64" s="1"/>
    </row>
    <row r="65" spans="26:27" x14ac:dyDescent="0.25">
      <c r="Z65" s="1"/>
      <c r="AA65" s="1"/>
    </row>
    <row r="66" spans="26:27" x14ac:dyDescent="0.25">
      <c r="Z66" s="1"/>
      <c r="AA66" s="1"/>
    </row>
    <row r="67" spans="26:27" x14ac:dyDescent="0.25">
      <c r="Z67" s="1"/>
      <c r="AA67" s="1"/>
    </row>
    <row r="68" spans="26:27" x14ac:dyDescent="0.25">
      <c r="Z68" s="1"/>
      <c r="AA68" s="1"/>
    </row>
    <row r="69" spans="26:27" x14ac:dyDescent="0.25">
      <c r="Z69" s="1"/>
      <c r="AA69" s="1"/>
    </row>
    <row r="70" spans="26:27" x14ac:dyDescent="0.25">
      <c r="Z70" s="1"/>
      <c r="AA70" s="1"/>
    </row>
    <row r="71" spans="26:27" x14ac:dyDescent="0.25">
      <c r="Z71" s="1"/>
      <c r="AA71" s="1"/>
    </row>
    <row r="72" spans="26:27" x14ac:dyDescent="0.25">
      <c r="Z72" s="1"/>
      <c r="AA72" s="1"/>
    </row>
    <row r="73" spans="26:27" x14ac:dyDescent="0.25">
      <c r="Z73" s="1"/>
      <c r="AA73" s="1"/>
    </row>
    <row r="74" spans="26:27" x14ac:dyDescent="0.25">
      <c r="Z74" s="1"/>
      <c r="AA74" s="1"/>
    </row>
    <row r="75" spans="26:27" x14ac:dyDescent="0.25">
      <c r="Z75" s="1"/>
      <c r="AA75" s="1"/>
    </row>
    <row r="76" spans="26:27" x14ac:dyDescent="0.25">
      <c r="Z76" s="1"/>
      <c r="AA76" s="1"/>
    </row>
    <row r="77" spans="26:27" x14ac:dyDescent="0.25">
      <c r="Z77" s="1"/>
      <c r="AA77" s="1"/>
    </row>
    <row r="78" spans="26:27" x14ac:dyDescent="0.25">
      <c r="Z78" s="1"/>
      <c r="AA78" s="1"/>
    </row>
    <row r="79" spans="26:27" x14ac:dyDescent="0.25">
      <c r="Z79" s="1"/>
      <c r="AA79" s="1"/>
    </row>
    <row r="80" spans="26:27" x14ac:dyDescent="0.25">
      <c r="Z80" s="1"/>
      <c r="AA80" s="1"/>
    </row>
    <row r="81" spans="26:27" x14ac:dyDescent="0.25">
      <c r="Z81" s="1"/>
      <c r="AA81" s="1"/>
    </row>
    <row r="82" spans="26:27" x14ac:dyDescent="0.25">
      <c r="Z82" s="1"/>
      <c r="AA82" s="1"/>
    </row>
    <row r="83" spans="26:27" x14ac:dyDescent="0.25">
      <c r="Z83" s="1"/>
      <c r="AA83" s="1"/>
    </row>
    <row r="84" spans="26:27" x14ac:dyDescent="0.25">
      <c r="Z84" s="1"/>
      <c r="AA84" s="1"/>
    </row>
    <row r="85" spans="26:27" x14ac:dyDescent="0.25">
      <c r="Z85" s="1"/>
      <c r="AA85" s="1"/>
    </row>
    <row r="86" spans="26:27" x14ac:dyDescent="0.25">
      <c r="Z86" s="1"/>
      <c r="AA86" s="1"/>
    </row>
    <row r="87" spans="26:27" x14ac:dyDescent="0.25">
      <c r="Z87" s="1"/>
      <c r="AA87" s="1"/>
    </row>
    <row r="88" spans="26:27" x14ac:dyDescent="0.25">
      <c r="Z88" s="1"/>
      <c r="AA88" s="1"/>
    </row>
    <row r="89" spans="26:27" x14ac:dyDescent="0.25">
      <c r="Z89" s="1"/>
      <c r="AA89" s="1"/>
    </row>
    <row r="90" spans="26:27" x14ac:dyDescent="0.25">
      <c r="Z90" s="1"/>
      <c r="AA90" s="1"/>
    </row>
    <row r="91" spans="26:27" x14ac:dyDescent="0.25">
      <c r="Z91" s="1"/>
      <c r="AA91" s="1"/>
    </row>
    <row r="92" spans="26:27" x14ac:dyDescent="0.25">
      <c r="Z92" s="1"/>
      <c r="AA92" s="1"/>
    </row>
    <row r="93" spans="26:27" x14ac:dyDescent="0.25">
      <c r="Z93" s="1"/>
      <c r="AA93" s="1"/>
    </row>
    <row r="94" spans="26:27" x14ac:dyDescent="0.25">
      <c r="Z94" s="1"/>
      <c r="AA94" s="1"/>
    </row>
    <row r="95" spans="26:27" x14ac:dyDescent="0.25">
      <c r="Z95" s="1"/>
      <c r="AA95" s="1"/>
    </row>
    <row r="96" spans="26:27" x14ac:dyDescent="0.25">
      <c r="Z96" s="1"/>
      <c r="AA96" s="1"/>
    </row>
    <row r="97" spans="26:27" x14ac:dyDescent="0.25">
      <c r="Z97" s="1"/>
      <c r="AA97" s="1"/>
    </row>
    <row r="98" spans="26:27" x14ac:dyDescent="0.25">
      <c r="Z98" s="1"/>
      <c r="AA98" s="1"/>
    </row>
    <row r="99" spans="26:27" x14ac:dyDescent="0.25">
      <c r="Z99" s="1"/>
      <c r="AA99" s="1"/>
    </row>
    <row r="100" spans="26:27" x14ac:dyDescent="0.25">
      <c r="Z100" s="1"/>
      <c r="AA100" s="1"/>
    </row>
    <row r="101" spans="26:27" x14ac:dyDescent="0.25">
      <c r="Z101" s="1"/>
      <c r="AA101" s="1"/>
    </row>
    <row r="102" spans="26:27" x14ac:dyDescent="0.25">
      <c r="Z102" s="1"/>
      <c r="AA102" s="1"/>
    </row>
    <row r="103" spans="26:27" x14ac:dyDescent="0.25">
      <c r="Z103" s="1"/>
      <c r="AA103" s="1"/>
    </row>
    <row r="104" spans="26:27" x14ac:dyDescent="0.25">
      <c r="Z104" s="1"/>
      <c r="AA104" s="1"/>
    </row>
    <row r="105" spans="26:27" x14ac:dyDescent="0.25">
      <c r="Z105" s="1"/>
      <c r="AA105" s="1"/>
    </row>
    <row r="106" spans="26:27" x14ac:dyDescent="0.25">
      <c r="Z106" s="1"/>
      <c r="AA106" s="1"/>
    </row>
    <row r="107" spans="26:27" x14ac:dyDescent="0.25">
      <c r="Z107" s="1"/>
      <c r="AA107" s="1"/>
    </row>
    <row r="108" spans="26:27" x14ac:dyDescent="0.25">
      <c r="Z108" s="1"/>
      <c r="AA108" s="1"/>
    </row>
    <row r="109" spans="26:27" x14ac:dyDescent="0.25">
      <c r="Z109" s="1"/>
      <c r="AA109" s="1"/>
    </row>
    <row r="110" spans="26:27" x14ac:dyDescent="0.25">
      <c r="Z110" s="1"/>
      <c r="AA110" s="1"/>
    </row>
    <row r="111" spans="26:27" x14ac:dyDescent="0.25">
      <c r="Z111" s="1"/>
      <c r="AA111" s="1"/>
    </row>
    <row r="112" spans="26:27" x14ac:dyDescent="0.25">
      <c r="Z112" s="1"/>
      <c r="AA112" s="1"/>
    </row>
    <row r="113" spans="26:27" x14ac:dyDescent="0.25">
      <c r="Z113" s="1"/>
      <c r="AA113" s="1"/>
    </row>
    <row r="114" spans="26:27" x14ac:dyDescent="0.25">
      <c r="Z114" s="1"/>
      <c r="AA114" s="1"/>
    </row>
    <row r="115" spans="26:27" x14ac:dyDescent="0.25">
      <c r="Z115" s="1"/>
      <c r="AA115" s="1"/>
    </row>
    <row r="116" spans="26:27" x14ac:dyDescent="0.25">
      <c r="Z116" s="1"/>
      <c r="AA116" s="1"/>
    </row>
    <row r="117" spans="26:27" x14ac:dyDescent="0.25">
      <c r="Z117" s="1"/>
      <c r="AA117" s="1"/>
    </row>
    <row r="118" spans="26:27" x14ac:dyDescent="0.25">
      <c r="Z118" s="1"/>
      <c r="AA118" s="1"/>
    </row>
    <row r="119" spans="26:27" x14ac:dyDescent="0.25">
      <c r="Z119" s="1"/>
      <c r="AA119" s="1"/>
    </row>
    <row r="120" spans="26:27" x14ac:dyDescent="0.25">
      <c r="Z120" s="1"/>
      <c r="AA120" s="1"/>
    </row>
    <row r="121" spans="26:27" x14ac:dyDescent="0.25">
      <c r="Z121" s="1"/>
      <c r="AA121" s="1"/>
    </row>
    <row r="122" spans="26:27" x14ac:dyDescent="0.25">
      <c r="Z122" s="1"/>
      <c r="AA122" s="1"/>
    </row>
    <row r="123" spans="26:27" x14ac:dyDescent="0.25">
      <c r="Z123" s="1"/>
      <c r="AA123" s="1"/>
    </row>
    <row r="124" spans="26:27" x14ac:dyDescent="0.25">
      <c r="Z124" s="1"/>
      <c r="AA124" s="1"/>
    </row>
    <row r="125" spans="26:27" x14ac:dyDescent="0.25">
      <c r="Z125" s="1"/>
      <c r="AA125" s="1"/>
    </row>
    <row r="126" spans="26:27" x14ac:dyDescent="0.25">
      <c r="Z126" s="1"/>
      <c r="AA126" s="1"/>
    </row>
    <row r="127" spans="26:27" x14ac:dyDescent="0.25">
      <c r="Z127" s="1"/>
      <c r="AA127" s="1"/>
    </row>
    <row r="128" spans="26:27" x14ac:dyDescent="0.25">
      <c r="Z128" s="1"/>
      <c r="AA128" s="1"/>
    </row>
    <row r="129" spans="26:27" x14ac:dyDescent="0.25">
      <c r="Z129" s="1"/>
      <c r="AA129" s="1"/>
    </row>
    <row r="130" spans="26:27" x14ac:dyDescent="0.25">
      <c r="Z130" s="1"/>
      <c r="AA130" s="1"/>
    </row>
    <row r="131" spans="26:27" x14ac:dyDescent="0.25">
      <c r="Z131" s="1"/>
      <c r="AA131" s="1"/>
    </row>
    <row r="132" spans="26:27" x14ac:dyDescent="0.25">
      <c r="Z132" s="1"/>
      <c r="AA132" s="1"/>
    </row>
    <row r="133" spans="26:27" x14ac:dyDescent="0.25">
      <c r="Z133" s="1"/>
      <c r="AA133" s="1"/>
    </row>
    <row r="134" spans="26:27" x14ac:dyDescent="0.25">
      <c r="Z134" s="1"/>
      <c r="AA134" s="1"/>
    </row>
    <row r="135" spans="26:27" x14ac:dyDescent="0.25">
      <c r="Z135" s="1"/>
      <c r="AA135" s="1"/>
    </row>
    <row r="136" spans="26:27" x14ac:dyDescent="0.25">
      <c r="Z136" s="1"/>
      <c r="AA136" s="1"/>
    </row>
    <row r="137" spans="26:27" x14ac:dyDescent="0.25">
      <c r="Z137" s="1"/>
      <c r="AA137" s="1"/>
    </row>
    <row r="138" spans="26:27" x14ac:dyDescent="0.25">
      <c r="Z138" s="1"/>
      <c r="AA138" s="1"/>
    </row>
    <row r="139" spans="26:27" x14ac:dyDescent="0.25">
      <c r="Z139" s="1"/>
      <c r="AA139" s="1"/>
    </row>
    <row r="140" spans="26:27" x14ac:dyDescent="0.25">
      <c r="Z140" s="1"/>
      <c r="AA140" s="1"/>
    </row>
    <row r="141" spans="26:27" x14ac:dyDescent="0.25">
      <c r="Z141" s="1"/>
      <c r="AA141" s="1"/>
    </row>
    <row r="142" spans="26:27" x14ac:dyDescent="0.25">
      <c r="Z142" s="1"/>
      <c r="AA142" s="1"/>
    </row>
    <row r="143" spans="26:27" x14ac:dyDescent="0.25">
      <c r="Z143" s="1"/>
      <c r="AA143" s="1"/>
    </row>
    <row r="144" spans="26:27" x14ac:dyDescent="0.25">
      <c r="Z144" s="1"/>
      <c r="AA144" s="1"/>
    </row>
    <row r="145" spans="26:27" x14ac:dyDescent="0.25">
      <c r="Z145" s="1"/>
      <c r="AA145" s="1"/>
    </row>
    <row r="146" spans="26:27" x14ac:dyDescent="0.25">
      <c r="Z146" s="1"/>
      <c r="AA146" s="1"/>
    </row>
    <row r="147" spans="26:27" x14ac:dyDescent="0.25">
      <c r="Z147" s="1"/>
      <c r="AA147" s="1"/>
    </row>
    <row r="148" spans="26:27" x14ac:dyDescent="0.25">
      <c r="Z148" s="1"/>
      <c r="AA148" s="1"/>
    </row>
    <row r="149" spans="26:27" x14ac:dyDescent="0.25">
      <c r="Z149" s="1"/>
      <c r="AA149" s="1"/>
    </row>
    <row r="150" spans="26:27" x14ac:dyDescent="0.25">
      <c r="Z150" s="1"/>
      <c r="AA150" s="1"/>
    </row>
    <row r="151" spans="26:27" x14ac:dyDescent="0.25">
      <c r="Z151" s="1"/>
      <c r="AA151" s="1"/>
    </row>
    <row r="152" spans="26:27" x14ac:dyDescent="0.25">
      <c r="Z152" s="1"/>
      <c r="AA152" s="1"/>
    </row>
    <row r="153" spans="26:27" x14ac:dyDescent="0.25">
      <c r="Z153" s="1"/>
      <c r="AA153" s="1"/>
    </row>
    <row r="154" spans="26:27" x14ac:dyDescent="0.25">
      <c r="Z154" s="1"/>
      <c r="AA154" s="1"/>
    </row>
    <row r="155" spans="26:27" x14ac:dyDescent="0.25">
      <c r="Z155" s="1"/>
      <c r="AA155" s="1"/>
    </row>
    <row r="156" spans="26:27" x14ac:dyDescent="0.25">
      <c r="Z156" s="1"/>
      <c r="AA156" s="1"/>
    </row>
    <row r="157" spans="26:27" x14ac:dyDescent="0.25">
      <c r="Z157" s="1"/>
      <c r="AA157" s="1"/>
    </row>
    <row r="158" spans="26:27" x14ac:dyDescent="0.25">
      <c r="Z158" s="1"/>
      <c r="AA158" s="1"/>
    </row>
    <row r="159" spans="26:27" x14ac:dyDescent="0.25">
      <c r="Z159" s="1"/>
      <c r="AA159" s="1"/>
    </row>
    <row r="160" spans="26:27" x14ac:dyDescent="0.25">
      <c r="Z160" s="1"/>
      <c r="AA160" s="1"/>
    </row>
    <row r="161" spans="26:27" x14ac:dyDescent="0.25">
      <c r="Z161" s="1"/>
      <c r="AA161" s="1"/>
    </row>
    <row r="162" spans="26:27" x14ac:dyDescent="0.25">
      <c r="Z162" s="1"/>
      <c r="AA162" s="1"/>
    </row>
    <row r="163" spans="26:27" x14ac:dyDescent="0.25">
      <c r="Z163" s="1"/>
      <c r="AA163" s="1"/>
    </row>
    <row r="164" spans="26:27" x14ac:dyDescent="0.25">
      <c r="Z164" s="1"/>
      <c r="AA164" s="1"/>
    </row>
    <row r="165" spans="26:27" x14ac:dyDescent="0.25">
      <c r="Z165" s="1"/>
      <c r="AA165" s="1"/>
    </row>
    <row r="166" spans="26:27" x14ac:dyDescent="0.25">
      <c r="Z166" s="1"/>
      <c r="AA166" s="1"/>
    </row>
    <row r="167" spans="26:27" x14ac:dyDescent="0.25">
      <c r="Z167" s="1"/>
      <c r="AA167" s="1"/>
    </row>
    <row r="168" spans="26:27" x14ac:dyDescent="0.25">
      <c r="Z168" s="1"/>
      <c r="AA168" s="1"/>
    </row>
    <row r="169" spans="26:27" x14ac:dyDescent="0.25">
      <c r="Z169" s="1"/>
      <c r="AA169" s="1"/>
    </row>
    <row r="170" spans="26:27" x14ac:dyDescent="0.25">
      <c r="Z170" s="1"/>
      <c r="AA170" s="1"/>
    </row>
    <row r="171" spans="26:27" x14ac:dyDescent="0.25">
      <c r="Z171" s="1"/>
      <c r="AA171" s="1"/>
    </row>
    <row r="172" spans="26:27" x14ac:dyDescent="0.25">
      <c r="Z172" s="1"/>
      <c r="AA172" s="1"/>
    </row>
    <row r="173" spans="26:27" x14ac:dyDescent="0.25">
      <c r="Z173" s="1"/>
      <c r="AA173" s="1"/>
    </row>
    <row r="174" spans="26:27" x14ac:dyDescent="0.25">
      <c r="Z174" s="1"/>
      <c r="AA174" s="1"/>
    </row>
    <row r="175" spans="26:27" x14ac:dyDescent="0.25">
      <c r="Z175" s="1"/>
      <c r="AA175" s="1"/>
    </row>
    <row r="176" spans="26:27" x14ac:dyDescent="0.25">
      <c r="Z176" s="1"/>
      <c r="AA176" s="1"/>
    </row>
    <row r="177" spans="26:27" x14ac:dyDescent="0.25">
      <c r="Z177" s="1"/>
      <c r="AA177" s="1"/>
    </row>
    <row r="178" spans="26:27" x14ac:dyDescent="0.25">
      <c r="Z178" s="1"/>
      <c r="AA178" s="1"/>
    </row>
    <row r="179" spans="26:27" x14ac:dyDescent="0.25">
      <c r="Z179" s="1"/>
      <c r="AA179" s="1"/>
    </row>
    <row r="180" spans="26:27" x14ac:dyDescent="0.25">
      <c r="Z180" s="1"/>
      <c r="AA180" s="1"/>
    </row>
    <row r="181" spans="26:27" x14ac:dyDescent="0.25">
      <c r="Z181" s="1"/>
      <c r="AA181" s="1"/>
    </row>
    <row r="182" spans="26:27" x14ac:dyDescent="0.25">
      <c r="Z182" s="1"/>
      <c r="AA182" s="1"/>
    </row>
    <row r="183" spans="26:27" x14ac:dyDescent="0.25">
      <c r="Z183" s="1"/>
      <c r="AA183" s="1"/>
    </row>
    <row r="184" spans="26:27" x14ac:dyDescent="0.25">
      <c r="Z184" s="1"/>
      <c r="AA184" s="1"/>
    </row>
    <row r="185" spans="26:27" x14ac:dyDescent="0.25">
      <c r="Z185" s="1"/>
      <c r="AA185" s="1"/>
    </row>
    <row r="186" spans="26:27" x14ac:dyDescent="0.25">
      <c r="Z186" s="1"/>
      <c r="AA186" s="1"/>
    </row>
    <row r="187" spans="26:27" x14ac:dyDescent="0.25">
      <c r="Z187" s="1"/>
      <c r="AA187" s="1"/>
    </row>
    <row r="188" spans="26:27" x14ac:dyDescent="0.25">
      <c r="Z188" s="1"/>
      <c r="AA188" s="1"/>
    </row>
    <row r="189" spans="26:27" x14ac:dyDescent="0.25">
      <c r="Z189" s="1"/>
      <c r="AA189" s="1"/>
    </row>
    <row r="190" spans="26:27" x14ac:dyDescent="0.25">
      <c r="Z190" s="1"/>
      <c r="AA190" s="1"/>
    </row>
    <row r="191" spans="26:27" x14ac:dyDescent="0.25">
      <c r="Z191" s="1"/>
      <c r="AA191" s="1"/>
    </row>
    <row r="192" spans="26:27" x14ac:dyDescent="0.25">
      <c r="Z192" s="1"/>
      <c r="AA192" s="1"/>
    </row>
    <row r="193" spans="26:27" x14ac:dyDescent="0.25">
      <c r="Z193" s="1"/>
      <c r="AA193" s="1"/>
    </row>
    <row r="194" spans="26:27" x14ac:dyDescent="0.25">
      <c r="Z194" s="1"/>
      <c r="AA194" s="1"/>
    </row>
    <row r="195" spans="26:27" x14ac:dyDescent="0.25">
      <c r="Z195" s="1"/>
      <c r="AA195" s="1"/>
    </row>
    <row r="196" spans="26:27" x14ac:dyDescent="0.25">
      <c r="Z196" s="1"/>
      <c r="AA196" s="1"/>
    </row>
    <row r="197" spans="26:27" x14ac:dyDescent="0.25">
      <c r="Z197" s="1"/>
      <c r="AA197" s="1"/>
    </row>
    <row r="198" spans="26:27" x14ac:dyDescent="0.25">
      <c r="Z198" s="1"/>
      <c r="AA198" s="1"/>
    </row>
    <row r="199" spans="26:27" x14ac:dyDescent="0.25">
      <c r="Z199" s="1"/>
      <c r="AA199" s="1"/>
    </row>
    <row r="200" spans="26:27" x14ac:dyDescent="0.25">
      <c r="Z200" s="1"/>
      <c r="AA200" s="1"/>
    </row>
    <row r="201" spans="26:27" x14ac:dyDescent="0.25">
      <c r="Z201" s="1"/>
      <c r="AA201" s="1"/>
    </row>
    <row r="202" spans="26:27" x14ac:dyDescent="0.25">
      <c r="Z202" s="1"/>
      <c r="AA202" s="1"/>
    </row>
    <row r="203" spans="26:27" x14ac:dyDescent="0.25">
      <c r="Z203" s="1"/>
      <c r="AA203" s="1"/>
    </row>
    <row r="204" spans="26:27" x14ac:dyDescent="0.25">
      <c r="Z204" s="1"/>
      <c r="AA204" s="1"/>
    </row>
    <row r="205" spans="26:27" x14ac:dyDescent="0.25">
      <c r="Z205" s="1"/>
      <c r="AA205" s="1"/>
    </row>
    <row r="206" spans="26:27" x14ac:dyDescent="0.25">
      <c r="Z206" s="1"/>
      <c r="AA206" s="1"/>
    </row>
    <row r="207" spans="26:27" x14ac:dyDescent="0.25">
      <c r="Z207" s="1"/>
      <c r="AA207" s="1"/>
    </row>
    <row r="208" spans="26:27" x14ac:dyDescent="0.25">
      <c r="Z208" s="1"/>
      <c r="AA208" s="1"/>
    </row>
    <row r="209" spans="26:27" x14ac:dyDescent="0.25">
      <c r="Z209" s="1"/>
      <c r="AA209" s="1"/>
    </row>
    <row r="210" spans="26:27" x14ac:dyDescent="0.25">
      <c r="Z210" s="1"/>
      <c r="AA210" s="1"/>
    </row>
    <row r="211" spans="26:27" x14ac:dyDescent="0.25">
      <c r="Z211" s="1"/>
      <c r="AA211" s="1"/>
    </row>
    <row r="212" spans="26:27" x14ac:dyDescent="0.25">
      <c r="Z212" s="1"/>
      <c r="AA212" s="1"/>
    </row>
    <row r="213" spans="26:27" x14ac:dyDescent="0.25">
      <c r="Z213" s="1"/>
      <c r="AA213" s="1"/>
    </row>
    <row r="214" spans="26:27" x14ac:dyDescent="0.25">
      <c r="Z214" s="1"/>
      <c r="AA214" s="1"/>
    </row>
    <row r="215" spans="26:27" x14ac:dyDescent="0.25">
      <c r="Z215" s="1"/>
      <c r="AA215" s="1"/>
    </row>
    <row r="216" spans="26:27" x14ac:dyDescent="0.25">
      <c r="Z216" s="1"/>
      <c r="AA216" s="1"/>
    </row>
    <row r="217" spans="26:27" x14ac:dyDescent="0.25">
      <c r="Z217" s="1"/>
      <c r="AA217" s="1"/>
    </row>
    <row r="218" spans="26:27" x14ac:dyDescent="0.25">
      <c r="Z218" s="1"/>
      <c r="AA218" s="1"/>
    </row>
    <row r="219" spans="26:27" x14ac:dyDescent="0.25">
      <c r="Z219" s="1"/>
      <c r="AA219" s="1"/>
    </row>
    <row r="220" spans="26:27" x14ac:dyDescent="0.25">
      <c r="Z220" s="1"/>
      <c r="AA220" s="1"/>
    </row>
    <row r="221" spans="26:27" x14ac:dyDescent="0.25">
      <c r="Z221" s="1"/>
      <c r="AA221" s="1"/>
    </row>
    <row r="222" spans="26:27" x14ac:dyDescent="0.25">
      <c r="Z222" s="1"/>
      <c r="AA222" s="1"/>
    </row>
    <row r="223" spans="26:27" x14ac:dyDescent="0.25">
      <c r="Z223" s="1"/>
      <c r="AA223" s="1"/>
    </row>
    <row r="224" spans="26:27" x14ac:dyDescent="0.25">
      <c r="Z224" s="1"/>
      <c r="AA224" s="1"/>
    </row>
    <row r="225" spans="26:27" x14ac:dyDescent="0.25">
      <c r="Z225" s="1"/>
      <c r="AA225" s="1"/>
    </row>
    <row r="226" spans="26:27" x14ac:dyDescent="0.25">
      <c r="Z226" s="1"/>
      <c r="AA226" s="1"/>
    </row>
    <row r="227" spans="26:27" x14ac:dyDescent="0.25">
      <c r="Z227" s="1"/>
      <c r="AA227" s="1"/>
    </row>
    <row r="228" spans="26:27" x14ac:dyDescent="0.25">
      <c r="Z228" s="1"/>
      <c r="AA228" s="1"/>
    </row>
    <row r="229" spans="26:27" x14ac:dyDescent="0.25">
      <c r="Z229" s="1"/>
      <c r="AA229" s="1"/>
    </row>
    <row r="230" spans="26:27" x14ac:dyDescent="0.25">
      <c r="Z230" s="1"/>
      <c r="AA230" s="1"/>
    </row>
    <row r="231" spans="26:27" x14ac:dyDescent="0.25">
      <c r="Z231" s="1"/>
      <c r="AA231" s="1"/>
    </row>
    <row r="232" spans="26:27" x14ac:dyDescent="0.25">
      <c r="Z232" s="1"/>
      <c r="AA232" s="1"/>
    </row>
    <row r="233" spans="26:27" x14ac:dyDescent="0.25">
      <c r="Z233" s="1"/>
      <c r="AA233" s="1"/>
    </row>
    <row r="234" spans="26:27" x14ac:dyDescent="0.25">
      <c r="Z234" s="1"/>
      <c r="AA234" s="1"/>
    </row>
    <row r="235" spans="26:27" x14ac:dyDescent="0.25">
      <c r="Z235" s="1"/>
      <c r="AA235" s="1"/>
    </row>
    <row r="236" spans="26:27" x14ac:dyDescent="0.25">
      <c r="Z236" s="1"/>
      <c r="AA236" s="1"/>
    </row>
    <row r="237" spans="26:27" x14ac:dyDescent="0.25">
      <c r="Z237" s="1"/>
      <c r="AA237" s="1"/>
    </row>
    <row r="238" spans="26:27" x14ac:dyDescent="0.25">
      <c r="Z238" s="1"/>
      <c r="AA238" s="1"/>
    </row>
    <row r="239" spans="26:27" x14ac:dyDescent="0.25">
      <c r="Z239" s="1"/>
      <c r="AA239" s="1"/>
    </row>
    <row r="240" spans="26:27" x14ac:dyDescent="0.25">
      <c r="Z240" s="1"/>
      <c r="AA240" s="1"/>
    </row>
    <row r="241" spans="26:27" x14ac:dyDescent="0.25">
      <c r="Z241" s="1"/>
      <c r="AA241" s="1"/>
    </row>
    <row r="242" spans="26:27" x14ac:dyDescent="0.25">
      <c r="Z242" s="1"/>
      <c r="AA242" s="1"/>
    </row>
    <row r="243" spans="26:27" x14ac:dyDescent="0.25">
      <c r="Z243" s="1"/>
      <c r="AA243" s="1"/>
    </row>
    <row r="244" spans="26:27" x14ac:dyDescent="0.25">
      <c r="Z244" s="1"/>
      <c r="AA244" s="1"/>
    </row>
    <row r="245" spans="26:27" x14ac:dyDescent="0.25">
      <c r="Z245" s="1"/>
      <c r="AA245" s="1"/>
    </row>
    <row r="246" spans="26:27" x14ac:dyDescent="0.25">
      <c r="Z246" s="1"/>
      <c r="AA246" s="1"/>
    </row>
    <row r="247" spans="26:27" x14ac:dyDescent="0.25">
      <c r="Z247" s="1"/>
      <c r="AA247" s="1"/>
    </row>
    <row r="248" spans="26:27" x14ac:dyDescent="0.25">
      <c r="Z248" s="1"/>
      <c r="AA248" s="1"/>
    </row>
    <row r="249" spans="26:27" x14ac:dyDescent="0.25">
      <c r="Z249" s="1"/>
      <c r="AA249" s="1"/>
    </row>
    <row r="250" spans="26:27" x14ac:dyDescent="0.25">
      <c r="Z250" s="1"/>
      <c r="AA250" s="1"/>
    </row>
    <row r="251" spans="26:27" x14ac:dyDescent="0.25">
      <c r="Z251" s="1"/>
      <c r="AA251" s="1"/>
    </row>
    <row r="252" spans="26:27" x14ac:dyDescent="0.25">
      <c r="Z252" s="1"/>
      <c r="AA252" s="1"/>
    </row>
    <row r="253" spans="26:27" x14ac:dyDescent="0.25">
      <c r="Z253" s="1"/>
      <c r="AA253" s="1"/>
    </row>
    <row r="254" spans="26:27" x14ac:dyDescent="0.25">
      <c r="Z254" s="1"/>
      <c r="AA254" s="1"/>
    </row>
    <row r="255" spans="26:27" x14ac:dyDescent="0.25">
      <c r="Z255" s="1"/>
      <c r="AA255" s="1"/>
    </row>
    <row r="256" spans="26:27" x14ac:dyDescent="0.25">
      <c r="Z256" s="1"/>
      <c r="AA256" s="1"/>
    </row>
    <row r="257" spans="26:27" x14ac:dyDescent="0.25">
      <c r="Z257" s="1"/>
      <c r="AA257" s="1"/>
    </row>
    <row r="258" spans="26:27" x14ac:dyDescent="0.25">
      <c r="Z258" s="1"/>
      <c r="AA258" s="1"/>
    </row>
    <row r="259" spans="26:27" x14ac:dyDescent="0.25">
      <c r="Z259" s="1"/>
      <c r="AA259" s="1"/>
    </row>
    <row r="260" spans="26:27" x14ac:dyDescent="0.25">
      <c r="Z260" s="1"/>
      <c r="AA260" s="1"/>
    </row>
    <row r="261" spans="26:27" x14ac:dyDescent="0.25">
      <c r="Z261" s="1"/>
      <c r="AA261" s="1"/>
    </row>
    <row r="262" spans="26:27" x14ac:dyDescent="0.25">
      <c r="Z262" s="1"/>
      <c r="AA262" s="1"/>
    </row>
    <row r="263" spans="26:27" x14ac:dyDescent="0.25">
      <c r="Z263" s="1"/>
      <c r="AA263" s="1"/>
    </row>
    <row r="264" spans="26:27" x14ac:dyDescent="0.25">
      <c r="Z264" s="1"/>
      <c r="AA264" s="1"/>
    </row>
    <row r="265" spans="26:27" x14ac:dyDescent="0.25">
      <c r="Z265" s="1"/>
      <c r="AA265" s="1"/>
    </row>
    <row r="266" spans="26:27" x14ac:dyDescent="0.25">
      <c r="Z266" s="1"/>
      <c r="AA266" s="1"/>
    </row>
    <row r="267" spans="26:27" x14ac:dyDescent="0.25">
      <c r="Z267" s="1"/>
      <c r="AA267" s="1"/>
    </row>
    <row r="268" spans="26:27" x14ac:dyDescent="0.25">
      <c r="Z268" s="1"/>
      <c r="AA268" s="1"/>
    </row>
    <row r="269" spans="26:27" x14ac:dyDescent="0.25">
      <c r="Z269" s="1"/>
      <c r="AA269" s="1"/>
    </row>
    <row r="270" spans="26:27" x14ac:dyDescent="0.25">
      <c r="Z270" s="1"/>
      <c r="AA270" s="1"/>
    </row>
    <row r="271" spans="26:27" x14ac:dyDescent="0.25">
      <c r="Z271" s="1"/>
      <c r="AA271" s="1"/>
    </row>
    <row r="272" spans="26:27" x14ac:dyDescent="0.25">
      <c r="Z272" s="1"/>
      <c r="AA272" s="1"/>
    </row>
    <row r="273" spans="26:27" x14ac:dyDescent="0.25">
      <c r="Z273" s="1"/>
      <c r="AA273" s="1"/>
    </row>
    <row r="274" spans="26:27" x14ac:dyDescent="0.25">
      <c r="Z274" s="1"/>
      <c r="AA274" s="1"/>
    </row>
    <row r="275" spans="26:27" x14ac:dyDescent="0.25">
      <c r="Z275" s="1"/>
      <c r="AA275" s="1"/>
    </row>
    <row r="276" spans="26:27" x14ac:dyDescent="0.25">
      <c r="Z276" s="1"/>
      <c r="AA276" s="1"/>
    </row>
    <row r="277" spans="26:27" x14ac:dyDescent="0.25">
      <c r="Z277" s="1"/>
      <c r="AA277" s="1"/>
    </row>
    <row r="278" spans="26:27" x14ac:dyDescent="0.25">
      <c r="Z278" s="1"/>
      <c r="AA278" s="1"/>
    </row>
    <row r="279" spans="26:27" x14ac:dyDescent="0.25">
      <c r="Z279" s="1"/>
      <c r="AA279" s="1"/>
    </row>
    <row r="280" spans="26:27" x14ac:dyDescent="0.25">
      <c r="Z280" s="1"/>
      <c r="AA280" s="1"/>
    </row>
    <row r="281" spans="26:27" x14ac:dyDescent="0.25">
      <c r="Z281" s="1"/>
      <c r="AA281" s="1"/>
    </row>
    <row r="282" spans="26:27" x14ac:dyDescent="0.25">
      <c r="Z282" s="1"/>
      <c r="AA282" s="1"/>
    </row>
    <row r="283" spans="26:27" x14ac:dyDescent="0.25">
      <c r="Z283" s="1"/>
      <c r="AA283" s="1"/>
    </row>
    <row r="284" spans="26:27" x14ac:dyDescent="0.25">
      <c r="Z284" s="1"/>
      <c r="AA284" s="1"/>
    </row>
    <row r="285" spans="26:27" x14ac:dyDescent="0.25">
      <c r="Z285" s="1"/>
      <c r="AA285" s="1"/>
    </row>
    <row r="286" spans="26:27" x14ac:dyDescent="0.25">
      <c r="Z286" s="1"/>
      <c r="AA286" s="1"/>
    </row>
    <row r="287" spans="26:27" x14ac:dyDescent="0.25">
      <c r="Z287" s="1"/>
      <c r="AA287" s="1"/>
    </row>
    <row r="288" spans="26:27" x14ac:dyDescent="0.25">
      <c r="Z288" s="1"/>
      <c r="AA288" s="1"/>
    </row>
    <row r="289" spans="26:27" x14ac:dyDescent="0.25">
      <c r="Z289" s="1"/>
      <c r="AA289" s="1"/>
    </row>
    <row r="290" spans="26:27" x14ac:dyDescent="0.25">
      <c r="Z290" s="1"/>
      <c r="AA290" s="1"/>
    </row>
    <row r="291" spans="26:27" x14ac:dyDescent="0.25">
      <c r="Z291" s="1"/>
      <c r="AA291" s="1"/>
    </row>
    <row r="292" spans="26:27" x14ac:dyDescent="0.25">
      <c r="Z292" s="1"/>
      <c r="AA292" s="1"/>
    </row>
    <row r="293" spans="26:27" x14ac:dyDescent="0.25">
      <c r="Z293" s="1"/>
      <c r="AA293" s="1"/>
    </row>
    <row r="294" spans="26:27" x14ac:dyDescent="0.25">
      <c r="Z294" s="1"/>
      <c r="AA294" s="1"/>
    </row>
    <row r="295" spans="26:27" x14ac:dyDescent="0.25">
      <c r="Z295" s="1"/>
      <c r="AA295" s="1"/>
    </row>
    <row r="296" spans="26:27" x14ac:dyDescent="0.25">
      <c r="Z296" s="1"/>
      <c r="AA296" s="1"/>
    </row>
    <row r="297" spans="26:27" x14ac:dyDescent="0.25">
      <c r="Z297" s="1"/>
      <c r="AA297" s="1"/>
    </row>
    <row r="298" spans="26:27" x14ac:dyDescent="0.25">
      <c r="Z298" s="1"/>
      <c r="AA298" s="1"/>
    </row>
    <row r="299" spans="26:27" x14ac:dyDescent="0.25">
      <c r="Z299" s="1"/>
      <c r="AA299" s="1"/>
    </row>
    <row r="300" spans="26:27" x14ac:dyDescent="0.25">
      <c r="Z300" s="1"/>
      <c r="AA300" s="1"/>
    </row>
    <row r="301" spans="26:27" x14ac:dyDescent="0.25">
      <c r="Z301" s="1"/>
      <c r="AA301" s="1"/>
    </row>
    <row r="302" spans="26:27" x14ac:dyDescent="0.25">
      <c r="Z302" s="1"/>
      <c r="AA302" s="1"/>
    </row>
    <row r="303" spans="26:27" x14ac:dyDescent="0.25">
      <c r="Z303" s="1"/>
      <c r="AA303" s="1"/>
    </row>
    <row r="304" spans="26:27" x14ac:dyDescent="0.25">
      <c r="Z304" s="1"/>
      <c r="AA304" s="1"/>
    </row>
    <row r="305" spans="26:27" x14ac:dyDescent="0.25">
      <c r="Z305" s="1"/>
      <c r="AA305" s="1"/>
    </row>
    <row r="306" spans="26:27" x14ac:dyDescent="0.25">
      <c r="Z306" s="1"/>
      <c r="AA306" s="1"/>
    </row>
    <row r="307" spans="26:27" x14ac:dyDescent="0.25">
      <c r="Z307" s="1"/>
      <c r="AA307" s="1"/>
    </row>
    <row r="308" spans="26:27" x14ac:dyDescent="0.25">
      <c r="Z308" s="1"/>
      <c r="AA308" s="1"/>
    </row>
    <row r="309" spans="26:27" x14ac:dyDescent="0.25">
      <c r="Z309" s="1"/>
      <c r="AA309" s="1"/>
    </row>
    <row r="310" spans="26:27" x14ac:dyDescent="0.25">
      <c r="Z310" s="1"/>
      <c r="AA310" s="1"/>
    </row>
    <row r="311" spans="26:27" x14ac:dyDescent="0.25">
      <c r="Z311" s="1"/>
      <c r="AA311" s="1"/>
    </row>
    <row r="312" spans="26:27" x14ac:dyDescent="0.25">
      <c r="Z312" s="1"/>
      <c r="AA312" s="1"/>
    </row>
    <row r="313" spans="26:27" x14ac:dyDescent="0.25">
      <c r="Z313" s="1"/>
      <c r="AA313" s="1"/>
    </row>
    <row r="314" spans="26:27" x14ac:dyDescent="0.25">
      <c r="Z314" s="1"/>
      <c r="AA314" s="1"/>
    </row>
    <row r="315" spans="26:27" x14ac:dyDescent="0.25">
      <c r="Z315" s="1"/>
      <c r="AA315" s="1"/>
    </row>
    <row r="316" spans="26:27" x14ac:dyDescent="0.25">
      <c r="Z316" s="1"/>
      <c r="AA316" s="1"/>
    </row>
    <row r="317" spans="26:27" x14ac:dyDescent="0.25">
      <c r="Z317" s="1"/>
      <c r="AA317" s="1"/>
    </row>
    <row r="318" spans="26:27" x14ac:dyDescent="0.25">
      <c r="Z318" s="1"/>
      <c r="AA318" s="1"/>
    </row>
    <row r="319" spans="26:27" x14ac:dyDescent="0.25">
      <c r="Z319" s="1"/>
      <c r="AA319" s="1"/>
    </row>
    <row r="320" spans="26:27" x14ac:dyDescent="0.25">
      <c r="Z320" s="1"/>
      <c r="AA320" s="1"/>
    </row>
    <row r="321" spans="26:27" x14ac:dyDescent="0.25">
      <c r="Z321" s="1"/>
      <c r="AA321" s="1"/>
    </row>
    <row r="322" spans="26:27" x14ac:dyDescent="0.25">
      <c r="Z322" s="1"/>
      <c r="AA322" s="1"/>
    </row>
    <row r="323" spans="26:27" x14ac:dyDescent="0.25">
      <c r="Z323" s="1"/>
      <c r="AA323" s="1"/>
    </row>
    <row r="324" spans="26:27" x14ac:dyDescent="0.25">
      <c r="Z324" s="1"/>
      <c r="AA324" s="1"/>
    </row>
    <row r="325" spans="26:27" x14ac:dyDescent="0.25">
      <c r="Z325" s="1"/>
      <c r="AA325" s="1"/>
    </row>
    <row r="326" spans="26:27" x14ac:dyDescent="0.25">
      <c r="Z326" s="1"/>
      <c r="AA326" s="1"/>
    </row>
    <row r="327" spans="26:27" x14ac:dyDescent="0.25">
      <c r="Z327" s="1"/>
      <c r="AA327" s="1"/>
    </row>
    <row r="328" spans="26:27" x14ac:dyDescent="0.25">
      <c r="Z328" s="1"/>
      <c r="AA328" s="1"/>
    </row>
    <row r="329" spans="26:27" x14ac:dyDescent="0.25">
      <c r="Z329" s="1"/>
      <c r="AA329" s="1"/>
    </row>
    <row r="330" spans="26:27" x14ac:dyDescent="0.25">
      <c r="Z330" s="1"/>
      <c r="AA330" s="1"/>
    </row>
    <row r="331" spans="26:27" x14ac:dyDescent="0.25">
      <c r="Z331" s="1"/>
      <c r="AA331" s="1"/>
    </row>
    <row r="332" spans="26:27" x14ac:dyDescent="0.25">
      <c r="Z332" s="1"/>
      <c r="AA332" s="1"/>
    </row>
    <row r="333" spans="26:27" x14ac:dyDescent="0.25">
      <c r="Z333" s="1"/>
      <c r="AA333" s="1"/>
    </row>
    <row r="334" spans="26:27" x14ac:dyDescent="0.25">
      <c r="Z334" s="1"/>
      <c r="AA334" s="1"/>
    </row>
    <row r="335" spans="26:27" x14ac:dyDescent="0.25">
      <c r="Z335" s="1"/>
      <c r="AA335" s="1"/>
    </row>
    <row r="336" spans="26:27" x14ac:dyDescent="0.25">
      <c r="Z336" s="1"/>
      <c r="AA336" s="1"/>
    </row>
    <row r="337" spans="26:27" x14ac:dyDescent="0.25">
      <c r="Z337" s="1"/>
      <c r="AA337" s="1"/>
    </row>
    <row r="338" spans="26:27" x14ac:dyDescent="0.25">
      <c r="Z338" s="1"/>
      <c r="AA338" s="1"/>
    </row>
    <row r="339" spans="26:27" x14ac:dyDescent="0.25">
      <c r="Z339" s="1"/>
      <c r="AA339" s="1"/>
    </row>
    <row r="340" spans="26:27" x14ac:dyDescent="0.25">
      <c r="Z340" s="1"/>
      <c r="AA340" s="1"/>
    </row>
    <row r="341" spans="26:27" x14ac:dyDescent="0.25">
      <c r="Z341" s="1"/>
      <c r="AA341" s="1"/>
    </row>
    <row r="342" spans="26:27" x14ac:dyDescent="0.25">
      <c r="Z342" s="1"/>
      <c r="AA342" s="1"/>
    </row>
    <row r="343" spans="26:27" x14ac:dyDescent="0.25">
      <c r="Z343" s="1"/>
      <c r="AA343" s="1"/>
    </row>
    <row r="344" spans="26:27" x14ac:dyDescent="0.25">
      <c r="Z344" s="1"/>
      <c r="AA344" s="1"/>
    </row>
    <row r="345" spans="26:27" x14ac:dyDescent="0.25">
      <c r="Z345" s="1"/>
      <c r="AA345" s="1"/>
    </row>
    <row r="346" spans="26:27" x14ac:dyDescent="0.25">
      <c r="Z346" s="1"/>
      <c r="AA346" s="1"/>
    </row>
    <row r="347" spans="26:27" x14ac:dyDescent="0.25">
      <c r="Z347" s="1"/>
      <c r="AA347" s="1"/>
    </row>
    <row r="348" spans="26:27" x14ac:dyDescent="0.25">
      <c r="Z348" s="1"/>
      <c r="AA348" s="1"/>
    </row>
    <row r="349" spans="26:27" x14ac:dyDescent="0.25">
      <c r="Z349" s="1"/>
      <c r="AA349" s="1"/>
    </row>
    <row r="350" spans="26:27" x14ac:dyDescent="0.25">
      <c r="Z350" s="1"/>
      <c r="AA350" s="1"/>
    </row>
    <row r="351" spans="26:27" x14ac:dyDescent="0.25">
      <c r="Z351" s="1"/>
      <c r="AA351" s="1"/>
    </row>
    <row r="352" spans="26:27" x14ac:dyDescent="0.25">
      <c r="Z352" s="1"/>
      <c r="AA352" s="1"/>
    </row>
    <row r="353" spans="26:27" x14ac:dyDescent="0.25">
      <c r="Z353" s="1"/>
      <c r="AA353" s="1"/>
    </row>
    <row r="354" spans="26:27" x14ac:dyDescent="0.25">
      <c r="Z354" s="1"/>
      <c r="AA354" s="1"/>
    </row>
    <row r="355" spans="26:27" x14ac:dyDescent="0.25">
      <c r="Z355" s="1"/>
      <c r="AA355" s="1"/>
    </row>
    <row r="356" spans="26:27" x14ac:dyDescent="0.25">
      <c r="Z356" s="1"/>
      <c r="AA356" s="1"/>
    </row>
    <row r="357" spans="26:27" x14ac:dyDescent="0.25">
      <c r="Z357" s="1"/>
      <c r="AA357" s="1"/>
    </row>
    <row r="358" spans="26:27" x14ac:dyDescent="0.25">
      <c r="Z358" s="1"/>
      <c r="AA358" s="1"/>
    </row>
    <row r="359" spans="26:27" x14ac:dyDescent="0.25">
      <c r="Z359" s="1"/>
      <c r="AA359" s="1"/>
    </row>
    <row r="360" spans="26:27" x14ac:dyDescent="0.25">
      <c r="Z360" s="1"/>
      <c r="AA360" s="1"/>
    </row>
    <row r="361" spans="26:27" x14ac:dyDescent="0.25">
      <c r="Z361" s="1"/>
      <c r="AA361" s="1"/>
    </row>
    <row r="362" spans="26:27" x14ac:dyDescent="0.25">
      <c r="Z362" s="1"/>
      <c r="AA362" s="1"/>
    </row>
    <row r="363" spans="26:27" x14ac:dyDescent="0.25">
      <c r="Z363" s="1"/>
      <c r="AA363" s="1"/>
    </row>
    <row r="364" spans="26:27" x14ac:dyDescent="0.25">
      <c r="Z364" s="1"/>
      <c r="AA364" s="1"/>
    </row>
    <row r="365" spans="26:27" x14ac:dyDescent="0.25">
      <c r="Z365" s="1"/>
      <c r="AA365" s="1"/>
    </row>
    <row r="366" spans="26:27" x14ac:dyDescent="0.25">
      <c r="Z366" s="1"/>
      <c r="AA366" s="1"/>
    </row>
    <row r="367" spans="26:27" x14ac:dyDescent="0.25">
      <c r="Z367" s="1"/>
      <c r="AA367" s="1"/>
    </row>
    <row r="368" spans="26:27" x14ac:dyDescent="0.25">
      <c r="Z368" s="1"/>
      <c r="AA368" s="1"/>
    </row>
    <row r="369" spans="26:27" x14ac:dyDescent="0.25">
      <c r="Z369" s="1"/>
      <c r="AA369" s="1"/>
    </row>
    <row r="370" spans="26:27" x14ac:dyDescent="0.25">
      <c r="Z370" s="1"/>
      <c r="AA370" s="1"/>
    </row>
    <row r="371" spans="26:27" x14ac:dyDescent="0.25">
      <c r="Z371" s="1"/>
      <c r="AA371" s="1"/>
    </row>
    <row r="372" spans="26:27" x14ac:dyDescent="0.25">
      <c r="Z372" s="1"/>
      <c r="AA372" s="1"/>
    </row>
    <row r="373" spans="26:27" x14ac:dyDescent="0.25">
      <c r="Z373" s="1"/>
      <c r="AA373" s="1"/>
    </row>
    <row r="374" spans="26:27" x14ac:dyDescent="0.25">
      <c r="Z374" s="1"/>
      <c r="AA374" s="1"/>
    </row>
    <row r="375" spans="26:27" x14ac:dyDescent="0.25">
      <c r="Z375" s="1"/>
      <c r="AA375" s="1"/>
    </row>
    <row r="376" spans="26:27" x14ac:dyDescent="0.25">
      <c r="Z376" s="1"/>
      <c r="AA376" s="1"/>
    </row>
    <row r="377" spans="26:27" x14ac:dyDescent="0.25">
      <c r="Z377" s="1"/>
      <c r="AA377" s="1"/>
    </row>
    <row r="378" spans="26:27" x14ac:dyDescent="0.25">
      <c r="Z378" s="1"/>
      <c r="AA378" s="1"/>
    </row>
    <row r="379" spans="26:27" x14ac:dyDescent="0.25">
      <c r="Z379" s="1"/>
      <c r="AA379" s="1"/>
    </row>
    <row r="380" spans="26:27" x14ac:dyDescent="0.25">
      <c r="Z380" s="1"/>
      <c r="AA380" s="1"/>
    </row>
    <row r="381" spans="26:27" x14ac:dyDescent="0.25">
      <c r="Z381" s="1"/>
      <c r="AA381" s="1"/>
    </row>
    <row r="382" spans="26:27" x14ac:dyDescent="0.25">
      <c r="Z382" s="1"/>
      <c r="AA382" s="1"/>
    </row>
    <row r="383" spans="26:27" x14ac:dyDescent="0.25">
      <c r="Z383" s="1"/>
      <c r="AA383" s="1"/>
    </row>
    <row r="384" spans="26:27" x14ac:dyDescent="0.25">
      <c r="Z384" s="1"/>
      <c r="AA384" s="1"/>
    </row>
    <row r="385" spans="26:27" x14ac:dyDescent="0.25">
      <c r="Z385" s="1"/>
      <c r="AA385" s="1"/>
    </row>
    <row r="386" spans="26:27" x14ac:dyDescent="0.25">
      <c r="Z386" s="1"/>
      <c r="AA386" s="1"/>
    </row>
    <row r="387" spans="26:27" x14ac:dyDescent="0.25">
      <c r="Z387" s="1"/>
      <c r="AA387" s="1"/>
    </row>
    <row r="388" spans="26:27" x14ac:dyDescent="0.25">
      <c r="Z388" s="1"/>
      <c r="AA388" s="1"/>
    </row>
    <row r="389" spans="26:27" x14ac:dyDescent="0.25">
      <c r="Z389" s="1"/>
      <c r="AA389" s="1"/>
    </row>
    <row r="390" spans="26:27" x14ac:dyDescent="0.25">
      <c r="Z390" s="1"/>
      <c r="AA390" s="1"/>
    </row>
    <row r="391" spans="26:27" x14ac:dyDescent="0.25">
      <c r="Z391" s="1"/>
      <c r="AA391" s="1"/>
    </row>
    <row r="392" spans="26:27" x14ac:dyDescent="0.25">
      <c r="Z392" s="1"/>
      <c r="AA392" s="1"/>
    </row>
    <row r="393" spans="26:27" x14ac:dyDescent="0.25">
      <c r="Z393" s="1"/>
      <c r="AA393" s="1"/>
    </row>
    <row r="394" spans="26:27" x14ac:dyDescent="0.25">
      <c r="Z394" s="1"/>
      <c r="AA394" s="1"/>
    </row>
    <row r="395" spans="26:27" x14ac:dyDescent="0.25">
      <c r="Z395" s="1"/>
      <c r="AA395" s="1"/>
    </row>
    <row r="396" spans="26:27" x14ac:dyDescent="0.25">
      <c r="Z396" s="1"/>
      <c r="AA396" s="1"/>
    </row>
    <row r="397" spans="26:27" x14ac:dyDescent="0.25">
      <c r="Z397" s="1"/>
      <c r="AA397" s="1"/>
    </row>
    <row r="398" spans="26:27" x14ac:dyDescent="0.25">
      <c r="Z398" s="1"/>
      <c r="AA398" s="1"/>
    </row>
    <row r="399" spans="26:27" x14ac:dyDescent="0.25">
      <c r="Z399" s="1"/>
      <c r="AA399" s="1"/>
    </row>
    <row r="400" spans="26:27" x14ac:dyDescent="0.25">
      <c r="Z400" s="1"/>
      <c r="AA400" s="1"/>
    </row>
    <row r="401" spans="26:27" x14ac:dyDescent="0.25">
      <c r="Z401" s="1"/>
      <c r="AA401" s="1"/>
    </row>
    <row r="402" spans="26:27" x14ac:dyDescent="0.25">
      <c r="Z402" s="1"/>
      <c r="AA402" s="1"/>
    </row>
    <row r="403" spans="26:27" x14ac:dyDescent="0.25">
      <c r="Z403" s="1"/>
      <c r="AA403" s="1"/>
    </row>
    <row r="404" spans="26:27" x14ac:dyDescent="0.25">
      <c r="Z404" s="1"/>
      <c r="AA404" s="1"/>
    </row>
    <row r="405" spans="26:27" x14ac:dyDescent="0.25">
      <c r="Z405" s="1"/>
      <c r="AA405" s="1"/>
    </row>
    <row r="406" spans="26:27" x14ac:dyDescent="0.25">
      <c r="Z406" s="1"/>
      <c r="AA406" s="1"/>
    </row>
    <row r="407" spans="26:27" x14ac:dyDescent="0.25">
      <c r="Z407" s="1"/>
      <c r="AA407" s="1"/>
    </row>
    <row r="408" spans="26:27" x14ac:dyDescent="0.25">
      <c r="Z408" s="1"/>
      <c r="AA408" s="1"/>
    </row>
    <row r="409" spans="26:27" x14ac:dyDescent="0.25">
      <c r="Z409" s="1"/>
      <c r="AA409" s="1"/>
    </row>
    <row r="410" spans="26:27" x14ac:dyDescent="0.25">
      <c r="Z410" s="1"/>
      <c r="AA410" s="1"/>
    </row>
    <row r="411" spans="26:27" x14ac:dyDescent="0.25">
      <c r="Z411" s="1"/>
      <c r="AA411" s="1"/>
    </row>
    <row r="412" spans="26:27" x14ac:dyDescent="0.25">
      <c r="Z412" s="1"/>
      <c r="AA412" s="1"/>
    </row>
    <row r="413" spans="26:27" x14ac:dyDescent="0.25">
      <c r="Z413" s="1"/>
      <c r="AA413" s="1"/>
    </row>
    <row r="414" spans="26:27" x14ac:dyDescent="0.25">
      <c r="Z414" s="1"/>
      <c r="AA414" s="1"/>
    </row>
    <row r="415" spans="26:27" x14ac:dyDescent="0.25">
      <c r="Z415" s="1"/>
      <c r="AA415" s="1"/>
    </row>
    <row r="416" spans="26:27" x14ac:dyDescent="0.25">
      <c r="Z416" s="1"/>
      <c r="AA416" s="1"/>
    </row>
    <row r="417" spans="26:27" x14ac:dyDescent="0.25">
      <c r="Z417" s="1"/>
      <c r="AA417" s="1"/>
    </row>
    <row r="418" spans="26:27" x14ac:dyDescent="0.25">
      <c r="Z418" s="1"/>
      <c r="AA418" s="1"/>
    </row>
    <row r="419" spans="26:27" x14ac:dyDescent="0.25">
      <c r="Z419" s="1"/>
      <c r="AA419" s="1"/>
    </row>
    <row r="420" spans="26:27" x14ac:dyDescent="0.25">
      <c r="Z420" s="1"/>
      <c r="AA420" s="1"/>
    </row>
    <row r="421" spans="26:27" x14ac:dyDescent="0.25">
      <c r="Z421" s="1"/>
      <c r="AA421" s="1"/>
    </row>
    <row r="422" spans="26:27" x14ac:dyDescent="0.25">
      <c r="Z422" s="1"/>
      <c r="AA422" s="1"/>
    </row>
    <row r="423" spans="26:27" x14ac:dyDescent="0.25">
      <c r="Z423" s="1"/>
      <c r="AA423" s="1"/>
    </row>
    <row r="424" spans="26:27" x14ac:dyDescent="0.25">
      <c r="Z424" s="1"/>
      <c r="AA424" s="1"/>
    </row>
    <row r="425" spans="26:27" x14ac:dyDescent="0.25">
      <c r="Z425" s="1"/>
      <c r="AA425" s="1"/>
    </row>
    <row r="426" spans="26:27" x14ac:dyDescent="0.25">
      <c r="Z426" s="1"/>
      <c r="AA426" s="1"/>
    </row>
    <row r="427" spans="26:27" x14ac:dyDescent="0.25">
      <c r="Z427" s="1"/>
      <c r="AA427" s="1"/>
    </row>
    <row r="428" spans="26:27" x14ac:dyDescent="0.25">
      <c r="Z428" s="1"/>
      <c r="AA428" s="1"/>
    </row>
    <row r="429" spans="26:27" x14ac:dyDescent="0.25">
      <c r="Z429" s="1"/>
      <c r="AA429" s="1"/>
    </row>
    <row r="430" spans="26:27" x14ac:dyDescent="0.25">
      <c r="Z430" s="1"/>
      <c r="AA430" s="1"/>
    </row>
    <row r="431" spans="26:27" x14ac:dyDescent="0.25">
      <c r="Z431" s="1"/>
      <c r="AA431" s="1"/>
    </row>
    <row r="432" spans="26:27" x14ac:dyDescent="0.25">
      <c r="Z432" s="1"/>
      <c r="AA432" s="1"/>
    </row>
    <row r="433" spans="26:27" x14ac:dyDescent="0.25">
      <c r="Z433" s="1"/>
      <c r="AA433" s="1"/>
    </row>
    <row r="434" spans="26:27" x14ac:dyDescent="0.25">
      <c r="Z434" s="1"/>
      <c r="AA434" s="1"/>
    </row>
    <row r="435" spans="26:27" x14ac:dyDescent="0.25">
      <c r="Z435" s="1"/>
      <c r="AA435" s="1"/>
    </row>
    <row r="436" spans="26:27" x14ac:dyDescent="0.25">
      <c r="Z436" s="1"/>
      <c r="AA436" s="1"/>
    </row>
    <row r="437" spans="26:27" x14ac:dyDescent="0.25">
      <c r="Z437" s="1"/>
      <c r="AA437" s="1"/>
    </row>
    <row r="438" spans="26:27" x14ac:dyDescent="0.25">
      <c r="Z438" s="1"/>
      <c r="AA438" s="1"/>
    </row>
    <row r="439" spans="26:27" x14ac:dyDescent="0.25">
      <c r="Z439" s="1"/>
      <c r="AA439" s="1"/>
    </row>
    <row r="440" spans="26:27" x14ac:dyDescent="0.25">
      <c r="Z440" s="1"/>
      <c r="AA440" s="1"/>
    </row>
    <row r="441" spans="26:27" x14ac:dyDescent="0.25">
      <c r="Z441" s="1"/>
      <c r="AA441" s="1"/>
    </row>
    <row r="442" spans="26:27" x14ac:dyDescent="0.25">
      <c r="Z442" s="1"/>
      <c r="AA442" s="1"/>
    </row>
    <row r="443" spans="26:27" x14ac:dyDescent="0.25">
      <c r="Z443" s="1"/>
      <c r="AA443" s="1"/>
    </row>
    <row r="444" spans="26:27" x14ac:dyDescent="0.25">
      <c r="Z444" s="1"/>
      <c r="AA444" s="1"/>
    </row>
    <row r="445" spans="26:27" x14ac:dyDescent="0.25">
      <c r="Z445" s="1"/>
      <c r="AA445" s="1"/>
    </row>
    <row r="446" spans="26:27" x14ac:dyDescent="0.25">
      <c r="Z446" s="1"/>
      <c r="AA446" s="1"/>
    </row>
    <row r="447" spans="26:27" x14ac:dyDescent="0.25">
      <c r="Z447" s="1"/>
      <c r="AA447" s="1"/>
    </row>
    <row r="448" spans="26:27" x14ac:dyDescent="0.25">
      <c r="Z448" s="1"/>
      <c r="AA448" s="1"/>
    </row>
    <row r="449" spans="26:27" x14ac:dyDescent="0.25">
      <c r="Z449" s="1"/>
      <c r="AA449" s="1"/>
    </row>
    <row r="450" spans="26:27" x14ac:dyDescent="0.25">
      <c r="Z450" s="1"/>
      <c r="AA450" s="1"/>
    </row>
    <row r="451" spans="26:27" x14ac:dyDescent="0.25">
      <c r="Z451" s="1"/>
      <c r="AA451" s="1"/>
    </row>
    <row r="452" spans="26:27" x14ac:dyDescent="0.25">
      <c r="Z452" s="1"/>
      <c r="AA452" s="1"/>
    </row>
    <row r="453" spans="26:27" x14ac:dyDescent="0.25">
      <c r="Z453" s="1"/>
      <c r="AA453" s="1"/>
    </row>
    <row r="454" spans="26:27" x14ac:dyDescent="0.25">
      <c r="Z454" s="1"/>
      <c r="AA454" s="1"/>
    </row>
    <row r="455" spans="26:27" x14ac:dyDescent="0.25">
      <c r="Z455" s="1"/>
      <c r="AA455" s="1"/>
    </row>
    <row r="456" spans="26:27" x14ac:dyDescent="0.25">
      <c r="Z456" s="1"/>
      <c r="AA456" s="1"/>
    </row>
  </sheetData>
  <mergeCells count="36">
    <mergeCell ref="Z8:AA8"/>
    <mergeCell ref="Z9:AA9"/>
    <mergeCell ref="Z10:AA10"/>
    <mergeCell ref="Z3:AA3"/>
    <mergeCell ref="Z4:AA4"/>
    <mergeCell ref="Z5:AA5"/>
    <mergeCell ref="Z6:AA6"/>
    <mergeCell ref="Z7:AA7"/>
    <mergeCell ref="Q1:T1"/>
    <mergeCell ref="G1:P1"/>
    <mergeCell ref="U1:Y1"/>
    <mergeCell ref="Z1:AA2"/>
    <mergeCell ref="D1:F1"/>
    <mergeCell ref="Z11:AA11"/>
    <mergeCell ref="Z12:AA12"/>
    <mergeCell ref="Z13:AA13"/>
    <mergeCell ref="Z16:AA16"/>
    <mergeCell ref="Z17:AA17"/>
    <mergeCell ref="Z14:AA14"/>
    <mergeCell ref="Z15:AA15"/>
    <mergeCell ref="AB16:AF16"/>
    <mergeCell ref="AB17:AF17"/>
    <mergeCell ref="AB1:AF2"/>
    <mergeCell ref="AB3:AF3"/>
    <mergeCell ref="AB4:AF4"/>
    <mergeCell ref="AB5:AF5"/>
    <mergeCell ref="AB7:AF7"/>
    <mergeCell ref="AB6:AF6"/>
    <mergeCell ref="AB8:AF8"/>
    <mergeCell ref="AB9:AF9"/>
    <mergeCell ref="AB10:AF10"/>
    <mergeCell ref="AB11:AF11"/>
    <mergeCell ref="AB12:AF12"/>
    <mergeCell ref="AB13:AF13"/>
    <mergeCell ref="AB14:AF14"/>
    <mergeCell ref="AB15:AF15"/>
  </mergeCells>
  <conditionalFormatting sqref="X3:X17">
    <cfRule type="beginsWith" dxfId="13" priority="1" operator="beginsWith" text="L">
      <formula>LEFT(X3,LEN("L"))="L"</formula>
    </cfRule>
    <cfRule type="beginsWith" dxfId="12" priority="2" operator="beginsWith" text="K">
      <formula>LEFT(X3,LEN("K"))="K"</formula>
    </cfRule>
    <cfRule type="beginsWith" dxfId="11" priority="3" operator="beginsWith" text="J">
      <formula>LEFT(X3,LEN("J"))="J"</formula>
    </cfRule>
  </conditionalFormatting>
  <dataValidations disablePrompts="1" count="2">
    <dataValidation type="list" allowBlank="1" showInputMessage="1" showErrorMessage="1" sqref="O3:O17 F3 J3:K17 Q3:R17">
      <formula1>$AD$3:$AD$5</formula1>
    </dataValidation>
    <dataValidation type="list" allowBlank="1" showInputMessage="1" showErrorMessage="1" sqref="L3:N17 P3:P17 D3:E17 G3:I17 F4:F17">
      <formula1>$AC$3:$AC$4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D456"/>
  <sheetViews>
    <sheetView topLeftCell="A4" zoomScale="85" zoomScaleNormal="85" workbookViewId="0">
      <selection activeCell="N21" sqref="N21"/>
    </sheetView>
  </sheetViews>
  <sheetFormatPr baseColWidth="10" defaultRowHeight="15" x14ac:dyDescent="0.25"/>
  <cols>
    <col min="1" max="1" width="13.28515625" style="1" bestFit="1" customWidth="1"/>
    <col min="2" max="2" width="12.85546875" style="1" bestFit="1" customWidth="1"/>
    <col min="3" max="3" width="16.140625" style="1" bestFit="1" customWidth="1"/>
    <col min="4" max="8" width="4.28515625" style="1" bestFit="1" customWidth="1"/>
    <col min="9" max="9" width="4.28515625" style="1" customWidth="1"/>
    <col min="10" max="11" width="4.28515625" style="1" bestFit="1" customWidth="1"/>
    <col min="12" max="12" width="4.28515625" style="1" customWidth="1"/>
    <col min="13" max="18" width="4.28515625" style="1" bestFit="1" customWidth="1"/>
    <col min="19" max="20" width="11.42578125" style="1"/>
    <col min="21" max="23" width="4.28515625" style="1" bestFit="1" customWidth="1"/>
    <col min="24" max="24" width="6.28515625" style="1" customWidth="1"/>
    <col min="25" max="25" width="11.42578125" style="1"/>
    <col min="26" max="26" width="22.85546875" style="2" customWidth="1"/>
    <col min="27" max="27" width="59.7109375" style="2" customWidth="1"/>
    <col min="28" max="28" width="11.42578125" style="1"/>
    <col min="29" max="30" width="0" style="1" hidden="1" customWidth="1"/>
    <col min="31" max="16384" width="11.42578125" style="1"/>
  </cols>
  <sheetData>
    <row r="1" spans="1:30" x14ac:dyDescent="0.25">
      <c r="A1" s="45"/>
      <c r="B1" s="48" t="s">
        <v>36</v>
      </c>
      <c r="C1" s="46"/>
      <c r="D1" s="182"/>
      <c r="E1" s="183"/>
      <c r="F1" s="183"/>
      <c r="G1" s="179" t="s">
        <v>5</v>
      </c>
      <c r="H1" s="179"/>
      <c r="I1" s="179"/>
      <c r="J1" s="179"/>
      <c r="K1" s="179"/>
      <c r="L1" s="179"/>
      <c r="M1" s="179"/>
      <c r="N1" s="179"/>
      <c r="O1" s="179"/>
      <c r="P1" s="179"/>
      <c r="Q1" s="179" t="s">
        <v>6</v>
      </c>
      <c r="R1" s="179"/>
      <c r="S1" s="179"/>
      <c r="T1" s="179"/>
      <c r="U1" s="179" t="s">
        <v>20</v>
      </c>
      <c r="V1" s="179"/>
      <c r="W1" s="179"/>
      <c r="X1" s="179"/>
      <c r="Y1" s="179"/>
      <c r="Z1" s="180" t="s">
        <v>22</v>
      </c>
      <c r="AA1" s="180"/>
    </row>
    <row r="2" spans="1:30" ht="177.75" x14ac:dyDescent="0.25">
      <c r="A2" s="4" t="s">
        <v>1</v>
      </c>
      <c r="B2" s="4" t="s">
        <v>2</v>
      </c>
      <c r="C2" s="4" t="s">
        <v>3</v>
      </c>
      <c r="D2" s="10" t="s">
        <v>17</v>
      </c>
      <c r="E2" s="10" t="s">
        <v>18</v>
      </c>
      <c r="F2" s="10" t="s">
        <v>29</v>
      </c>
      <c r="G2" s="10" t="s">
        <v>19</v>
      </c>
      <c r="H2" s="10" t="s">
        <v>14</v>
      </c>
      <c r="I2" s="10" t="s">
        <v>28</v>
      </c>
      <c r="J2" s="10" t="s">
        <v>15</v>
      </c>
      <c r="K2" s="10" t="s">
        <v>16</v>
      </c>
      <c r="L2" s="13" t="s">
        <v>4</v>
      </c>
      <c r="M2" s="13" t="s">
        <v>7</v>
      </c>
      <c r="N2" s="13" t="s">
        <v>8</v>
      </c>
      <c r="O2" s="13" t="s">
        <v>9</v>
      </c>
      <c r="P2" s="13" t="s">
        <v>10</v>
      </c>
      <c r="Q2" s="13" t="s">
        <v>11</v>
      </c>
      <c r="R2" s="13" t="s">
        <v>12</v>
      </c>
      <c r="S2" s="3"/>
      <c r="T2" s="3"/>
      <c r="U2" s="5" t="s">
        <v>23</v>
      </c>
      <c r="V2" s="5" t="s">
        <v>24</v>
      </c>
      <c r="W2" s="5" t="s">
        <v>21</v>
      </c>
      <c r="X2" s="5" t="s">
        <v>153</v>
      </c>
      <c r="Y2" s="3"/>
      <c r="Z2" s="181"/>
      <c r="AA2" s="181"/>
    </row>
    <row r="3" spans="1:30" x14ac:dyDescent="0.25">
      <c r="A3" s="6" t="s">
        <v>47</v>
      </c>
      <c r="B3" s="6" t="s">
        <v>30</v>
      </c>
      <c r="C3" s="16">
        <f>VLOOKUP(A3,[1]general_report!$A$4:$H$328,8,FALSE)</f>
        <v>43776</v>
      </c>
      <c r="D3" s="11">
        <v>1</v>
      </c>
      <c r="E3" s="11">
        <v>1</v>
      </c>
      <c r="F3" s="11">
        <v>1</v>
      </c>
      <c r="G3" s="11">
        <v>1</v>
      </c>
      <c r="H3" s="11">
        <v>1</v>
      </c>
      <c r="I3" s="11">
        <v>0</v>
      </c>
      <c r="J3" s="11">
        <v>0.5</v>
      </c>
      <c r="K3" s="106">
        <v>0.5</v>
      </c>
      <c r="L3" s="104">
        <v>1</v>
      </c>
      <c r="M3" s="11">
        <v>1</v>
      </c>
      <c r="N3" s="11">
        <v>1</v>
      </c>
      <c r="O3" s="11">
        <v>1</v>
      </c>
      <c r="P3" s="11">
        <v>1</v>
      </c>
      <c r="Q3" s="11">
        <v>0</v>
      </c>
      <c r="R3" s="11">
        <v>1</v>
      </c>
      <c r="S3" s="8"/>
      <c r="T3" s="6"/>
      <c r="U3" s="6">
        <f>('Définitions et Barème'!$C$28*D3)+('Définitions et Barème'!$C$29*E3+('Définitions et Barème'!$C$30*F3)+('Définitions et Barème'!$C$31*G3)+('Définitions et Barème'!$C$32*H3)+('Définitions et Barème'!$C$33*I3)+('Définitions et Barème'!$C$34*J3)+('Définitions et Barème'!$C$35*K3))</f>
        <v>3.625</v>
      </c>
      <c r="V3" s="6">
        <f>('Définitions et Barème'!$C$21*L3)+('Définitions et Barème'!$C$22*M3)+('Définitions et Barème'!$C$23*N3)+('Définitions et Barème'!$C$24*O3)+('Définitions et Barème'!$C$25*P3)+('Définitions et Barème'!$C$26*Q3)+('Définitions et Barème'!$C$27*R3)</f>
        <v>3.5</v>
      </c>
      <c r="W3" s="19">
        <f t="shared" ref="W3:W17" si="0">U3+V3</f>
        <v>7.125</v>
      </c>
      <c r="X3" s="103" t="str">
        <f>IF(W3&lt;=7,"L",IF(W3&gt;=9,"J","K"))</f>
        <v>K</v>
      </c>
      <c r="Y3" s="6"/>
      <c r="Z3" s="21" t="s">
        <v>48</v>
      </c>
      <c r="AA3" s="21"/>
      <c r="AC3" s="1">
        <v>0</v>
      </c>
      <c r="AD3" s="1">
        <v>0</v>
      </c>
    </row>
    <row r="4" spans="1:30" x14ac:dyDescent="0.25">
      <c r="A4" s="7" t="s">
        <v>40</v>
      </c>
      <c r="B4" s="7" t="s">
        <v>30</v>
      </c>
      <c r="C4" s="17">
        <f>VLOOKUP(A4,[1]general_report!$A$4:$H$328,8,FALSE)</f>
        <v>43797</v>
      </c>
      <c r="D4" s="12">
        <v>1</v>
      </c>
      <c r="E4" s="12">
        <v>1</v>
      </c>
      <c r="F4" s="12">
        <v>1</v>
      </c>
      <c r="G4" s="12">
        <v>1</v>
      </c>
      <c r="H4" s="12">
        <v>1</v>
      </c>
      <c r="I4" s="12">
        <v>0</v>
      </c>
      <c r="J4" s="12">
        <v>1</v>
      </c>
      <c r="K4" s="107">
        <v>0</v>
      </c>
      <c r="L4" s="105">
        <v>1</v>
      </c>
      <c r="M4" s="12">
        <v>1</v>
      </c>
      <c r="N4" s="12">
        <v>1</v>
      </c>
      <c r="O4" s="12">
        <v>1</v>
      </c>
      <c r="P4" s="12">
        <v>1</v>
      </c>
      <c r="Q4" s="12">
        <v>1</v>
      </c>
      <c r="R4" s="12">
        <v>1</v>
      </c>
      <c r="S4" s="9"/>
      <c r="T4" s="7"/>
      <c r="U4" s="14">
        <f>('Définitions et Barème'!$C$28*D4)+('Définitions et Barème'!$C$29*E4+('Définitions et Barème'!$C$30*F4)+('Définitions et Barème'!$C$31*G4)+('Définitions et Barème'!$C$32*H4)+('Définitions et Barème'!$C$33*I4)+('Définitions et Barème'!$C$34*J4)+('Définitions et Barème'!$C$35*K4))</f>
        <v>3.25</v>
      </c>
      <c r="V4" s="7">
        <f>('Définitions et Barème'!$C$21*L4)+('Définitions et Barème'!$C$22*M4)+('Définitions et Barème'!$C$23*N4)+('Définitions et Barème'!$C$24*O4)+('Définitions et Barème'!$C$25*P4)+('Définitions et Barème'!$C$26*Q4)+('Définitions et Barème'!$C$27*R4)</f>
        <v>5</v>
      </c>
      <c r="W4" s="20">
        <f t="shared" si="0"/>
        <v>8.25</v>
      </c>
      <c r="X4" s="103" t="str">
        <f t="shared" ref="X4:X17" si="1">IF(W4&lt;=7,"L",IF(W4&gt;=9,"J","K"))</f>
        <v>K</v>
      </c>
      <c r="Y4" s="7"/>
      <c r="Z4" s="185"/>
      <c r="AA4" s="186"/>
      <c r="AC4" s="1">
        <v>1</v>
      </c>
      <c r="AD4" s="1">
        <v>0.5</v>
      </c>
    </row>
    <row r="5" spans="1:30" x14ac:dyDescent="0.25">
      <c r="A5" s="6" t="s">
        <v>42</v>
      </c>
      <c r="B5" s="6" t="s">
        <v>30</v>
      </c>
      <c r="C5" s="16">
        <f>VLOOKUP(A5,[1]general_report!$A$4:$H$328,8,FALSE)</f>
        <v>43787</v>
      </c>
      <c r="D5" s="11">
        <v>1</v>
      </c>
      <c r="E5" s="11">
        <v>1</v>
      </c>
      <c r="F5" s="11">
        <v>1</v>
      </c>
      <c r="G5" s="11">
        <v>1</v>
      </c>
      <c r="H5" s="11">
        <v>1</v>
      </c>
      <c r="I5" s="11">
        <v>1</v>
      </c>
      <c r="J5" s="11">
        <v>1</v>
      </c>
      <c r="K5" s="106">
        <v>1</v>
      </c>
      <c r="L5" s="104">
        <v>1</v>
      </c>
      <c r="M5" s="11">
        <v>1</v>
      </c>
      <c r="N5" s="11">
        <v>1</v>
      </c>
      <c r="O5" s="11">
        <v>1</v>
      </c>
      <c r="P5" s="11">
        <v>1</v>
      </c>
      <c r="Q5" s="11">
        <v>1</v>
      </c>
      <c r="R5" s="11">
        <v>1</v>
      </c>
      <c r="S5" s="8"/>
      <c r="T5" s="6"/>
      <c r="U5" s="6">
        <f>('Définitions et Barème'!$C$28*D5)+('Définitions et Barème'!$C$29*E5+('Définitions et Barème'!$C$30*F5)+('Définitions et Barème'!$C$31*G5)+('Définitions et Barème'!$C$32*H5)+('Définitions et Barème'!$C$33*I5)+('Définitions et Barème'!$C$34*J5)+('Définitions et Barème'!$C$35*K5))</f>
        <v>5</v>
      </c>
      <c r="V5" s="6">
        <f>('Définitions et Barème'!$C$21*L5)+('Définitions et Barème'!$C$22*M5)+('Définitions et Barème'!$C$23*N5)+('Définitions et Barème'!$C$24*O5)+('Définitions et Barème'!$C$25*P5)+('Définitions et Barème'!$C$26*Q5)+('Définitions et Barème'!$C$27*R5)</f>
        <v>5</v>
      </c>
      <c r="W5" s="19">
        <f t="shared" si="0"/>
        <v>10</v>
      </c>
      <c r="X5" s="103" t="str">
        <f t="shared" si="1"/>
        <v>J</v>
      </c>
      <c r="Y5" s="6"/>
      <c r="Z5" s="187" t="s">
        <v>73</v>
      </c>
      <c r="AA5" s="188"/>
      <c r="AD5" s="1">
        <v>1</v>
      </c>
    </row>
    <row r="6" spans="1:30" x14ac:dyDescent="0.25">
      <c r="A6" s="7" t="s">
        <v>38</v>
      </c>
      <c r="B6" s="7" t="s">
        <v>30</v>
      </c>
      <c r="C6" s="17">
        <f>VLOOKUP(A6,[1]general_report!$A$4:$H$328,8,FALSE)</f>
        <v>43797</v>
      </c>
      <c r="D6" s="12">
        <v>1</v>
      </c>
      <c r="E6" s="12">
        <v>0</v>
      </c>
      <c r="F6" s="12">
        <v>1</v>
      </c>
      <c r="G6" s="12">
        <v>1</v>
      </c>
      <c r="H6" s="12">
        <v>1</v>
      </c>
      <c r="I6" s="12">
        <v>1</v>
      </c>
      <c r="J6" s="12">
        <v>1</v>
      </c>
      <c r="K6" s="107">
        <v>1</v>
      </c>
      <c r="L6" s="105">
        <v>1</v>
      </c>
      <c r="M6" s="12">
        <v>0</v>
      </c>
      <c r="N6" s="12">
        <v>1</v>
      </c>
      <c r="O6" s="12">
        <v>1</v>
      </c>
      <c r="P6" s="12">
        <v>1</v>
      </c>
      <c r="Q6" s="12">
        <v>1</v>
      </c>
      <c r="R6" s="12">
        <v>1</v>
      </c>
      <c r="S6" s="9"/>
      <c r="T6" s="7"/>
      <c r="U6" s="14">
        <f>('Définitions et Barème'!$C$28*D6)+('Définitions et Barème'!$C$29*E6+('Définitions et Barème'!$C$30*F6)+('Définitions et Barème'!$C$31*G6)+('Définitions et Barème'!$C$32*H6)+('Définitions et Barème'!$C$33*I6)+('Définitions et Barème'!$C$34*J6)+('Définitions et Barème'!$C$35*K6))</f>
        <v>4</v>
      </c>
      <c r="V6" s="7">
        <f>('Définitions et Barème'!$C$21*L6)+('Définitions et Barème'!$C$22*M6)+('Définitions et Barème'!$C$23*N6)+('Définitions et Barème'!$C$24*O6)+('Définitions et Barème'!$C$25*P6)+('Définitions et Barème'!$C$26*Q6)+('Définitions et Barème'!$C$27*R6)</f>
        <v>4.75</v>
      </c>
      <c r="W6" s="20">
        <f t="shared" si="0"/>
        <v>8.75</v>
      </c>
      <c r="X6" s="103" t="str">
        <f t="shared" si="1"/>
        <v>K</v>
      </c>
      <c r="Y6" s="7"/>
      <c r="Z6" s="185" t="s">
        <v>75</v>
      </c>
      <c r="AA6" s="186"/>
    </row>
    <row r="7" spans="1:30" x14ac:dyDescent="0.25">
      <c r="A7" s="6" t="s">
        <v>44</v>
      </c>
      <c r="B7" s="6" t="s">
        <v>30</v>
      </c>
      <c r="C7" s="16">
        <f>VLOOKUP(A7,[1]general_report!$A$4:$H$328,8,FALSE)</f>
        <v>43784</v>
      </c>
      <c r="D7" s="11">
        <v>1</v>
      </c>
      <c r="E7" s="11">
        <v>0</v>
      </c>
      <c r="F7" s="11">
        <v>1</v>
      </c>
      <c r="G7" s="11">
        <v>1</v>
      </c>
      <c r="H7" s="11">
        <v>1</v>
      </c>
      <c r="I7" s="11">
        <v>1</v>
      </c>
      <c r="J7" s="11">
        <v>1</v>
      </c>
      <c r="K7" s="106">
        <v>0.5</v>
      </c>
      <c r="L7" s="104">
        <v>1</v>
      </c>
      <c r="M7" s="11">
        <v>1</v>
      </c>
      <c r="N7" s="11">
        <v>1</v>
      </c>
      <c r="O7" s="11">
        <v>1</v>
      </c>
      <c r="P7" s="11">
        <v>1</v>
      </c>
      <c r="Q7" s="11">
        <v>0</v>
      </c>
      <c r="R7" s="11">
        <v>0</v>
      </c>
      <c r="S7" s="8"/>
      <c r="T7" s="6"/>
      <c r="U7" s="6">
        <f>('Définitions et Barème'!$C$28*D7)+('Définitions et Barème'!$C$29*E7+('Définitions et Barème'!$C$30*F7)+('Définitions et Barème'!$C$31*G7)+('Définitions et Barème'!$C$32*H7)+('Définitions et Barème'!$C$33*I7)+('Définitions et Barème'!$C$34*J7)+('Définitions et Barème'!$C$35*K7))</f>
        <v>3.375</v>
      </c>
      <c r="V7" s="6">
        <f>('Définitions et Barème'!$C$21*L7)+('Définitions et Barème'!$C$22*M7)+('Définitions et Barème'!$C$23*N7)+('Définitions et Barème'!$C$24*O7)+('Définitions et Barème'!$C$25*P7)+('Définitions et Barème'!$C$26*Q7)+('Définitions et Barème'!$C$27*R7)</f>
        <v>2</v>
      </c>
      <c r="W7" s="19">
        <f t="shared" si="0"/>
        <v>5.375</v>
      </c>
      <c r="X7" s="103" t="str">
        <f t="shared" si="1"/>
        <v>L</v>
      </c>
      <c r="Y7" s="6"/>
      <c r="Z7" s="187" t="s">
        <v>49</v>
      </c>
      <c r="AA7" s="188"/>
    </row>
    <row r="8" spans="1:30" x14ac:dyDescent="0.25">
      <c r="A8" s="7" t="s">
        <v>45</v>
      </c>
      <c r="B8" s="7" t="s">
        <v>30</v>
      </c>
      <c r="C8" s="17">
        <f>VLOOKUP(A8,[1]general_report!$A$4:$H$328,8,FALSE)</f>
        <v>43784</v>
      </c>
      <c r="D8" s="12">
        <v>1</v>
      </c>
      <c r="E8" s="12">
        <v>1</v>
      </c>
      <c r="F8" s="12">
        <v>1</v>
      </c>
      <c r="G8" s="12">
        <v>0</v>
      </c>
      <c r="H8" s="12">
        <v>1</v>
      </c>
      <c r="I8" s="12">
        <v>1</v>
      </c>
      <c r="J8" s="12">
        <v>1</v>
      </c>
      <c r="K8" s="107">
        <v>1</v>
      </c>
      <c r="L8" s="105">
        <v>1</v>
      </c>
      <c r="M8" s="12">
        <v>0</v>
      </c>
      <c r="N8" s="12">
        <v>1</v>
      </c>
      <c r="O8" s="12">
        <v>1</v>
      </c>
      <c r="P8" s="12">
        <v>1</v>
      </c>
      <c r="Q8" s="12">
        <v>0</v>
      </c>
      <c r="R8" s="12">
        <v>0</v>
      </c>
      <c r="S8" s="9"/>
      <c r="T8" s="7"/>
      <c r="U8" s="14">
        <f>('Définitions et Barème'!$C$28*D8)+('Définitions et Barème'!$C$29*E8+('Définitions et Barème'!$C$30*F8)+('Définitions et Barème'!$C$31*G8)+('Définitions et Barème'!$C$32*H8)+('Définitions et Barème'!$C$33*I8)+('Définitions et Barème'!$C$34*J8)+('Définitions et Barème'!$C$35*K8))</f>
        <v>4.25</v>
      </c>
      <c r="V8" s="7">
        <f>('Définitions et Barème'!$C$21*L8)+('Définitions et Barème'!$C$22*M8)+('Définitions et Barème'!$C$23*N8)+('Définitions et Barème'!$C$24*O8)+('Définitions et Barème'!$C$25*P8)+('Définitions et Barème'!$C$26*Q8)+('Définitions et Barème'!$C$27*R8)</f>
        <v>1.75</v>
      </c>
      <c r="W8" s="20">
        <f t="shared" si="0"/>
        <v>6</v>
      </c>
      <c r="X8" s="103" t="str">
        <f t="shared" si="1"/>
        <v>L</v>
      </c>
      <c r="Y8" s="7"/>
      <c r="Z8" s="185" t="s">
        <v>74</v>
      </c>
      <c r="AA8" s="186"/>
    </row>
    <row r="9" spans="1:30" x14ac:dyDescent="0.25">
      <c r="A9" s="6" t="s">
        <v>46</v>
      </c>
      <c r="B9" s="6" t="s">
        <v>30</v>
      </c>
      <c r="C9" s="16">
        <f>VLOOKUP(A9,[1]general_report!$A$4:$H$328,8,FALSE)</f>
        <v>43783</v>
      </c>
      <c r="D9" s="11">
        <v>0</v>
      </c>
      <c r="E9" s="11">
        <v>1</v>
      </c>
      <c r="F9" s="11">
        <v>1</v>
      </c>
      <c r="G9" s="11">
        <v>1</v>
      </c>
      <c r="H9" s="11">
        <v>1</v>
      </c>
      <c r="I9" s="11">
        <v>1</v>
      </c>
      <c r="J9" s="11">
        <v>1</v>
      </c>
      <c r="K9" s="106">
        <v>1</v>
      </c>
      <c r="L9" s="104">
        <v>1</v>
      </c>
      <c r="M9" s="11">
        <v>1</v>
      </c>
      <c r="N9" s="11">
        <v>1</v>
      </c>
      <c r="O9" s="11">
        <v>1</v>
      </c>
      <c r="P9" s="11">
        <v>1</v>
      </c>
      <c r="Q9" s="11">
        <v>1</v>
      </c>
      <c r="R9" s="11">
        <v>1</v>
      </c>
      <c r="S9" s="8"/>
      <c r="T9" s="6"/>
      <c r="U9" s="6">
        <f>('Définitions et Barème'!$C$28*D9)+('Définitions et Barème'!$C$29*E9+('Définitions et Barème'!$C$30*F9)+('Définitions et Barème'!$C$31*G9)+('Définitions et Barème'!$C$32*H9)+('Définitions et Barème'!$C$33*I9)+('Définitions et Barème'!$C$34*J9)+('Définitions et Barème'!$C$35*K9))</f>
        <v>4.5</v>
      </c>
      <c r="V9" s="6">
        <f>('Définitions et Barème'!$C$21*L9)+('Définitions et Barème'!$C$22*M9)+('Définitions et Barème'!$C$23*N9)+('Définitions et Barème'!$C$24*O9)+('Définitions et Barème'!$C$25*P9)+('Définitions et Barème'!$C$26*Q9)+('Définitions et Barème'!$C$27*R9)</f>
        <v>5</v>
      </c>
      <c r="W9" s="19">
        <f t="shared" si="0"/>
        <v>9.5</v>
      </c>
      <c r="X9" s="103" t="str">
        <f t="shared" si="1"/>
        <v>J</v>
      </c>
      <c r="Y9" s="6"/>
      <c r="Z9" s="187"/>
      <c r="AA9" s="188"/>
    </row>
    <row r="10" spans="1:30" x14ac:dyDescent="0.25">
      <c r="A10" s="7" t="s">
        <v>154</v>
      </c>
      <c r="B10" s="7" t="s">
        <v>30</v>
      </c>
      <c r="C10" s="17">
        <f>VLOOKUP(A10,[1]general_report!$A$4:$H$328,8,FALSE)</f>
        <v>43781</v>
      </c>
      <c r="D10" s="12">
        <v>1</v>
      </c>
      <c r="E10" s="12">
        <v>0</v>
      </c>
      <c r="F10" s="12">
        <v>1</v>
      </c>
      <c r="G10" s="12">
        <v>0</v>
      </c>
      <c r="H10" s="12">
        <v>1</v>
      </c>
      <c r="I10" s="12">
        <v>0</v>
      </c>
      <c r="J10" s="12">
        <v>1</v>
      </c>
      <c r="K10" s="107">
        <v>1</v>
      </c>
      <c r="L10" s="105">
        <v>1</v>
      </c>
      <c r="M10" s="12">
        <v>1</v>
      </c>
      <c r="N10" s="12">
        <v>1</v>
      </c>
      <c r="O10" s="12">
        <v>1</v>
      </c>
      <c r="P10" s="12">
        <v>1</v>
      </c>
      <c r="Q10" s="12">
        <v>0.5</v>
      </c>
      <c r="R10" s="12">
        <v>1</v>
      </c>
      <c r="S10" s="9"/>
      <c r="T10" s="7"/>
      <c r="U10" s="14">
        <f>('Définitions et Barème'!$C$28*D10)+('Définitions et Barème'!$C$29*E10+('Définitions et Barème'!$C$30*F10)+('Définitions et Barème'!$C$31*G10)+('Définitions et Barème'!$C$32*H10)+('Définitions et Barème'!$C$33*I10)+('Définitions et Barème'!$C$34*J10)+('Définitions et Barème'!$C$35*K10))</f>
        <v>2.75</v>
      </c>
      <c r="V10" s="7">
        <f>('Définitions et Barème'!$C$21*L10)+('Définitions et Barème'!$C$22*M10)+('Définitions et Barème'!$C$23*N10)+('Définitions et Barème'!$C$24*O10)+('Définitions et Barème'!$C$25*P10)+('Définitions et Barème'!$C$26*Q10)+('Définitions et Barème'!$C$27*R10)</f>
        <v>4.25</v>
      </c>
      <c r="W10" s="20">
        <f t="shared" si="0"/>
        <v>7</v>
      </c>
      <c r="X10" s="103" t="str">
        <f t="shared" si="1"/>
        <v>L</v>
      </c>
      <c r="Y10" s="7"/>
      <c r="Z10" s="7" t="s">
        <v>155</v>
      </c>
      <c r="AA10" s="7"/>
    </row>
    <row r="11" spans="1:30" x14ac:dyDescent="0.25">
      <c r="A11" s="6" t="s">
        <v>43</v>
      </c>
      <c r="B11" s="6" t="s">
        <v>30</v>
      </c>
      <c r="C11" s="16">
        <f>VLOOKUP(A11,[1]general_report!$A$4:$H$328,8,FALSE)</f>
        <v>43784</v>
      </c>
      <c r="D11" s="11">
        <v>1</v>
      </c>
      <c r="E11" s="11">
        <v>1</v>
      </c>
      <c r="F11" s="11">
        <v>1</v>
      </c>
      <c r="G11" s="11">
        <v>1</v>
      </c>
      <c r="H11" s="11">
        <v>1</v>
      </c>
      <c r="I11" s="11">
        <v>1</v>
      </c>
      <c r="J11" s="11">
        <v>1</v>
      </c>
      <c r="K11" s="106">
        <v>1</v>
      </c>
      <c r="L11" s="104">
        <v>1</v>
      </c>
      <c r="M11" s="11">
        <v>1</v>
      </c>
      <c r="N11" s="11">
        <v>1</v>
      </c>
      <c r="O11" s="11">
        <v>1</v>
      </c>
      <c r="P11" s="11">
        <v>1</v>
      </c>
      <c r="Q11" s="11">
        <v>1</v>
      </c>
      <c r="R11" s="11">
        <v>1</v>
      </c>
      <c r="S11" s="8"/>
      <c r="T11" s="6"/>
      <c r="U11" s="6">
        <f>('Définitions et Barème'!$C$28*D11)+('Définitions et Barème'!$C$29*E11+('Définitions et Barème'!$C$30*F11)+('Définitions et Barème'!$C$31*G11)+('Définitions et Barème'!$C$32*H11)+('Définitions et Barème'!$C$33*I11)+('Définitions et Barème'!$C$34*J11)+('Définitions et Barème'!$C$35*K11))</f>
        <v>5</v>
      </c>
      <c r="V11" s="6">
        <f>('Définitions et Barème'!$C$21*L11)+('Définitions et Barème'!$C$22*M11)+('Définitions et Barème'!$C$23*N11)+('Définitions et Barème'!$C$24*O11)+('Définitions et Barème'!$C$25*P11)+('Définitions et Barème'!$C$26*Q11)+('Définitions et Barème'!$C$27*R11)</f>
        <v>5</v>
      </c>
      <c r="W11" s="19">
        <f t="shared" si="0"/>
        <v>10</v>
      </c>
      <c r="X11" s="103" t="str">
        <f t="shared" si="1"/>
        <v>J</v>
      </c>
      <c r="Y11" s="6"/>
      <c r="Z11" s="187"/>
      <c r="AA11" s="188"/>
    </row>
    <row r="12" spans="1:30" x14ac:dyDescent="0.25">
      <c r="A12" s="7" t="s">
        <v>37</v>
      </c>
      <c r="B12" s="7" t="s">
        <v>30</v>
      </c>
      <c r="C12" s="17">
        <f>VLOOKUP(A12,[1]general_report!$A$4:$H$328,8,FALSE)</f>
        <v>43798</v>
      </c>
      <c r="D12" s="12">
        <v>1</v>
      </c>
      <c r="E12" s="12">
        <v>1</v>
      </c>
      <c r="F12" s="12">
        <v>1</v>
      </c>
      <c r="G12" s="12">
        <v>1</v>
      </c>
      <c r="H12" s="12">
        <v>1</v>
      </c>
      <c r="I12" s="12">
        <v>0</v>
      </c>
      <c r="J12" s="12">
        <v>1</v>
      </c>
      <c r="K12" s="107">
        <v>0</v>
      </c>
      <c r="L12" s="105">
        <v>1</v>
      </c>
      <c r="M12" s="12">
        <v>1</v>
      </c>
      <c r="N12" s="12">
        <v>1</v>
      </c>
      <c r="O12" s="12">
        <v>1</v>
      </c>
      <c r="P12" s="12">
        <v>1</v>
      </c>
      <c r="Q12" s="12">
        <v>1</v>
      </c>
      <c r="R12" s="12">
        <v>1</v>
      </c>
      <c r="S12" s="9"/>
      <c r="T12" s="7"/>
      <c r="U12" s="14">
        <f>('Définitions et Barème'!$C$28*D12)+('Définitions et Barème'!$C$29*E12+('Définitions et Barème'!$C$30*F12)+('Définitions et Barème'!$C$31*G12)+('Définitions et Barème'!$C$32*H12)+('Définitions et Barème'!$C$33*I12)+('Définitions et Barème'!$C$34*J12)+('Définitions et Barème'!$C$35*K12))</f>
        <v>3.25</v>
      </c>
      <c r="V12" s="7">
        <f>('Définitions et Barème'!$C$21*L12)+('Définitions et Barème'!$C$22*M12)+('Définitions et Barème'!$C$23*N12)+('Définitions et Barème'!$C$24*O12)+('Définitions et Barème'!$C$25*P12)+('Définitions et Barème'!$C$26*Q12)+('Définitions et Barème'!$C$27*R12)</f>
        <v>5</v>
      </c>
      <c r="W12" s="20">
        <f t="shared" si="0"/>
        <v>8.25</v>
      </c>
      <c r="X12" s="103" t="str">
        <f t="shared" si="1"/>
        <v>K</v>
      </c>
      <c r="Y12" s="7"/>
      <c r="Z12" s="185" t="s">
        <v>76</v>
      </c>
      <c r="AA12" s="186"/>
    </row>
    <row r="13" spans="1:30" x14ac:dyDescent="0.25">
      <c r="A13" s="6" t="s">
        <v>39</v>
      </c>
      <c r="B13" s="6" t="s">
        <v>30</v>
      </c>
      <c r="C13" s="16">
        <f>VLOOKUP(A13,[1]general_report!$A$4:$H$328,8,FALSE)</f>
        <v>43797</v>
      </c>
      <c r="D13" s="11">
        <v>1</v>
      </c>
      <c r="E13" s="11">
        <v>0</v>
      </c>
      <c r="F13" s="11">
        <v>1</v>
      </c>
      <c r="G13" s="11">
        <v>1</v>
      </c>
      <c r="H13" s="11">
        <v>1</v>
      </c>
      <c r="I13" s="11">
        <v>1</v>
      </c>
      <c r="J13" s="11">
        <v>1</v>
      </c>
      <c r="K13" s="106">
        <v>1</v>
      </c>
      <c r="L13" s="104">
        <v>1</v>
      </c>
      <c r="M13" s="11">
        <v>0</v>
      </c>
      <c r="N13" s="11">
        <v>1</v>
      </c>
      <c r="O13" s="11">
        <v>1</v>
      </c>
      <c r="P13" s="11">
        <v>1</v>
      </c>
      <c r="Q13" s="11">
        <v>1</v>
      </c>
      <c r="R13" s="11">
        <v>1</v>
      </c>
      <c r="S13" s="8"/>
      <c r="T13" s="6"/>
      <c r="U13" s="6">
        <f>('Définitions et Barème'!$C$28*D13)+('Définitions et Barème'!$C$29*E13+('Définitions et Barème'!$C$30*F13)+('Définitions et Barème'!$C$31*G13)+('Définitions et Barème'!$C$32*H13)+('Définitions et Barème'!$C$33*I13)+('Définitions et Barème'!$C$34*J13)+('Définitions et Barème'!$C$35*K13))</f>
        <v>4</v>
      </c>
      <c r="V13" s="6">
        <f>('Définitions et Barème'!$C$21*L13)+('Définitions et Barème'!$C$22*M13)+('Définitions et Barème'!$C$23*N13)+('Définitions et Barème'!$C$24*O13)+('Définitions et Barème'!$C$25*P13)+('Définitions et Barème'!$C$26*Q13)+('Définitions et Barème'!$C$27*R13)</f>
        <v>4.75</v>
      </c>
      <c r="W13" s="19">
        <f t="shared" si="0"/>
        <v>8.75</v>
      </c>
      <c r="X13" s="103" t="str">
        <f t="shared" si="1"/>
        <v>K</v>
      </c>
      <c r="Y13" s="6"/>
      <c r="Z13" s="187" t="s">
        <v>75</v>
      </c>
      <c r="AA13" s="188"/>
    </row>
    <row r="14" spans="1:30" x14ac:dyDescent="0.25">
      <c r="A14" s="7" t="s">
        <v>41</v>
      </c>
      <c r="B14" s="7" t="s">
        <v>30</v>
      </c>
      <c r="C14" s="17">
        <f>VLOOKUP(A14,[1]general_report!$A$4:$H$328,8,FALSE)</f>
        <v>43795</v>
      </c>
      <c r="D14" s="12">
        <v>1</v>
      </c>
      <c r="E14" s="12">
        <v>0</v>
      </c>
      <c r="F14" s="12">
        <v>1</v>
      </c>
      <c r="G14" s="12">
        <v>1</v>
      </c>
      <c r="H14" s="12">
        <v>1</v>
      </c>
      <c r="I14" s="12">
        <v>1</v>
      </c>
      <c r="J14" s="12">
        <v>1</v>
      </c>
      <c r="K14" s="107">
        <v>0.5</v>
      </c>
      <c r="L14" s="105">
        <v>1</v>
      </c>
      <c r="M14" s="12">
        <v>1</v>
      </c>
      <c r="N14" s="12">
        <v>1</v>
      </c>
      <c r="O14" s="12">
        <v>1</v>
      </c>
      <c r="P14" s="12">
        <v>1</v>
      </c>
      <c r="Q14" s="12">
        <v>1</v>
      </c>
      <c r="R14" s="12">
        <v>1</v>
      </c>
      <c r="S14" s="9"/>
      <c r="T14" s="7"/>
      <c r="U14" s="14">
        <f>('Définitions et Barème'!$C$28*D14)+('Définitions et Barème'!$C$29*E14+('Définitions et Barème'!$C$30*F14)+('Définitions et Barème'!$C$31*G14)+('Définitions et Barème'!$C$32*H14)+('Définitions et Barème'!$C$33*I14)+('Définitions et Barème'!$C$34*J14)+('Définitions et Barème'!$C$35*K14))</f>
        <v>3.375</v>
      </c>
      <c r="V14" s="7">
        <f>('Définitions et Barème'!$C$21*L14)+('Définitions et Barème'!$C$22*M14)+('Définitions et Barème'!$C$23*N14)+('Définitions et Barème'!$C$24*O14)+('Définitions et Barème'!$C$25*P14)+('Définitions et Barème'!$C$26*Q14)+('Définitions et Barème'!$C$27*R14)</f>
        <v>5</v>
      </c>
      <c r="W14" s="20">
        <f t="shared" si="0"/>
        <v>8.375</v>
      </c>
      <c r="X14" s="103" t="str">
        <f t="shared" si="1"/>
        <v>K</v>
      </c>
      <c r="Y14" s="7"/>
      <c r="Z14" s="185"/>
      <c r="AA14" s="186"/>
    </row>
    <row r="15" spans="1:30" x14ac:dyDescent="0.25">
      <c r="A15" s="6" t="s">
        <v>71</v>
      </c>
      <c r="B15" s="6" t="s">
        <v>31</v>
      </c>
      <c r="C15" s="16">
        <v>43740</v>
      </c>
      <c r="D15" s="11">
        <v>1</v>
      </c>
      <c r="E15" s="11">
        <v>1</v>
      </c>
      <c r="F15" s="11">
        <v>1</v>
      </c>
      <c r="G15" s="11">
        <v>0</v>
      </c>
      <c r="H15" s="11">
        <v>1</v>
      </c>
      <c r="I15" s="11">
        <v>1</v>
      </c>
      <c r="J15" s="11">
        <v>1</v>
      </c>
      <c r="K15" s="106">
        <v>0.5</v>
      </c>
      <c r="L15" s="104">
        <v>1</v>
      </c>
      <c r="M15" s="11">
        <v>1</v>
      </c>
      <c r="N15" s="11">
        <v>1</v>
      </c>
      <c r="O15" s="11">
        <v>1</v>
      </c>
      <c r="P15" s="11">
        <v>1</v>
      </c>
      <c r="Q15" s="11">
        <v>1</v>
      </c>
      <c r="R15" s="11">
        <v>1</v>
      </c>
      <c r="S15" s="8"/>
      <c r="T15" s="6"/>
      <c r="U15" s="6">
        <f>('Définitions et Barème'!$D$28*D15)+('Définitions et Barème'!$D$29*E15)+('Définitions et Barème'!$D$30*F15)+('Définitions et Barème'!$D$31*G15)+('Définitions et Barème'!$D$32*H15)+('Définitions et Barème'!$D$33*I15)+('Définitions et Barème'!$D$34*J15)+('Définitions et Barème'!$D$35*K15)</f>
        <v>3.25</v>
      </c>
      <c r="V15" s="6">
        <f>('Définitions et Barème'!$D$21*L15)+('Définitions et Barème'!$D$22*M15)+('Définitions et Barème'!$D$23*N15)+('Définitions et Barème'!$D$24*O15)+('Définitions et Barème'!$D$25*P15)+('Définitions et Barème'!$D$26*Q15)+('Définitions et Barème'!$D$27*R15)</f>
        <v>5</v>
      </c>
      <c r="W15" s="19">
        <f t="shared" si="0"/>
        <v>8.25</v>
      </c>
      <c r="X15" s="103" t="str">
        <f t="shared" si="1"/>
        <v>K</v>
      </c>
      <c r="Y15" s="6"/>
      <c r="Z15" s="187"/>
      <c r="AA15" s="188"/>
    </row>
    <row r="16" spans="1:30" x14ac:dyDescent="0.25">
      <c r="A16" s="7" t="s">
        <v>69</v>
      </c>
      <c r="B16" s="7" t="s">
        <v>31</v>
      </c>
      <c r="C16" s="17">
        <v>43742</v>
      </c>
      <c r="D16" s="12">
        <v>1</v>
      </c>
      <c r="E16" s="12">
        <v>0</v>
      </c>
      <c r="F16" s="12">
        <v>1</v>
      </c>
      <c r="G16" s="12">
        <v>1</v>
      </c>
      <c r="H16" s="12">
        <v>1</v>
      </c>
      <c r="I16" s="12">
        <v>1</v>
      </c>
      <c r="J16" s="12">
        <v>1</v>
      </c>
      <c r="K16" s="107">
        <v>0.5</v>
      </c>
      <c r="L16" s="105">
        <v>1</v>
      </c>
      <c r="M16" s="12">
        <v>1</v>
      </c>
      <c r="N16" s="12">
        <v>1</v>
      </c>
      <c r="O16" s="12">
        <v>1</v>
      </c>
      <c r="P16" s="12">
        <v>1</v>
      </c>
      <c r="Q16" s="12">
        <v>1</v>
      </c>
      <c r="R16" s="12">
        <v>1</v>
      </c>
      <c r="S16" s="9"/>
      <c r="T16" s="7"/>
      <c r="U16" s="7">
        <f>('Définitions et Barème'!$D$28*D16)+('Définitions et Barème'!$D$29*E16)+('Définitions et Barème'!$D$30*F16)+('Définitions et Barème'!$D$31*G16)+('Définitions et Barème'!$D$32*H16)+('Définitions et Barème'!$D$33*I16)+('Définitions et Barème'!$D$34*J16)+('Définitions et Barème'!$D$35*K16)</f>
        <v>3</v>
      </c>
      <c r="V16" s="7">
        <f>('Définitions et Barème'!$D$21*L16)+('Définitions et Barème'!$D$22*M16)+('Définitions et Barème'!$D$23*N16)+('Définitions et Barème'!$D$24*O16)+('Définitions et Barème'!$D$25*P16)+('Définitions et Barème'!$D$26*Q16)+('Définitions et Barème'!$D$27*R16)</f>
        <v>5</v>
      </c>
      <c r="W16" s="20">
        <f t="shared" si="0"/>
        <v>8</v>
      </c>
      <c r="X16" s="103" t="str">
        <f t="shared" si="1"/>
        <v>K</v>
      </c>
      <c r="Y16" s="7"/>
      <c r="Z16" s="185"/>
      <c r="AA16" s="186"/>
    </row>
    <row r="17" spans="1:27" x14ac:dyDescent="0.25">
      <c r="A17" s="6" t="s">
        <v>66</v>
      </c>
      <c r="B17" s="6" t="s">
        <v>31</v>
      </c>
      <c r="C17" s="16">
        <v>43759</v>
      </c>
      <c r="D17" s="11">
        <v>1</v>
      </c>
      <c r="E17" s="11">
        <v>1</v>
      </c>
      <c r="F17" s="11">
        <v>0</v>
      </c>
      <c r="G17" s="11">
        <v>0</v>
      </c>
      <c r="H17" s="11">
        <v>1</v>
      </c>
      <c r="I17" s="11">
        <v>1</v>
      </c>
      <c r="J17" s="11">
        <v>1</v>
      </c>
      <c r="K17" s="106">
        <v>1</v>
      </c>
      <c r="L17" s="104">
        <v>1</v>
      </c>
      <c r="M17" s="11">
        <v>1</v>
      </c>
      <c r="N17" s="11">
        <v>1</v>
      </c>
      <c r="O17" s="11">
        <v>1</v>
      </c>
      <c r="P17" s="11">
        <v>1</v>
      </c>
      <c r="Q17" s="11">
        <v>1</v>
      </c>
      <c r="R17" s="11">
        <v>1</v>
      </c>
      <c r="S17" s="8"/>
      <c r="T17" s="6"/>
      <c r="U17" s="6">
        <f>('Définitions et Barème'!$D$28*D17)+('Définitions et Barème'!$D$29*E17)+('Définitions et Barème'!$D$30*F17)+('Définitions et Barème'!$D$31*G17)+('Définitions et Barème'!$D$32*H17)+('Définitions et Barème'!$D$33*I17)+('Définitions et Barème'!$D$34*J17)+('Définitions et Barème'!$D$35*K17)</f>
        <v>4</v>
      </c>
      <c r="V17" s="6">
        <f>('Définitions et Barème'!$D$21*L17)+('Définitions et Barème'!$D$22*M17)+('Définitions et Barème'!$D$23*N17)+('Définitions et Barème'!$D$24*O17)+('Définitions et Barème'!$D$25*P17)+('Définitions et Barème'!$D$26*Q17)+('Définitions et Barème'!$D$27*R17)</f>
        <v>5</v>
      </c>
      <c r="W17" s="19">
        <f t="shared" si="0"/>
        <v>9</v>
      </c>
      <c r="X17" s="103" t="str">
        <f t="shared" si="1"/>
        <v>J</v>
      </c>
      <c r="Y17" s="6"/>
      <c r="Z17" s="173"/>
      <c r="AA17" s="175"/>
    </row>
    <row r="18" spans="1:27" x14ac:dyDescent="0.25">
      <c r="Z18" s="1"/>
      <c r="AA18" s="1"/>
    </row>
    <row r="19" spans="1:27" x14ac:dyDescent="0.25">
      <c r="Z19" s="1"/>
      <c r="AA19" s="1"/>
    </row>
    <row r="20" spans="1:27" x14ac:dyDescent="0.25">
      <c r="Z20" s="1"/>
      <c r="AA20" s="1"/>
    </row>
    <row r="21" spans="1:27" x14ac:dyDescent="0.25">
      <c r="Z21" s="1"/>
      <c r="AA21" s="1"/>
    </row>
    <row r="22" spans="1:27" x14ac:dyDescent="0.25">
      <c r="Z22" s="1"/>
      <c r="AA22" s="1"/>
    </row>
    <row r="23" spans="1:27" x14ac:dyDescent="0.25">
      <c r="Z23" s="1"/>
      <c r="AA23" s="1"/>
    </row>
    <row r="24" spans="1:27" x14ac:dyDescent="0.25">
      <c r="Z24" s="1"/>
      <c r="AA24" s="1"/>
    </row>
    <row r="25" spans="1:27" x14ac:dyDescent="0.25">
      <c r="Z25" s="1"/>
      <c r="AA25" s="1"/>
    </row>
    <row r="26" spans="1:27" x14ac:dyDescent="0.25">
      <c r="Z26" s="1"/>
      <c r="AA26" s="1"/>
    </row>
    <row r="27" spans="1:27" x14ac:dyDescent="0.25">
      <c r="Z27" s="1"/>
      <c r="AA27" s="1"/>
    </row>
    <row r="28" spans="1:27" x14ac:dyDescent="0.25">
      <c r="Z28" s="1"/>
      <c r="AA28" s="1"/>
    </row>
    <row r="29" spans="1:27" x14ac:dyDescent="0.25">
      <c r="Z29" s="1"/>
      <c r="AA29" s="1"/>
    </row>
    <row r="30" spans="1:27" x14ac:dyDescent="0.25">
      <c r="Z30" s="1"/>
      <c r="AA30" s="1"/>
    </row>
    <row r="31" spans="1:27" x14ac:dyDescent="0.25">
      <c r="Z31" s="1"/>
      <c r="AA31" s="1"/>
    </row>
    <row r="32" spans="1:27" x14ac:dyDescent="0.25">
      <c r="Z32" s="1"/>
      <c r="AA32" s="1"/>
    </row>
    <row r="33" spans="26:27" x14ac:dyDescent="0.25">
      <c r="Z33" s="1"/>
      <c r="AA33" s="1"/>
    </row>
    <row r="34" spans="26:27" x14ac:dyDescent="0.25">
      <c r="Z34" s="1"/>
      <c r="AA34" s="1"/>
    </row>
    <row r="35" spans="26:27" x14ac:dyDescent="0.25">
      <c r="Z35" s="1"/>
      <c r="AA35" s="1"/>
    </row>
    <row r="36" spans="26:27" x14ac:dyDescent="0.25">
      <c r="Z36" s="1"/>
      <c r="AA36" s="1"/>
    </row>
    <row r="37" spans="26:27" x14ac:dyDescent="0.25">
      <c r="Z37" s="1"/>
      <c r="AA37" s="1"/>
    </row>
    <row r="38" spans="26:27" x14ac:dyDescent="0.25">
      <c r="Z38" s="1"/>
      <c r="AA38" s="1"/>
    </row>
    <row r="39" spans="26:27" x14ac:dyDescent="0.25">
      <c r="Z39" s="1"/>
      <c r="AA39" s="1"/>
    </row>
    <row r="40" spans="26:27" x14ac:dyDescent="0.25">
      <c r="Z40" s="1"/>
      <c r="AA40" s="1"/>
    </row>
    <row r="41" spans="26:27" x14ac:dyDescent="0.25">
      <c r="Z41" s="1"/>
      <c r="AA41" s="1"/>
    </row>
    <row r="42" spans="26:27" x14ac:dyDescent="0.25">
      <c r="Z42" s="1"/>
      <c r="AA42" s="1"/>
    </row>
    <row r="43" spans="26:27" x14ac:dyDescent="0.25">
      <c r="Z43" s="1"/>
      <c r="AA43" s="1"/>
    </row>
    <row r="44" spans="26:27" x14ac:dyDescent="0.25">
      <c r="Z44" s="1"/>
      <c r="AA44" s="1"/>
    </row>
    <row r="45" spans="26:27" x14ac:dyDescent="0.25">
      <c r="Z45" s="1"/>
      <c r="AA45" s="1"/>
    </row>
    <row r="46" spans="26:27" x14ac:dyDescent="0.25">
      <c r="Z46" s="1"/>
      <c r="AA46" s="1"/>
    </row>
    <row r="47" spans="26:27" x14ac:dyDescent="0.25">
      <c r="Z47" s="1"/>
      <c r="AA47" s="1"/>
    </row>
    <row r="48" spans="26:27" x14ac:dyDescent="0.25">
      <c r="Z48" s="1"/>
      <c r="AA48" s="1"/>
    </row>
    <row r="49" spans="26:27" x14ac:dyDescent="0.25">
      <c r="Z49" s="1"/>
      <c r="AA49" s="1"/>
    </row>
    <row r="50" spans="26:27" x14ac:dyDescent="0.25">
      <c r="Z50" s="1"/>
      <c r="AA50" s="1"/>
    </row>
    <row r="51" spans="26:27" x14ac:dyDescent="0.25">
      <c r="Z51" s="1"/>
      <c r="AA51" s="1"/>
    </row>
    <row r="52" spans="26:27" x14ac:dyDescent="0.25">
      <c r="Z52" s="1"/>
      <c r="AA52" s="1"/>
    </row>
    <row r="53" spans="26:27" x14ac:dyDescent="0.25">
      <c r="Z53" s="1"/>
      <c r="AA53" s="1"/>
    </row>
    <row r="54" spans="26:27" x14ac:dyDescent="0.25">
      <c r="Z54" s="1"/>
      <c r="AA54" s="1"/>
    </row>
    <row r="55" spans="26:27" x14ac:dyDescent="0.25">
      <c r="Z55" s="1"/>
      <c r="AA55" s="1"/>
    </row>
    <row r="56" spans="26:27" x14ac:dyDescent="0.25">
      <c r="Z56" s="1"/>
      <c r="AA56" s="1"/>
    </row>
    <row r="57" spans="26:27" x14ac:dyDescent="0.25">
      <c r="Z57" s="1"/>
      <c r="AA57" s="1"/>
    </row>
    <row r="58" spans="26:27" x14ac:dyDescent="0.25">
      <c r="Z58" s="1"/>
      <c r="AA58" s="1"/>
    </row>
    <row r="59" spans="26:27" x14ac:dyDescent="0.25">
      <c r="Z59" s="1"/>
      <c r="AA59" s="1"/>
    </row>
    <row r="60" spans="26:27" x14ac:dyDescent="0.25">
      <c r="Z60" s="1"/>
      <c r="AA60" s="1"/>
    </row>
    <row r="61" spans="26:27" x14ac:dyDescent="0.25">
      <c r="Z61" s="1"/>
      <c r="AA61" s="1"/>
    </row>
    <row r="62" spans="26:27" x14ac:dyDescent="0.25">
      <c r="Z62" s="1"/>
      <c r="AA62" s="1"/>
    </row>
    <row r="63" spans="26:27" x14ac:dyDescent="0.25">
      <c r="Z63" s="1"/>
      <c r="AA63" s="1"/>
    </row>
    <row r="64" spans="26:27" x14ac:dyDescent="0.25">
      <c r="Z64" s="1"/>
      <c r="AA64" s="1"/>
    </row>
    <row r="65" spans="26:27" x14ac:dyDescent="0.25">
      <c r="Z65" s="1"/>
      <c r="AA65" s="1"/>
    </row>
    <row r="66" spans="26:27" x14ac:dyDescent="0.25">
      <c r="Z66" s="1"/>
      <c r="AA66" s="1"/>
    </row>
    <row r="67" spans="26:27" x14ac:dyDescent="0.25">
      <c r="Z67" s="1"/>
      <c r="AA67" s="1"/>
    </row>
    <row r="68" spans="26:27" x14ac:dyDescent="0.25">
      <c r="Z68" s="1"/>
      <c r="AA68" s="1"/>
    </row>
    <row r="69" spans="26:27" x14ac:dyDescent="0.25">
      <c r="Z69" s="1"/>
      <c r="AA69" s="1"/>
    </row>
    <row r="70" spans="26:27" x14ac:dyDescent="0.25">
      <c r="Z70" s="1"/>
      <c r="AA70" s="1"/>
    </row>
    <row r="71" spans="26:27" x14ac:dyDescent="0.25">
      <c r="Z71" s="1"/>
      <c r="AA71" s="1"/>
    </row>
    <row r="72" spans="26:27" x14ac:dyDescent="0.25">
      <c r="Z72" s="1"/>
      <c r="AA72" s="1"/>
    </row>
    <row r="73" spans="26:27" x14ac:dyDescent="0.25">
      <c r="Z73" s="1"/>
      <c r="AA73" s="1"/>
    </row>
    <row r="74" spans="26:27" x14ac:dyDescent="0.25">
      <c r="Z74" s="1"/>
      <c r="AA74" s="1"/>
    </row>
    <row r="75" spans="26:27" x14ac:dyDescent="0.25">
      <c r="Z75" s="1"/>
      <c r="AA75" s="1"/>
    </row>
    <row r="76" spans="26:27" x14ac:dyDescent="0.25">
      <c r="Z76" s="1"/>
      <c r="AA76" s="1"/>
    </row>
    <row r="77" spans="26:27" x14ac:dyDescent="0.25">
      <c r="Z77" s="1"/>
      <c r="AA77" s="1"/>
    </row>
    <row r="78" spans="26:27" x14ac:dyDescent="0.25">
      <c r="Z78" s="1"/>
      <c r="AA78" s="1"/>
    </row>
    <row r="79" spans="26:27" x14ac:dyDescent="0.25">
      <c r="Z79" s="1"/>
      <c r="AA79" s="1"/>
    </row>
    <row r="80" spans="26:27" x14ac:dyDescent="0.25">
      <c r="Z80" s="1"/>
      <c r="AA80" s="1"/>
    </row>
    <row r="81" spans="26:27" x14ac:dyDescent="0.25">
      <c r="Z81" s="1"/>
      <c r="AA81" s="1"/>
    </row>
    <row r="82" spans="26:27" x14ac:dyDescent="0.25">
      <c r="Z82" s="1"/>
      <c r="AA82" s="1"/>
    </row>
    <row r="83" spans="26:27" x14ac:dyDescent="0.25">
      <c r="Z83" s="1"/>
      <c r="AA83" s="1"/>
    </row>
    <row r="84" spans="26:27" x14ac:dyDescent="0.25">
      <c r="Z84" s="1"/>
      <c r="AA84" s="1"/>
    </row>
    <row r="85" spans="26:27" x14ac:dyDescent="0.25">
      <c r="Z85" s="1"/>
      <c r="AA85" s="1"/>
    </row>
    <row r="86" spans="26:27" x14ac:dyDescent="0.25">
      <c r="Z86" s="1"/>
      <c r="AA86" s="1"/>
    </row>
    <row r="87" spans="26:27" x14ac:dyDescent="0.25">
      <c r="Z87" s="1"/>
      <c r="AA87" s="1"/>
    </row>
    <row r="88" spans="26:27" x14ac:dyDescent="0.25">
      <c r="Z88" s="1"/>
      <c r="AA88" s="1"/>
    </row>
    <row r="89" spans="26:27" x14ac:dyDescent="0.25">
      <c r="Z89" s="1"/>
      <c r="AA89" s="1"/>
    </row>
    <row r="90" spans="26:27" x14ac:dyDescent="0.25">
      <c r="Z90" s="1"/>
      <c r="AA90" s="1"/>
    </row>
    <row r="91" spans="26:27" x14ac:dyDescent="0.25">
      <c r="Z91" s="1"/>
      <c r="AA91" s="1"/>
    </row>
    <row r="92" spans="26:27" x14ac:dyDescent="0.25">
      <c r="Z92" s="1"/>
      <c r="AA92" s="1"/>
    </row>
    <row r="93" spans="26:27" x14ac:dyDescent="0.25">
      <c r="Z93" s="1"/>
      <c r="AA93" s="1"/>
    </row>
    <row r="94" spans="26:27" x14ac:dyDescent="0.25">
      <c r="Z94" s="1"/>
      <c r="AA94" s="1"/>
    </row>
    <row r="95" spans="26:27" x14ac:dyDescent="0.25">
      <c r="Z95" s="1"/>
      <c r="AA95" s="1"/>
    </row>
    <row r="96" spans="26:27" x14ac:dyDescent="0.25">
      <c r="Z96" s="1"/>
      <c r="AA96" s="1"/>
    </row>
    <row r="97" spans="26:27" x14ac:dyDescent="0.25">
      <c r="Z97" s="1"/>
      <c r="AA97" s="1"/>
    </row>
    <row r="98" spans="26:27" x14ac:dyDescent="0.25">
      <c r="Z98" s="1"/>
      <c r="AA98" s="1"/>
    </row>
    <row r="99" spans="26:27" x14ac:dyDescent="0.25">
      <c r="Z99" s="1"/>
      <c r="AA99" s="1"/>
    </row>
    <row r="100" spans="26:27" x14ac:dyDescent="0.25">
      <c r="Z100" s="1"/>
      <c r="AA100" s="1"/>
    </row>
    <row r="101" spans="26:27" x14ac:dyDescent="0.25">
      <c r="Z101" s="1"/>
      <c r="AA101" s="1"/>
    </row>
    <row r="102" spans="26:27" x14ac:dyDescent="0.25">
      <c r="Z102" s="1"/>
      <c r="AA102" s="1"/>
    </row>
    <row r="103" spans="26:27" x14ac:dyDescent="0.25">
      <c r="Z103" s="1"/>
      <c r="AA103" s="1"/>
    </row>
    <row r="104" spans="26:27" x14ac:dyDescent="0.25">
      <c r="Z104" s="1"/>
      <c r="AA104" s="1"/>
    </row>
    <row r="105" spans="26:27" x14ac:dyDescent="0.25">
      <c r="Z105" s="1"/>
      <c r="AA105" s="1"/>
    </row>
    <row r="106" spans="26:27" x14ac:dyDescent="0.25">
      <c r="Z106" s="1"/>
      <c r="AA106" s="1"/>
    </row>
    <row r="107" spans="26:27" x14ac:dyDescent="0.25">
      <c r="Z107" s="1"/>
      <c r="AA107" s="1"/>
    </row>
    <row r="108" spans="26:27" x14ac:dyDescent="0.25">
      <c r="Z108" s="1"/>
      <c r="AA108" s="1"/>
    </row>
    <row r="109" spans="26:27" x14ac:dyDescent="0.25">
      <c r="Z109" s="1"/>
      <c r="AA109" s="1"/>
    </row>
    <row r="110" spans="26:27" x14ac:dyDescent="0.25">
      <c r="Z110" s="1"/>
      <c r="AA110" s="1"/>
    </row>
    <row r="111" spans="26:27" x14ac:dyDescent="0.25">
      <c r="Z111" s="1"/>
      <c r="AA111" s="1"/>
    </row>
    <row r="112" spans="26:27" x14ac:dyDescent="0.25">
      <c r="Z112" s="1"/>
      <c r="AA112" s="1"/>
    </row>
    <row r="113" spans="26:27" x14ac:dyDescent="0.25">
      <c r="Z113" s="1"/>
      <c r="AA113" s="1"/>
    </row>
    <row r="114" spans="26:27" x14ac:dyDescent="0.25">
      <c r="Z114" s="1"/>
      <c r="AA114" s="1"/>
    </row>
    <row r="115" spans="26:27" x14ac:dyDescent="0.25">
      <c r="Z115" s="1"/>
      <c r="AA115" s="1"/>
    </row>
    <row r="116" spans="26:27" x14ac:dyDescent="0.25">
      <c r="Z116" s="1"/>
      <c r="AA116" s="1"/>
    </row>
    <row r="117" spans="26:27" x14ac:dyDescent="0.25">
      <c r="Z117" s="1"/>
      <c r="AA117" s="1"/>
    </row>
    <row r="118" spans="26:27" x14ac:dyDescent="0.25">
      <c r="Z118" s="1"/>
      <c r="AA118" s="1"/>
    </row>
    <row r="119" spans="26:27" x14ac:dyDescent="0.25">
      <c r="Z119" s="1"/>
      <c r="AA119" s="1"/>
    </row>
    <row r="120" spans="26:27" x14ac:dyDescent="0.25">
      <c r="Z120" s="1"/>
      <c r="AA120" s="1"/>
    </row>
    <row r="121" spans="26:27" x14ac:dyDescent="0.25">
      <c r="Z121" s="1"/>
      <c r="AA121" s="1"/>
    </row>
    <row r="122" spans="26:27" x14ac:dyDescent="0.25">
      <c r="Z122" s="1"/>
      <c r="AA122" s="1"/>
    </row>
    <row r="123" spans="26:27" x14ac:dyDescent="0.25">
      <c r="Z123" s="1"/>
      <c r="AA123" s="1"/>
    </row>
    <row r="124" spans="26:27" x14ac:dyDescent="0.25">
      <c r="Z124" s="1"/>
      <c r="AA124" s="1"/>
    </row>
    <row r="125" spans="26:27" x14ac:dyDescent="0.25">
      <c r="Z125" s="1"/>
      <c r="AA125" s="1"/>
    </row>
    <row r="126" spans="26:27" x14ac:dyDescent="0.25">
      <c r="Z126" s="1"/>
      <c r="AA126" s="1"/>
    </row>
    <row r="127" spans="26:27" x14ac:dyDescent="0.25">
      <c r="Z127" s="1"/>
      <c r="AA127" s="1"/>
    </row>
    <row r="128" spans="26:27" x14ac:dyDescent="0.25">
      <c r="Z128" s="1"/>
      <c r="AA128" s="1"/>
    </row>
    <row r="129" spans="26:27" x14ac:dyDescent="0.25">
      <c r="Z129" s="1"/>
      <c r="AA129" s="1"/>
    </row>
    <row r="130" spans="26:27" x14ac:dyDescent="0.25">
      <c r="Z130" s="1"/>
      <c r="AA130" s="1"/>
    </row>
    <row r="131" spans="26:27" x14ac:dyDescent="0.25">
      <c r="Z131" s="1"/>
      <c r="AA131" s="1"/>
    </row>
    <row r="132" spans="26:27" x14ac:dyDescent="0.25">
      <c r="Z132" s="1"/>
      <c r="AA132" s="1"/>
    </row>
    <row r="133" spans="26:27" x14ac:dyDescent="0.25">
      <c r="Z133" s="1"/>
      <c r="AA133" s="1"/>
    </row>
    <row r="134" spans="26:27" x14ac:dyDescent="0.25">
      <c r="Z134" s="1"/>
      <c r="AA134" s="1"/>
    </row>
    <row r="135" spans="26:27" x14ac:dyDescent="0.25">
      <c r="Z135" s="1"/>
      <c r="AA135" s="1"/>
    </row>
    <row r="136" spans="26:27" x14ac:dyDescent="0.25">
      <c r="Z136" s="1"/>
      <c r="AA136" s="1"/>
    </row>
    <row r="137" spans="26:27" x14ac:dyDescent="0.25">
      <c r="Z137" s="1"/>
      <c r="AA137" s="1"/>
    </row>
    <row r="138" spans="26:27" x14ac:dyDescent="0.25">
      <c r="Z138" s="1"/>
      <c r="AA138" s="1"/>
    </row>
    <row r="139" spans="26:27" x14ac:dyDescent="0.25">
      <c r="Z139" s="1"/>
      <c r="AA139" s="1"/>
    </row>
    <row r="140" spans="26:27" x14ac:dyDescent="0.25">
      <c r="Z140" s="1"/>
      <c r="AA140" s="1"/>
    </row>
    <row r="141" spans="26:27" x14ac:dyDescent="0.25">
      <c r="Z141" s="1"/>
      <c r="AA141" s="1"/>
    </row>
    <row r="142" spans="26:27" x14ac:dyDescent="0.25">
      <c r="Z142" s="1"/>
      <c r="AA142" s="1"/>
    </row>
    <row r="143" spans="26:27" x14ac:dyDescent="0.25">
      <c r="Z143" s="1"/>
      <c r="AA143" s="1"/>
    </row>
    <row r="144" spans="26:27" x14ac:dyDescent="0.25">
      <c r="Z144" s="1"/>
      <c r="AA144" s="1"/>
    </row>
    <row r="145" spans="26:27" x14ac:dyDescent="0.25">
      <c r="Z145" s="1"/>
      <c r="AA145" s="1"/>
    </row>
    <row r="146" spans="26:27" x14ac:dyDescent="0.25">
      <c r="Z146" s="1"/>
      <c r="AA146" s="1"/>
    </row>
    <row r="147" spans="26:27" x14ac:dyDescent="0.25">
      <c r="Z147" s="1"/>
      <c r="AA147" s="1"/>
    </row>
    <row r="148" spans="26:27" x14ac:dyDescent="0.25">
      <c r="Z148" s="1"/>
      <c r="AA148" s="1"/>
    </row>
    <row r="149" spans="26:27" x14ac:dyDescent="0.25">
      <c r="Z149" s="1"/>
      <c r="AA149" s="1"/>
    </row>
    <row r="150" spans="26:27" x14ac:dyDescent="0.25">
      <c r="Z150" s="1"/>
      <c r="AA150" s="1"/>
    </row>
    <row r="151" spans="26:27" x14ac:dyDescent="0.25">
      <c r="Z151" s="1"/>
      <c r="AA151" s="1"/>
    </row>
    <row r="152" spans="26:27" x14ac:dyDescent="0.25">
      <c r="Z152" s="1"/>
      <c r="AA152" s="1"/>
    </row>
    <row r="153" spans="26:27" x14ac:dyDescent="0.25">
      <c r="Z153" s="1"/>
      <c r="AA153" s="1"/>
    </row>
    <row r="154" spans="26:27" x14ac:dyDescent="0.25">
      <c r="Z154" s="1"/>
      <c r="AA154" s="1"/>
    </row>
    <row r="155" spans="26:27" x14ac:dyDescent="0.25">
      <c r="Z155" s="1"/>
      <c r="AA155" s="1"/>
    </row>
    <row r="156" spans="26:27" x14ac:dyDescent="0.25">
      <c r="Z156" s="1"/>
      <c r="AA156" s="1"/>
    </row>
    <row r="157" spans="26:27" x14ac:dyDescent="0.25">
      <c r="Z157" s="1"/>
      <c r="AA157" s="1"/>
    </row>
    <row r="158" spans="26:27" x14ac:dyDescent="0.25">
      <c r="Z158" s="1"/>
      <c r="AA158" s="1"/>
    </row>
    <row r="159" spans="26:27" x14ac:dyDescent="0.25">
      <c r="Z159" s="1"/>
      <c r="AA159" s="1"/>
    </row>
    <row r="160" spans="26:27" x14ac:dyDescent="0.25">
      <c r="Z160" s="1"/>
      <c r="AA160" s="1"/>
    </row>
    <row r="161" spans="26:27" x14ac:dyDescent="0.25">
      <c r="Z161" s="1"/>
      <c r="AA161" s="1"/>
    </row>
    <row r="162" spans="26:27" x14ac:dyDescent="0.25">
      <c r="Z162" s="1"/>
      <c r="AA162" s="1"/>
    </row>
    <row r="163" spans="26:27" x14ac:dyDescent="0.25">
      <c r="Z163" s="1"/>
      <c r="AA163" s="1"/>
    </row>
    <row r="164" spans="26:27" x14ac:dyDescent="0.25">
      <c r="Z164" s="1"/>
      <c r="AA164" s="1"/>
    </row>
    <row r="165" spans="26:27" x14ac:dyDescent="0.25">
      <c r="Z165" s="1"/>
      <c r="AA165" s="1"/>
    </row>
    <row r="166" spans="26:27" x14ac:dyDescent="0.25">
      <c r="Z166" s="1"/>
      <c r="AA166" s="1"/>
    </row>
    <row r="167" spans="26:27" x14ac:dyDescent="0.25">
      <c r="Z167" s="1"/>
      <c r="AA167" s="1"/>
    </row>
    <row r="168" spans="26:27" x14ac:dyDescent="0.25">
      <c r="Z168" s="1"/>
      <c r="AA168" s="1"/>
    </row>
    <row r="169" spans="26:27" x14ac:dyDescent="0.25">
      <c r="Z169" s="1"/>
      <c r="AA169" s="1"/>
    </row>
    <row r="170" spans="26:27" x14ac:dyDescent="0.25">
      <c r="Z170" s="1"/>
      <c r="AA170" s="1"/>
    </row>
    <row r="171" spans="26:27" x14ac:dyDescent="0.25">
      <c r="Z171" s="1"/>
      <c r="AA171" s="1"/>
    </row>
    <row r="172" spans="26:27" x14ac:dyDescent="0.25">
      <c r="Z172" s="1"/>
      <c r="AA172" s="1"/>
    </row>
    <row r="173" spans="26:27" x14ac:dyDescent="0.25">
      <c r="Z173" s="1"/>
      <c r="AA173" s="1"/>
    </row>
    <row r="174" spans="26:27" x14ac:dyDescent="0.25">
      <c r="Z174" s="1"/>
      <c r="AA174" s="1"/>
    </row>
    <row r="175" spans="26:27" x14ac:dyDescent="0.25">
      <c r="Z175" s="1"/>
      <c r="AA175" s="1"/>
    </row>
    <row r="176" spans="26:27" x14ac:dyDescent="0.25">
      <c r="Z176" s="1"/>
      <c r="AA176" s="1"/>
    </row>
    <row r="177" spans="26:27" x14ac:dyDescent="0.25">
      <c r="Z177" s="1"/>
      <c r="AA177" s="1"/>
    </row>
    <row r="178" spans="26:27" x14ac:dyDescent="0.25">
      <c r="Z178" s="1"/>
      <c r="AA178" s="1"/>
    </row>
    <row r="179" spans="26:27" x14ac:dyDescent="0.25">
      <c r="Z179" s="1"/>
      <c r="AA179" s="1"/>
    </row>
    <row r="180" spans="26:27" x14ac:dyDescent="0.25">
      <c r="Z180" s="1"/>
      <c r="AA180" s="1"/>
    </row>
    <row r="181" spans="26:27" x14ac:dyDescent="0.25">
      <c r="Z181" s="1"/>
      <c r="AA181" s="1"/>
    </row>
    <row r="182" spans="26:27" x14ac:dyDescent="0.25">
      <c r="Z182" s="1"/>
      <c r="AA182" s="1"/>
    </row>
    <row r="183" spans="26:27" x14ac:dyDescent="0.25">
      <c r="Z183" s="1"/>
      <c r="AA183" s="1"/>
    </row>
    <row r="184" spans="26:27" x14ac:dyDescent="0.25">
      <c r="Z184" s="1"/>
      <c r="AA184" s="1"/>
    </row>
    <row r="185" spans="26:27" x14ac:dyDescent="0.25">
      <c r="Z185" s="1"/>
      <c r="AA185" s="1"/>
    </row>
    <row r="186" spans="26:27" x14ac:dyDescent="0.25">
      <c r="Z186" s="1"/>
      <c r="AA186" s="1"/>
    </row>
    <row r="187" spans="26:27" x14ac:dyDescent="0.25">
      <c r="Z187" s="1"/>
      <c r="AA187" s="1"/>
    </row>
    <row r="188" spans="26:27" x14ac:dyDescent="0.25">
      <c r="Z188" s="1"/>
      <c r="AA188" s="1"/>
    </row>
    <row r="189" spans="26:27" x14ac:dyDescent="0.25">
      <c r="Z189" s="1"/>
      <c r="AA189" s="1"/>
    </row>
    <row r="190" spans="26:27" x14ac:dyDescent="0.25">
      <c r="Z190" s="1"/>
      <c r="AA190" s="1"/>
    </row>
    <row r="191" spans="26:27" x14ac:dyDescent="0.25">
      <c r="Z191" s="1"/>
      <c r="AA191" s="1"/>
    </row>
    <row r="192" spans="26:27" x14ac:dyDescent="0.25">
      <c r="Z192" s="1"/>
      <c r="AA192" s="1"/>
    </row>
    <row r="193" spans="26:27" x14ac:dyDescent="0.25">
      <c r="Z193" s="1"/>
      <c r="AA193" s="1"/>
    </row>
    <row r="194" spans="26:27" x14ac:dyDescent="0.25">
      <c r="Z194" s="1"/>
      <c r="AA194" s="1"/>
    </row>
    <row r="195" spans="26:27" x14ac:dyDescent="0.25">
      <c r="Z195" s="1"/>
      <c r="AA195" s="1"/>
    </row>
    <row r="196" spans="26:27" x14ac:dyDescent="0.25">
      <c r="Z196" s="1"/>
      <c r="AA196" s="1"/>
    </row>
    <row r="197" spans="26:27" x14ac:dyDescent="0.25">
      <c r="Z197" s="1"/>
      <c r="AA197" s="1"/>
    </row>
    <row r="198" spans="26:27" x14ac:dyDescent="0.25">
      <c r="Z198" s="1"/>
      <c r="AA198" s="1"/>
    </row>
    <row r="199" spans="26:27" x14ac:dyDescent="0.25">
      <c r="Z199" s="1"/>
      <c r="AA199" s="1"/>
    </row>
    <row r="200" spans="26:27" x14ac:dyDescent="0.25">
      <c r="Z200" s="1"/>
      <c r="AA200" s="1"/>
    </row>
    <row r="201" spans="26:27" x14ac:dyDescent="0.25">
      <c r="Z201" s="1"/>
      <c r="AA201" s="1"/>
    </row>
    <row r="202" spans="26:27" x14ac:dyDescent="0.25">
      <c r="Z202" s="1"/>
      <c r="AA202" s="1"/>
    </row>
    <row r="203" spans="26:27" x14ac:dyDescent="0.25">
      <c r="Z203" s="1"/>
      <c r="AA203" s="1"/>
    </row>
    <row r="204" spans="26:27" x14ac:dyDescent="0.25">
      <c r="Z204" s="1"/>
      <c r="AA204" s="1"/>
    </row>
    <row r="205" spans="26:27" x14ac:dyDescent="0.25">
      <c r="Z205" s="1"/>
      <c r="AA205" s="1"/>
    </row>
    <row r="206" spans="26:27" x14ac:dyDescent="0.25">
      <c r="Z206" s="1"/>
      <c r="AA206" s="1"/>
    </row>
    <row r="207" spans="26:27" x14ac:dyDescent="0.25">
      <c r="Z207" s="1"/>
      <c r="AA207" s="1"/>
    </row>
    <row r="208" spans="26:27" x14ac:dyDescent="0.25">
      <c r="Z208" s="1"/>
      <c r="AA208" s="1"/>
    </row>
    <row r="209" spans="26:27" x14ac:dyDescent="0.25">
      <c r="Z209" s="1"/>
      <c r="AA209" s="1"/>
    </row>
    <row r="210" spans="26:27" x14ac:dyDescent="0.25">
      <c r="Z210" s="1"/>
      <c r="AA210" s="1"/>
    </row>
    <row r="211" spans="26:27" x14ac:dyDescent="0.25">
      <c r="Z211" s="1"/>
      <c r="AA211" s="1"/>
    </row>
    <row r="212" spans="26:27" x14ac:dyDescent="0.25">
      <c r="Z212" s="1"/>
      <c r="AA212" s="1"/>
    </row>
    <row r="213" spans="26:27" x14ac:dyDescent="0.25">
      <c r="Z213" s="1"/>
      <c r="AA213" s="1"/>
    </row>
    <row r="214" spans="26:27" x14ac:dyDescent="0.25">
      <c r="Z214" s="1"/>
      <c r="AA214" s="1"/>
    </row>
    <row r="215" spans="26:27" x14ac:dyDescent="0.25">
      <c r="Z215" s="1"/>
      <c r="AA215" s="1"/>
    </row>
    <row r="216" spans="26:27" x14ac:dyDescent="0.25">
      <c r="Z216" s="1"/>
      <c r="AA216" s="1"/>
    </row>
    <row r="217" spans="26:27" x14ac:dyDescent="0.25">
      <c r="Z217" s="1"/>
      <c r="AA217" s="1"/>
    </row>
    <row r="218" spans="26:27" x14ac:dyDescent="0.25">
      <c r="Z218" s="1"/>
      <c r="AA218" s="1"/>
    </row>
    <row r="219" spans="26:27" x14ac:dyDescent="0.25">
      <c r="Z219" s="1"/>
      <c r="AA219" s="1"/>
    </row>
    <row r="220" spans="26:27" x14ac:dyDescent="0.25">
      <c r="Z220" s="1"/>
      <c r="AA220" s="1"/>
    </row>
    <row r="221" spans="26:27" x14ac:dyDescent="0.25">
      <c r="Z221" s="1"/>
      <c r="AA221" s="1"/>
    </row>
    <row r="222" spans="26:27" x14ac:dyDescent="0.25">
      <c r="Z222" s="1"/>
      <c r="AA222" s="1"/>
    </row>
    <row r="223" spans="26:27" x14ac:dyDescent="0.25">
      <c r="Z223" s="1"/>
      <c r="AA223" s="1"/>
    </row>
    <row r="224" spans="26:27" x14ac:dyDescent="0.25">
      <c r="Z224" s="1"/>
      <c r="AA224" s="1"/>
    </row>
    <row r="225" spans="26:27" x14ac:dyDescent="0.25">
      <c r="Z225" s="1"/>
      <c r="AA225" s="1"/>
    </row>
    <row r="226" spans="26:27" x14ac:dyDescent="0.25">
      <c r="Z226" s="1"/>
      <c r="AA226" s="1"/>
    </row>
    <row r="227" spans="26:27" x14ac:dyDescent="0.25">
      <c r="Z227" s="1"/>
      <c r="AA227" s="1"/>
    </row>
    <row r="228" spans="26:27" x14ac:dyDescent="0.25">
      <c r="Z228" s="1"/>
      <c r="AA228" s="1"/>
    </row>
    <row r="229" spans="26:27" x14ac:dyDescent="0.25">
      <c r="Z229" s="1"/>
      <c r="AA229" s="1"/>
    </row>
    <row r="230" spans="26:27" x14ac:dyDescent="0.25">
      <c r="Z230" s="1"/>
      <c r="AA230" s="1"/>
    </row>
    <row r="231" spans="26:27" x14ac:dyDescent="0.25">
      <c r="Z231" s="1"/>
      <c r="AA231" s="1"/>
    </row>
    <row r="232" spans="26:27" x14ac:dyDescent="0.25">
      <c r="Z232" s="1"/>
      <c r="AA232" s="1"/>
    </row>
    <row r="233" spans="26:27" x14ac:dyDescent="0.25">
      <c r="Z233" s="1"/>
      <c r="AA233" s="1"/>
    </row>
    <row r="234" spans="26:27" x14ac:dyDescent="0.25">
      <c r="Z234" s="1"/>
      <c r="AA234" s="1"/>
    </row>
    <row r="235" spans="26:27" x14ac:dyDescent="0.25">
      <c r="Z235" s="1"/>
      <c r="AA235" s="1"/>
    </row>
    <row r="236" spans="26:27" x14ac:dyDescent="0.25">
      <c r="Z236" s="1"/>
      <c r="AA236" s="1"/>
    </row>
    <row r="237" spans="26:27" x14ac:dyDescent="0.25">
      <c r="Z237" s="1"/>
      <c r="AA237" s="1"/>
    </row>
    <row r="238" spans="26:27" x14ac:dyDescent="0.25">
      <c r="Z238" s="1"/>
      <c r="AA238" s="1"/>
    </row>
    <row r="239" spans="26:27" x14ac:dyDescent="0.25">
      <c r="Z239" s="1"/>
      <c r="AA239" s="1"/>
    </row>
    <row r="240" spans="26:27" x14ac:dyDescent="0.25">
      <c r="Z240" s="1"/>
      <c r="AA240" s="1"/>
    </row>
    <row r="241" spans="26:27" x14ac:dyDescent="0.25">
      <c r="Z241" s="1"/>
      <c r="AA241" s="1"/>
    </row>
    <row r="242" spans="26:27" x14ac:dyDescent="0.25">
      <c r="Z242" s="1"/>
      <c r="AA242" s="1"/>
    </row>
    <row r="243" spans="26:27" x14ac:dyDescent="0.25">
      <c r="Z243" s="1"/>
      <c r="AA243" s="1"/>
    </row>
    <row r="244" spans="26:27" x14ac:dyDescent="0.25">
      <c r="Z244" s="1"/>
      <c r="AA244" s="1"/>
    </row>
    <row r="245" spans="26:27" x14ac:dyDescent="0.25">
      <c r="Z245" s="1"/>
      <c r="AA245" s="1"/>
    </row>
    <row r="246" spans="26:27" x14ac:dyDescent="0.25">
      <c r="Z246" s="1"/>
      <c r="AA246" s="1"/>
    </row>
    <row r="247" spans="26:27" x14ac:dyDescent="0.25">
      <c r="Z247" s="1"/>
      <c r="AA247" s="1"/>
    </row>
    <row r="248" spans="26:27" x14ac:dyDescent="0.25">
      <c r="Z248" s="1"/>
      <c r="AA248" s="1"/>
    </row>
    <row r="249" spans="26:27" x14ac:dyDescent="0.25">
      <c r="Z249" s="1"/>
      <c r="AA249" s="1"/>
    </row>
    <row r="250" spans="26:27" x14ac:dyDescent="0.25">
      <c r="Z250" s="1"/>
      <c r="AA250" s="1"/>
    </row>
    <row r="251" spans="26:27" x14ac:dyDescent="0.25">
      <c r="Z251" s="1"/>
      <c r="AA251" s="1"/>
    </row>
    <row r="252" spans="26:27" x14ac:dyDescent="0.25">
      <c r="Z252" s="1"/>
      <c r="AA252" s="1"/>
    </row>
    <row r="253" spans="26:27" x14ac:dyDescent="0.25">
      <c r="Z253" s="1"/>
      <c r="AA253" s="1"/>
    </row>
    <row r="254" spans="26:27" x14ac:dyDescent="0.25">
      <c r="Z254" s="1"/>
      <c r="AA254" s="1"/>
    </row>
    <row r="255" spans="26:27" x14ac:dyDescent="0.25">
      <c r="Z255" s="1"/>
      <c r="AA255" s="1"/>
    </row>
    <row r="256" spans="26:27" x14ac:dyDescent="0.25">
      <c r="Z256" s="1"/>
      <c r="AA256" s="1"/>
    </row>
    <row r="257" spans="26:27" x14ac:dyDescent="0.25">
      <c r="Z257" s="1"/>
      <c r="AA257" s="1"/>
    </row>
    <row r="258" spans="26:27" x14ac:dyDescent="0.25">
      <c r="Z258" s="1"/>
      <c r="AA258" s="1"/>
    </row>
    <row r="259" spans="26:27" x14ac:dyDescent="0.25">
      <c r="Z259" s="1"/>
      <c r="AA259" s="1"/>
    </row>
    <row r="260" spans="26:27" x14ac:dyDescent="0.25">
      <c r="Z260" s="1"/>
      <c r="AA260" s="1"/>
    </row>
    <row r="261" spans="26:27" x14ac:dyDescent="0.25">
      <c r="Z261" s="1"/>
      <c r="AA261" s="1"/>
    </row>
    <row r="262" spans="26:27" x14ac:dyDescent="0.25">
      <c r="Z262" s="1"/>
      <c r="AA262" s="1"/>
    </row>
    <row r="263" spans="26:27" x14ac:dyDescent="0.25">
      <c r="Z263" s="1"/>
      <c r="AA263" s="1"/>
    </row>
    <row r="264" spans="26:27" x14ac:dyDescent="0.25">
      <c r="Z264" s="1"/>
      <c r="AA264" s="1"/>
    </row>
    <row r="265" spans="26:27" x14ac:dyDescent="0.25">
      <c r="Z265" s="1"/>
      <c r="AA265" s="1"/>
    </row>
    <row r="266" spans="26:27" x14ac:dyDescent="0.25">
      <c r="Z266" s="1"/>
      <c r="AA266" s="1"/>
    </row>
    <row r="267" spans="26:27" x14ac:dyDescent="0.25">
      <c r="Z267" s="1"/>
      <c r="AA267" s="1"/>
    </row>
    <row r="268" spans="26:27" x14ac:dyDescent="0.25">
      <c r="Z268" s="1"/>
      <c r="AA268" s="1"/>
    </row>
    <row r="269" spans="26:27" x14ac:dyDescent="0.25">
      <c r="Z269" s="1"/>
      <c r="AA269" s="1"/>
    </row>
    <row r="270" spans="26:27" x14ac:dyDescent="0.25">
      <c r="Z270" s="1"/>
      <c r="AA270" s="1"/>
    </row>
    <row r="271" spans="26:27" x14ac:dyDescent="0.25">
      <c r="Z271" s="1"/>
      <c r="AA271" s="1"/>
    </row>
    <row r="272" spans="26:27" x14ac:dyDescent="0.25">
      <c r="Z272" s="1"/>
      <c r="AA272" s="1"/>
    </row>
    <row r="273" spans="26:27" x14ac:dyDescent="0.25">
      <c r="Z273" s="1"/>
      <c r="AA273" s="1"/>
    </row>
    <row r="274" spans="26:27" x14ac:dyDescent="0.25">
      <c r="Z274" s="1"/>
      <c r="AA274" s="1"/>
    </row>
    <row r="275" spans="26:27" x14ac:dyDescent="0.25">
      <c r="Z275" s="1"/>
      <c r="AA275" s="1"/>
    </row>
    <row r="276" spans="26:27" x14ac:dyDescent="0.25">
      <c r="Z276" s="1"/>
      <c r="AA276" s="1"/>
    </row>
    <row r="277" spans="26:27" x14ac:dyDescent="0.25">
      <c r="Z277" s="1"/>
      <c r="AA277" s="1"/>
    </row>
    <row r="278" spans="26:27" x14ac:dyDescent="0.25">
      <c r="Z278" s="1"/>
      <c r="AA278" s="1"/>
    </row>
    <row r="279" spans="26:27" x14ac:dyDescent="0.25">
      <c r="Z279" s="1"/>
      <c r="AA279" s="1"/>
    </row>
    <row r="280" spans="26:27" x14ac:dyDescent="0.25">
      <c r="Z280" s="1"/>
      <c r="AA280" s="1"/>
    </row>
    <row r="281" spans="26:27" x14ac:dyDescent="0.25">
      <c r="Z281" s="1"/>
      <c r="AA281" s="1"/>
    </row>
    <row r="282" spans="26:27" x14ac:dyDescent="0.25">
      <c r="Z282" s="1"/>
      <c r="AA282" s="1"/>
    </row>
    <row r="283" spans="26:27" x14ac:dyDescent="0.25">
      <c r="Z283" s="1"/>
      <c r="AA283" s="1"/>
    </row>
    <row r="284" spans="26:27" x14ac:dyDescent="0.25">
      <c r="Z284" s="1"/>
      <c r="AA284" s="1"/>
    </row>
    <row r="285" spans="26:27" x14ac:dyDescent="0.25">
      <c r="Z285" s="1"/>
      <c r="AA285" s="1"/>
    </row>
    <row r="286" spans="26:27" x14ac:dyDescent="0.25">
      <c r="Z286" s="1"/>
      <c r="AA286" s="1"/>
    </row>
    <row r="287" spans="26:27" x14ac:dyDescent="0.25">
      <c r="Z287" s="1"/>
      <c r="AA287" s="1"/>
    </row>
    <row r="288" spans="26:27" x14ac:dyDescent="0.25">
      <c r="Z288" s="1"/>
      <c r="AA288" s="1"/>
    </row>
    <row r="289" spans="26:27" x14ac:dyDescent="0.25">
      <c r="Z289" s="1"/>
      <c r="AA289" s="1"/>
    </row>
    <row r="290" spans="26:27" x14ac:dyDescent="0.25">
      <c r="Z290" s="1"/>
      <c r="AA290" s="1"/>
    </row>
    <row r="291" spans="26:27" x14ac:dyDescent="0.25">
      <c r="Z291" s="1"/>
      <c r="AA291" s="1"/>
    </row>
    <row r="292" spans="26:27" x14ac:dyDescent="0.25">
      <c r="Z292" s="1"/>
      <c r="AA292" s="1"/>
    </row>
    <row r="293" spans="26:27" x14ac:dyDescent="0.25">
      <c r="Z293" s="1"/>
      <c r="AA293" s="1"/>
    </row>
    <row r="294" spans="26:27" x14ac:dyDescent="0.25">
      <c r="Z294" s="1"/>
      <c r="AA294" s="1"/>
    </row>
    <row r="295" spans="26:27" x14ac:dyDescent="0.25">
      <c r="Z295" s="1"/>
      <c r="AA295" s="1"/>
    </row>
    <row r="296" spans="26:27" x14ac:dyDescent="0.25">
      <c r="Z296" s="1"/>
      <c r="AA296" s="1"/>
    </row>
    <row r="297" spans="26:27" x14ac:dyDescent="0.25">
      <c r="Z297" s="1"/>
      <c r="AA297" s="1"/>
    </row>
    <row r="298" spans="26:27" x14ac:dyDescent="0.25">
      <c r="Z298" s="1"/>
      <c r="AA298" s="1"/>
    </row>
    <row r="299" spans="26:27" x14ac:dyDescent="0.25">
      <c r="Z299" s="1"/>
      <c r="AA299" s="1"/>
    </row>
    <row r="300" spans="26:27" x14ac:dyDescent="0.25">
      <c r="Z300" s="1"/>
      <c r="AA300" s="1"/>
    </row>
    <row r="301" spans="26:27" x14ac:dyDescent="0.25">
      <c r="Z301" s="1"/>
      <c r="AA301" s="1"/>
    </row>
    <row r="302" spans="26:27" x14ac:dyDescent="0.25">
      <c r="Z302" s="1"/>
      <c r="AA302" s="1"/>
    </row>
    <row r="303" spans="26:27" x14ac:dyDescent="0.25">
      <c r="Z303" s="1"/>
      <c r="AA303" s="1"/>
    </row>
    <row r="304" spans="26:27" x14ac:dyDescent="0.25">
      <c r="Z304" s="1"/>
      <c r="AA304" s="1"/>
    </row>
    <row r="305" spans="26:27" x14ac:dyDescent="0.25">
      <c r="Z305" s="1"/>
      <c r="AA305" s="1"/>
    </row>
    <row r="306" spans="26:27" x14ac:dyDescent="0.25">
      <c r="Z306" s="1"/>
      <c r="AA306" s="1"/>
    </row>
    <row r="307" spans="26:27" x14ac:dyDescent="0.25">
      <c r="Z307" s="1"/>
      <c r="AA307" s="1"/>
    </row>
    <row r="308" spans="26:27" x14ac:dyDescent="0.25">
      <c r="Z308" s="1"/>
      <c r="AA308" s="1"/>
    </row>
    <row r="309" spans="26:27" x14ac:dyDescent="0.25">
      <c r="Z309" s="1"/>
      <c r="AA309" s="1"/>
    </row>
    <row r="310" spans="26:27" x14ac:dyDescent="0.25">
      <c r="Z310" s="1"/>
      <c r="AA310" s="1"/>
    </row>
    <row r="311" spans="26:27" x14ac:dyDescent="0.25">
      <c r="Z311" s="1"/>
      <c r="AA311" s="1"/>
    </row>
    <row r="312" spans="26:27" x14ac:dyDescent="0.25">
      <c r="Z312" s="1"/>
      <c r="AA312" s="1"/>
    </row>
    <row r="313" spans="26:27" x14ac:dyDescent="0.25">
      <c r="Z313" s="1"/>
      <c r="AA313" s="1"/>
    </row>
    <row r="314" spans="26:27" x14ac:dyDescent="0.25">
      <c r="Z314" s="1"/>
      <c r="AA314" s="1"/>
    </row>
    <row r="315" spans="26:27" x14ac:dyDescent="0.25">
      <c r="Z315" s="1"/>
      <c r="AA315" s="1"/>
    </row>
    <row r="316" spans="26:27" x14ac:dyDescent="0.25">
      <c r="Z316" s="1"/>
      <c r="AA316" s="1"/>
    </row>
    <row r="317" spans="26:27" x14ac:dyDescent="0.25">
      <c r="Z317" s="1"/>
      <c r="AA317" s="1"/>
    </row>
    <row r="318" spans="26:27" x14ac:dyDescent="0.25">
      <c r="Z318" s="1"/>
      <c r="AA318" s="1"/>
    </row>
    <row r="319" spans="26:27" x14ac:dyDescent="0.25">
      <c r="Z319" s="1"/>
      <c r="AA319" s="1"/>
    </row>
    <row r="320" spans="26:27" x14ac:dyDescent="0.25">
      <c r="Z320" s="1"/>
      <c r="AA320" s="1"/>
    </row>
    <row r="321" spans="26:27" x14ac:dyDescent="0.25">
      <c r="Z321" s="1"/>
      <c r="AA321" s="1"/>
    </row>
    <row r="322" spans="26:27" x14ac:dyDescent="0.25">
      <c r="Z322" s="1"/>
      <c r="AA322" s="1"/>
    </row>
    <row r="323" spans="26:27" x14ac:dyDescent="0.25">
      <c r="Z323" s="1"/>
      <c r="AA323" s="1"/>
    </row>
    <row r="324" spans="26:27" x14ac:dyDescent="0.25">
      <c r="Z324" s="1"/>
      <c r="AA324" s="1"/>
    </row>
    <row r="325" spans="26:27" x14ac:dyDescent="0.25">
      <c r="Z325" s="1"/>
      <c r="AA325" s="1"/>
    </row>
    <row r="326" spans="26:27" x14ac:dyDescent="0.25">
      <c r="Z326" s="1"/>
      <c r="AA326" s="1"/>
    </row>
    <row r="327" spans="26:27" x14ac:dyDescent="0.25">
      <c r="Z327" s="1"/>
      <c r="AA327" s="1"/>
    </row>
    <row r="328" spans="26:27" x14ac:dyDescent="0.25">
      <c r="Z328" s="1"/>
      <c r="AA328" s="1"/>
    </row>
    <row r="329" spans="26:27" x14ac:dyDescent="0.25">
      <c r="Z329" s="1"/>
      <c r="AA329" s="1"/>
    </row>
    <row r="330" spans="26:27" x14ac:dyDescent="0.25">
      <c r="Z330" s="1"/>
      <c r="AA330" s="1"/>
    </row>
    <row r="331" spans="26:27" x14ac:dyDescent="0.25">
      <c r="Z331" s="1"/>
      <c r="AA331" s="1"/>
    </row>
    <row r="332" spans="26:27" x14ac:dyDescent="0.25">
      <c r="Z332" s="1"/>
      <c r="AA332" s="1"/>
    </row>
    <row r="333" spans="26:27" x14ac:dyDescent="0.25">
      <c r="Z333" s="1"/>
      <c r="AA333" s="1"/>
    </row>
    <row r="334" spans="26:27" x14ac:dyDescent="0.25">
      <c r="Z334" s="1"/>
      <c r="AA334" s="1"/>
    </row>
    <row r="335" spans="26:27" x14ac:dyDescent="0.25">
      <c r="Z335" s="1"/>
      <c r="AA335" s="1"/>
    </row>
    <row r="336" spans="26:27" x14ac:dyDescent="0.25">
      <c r="Z336" s="1"/>
      <c r="AA336" s="1"/>
    </row>
    <row r="337" spans="26:27" x14ac:dyDescent="0.25">
      <c r="Z337" s="1"/>
      <c r="AA337" s="1"/>
    </row>
    <row r="338" spans="26:27" x14ac:dyDescent="0.25">
      <c r="Z338" s="1"/>
      <c r="AA338" s="1"/>
    </row>
    <row r="339" spans="26:27" x14ac:dyDescent="0.25">
      <c r="Z339" s="1"/>
      <c r="AA339" s="1"/>
    </row>
    <row r="340" spans="26:27" x14ac:dyDescent="0.25">
      <c r="Z340" s="1"/>
      <c r="AA340" s="1"/>
    </row>
    <row r="341" spans="26:27" x14ac:dyDescent="0.25">
      <c r="Z341" s="1"/>
      <c r="AA341" s="1"/>
    </row>
    <row r="342" spans="26:27" x14ac:dyDescent="0.25">
      <c r="Z342" s="1"/>
      <c r="AA342" s="1"/>
    </row>
    <row r="343" spans="26:27" x14ac:dyDescent="0.25">
      <c r="Z343" s="1"/>
      <c r="AA343" s="1"/>
    </row>
    <row r="344" spans="26:27" x14ac:dyDescent="0.25">
      <c r="Z344" s="1"/>
      <c r="AA344" s="1"/>
    </row>
    <row r="345" spans="26:27" x14ac:dyDescent="0.25">
      <c r="Z345" s="1"/>
      <c r="AA345" s="1"/>
    </row>
    <row r="346" spans="26:27" x14ac:dyDescent="0.25">
      <c r="Z346" s="1"/>
      <c r="AA346" s="1"/>
    </row>
    <row r="347" spans="26:27" x14ac:dyDescent="0.25">
      <c r="Z347" s="1"/>
      <c r="AA347" s="1"/>
    </row>
    <row r="348" spans="26:27" x14ac:dyDescent="0.25">
      <c r="Z348" s="1"/>
      <c r="AA348" s="1"/>
    </row>
    <row r="349" spans="26:27" x14ac:dyDescent="0.25">
      <c r="Z349" s="1"/>
      <c r="AA349" s="1"/>
    </row>
    <row r="350" spans="26:27" x14ac:dyDescent="0.25">
      <c r="Z350" s="1"/>
      <c r="AA350" s="1"/>
    </row>
    <row r="351" spans="26:27" x14ac:dyDescent="0.25">
      <c r="Z351" s="1"/>
      <c r="AA351" s="1"/>
    </row>
    <row r="352" spans="26:27" x14ac:dyDescent="0.25">
      <c r="Z352" s="1"/>
      <c r="AA352" s="1"/>
    </row>
    <row r="353" spans="26:27" x14ac:dyDescent="0.25">
      <c r="Z353" s="1"/>
      <c r="AA353" s="1"/>
    </row>
    <row r="354" spans="26:27" x14ac:dyDescent="0.25">
      <c r="Z354" s="1"/>
      <c r="AA354" s="1"/>
    </row>
    <row r="355" spans="26:27" x14ac:dyDescent="0.25">
      <c r="Z355" s="1"/>
      <c r="AA355" s="1"/>
    </row>
    <row r="356" spans="26:27" x14ac:dyDescent="0.25">
      <c r="Z356" s="1"/>
      <c r="AA356" s="1"/>
    </row>
    <row r="357" spans="26:27" x14ac:dyDescent="0.25">
      <c r="Z357" s="1"/>
      <c r="AA357" s="1"/>
    </row>
    <row r="358" spans="26:27" x14ac:dyDescent="0.25">
      <c r="Z358" s="1"/>
      <c r="AA358" s="1"/>
    </row>
    <row r="359" spans="26:27" x14ac:dyDescent="0.25">
      <c r="Z359" s="1"/>
      <c r="AA359" s="1"/>
    </row>
    <row r="360" spans="26:27" x14ac:dyDescent="0.25">
      <c r="Z360" s="1"/>
      <c r="AA360" s="1"/>
    </row>
    <row r="361" spans="26:27" x14ac:dyDescent="0.25">
      <c r="Z361" s="1"/>
      <c r="AA361" s="1"/>
    </row>
    <row r="362" spans="26:27" x14ac:dyDescent="0.25">
      <c r="Z362" s="1"/>
      <c r="AA362" s="1"/>
    </row>
    <row r="363" spans="26:27" x14ac:dyDescent="0.25">
      <c r="Z363" s="1"/>
      <c r="AA363" s="1"/>
    </row>
    <row r="364" spans="26:27" x14ac:dyDescent="0.25">
      <c r="Z364" s="1"/>
      <c r="AA364" s="1"/>
    </row>
    <row r="365" spans="26:27" x14ac:dyDescent="0.25">
      <c r="Z365" s="1"/>
      <c r="AA365" s="1"/>
    </row>
    <row r="366" spans="26:27" x14ac:dyDescent="0.25">
      <c r="Z366" s="1"/>
      <c r="AA366" s="1"/>
    </row>
    <row r="367" spans="26:27" x14ac:dyDescent="0.25">
      <c r="Z367" s="1"/>
      <c r="AA367" s="1"/>
    </row>
    <row r="368" spans="26:27" x14ac:dyDescent="0.25">
      <c r="Z368" s="1"/>
      <c r="AA368" s="1"/>
    </row>
    <row r="369" spans="26:27" x14ac:dyDescent="0.25">
      <c r="Z369" s="1"/>
      <c r="AA369" s="1"/>
    </row>
    <row r="370" spans="26:27" x14ac:dyDescent="0.25">
      <c r="Z370" s="1"/>
      <c r="AA370" s="1"/>
    </row>
    <row r="371" spans="26:27" x14ac:dyDescent="0.25">
      <c r="Z371" s="1"/>
      <c r="AA371" s="1"/>
    </row>
    <row r="372" spans="26:27" x14ac:dyDescent="0.25">
      <c r="Z372" s="1"/>
      <c r="AA372" s="1"/>
    </row>
    <row r="373" spans="26:27" x14ac:dyDescent="0.25">
      <c r="Z373" s="1"/>
      <c r="AA373" s="1"/>
    </row>
    <row r="374" spans="26:27" x14ac:dyDescent="0.25">
      <c r="Z374" s="1"/>
      <c r="AA374" s="1"/>
    </row>
    <row r="375" spans="26:27" x14ac:dyDescent="0.25">
      <c r="Z375" s="1"/>
      <c r="AA375" s="1"/>
    </row>
    <row r="376" spans="26:27" x14ac:dyDescent="0.25">
      <c r="Z376" s="1"/>
      <c r="AA376" s="1"/>
    </row>
    <row r="377" spans="26:27" x14ac:dyDescent="0.25">
      <c r="Z377" s="1"/>
      <c r="AA377" s="1"/>
    </row>
    <row r="378" spans="26:27" x14ac:dyDescent="0.25">
      <c r="Z378" s="1"/>
      <c r="AA378" s="1"/>
    </row>
    <row r="379" spans="26:27" x14ac:dyDescent="0.25">
      <c r="Z379" s="1"/>
      <c r="AA379" s="1"/>
    </row>
    <row r="380" spans="26:27" x14ac:dyDescent="0.25">
      <c r="Z380" s="1"/>
      <c r="AA380" s="1"/>
    </row>
    <row r="381" spans="26:27" x14ac:dyDescent="0.25">
      <c r="Z381" s="1"/>
      <c r="AA381" s="1"/>
    </row>
    <row r="382" spans="26:27" x14ac:dyDescent="0.25">
      <c r="Z382" s="1"/>
      <c r="AA382" s="1"/>
    </row>
    <row r="383" spans="26:27" x14ac:dyDescent="0.25">
      <c r="Z383" s="1"/>
      <c r="AA383" s="1"/>
    </row>
    <row r="384" spans="26:27" x14ac:dyDescent="0.25">
      <c r="Z384" s="1"/>
      <c r="AA384" s="1"/>
    </row>
    <row r="385" spans="26:27" x14ac:dyDescent="0.25">
      <c r="Z385" s="1"/>
      <c r="AA385" s="1"/>
    </row>
    <row r="386" spans="26:27" x14ac:dyDescent="0.25">
      <c r="Z386" s="1"/>
      <c r="AA386" s="1"/>
    </row>
    <row r="387" spans="26:27" x14ac:dyDescent="0.25">
      <c r="Z387" s="1"/>
      <c r="AA387" s="1"/>
    </row>
    <row r="388" spans="26:27" x14ac:dyDescent="0.25">
      <c r="Z388" s="1"/>
      <c r="AA388" s="1"/>
    </row>
    <row r="389" spans="26:27" x14ac:dyDescent="0.25">
      <c r="Z389" s="1"/>
      <c r="AA389" s="1"/>
    </row>
    <row r="390" spans="26:27" x14ac:dyDescent="0.25">
      <c r="Z390" s="1"/>
      <c r="AA390" s="1"/>
    </row>
    <row r="391" spans="26:27" x14ac:dyDescent="0.25">
      <c r="Z391" s="1"/>
      <c r="AA391" s="1"/>
    </row>
    <row r="392" spans="26:27" x14ac:dyDescent="0.25">
      <c r="Z392" s="1"/>
      <c r="AA392" s="1"/>
    </row>
    <row r="393" spans="26:27" x14ac:dyDescent="0.25">
      <c r="Z393" s="1"/>
      <c r="AA393" s="1"/>
    </row>
    <row r="394" spans="26:27" x14ac:dyDescent="0.25">
      <c r="Z394" s="1"/>
      <c r="AA394" s="1"/>
    </row>
    <row r="395" spans="26:27" x14ac:dyDescent="0.25">
      <c r="Z395" s="1"/>
      <c r="AA395" s="1"/>
    </row>
    <row r="396" spans="26:27" x14ac:dyDescent="0.25">
      <c r="Z396" s="1"/>
      <c r="AA396" s="1"/>
    </row>
    <row r="397" spans="26:27" x14ac:dyDescent="0.25">
      <c r="Z397" s="1"/>
      <c r="AA397" s="1"/>
    </row>
    <row r="398" spans="26:27" x14ac:dyDescent="0.25">
      <c r="Z398" s="1"/>
      <c r="AA398" s="1"/>
    </row>
    <row r="399" spans="26:27" x14ac:dyDescent="0.25">
      <c r="Z399" s="1"/>
      <c r="AA399" s="1"/>
    </row>
    <row r="400" spans="26:27" x14ac:dyDescent="0.25">
      <c r="Z400" s="1"/>
      <c r="AA400" s="1"/>
    </row>
    <row r="401" spans="26:27" x14ac:dyDescent="0.25">
      <c r="Z401" s="1"/>
      <c r="AA401" s="1"/>
    </row>
    <row r="402" spans="26:27" x14ac:dyDescent="0.25">
      <c r="Z402" s="1"/>
      <c r="AA402" s="1"/>
    </row>
    <row r="403" spans="26:27" x14ac:dyDescent="0.25">
      <c r="Z403" s="1"/>
      <c r="AA403" s="1"/>
    </row>
    <row r="404" spans="26:27" x14ac:dyDescent="0.25">
      <c r="Z404" s="1"/>
      <c r="AA404" s="1"/>
    </row>
    <row r="405" spans="26:27" x14ac:dyDescent="0.25">
      <c r="Z405" s="1"/>
      <c r="AA405" s="1"/>
    </row>
    <row r="406" spans="26:27" x14ac:dyDescent="0.25">
      <c r="Z406" s="1"/>
      <c r="AA406" s="1"/>
    </row>
    <row r="407" spans="26:27" x14ac:dyDescent="0.25">
      <c r="Z407" s="1"/>
      <c r="AA407" s="1"/>
    </row>
    <row r="408" spans="26:27" x14ac:dyDescent="0.25">
      <c r="Z408" s="1"/>
      <c r="AA408" s="1"/>
    </row>
    <row r="409" spans="26:27" x14ac:dyDescent="0.25">
      <c r="Z409" s="1"/>
      <c r="AA409" s="1"/>
    </row>
    <row r="410" spans="26:27" x14ac:dyDescent="0.25">
      <c r="Z410" s="1"/>
      <c r="AA410" s="1"/>
    </row>
    <row r="411" spans="26:27" x14ac:dyDescent="0.25">
      <c r="Z411" s="1"/>
      <c r="AA411" s="1"/>
    </row>
    <row r="412" spans="26:27" x14ac:dyDescent="0.25">
      <c r="Z412" s="1"/>
      <c r="AA412" s="1"/>
    </row>
    <row r="413" spans="26:27" x14ac:dyDescent="0.25">
      <c r="Z413" s="1"/>
      <c r="AA413" s="1"/>
    </row>
    <row r="414" spans="26:27" x14ac:dyDescent="0.25">
      <c r="Z414" s="1"/>
      <c r="AA414" s="1"/>
    </row>
    <row r="415" spans="26:27" x14ac:dyDescent="0.25">
      <c r="Z415" s="1"/>
      <c r="AA415" s="1"/>
    </row>
    <row r="416" spans="26:27" x14ac:dyDescent="0.25">
      <c r="Z416" s="1"/>
      <c r="AA416" s="1"/>
    </row>
    <row r="417" spans="26:27" x14ac:dyDescent="0.25">
      <c r="Z417" s="1"/>
      <c r="AA417" s="1"/>
    </row>
    <row r="418" spans="26:27" x14ac:dyDescent="0.25">
      <c r="Z418" s="1"/>
      <c r="AA418" s="1"/>
    </row>
    <row r="419" spans="26:27" x14ac:dyDescent="0.25">
      <c r="Z419" s="1"/>
      <c r="AA419" s="1"/>
    </row>
    <row r="420" spans="26:27" x14ac:dyDescent="0.25">
      <c r="Z420" s="1"/>
      <c r="AA420" s="1"/>
    </row>
    <row r="421" spans="26:27" x14ac:dyDescent="0.25">
      <c r="Z421" s="1"/>
      <c r="AA421" s="1"/>
    </row>
    <row r="422" spans="26:27" x14ac:dyDescent="0.25">
      <c r="Z422" s="1"/>
      <c r="AA422" s="1"/>
    </row>
    <row r="423" spans="26:27" x14ac:dyDescent="0.25">
      <c r="Z423" s="1"/>
      <c r="AA423" s="1"/>
    </row>
    <row r="424" spans="26:27" x14ac:dyDescent="0.25">
      <c r="Z424" s="1"/>
      <c r="AA424" s="1"/>
    </row>
    <row r="425" spans="26:27" x14ac:dyDescent="0.25">
      <c r="Z425" s="1"/>
      <c r="AA425" s="1"/>
    </row>
    <row r="426" spans="26:27" x14ac:dyDescent="0.25">
      <c r="Z426" s="1"/>
      <c r="AA426" s="1"/>
    </row>
    <row r="427" spans="26:27" x14ac:dyDescent="0.25">
      <c r="Z427" s="1"/>
      <c r="AA427" s="1"/>
    </row>
    <row r="428" spans="26:27" x14ac:dyDescent="0.25">
      <c r="Z428" s="1"/>
      <c r="AA428" s="1"/>
    </row>
    <row r="429" spans="26:27" x14ac:dyDescent="0.25">
      <c r="Z429" s="1"/>
      <c r="AA429" s="1"/>
    </row>
    <row r="430" spans="26:27" x14ac:dyDescent="0.25">
      <c r="Z430" s="1"/>
      <c r="AA430" s="1"/>
    </row>
    <row r="431" spans="26:27" x14ac:dyDescent="0.25">
      <c r="Z431" s="1"/>
      <c r="AA431" s="1"/>
    </row>
    <row r="432" spans="26:27" x14ac:dyDescent="0.25">
      <c r="Z432" s="1"/>
      <c r="AA432" s="1"/>
    </row>
    <row r="433" spans="26:27" x14ac:dyDescent="0.25">
      <c r="Z433" s="1"/>
      <c r="AA433" s="1"/>
    </row>
    <row r="434" spans="26:27" x14ac:dyDescent="0.25">
      <c r="Z434" s="1"/>
      <c r="AA434" s="1"/>
    </row>
    <row r="435" spans="26:27" x14ac:dyDescent="0.25">
      <c r="Z435" s="1"/>
      <c r="AA435" s="1"/>
    </row>
    <row r="436" spans="26:27" x14ac:dyDescent="0.25">
      <c r="Z436" s="1"/>
      <c r="AA436" s="1"/>
    </row>
    <row r="437" spans="26:27" x14ac:dyDescent="0.25">
      <c r="Z437" s="1"/>
      <c r="AA437" s="1"/>
    </row>
    <row r="438" spans="26:27" x14ac:dyDescent="0.25">
      <c r="Z438" s="1"/>
      <c r="AA438" s="1"/>
    </row>
    <row r="439" spans="26:27" x14ac:dyDescent="0.25">
      <c r="Z439" s="1"/>
      <c r="AA439" s="1"/>
    </row>
    <row r="440" spans="26:27" x14ac:dyDescent="0.25">
      <c r="Z440" s="1"/>
      <c r="AA440" s="1"/>
    </row>
    <row r="441" spans="26:27" x14ac:dyDescent="0.25">
      <c r="Z441" s="1"/>
      <c r="AA441" s="1"/>
    </row>
    <row r="442" spans="26:27" x14ac:dyDescent="0.25">
      <c r="Z442" s="1"/>
      <c r="AA442" s="1"/>
    </row>
    <row r="443" spans="26:27" x14ac:dyDescent="0.25">
      <c r="Z443" s="1"/>
      <c r="AA443" s="1"/>
    </row>
    <row r="444" spans="26:27" x14ac:dyDescent="0.25">
      <c r="Z444" s="1"/>
      <c r="AA444" s="1"/>
    </row>
    <row r="445" spans="26:27" x14ac:dyDescent="0.25">
      <c r="Z445" s="1"/>
      <c r="AA445" s="1"/>
    </row>
    <row r="446" spans="26:27" x14ac:dyDescent="0.25">
      <c r="Z446" s="1"/>
      <c r="AA446" s="1"/>
    </row>
    <row r="447" spans="26:27" x14ac:dyDescent="0.25">
      <c r="Z447" s="1"/>
      <c r="AA447" s="1"/>
    </row>
    <row r="448" spans="26:27" x14ac:dyDescent="0.25">
      <c r="Z448" s="1"/>
      <c r="AA448" s="1"/>
    </row>
    <row r="449" spans="26:27" x14ac:dyDescent="0.25">
      <c r="Z449" s="1"/>
      <c r="AA449" s="1"/>
    </row>
    <row r="450" spans="26:27" x14ac:dyDescent="0.25">
      <c r="Z450" s="1"/>
      <c r="AA450" s="1"/>
    </row>
    <row r="451" spans="26:27" x14ac:dyDescent="0.25">
      <c r="Z451" s="1"/>
      <c r="AA451" s="1"/>
    </row>
    <row r="452" spans="26:27" x14ac:dyDescent="0.25">
      <c r="Z452" s="1"/>
      <c r="AA452" s="1"/>
    </row>
    <row r="453" spans="26:27" x14ac:dyDescent="0.25">
      <c r="Z453" s="1"/>
      <c r="AA453" s="1"/>
    </row>
    <row r="454" spans="26:27" x14ac:dyDescent="0.25">
      <c r="Z454" s="1"/>
      <c r="AA454" s="1"/>
    </row>
    <row r="455" spans="26:27" x14ac:dyDescent="0.25">
      <c r="Z455" s="1"/>
      <c r="AA455" s="1"/>
    </row>
    <row r="456" spans="26:27" x14ac:dyDescent="0.25">
      <c r="Z456" s="1"/>
      <c r="AA456" s="1"/>
    </row>
  </sheetData>
  <mergeCells count="18">
    <mergeCell ref="Z14:AA14"/>
    <mergeCell ref="Z15:AA15"/>
    <mergeCell ref="Z16:AA16"/>
    <mergeCell ref="Z17:AA17"/>
    <mergeCell ref="Z9:AA9"/>
    <mergeCell ref="Z11:AA11"/>
    <mergeCell ref="Z12:AA12"/>
    <mergeCell ref="Z13:AA13"/>
    <mergeCell ref="Z4:AA4"/>
    <mergeCell ref="Z5:AA5"/>
    <mergeCell ref="Z6:AA6"/>
    <mergeCell ref="Z7:AA7"/>
    <mergeCell ref="Z8:AA8"/>
    <mergeCell ref="D1:F1"/>
    <mergeCell ref="G1:P1"/>
    <mergeCell ref="Q1:T1"/>
    <mergeCell ref="U1:Y1"/>
    <mergeCell ref="Z1:AA2"/>
  </mergeCells>
  <conditionalFormatting sqref="X3:X17">
    <cfRule type="beginsWith" dxfId="10" priority="1" operator="beginsWith" text="L">
      <formula>LEFT(X3,LEN("L"))="L"</formula>
    </cfRule>
    <cfRule type="beginsWith" dxfId="9" priority="2" operator="beginsWith" text="J">
      <formula>LEFT(X3,LEN("J"))="J"</formula>
    </cfRule>
    <cfRule type="beginsWith" dxfId="8" priority="3" operator="beginsWith" text="K">
      <formula>LEFT(X3,LEN("K"))="K"</formula>
    </cfRule>
  </conditionalFormatting>
  <dataValidations count="2">
    <dataValidation type="list" allowBlank="1" showInputMessage="1" showErrorMessage="1" sqref="J3:K17 O3:O17 F3 Q3:R17">
      <formula1>$AD$3:$AD$5</formula1>
    </dataValidation>
    <dataValidation type="list" allowBlank="1" showInputMessage="1" showErrorMessage="1" sqref="G3:I17 D3:E17 P3:P17 L3:N17 F4:F17">
      <formula1>$AC$3:$AC$4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D456"/>
  <sheetViews>
    <sheetView topLeftCell="A7" zoomScale="84" zoomScaleNormal="84" workbookViewId="0">
      <selection activeCell="B1" sqref="B1"/>
    </sheetView>
  </sheetViews>
  <sheetFormatPr baseColWidth="10" defaultRowHeight="15" x14ac:dyDescent="0.25"/>
  <cols>
    <col min="1" max="1" width="13.28515625" style="1" bestFit="1" customWidth="1"/>
    <col min="2" max="2" width="12.85546875" style="1" bestFit="1" customWidth="1"/>
    <col min="3" max="3" width="16.140625" style="1" bestFit="1" customWidth="1"/>
    <col min="4" max="8" width="4.28515625" style="1" bestFit="1" customWidth="1"/>
    <col min="9" max="9" width="4.28515625" style="1" customWidth="1"/>
    <col min="10" max="11" width="4.28515625" style="1" bestFit="1" customWidth="1"/>
    <col min="12" max="12" width="4.28515625" style="1" customWidth="1"/>
    <col min="13" max="18" width="4.28515625" style="1" bestFit="1" customWidth="1"/>
    <col min="19" max="20" width="11.42578125" style="1"/>
    <col min="21" max="23" width="4.28515625" style="1" bestFit="1" customWidth="1"/>
    <col min="24" max="24" width="7.140625" style="1" customWidth="1"/>
    <col min="25" max="25" width="11.42578125" style="1"/>
    <col min="26" max="26" width="16.7109375" style="2" customWidth="1"/>
    <col min="27" max="27" width="12.28515625" style="2" customWidth="1"/>
    <col min="28" max="28" width="11.42578125" style="1"/>
    <col min="29" max="30" width="0" style="1" hidden="1" customWidth="1"/>
    <col min="31" max="16384" width="11.42578125" style="1"/>
  </cols>
  <sheetData>
    <row r="1" spans="1:30" x14ac:dyDescent="0.25">
      <c r="A1" s="45"/>
      <c r="B1" s="48"/>
      <c r="C1" s="46"/>
      <c r="D1" s="182"/>
      <c r="E1" s="183"/>
      <c r="F1" s="183"/>
      <c r="G1" s="179" t="s">
        <v>5</v>
      </c>
      <c r="H1" s="179"/>
      <c r="I1" s="179"/>
      <c r="J1" s="179"/>
      <c r="K1" s="179"/>
      <c r="L1" s="179"/>
      <c r="M1" s="179"/>
      <c r="N1" s="179"/>
      <c r="O1" s="179"/>
      <c r="P1" s="179"/>
      <c r="Q1" s="179" t="s">
        <v>6</v>
      </c>
      <c r="R1" s="179"/>
      <c r="S1" s="179"/>
      <c r="T1" s="179"/>
      <c r="U1" s="179" t="s">
        <v>20</v>
      </c>
      <c r="V1" s="179"/>
      <c r="W1" s="179"/>
      <c r="X1" s="179"/>
      <c r="Y1" s="179"/>
      <c r="Z1" s="180" t="s">
        <v>22</v>
      </c>
      <c r="AA1" s="180"/>
    </row>
    <row r="2" spans="1:30" ht="177.75" x14ac:dyDescent="0.25">
      <c r="A2" s="4" t="s">
        <v>1</v>
      </c>
      <c r="B2" s="4" t="s">
        <v>2</v>
      </c>
      <c r="C2" s="4" t="s">
        <v>3</v>
      </c>
      <c r="D2" s="10" t="s">
        <v>17</v>
      </c>
      <c r="E2" s="10" t="s">
        <v>18</v>
      </c>
      <c r="F2" s="10" t="s">
        <v>29</v>
      </c>
      <c r="G2" s="10" t="s">
        <v>19</v>
      </c>
      <c r="H2" s="10" t="s">
        <v>14</v>
      </c>
      <c r="I2" s="10" t="s">
        <v>28</v>
      </c>
      <c r="J2" s="10" t="s">
        <v>15</v>
      </c>
      <c r="K2" s="10" t="s">
        <v>16</v>
      </c>
      <c r="L2" s="13" t="s">
        <v>4</v>
      </c>
      <c r="M2" s="13" t="s">
        <v>7</v>
      </c>
      <c r="N2" s="13" t="s">
        <v>8</v>
      </c>
      <c r="O2" s="13" t="s">
        <v>9</v>
      </c>
      <c r="P2" s="13" t="s">
        <v>10</v>
      </c>
      <c r="Q2" s="13" t="s">
        <v>11</v>
      </c>
      <c r="R2" s="13" t="s">
        <v>12</v>
      </c>
      <c r="S2" s="3"/>
      <c r="T2" s="3"/>
      <c r="U2" s="5" t="s">
        <v>23</v>
      </c>
      <c r="V2" s="5" t="s">
        <v>24</v>
      </c>
      <c r="W2" s="5" t="s">
        <v>21</v>
      </c>
      <c r="X2" s="5" t="s">
        <v>153</v>
      </c>
      <c r="Y2" s="3"/>
      <c r="Z2" s="181"/>
      <c r="AA2" s="181"/>
    </row>
    <row r="3" spans="1:30" x14ac:dyDescent="0.25">
      <c r="A3" s="6"/>
      <c r="B3" s="6" t="s">
        <v>30</v>
      </c>
      <c r="C3" s="6"/>
      <c r="D3" s="11"/>
      <c r="E3" s="11"/>
      <c r="F3" s="11"/>
      <c r="G3" s="11"/>
      <c r="H3" s="11"/>
      <c r="I3" s="11"/>
      <c r="J3" s="11"/>
      <c r="K3" s="106"/>
      <c r="L3" s="104"/>
      <c r="M3" s="11"/>
      <c r="N3" s="11"/>
      <c r="O3" s="11"/>
      <c r="P3" s="11"/>
      <c r="Q3" s="11"/>
      <c r="R3" s="11"/>
      <c r="S3" s="8"/>
      <c r="T3" s="6"/>
      <c r="U3" s="6">
        <f>('Définitions et Barème'!$C$28*D3)+('Définitions et Barème'!$C$29*E3+('Définitions et Barème'!$C$30*F3)+('Définitions et Barème'!$C$31*G3)+('Définitions et Barème'!$C$32*H3)+('Définitions et Barème'!$C$33*I3)+('Définitions et Barème'!$C$34*J3)+('Définitions et Barème'!$C$35*K3))</f>
        <v>0</v>
      </c>
      <c r="V3" s="6">
        <f>('Définitions et Barème'!$C$21*L3)+('Définitions et Barème'!$C$22*M3)+('Définitions et Barème'!$C$23*N3)+('Définitions et Barème'!$C$24*O3)+('Définitions et Barème'!$C$25*P3)+('Définitions et Barème'!$C$26*Q3)+('Définitions et Barème'!$C$27*R3)</f>
        <v>0</v>
      </c>
      <c r="W3" s="6">
        <f>U3+V3</f>
        <v>0</v>
      </c>
      <c r="X3" s="102" t="str">
        <f>IF(W3&lt;=7,"L",IF(W3&gt;=9,"J","K"))</f>
        <v>L</v>
      </c>
      <c r="Y3" s="6"/>
      <c r="Z3" s="189"/>
      <c r="AA3" s="189"/>
      <c r="AC3" s="1">
        <v>0</v>
      </c>
      <c r="AD3" s="1">
        <v>0</v>
      </c>
    </row>
    <row r="4" spans="1:30" x14ac:dyDescent="0.25">
      <c r="A4" s="7"/>
      <c r="B4" s="7" t="s">
        <v>30</v>
      </c>
      <c r="C4" s="7"/>
      <c r="D4" s="12"/>
      <c r="E4" s="12"/>
      <c r="F4" s="12"/>
      <c r="G4" s="12"/>
      <c r="H4" s="12"/>
      <c r="I4" s="12"/>
      <c r="J4" s="12"/>
      <c r="K4" s="107"/>
      <c r="L4" s="105"/>
      <c r="M4" s="12"/>
      <c r="N4" s="12"/>
      <c r="O4" s="12"/>
      <c r="P4" s="12"/>
      <c r="Q4" s="12"/>
      <c r="R4" s="12"/>
      <c r="S4" s="9"/>
      <c r="T4" s="7"/>
      <c r="U4" s="14">
        <f>('Définitions et Barème'!$C$28*D4)+('Définitions et Barème'!$C$29*E4+('Définitions et Barème'!$C$30*F4)+('Définitions et Barème'!$C$31*G4)+('Définitions et Barème'!$C$32*H4)+('Définitions et Barème'!$C$33*I4)+('Définitions et Barème'!$C$34*J4)+('Définitions et Barème'!$C$35*K4))</f>
        <v>0</v>
      </c>
      <c r="V4" s="7">
        <f>('Définitions et Barème'!$C$21*L4)+('Définitions et Barème'!$C$22*M4)+('Définitions et Barème'!$C$23*N4)+('Définitions et Barème'!$C$24*O4)+('Définitions et Barème'!$C$25*P4)+('Définitions et Barème'!$C$26*Q4)+('Définitions et Barème'!$C$27*R4)</f>
        <v>0</v>
      </c>
      <c r="W4" s="7">
        <f t="shared" ref="W4:W17" si="0">U4+V4</f>
        <v>0</v>
      </c>
      <c r="X4" s="102" t="str">
        <f t="shared" ref="X4:X16" si="1">IF(W4&lt;=7,"L",IF(W4&gt;=9,"J","K"))</f>
        <v>L</v>
      </c>
      <c r="Y4" s="7"/>
      <c r="Z4" s="190"/>
      <c r="AA4" s="190"/>
      <c r="AC4" s="1">
        <v>1</v>
      </c>
      <c r="AD4" s="1">
        <v>0.5</v>
      </c>
    </row>
    <row r="5" spans="1:30" x14ac:dyDescent="0.25">
      <c r="A5" s="6"/>
      <c r="B5" s="6" t="s">
        <v>30</v>
      </c>
      <c r="C5" s="6"/>
      <c r="D5" s="11"/>
      <c r="E5" s="11"/>
      <c r="F5" s="11"/>
      <c r="G5" s="11"/>
      <c r="H5" s="11"/>
      <c r="I5" s="11"/>
      <c r="J5" s="11"/>
      <c r="K5" s="106"/>
      <c r="L5" s="104"/>
      <c r="M5" s="11"/>
      <c r="N5" s="11"/>
      <c r="O5" s="11"/>
      <c r="P5" s="11"/>
      <c r="Q5" s="11"/>
      <c r="R5" s="11"/>
      <c r="S5" s="8"/>
      <c r="T5" s="6"/>
      <c r="U5" s="6">
        <f>('Définitions et Barème'!$C$28*D5)+('Définitions et Barème'!$C$29*E5+('Définitions et Barème'!$C$30*F5)+('Définitions et Barème'!$C$31*G5)+('Définitions et Barème'!$C$32*H5)+('Définitions et Barème'!$C$33*I5)+('Définitions et Barème'!$C$34*J5)+('Définitions et Barème'!$C$35*K5))</f>
        <v>0</v>
      </c>
      <c r="V5" s="6">
        <f>('Définitions et Barème'!$C$21*L5)+('Définitions et Barème'!$C$22*M5)+('Définitions et Barème'!$C$23*N5)+('Définitions et Barème'!$C$24*O5)+('Définitions et Barème'!$C$25*P5)+('Définitions et Barème'!$C$26*Q5)+('Définitions et Barème'!$C$27*R5)</f>
        <v>0</v>
      </c>
      <c r="W5" s="6">
        <f t="shared" si="0"/>
        <v>0</v>
      </c>
      <c r="X5" s="102" t="str">
        <f t="shared" si="1"/>
        <v>L</v>
      </c>
      <c r="Y5" s="6"/>
      <c r="Z5" s="189"/>
      <c r="AA5" s="189"/>
      <c r="AD5" s="1">
        <v>1</v>
      </c>
    </row>
    <row r="6" spans="1:30" x14ac:dyDescent="0.25">
      <c r="A6" s="7"/>
      <c r="B6" s="7" t="s">
        <v>30</v>
      </c>
      <c r="C6" s="7"/>
      <c r="D6" s="12"/>
      <c r="E6" s="12"/>
      <c r="F6" s="12"/>
      <c r="G6" s="12"/>
      <c r="H6" s="12"/>
      <c r="I6" s="12"/>
      <c r="J6" s="12"/>
      <c r="K6" s="107"/>
      <c r="L6" s="105"/>
      <c r="M6" s="12"/>
      <c r="N6" s="12"/>
      <c r="O6" s="12"/>
      <c r="P6" s="12"/>
      <c r="Q6" s="12"/>
      <c r="R6" s="12"/>
      <c r="S6" s="9"/>
      <c r="T6" s="7"/>
      <c r="U6" s="14">
        <f>('Définitions et Barème'!$C$28*D6)+('Définitions et Barème'!$C$29*E6+('Définitions et Barème'!$C$30*F6)+('Définitions et Barème'!$C$31*G6)+('Définitions et Barème'!$C$32*H6)+('Définitions et Barème'!$C$33*I6)+('Définitions et Barème'!$C$34*J6)+('Définitions et Barème'!$C$35*K6))</f>
        <v>0</v>
      </c>
      <c r="V6" s="7">
        <f>('Définitions et Barème'!$C$21*L6)+('Définitions et Barème'!$C$22*M6)+('Définitions et Barème'!$C$23*N6)+('Définitions et Barème'!$C$24*O6)+('Définitions et Barème'!$C$25*P6)+('Définitions et Barème'!$C$26*Q6)+('Définitions et Barème'!$C$27*R6)</f>
        <v>0</v>
      </c>
      <c r="W6" s="7">
        <f t="shared" si="0"/>
        <v>0</v>
      </c>
      <c r="X6" s="102" t="str">
        <f t="shared" si="1"/>
        <v>L</v>
      </c>
      <c r="Y6" s="7"/>
      <c r="Z6" s="190"/>
      <c r="AA6" s="190"/>
    </row>
    <row r="7" spans="1:30" x14ac:dyDescent="0.25">
      <c r="A7" s="6"/>
      <c r="B7" s="6" t="s">
        <v>30</v>
      </c>
      <c r="C7" s="6"/>
      <c r="D7" s="11"/>
      <c r="E7" s="11"/>
      <c r="F7" s="11"/>
      <c r="G7" s="11"/>
      <c r="H7" s="11"/>
      <c r="I7" s="11"/>
      <c r="J7" s="11"/>
      <c r="K7" s="106"/>
      <c r="L7" s="104"/>
      <c r="M7" s="11"/>
      <c r="N7" s="11"/>
      <c r="O7" s="11"/>
      <c r="P7" s="11"/>
      <c r="Q7" s="11"/>
      <c r="R7" s="11"/>
      <c r="S7" s="8"/>
      <c r="T7" s="6"/>
      <c r="U7" s="6">
        <f>('Définitions et Barème'!$C$28*D7)+('Définitions et Barème'!$C$29*E7+('Définitions et Barème'!$C$30*F7)+('Définitions et Barème'!$C$31*G7)+('Définitions et Barème'!$C$32*H7)+('Définitions et Barème'!$C$33*I7)+('Définitions et Barème'!$C$34*J7)+('Définitions et Barème'!$C$35*K7))</f>
        <v>0</v>
      </c>
      <c r="V7" s="6">
        <f>('Définitions et Barème'!$C$21*L7)+('Définitions et Barème'!$C$22*M7)+('Définitions et Barème'!$C$23*N7)+('Définitions et Barème'!$C$24*O7)+('Définitions et Barème'!$C$25*P7)+('Définitions et Barème'!$C$26*Q7)+('Définitions et Barème'!$C$27*R7)</f>
        <v>0</v>
      </c>
      <c r="W7" s="6">
        <f t="shared" si="0"/>
        <v>0</v>
      </c>
      <c r="X7" s="102" t="str">
        <f t="shared" si="1"/>
        <v>L</v>
      </c>
      <c r="Y7" s="6"/>
      <c r="Z7" s="189"/>
      <c r="AA7" s="189"/>
    </row>
    <row r="8" spans="1:30" x14ac:dyDescent="0.25">
      <c r="A8" s="7"/>
      <c r="B8" s="7" t="s">
        <v>30</v>
      </c>
      <c r="C8" s="7"/>
      <c r="D8" s="12"/>
      <c r="E8" s="12"/>
      <c r="F8" s="12"/>
      <c r="G8" s="12"/>
      <c r="H8" s="12"/>
      <c r="I8" s="12"/>
      <c r="J8" s="12"/>
      <c r="K8" s="107"/>
      <c r="L8" s="105"/>
      <c r="M8" s="12"/>
      <c r="N8" s="12"/>
      <c r="O8" s="12"/>
      <c r="P8" s="12"/>
      <c r="Q8" s="12"/>
      <c r="R8" s="12"/>
      <c r="S8" s="9"/>
      <c r="T8" s="7"/>
      <c r="U8" s="14">
        <f>('Définitions et Barème'!$C$28*D8)+('Définitions et Barème'!$C$29*E8+('Définitions et Barème'!$C$30*F8)+('Définitions et Barème'!$C$31*G8)+('Définitions et Barème'!$C$32*H8)+('Définitions et Barème'!$C$33*I8)+('Définitions et Barème'!$C$34*J8)+('Définitions et Barème'!$C$35*K8))</f>
        <v>0</v>
      </c>
      <c r="V8" s="7">
        <f>('Définitions et Barème'!$C$21*L8)+('Définitions et Barème'!$C$22*M8)+('Définitions et Barème'!$C$23*N8)+('Définitions et Barème'!$C$24*O8)+('Définitions et Barème'!$C$25*P8)+('Définitions et Barème'!$C$26*Q8)+('Définitions et Barème'!$C$27*R8)</f>
        <v>0</v>
      </c>
      <c r="W8" s="7">
        <f t="shared" si="0"/>
        <v>0</v>
      </c>
      <c r="X8" s="102" t="str">
        <f t="shared" si="1"/>
        <v>L</v>
      </c>
      <c r="Y8" s="7"/>
      <c r="Z8" s="190"/>
      <c r="AA8" s="190"/>
    </row>
    <row r="9" spans="1:30" x14ac:dyDescent="0.25">
      <c r="A9" s="6"/>
      <c r="B9" s="6" t="s">
        <v>30</v>
      </c>
      <c r="C9" s="6"/>
      <c r="D9" s="11"/>
      <c r="E9" s="11"/>
      <c r="F9" s="11"/>
      <c r="G9" s="11"/>
      <c r="H9" s="11"/>
      <c r="I9" s="11"/>
      <c r="J9" s="11"/>
      <c r="K9" s="106"/>
      <c r="L9" s="104"/>
      <c r="M9" s="11"/>
      <c r="N9" s="11"/>
      <c r="O9" s="11"/>
      <c r="P9" s="11"/>
      <c r="Q9" s="11"/>
      <c r="R9" s="11"/>
      <c r="S9" s="8"/>
      <c r="T9" s="6"/>
      <c r="U9" s="6">
        <f>('Définitions et Barème'!$C$28*D9)+('Définitions et Barème'!$C$29*E9+('Définitions et Barème'!$C$30*F9)+('Définitions et Barème'!$C$31*G9)+('Définitions et Barème'!$C$32*H9)+('Définitions et Barème'!$C$33*I9)+('Définitions et Barème'!$C$34*J9)+('Définitions et Barème'!$C$35*K9))</f>
        <v>0</v>
      </c>
      <c r="V9" s="6">
        <f>('Définitions et Barème'!$C$21*L9)+('Définitions et Barème'!$C$22*M9)+('Définitions et Barème'!$C$23*N9)+('Définitions et Barème'!$C$24*O9)+('Définitions et Barème'!$C$25*P9)+('Définitions et Barème'!$C$26*Q9)+('Définitions et Barème'!$C$27*R9)</f>
        <v>0</v>
      </c>
      <c r="W9" s="6">
        <f t="shared" si="0"/>
        <v>0</v>
      </c>
      <c r="X9" s="102" t="str">
        <f t="shared" si="1"/>
        <v>L</v>
      </c>
      <c r="Y9" s="6"/>
      <c r="Z9" s="189"/>
      <c r="AA9" s="189"/>
    </row>
    <row r="10" spans="1:30" x14ac:dyDescent="0.25">
      <c r="A10" s="7"/>
      <c r="B10" s="7" t="s">
        <v>30</v>
      </c>
      <c r="C10" s="7"/>
      <c r="D10" s="12"/>
      <c r="E10" s="12"/>
      <c r="F10" s="12"/>
      <c r="G10" s="12"/>
      <c r="H10" s="12"/>
      <c r="I10" s="12"/>
      <c r="J10" s="12"/>
      <c r="K10" s="107"/>
      <c r="L10" s="105"/>
      <c r="M10" s="12"/>
      <c r="N10" s="12"/>
      <c r="O10" s="12"/>
      <c r="P10" s="12"/>
      <c r="Q10" s="12"/>
      <c r="R10" s="12"/>
      <c r="S10" s="9"/>
      <c r="T10" s="7"/>
      <c r="U10" s="14">
        <f>('Définitions et Barème'!$C$28*D10)+('Définitions et Barème'!$C$29*E10+('Définitions et Barème'!$C$30*F10)+('Définitions et Barème'!$C$31*G10)+('Définitions et Barème'!$C$32*H10)+('Définitions et Barème'!$C$33*I10)+('Définitions et Barème'!$C$34*J10)+('Définitions et Barème'!$C$35*K10))</f>
        <v>0</v>
      </c>
      <c r="V10" s="7">
        <f>('Définitions et Barème'!$C$21*L10)+('Définitions et Barème'!$C$22*M10)+('Définitions et Barème'!$C$23*N10)+('Définitions et Barème'!$C$24*O10)+('Définitions et Barème'!$C$25*P10)+('Définitions et Barème'!$C$26*Q10)+('Définitions et Barème'!$C$27*R10)</f>
        <v>0</v>
      </c>
      <c r="W10" s="7">
        <f t="shared" si="0"/>
        <v>0</v>
      </c>
      <c r="X10" s="102" t="str">
        <f t="shared" si="1"/>
        <v>L</v>
      </c>
      <c r="Y10" s="7"/>
      <c r="Z10" s="190"/>
      <c r="AA10" s="190"/>
    </row>
    <row r="11" spans="1:30" x14ac:dyDescent="0.25">
      <c r="A11" s="6"/>
      <c r="B11" s="6" t="s">
        <v>30</v>
      </c>
      <c r="C11" s="6"/>
      <c r="D11" s="11"/>
      <c r="E11" s="11"/>
      <c r="F11" s="11"/>
      <c r="G11" s="11"/>
      <c r="H11" s="11"/>
      <c r="I11" s="11"/>
      <c r="J11" s="11"/>
      <c r="K11" s="106"/>
      <c r="L11" s="104"/>
      <c r="M11" s="11"/>
      <c r="N11" s="11"/>
      <c r="O11" s="11"/>
      <c r="P11" s="11"/>
      <c r="Q11" s="11"/>
      <c r="R11" s="11"/>
      <c r="S11" s="8"/>
      <c r="T11" s="6"/>
      <c r="U11" s="6">
        <f>('Définitions et Barème'!$C$28*D11)+('Définitions et Barème'!$C$29*E11+('Définitions et Barème'!$C$30*F11)+('Définitions et Barème'!$C$31*G11)+('Définitions et Barème'!$C$32*H11)+('Définitions et Barème'!$C$33*I11)+('Définitions et Barème'!$C$34*J11)+('Définitions et Barème'!$C$35*K11))</f>
        <v>0</v>
      </c>
      <c r="V11" s="6">
        <f>('Définitions et Barème'!$C$21*L11)+('Définitions et Barème'!$C$22*M11)+('Définitions et Barème'!$C$23*N11)+('Définitions et Barème'!$C$24*O11)+('Définitions et Barème'!$C$25*P11)+('Définitions et Barème'!$C$26*Q11)+('Définitions et Barème'!$C$27*R11)</f>
        <v>0</v>
      </c>
      <c r="W11" s="6">
        <f t="shared" si="0"/>
        <v>0</v>
      </c>
      <c r="X11" s="102" t="str">
        <f t="shared" si="1"/>
        <v>L</v>
      </c>
      <c r="Y11" s="6"/>
      <c r="Z11" s="189"/>
      <c r="AA11" s="189"/>
    </row>
    <row r="12" spans="1:30" x14ac:dyDescent="0.25">
      <c r="A12" s="7"/>
      <c r="B12" s="7" t="s">
        <v>30</v>
      </c>
      <c r="C12" s="7"/>
      <c r="D12" s="12"/>
      <c r="E12" s="12"/>
      <c r="F12" s="12"/>
      <c r="G12" s="12"/>
      <c r="H12" s="12"/>
      <c r="I12" s="12"/>
      <c r="J12" s="12"/>
      <c r="K12" s="107"/>
      <c r="L12" s="105"/>
      <c r="M12" s="12"/>
      <c r="N12" s="12"/>
      <c r="O12" s="12"/>
      <c r="P12" s="12"/>
      <c r="Q12" s="12"/>
      <c r="R12" s="12"/>
      <c r="S12" s="9"/>
      <c r="T12" s="7"/>
      <c r="U12" s="14">
        <f>('Définitions et Barème'!$C$28*D12)+('Définitions et Barème'!$C$29*E12+('Définitions et Barème'!$C$30*F12)+('Définitions et Barème'!$C$31*G12)+('Définitions et Barème'!$C$32*H12)+('Définitions et Barème'!$C$33*I12)+('Définitions et Barème'!$C$34*J12)+('Définitions et Barème'!$C$35*K12))</f>
        <v>0</v>
      </c>
      <c r="V12" s="7">
        <f>('Définitions et Barème'!$C$21*L12)+('Définitions et Barème'!$C$22*M12)+('Définitions et Barème'!$C$23*N12)+('Définitions et Barème'!$C$24*O12)+('Définitions et Barème'!$C$25*P12)+('Définitions et Barème'!$C$26*Q12)+('Définitions et Barème'!$C$27*R12)</f>
        <v>0</v>
      </c>
      <c r="W12" s="7">
        <f t="shared" si="0"/>
        <v>0</v>
      </c>
      <c r="X12" s="102" t="str">
        <f t="shared" si="1"/>
        <v>L</v>
      </c>
      <c r="Y12" s="7"/>
      <c r="Z12" s="190"/>
      <c r="AA12" s="190"/>
    </row>
    <row r="13" spans="1:30" x14ac:dyDescent="0.25">
      <c r="A13" s="6"/>
      <c r="B13" s="6" t="s">
        <v>30</v>
      </c>
      <c r="C13" s="6"/>
      <c r="D13" s="11"/>
      <c r="E13" s="11"/>
      <c r="F13" s="11"/>
      <c r="G13" s="11"/>
      <c r="H13" s="11"/>
      <c r="I13" s="11"/>
      <c r="J13" s="11"/>
      <c r="K13" s="106"/>
      <c r="L13" s="104"/>
      <c r="M13" s="11"/>
      <c r="N13" s="11"/>
      <c r="O13" s="11"/>
      <c r="P13" s="11"/>
      <c r="Q13" s="11"/>
      <c r="R13" s="11"/>
      <c r="S13" s="8"/>
      <c r="T13" s="6"/>
      <c r="U13" s="6">
        <f>('Définitions et Barème'!$C$28*D13)+('Définitions et Barème'!$C$29*E13+('Définitions et Barème'!$C$30*F13)+('Définitions et Barème'!$C$31*G13)+('Définitions et Barème'!$C$32*H13)+('Définitions et Barème'!$C$33*I13)+('Définitions et Barème'!$C$34*J13)+('Définitions et Barème'!$C$35*K13))</f>
        <v>0</v>
      </c>
      <c r="V13" s="6">
        <f>('Définitions et Barème'!$C$21*L13)+('Définitions et Barème'!$C$22*M13)+('Définitions et Barème'!$C$23*N13)+('Définitions et Barème'!$C$24*O13)+('Définitions et Barème'!$C$25*P13)+('Définitions et Barème'!$C$26*Q13)+('Définitions et Barème'!$C$27*R13)</f>
        <v>0</v>
      </c>
      <c r="W13" s="6">
        <f t="shared" si="0"/>
        <v>0</v>
      </c>
      <c r="X13" s="102" t="str">
        <f t="shared" si="1"/>
        <v>L</v>
      </c>
      <c r="Y13" s="6"/>
      <c r="Z13" s="189"/>
      <c r="AA13" s="189"/>
    </row>
    <row r="14" spans="1:30" x14ac:dyDescent="0.25">
      <c r="A14" s="7"/>
      <c r="B14" s="7" t="s">
        <v>30</v>
      </c>
      <c r="C14" s="7"/>
      <c r="D14" s="12"/>
      <c r="E14" s="12"/>
      <c r="F14" s="12"/>
      <c r="G14" s="12"/>
      <c r="H14" s="12"/>
      <c r="I14" s="12"/>
      <c r="J14" s="12"/>
      <c r="K14" s="107"/>
      <c r="L14" s="105"/>
      <c r="M14" s="12"/>
      <c r="N14" s="12"/>
      <c r="O14" s="12"/>
      <c r="P14" s="12"/>
      <c r="Q14" s="12"/>
      <c r="R14" s="12"/>
      <c r="S14" s="9"/>
      <c r="T14" s="7"/>
      <c r="U14" s="14">
        <f>('Définitions et Barème'!$C$28*D14)+('Définitions et Barème'!$C$29*E14+('Définitions et Barème'!$C$30*F14)+('Définitions et Barème'!$C$31*G14)+('Définitions et Barème'!$C$32*H14)+('Définitions et Barème'!$C$33*I14)+('Définitions et Barème'!$C$34*J14)+('Définitions et Barème'!$C$35*K14))</f>
        <v>0</v>
      </c>
      <c r="V14" s="7">
        <f>('Définitions et Barème'!$C$21*L14)+('Définitions et Barème'!$C$22*M14)+('Définitions et Barème'!$C$23*N14)+('Définitions et Barème'!$C$24*O14)+('Définitions et Barème'!$C$25*P14)+('Définitions et Barème'!$C$26*Q14)+('Définitions et Barème'!$C$27*R14)</f>
        <v>0</v>
      </c>
      <c r="W14" s="7">
        <f t="shared" si="0"/>
        <v>0</v>
      </c>
      <c r="X14" s="102" t="str">
        <f t="shared" si="1"/>
        <v>L</v>
      </c>
      <c r="Y14" s="7"/>
      <c r="Z14" s="190"/>
      <c r="AA14" s="190"/>
    </row>
    <row r="15" spans="1:30" x14ac:dyDescent="0.25">
      <c r="A15" s="6"/>
      <c r="B15" s="6" t="s">
        <v>31</v>
      </c>
      <c r="C15" s="16"/>
      <c r="D15" s="11"/>
      <c r="E15" s="11"/>
      <c r="F15" s="11"/>
      <c r="G15" s="11"/>
      <c r="H15" s="11"/>
      <c r="I15" s="11"/>
      <c r="J15" s="11"/>
      <c r="K15" s="106"/>
      <c r="L15" s="104"/>
      <c r="M15" s="11"/>
      <c r="N15" s="11"/>
      <c r="O15" s="11"/>
      <c r="P15" s="11"/>
      <c r="Q15" s="11"/>
      <c r="R15" s="11"/>
      <c r="S15" s="8"/>
      <c r="T15" s="6"/>
      <c r="U15" s="6">
        <f>('Définitions et Barème'!$D$28*D15)+('Définitions et Barème'!$D$29*E15)+('Définitions et Barème'!$D$30*F15)+('Définitions et Barème'!$D$31*G15)+('Définitions et Barème'!$D$32*H15)+('Définitions et Barème'!$D$33*I15)+('Définitions et Barème'!$D$34*J15)+('Définitions et Barème'!$D$35*K15)</f>
        <v>0</v>
      </c>
      <c r="V15" s="6">
        <f>('Définitions et Barème'!$D$21*L15)+('Définitions et Barème'!$D$22*M15)+('Définitions et Barème'!$D$23*N15)+('Définitions et Barème'!$D$24*O15)+('Définitions et Barème'!$D$25*P15)+('Définitions et Barème'!$D$26*Q15)+('Définitions et Barème'!$D$27*R15)</f>
        <v>0</v>
      </c>
      <c r="W15" s="6">
        <f t="shared" si="0"/>
        <v>0</v>
      </c>
      <c r="X15" s="102" t="str">
        <f t="shared" si="1"/>
        <v>L</v>
      </c>
      <c r="Y15" s="6"/>
      <c r="Z15" s="189"/>
      <c r="AA15" s="189"/>
    </row>
    <row r="16" spans="1:30" x14ac:dyDescent="0.25">
      <c r="A16" s="7"/>
      <c r="B16" s="7" t="s">
        <v>31</v>
      </c>
      <c r="C16" s="17"/>
      <c r="D16" s="12"/>
      <c r="E16" s="12"/>
      <c r="F16" s="12"/>
      <c r="G16" s="12"/>
      <c r="H16" s="12"/>
      <c r="I16" s="12"/>
      <c r="J16" s="12"/>
      <c r="K16" s="107"/>
      <c r="L16" s="105"/>
      <c r="M16" s="12"/>
      <c r="N16" s="12"/>
      <c r="O16" s="12"/>
      <c r="P16" s="12"/>
      <c r="Q16" s="12"/>
      <c r="R16" s="12"/>
      <c r="S16" s="9"/>
      <c r="T16" s="7"/>
      <c r="U16" s="7">
        <f>('Définitions et Barème'!$D$28*D16)+('Définitions et Barème'!$D$29*E16)+('Définitions et Barème'!$D$30*F16)+('Définitions et Barème'!$D$31*G16)+('Définitions et Barème'!$D$32*H16)+('Définitions et Barème'!$D$33*I16)+('Définitions et Barème'!$D$34*J16)+('Définitions et Barème'!$D$35*K16)</f>
        <v>0</v>
      </c>
      <c r="V16" s="7">
        <f>('Définitions et Barème'!$D$21*L16)+('Définitions et Barème'!$D$22*M16)+('Définitions et Barème'!$D$23*N16)+('Définitions et Barème'!$D$24*O16)+('Définitions et Barème'!$D$25*P16)+('Définitions et Barème'!$D$26*Q16)+('Définitions et Barème'!$D$27*R16)</f>
        <v>0</v>
      </c>
      <c r="W16" s="7">
        <f t="shared" si="0"/>
        <v>0</v>
      </c>
      <c r="X16" s="102" t="str">
        <f t="shared" si="1"/>
        <v>L</v>
      </c>
      <c r="Y16" s="7"/>
      <c r="Z16" s="190"/>
      <c r="AA16" s="190"/>
    </row>
    <row r="17" spans="1:27" x14ac:dyDescent="0.25">
      <c r="A17" s="6"/>
      <c r="B17" s="6" t="s">
        <v>31</v>
      </c>
      <c r="C17" s="16"/>
      <c r="D17" s="11"/>
      <c r="E17" s="11"/>
      <c r="F17" s="11"/>
      <c r="G17" s="11"/>
      <c r="H17" s="11"/>
      <c r="I17" s="11"/>
      <c r="J17" s="11"/>
      <c r="K17" s="106"/>
      <c r="L17" s="104"/>
      <c r="M17" s="11"/>
      <c r="N17" s="11"/>
      <c r="O17" s="11"/>
      <c r="P17" s="11"/>
      <c r="Q17" s="11"/>
      <c r="R17" s="11"/>
      <c r="S17" s="8"/>
      <c r="T17" s="6"/>
      <c r="U17" s="6">
        <f>('Définitions et Barème'!$D$28*D17)+('Définitions et Barème'!$D$29*E17)+('Définitions et Barème'!$D$30*F17)+('Définitions et Barème'!$D$31*G17)+('Définitions et Barème'!$D$32*H17)+('Définitions et Barème'!$D$33*I17)+('Définitions et Barème'!$D$34*J17)+('Définitions et Barème'!$D$35*K17)</f>
        <v>0</v>
      </c>
      <c r="V17" s="6">
        <f>('Définitions et Barème'!$D$21*L17)+('Définitions et Barème'!$D$22*M17)+('Définitions et Barème'!$D$23*N17)+('Définitions et Barème'!$D$24*O17)+('Définitions et Barème'!$D$25*P17)+('Définitions et Barème'!$D$26*Q17)+('Définitions et Barème'!$D$27*R17)</f>
        <v>0</v>
      </c>
      <c r="W17" s="6">
        <f t="shared" si="0"/>
        <v>0</v>
      </c>
      <c r="X17" s="102" t="str">
        <f>IF(W17&lt;=7,"L",IF(W17&gt;=9,"J","K"))</f>
        <v>L</v>
      </c>
      <c r="Y17" s="6"/>
      <c r="Z17" s="189"/>
      <c r="AA17" s="189"/>
    </row>
    <row r="18" spans="1:27" x14ac:dyDescent="0.25">
      <c r="Z18" s="1"/>
      <c r="AA18" s="1"/>
    </row>
    <row r="19" spans="1:27" x14ac:dyDescent="0.25">
      <c r="Z19" s="1"/>
      <c r="AA19" s="1"/>
    </row>
    <row r="20" spans="1:27" x14ac:dyDescent="0.25">
      <c r="Z20" s="1"/>
      <c r="AA20" s="1"/>
    </row>
    <row r="21" spans="1:27" x14ac:dyDescent="0.25">
      <c r="Z21" s="1"/>
      <c r="AA21" s="1"/>
    </row>
    <row r="22" spans="1:27" x14ac:dyDescent="0.25">
      <c r="Z22" s="1"/>
      <c r="AA22" s="1"/>
    </row>
    <row r="23" spans="1:27" x14ac:dyDescent="0.25">
      <c r="Z23" s="1"/>
      <c r="AA23" s="1"/>
    </row>
    <row r="24" spans="1:27" x14ac:dyDescent="0.25">
      <c r="Z24" s="1"/>
      <c r="AA24" s="1"/>
    </row>
    <row r="25" spans="1:27" x14ac:dyDescent="0.25">
      <c r="Z25" s="1"/>
      <c r="AA25" s="1"/>
    </row>
    <row r="26" spans="1:27" x14ac:dyDescent="0.25">
      <c r="Z26" s="1"/>
      <c r="AA26" s="1"/>
    </row>
    <row r="27" spans="1:27" x14ac:dyDescent="0.25">
      <c r="Z27" s="1"/>
      <c r="AA27" s="1"/>
    </row>
    <row r="28" spans="1:27" x14ac:dyDescent="0.25">
      <c r="Z28" s="1"/>
      <c r="AA28" s="1"/>
    </row>
    <row r="29" spans="1:27" x14ac:dyDescent="0.25">
      <c r="Z29" s="1"/>
      <c r="AA29" s="1"/>
    </row>
    <row r="30" spans="1:27" x14ac:dyDescent="0.25">
      <c r="Z30" s="1"/>
      <c r="AA30" s="1"/>
    </row>
    <row r="31" spans="1:27" x14ac:dyDescent="0.25">
      <c r="Z31" s="1"/>
      <c r="AA31" s="1"/>
    </row>
    <row r="32" spans="1:27" x14ac:dyDescent="0.25">
      <c r="Z32" s="1"/>
      <c r="AA32" s="1"/>
    </row>
    <row r="33" spans="26:27" x14ac:dyDescent="0.25">
      <c r="Z33" s="1"/>
      <c r="AA33" s="1"/>
    </row>
    <row r="34" spans="26:27" x14ac:dyDescent="0.25">
      <c r="Z34" s="1"/>
      <c r="AA34" s="1"/>
    </row>
    <row r="35" spans="26:27" x14ac:dyDescent="0.25">
      <c r="Z35" s="1"/>
      <c r="AA35" s="1"/>
    </row>
    <row r="36" spans="26:27" x14ac:dyDescent="0.25">
      <c r="Z36" s="1"/>
      <c r="AA36" s="1"/>
    </row>
    <row r="37" spans="26:27" x14ac:dyDescent="0.25">
      <c r="Z37" s="1"/>
      <c r="AA37" s="1"/>
    </row>
    <row r="38" spans="26:27" x14ac:dyDescent="0.25">
      <c r="Z38" s="1"/>
      <c r="AA38" s="1"/>
    </row>
    <row r="39" spans="26:27" x14ac:dyDescent="0.25">
      <c r="Z39" s="1"/>
      <c r="AA39" s="1"/>
    </row>
    <row r="40" spans="26:27" x14ac:dyDescent="0.25">
      <c r="Z40" s="1"/>
      <c r="AA40" s="1"/>
    </row>
    <row r="41" spans="26:27" x14ac:dyDescent="0.25">
      <c r="Z41" s="1"/>
      <c r="AA41" s="1"/>
    </row>
    <row r="42" spans="26:27" x14ac:dyDescent="0.25">
      <c r="Z42" s="1"/>
      <c r="AA42" s="1"/>
    </row>
    <row r="43" spans="26:27" x14ac:dyDescent="0.25">
      <c r="Z43" s="1"/>
      <c r="AA43" s="1"/>
    </row>
    <row r="44" spans="26:27" x14ac:dyDescent="0.25">
      <c r="Z44" s="1"/>
      <c r="AA44" s="1"/>
    </row>
    <row r="45" spans="26:27" x14ac:dyDescent="0.25">
      <c r="Z45" s="1"/>
      <c r="AA45" s="1"/>
    </row>
    <row r="46" spans="26:27" x14ac:dyDescent="0.25">
      <c r="Z46" s="1"/>
      <c r="AA46" s="1"/>
    </row>
    <row r="47" spans="26:27" x14ac:dyDescent="0.25">
      <c r="Z47" s="1"/>
      <c r="AA47" s="1"/>
    </row>
    <row r="48" spans="26:27" x14ac:dyDescent="0.25">
      <c r="Z48" s="1"/>
      <c r="AA48" s="1"/>
    </row>
    <row r="49" spans="26:27" x14ac:dyDescent="0.25">
      <c r="Z49" s="1"/>
      <c r="AA49" s="1"/>
    </row>
    <row r="50" spans="26:27" x14ac:dyDescent="0.25">
      <c r="Z50" s="1"/>
      <c r="AA50" s="1"/>
    </row>
    <row r="51" spans="26:27" x14ac:dyDescent="0.25">
      <c r="Z51" s="1"/>
      <c r="AA51" s="1"/>
    </row>
    <row r="52" spans="26:27" x14ac:dyDescent="0.25">
      <c r="Z52" s="1"/>
      <c r="AA52" s="1"/>
    </row>
    <row r="53" spans="26:27" x14ac:dyDescent="0.25">
      <c r="Z53" s="1"/>
      <c r="AA53" s="1"/>
    </row>
    <row r="54" spans="26:27" x14ac:dyDescent="0.25">
      <c r="Z54" s="1"/>
      <c r="AA54" s="1"/>
    </row>
    <row r="55" spans="26:27" x14ac:dyDescent="0.25">
      <c r="Z55" s="1"/>
      <c r="AA55" s="1"/>
    </row>
    <row r="56" spans="26:27" x14ac:dyDescent="0.25">
      <c r="Z56" s="1"/>
      <c r="AA56" s="1"/>
    </row>
    <row r="57" spans="26:27" x14ac:dyDescent="0.25">
      <c r="Z57" s="1"/>
      <c r="AA57" s="1"/>
    </row>
    <row r="58" spans="26:27" x14ac:dyDescent="0.25">
      <c r="Z58" s="1"/>
      <c r="AA58" s="1"/>
    </row>
    <row r="59" spans="26:27" x14ac:dyDescent="0.25">
      <c r="Z59" s="1"/>
      <c r="AA59" s="1"/>
    </row>
    <row r="60" spans="26:27" x14ac:dyDescent="0.25">
      <c r="Z60" s="1"/>
      <c r="AA60" s="1"/>
    </row>
    <row r="61" spans="26:27" x14ac:dyDescent="0.25">
      <c r="Z61" s="1"/>
      <c r="AA61" s="1"/>
    </row>
    <row r="62" spans="26:27" x14ac:dyDescent="0.25">
      <c r="Z62" s="1"/>
      <c r="AA62" s="1"/>
    </row>
    <row r="63" spans="26:27" x14ac:dyDescent="0.25">
      <c r="Z63" s="1"/>
      <c r="AA63" s="1"/>
    </row>
    <row r="64" spans="26:27" x14ac:dyDescent="0.25">
      <c r="Z64" s="1"/>
      <c r="AA64" s="1"/>
    </row>
    <row r="65" spans="26:27" x14ac:dyDescent="0.25">
      <c r="Z65" s="1"/>
      <c r="AA65" s="1"/>
    </row>
    <row r="66" spans="26:27" x14ac:dyDescent="0.25">
      <c r="Z66" s="1"/>
      <c r="AA66" s="1"/>
    </row>
    <row r="67" spans="26:27" x14ac:dyDescent="0.25">
      <c r="Z67" s="1"/>
      <c r="AA67" s="1"/>
    </row>
    <row r="68" spans="26:27" x14ac:dyDescent="0.25">
      <c r="Z68" s="1"/>
      <c r="AA68" s="1"/>
    </row>
    <row r="69" spans="26:27" x14ac:dyDescent="0.25">
      <c r="Z69" s="1"/>
      <c r="AA69" s="1"/>
    </row>
    <row r="70" spans="26:27" x14ac:dyDescent="0.25">
      <c r="Z70" s="1"/>
      <c r="AA70" s="1"/>
    </row>
    <row r="71" spans="26:27" x14ac:dyDescent="0.25">
      <c r="Z71" s="1"/>
      <c r="AA71" s="1"/>
    </row>
    <row r="72" spans="26:27" x14ac:dyDescent="0.25">
      <c r="Z72" s="1"/>
      <c r="AA72" s="1"/>
    </row>
    <row r="73" spans="26:27" x14ac:dyDescent="0.25">
      <c r="Z73" s="1"/>
      <c r="AA73" s="1"/>
    </row>
    <row r="74" spans="26:27" x14ac:dyDescent="0.25">
      <c r="Z74" s="1"/>
      <c r="AA74" s="1"/>
    </row>
    <row r="75" spans="26:27" x14ac:dyDescent="0.25">
      <c r="Z75" s="1"/>
      <c r="AA75" s="1"/>
    </row>
    <row r="76" spans="26:27" x14ac:dyDescent="0.25">
      <c r="Z76" s="1"/>
      <c r="AA76" s="1"/>
    </row>
    <row r="77" spans="26:27" x14ac:dyDescent="0.25">
      <c r="Z77" s="1"/>
      <c r="AA77" s="1"/>
    </row>
    <row r="78" spans="26:27" x14ac:dyDescent="0.25">
      <c r="Z78" s="1"/>
      <c r="AA78" s="1"/>
    </row>
    <row r="79" spans="26:27" x14ac:dyDescent="0.25">
      <c r="Z79" s="1"/>
      <c r="AA79" s="1"/>
    </row>
    <row r="80" spans="26:27" x14ac:dyDescent="0.25">
      <c r="Z80" s="1"/>
      <c r="AA80" s="1"/>
    </row>
    <row r="81" spans="26:27" x14ac:dyDescent="0.25">
      <c r="Z81" s="1"/>
      <c r="AA81" s="1"/>
    </row>
    <row r="82" spans="26:27" x14ac:dyDescent="0.25">
      <c r="Z82" s="1"/>
      <c r="AA82" s="1"/>
    </row>
    <row r="83" spans="26:27" x14ac:dyDescent="0.25">
      <c r="Z83" s="1"/>
      <c r="AA83" s="1"/>
    </row>
    <row r="84" spans="26:27" x14ac:dyDescent="0.25">
      <c r="Z84" s="1"/>
      <c r="AA84" s="1"/>
    </row>
    <row r="85" spans="26:27" x14ac:dyDescent="0.25">
      <c r="Z85" s="1"/>
      <c r="AA85" s="1"/>
    </row>
    <row r="86" spans="26:27" x14ac:dyDescent="0.25">
      <c r="Z86" s="1"/>
      <c r="AA86" s="1"/>
    </row>
    <row r="87" spans="26:27" x14ac:dyDescent="0.25">
      <c r="Z87" s="1"/>
      <c r="AA87" s="1"/>
    </row>
    <row r="88" spans="26:27" x14ac:dyDescent="0.25">
      <c r="Z88" s="1"/>
      <c r="AA88" s="1"/>
    </row>
    <row r="89" spans="26:27" x14ac:dyDescent="0.25">
      <c r="Z89" s="1"/>
      <c r="AA89" s="1"/>
    </row>
    <row r="90" spans="26:27" x14ac:dyDescent="0.25">
      <c r="Z90" s="1"/>
      <c r="AA90" s="1"/>
    </row>
    <row r="91" spans="26:27" x14ac:dyDescent="0.25">
      <c r="Z91" s="1"/>
      <c r="AA91" s="1"/>
    </row>
    <row r="92" spans="26:27" x14ac:dyDescent="0.25">
      <c r="Z92" s="1"/>
      <c r="AA92" s="1"/>
    </row>
    <row r="93" spans="26:27" x14ac:dyDescent="0.25">
      <c r="Z93" s="1"/>
      <c r="AA93" s="1"/>
    </row>
    <row r="94" spans="26:27" x14ac:dyDescent="0.25">
      <c r="Z94" s="1"/>
      <c r="AA94" s="1"/>
    </row>
    <row r="95" spans="26:27" x14ac:dyDescent="0.25">
      <c r="Z95" s="1"/>
      <c r="AA95" s="1"/>
    </row>
    <row r="96" spans="26:27" x14ac:dyDescent="0.25">
      <c r="Z96" s="1"/>
      <c r="AA96" s="1"/>
    </row>
    <row r="97" spans="26:27" x14ac:dyDescent="0.25">
      <c r="Z97" s="1"/>
      <c r="AA97" s="1"/>
    </row>
    <row r="98" spans="26:27" x14ac:dyDescent="0.25">
      <c r="Z98" s="1"/>
      <c r="AA98" s="1"/>
    </row>
    <row r="99" spans="26:27" x14ac:dyDescent="0.25">
      <c r="Z99" s="1"/>
      <c r="AA99" s="1"/>
    </row>
    <row r="100" spans="26:27" x14ac:dyDescent="0.25">
      <c r="Z100" s="1"/>
      <c r="AA100" s="1"/>
    </row>
    <row r="101" spans="26:27" x14ac:dyDescent="0.25">
      <c r="Z101" s="1"/>
      <c r="AA101" s="1"/>
    </row>
    <row r="102" spans="26:27" x14ac:dyDescent="0.25">
      <c r="Z102" s="1"/>
      <c r="AA102" s="1"/>
    </row>
    <row r="103" spans="26:27" x14ac:dyDescent="0.25">
      <c r="Z103" s="1"/>
      <c r="AA103" s="1"/>
    </row>
    <row r="104" spans="26:27" x14ac:dyDescent="0.25">
      <c r="Z104" s="1"/>
      <c r="AA104" s="1"/>
    </row>
    <row r="105" spans="26:27" x14ac:dyDescent="0.25">
      <c r="Z105" s="1"/>
      <c r="AA105" s="1"/>
    </row>
    <row r="106" spans="26:27" x14ac:dyDescent="0.25">
      <c r="Z106" s="1"/>
      <c r="AA106" s="1"/>
    </row>
    <row r="107" spans="26:27" x14ac:dyDescent="0.25">
      <c r="Z107" s="1"/>
      <c r="AA107" s="1"/>
    </row>
    <row r="108" spans="26:27" x14ac:dyDescent="0.25">
      <c r="Z108" s="1"/>
      <c r="AA108" s="1"/>
    </row>
    <row r="109" spans="26:27" x14ac:dyDescent="0.25">
      <c r="Z109" s="1"/>
      <c r="AA109" s="1"/>
    </row>
    <row r="110" spans="26:27" x14ac:dyDescent="0.25">
      <c r="Z110" s="1"/>
      <c r="AA110" s="1"/>
    </row>
    <row r="111" spans="26:27" x14ac:dyDescent="0.25">
      <c r="Z111" s="1"/>
      <c r="AA111" s="1"/>
    </row>
    <row r="112" spans="26:27" x14ac:dyDescent="0.25">
      <c r="Z112" s="1"/>
      <c r="AA112" s="1"/>
    </row>
    <row r="113" spans="26:27" x14ac:dyDescent="0.25">
      <c r="Z113" s="1"/>
      <c r="AA113" s="1"/>
    </row>
    <row r="114" spans="26:27" x14ac:dyDescent="0.25">
      <c r="Z114" s="1"/>
      <c r="AA114" s="1"/>
    </row>
    <row r="115" spans="26:27" x14ac:dyDescent="0.25">
      <c r="Z115" s="1"/>
      <c r="AA115" s="1"/>
    </row>
    <row r="116" spans="26:27" x14ac:dyDescent="0.25">
      <c r="Z116" s="1"/>
      <c r="AA116" s="1"/>
    </row>
    <row r="117" spans="26:27" x14ac:dyDescent="0.25">
      <c r="Z117" s="1"/>
      <c r="AA117" s="1"/>
    </row>
    <row r="118" spans="26:27" x14ac:dyDescent="0.25">
      <c r="Z118" s="1"/>
      <c r="AA118" s="1"/>
    </row>
    <row r="119" spans="26:27" x14ac:dyDescent="0.25">
      <c r="Z119" s="1"/>
      <c r="AA119" s="1"/>
    </row>
    <row r="120" spans="26:27" x14ac:dyDescent="0.25">
      <c r="Z120" s="1"/>
      <c r="AA120" s="1"/>
    </row>
    <row r="121" spans="26:27" x14ac:dyDescent="0.25">
      <c r="Z121" s="1"/>
      <c r="AA121" s="1"/>
    </row>
    <row r="122" spans="26:27" x14ac:dyDescent="0.25">
      <c r="Z122" s="1"/>
      <c r="AA122" s="1"/>
    </row>
    <row r="123" spans="26:27" x14ac:dyDescent="0.25">
      <c r="Z123" s="1"/>
      <c r="AA123" s="1"/>
    </row>
    <row r="124" spans="26:27" x14ac:dyDescent="0.25">
      <c r="Z124" s="1"/>
      <c r="AA124" s="1"/>
    </row>
    <row r="125" spans="26:27" x14ac:dyDescent="0.25">
      <c r="Z125" s="1"/>
      <c r="AA125" s="1"/>
    </row>
    <row r="126" spans="26:27" x14ac:dyDescent="0.25">
      <c r="Z126" s="1"/>
      <c r="AA126" s="1"/>
    </row>
    <row r="127" spans="26:27" x14ac:dyDescent="0.25">
      <c r="Z127" s="1"/>
      <c r="AA127" s="1"/>
    </row>
    <row r="128" spans="26:27" x14ac:dyDescent="0.25">
      <c r="Z128" s="1"/>
      <c r="AA128" s="1"/>
    </row>
    <row r="129" spans="26:27" x14ac:dyDescent="0.25">
      <c r="Z129" s="1"/>
      <c r="AA129" s="1"/>
    </row>
    <row r="130" spans="26:27" x14ac:dyDescent="0.25">
      <c r="Z130" s="1"/>
      <c r="AA130" s="1"/>
    </row>
    <row r="131" spans="26:27" x14ac:dyDescent="0.25">
      <c r="Z131" s="1"/>
      <c r="AA131" s="1"/>
    </row>
    <row r="132" spans="26:27" x14ac:dyDescent="0.25">
      <c r="Z132" s="1"/>
      <c r="AA132" s="1"/>
    </row>
    <row r="133" spans="26:27" x14ac:dyDescent="0.25">
      <c r="Z133" s="1"/>
      <c r="AA133" s="1"/>
    </row>
    <row r="134" spans="26:27" x14ac:dyDescent="0.25">
      <c r="Z134" s="1"/>
      <c r="AA134" s="1"/>
    </row>
    <row r="135" spans="26:27" x14ac:dyDescent="0.25">
      <c r="Z135" s="1"/>
      <c r="AA135" s="1"/>
    </row>
    <row r="136" spans="26:27" x14ac:dyDescent="0.25">
      <c r="Z136" s="1"/>
      <c r="AA136" s="1"/>
    </row>
    <row r="137" spans="26:27" x14ac:dyDescent="0.25">
      <c r="Z137" s="1"/>
      <c r="AA137" s="1"/>
    </row>
    <row r="138" spans="26:27" x14ac:dyDescent="0.25">
      <c r="Z138" s="1"/>
      <c r="AA138" s="1"/>
    </row>
    <row r="139" spans="26:27" x14ac:dyDescent="0.25">
      <c r="Z139" s="1"/>
      <c r="AA139" s="1"/>
    </row>
    <row r="140" spans="26:27" x14ac:dyDescent="0.25">
      <c r="Z140" s="1"/>
      <c r="AA140" s="1"/>
    </row>
    <row r="141" spans="26:27" x14ac:dyDescent="0.25">
      <c r="Z141" s="1"/>
      <c r="AA141" s="1"/>
    </row>
    <row r="142" spans="26:27" x14ac:dyDescent="0.25">
      <c r="Z142" s="1"/>
      <c r="AA142" s="1"/>
    </row>
    <row r="143" spans="26:27" x14ac:dyDescent="0.25">
      <c r="Z143" s="1"/>
      <c r="AA143" s="1"/>
    </row>
    <row r="144" spans="26:27" x14ac:dyDescent="0.25">
      <c r="Z144" s="1"/>
      <c r="AA144" s="1"/>
    </row>
    <row r="145" spans="26:27" x14ac:dyDescent="0.25">
      <c r="Z145" s="1"/>
      <c r="AA145" s="1"/>
    </row>
    <row r="146" spans="26:27" x14ac:dyDescent="0.25">
      <c r="Z146" s="1"/>
      <c r="AA146" s="1"/>
    </row>
    <row r="147" spans="26:27" x14ac:dyDescent="0.25">
      <c r="Z147" s="1"/>
      <c r="AA147" s="1"/>
    </row>
    <row r="148" spans="26:27" x14ac:dyDescent="0.25">
      <c r="Z148" s="1"/>
      <c r="AA148" s="1"/>
    </row>
    <row r="149" spans="26:27" x14ac:dyDescent="0.25">
      <c r="Z149" s="1"/>
      <c r="AA149" s="1"/>
    </row>
    <row r="150" spans="26:27" x14ac:dyDescent="0.25">
      <c r="Z150" s="1"/>
      <c r="AA150" s="1"/>
    </row>
    <row r="151" spans="26:27" x14ac:dyDescent="0.25">
      <c r="Z151" s="1"/>
      <c r="AA151" s="1"/>
    </row>
    <row r="152" spans="26:27" x14ac:dyDescent="0.25">
      <c r="Z152" s="1"/>
      <c r="AA152" s="1"/>
    </row>
    <row r="153" spans="26:27" x14ac:dyDescent="0.25">
      <c r="Z153" s="1"/>
      <c r="AA153" s="1"/>
    </row>
    <row r="154" spans="26:27" x14ac:dyDescent="0.25">
      <c r="Z154" s="1"/>
      <c r="AA154" s="1"/>
    </row>
    <row r="155" spans="26:27" x14ac:dyDescent="0.25">
      <c r="Z155" s="1"/>
      <c r="AA155" s="1"/>
    </row>
    <row r="156" spans="26:27" x14ac:dyDescent="0.25">
      <c r="Z156" s="1"/>
      <c r="AA156" s="1"/>
    </row>
    <row r="157" spans="26:27" x14ac:dyDescent="0.25">
      <c r="Z157" s="1"/>
      <c r="AA157" s="1"/>
    </row>
    <row r="158" spans="26:27" x14ac:dyDescent="0.25">
      <c r="Z158" s="1"/>
      <c r="AA158" s="1"/>
    </row>
    <row r="159" spans="26:27" x14ac:dyDescent="0.25">
      <c r="Z159" s="1"/>
      <c r="AA159" s="1"/>
    </row>
    <row r="160" spans="26:27" x14ac:dyDescent="0.25">
      <c r="Z160" s="1"/>
      <c r="AA160" s="1"/>
    </row>
    <row r="161" spans="26:27" x14ac:dyDescent="0.25">
      <c r="Z161" s="1"/>
      <c r="AA161" s="1"/>
    </row>
    <row r="162" spans="26:27" x14ac:dyDescent="0.25">
      <c r="Z162" s="1"/>
      <c r="AA162" s="1"/>
    </row>
    <row r="163" spans="26:27" x14ac:dyDescent="0.25">
      <c r="Z163" s="1"/>
      <c r="AA163" s="1"/>
    </row>
    <row r="164" spans="26:27" x14ac:dyDescent="0.25">
      <c r="Z164" s="1"/>
      <c r="AA164" s="1"/>
    </row>
    <row r="165" spans="26:27" x14ac:dyDescent="0.25">
      <c r="Z165" s="1"/>
      <c r="AA165" s="1"/>
    </row>
    <row r="166" spans="26:27" x14ac:dyDescent="0.25">
      <c r="Z166" s="1"/>
      <c r="AA166" s="1"/>
    </row>
    <row r="167" spans="26:27" x14ac:dyDescent="0.25">
      <c r="Z167" s="1"/>
      <c r="AA167" s="1"/>
    </row>
    <row r="168" spans="26:27" x14ac:dyDescent="0.25">
      <c r="Z168" s="1"/>
      <c r="AA168" s="1"/>
    </row>
    <row r="169" spans="26:27" x14ac:dyDescent="0.25">
      <c r="Z169" s="1"/>
      <c r="AA169" s="1"/>
    </row>
    <row r="170" spans="26:27" x14ac:dyDescent="0.25">
      <c r="Z170" s="1"/>
      <c r="AA170" s="1"/>
    </row>
    <row r="171" spans="26:27" x14ac:dyDescent="0.25">
      <c r="Z171" s="1"/>
      <c r="AA171" s="1"/>
    </row>
    <row r="172" spans="26:27" x14ac:dyDescent="0.25">
      <c r="Z172" s="1"/>
      <c r="AA172" s="1"/>
    </row>
    <row r="173" spans="26:27" x14ac:dyDescent="0.25">
      <c r="Z173" s="1"/>
      <c r="AA173" s="1"/>
    </row>
    <row r="174" spans="26:27" x14ac:dyDescent="0.25">
      <c r="Z174" s="1"/>
      <c r="AA174" s="1"/>
    </row>
    <row r="175" spans="26:27" x14ac:dyDescent="0.25">
      <c r="Z175" s="1"/>
      <c r="AA175" s="1"/>
    </row>
    <row r="176" spans="26:27" x14ac:dyDescent="0.25">
      <c r="Z176" s="1"/>
      <c r="AA176" s="1"/>
    </row>
    <row r="177" spans="26:27" x14ac:dyDescent="0.25">
      <c r="Z177" s="1"/>
      <c r="AA177" s="1"/>
    </row>
    <row r="178" spans="26:27" x14ac:dyDescent="0.25">
      <c r="Z178" s="1"/>
      <c r="AA178" s="1"/>
    </row>
    <row r="179" spans="26:27" x14ac:dyDescent="0.25">
      <c r="Z179" s="1"/>
      <c r="AA179" s="1"/>
    </row>
    <row r="180" spans="26:27" x14ac:dyDescent="0.25">
      <c r="Z180" s="1"/>
      <c r="AA180" s="1"/>
    </row>
    <row r="181" spans="26:27" x14ac:dyDescent="0.25">
      <c r="Z181" s="1"/>
      <c r="AA181" s="1"/>
    </row>
    <row r="182" spans="26:27" x14ac:dyDescent="0.25">
      <c r="Z182" s="1"/>
      <c r="AA182" s="1"/>
    </row>
    <row r="183" spans="26:27" x14ac:dyDescent="0.25">
      <c r="Z183" s="1"/>
      <c r="AA183" s="1"/>
    </row>
    <row r="184" spans="26:27" x14ac:dyDescent="0.25">
      <c r="Z184" s="1"/>
      <c r="AA184" s="1"/>
    </row>
    <row r="185" spans="26:27" x14ac:dyDescent="0.25">
      <c r="Z185" s="1"/>
      <c r="AA185" s="1"/>
    </row>
    <row r="186" spans="26:27" x14ac:dyDescent="0.25">
      <c r="Z186" s="1"/>
      <c r="AA186" s="1"/>
    </row>
    <row r="187" spans="26:27" x14ac:dyDescent="0.25">
      <c r="Z187" s="1"/>
      <c r="AA187" s="1"/>
    </row>
    <row r="188" spans="26:27" x14ac:dyDescent="0.25">
      <c r="Z188" s="1"/>
      <c r="AA188" s="1"/>
    </row>
    <row r="189" spans="26:27" x14ac:dyDescent="0.25">
      <c r="Z189" s="1"/>
      <c r="AA189" s="1"/>
    </row>
    <row r="190" spans="26:27" x14ac:dyDescent="0.25">
      <c r="Z190" s="1"/>
      <c r="AA190" s="1"/>
    </row>
    <row r="191" spans="26:27" x14ac:dyDescent="0.25">
      <c r="Z191" s="1"/>
      <c r="AA191" s="1"/>
    </row>
    <row r="192" spans="26:27" x14ac:dyDescent="0.25">
      <c r="Z192" s="1"/>
      <c r="AA192" s="1"/>
    </row>
    <row r="193" spans="26:27" x14ac:dyDescent="0.25">
      <c r="Z193" s="1"/>
      <c r="AA193" s="1"/>
    </row>
    <row r="194" spans="26:27" x14ac:dyDescent="0.25">
      <c r="Z194" s="1"/>
      <c r="AA194" s="1"/>
    </row>
    <row r="195" spans="26:27" x14ac:dyDescent="0.25">
      <c r="Z195" s="1"/>
      <c r="AA195" s="1"/>
    </row>
    <row r="196" spans="26:27" x14ac:dyDescent="0.25">
      <c r="Z196" s="1"/>
      <c r="AA196" s="1"/>
    </row>
    <row r="197" spans="26:27" x14ac:dyDescent="0.25">
      <c r="Z197" s="1"/>
      <c r="AA197" s="1"/>
    </row>
    <row r="198" spans="26:27" x14ac:dyDescent="0.25">
      <c r="Z198" s="1"/>
      <c r="AA198" s="1"/>
    </row>
    <row r="199" spans="26:27" x14ac:dyDescent="0.25">
      <c r="Z199" s="1"/>
      <c r="AA199" s="1"/>
    </row>
    <row r="200" spans="26:27" x14ac:dyDescent="0.25">
      <c r="Z200" s="1"/>
      <c r="AA200" s="1"/>
    </row>
    <row r="201" spans="26:27" x14ac:dyDescent="0.25">
      <c r="Z201" s="1"/>
      <c r="AA201" s="1"/>
    </row>
    <row r="202" spans="26:27" x14ac:dyDescent="0.25">
      <c r="Z202" s="1"/>
      <c r="AA202" s="1"/>
    </row>
    <row r="203" spans="26:27" x14ac:dyDescent="0.25">
      <c r="Z203" s="1"/>
      <c r="AA203" s="1"/>
    </row>
    <row r="204" spans="26:27" x14ac:dyDescent="0.25">
      <c r="Z204" s="1"/>
      <c r="AA204" s="1"/>
    </row>
    <row r="205" spans="26:27" x14ac:dyDescent="0.25">
      <c r="Z205" s="1"/>
      <c r="AA205" s="1"/>
    </row>
    <row r="206" spans="26:27" x14ac:dyDescent="0.25">
      <c r="Z206" s="1"/>
      <c r="AA206" s="1"/>
    </row>
    <row r="207" spans="26:27" x14ac:dyDescent="0.25">
      <c r="Z207" s="1"/>
      <c r="AA207" s="1"/>
    </row>
    <row r="208" spans="26:27" x14ac:dyDescent="0.25">
      <c r="Z208" s="1"/>
      <c r="AA208" s="1"/>
    </row>
    <row r="209" spans="26:27" x14ac:dyDescent="0.25">
      <c r="Z209" s="1"/>
      <c r="AA209" s="1"/>
    </row>
    <row r="210" spans="26:27" x14ac:dyDescent="0.25">
      <c r="Z210" s="1"/>
      <c r="AA210" s="1"/>
    </row>
    <row r="211" spans="26:27" x14ac:dyDescent="0.25">
      <c r="Z211" s="1"/>
      <c r="AA211" s="1"/>
    </row>
    <row r="212" spans="26:27" x14ac:dyDescent="0.25">
      <c r="Z212" s="1"/>
      <c r="AA212" s="1"/>
    </row>
    <row r="213" spans="26:27" x14ac:dyDescent="0.25">
      <c r="Z213" s="1"/>
      <c r="AA213" s="1"/>
    </row>
    <row r="214" spans="26:27" x14ac:dyDescent="0.25">
      <c r="Z214" s="1"/>
      <c r="AA214" s="1"/>
    </row>
    <row r="215" spans="26:27" x14ac:dyDescent="0.25">
      <c r="Z215" s="1"/>
      <c r="AA215" s="1"/>
    </row>
    <row r="216" spans="26:27" x14ac:dyDescent="0.25">
      <c r="Z216" s="1"/>
      <c r="AA216" s="1"/>
    </row>
    <row r="217" spans="26:27" x14ac:dyDescent="0.25">
      <c r="Z217" s="1"/>
      <c r="AA217" s="1"/>
    </row>
    <row r="218" spans="26:27" x14ac:dyDescent="0.25">
      <c r="Z218" s="1"/>
      <c r="AA218" s="1"/>
    </row>
    <row r="219" spans="26:27" x14ac:dyDescent="0.25">
      <c r="Z219" s="1"/>
      <c r="AA219" s="1"/>
    </row>
    <row r="220" spans="26:27" x14ac:dyDescent="0.25">
      <c r="Z220" s="1"/>
      <c r="AA220" s="1"/>
    </row>
    <row r="221" spans="26:27" x14ac:dyDescent="0.25">
      <c r="Z221" s="1"/>
      <c r="AA221" s="1"/>
    </row>
    <row r="222" spans="26:27" x14ac:dyDescent="0.25">
      <c r="Z222" s="1"/>
      <c r="AA222" s="1"/>
    </row>
    <row r="223" spans="26:27" x14ac:dyDescent="0.25">
      <c r="Z223" s="1"/>
      <c r="AA223" s="1"/>
    </row>
    <row r="224" spans="26:27" x14ac:dyDescent="0.25">
      <c r="Z224" s="1"/>
      <c r="AA224" s="1"/>
    </row>
    <row r="225" spans="26:27" x14ac:dyDescent="0.25">
      <c r="Z225" s="1"/>
      <c r="AA225" s="1"/>
    </row>
    <row r="226" spans="26:27" x14ac:dyDescent="0.25">
      <c r="Z226" s="1"/>
      <c r="AA226" s="1"/>
    </row>
    <row r="227" spans="26:27" x14ac:dyDescent="0.25">
      <c r="Z227" s="1"/>
      <c r="AA227" s="1"/>
    </row>
    <row r="228" spans="26:27" x14ac:dyDescent="0.25">
      <c r="Z228" s="1"/>
      <c r="AA228" s="1"/>
    </row>
    <row r="229" spans="26:27" x14ac:dyDescent="0.25">
      <c r="Z229" s="1"/>
      <c r="AA229" s="1"/>
    </row>
    <row r="230" spans="26:27" x14ac:dyDescent="0.25">
      <c r="Z230" s="1"/>
      <c r="AA230" s="1"/>
    </row>
    <row r="231" spans="26:27" x14ac:dyDescent="0.25">
      <c r="Z231" s="1"/>
      <c r="AA231" s="1"/>
    </row>
    <row r="232" spans="26:27" x14ac:dyDescent="0.25">
      <c r="Z232" s="1"/>
      <c r="AA232" s="1"/>
    </row>
    <row r="233" spans="26:27" x14ac:dyDescent="0.25">
      <c r="Z233" s="1"/>
      <c r="AA233" s="1"/>
    </row>
    <row r="234" spans="26:27" x14ac:dyDescent="0.25">
      <c r="Z234" s="1"/>
      <c r="AA234" s="1"/>
    </row>
    <row r="235" spans="26:27" x14ac:dyDescent="0.25">
      <c r="Z235" s="1"/>
      <c r="AA235" s="1"/>
    </row>
    <row r="236" spans="26:27" x14ac:dyDescent="0.25">
      <c r="Z236" s="1"/>
      <c r="AA236" s="1"/>
    </row>
    <row r="237" spans="26:27" x14ac:dyDescent="0.25">
      <c r="Z237" s="1"/>
      <c r="AA237" s="1"/>
    </row>
    <row r="238" spans="26:27" x14ac:dyDescent="0.25">
      <c r="Z238" s="1"/>
      <c r="AA238" s="1"/>
    </row>
    <row r="239" spans="26:27" x14ac:dyDescent="0.25">
      <c r="Z239" s="1"/>
      <c r="AA239" s="1"/>
    </row>
    <row r="240" spans="26:27" x14ac:dyDescent="0.25">
      <c r="Z240" s="1"/>
      <c r="AA240" s="1"/>
    </row>
    <row r="241" spans="26:27" x14ac:dyDescent="0.25">
      <c r="Z241" s="1"/>
      <c r="AA241" s="1"/>
    </row>
    <row r="242" spans="26:27" x14ac:dyDescent="0.25">
      <c r="Z242" s="1"/>
      <c r="AA242" s="1"/>
    </row>
    <row r="243" spans="26:27" x14ac:dyDescent="0.25">
      <c r="Z243" s="1"/>
      <c r="AA243" s="1"/>
    </row>
    <row r="244" spans="26:27" x14ac:dyDescent="0.25">
      <c r="Z244" s="1"/>
      <c r="AA244" s="1"/>
    </row>
    <row r="245" spans="26:27" x14ac:dyDescent="0.25">
      <c r="Z245" s="1"/>
      <c r="AA245" s="1"/>
    </row>
    <row r="246" spans="26:27" x14ac:dyDescent="0.25">
      <c r="Z246" s="1"/>
      <c r="AA246" s="1"/>
    </row>
    <row r="247" spans="26:27" x14ac:dyDescent="0.25">
      <c r="Z247" s="1"/>
      <c r="AA247" s="1"/>
    </row>
    <row r="248" spans="26:27" x14ac:dyDescent="0.25">
      <c r="Z248" s="1"/>
      <c r="AA248" s="1"/>
    </row>
    <row r="249" spans="26:27" x14ac:dyDescent="0.25">
      <c r="Z249" s="1"/>
      <c r="AA249" s="1"/>
    </row>
    <row r="250" spans="26:27" x14ac:dyDescent="0.25">
      <c r="Z250" s="1"/>
      <c r="AA250" s="1"/>
    </row>
    <row r="251" spans="26:27" x14ac:dyDescent="0.25">
      <c r="Z251" s="1"/>
      <c r="AA251" s="1"/>
    </row>
    <row r="252" spans="26:27" x14ac:dyDescent="0.25">
      <c r="Z252" s="1"/>
      <c r="AA252" s="1"/>
    </row>
    <row r="253" spans="26:27" x14ac:dyDescent="0.25">
      <c r="Z253" s="1"/>
      <c r="AA253" s="1"/>
    </row>
    <row r="254" spans="26:27" x14ac:dyDescent="0.25">
      <c r="Z254" s="1"/>
      <c r="AA254" s="1"/>
    </row>
    <row r="255" spans="26:27" x14ac:dyDescent="0.25">
      <c r="Z255" s="1"/>
      <c r="AA255" s="1"/>
    </row>
    <row r="256" spans="26:27" x14ac:dyDescent="0.25">
      <c r="Z256" s="1"/>
      <c r="AA256" s="1"/>
    </row>
    <row r="257" spans="26:27" x14ac:dyDescent="0.25">
      <c r="Z257" s="1"/>
      <c r="AA257" s="1"/>
    </row>
    <row r="258" spans="26:27" x14ac:dyDescent="0.25">
      <c r="Z258" s="1"/>
      <c r="AA258" s="1"/>
    </row>
    <row r="259" spans="26:27" x14ac:dyDescent="0.25">
      <c r="Z259" s="1"/>
      <c r="AA259" s="1"/>
    </row>
    <row r="260" spans="26:27" x14ac:dyDescent="0.25">
      <c r="Z260" s="1"/>
      <c r="AA260" s="1"/>
    </row>
    <row r="261" spans="26:27" x14ac:dyDescent="0.25">
      <c r="Z261" s="1"/>
      <c r="AA261" s="1"/>
    </row>
    <row r="262" spans="26:27" x14ac:dyDescent="0.25">
      <c r="Z262" s="1"/>
      <c r="AA262" s="1"/>
    </row>
    <row r="263" spans="26:27" x14ac:dyDescent="0.25">
      <c r="Z263" s="1"/>
      <c r="AA263" s="1"/>
    </row>
    <row r="264" spans="26:27" x14ac:dyDescent="0.25">
      <c r="Z264" s="1"/>
      <c r="AA264" s="1"/>
    </row>
    <row r="265" spans="26:27" x14ac:dyDescent="0.25">
      <c r="Z265" s="1"/>
      <c r="AA265" s="1"/>
    </row>
    <row r="266" spans="26:27" x14ac:dyDescent="0.25">
      <c r="Z266" s="1"/>
      <c r="AA266" s="1"/>
    </row>
    <row r="267" spans="26:27" x14ac:dyDescent="0.25">
      <c r="Z267" s="1"/>
      <c r="AA267" s="1"/>
    </row>
    <row r="268" spans="26:27" x14ac:dyDescent="0.25">
      <c r="Z268" s="1"/>
      <c r="AA268" s="1"/>
    </row>
    <row r="269" spans="26:27" x14ac:dyDescent="0.25">
      <c r="Z269" s="1"/>
      <c r="AA269" s="1"/>
    </row>
    <row r="270" spans="26:27" x14ac:dyDescent="0.25">
      <c r="Z270" s="1"/>
      <c r="AA270" s="1"/>
    </row>
    <row r="271" spans="26:27" x14ac:dyDescent="0.25">
      <c r="Z271" s="1"/>
      <c r="AA271" s="1"/>
    </row>
    <row r="272" spans="26:27" x14ac:dyDescent="0.25">
      <c r="Z272" s="1"/>
      <c r="AA272" s="1"/>
    </row>
    <row r="273" spans="26:27" x14ac:dyDescent="0.25">
      <c r="Z273" s="1"/>
      <c r="AA273" s="1"/>
    </row>
    <row r="274" spans="26:27" x14ac:dyDescent="0.25">
      <c r="Z274" s="1"/>
      <c r="AA274" s="1"/>
    </row>
    <row r="275" spans="26:27" x14ac:dyDescent="0.25">
      <c r="Z275" s="1"/>
      <c r="AA275" s="1"/>
    </row>
    <row r="276" spans="26:27" x14ac:dyDescent="0.25">
      <c r="Z276" s="1"/>
      <c r="AA276" s="1"/>
    </row>
    <row r="277" spans="26:27" x14ac:dyDescent="0.25">
      <c r="Z277" s="1"/>
      <c r="AA277" s="1"/>
    </row>
    <row r="278" spans="26:27" x14ac:dyDescent="0.25">
      <c r="Z278" s="1"/>
      <c r="AA278" s="1"/>
    </row>
    <row r="279" spans="26:27" x14ac:dyDescent="0.25">
      <c r="Z279" s="1"/>
      <c r="AA279" s="1"/>
    </row>
    <row r="280" spans="26:27" x14ac:dyDescent="0.25">
      <c r="Z280" s="1"/>
      <c r="AA280" s="1"/>
    </row>
    <row r="281" spans="26:27" x14ac:dyDescent="0.25">
      <c r="Z281" s="1"/>
      <c r="AA281" s="1"/>
    </row>
    <row r="282" spans="26:27" x14ac:dyDescent="0.25">
      <c r="Z282" s="1"/>
      <c r="AA282" s="1"/>
    </row>
    <row r="283" spans="26:27" x14ac:dyDescent="0.25">
      <c r="Z283" s="1"/>
      <c r="AA283" s="1"/>
    </row>
    <row r="284" spans="26:27" x14ac:dyDescent="0.25">
      <c r="Z284" s="1"/>
      <c r="AA284" s="1"/>
    </row>
    <row r="285" spans="26:27" x14ac:dyDescent="0.25">
      <c r="Z285" s="1"/>
      <c r="AA285" s="1"/>
    </row>
    <row r="286" spans="26:27" x14ac:dyDescent="0.25">
      <c r="Z286" s="1"/>
      <c r="AA286" s="1"/>
    </row>
    <row r="287" spans="26:27" x14ac:dyDescent="0.25">
      <c r="Z287" s="1"/>
      <c r="AA287" s="1"/>
    </row>
    <row r="288" spans="26:27" x14ac:dyDescent="0.25">
      <c r="Z288" s="1"/>
      <c r="AA288" s="1"/>
    </row>
    <row r="289" spans="26:27" x14ac:dyDescent="0.25">
      <c r="Z289" s="1"/>
      <c r="AA289" s="1"/>
    </row>
    <row r="290" spans="26:27" x14ac:dyDescent="0.25">
      <c r="Z290" s="1"/>
      <c r="AA290" s="1"/>
    </row>
    <row r="291" spans="26:27" x14ac:dyDescent="0.25">
      <c r="Z291" s="1"/>
      <c r="AA291" s="1"/>
    </row>
    <row r="292" spans="26:27" x14ac:dyDescent="0.25">
      <c r="Z292" s="1"/>
      <c r="AA292" s="1"/>
    </row>
    <row r="293" spans="26:27" x14ac:dyDescent="0.25">
      <c r="Z293" s="1"/>
      <c r="AA293" s="1"/>
    </row>
    <row r="294" spans="26:27" x14ac:dyDescent="0.25">
      <c r="Z294" s="1"/>
      <c r="AA294" s="1"/>
    </row>
    <row r="295" spans="26:27" x14ac:dyDescent="0.25">
      <c r="Z295" s="1"/>
      <c r="AA295" s="1"/>
    </row>
    <row r="296" spans="26:27" x14ac:dyDescent="0.25">
      <c r="Z296" s="1"/>
      <c r="AA296" s="1"/>
    </row>
    <row r="297" spans="26:27" x14ac:dyDescent="0.25">
      <c r="Z297" s="1"/>
      <c r="AA297" s="1"/>
    </row>
    <row r="298" spans="26:27" x14ac:dyDescent="0.25">
      <c r="Z298" s="1"/>
      <c r="AA298" s="1"/>
    </row>
    <row r="299" spans="26:27" x14ac:dyDescent="0.25">
      <c r="Z299" s="1"/>
      <c r="AA299" s="1"/>
    </row>
    <row r="300" spans="26:27" x14ac:dyDescent="0.25">
      <c r="Z300" s="1"/>
      <c r="AA300" s="1"/>
    </row>
    <row r="301" spans="26:27" x14ac:dyDescent="0.25">
      <c r="Z301" s="1"/>
      <c r="AA301" s="1"/>
    </row>
    <row r="302" spans="26:27" x14ac:dyDescent="0.25">
      <c r="Z302" s="1"/>
      <c r="AA302" s="1"/>
    </row>
    <row r="303" spans="26:27" x14ac:dyDescent="0.25">
      <c r="Z303" s="1"/>
      <c r="AA303" s="1"/>
    </row>
    <row r="304" spans="26:27" x14ac:dyDescent="0.25">
      <c r="Z304" s="1"/>
      <c r="AA304" s="1"/>
    </row>
    <row r="305" spans="26:27" x14ac:dyDescent="0.25">
      <c r="Z305" s="1"/>
      <c r="AA305" s="1"/>
    </row>
    <row r="306" spans="26:27" x14ac:dyDescent="0.25">
      <c r="Z306" s="1"/>
      <c r="AA306" s="1"/>
    </row>
    <row r="307" spans="26:27" x14ac:dyDescent="0.25">
      <c r="Z307" s="1"/>
      <c r="AA307" s="1"/>
    </row>
    <row r="308" spans="26:27" x14ac:dyDescent="0.25">
      <c r="Z308" s="1"/>
      <c r="AA308" s="1"/>
    </row>
    <row r="309" spans="26:27" x14ac:dyDescent="0.25">
      <c r="Z309" s="1"/>
      <c r="AA309" s="1"/>
    </row>
    <row r="310" spans="26:27" x14ac:dyDescent="0.25">
      <c r="Z310" s="1"/>
      <c r="AA310" s="1"/>
    </row>
    <row r="311" spans="26:27" x14ac:dyDescent="0.25">
      <c r="Z311" s="1"/>
      <c r="AA311" s="1"/>
    </row>
    <row r="312" spans="26:27" x14ac:dyDescent="0.25">
      <c r="Z312" s="1"/>
      <c r="AA312" s="1"/>
    </row>
    <row r="313" spans="26:27" x14ac:dyDescent="0.25">
      <c r="Z313" s="1"/>
      <c r="AA313" s="1"/>
    </row>
    <row r="314" spans="26:27" x14ac:dyDescent="0.25">
      <c r="Z314" s="1"/>
      <c r="AA314" s="1"/>
    </row>
    <row r="315" spans="26:27" x14ac:dyDescent="0.25">
      <c r="Z315" s="1"/>
      <c r="AA315" s="1"/>
    </row>
    <row r="316" spans="26:27" x14ac:dyDescent="0.25">
      <c r="Z316" s="1"/>
      <c r="AA316" s="1"/>
    </row>
    <row r="317" spans="26:27" x14ac:dyDescent="0.25">
      <c r="Z317" s="1"/>
      <c r="AA317" s="1"/>
    </row>
    <row r="318" spans="26:27" x14ac:dyDescent="0.25">
      <c r="Z318" s="1"/>
      <c r="AA318" s="1"/>
    </row>
    <row r="319" spans="26:27" x14ac:dyDescent="0.25">
      <c r="Z319" s="1"/>
      <c r="AA319" s="1"/>
    </row>
    <row r="320" spans="26:27" x14ac:dyDescent="0.25">
      <c r="Z320" s="1"/>
      <c r="AA320" s="1"/>
    </row>
    <row r="321" spans="26:27" x14ac:dyDescent="0.25">
      <c r="Z321" s="1"/>
      <c r="AA321" s="1"/>
    </row>
    <row r="322" spans="26:27" x14ac:dyDescent="0.25">
      <c r="Z322" s="1"/>
      <c r="AA322" s="1"/>
    </row>
    <row r="323" spans="26:27" x14ac:dyDescent="0.25">
      <c r="Z323" s="1"/>
      <c r="AA323" s="1"/>
    </row>
    <row r="324" spans="26:27" x14ac:dyDescent="0.25">
      <c r="Z324" s="1"/>
      <c r="AA324" s="1"/>
    </row>
    <row r="325" spans="26:27" x14ac:dyDescent="0.25">
      <c r="Z325" s="1"/>
      <c r="AA325" s="1"/>
    </row>
    <row r="326" spans="26:27" x14ac:dyDescent="0.25">
      <c r="Z326" s="1"/>
      <c r="AA326" s="1"/>
    </row>
    <row r="327" spans="26:27" x14ac:dyDescent="0.25">
      <c r="Z327" s="1"/>
      <c r="AA327" s="1"/>
    </row>
    <row r="328" spans="26:27" x14ac:dyDescent="0.25">
      <c r="Z328" s="1"/>
      <c r="AA328" s="1"/>
    </row>
    <row r="329" spans="26:27" x14ac:dyDescent="0.25">
      <c r="Z329" s="1"/>
      <c r="AA329" s="1"/>
    </row>
    <row r="330" spans="26:27" x14ac:dyDescent="0.25">
      <c r="Z330" s="1"/>
      <c r="AA330" s="1"/>
    </row>
    <row r="331" spans="26:27" x14ac:dyDescent="0.25">
      <c r="Z331" s="1"/>
      <c r="AA331" s="1"/>
    </row>
    <row r="332" spans="26:27" x14ac:dyDescent="0.25">
      <c r="Z332" s="1"/>
      <c r="AA332" s="1"/>
    </row>
    <row r="333" spans="26:27" x14ac:dyDescent="0.25">
      <c r="Z333" s="1"/>
      <c r="AA333" s="1"/>
    </row>
    <row r="334" spans="26:27" x14ac:dyDescent="0.25">
      <c r="Z334" s="1"/>
      <c r="AA334" s="1"/>
    </row>
    <row r="335" spans="26:27" x14ac:dyDescent="0.25">
      <c r="Z335" s="1"/>
      <c r="AA335" s="1"/>
    </row>
    <row r="336" spans="26:27" x14ac:dyDescent="0.25">
      <c r="Z336" s="1"/>
      <c r="AA336" s="1"/>
    </row>
    <row r="337" spans="26:27" x14ac:dyDescent="0.25">
      <c r="Z337" s="1"/>
      <c r="AA337" s="1"/>
    </row>
    <row r="338" spans="26:27" x14ac:dyDescent="0.25">
      <c r="Z338" s="1"/>
      <c r="AA338" s="1"/>
    </row>
    <row r="339" spans="26:27" x14ac:dyDescent="0.25">
      <c r="Z339" s="1"/>
      <c r="AA339" s="1"/>
    </row>
    <row r="340" spans="26:27" x14ac:dyDescent="0.25">
      <c r="Z340" s="1"/>
      <c r="AA340" s="1"/>
    </row>
    <row r="341" spans="26:27" x14ac:dyDescent="0.25">
      <c r="Z341" s="1"/>
      <c r="AA341" s="1"/>
    </row>
    <row r="342" spans="26:27" x14ac:dyDescent="0.25">
      <c r="Z342" s="1"/>
      <c r="AA342" s="1"/>
    </row>
    <row r="343" spans="26:27" x14ac:dyDescent="0.25">
      <c r="Z343" s="1"/>
      <c r="AA343" s="1"/>
    </row>
    <row r="344" spans="26:27" x14ac:dyDescent="0.25">
      <c r="Z344" s="1"/>
      <c r="AA344" s="1"/>
    </row>
    <row r="345" spans="26:27" x14ac:dyDescent="0.25">
      <c r="Z345" s="1"/>
      <c r="AA345" s="1"/>
    </row>
    <row r="346" spans="26:27" x14ac:dyDescent="0.25">
      <c r="Z346" s="1"/>
      <c r="AA346" s="1"/>
    </row>
    <row r="347" spans="26:27" x14ac:dyDescent="0.25">
      <c r="Z347" s="1"/>
      <c r="AA347" s="1"/>
    </row>
    <row r="348" spans="26:27" x14ac:dyDescent="0.25">
      <c r="Z348" s="1"/>
      <c r="AA348" s="1"/>
    </row>
    <row r="349" spans="26:27" x14ac:dyDescent="0.25">
      <c r="Z349" s="1"/>
      <c r="AA349" s="1"/>
    </row>
    <row r="350" spans="26:27" x14ac:dyDescent="0.25">
      <c r="Z350" s="1"/>
      <c r="AA350" s="1"/>
    </row>
    <row r="351" spans="26:27" x14ac:dyDescent="0.25">
      <c r="Z351" s="1"/>
      <c r="AA351" s="1"/>
    </row>
    <row r="352" spans="26:27" x14ac:dyDescent="0.25">
      <c r="Z352" s="1"/>
      <c r="AA352" s="1"/>
    </row>
    <row r="353" spans="26:27" x14ac:dyDescent="0.25">
      <c r="Z353" s="1"/>
      <c r="AA353" s="1"/>
    </row>
    <row r="354" spans="26:27" x14ac:dyDescent="0.25">
      <c r="Z354" s="1"/>
      <c r="AA354" s="1"/>
    </row>
    <row r="355" spans="26:27" x14ac:dyDescent="0.25">
      <c r="Z355" s="1"/>
      <c r="AA355" s="1"/>
    </row>
    <row r="356" spans="26:27" x14ac:dyDescent="0.25">
      <c r="Z356" s="1"/>
      <c r="AA356" s="1"/>
    </row>
    <row r="357" spans="26:27" x14ac:dyDescent="0.25">
      <c r="Z357" s="1"/>
      <c r="AA357" s="1"/>
    </row>
    <row r="358" spans="26:27" x14ac:dyDescent="0.25">
      <c r="Z358" s="1"/>
      <c r="AA358" s="1"/>
    </row>
    <row r="359" spans="26:27" x14ac:dyDescent="0.25">
      <c r="Z359" s="1"/>
      <c r="AA359" s="1"/>
    </row>
    <row r="360" spans="26:27" x14ac:dyDescent="0.25">
      <c r="Z360" s="1"/>
      <c r="AA360" s="1"/>
    </row>
    <row r="361" spans="26:27" x14ac:dyDescent="0.25">
      <c r="Z361" s="1"/>
      <c r="AA361" s="1"/>
    </row>
    <row r="362" spans="26:27" x14ac:dyDescent="0.25">
      <c r="Z362" s="1"/>
      <c r="AA362" s="1"/>
    </row>
    <row r="363" spans="26:27" x14ac:dyDescent="0.25">
      <c r="Z363" s="1"/>
      <c r="AA363" s="1"/>
    </row>
    <row r="364" spans="26:27" x14ac:dyDescent="0.25">
      <c r="Z364" s="1"/>
      <c r="AA364" s="1"/>
    </row>
    <row r="365" spans="26:27" x14ac:dyDescent="0.25">
      <c r="Z365" s="1"/>
      <c r="AA365" s="1"/>
    </row>
    <row r="366" spans="26:27" x14ac:dyDescent="0.25">
      <c r="Z366" s="1"/>
      <c r="AA366" s="1"/>
    </row>
    <row r="367" spans="26:27" x14ac:dyDescent="0.25">
      <c r="Z367" s="1"/>
      <c r="AA367" s="1"/>
    </row>
    <row r="368" spans="26:27" x14ac:dyDescent="0.25">
      <c r="Z368" s="1"/>
      <c r="AA368" s="1"/>
    </row>
    <row r="369" spans="26:27" x14ac:dyDescent="0.25">
      <c r="Z369" s="1"/>
      <c r="AA369" s="1"/>
    </row>
    <row r="370" spans="26:27" x14ac:dyDescent="0.25">
      <c r="Z370" s="1"/>
      <c r="AA370" s="1"/>
    </row>
    <row r="371" spans="26:27" x14ac:dyDescent="0.25">
      <c r="Z371" s="1"/>
      <c r="AA371" s="1"/>
    </row>
    <row r="372" spans="26:27" x14ac:dyDescent="0.25">
      <c r="Z372" s="1"/>
      <c r="AA372" s="1"/>
    </row>
    <row r="373" spans="26:27" x14ac:dyDescent="0.25">
      <c r="Z373" s="1"/>
      <c r="AA373" s="1"/>
    </row>
    <row r="374" spans="26:27" x14ac:dyDescent="0.25">
      <c r="Z374" s="1"/>
      <c r="AA374" s="1"/>
    </row>
    <row r="375" spans="26:27" x14ac:dyDescent="0.25">
      <c r="Z375" s="1"/>
      <c r="AA375" s="1"/>
    </row>
    <row r="376" spans="26:27" x14ac:dyDescent="0.25">
      <c r="Z376" s="1"/>
      <c r="AA376" s="1"/>
    </row>
    <row r="377" spans="26:27" x14ac:dyDescent="0.25">
      <c r="Z377" s="1"/>
      <c r="AA377" s="1"/>
    </row>
    <row r="378" spans="26:27" x14ac:dyDescent="0.25">
      <c r="Z378" s="1"/>
      <c r="AA378" s="1"/>
    </row>
    <row r="379" spans="26:27" x14ac:dyDescent="0.25">
      <c r="Z379" s="1"/>
      <c r="AA379" s="1"/>
    </row>
    <row r="380" spans="26:27" x14ac:dyDescent="0.25">
      <c r="Z380" s="1"/>
      <c r="AA380" s="1"/>
    </row>
    <row r="381" spans="26:27" x14ac:dyDescent="0.25">
      <c r="Z381" s="1"/>
      <c r="AA381" s="1"/>
    </row>
    <row r="382" spans="26:27" x14ac:dyDescent="0.25">
      <c r="Z382" s="1"/>
      <c r="AA382" s="1"/>
    </row>
    <row r="383" spans="26:27" x14ac:dyDescent="0.25">
      <c r="Z383" s="1"/>
      <c r="AA383" s="1"/>
    </row>
    <row r="384" spans="26:27" x14ac:dyDescent="0.25">
      <c r="Z384" s="1"/>
      <c r="AA384" s="1"/>
    </row>
    <row r="385" spans="26:27" x14ac:dyDescent="0.25">
      <c r="Z385" s="1"/>
      <c r="AA385" s="1"/>
    </row>
    <row r="386" spans="26:27" x14ac:dyDescent="0.25">
      <c r="Z386" s="1"/>
      <c r="AA386" s="1"/>
    </row>
    <row r="387" spans="26:27" x14ac:dyDescent="0.25">
      <c r="Z387" s="1"/>
      <c r="AA387" s="1"/>
    </row>
    <row r="388" spans="26:27" x14ac:dyDescent="0.25">
      <c r="Z388" s="1"/>
      <c r="AA388" s="1"/>
    </row>
    <row r="389" spans="26:27" x14ac:dyDescent="0.25">
      <c r="Z389" s="1"/>
      <c r="AA389" s="1"/>
    </row>
    <row r="390" spans="26:27" x14ac:dyDescent="0.25">
      <c r="Z390" s="1"/>
      <c r="AA390" s="1"/>
    </row>
    <row r="391" spans="26:27" x14ac:dyDescent="0.25">
      <c r="Z391" s="1"/>
      <c r="AA391" s="1"/>
    </row>
    <row r="392" spans="26:27" x14ac:dyDescent="0.25">
      <c r="Z392" s="1"/>
      <c r="AA392" s="1"/>
    </row>
    <row r="393" spans="26:27" x14ac:dyDescent="0.25">
      <c r="Z393" s="1"/>
      <c r="AA393" s="1"/>
    </row>
    <row r="394" spans="26:27" x14ac:dyDescent="0.25">
      <c r="Z394" s="1"/>
      <c r="AA394" s="1"/>
    </row>
    <row r="395" spans="26:27" x14ac:dyDescent="0.25">
      <c r="Z395" s="1"/>
      <c r="AA395" s="1"/>
    </row>
    <row r="396" spans="26:27" x14ac:dyDescent="0.25">
      <c r="Z396" s="1"/>
      <c r="AA396" s="1"/>
    </row>
    <row r="397" spans="26:27" x14ac:dyDescent="0.25">
      <c r="Z397" s="1"/>
      <c r="AA397" s="1"/>
    </row>
    <row r="398" spans="26:27" x14ac:dyDescent="0.25">
      <c r="Z398" s="1"/>
      <c r="AA398" s="1"/>
    </row>
    <row r="399" spans="26:27" x14ac:dyDescent="0.25">
      <c r="Z399" s="1"/>
      <c r="AA399" s="1"/>
    </row>
    <row r="400" spans="26:27" x14ac:dyDescent="0.25">
      <c r="Z400" s="1"/>
      <c r="AA400" s="1"/>
    </row>
    <row r="401" spans="26:27" x14ac:dyDescent="0.25">
      <c r="Z401" s="1"/>
      <c r="AA401" s="1"/>
    </row>
    <row r="402" spans="26:27" x14ac:dyDescent="0.25">
      <c r="Z402" s="1"/>
      <c r="AA402" s="1"/>
    </row>
    <row r="403" spans="26:27" x14ac:dyDescent="0.25">
      <c r="Z403" s="1"/>
      <c r="AA403" s="1"/>
    </row>
    <row r="404" spans="26:27" x14ac:dyDescent="0.25">
      <c r="Z404" s="1"/>
      <c r="AA404" s="1"/>
    </row>
    <row r="405" spans="26:27" x14ac:dyDescent="0.25">
      <c r="Z405" s="1"/>
      <c r="AA405" s="1"/>
    </row>
    <row r="406" spans="26:27" x14ac:dyDescent="0.25">
      <c r="Z406" s="1"/>
      <c r="AA406" s="1"/>
    </row>
    <row r="407" spans="26:27" x14ac:dyDescent="0.25">
      <c r="Z407" s="1"/>
      <c r="AA407" s="1"/>
    </row>
    <row r="408" spans="26:27" x14ac:dyDescent="0.25">
      <c r="Z408" s="1"/>
      <c r="AA408" s="1"/>
    </row>
    <row r="409" spans="26:27" x14ac:dyDescent="0.25">
      <c r="Z409" s="1"/>
      <c r="AA409" s="1"/>
    </row>
    <row r="410" spans="26:27" x14ac:dyDescent="0.25">
      <c r="Z410" s="1"/>
      <c r="AA410" s="1"/>
    </row>
    <row r="411" spans="26:27" x14ac:dyDescent="0.25">
      <c r="Z411" s="1"/>
      <c r="AA411" s="1"/>
    </row>
    <row r="412" spans="26:27" x14ac:dyDescent="0.25">
      <c r="Z412" s="1"/>
      <c r="AA412" s="1"/>
    </row>
    <row r="413" spans="26:27" x14ac:dyDescent="0.25">
      <c r="Z413" s="1"/>
      <c r="AA413" s="1"/>
    </row>
    <row r="414" spans="26:27" x14ac:dyDescent="0.25">
      <c r="Z414" s="1"/>
      <c r="AA414" s="1"/>
    </row>
    <row r="415" spans="26:27" x14ac:dyDescent="0.25">
      <c r="Z415" s="1"/>
      <c r="AA415" s="1"/>
    </row>
    <row r="416" spans="26:27" x14ac:dyDescent="0.25">
      <c r="Z416" s="1"/>
      <c r="AA416" s="1"/>
    </row>
    <row r="417" spans="26:27" x14ac:dyDescent="0.25">
      <c r="Z417" s="1"/>
      <c r="AA417" s="1"/>
    </row>
    <row r="418" spans="26:27" x14ac:dyDescent="0.25">
      <c r="Z418" s="1"/>
      <c r="AA418" s="1"/>
    </row>
    <row r="419" spans="26:27" x14ac:dyDescent="0.25">
      <c r="Z419" s="1"/>
      <c r="AA419" s="1"/>
    </row>
    <row r="420" spans="26:27" x14ac:dyDescent="0.25">
      <c r="Z420" s="1"/>
      <c r="AA420" s="1"/>
    </row>
    <row r="421" spans="26:27" x14ac:dyDescent="0.25">
      <c r="Z421" s="1"/>
      <c r="AA421" s="1"/>
    </row>
    <row r="422" spans="26:27" x14ac:dyDescent="0.25">
      <c r="Z422" s="1"/>
      <c r="AA422" s="1"/>
    </row>
    <row r="423" spans="26:27" x14ac:dyDescent="0.25">
      <c r="Z423" s="1"/>
      <c r="AA423" s="1"/>
    </row>
    <row r="424" spans="26:27" x14ac:dyDescent="0.25">
      <c r="Z424" s="1"/>
      <c r="AA424" s="1"/>
    </row>
    <row r="425" spans="26:27" x14ac:dyDescent="0.25">
      <c r="Z425" s="1"/>
      <c r="AA425" s="1"/>
    </row>
    <row r="426" spans="26:27" x14ac:dyDescent="0.25">
      <c r="Z426" s="1"/>
      <c r="AA426" s="1"/>
    </row>
    <row r="427" spans="26:27" x14ac:dyDescent="0.25">
      <c r="Z427" s="1"/>
      <c r="AA427" s="1"/>
    </row>
    <row r="428" spans="26:27" x14ac:dyDescent="0.25">
      <c r="Z428" s="1"/>
      <c r="AA428" s="1"/>
    </row>
    <row r="429" spans="26:27" x14ac:dyDescent="0.25">
      <c r="Z429" s="1"/>
      <c r="AA429" s="1"/>
    </row>
    <row r="430" spans="26:27" x14ac:dyDescent="0.25">
      <c r="Z430" s="1"/>
      <c r="AA430" s="1"/>
    </row>
    <row r="431" spans="26:27" x14ac:dyDescent="0.25">
      <c r="Z431" s="1"/>
      <c r="AA431" s="1"/>
    </row>
    <row r="432" spans="26:27" x14ac:dyDescent="0.25">
      <c r="Z432" s="1"/>
      <c r="AA432" s="1"/>
    </row>
    <row r="433" spans="26:27" x14ac:dyDescent="0.25">
      <c r="Z433" s="1"/>
      <c r="AA433" s="1"/>
    </row>
    <row r="434" spans="26:27" x14ac:dyDescent="0.25">
      <c r="Z434" s="1"/>
      <c r="AA434" s="1"/>
    </row>
    <row r="435" spans="26:27" x14ac:dyDescent="0.25">
      <c r="Z435" s="1"/>
      <c r="AA435" s="1"/>
    </row>
    <row r="436" spans="26:27" x14ac:dyDescent="0.25">
      <c r="Z436" s="1"/>
      <c r="AA436" s="1"/>
    </row>
    <row r="437" spans="26:27" x14ac:dyDescent="0.25">
      <c r="Z437" s="1"/>
      <c r="AA437" s="1"/>
    </row>
    <row r="438" spans="26:27" x14ac:dyDescent="0.25">
      <c r="Z438" s="1"/>
      <c r="AA438" s="1"/>
    </row>
    <row r="439" spans="26:27" x14ac:dyDescent="0.25">
      <c r="Z439" s="1"/>
      <c r="AA439" s="1"/>
    </row>
    <row r="440" spans="26:27" x14ac:dyDescent="0.25">
      <c r="Z440" s="1"/>
      <c r="AA440" s="1"/>
    </row>
    <row r="441" spans="26:27" x14ac:dyDescent="0.25">
      <c r="Z441" s="1"/>
      <c r="AA441" s="1"/>
    </row>
    <row r="442" spans="26:27" x14ac:dyDescent="0.25">
      <c r="Z442" s="1"/>
      <c r="AA442" s="1"/>
    </row>
    <row r="443" spans="26:27" x14ac:dyDescent="0.25">
      <c r="Z443" s="1"/>
      <c r="AA443" s="1"/>
    </row>
    <row r="444" spans="26:27" x14ac:dyDescent="0.25">
      <c r="Z444" s="1"/>
      <c r="AA444" s="1"/>
    </row>
    <row r="445" spans="26:27" x14ac:dyDescent="0.25">
      <c r="Z445" s="1"/>
      <c r="AA445" s="1"/>
    </row>
    <row r="446" spans="26:27" x14ac:dyDescent="0.25">
      <c r="Z446" s="1"/>
      <c r="AA446" s="1"/>
    </row>
    <row r="447" spans="26:27" x14ac:dyDescent="0.25">
      <c r="Z447" s="1"/>
      <c r="AA447" s="1"/>
    </row>
    <row r="448" spans="26:27" x14ac:dyDescent="0.25">
      <c r="Z448" s="1"/>
      <c r="AA448" s="1"/>
    </row>
    <row r="449" spans="26:27" x14ac:dyDescent="0.25">
      <c r="Z449" s="1"/>
      <c r="AA449" s="1"/>
    </row>
    <row r="450" spans="26:27" x14ac:dyDescent="0.25">
      <c r="Z450" s="1"/>
      <c r="AA450" s="1"/>
    </row>
    <row r="451" spans="26:27" x14ac:dyDescent="0.25">
      <c r="Z451" s="1"/>
      <c r="AA451" s="1"/>
    </row>
    <row r="452" spans="26:27" x14ac:dyDescent="0.25">
      <c r="Z452" s="1"/>
      <c r="AA452" s="1"/>
    </row>
    <row r="453" spans="26:27" x14ac:dyDescent="0.25">
      <c r="Z453" s="1"/>
      <c r="AA453" s="1"/>
    </row>
    <row r="454" spans="26:27" x14ac:dyDescent="0.25">
      <c r="Z454" s="1"/>
      <c r="AA454" s="1"/>
    </row>
    <row r="455" spans="26:27" x14ac:dyDescent="0.25">
      <c r="Z455" s="1"/>
      <c r="AA455" s="1"/>
    </row>
    <row r="456" spans="26:27" x14ac:dyDescent="0.25">
      <c r="Z456" s="1"/>
      <c r="AA456" s="1"/>
    </row>
  </sheetData>
  <mergeCells count="20">
    <mergeCell ref="Z13:AA13"/>
    <mergeCell ref="Z14:AA14"/>
    <mergeCell ref="Z15:AA15"/>
    <mergeCell ref="Z16:AA16"/>
    <mergeCell ref="Z17:AA17"/>
    <mergeCell ref="Z8:AA8"/>
    <mergeCell ref="Z9:AA9"/>
    <mergeCell ref="Z10:AA10"/>
    <mergeCell ref="Z11:AA11"/>
    <mergeCell ref="Z12:AA12"/>
    <mergeCell ref="Z3:AA3"/>
    <mergeCell ref="Z4:AA4"/>
    <mergeCell ref="Z5:AA5"/>
    <mergeCell ref="Z6:AA6"/>
    <mergeCell ref="Z7:AA7"/>
    <mergeCell ref="D1:F1"/>
    <mergeCell ref="G1:P1"/>
    <mergeCell ref="Q1:T1"/>
    <mergeCell ref="U1:Y1"/>
    <mergeCell ref="Z1:AA2"/>
  </mergeCells>
  <conditionalFormatting sqref="X3:X17">
    <cfRule type="beginsWith" dxfId="7" priority="1" operator="beginsWith" text="L">
      <formula>LEFT(X3,LEN("L"))="L"</formula>
    </cfRule>
    <cfRule type="beginsWith" dxfId="6" priority="2" operator="beginsWith" text="K">
      <formula>LEFT(X3,LEN("K"))="K"</formula>
    </cfRule>
    <cfRule type="beginsWith" dxfId="5" priority="3" operator="beginsWith" text="J">
      <formula>LEFT(X3,LEN("J"))="J"</formula>
    </cfRule>
  </conditionalFormatting>
  <dataValidations count="2">
    <dataValidation type="list" allowBlank="1" showInputMessage="1" showErrorMessage="1" sqref="F4:F17 G3:I17 D3:E17 P3:P17 L3:N17">
      <formula1>$AC$3:$AC$4</formula1>
    </dataValidation>
    <dataValidation type="list" allowBlank="1" showInputMessage="1" showErrorMessage="1" sqref="J3:K17 F3 Q3:R17 O3:O17">
      <formula1>$AD$3:$AD$5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Q29"/>
  <sheetViews>
    <sheetView topLeftCell="C1" workbookViewId="0">
      <selection activeCell="I25" sqref="I25"/>
    </sheetView>
  </sheetViews>
  <sheetFormatPr baseColWidth="10" defaultRowHeight="15" x14ac:dyDescent="0.25"/>
  <cols>
    <col min="1" max="1" width="33.7109375" bestFit="1" customWidth="1"/>
    <col min="2" max="2" width="8.42578125" customWidth="1"/>
    <col min="7" max="7" width="33.7109375" bestFit="1" customWidth="1"/>
    <col min="13" max="13" width="26.85546875" bestFit="1" customWidth="1"/>
  </cols>
  <sheetData>
    <row r="2" spans="1:17" x14ac:dyDescent="0.25">
      <c r="A2" s="152" t="s">
        <v>171</v>
      </c>
      <c r="G2" s="152" t="s">
        <v>30</v>
      </c>
      <c r="M2" s="152" t="s">
        <v>31</v>
      </c>
    </row>
    <row r="3" spans="1:17" x14ac:dyDescent="0.25">
      <c r="A3" s="69" t="s">
        <v>50</v>
      </c>
      <c r="B3" s="69" t="s">
        <v>20</v>
      </c>
      <c r="C3" s="88" t="str">
        <f>'15 tickets - Octobre 2019'!B1</f>
        <v>Octobre</v>
      </c>
      <c r="D3" s="88" t="str">
        <f>'15 tickets - Novembre 2019'!B1</f>
        <v>Novembre</v>
      </c>
      <c r="E3" s="64">
        <f>'15 tickets - Décembre 2019'!B1</f>
        <v>0</v>
      </c>
      <c r="G3" s="69" t="s">
        <v>50</v>
      </c>
      <c r="H3" s="69" t="s">
        <v>172</v>
      </c>
      <c r="I3" s="88" t="str">
        <f>'15 tickets - Octobre 2019'!B1</f>
        <v>Octobre</v>
      </c>
      <c r="J3" s="88" t="str">
        <f>'15 tickets - Novembre 2019'!B1</f>
        <v>Novembre</v>
      </c>
      <c r="K3" s="64">
        <f>'15 tickets - Décembre 2019'!B1</f>
        <v>0</v>
      </c>
      <c r="M3" s="69" t="s">
        <v>6</v>
      </c>
      <c r="N3" s="69" t="s">
        <v>172</v>
      </c>
      <c r="O3" s="88" t="str">
        <f>'15 tickets - Octobre 2019'!B1</f>
        <v>Octobre</v>
      </c>
      <c r="P3" s="88" t="str">
        <f>'15 tickets - Novembre 2019'!B1</f>
        <v>Novembre</v>
      </c>
      <c r="Q3" s="64">
        <f>'15 tickets - Décembre 2019'!B1</f>
        <v>0</v>
      </c>
    </row>
    <row r="4" spans="1:17" x14ac:dyDescent="0.25">
      <c r="A4" s="65" t="s">
        <v>25</v>
      </c>
      <c r="B4" s="89"/>
      <c r="C4" s="93">
        <f>AVERAGE('15 tickets - Octobre 2019'!V3:V17)</f>
        <v>3.45</v>
      </c>
      <c r="D4" s="93">
        <f>AVERAGE('15 tickets - Novembre 2019'!V3:V17)</f>
        <v>4.4000000000000004</v>
      </c>
      <c r="E4" s="94">
        <f>AVERAGE('15 tickets - Décembre 2019'!V3:V16)</f>
        <v>0</v>
      </c>
      <c r="G4" s="65" t="s">
        <v>25</v>
      </c>
      <c r="H4" s="89"/>
      <c r="I4" s="93">
        <f>AVERAGE('15 tickets - Octobre 2019'!V3:V14)</f>
        <v>3.5208333333333335</v>
      </c>
      <c r="J4" s="93">
        <f>AVERAGE('15 tickets - Novembre 2019'!V3:V14)</f>
        <v>4.25</v>
      </c>
      <c r="K4" s="94">
        <f>AVERAGE('15 tickets - Décembre 2019'!V3:V14)</f>
        <v>0</v>
      </c>
      <c r="M4" s="65" t="s">
        <v>25</v>
      </c>
      <c r="N4" s="89"/>
      <c r="O4" s="93">
        <f>AVERAGE('15 tickets - Octobre 2019'!V15:V17)</f>
        <v>3.1666666666666665</v>
      </c>
      <c r="P4" s="93">
        <f>AVERAGE('15 tickets - Novembre 2019'!V15:V17)</f>
        <v>5</v>
      </c>
      <c r="Q4" s="94">
        <f>AVERAGE('15 tickets - Décembre 2019'!V15:V17)</f>
        <v>0</v>
      </c>
    </row>
    <row r="5" spans="1:17" x14ac:dyDescent="0.25">
      <c r="A5" s="69"/>
      <c r="B5" s="69"/>
      <c r="C5" s="70"/>
      <c r="D5" s="70"/>
      <c r="E5" s="71"/>
      <c r="G5" s="69"/>
      <c r="H5" s="69"/>
      <c r="I5" s="70"/>
      <c r="J5" s="70"/>
      <c r="K5" s="71"/>
      <c r="M5" s="69"/>
      <c r="N5" s="69"/>
      <c r="O5" s="70"/>
      <c r="P5" s="70"/>
      <c r="Q5" s="71"/>
    </row>
    <row r="6" spans="1:17" x14ac:dyDescent="0.25">
      <c r="A6" s="65" t="s">
        <v>51</v>
      </c>
      <c r="B6" s="65"/>
      <c r="C6" s="65">
        <f>SUM(C7:C8)</f>
        <v>15</v>
      </c>
      <c r="D6" s="65">
        <f t="shared" ref="D6:E6" si="0">SUM(D7:D8)</f>
        <v>15</v>
      </c>
      <c r="E6" s="90">
        <f t="shared" si="0"/>
        <v>0</v>
      </c>
      <c r="G6" s="65" t="s">
        <v>51</v>
      </c>
      <c r="H6" s="65"/>
      <c r="I6" s="65">
        <f>SUM(I7:I8)</f>
        <v>12</v>
      </c>
      <c r="J6" s="65">
        <f>SUM(J7:J8)</f>
        <v>12</v>
      </c>
      <c r="K6" s="90">
        <f>SUM(K7:K8)</f>
        <v>0</v>
      </c>
      <c r="M6" s="65" t="s">
        <v>51</v>
      </c>
      <c r="N6" s="65"/>
      <c r="O6" s="65">
        <f>SUM(O7:O8)</f>
        <v>3</v>
      </c>
      <c r="P6" s="65">
        <f>SUM(P7:P8)</f>
        <v>3</v>
      </c>
      <c r="Q6" s="90">
        <f>SUM(Q7:Q8)</f>
        <v>0</v>
      </c>
    </row>
    <row r="7" spans="1:17" x14ac:dyDescent="0.25">
      <c r="A7" s="69"/>
      <c r="B7" s="70">
        <v>1</v>
      </c>
      <c r="C7" s="70">
        <f>COUNTIF('15 tickets - Octobre 2019'!L3:L17,'Statistiques qualité '!$B7)</f>
        <v>14</v>
      </c>
      <c r="D7" s="70">
        <f>COUNTIF('15 tickets - Novembre 2019'!L3:L17,'Statistiques qualité '!$B7)</f>
        <v>15</v>
      </c>
      <c r="E7" s="71">
        <f>COUNTIF('15 tickets - Décembre 2019'!L3:L17,'Statistiques qualité '!$B7)</f>
        <v>0</v>
      </c>
      <c r="G7" s="69"/>
      <c r="H7" s="70">
        <v>1</v>
      </c>
      <c r="I7" s="70">
        <f>COUNTIF('15 tickets - Octobre 2019'!$L$3:$L$14,'Statistiques qualité '!$H$7)</f>
        <v>12</v>
      </c>
      <c r="J7" s="70">
        <f>COUNTIF('15 tickets - Novembre 2019'!$L$3:$L$14,'Statistiques qualité '!$H$7)</f>
        <v>12</v>
      </c>
      <c r="K7" s="70">
        <f>COUNTIF('15 tickets - Décembre 2019'!$L$3:$L$14,'Statistiques qualité '!$H$7)</f>
        <v>0</v>
      </c>
      <c r="M7" s="69"/>
      <c r="N7" s="70">
        <v>1</v>
      </c>
      <c r="O7" s="70">
        <f>COUNTIF('15 tickets - Octobre 2019'!L15:L17,'Statistiques qualité '!$N$7)</f>
        <v>2</v>
      </c>
      <c r="P7" s="70">
        <f>COUNTIF('15 tickets - Novembre 2019'!L15:L17,'Statistiques qualité '!$N$7)</f>
        <v>3</v>
      </c>
      <c r="Q7" s="70">
        <f>COUNTIF('15 tickets - Décembre 2019'!L15:L17,'Statistiques qualité '!$N$7)</f>
        <v>0</v>
      </c>
    </row>
    <row r="8" spans="1:17" ht="15.75" thickBot="1" x14ac:dyDescent="0.3">
      <c r="A8" s="65"/>
      <c r="B8" s="78">
        <v>0</v>
      </c>
      <c r="C8" s="78">
        <f>COUNTIF('15 tickets - Octobre 2019'!L3:L17,'Statistiques qualité '!$B8)</f>
        <v>1</v>
      </c>
      <c r="D8" s="78">
        <f>COUNTIF('15 tickets - Novembre 2019'!L3:L17,'Statistiques qualité '!$B8)</f>
        <v>0</v>
      </c>
      <c r="E8" s="83">
        <f>COUNTIF('15 tickets - Décembre 2019'!L3:L17,'Statistiques qualité '!$B8)</f>
        <v>0</v>
      </c>
      <c r="G8" s="65"/>
      <c r="H8" s="78">
        <v>0</v>
      </c>
      <c r="I8" s="65">
        <f>COUNTIF('15 tickets - Octobre 2019'!$L$3:$L$14,'Statistiques qualité '!$H$8)</f>
        <v>0</v>
      </c>
      <c r="J8" s="78">
        <f>COUNTIF('15 tickets - Novembre 2019'!$L$3:$L$14,'Statistiques qualité '!$H$8)</f>
        <v>0</v>
      </c>
      <c r="K8" s="83">
        <f>COUNTIF('15 tickets - Décembre 2019'!$L$3:$L$14,'Statistiques qualité '!$H$8)</f>
        <v>0</v>
      </c>
      <c r="M8" s="65"/>
      <c r="N8" s="78">
        <v>0</v>
      </c>
      <c r="O8" s="65">
        <f>COUNTIF('15 tickets - Octobre 2019'!L15:L17,'Statistiques qualité '!$N$8)</f>
        <v>1</v>
      </c>
      <c r="P8" s="78">
        <f>COUNTIF('15 tickets - Novembre 2019'!L15:L17,'Statistiques qualité '!$N$8)</f>
        <v>0</v>
      </c>
      <c r="Q8" s="83">
        <f>COUNTIF('15 tickets - Décembre 2019'!L15:L17,'Statistiques qualité '!$N$8)</f>
        <v>0</v>
      </c>
    </row>
    <row r="9" spans="1:17" x14ac:dyDescent="0.25">
      <c r="A9" s="80" t="s">
        <v>52</v>
      </c>
      <c r="B9" s="81"/>
      <c r="C9" s="80">
        <f>SUM(C10:C11)</f>
        <v>15</v>
      </c>
      <c r="D9" s="80">
        <f t="shared" ref="D9:E9" si="1">SUM(D10:D11)</f>
        <v>15</v>
      </c>
      <c r="E9" s="82">
        <f t="shared" si="1"/>
        <v>0</v>
      </c>
      <c r="G9" s="80" t="s">
        <v>52</v>
      </c>
      <c r="H9" s="81"/>
      <c r="I9" s="80">
        <f>SUM(I10:I11)</f>
        <v>12</v>
      </c>
      <c r="J9" s="80">
        <f t="shared" ref="J9:K9" si="2">SUM(J10:J11)</f>
        <v>12</v>
      </c>
      <c r="K9" s="80">
        <f t="shared" si="2"/>
        <v>0</v>
      </c>
      <c r="M9" s="80" t="s">
        <v>52</v>
      </c>
      <c r="N9" s="81"/>
      <c r="O9" s="80">
        <f>SUM(O10:O11)</f>
        <v>3</v>
      </c>
      <c r="P9" s="80">
        <f t="shared" ref="P9" si="3">SUM(P10:P11)</f>
        <v>3</v>
      </c>
      <c r="Q9" s="80">
        <f t="shared" ref="Q9" si="4">SUM(Q10:Q11)</f>
        <v>0</v>
      </c>
    </row>
    <row r="10" spans="1:17" x14ac:dyDescent="0.25">
      <c r="A10" s="65"/>
      <c r="B10" s="78">
        <v>1</v>
      </c>
      <c r="C10" s="78">
        <f>COUNTIF('15 tickets - Octobre 2019'!M3:M17,'Statistiques qualité '!$B10)</f>
        <v>15</v>
      </c>
      <c r="D10" s="78">
        <f>COUNTIF('15 tickets - Novembre 2019'!M3:M17,'Statistiques qualité '!$B10)</f>
        <v>12</v>
      </c>
      <c r="E10" s="83">
        <f>COUNTIF('15 tickets - Décembre 2019'!L3:L17,'Statistiques qualité '!$B10)</f>
        <v>0</v>
      </c>
      <c r="G10" s="65"/>
      <c r="H10" s="78">
        <v>1</v>
      </c>
      <c r="I10" s="78">
        <f>COUNTIF('15 tickets - Octobre 2019'!$M$3:$M$14,'Statistiques qualité '!H10)</f>
        <v>12</v>
      </c>
      <c r="J10" s="78">
        <f>COUNTIF('15 tickets - Novembre 2019'!$M$3:$M$14,'Statistiques qualité '!H10)</f>
        <v>9</v>
      </c>
      <c r="K10" s="78">
        <f>COUNTIF('15 tickets - Décembre 2019'!$M$3:$M$14,'Statistiques qualité '!H10)</f>
        <v>0</v>
      </c>
      <c r="M10" s="65"/>
      <c r="N10" s="78">
        <v>1</v>
      </c>
      <c r="O10" s="78">
        <f>COUNTIF('15 tickets - Octobre 2019'!M15:M17,'Statistiques qualité '!N10)</f>
        <v>3</v>
      </c>
      <c r="P10" s="78">
        <f>COUNTIF('15 tickets - Novembre 2019'!M15:M17,'Statistiques qualité '!N10)</f>
        <v>3</v>
      </c>
      <c r="Q10" s="78">
        <f>COUNTIF('15 tickets - Décembre 2019'!M15:M17,'Statistiques qualité '!N10)</f>
        <v>0</v>
      </c>
    </row>
    <row r="11" spans="1:17" ht="15.75" thickBot="1" x14ac:dyDescent="0.3">
      <c r="A11" s="69"/>
      <c r="B11" s="70">
        <v>0</v>
      </c>
      <c r="C11" s="70">
        <f>COUNTIF('15 tickets - Octobre 2019'!M3:M17,'Statistiques qualité '!$B11)</f>
        <v>0</v>
      </c>
      <c r="D11" s="70">
        <f>COUNTIF('15 tickets - Novembre 2019'!M3:M17,'Statistiques qualité '!$B11)</f>
        <v>3</v>
      </c>
      <c r="E11" s="71">
        <f>COUNTIF('15 tickets - Décembre 2019'!L3:L17,'Statistiques qualité '!$B11)</f>
        <v>0</v>
      </c>
      <c r="G11" s="69"/>
      <c r="H11" s="70">
        <v>0</v>
      </c>
      <c r="I11" s="70">
        <f>COUNTIF('15 tickets - Octobre 2019'!$M$3:$M$14,'Statistiques qualité '!H11)</f>
        <v>0</v>
      </c>
      <c r="J11" s="71">
        <f>COUNTIF('15 tickets - Novembre 2019'!$M$3:$M$14,'Statistiques qualité '!H11)</f>
        <v>3</v>
      </c>
      <c r="K11" s="71">
        <f>COUNTIF('15 tickets - Décembre 2019'!$M$3:$M$14,'Statistiques qualité '!H11)</f>
        <v>0</v>
      </c>
      <c r="M11" s="69"/>
      <c r="N11" s="70">
        <v>0</v>
      </c>
      <c r="O11" s="70">
        <f>COUNTIF('15 tickets - Octobre 2019'!M15:M17,'Statistiques qualité '!N11)</f>
        <v>0</v>
      </c>
      <c r="P11" s="71">
        <f>COUNTIF('15 tickets - Novembre 2019'!M15:M17,'Statistiques qualité '!N11)</f>
        <v>0</v>
      </c>
      <c r="Q11" s="71">
        <f>COUNTIF('15 tickets - Décembre 2019'!M15:M17,'Statistiques qualité '!N11)</f>
        <v>0</v>
      </c>
    </row>
    <row r="12" spans="1:17" x14ac:dyDescent="0.25">
      <c r="A12" s="84" t="s">
        <v>8</v>
      </c>
      <c r="B12" s="85"/>
      <c r="C12" s="84">
        <f>SUM(C13:C14)</f>
        <v>15</v>
      </c>
      <c r="D12" s="84">
        <f t="shared" ref="D12:E12" si="5">SUM(D13:D14)</f>
        <v>15</v>
      </c>
      <c r="E12" s="86">
        <f t="shared" si="5"/>
        <v>0</v>
      </c>
      <c r="G12" s="84" t="s">
        <v>8</v>
      </c>
      <c r="H12" s="85"/>
      <c r="I12" s="84">
        <f>SUM(I13:I14)</f>
        <v>12</v>
      </c>
      <c r="J12" s="84">
        <f t="shared" ref="J12:K12" si="6">SUM(J13:J14)</f>
        <v>12</v>
      </c>
      <c r="K12" s="84">
        <f t="shared" si="6"/>
        <v>0</v>
      </c>
      <c r="M12" s="84" t="s">
        <v>8</v>
      </c>
      <c r="N12" s="85"/>
      <c r="O12" s="84">
        <f>SUM(O13:O14)</f>
        <v>3</v>
      </c>
      <c r="P12" s="84">
        <f t="shared" ref="P12" si="7">SUM(P13:P14)</f>
        <v>3</v>
      </c>
      <c r="Q12" s="84">
        <f t="shared" ref="Q12" si="8">SUM(Q13:Q14)</f>
        <v>0</v>
      </c>
    </row>
    <row r="13" spans="1:17" x14ac:dyDescent="0.25">
      <c r="A13" s="69"/>
      <c r="B13" s="70">
        <v>1</v>
      </c>
      <c r="C13" s="70">
        <f>COUNTIF('15 tickets - Octobre 2019'!N3:N17,'Statistiques qualité '!$B13)</f>
        <v>15</v>
      </c>
      <c r="D13" s="70">
        <f>COUNTIF('15 tickets - Novembre 2019'!N3:N17,'Statistiques qualité '!$B13)</f>
        <v>15</v>
      </c>
      <c r="E13" s="71">
        <f>COUNTIF('15 tickets - Décembre 2019'!L3:L17,'Statistiques qualité '!$B13)</f>
        <v>0</v>
      </c>
      <c r="G13" s="69"/>
      <c r="H13" s="70">
        <v>1</v>
      </c>
      <c r="I13" s="70">
        <f>COUNTIF('15 tickets - Octobre 2019'!$N$3:$N$14,'Statistiques qualité '!$H$13)</f>
        <v>12</v>
      </c>
      <c r="J13" s="70">
        <f>COUNTIF('15 tickets - Novembre 2019'!$N$3:$N$14,'Statistiques qualité '!$H$13)</f>
        <v>12</v>
      </c>
      <c r="K13" s="70">
        <f>COUNTIF('15 tickets - Décembre 2019'!$N$3:$N$14,'Statistiques qualité '!$H$13)</f>
        <v>0</v>
      </c>
      <c r="M13" s="69"/>
      <c r="N13" s="70">
        <v>1</v>
      </c>
      <c r="O13" s="70">
        <f>COUNTIF('15 tickets - Octobre 2019'!N15:N17,'Statistiques qualité '!$N$13)</f>
        <v>3</v>
      </c>
      <c r="P13" s="70">
        <f>COUNTIF('15 tickets - Novembre 2019'!N15:N17,'Statistiques qualité '!$N$13)</f>
        <v>3</v>
      </c>
      <c r="Q13" s="70">
        <f>COUNTIF('15 tickets - Décembre 2019'!N15:N17,'Statistiques qualité '!$N$13)</f>
        <v>0</v>
      </c>
    </row>
    <row r="14" spans="1:17" ht="15.75" thickBot="1" x14ac:dyDescent="0.3">
      <c r="A14" s="65"/>
      <c r="B14" s="78">
        <v>0</v>
      </c>
      <c r="C14" s="78">
        <f>COUNTIF('15 tickets - Octobre 2019'!N3:N17,'Statistiques qualité '!$B14)</f>
        <v>0</v>
      </c>
      <c r="D14" s="78">
        <f>COUNTIF('15 tickets - Novembre 2019'!N3:N17,'Statistiques qualité '!$B14)</f>
        <v>0</v>
      </c>
      <c r="E14" s="83">
        <f>COUNTIF('15 tickets - Décembre 2019'!L3:L17,'Statistiques qualité '!$B14)</f>
        <v>0</v>
      </c>
      <c r="G14" s="65"/>
      <c r="H14" s="78">
        <v>0</v>
      </c>
      <c r="I14" s="78">
        <f>COUNTIF('15 tickets - Octobre 2019'!$N$3:$N$14,'Statistiques qualité '!H14)</f>
        <v>0</v>
      </c>
      <c r="J14" s="78">
        <f>COUNTIF('15 tickets - Novembre 2019'!$N$3:$N$14,'Statistiques qualité '!H14)</f>
        <v>0</v>
      </c>
      <c r="K14" s="78">
        <f>COUNTIF('15 tickets - Décembre 2019'!$N$3:$N$14,'Statistiques qualité '!H14)</f>
        <v>0</v>
      </c>
      <c r="M14" s="65"/>
      <c r="N14" s="78">
        <v>0</v>
      </c>
      <c r="O14" s="78">
        <f>COUNTIF('15 tickets - Octobre 2019'!N15:N17,'Statistiques qualité '!N14)</f>
        <v>0</v>
      </c>
      <c r="P14" s="78">
        <f>COUNTIF('15 tickets - Novembre 2019'!N15:N17,'Statistiques qualité '!N14)</f>
        <v>0</v>
      </c>
      <c r="Q14" s="78">
        <f>COUNTIF('15 tickets - Décembre 2019'!N15:N17,'Statistiques qualité '!N14)</f>
        <v>0</v>
      </c>
    </row>
    <row r="15" spans="1:17" x14ac:dyDescent="0.25">
      <c r="A15" s="80" t="s">
        <v>9</v>
      </c>
      <c r="B15" s="81"/>
      <c r="C15" s="80">
        <f>SUM(C16:C18)</f>
        <v>15</v>
      </c>
      <c r="D15" s="80">
        <f t="shared" ref="D15:E15" si="9">SUM(D16:D18)</f>
        <v>15</v>
      </c>
      <c r="E15" s="82">
        <f t="shared" si="9"/>
        <v>0</v>
      </c>
      <c r="G15" s="80" t="s">
        <v>9</v>
      </c>
      <c r="H15" s="81"/>
      <c r="I15" s="80">
        <f>SUM(I16:I18)</f>
        <v>12</v>
      </c>
      <c r="J15" s="80">
        <f t="shared" ref="J15:K15" si="10">SUM(J16:J18)</f>
        <v>12</v>
      </c>
      <c r="K15" s="80">
        <f t="shared" si="10"/>
        <v>0</v>
      </c>
      <c r="M15" s="80" t="s">
        <v>9</v>
      </c>
      <c r="N15" s="81"/>
      <c r="O15" s="80">
        <f>SUM(O16:O18)</f>
        <v>3</v>
      </c>
      <c r="P15" s="80">
        <f t="shared" ref="P15" si="11">SUM(P16:P18)</f>
        <v>3</v>
      </c>
      <c r="Q15" s="80">
        <f t="shared" ref="Q15" si="12">SUM(Q16:Q18)</f>
        <v>0</v>
      </c>
    </row>
    <row r="16" spans="1:17" x14ac:dyDescent="0.25">
      <c r="A16" s="65"/>
      <c r="B16" s="78">
        <v>1</v>
      </c>
      <c r="C16" s="78">
        <f>COUNTIF('15 tickets - Octobre 2019'!O3:O17,'Statistiques qualité '!$B16)</f>
        <v>13</v>
      </c>
      <c r="D16" s="78">
        <f>COUNTIF('15 tickets - Novembre 2019'!O3:O17,'Statistiques qualité '!$B16)</f>
        <v>15</v>
      </c>
      <c r="E16" s="83">
        <f>COUNTIF('15 tickets - Décembre 2019'!L3:L17,'Statistiques qualité '!$B16)</f>
        <v>0</v>
      </c>
      <c r="G16" s="65"/>
      <c r="H16" s="78">
        <v>1</v>
      </c>
      <c r="I16" s="78">
        <f>COUNTIF('15 tickets - Octobre 2019'!$O$3:$O$14,'Statistiques qualité '!H16)</f>
        <v>11</v>
      </c>
      <c r="J16" s="78">
        <f>COUNTIF('15 tickets - Novembre 2019'!$O$3:$O$14,'Statistiques qualité '!H16)</f>
        <v>12</v>
      </c>
      <c r="K16" s="78">
        <f>COUNTIF('15 tickets - Décembre 2019'!$O$3:$O$14,'Statistiques qualité '!H16)</f>
        <v>0</v>
      </c>
      <c r="M16" s="65"/>
      <c r="N16" s="78">
        <v>1</v>
      </c>
      <c r="O16" s="78">
        <f>COUNTIF('15 tickets - Octobre 2019'!O15:O17,'Statistiques qualité '!N16)</f>
        <v>2</v>
      </c>
      <c r="P16" s="78">
        <f>COUNTIF('15 tickets - Novembre 2019'!O15:O17,'Statistiques qualité '!N16)</f>
        <v>3</v>
      </c>
      <c r="Q16" s="78">
        <f>COUNTIF('15 tickets - Décembre 2019'!O15:O17,'Statistiques qualité '!N16)</f>
        <v>0</v>
      </c>
    </row>
    <row r="17" spans="1:17" x14ac:dyDescent="0.25">
      <c r="A17" s="69"/>
      <c r="B17" s="70">
        <v>0.5</v>
      </c>
      <c r="C17" s="70">
        <f>COUNTIF('15 tickets - Octobre 2019'!O3:O17,'Statistiques qualité '!$B17)</f>
        <v>0</v>
      </c>
      <c r="D17" s="70">
        <f>COUNTIF('15 tickets - Novembre 2019'!O3:O17,'Statistiques qualité '!$B17)</f>
        <v>0</v>
      </c>
      <c r="E17" s="71">
        <f>COUNTIF('15 tickets - Décembre 2019'!L3:L17,'Statistiques qualité '!$B17)</f>
        <v>0</v>
      </c>
      <c r="G17" s="69"/>
      <c r="H17" s="70">
        <v>0.5</v>
      </c>
      <c r="I17" s="70">
        <f>COUNTIF('15 tickets - Octobre 2019'!$O$3:$O$14,'Statistiques qualité '!H17)</f>
        <v>0</v>
      </c>
      <c r="J17" s="70">
        <f>COUNTIF('15 tickets - Novembre 2019'!$O$3:$O$14,'Statistiques qualité '!H17)</f>
        <v>0</v>
      </c>
      <c r="K17" s="71">
        <f>COUNTIF('15 tickets - Décembre 2019'!$O$3:$O$14,'Statistiques qualité '!H17)</f>
        <v>0</v>
      </c>
      <c r="M17" s="69"/>
      <c r="N17" s="70">
        <v>0.5</v>
      </c>
      <c r="O17" s="70">
        <f>COUNTIF('15 tickets - Octobre 2019'!O15:O17,'Statistiques qualité '!N17)</f>
        <v>0</v>
      </c>
      <c r="P17" s="70">
        <f>COUNTIF('15 tickets - Novembre 2019'!O15:O17,'Statistiques qualité '!N17)</f>
        <v>0</v>
      </c>
      <c r="Q17" s="71">
        <f>COUNTIF('15 tickets - Décembre 2019'!O15:O17,'Statistiques qualité '!N17)</f>
        <v>0</v>
      </c>
    </row>
    <row r="18" spans="1:17" ht="15.75" thickBot="1" x14ac:dyDescent="0.3">
      <c r="A18" s="65"/>
      <c r="B18" s="78">
        <v>0</v>
      </c>
      <c r="C18" s="78">
        <f>COUNTIF('15 tickets - Octobre 2019'!O3:O17,'Statistiques qualité '!$B18)</f>
        <v>2</v>
      </c>
      <c r="D18" s="78">
        <f>COUNTIF('15 tickets - Novembre 2019'!O3:O17,'Statistiques qualité '!$B18)</f>
        <v>0</v>
      </c>
      <c r="E18" s="83">
        <f>COUNTIF('15 tickets - Décembre 2019'!L3:L17,'Statistiques qualité '!$B18)</f>
        <v>0</v>
      </c>
      <c r="G18" s="65"/>
      <c r="H18" s="78">
        <v>0</v>
      </c>
      <c r="I18" s="78">
        <f>COUNTIF('15 tickets - Octobre 2019'!$O$3:$O$14,'Statistiques qualité '!H18)</f>
        <v>1</v>
      </c>
      <c r="J18" s="78">
        <f>COUNTIF('15 tickets - Novembre 2019'!$O$3:$O$14,'Statistiques qualité '!H18)</f>
        <v>0</v>
      </c>
      <c r="K18" s="83">
        <f>COUNTIF('15 tickets - Décembre 2019'!$O$3:$O$14,'Statistiques qualité '!H18)</f>
        <v>0</v>
      </c>
      <c r="M18" s="65"/>
      <c r="N18" s="78">
        <v>0</v>
      </c>
      <c r="O18" s="78">
        <f>COUNTIF('15 tickets - Octobre 2019'!O15:O17,'Statistiques qualité '!N18)</f>
        <v>1</v>
      </c>
      <c r="P18" s="78">
        <f>COUNTIF('15 tickets - Novembre 2019'!O15:O17,'Statistiques qualité '!N18)</f>
        <v>0</v>
      </c>
      <c r="Q18" s="83">
        <f>COUNTIF('15 tickets - Décembre 2019'!O15:O17,'Statistiques qualité '!N18)</f>
        <v>0</v>
      </c>
    </row>
    <row r="19" spans="1:17" x14ac:dyDescent="0.25">
      <c r="A19" s="80" t="s">
        <v>33</v>
      </c>
      <c r="B19" s="81"/>
      <c r="C19" s="80">
        <f>SUM(C20:C21)</f>
        <v>15</v>
      </c>
      <c r="D19" s="80">
        <f t="shared" ref="D19:E19" si="13">SUM(D20:D21)</f>
        <v>15</v>
      </c>
      <c r="E19" s="82">
        <f t="shared" si="13"/>
        <v>0</v>
      </c>
      <c r="G19" s="80" t="s">
        <v>33</v>
      </c>
      <c r="H19" s="81"/>
      <c r="I19" s="80">
        <f>SUM(I20:I21)</f>
        <v>12</v>
      </c>
      <c r="J19" s="80">
        <f>SUM(J20:J21)</f>
        <v>12</v>
      </c>
      <c r="K19" s="80">
        <f t="shared" ref="K19" si="14">SUM(K20:K21)</f>
        <v>0</v>
      </c>
      <c r="M19" s="80" t="s">
        <v>33</v>
      </c>
      <c r="N19" s="81"/>
      <c r="O19" s="80">
        <f>SUM(O20:O21)</f>
        <v>3</v>
      </c>
      <c r="P19" s="80">
        <f>SUM(P20:P21)</f>
        <v>3</v>
      </c>
      <c r="Q19" s="80">
        <f t="shared" ref="Q19" si="15">SUM(Q20:Q21)</f>
        <v>0</v>
      </c>
    </row>
    <row r="20" spans="1:17" x14ac:dyDescent="0.25">
      <c r="A20" s="65"/>
      <c r="B20" s="78">
        <v>1</v>
      </c>
      <c r="C20" s="78">
        <f>COUNTIF('15 tickets - Octobre 2019'!P3:P17,'Statistiques qualité '!$B20)</f>
        <v>14</v>
      </c>
      <c r="D20" s="78">
        <f>COUNTIF('15 tickets - Novembre 2019'!P3:P17,'Statistiques qualité '!$B20)</f>
        <v>15</v>
      </c>
      <c r="E20" s="83">
        <f>COUNTIF('15 tickets - Décembre 2019'!L3:L17,'Statistiques qualité '!$B20)</f>
        <v>0</v>
      </c>
      <c r="G20" s="65"/>
      <c r="H20" s="78">
        <v>1</v>
      </c>
      <c r="I20" s="78">
        <f>COUNTIF('15 tickets - Octobre 2019'!$P$3:$P$14,'Statistiques qualité '!H20)</f>
        <v>11</v>
      </c>
      <c r="J20" s="78">
        <f>COUNTIF('15 tickets - Novembre 2019'!$P$3:$P$14,'Statistiques qualité '!H20)</f>
        <v>12</v>
      </c>
      <c r="K20" s="78">
        <f>COUNTIF('15 tickets - Décembre 2019'!$P$3:$P$14,'Statistiques qualité '!H20)</f>
        <v>0</v>
      </c>
      <c r="M20" s="65"/>
      <c r="N20" s="78">
        <v>1</v>
      </c>
      <c r="O20" s="78">
        <f>COUNTIF('15 tickets - Octobre 2019'!P15:P17,'Statistiques qualité '!$N$20)</f>
        <v>3</v>
      </c>
      <c r="P20" s="78">
        <f>COUNTIF('15 tickets - Novembre 2019'!P15:P17,'Statistiques qualité '!$N$20)</f>
        <v>3</v>
      </c>
      <c r="Q20" s="78">
        <f>COUNTIF('15 tickets - Décembre 2019'!P15:P17,'Statistiques qualité '!$N$20)</f>
        <v>0</v>
      </c>
    </row>
    <row r="21" spans="1:17" ht="15.75" thickBot="1" x14ac:dyDescent="0.3">
      <c r="A21" s="69"/>
      <c r="B21" s="70">
        <v>0</v>
      </c>
      <c r="C21" s="70">
        <f>COUNTIF('15 tickets - Octobre 2019'!P3:P17,'Statistiques qualité '!$B21)</f>
        <v>1</v>
      </c>
      <c r="D21" s="70">
        <f>COUNTIF('15 tickets - Novembre 2019'!P3:P17,'Statistiques qualité '!$B21)</f>
        <v>0</v>
      </c>
      <c r="E21" s="71">
        <f>COUNTIF('15 tickets - Décembre 2019'!L3:L17,'Statistiques qualité '!$B21)</f>
        <v>0</v>
      </c>
      <c r="G21" s="69"/>
      <c r="H21" s="70">
        <v>0</v>
      </c>
      <c r="I21" s="70">
        <f>COUNTIF('15 tickets - Octobre 2019'!$P$3:$P$14,'Statistiques qualité '!H21)</f>
        <v>1</v>
      </c>
      <c r="J21" s="70">
        <f>COUNTIF('15 tickets - Novembre 2019'!$P$3:$P$14,'Statistiques qualité '!H21)</f>
        <v>0</v>
      </c>
      <c r="K21" s="71">
        <f>COUNTIF('15 tickets - Décembre 2019'!$P$3:$P$14,'Statistiques qualité '!H21)</f>
        <v>0</v>
      </c>
      <c r="M21" s="69"/>
      <c r="N21" s="70">
        <v>0</v>
      </c>
      <c r="O21" s="70">
        <f>COUNTIF('15 tickets - Octobre 2019'!P15:P17,'Statistiques qualité '!N21)</f>
        <v>0</v>
      </c>
      <c r="P21" s="70">
        <f>COUNTIF('15 tickets - Novembre 2019'!P15:P17,'Statistiques qualité '!N21)</f>
        <v>0</v>
      </c>
      <c r="Q21" s="71">
        <f>COUNTIF('15 tickets - Décembre 2019'!P15:P17,'Statistiques qualité '!N21)</f>
        <v>0</v>
      </c>
    </row>
    <row r="22" spans="1:17" x14ac:dyDescent="0.25">
      <c r="A22" s="84" t="s">
        <v>34</v>
      </c>
      <c r="B22" s="85"/>
      <c r="C22" s="84">
        <f>SUM(C23:C25)</f>
        <v>15</v>
      </c>
      <c r="D22" s="84">
        <f t="shared" ref="D22:E22" si="16">SUM(D23:D25)</f>
        <v>15</v>
      </c>
      <c r="E22" s="86">
        <f t="shared" si="16"/>
        <v>0</v>
      </c>
      <c r="G22" s="84" t="s">
        <v>34</v>
      </c>
      <c r="H22" s="85"/>
      <c r="I22" s="84">
        <f>SUM(I23:I25)</f>
        <v>12</v>
      </c>
      <c r="J22" s="84">
        <f t="shared" ref="J22:K22" si="17">SUM(J23:J25)</f>
        <v>12</v>
      </c>
      <c r="K22" s="84">
        <f t="shared" si="17"/>
        <v>0</v>
      </c>
      <c r="M22" s="84" t="s">
        <v>34</v>
      </c>
      <c r="N22" s="85"/>
      <c r="O22" s="84">
        <f>SUM(O23:O25)</f>
        <v>3</v>
      </c>
      <c r="P22" s="84">
        <f t="shared" ref="P22" si="18">SUM(P23:P25)</f>
        <v>3</v>
      </c>
      <c r="Q22" s="84">
        <f t="shared" ref="Q22" si="19">SUM(Q23:Q25)</f>
        <v>0</v>
      </c>
    </row>
    <row r="23" spans="1:17" x14ac:dyDescent="0.25">
      <c r="A23" s="69"/>
      <c r="B23" s="70">
        <v>1</v>
      </c>
      <c r="C23" s="70">
        <f>COUNTIF('15 tickets - Octobre 2019'!Q3:Q17,'Statistiques qualité '!$B23)</f>
        <v>7</v>
      </c>
      <c r="D23" s="70">
        <f>COUNTIF('15 tickets - Novembre 2019'!Q3:Q17,'Statistiques qualité '!$B23)</f>
        <v>11</v>
      </c>
      <c r="E23" s="71">
        <f>COUNTIF('15 tickets - Décembre 2019'!L3:L17,'Statistiques qualité '!$B23)</f>
        <v>0</v>
      </c>
      <c r="G23" s="69"/>
      <c r="H23" s="70">
        <v>1</v>
      </c>
      <c r="I23" s="70">
        <f>COUNTIF('15 tickets - Octobre 2019'!$Q$3:$Q$14,'Statistiques qualité '!H23)</f>
        <v>6</v>
      </c>
      <c r="J23" s="70">
        <f>COUNTIF('15 tickets - Novembre 2019'!$Q$3:$Q$14,'Statistiques qualité '!H23)</f>
        <v>8</v>
      </c>
      <c r="K23" s="70">
        <f>COUNTIF('15 tickets - Décembre 2019'!$Q$3:$Q$14,'Statistiques qualité '!H23)</f>
        <v>0</v>
      </c>
      <c r="M23" s="69"/>
      <c r="N23" s="70">
        <v>1</v>
      </c>
      <c r="O23" s="70">
        <f>COUNTIF('15 tickets - Octobre 2019'!Q15:Q17,'Statistiques qualité '!N23)</f>
        <v>1</v>
      </c>
      <c r="P23" s="70">
        <f>COUNTIF('15 tickets - Novembre 2019'!Q15:Q17,'Statistiques qualité '!N23)</f>
        <v>3</v>
      </c>
      <c r="Q23" s="70">
        <f>COUNTIF('15 tickets - Décembre 2019'!Q15:Q17,'Statistiques qualité '!N23)</f>
        <v>0</v>
      </c>
    </row>
    <row r="24" spans="1:17" x14ac:dyDescent="0.25">
      <c r="A24" s="65"/>
      <c r="B24" s="78">
        <v>0.5</v>
      </c>
      <c r="C24" s="78">
        <f>COUNTIF('15 tickets - Octobre 2019'!Q3:Q17,'Statistiques qualité '!$B24)</f>
        <v>1</v>
      </c>
      <c r="D24" s="78">
        <f>COUNTIF('15 tickets - Novembre 2019'!Q3:Q17,'Statistiques qualité '!$B24)</f>
        <v>1</v>
      </c>
      <c r="E24" s="83">
        <f>COUNTIF('15 tickets - Décembre 2019'!L3:L17,'Statistiques qualité '!$B24)</f>
        <v>0</v>
      </c>
      <c r="G24" s="65"/>
      <c r="H24" s="78">
        <v>0.5</v>
      </c>
      <c r="I24" s="78">
        <f>COUNTIF('15 tickets - Octobre 2019'!$Q$3:$Q$14,'Statistiques qualité '!H24)</f>
        <v>0</v>
      </c>
      <c r="J24" s="78">
        <f>COUNTIF('15 tickets - Novembre 2019'!$Q$3:$Q$14,'Statistiques qualité '!H24)</f>
        <v>1</v>
      </c>
      <c r="K24" s="83">
        <f>COUNTIF('15 tickets - Décembre 2019'!$Q$3:$Q$14,'Statistiques qualité '!H24)</f>
        <v>0</v>
      </c>
      <c r="M24" s="65"/>
      <c r="N24" s="78">
        <v>0.5</v>
      </c>
      <c r="O24" s="78">
        <f>COUNTIF('15 tickets - Octobre 2019'!Q15:Q17,'Statistiques qualité '!N24)</f>
        <v>1</v>
      </c>
      <c r="P24" s="78">
        <f>COUNTIF('15 tickets - Novembre 2019'!Q15:Q17,'Statistiques qualité '!N24)</f>
        <v>0</v>
      </c>
      <c r="Q24" s="83">
        <f>COUNTIF('15 tickets - Décembre 2019'!Q15:Q17,'Statistiques qualité '!N24)</f>
        <v>0</v>
      </c>
    </row>
    <row r="25" spans="1:17" ht="15.75" thickBot="1" x14ac:dyDescent="0.3">
      <c r="A25" s="69"/>
      <c r="B25" s="70">
        <v>0</v>
      </c>
      <c r="C25" s="70">
        <f>COUNTIF('15 tickets - Octobre 2019'!Q3:Q17,'Statistiques qualité '!$B25)</f>
        <v>7</v>
      </c>
      <c r="D25" s="70">
        <f>COUNTIF('15 tickets - Novembre 2019'!Q3:Q17,'Statistiques qualité '!$B25)</f>
        <v>3</v>
      </c>
      <c r="E25" s="71">
        <f>COUNTIF('15 tickets - Décembre 2019'!L3:L17,'Statistiques qualité '!$B25)</f>
        <v>0</v>
      </c>
      <c r="G25" s="69"/>
      <c r="H25" s="70">
        <v>0</v>
      </c>
      <c r="I25" s="70">
        <f>COUNTIF('15 tickets - Octobre 2019'!$Q$3:$Q$14,'Statistiques qualité '!H25)</f>
        <v>6</v>
      </c>
      <c r="J25" s="70">
        <f>COUNTIF('15 tickets - Novembre 2019'!$Q$3:$Q$14,'Statistiques qualité '!H25)</f>
        <v>3</v>
      </c>
      <c r="K25" s="71">
        <f>COUNTIF('15 tickets - Décembre 2019'!$Q$3:$Q$14,'Statistiques qualité '!H25)</f>
        <v>0</v>
      </c>
      <c r="M25" s="69"/>
      <c r="N25" s="70">
        <v>0</v>
      </c>
      <c r="O25" s="70">
        <f>COUNTIF('15 tickets - Octobre 2019'!Q15:Q17,'Statistiques qualité '!N25)</f>
        <v>1</v>
      </c>
      <c r="P25" s="70">
        <f>COUNTIF('15 tickets - Novembre 2019'!Q15:Q17,'Statistiques qualité '!N25)</f>
        <v>0</v>
      </c>
      <c r="Q25" s="71">
        <f>COUNTIF('15 tickets - Décembre 2019'!Q15:Q17,'Statistiques qualité '!N25)</f>
        <v>0</v>
      </c>
    </row>
    <row r="26" spans="1:17" x14ac:dyDescent="0.25">
      <c r="A26" s="84" t="s">
        <v>12</v>
      </c>
      <c r="B26" s="85"/>
      <c r="C26" s="84">
        <f>SUM(C27:C29)</f>
        <v>15</v>
      </c>
      <c r="D26" s="84">
        <f t="shared" ref="D26:E26" si="20">SUM(D27:D29)</f>
        <v>15</v>
      </c>
      <c r="E26" s="86">
        <f t="shared" si="20"/>
        <v>0</v>
      </c>
      <c r="G26" s="84" t="s">
        <v>12</v>
      </c>
      <c r="H26" s="85"/>
      <c r="I26" s="84">
        <f>SUM(I27:I29)</f>
        <v>12</v>
      </c>
      <c r="J26" s="84">
        <f t="shared" ref="J26:K26" si="21">SUM(J27:J29)</f>
        <v>12</v>
      </c>
      <c r="K26" s="84">
        <f t="shared" si="21"/>
        <v>0</v>
      </c>
      <c r="M26" s="84" t="s">
        <v>12</v>
      </c>
      <c r="N26" s="85"/>
      <c r="O26" s="84">
        <f>SUM(O27:O29)</f>
        <v>3</v>
      </c>
      <c r="P26" s="84">
        <f t="shared" ref="P26" si="22">SUM(P27:P29)</f>
        <v>3</v>
      </c>
      <c r="Q26" s="84">
        <f t="shared" ref="Q26" si="23">SUM(Q27:Q29)</f>
        <v>0</v>
      </c>
    </row>
    <row r="27" spans="1:17" x14ac:dyDescent="0.25">
      <c r="A27" s="69"/>
      <c r="B27" s="70">
        <v>1</v>
      </c>
      <c r="C27" s="70">
        <f>COUNTIF('15 tickets - Octobre 2019'!R3:R17,'Statistiques qualité '!$B27)</f>
        <v>9</v>
      </c>
      <c r="D27" s="70">
        <f>COUNTIF('15 tickets - Novembre 2019'!R3:R17,'Statistiques qualité '!$B27)</f>
        <v>13</v>
      </c>
      <c r="E27" s="71">
        <f>COUNTIF('15 tickets - Décembre 2019'!L3:L17,'Statistiques qualité '!$B27)</f>
        <v>0</v>
      </c>
      <c r="G27" s="69"/>
      <c r="H27" s="70">
        <v>1</v>
      </c>
      <c r="I27" s="70">
        <f>COUNTIF('15 tickets - Octobre 2019'!$R$3:$R$14,'Statistiques qualité '!H27)</f>
        <v>7</v>
      </c>
      <c r="J27" s="70">
        <f>COUNTIF('15 tickets - Novembre 2019'!$R$3:$R$14,'Statistiques qualité '!H27)</f>
        <v>10</v>
      </c>
      <c r="K27" s="70">
        <f>COUNTIF('15 tickets - Décembre 2019'!$R$3:$R$14,'Statistiques qualité '!H27)</f>
        <v>0</v>
      </c>
      <c r="M27" s="69"/>
      <c r="N27" s="70">
        <v>1</v>
      </c>
      <c r="O27" s="70">
        <f>COUNTIF('15 tickets - Octobre 2019'!R15:R17,'Statistiques qualité '!N27)</f>
        <v>2</v>
      </c>
      <c r="P27" s="70">
        <f>COUNTIF('15 tickets - Novembre 2019'!R15:R17,'Statistiques qualité '!N27)</f>
        <v>3</v>
      </c>
      <c r="Q27" s="70">
        <f>COUNTIF('15 tickets - Décembre 2019'!R15:R17,'Statistiques qualité '!N27)</f>
        <v>0</v>
      </c>
    </row>
    <row r="28" spans="1:17" x14ac:dyDescent="0.25">
      <c r="A28" s="65"/>
      <c r="B28" s="78">
        <v>0.5</v>
      </c>
      <c r="C28" s="78">
        <f>COUNTIF('15 tickets - Octobre 2019'!R3:R17,'Statistiques qualité '!$B28)</f>
        <v>0</v>
      </c>
      <c r="D28" s="78">
        <f>COUNTIF('15 tickets - Novembre 2019'!R3:R17,'Statistiques qualité '!$B28)</f>
        <v>0</v>
      </c>
      <c r="E28" s="83">
        <f>COUNTIF('15 tickets - Décembre 2019'!L3:L17,'Statistiques qualité '!$B28)</f>
        <v>0</v>
      </c>
      <c r="G28" s="65"/>
      <c r="H28" s="78">
        <v>0.5</v>
      </c>
      <c r="I28" s="78">
        <f>COUNTIF('15 tickets - Octobre 2019'!$R$3:$R$14,'Statistiques qualité '!H28)</f>
        <v>0</v>
      </c>
      <c r="J28" s="78">
        <f>COUNTIF('15 tickets - Novembre 2019'!$R$3:$R$14,'Statistiques qualité '!H28)</f>
        <v>0</v>
      </c>
      <c r="K28" s="83">
        <f>COUNTIF('15 tickets - Décembre 2019'!$R$3:$R$14,'Statistiques qualité '!H28)</f>
        <v>0</v>
      </c>
      <c r="M28" s="65"/>
      <c r="N28" s="78">
        <v>0.5</v>
      </c>
      <c r="O28" s="78">
        <f>COUNTIF('15 tickets - Octobre 2019'!R15:R17,'Statistiques qualité '!N28)</f>
        <v>0</v>
      </c>
      <c r="P28" s="78">
        <f>COUNTIF('15 tickets - Novembre 2019'!R15:R17,'Statistiques qualité '!N28)</f>
        <v>0</v>
      </c>
      <c r="Q28" s="83">
        <f>COUNTIF('15 tickets - Décembre 2019'!R15:R17,'Statistiques qualité '!N28)</f>
        <v>0</v>
      </c>
    </row>
    <row r="29" spans="1:17" ht="15.75" thickBot="1" x14ac:dyDescent="0.3">
      <c r="A29" s="91"/>
      <c r="B29" s="92">
        <v>0</v>
      </c>
      <c r="C29" s="92">
        <f>COUNTIF('15 tickets - Octobre 2019'!R3:R17,'Statistiques qualité '!$B29)</f>
        <v>6</v>
      </c>
      <c r="D29" s="92">
        <f>COUNTIF('15 tickets - Novembre 2019'!R3:R17,'Statistiques qualité '!$B29)</f>
        <v>2</v>
      </c>
      <c r="E29" s="62">
        <f>COUNTIF('15 tickets - Décembre 2019'!L3:L17,'Statistiques qualité '!$B29)</f>
        <v>0</v>
      </c>
      <c r="G29" s="91"/>
      <c r="H29" s="92">
        <v>0</v>
      </c>
      <c r="I29" s="92">
        <f>COUNTIF('15 tickets - Octobre 2019'!$R$3:$R$14,'Statistiques qualité '!H29)</f>
        <v>5</v>
      </c>
      <c r="J29" s="92">
        <f>COUNTIF('15 tickets - Novembre 2019'!$R$3:$R$14,'Statistiques qualité '!H29)</f>
        <v>2</v>
      </c>
      <c r="K29" s="62">
        <f>COUNTIF('15 tickets - Décembre 2019'!$R$3:$R$14,'Statistiques qualité '!H29)</f>
        <v>0</v>
      </c>
      <c r="M29" s="91"/>
      <c r="N29" s="92">
        <v>0</v>
      </c>
      <c r="O29" s="92">
        <f>COUNTIF('15 tickets - Octobre 2019'!R15:R17,'Statistiques qualité '!N29)</f>
        <v>1</v>
      </c>
      <c r="P29" s="92">
        <f>COUNTIF('15 tickets - Novembre 2019'!R15:R17,'Statistiques qualité '!N29)</f>
        <v>0</v>
      </c>
      <c r="Q29" s="62">
        <f>COUNTIF('15 tickets - Décembre 2019'!R15:R17,'Statistiques qualité '!N29)</f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Q32"/>
  <sheetViews>
    <sheetView topLeftCell="D1" workbookViewId="0">
      <selection activeCell="I15" sqref="I15"/>
    </sheetView>
  </sheetViews>
  <sheetFormatPr baseColWidth="10" defaultRowHeight="15" x14ac:dyDescent="0.25"/>
  <cols>
    <col min="1" max="1" width="35" bestFit="1" customWidth="1"/>
    <col min="2" max="2" width="11.5703125" customWidth="1"/>
    <col min="7" max="7" width="35" bestFit="1" customWidth="1"/>
    <col min="13" max="13" width="35" bestFit="1" customWidth="1"/>
  </cols>
  <sheetData>
    <row r="2" spans="1:17" x14ac:dyDescent="0.25">
      <c r="A2" s="152" t="s">
        <v>171</v>
      </c>
      <c r="G2" s="152" t="s">
        <v>174</v>
      </c>
      <c r="M2" s="152" t="s">
        <v>175</v>
      </c>
    </row>
    <row r="3" spans="1:17" s="44" customFormat="1" x14ac:dyDescent="0.25">
      <c r="A3" s="63" t="s">
        <v>5</v>
      </c>
      <c r="B3" s="63" t="s">
        <v>20</v>
      </c>
      <c r="C3" s="63" t="str">
        <f>'15 tickets - Octobre 2019'!B1</f>
        <v>Octobre</v>
      </c>
      <c r="D3" s="63" t="str">
        <f>'15 tickets - Novembre 2019'!B1</f>
        <v>Novembre</v>
      </c>
      <c r="E3" s="64">
        <f>'15 tickets - Décembre 2019'!B1</f>
        <v>0</v>
      </c>
      <c r="G3" s="63" t="s">
        <v>173</v>
      </c>
      <c r="H3" s="63" t="s">
        <v>172</v>
      </c>
      <c r="I3" s="63" t="str">
        <f>'15 tickets - Octobre 2019'!B1</f>
        <v>Octobre</v>
      </c>
      <c r="J3" s="63" t="str">
        <f>'15 tickets - Novembre 2019'!B1</f>
        <v>Novembre</v>
      </c>
      <c r="K3" s="64">
        <f>'15 tickets - Décembre 2019'!B1</f>
        <v>0</v>
      </c>
      <c r="M3" s="63" t="s">
        <v>5</v>
      </c>
      <c r="N3" s="63" t="s">
        <v>172</v>
      </c>
      <c r="O3" s="63" t="str">
        <f>'15 tickets - Octobre 2019'!B1</f>
        <v>Octobre</v>
      </c>
      <c r="P3" s="63" t="str">
        <f>'15 tickets - Novembre 2019'!B1</f>
        <v>Novembre</v>
      </c>
      <c r="Q3" s="64">
        <f>'15 tickets - Décembre 2019'!B1</f>
        <v>0</v>
      </c>
    </row>
    <row r="4" spans="1:17" x14ac:dyDescent="0.25">
      <c r="A4" s="65" t="s">
        <v>25</v>
      </c>
      <c r="B4" s="66"/>
      <c r="C4" s="67">
        <f>AVERAGE('15 tickets - Octobre 2019'!U3:U17)</f>
        <v>3.9833333333333334</v>
      </c>
      <c r="D4" s="67">
        <f>AVERAGE('15 tickets - Novembre 2019'!U3:U17)</f>
        <v>3.7749999999999999</v>
      </c>
      <c r="E4" s="68">
        <f>AVERAGE('15 tickets - Décembre 2019'!U3:U16)</f>
        <v>0</v>
      </c>
      <c r="G4" s="65" t="s">
        <v>25</v>
      </c>
      <c r="H4" s="66"/>
      <c r="I4" s="67">
        <f>AVERAGE('15 tickets - Octobre 2019'!U3:U14)</f>
        <v>4.1875</v>
      </c>
      <c r="J4" s="67">
        <f>AVERAGE('15 tickets - Novembre 2019'!U3:U14)</f>
        <v>3.8645833333333335</v>
      </c>
      <c r="K4" s="68">
        <f>AVERAGE('15 tickets - Décembre 2019'!U3:U14)</f>
        <v>0</v>
      </c>
      <c r="M4" s="65" t="s">
        <v>25</v>
      </c>
      <c r="N4" s="66"/>
      <c r="O4" s="67">
        <f>AVERAGE('15 tickets - Octobre 2019'!U15:U17)</f>
        <v>3.1666666666666665</v>
      </c>
      <c r="P4" s="67">
        <f>AVERAGE('15 tickets - Novembre 2019'!U15:U17)</f>
        <v>3.4166666666666665</v>
      </c>
      <c r="Q4" s="68">
        <f>AVERAGE('15 tickets - Décembre 2019'!U15:U17)</f>
        <v>0</v>
      </c>
    </row>
    <row r="5" spans="1:17" x14ac:dyDescent="0.25">
      <c r="A5" s="69"/>
      <c r="B5" s="69"/>
      <c r="C5" s="70"/>
      <c r="D5" s="70"/>
      <c r="E5" s="71"/>
      <c r="G5" s="69"/>
      <c r="H5" s="69"/>
      <c r="I5" s="70"/>
      <c r="J5" s="70"/>
      <c r="K5" s="71"/>
      <c r="M5" s="69"/>
      <c r="N5" s="69"/>
      <c r="O5" s="70"/>
      <c r="P5" s="70"/>
      <c r="Q5" s="71"/>
    </row>
    <row r="6" spans="1:17" x14ac:dyDescent="0.25">
      <c r="A6" s="72" t="s">
        <v>26</v>
      </c>
      <c r="B6" s="73"/>
      <c r="C6" s="73">
        <f>SUM(C7:C8)</f>
        <v>15</v>
      </c>
      <c r="D6" s="73">
        <f t="shared" ref="D6:E6" si="0">SUM(D7:D8)</f>
        <v>15</v>
      </c>
      <c r="E6" s="74">
        <f t="shared" si="0"/>
        <v>0</v>
      </c>
      <c r="G6" s="72" t="s">
        <v>26</v>
      </c>
      <c r="H6" s="73"/>
      <c r="I6" s="73">
        <f>SUM(I7:I8)</f>
        <v>12</v>
      </c>
      <c r="J6" s="73">
        <f t="shared" ref="J6:K6" si="1">SUM(J7:J8)</f>
        <v>12</v>
      </c>
      <c r="K6" s="74">
        <f t="shared" si="1"/>
        <v>0</v>
      </c>
      <c r="M6" s="72" t="s">
        <v>26</v>
      </c>
      <c r="N6" s="73"/>
      <c r="O6" s="73">
        <f>SUM(O7:O8)</f>
        <v>3</v>
      </c>
      <c r="P6" s="73">
        <f t="shared" ref="P6:Q6" si="2">SUM(P7:P8)</f>
        <v>3</v>
      </c>
      <c r="Q6" s="74">
        <f t="shared" si="2"/>
        <v>0</v>
      </c>
    </row>
    <row r="7" spans="1:17" x14ac:dyDescent="0.25">
      <c r="A7" s="75"/>
      <c r="B7" s="70">
        <v>1</v>
      </c>
      <c r="C7" s="70">
        <f>COUNTIF('15 tickets - Octobre 2019'!D3:D17,'Statistiques qualif'!$B7)</f>
        <v>15</v>
      </c>
      <c r="D7" s="70">
        <f>COUNTIF('15 tickets - Novembre 2019'!D3:D17,'Statistiques qualif'!$B7)</f>
        <v>14</v>
      </c>
      <c r="E7" s="76">
        <f>COUNTIF('15 tickets - Décembre 2019'!D3:D17,'Statistiques qualif'!$B7)</f>
        <v>0</v>
      </c>
      <c r="G7" s="75"/>
      <c r="H7" s="70">
        <v>1</v>
      </c>
      <c r="I7" s="70">
        <f>COUNTIF('15 tickets - Octobre 2019'!D3:D14,'Statistiques qualif'!$H7)</f>
        <v>12</v>
      </c>
      <c r="J7" s="70">
        <f>COUNTIF('15 tickets - Novembre 2019'!D3:D14,'Statistiques qualif'!$H7)</f>
        <v>11</v>
      </c>
      <c r="K7" s="76">
        <f>COUNTIF('15 tickets - Décembre 2019'!D3:D14,'Statistiques qualif'!$H7)</f>
        <v>0</v>
      </c>
      <c r="M7" s="75"/>
      <c r="N7" s="70">
        <v>1</v>
      </c>
      <c r="O7" s="70">
        <f>COUNTIF('15 tickets - Octobre 2019'!D15:D17,'Statistiques qualif'!$N7)</f>
        <v>3</v>
      </c>
      <c r="P7" s="70">
        <f>COUNTIF('15 tickets - Novembre 2019'!D15:D17,'Statistiques qualif'!$N7)</f>
        <v>3</v>
      </c>
      <c r="Q7" s="76">
        <f>COUNTIF('15 tickets - Décembre 2019'!D15:D17,'Statistiques qualif'!$N7)</f>
        <v>0</v>
      </c>
    </row>
    <row r="8" spans="1:17" ht="15.75" thickBot="1" x14ac:dyDescent="0.3">
      <c r="A8" s="77"/>
      <c r="B8" s="78">
        <v>0</v>
      </c>
      <c r="C8" s="78">
        <f>COUNTIF('15 tickets - Octobre 2019'!D3:D17,'Statistiques qualif'!$B8)</f>
        <v>0</v>
      </c>
      <c r="D8" s="78">
        <f>COUNTIF('15 tickets - Novembre 2019'!D3:D17,'Statistiques qualif'!$B8)</f>
        <v>1</v>
      </c>
      <c r="E8" s="79">
        <f>COUNTIF('15 tickets - Décembre 2019'!D3:D17,'Statistiques qualif'!$B8)</f>
        <v>0</v>
      </c>
      <c r="G8" s="77"/>
      <c r="H8" s="78">
        <v>0</v>
      </c>
      <c r="I8" s="78">
        <f>COUNTIF('15 tickets - Octobre 2019'!D3:D14,'Statistiques qualif'!$H8)</f>
        <v>0</v>
      </c>
      <c r="J8" s="78">
        <f>COUNTIF('15 tickets - Novembre 2019'!D3:D14,'Statistiques qualif'!$H8)</f>
        <v>1</v>
      </c>
      <c r="K8" s="79">
        <f>COUNTIF('15 tickets - Décembre 2019'!D3:D14,'Statistiques qualif'!$H8)</f>
        <v>0</v>
      </c>
      <c r="M8" s="77"/>
      <c r="N8" s="78">
        <v>0</v>
      </c>
      <c r="O8" s="78">
        <f>COUNTIF('15 tickets - Octobre 2019'!D15:D17,'Statistiques qualif'!$N8)</f>
        <v>0</v>
      </c>
      <c r="P8" s="78">
        <f>COUNTIF('15 tickets - Novembre 2019'!D15:D17,'Statistiques qualif'!$N8)</f>
        <v>0</v>
      </c>
      <c r="Q8" s="79">
        <f>COUNTIF('15 tickets - Décembre 2019'!D15:D17,'Statistiques qualif'!$N8)</f>
        <v>0</v>
      </c>
    </row>
    <row r="9" spans="1:17" x14ac:dyDescent="0.25">
      <c r="A9" s="80" t="s">
        <v>3</v>
      </c>
      <c r="B9" s="81"/>
      <c r="C9" s="80">
        <f>SUM(C10:C11)</f>
        <v>15</v>
      </c>
      <c r="D9" s="80">
        <f t="shared" ref="D9:E9" si="3">SUM(D10:D11)</f>
        <v>15</v>
      </c>
      <c r="E9" s="82">
        <f t="shared" si="3"/>
        <v>0</v>
      </c>
      <c r="G9" s="80" t="s">
        <v>3</v>
      </c>
      <c r="H9" s="81"/>
      <c r="I9" s="80">
        <f>SUM(I10:I11)</f>
        <v>12</v>
      </c>
      <c r="J9" s="80">
        <f t="shared" ref="J9:K9" si="4">SUM(J10:J11)</f>
        <v>12</v>
      </c>
      <c r="K9" s="82">
        <f t="shared" si="4"/>
        <v>0</v>
      </c>
      <c r="M9" s="80" t="s">
        <v>3</v>
      </c>
      <c r="N9" s="80"/>
      <c r="O9" s="80">
        <f>SUM(O10:O11)</f>
        <v>3</v>
      </c>
      <c r="P9" s="80">
        <f t="shared" ref="P9:Q9" si="5">SUM(P10:P11)</f>
        <v>3</v>
      </c>
      <c r="Q9" s="82">
        <f t="shared" si="5"/>
        <v>0</v>
      </c>
    </row>
    <row r="10" spans="1:17" x14ac:dyDescent="0.25">
      <c r="A10" s="65"/>
      <c r="B10" s="78">
        <v>1</v>
      </c>
      <c r="C10" s="78">
        <f>COUNTIF('15 tickets - Octobre 2019'!E3:E17,'Statistiques qualif'!$B10)</f>
        <v>11</v>
      </c>
      <c r="D10" s="78">
        <f>COUNTIF('15 tickets - Novembre 2019'!E3:E17,'Statistiques qualif'!$B10)</f>
        <v>9</v>
      </c>
      <c r="E10" s="83">
        <f>COUNTIF('15 tickets - Décembre 2019'!E3:E17,'Statistiques qualif'!$B10)</f>
        <v>0</v>
      </c>
      <c r="G10" s="65"/>
      <c r="H10" s="78">
        <v>1</v>
      </c>
      <c r="I10" s="78">
        <f>COUNTIF('15 tickets - Octobre 2019'!E3:E14,'Statistiques qualif'!$H10)</f>
        <v>10</v>
      </c>
      <c r="J10" s="78">
        <f>COUNTIF('15 tickets - Novembre 2019'!E3:E14,'Statistiques qualif'!$H10)</f>
        <v>7</v>
      </c>
      <c r="K10" s="83">
        <f>COUNTIF('15 tickets - Décembre 2019'!E3:E14,'Statistiques qualif'!$H10)</f>
        <v>0</v>
      </c>
      <c r="M10" s="65"/>
      <c r="N10" s="78">
        <v>1</v>
      </c>
      <c r="O10" s="78">
        <f>COUNTIF('15 tickets - Octobre 2019'!E15:E17,'Statistiques qualif'!$N10)</f>
        <v>1</v>
      </c>
      <c r="P10" s="78">
        <f>COUNTIF('15 tickets - Novembre 2019'!E15:E17,'Statistiques qualif'!$N10)</f>
        <v>2</v>
      </c>
      <c r="Q10" s="83">
        <f>COUNTIF('15 tickets - Décembre 2019'!E15:E17,'Statistiques qualif'!$N10)</f>
        <v>0</v>
      </c>
    </row>
    <row r="11" spans="1:17" ht="15.75" thickBot="1" x14ac:dyDescent="0.3">
      <c r="A11" s="69"/>
      <c r="B11" s="70">
        <v>0</v>
      </c>
      <c r="C11" s="70">
        <f>COUNTIF('15 tickets - Octobre 2019'!E3:E17,'Statistiques qualif'!$B11)</f>
        <v>4</v>
      </c>
      <c r="D11" s="70">
        <f>COUNTIF('15 tickets - Novembre 2019'!E3:E17,'Statistiques qualif'!$B11)</f>
        <v>6</v>
      </c>
      <c r="E11" s="71">
        <f>COUNTIF('15 tickets - Décembre 2019'!E3:E17,'Statistiques qualif'!$B11)</f>
        <v>0</v>
      </c>
      <c r="G11" s="69"/>
      <c r="H11" s="70">
        <v>0</v>
      </c>
      <c r="I11" s="70">
        <f>COUNTIF('15 tickets - Octobre 2019'!E3:E14,'Statistiques qualif'!$H11)</f>
        <v>2</v>
      </c>
      <c r="J11" s="70">
        <f>COUNTIF('15 tickets - Novembre 2019'!E3:E14,'Statistiques qualif'!$H11)</f>
        <v>5</v>
      </c>
      <c r="K11" s="71">
        <f>COUNTIF('15 tickets - Décembre 2019'!E3:E14,'Statistiques qualif'!$H11)</f>
        <v>0</v>
      </c>
      <c r="M11" s="69"/>
      <c r="N11" s="70">
        <v>0</v>
      </c>
      <c r="O11" s="70">
        <f>COUNTIF('15 tickets - Octobre 2019'!E15:E17,'Statistiques qualif'!$N11)</f>
        <v>2</v>
      </c>
      <c r="P11" s="70">
        <f>COUNTIF('15 tickets - Novembre 2019'!E15:E17,'Statistiques qualif'!$N11)</f>
        <v>1</v>
      </c>
      <c r="Q11" s="71">
        <f>COUNTIF('15 tickets - Décembre 2019'!E15:E17,'Statistiques qualif'!$N11)</f>
        <v>0</v>
      </c>
    </row>
    <row r="12" spans="1:17" x14ac:dyDescent="0.25">
      <c r="A12" s="84" t="s">
        <v>29</v>
      </c>
      <c r="B12" s="85"/>
      <c r="C12" s="84">
        <f>SUM(C13:C15)</f>
        <v>15</v>
      </c>
      <c r="D12" s="84">
        <f t="shared" ref="D12:E12" si="6">SUM(D13:D15)</f>
        <v>15</v>
      </c>
      <c r="E12" s="86">
        <f t="shared" si="6"/>
        <v>0</v>
      </c>
      <c r="G12" s="84" t="s">
        <v>29</v>
      </c>
      <c r="H12" s="85"/>
      <c r="I12" s="84">
        <f>SUM(I13:I15)</f>
        <v>12</v>
      </c>
      <c r="J12" s="84">
        <f t="shared" ref="J12:K12" si="7">SUM(J13:J15)</f>
        <v>12</v>
      </c>
      <c r="K12" s="86">
        <f t="shared" si="7"/>
        <v>0</v>
      </c>
      <c r="M12" s="84" t="s">
        <v>29</v>
      </c>
      <c r="N12" s="84"/>
      <c r="O12" s="84">
        <f>SUM(O13:O15)</f>
        <v>3</v>
      </c>
      <c r="P12" s="84">
        <f t="shared" ref="P12:Q12" si="8">SUM(P13:P15)</f>
        <v>3</v>
      </c>
      <c r="Q12" s="86">
        <f t="shared" si="8"/>
        <v>0</v>
      </c>
    </row>
    <row r="13" spans="1:17" x14ac:dyDescent="0.25">
      <c r="A13" s="69"/>
      <c r="B13" s="70">
        <v>1</v>
      </c>
      <c r="C13" s="70">
        <f>COUNTIF('15 tickets - Octobre 2019'!F3:F17,'Statistiques qualif'!$B13)</f>
        <v>15</v>
      </c>
      <c r="D13" s="70">
        <f>COUNTIF('15 tickets - Novembre 2019'!F3:F17,'Statistiques qualif'!$B13)</f>
        <v>14</v>
      </c>
      <c r="E13" s="71">
        <f>COUNTIF('15 tickets - Décembre 2019'!F3:F17,'Statistiques qualif'!$B13)</f>
        <v>0</v>
      </c>
      <c r="G13" s="69"/>
      <c r="H13" s="70">
        <v>1</v>
      </c>
      <c r="I13" s="70">
        <f>COUNTIF('15 tickets - Octobre 2019'!F3:F14,'Statistiques qualif'!$H13)</f>
        <v>12</v>
      </c>
      <c r="J13" s="70">
        <f>COUNTIF('15 tickets - Novembre 2019'!F3:F14,'Statistiques qualif'!$H13)</f>
        <v>12</v>
      </c>
      <c r="K13" s="71">
        <f>COUNTIF('15 tickets - Décembre 2019'!F3:F14,'Statistiques qualif'!$H13)</f>
        <v>0</v>
      </c>
      <c r="M13" s="69"/>
      <c r="N13" s="70">
        <v>1</v>
      </c>
      <c r="O13" s="70">
        <f>COUNTIF('15 tickets - Octobre 2019'!F15:F17,'Statistiques qualif'!$N13)</f>
        <v>3</v>
      </c>
      <c r="P13" s="70">
        <f>COUNTIF('15 tickets - Novembre 2019'!F15:F17,'Statistiques qualif'!$N13)</f>
        <v>2</v>
      </c>
      <c r="Q13" s="71">
        <f>COUNTIF('15 tickets - Décembre 2019'!F15:F17,'Statistiques qualif'!$N13)</f>
        <v>0</v>
      </c>
    </row>
    <row r="14" spans="1:17" x14ac:dyDescent="0.25">
      <c r="A14" s="65"/>
      <c r="B14" s="78">
        <v>0.5</v>
      </c>
      <c r="C14" s="78">
        <f>COUNTIF('15 tickets - Octobre 2019'!F3:F17,'Statistiques qualif'!$B14)</f>
        <v>0</v>
      </c>
      <c r="D14" s="78">
        <f>COUNTIF('15 tickets - Novembre 2019'!F3:F17,'Statistiques qualif'!$B14)</f>
        <v>0</v>
      </c>
      <c r="E14" s="83">
        <f>COUNTIF('15 tickets - Décembre 2019'!F3:F17,'Statistiques qualif'!$B14)</f>
        <v>0</v>
      </c>
      <c r="G14" s="65"/>
      <c r="H14" s="78">
        <v>0.5</v>
      </c>
      <c r="I14" s="78">
        <f>COUNTIF('15 tickets - Octobre 2019'!F3:F14,'Statistiques qualif'!$H14)</f>
        <v>0</v>
      </c>
      <c r="J14" s="78">
        <f>COUNTIF('15 tickets - Novembre 2019'!F3:F14,'Statistiques qualif'!$H14)</f>
        <v>0</v>
      </c>
      <c r="K14" s="83">
        <f>COUNTIF('15 tickets - Décembre 2019'!F3:F14,'Statistiques qualif'!$H14)</f>
        <v>0</v>
      </c>
      <c r="M14" s="65"/>
      <c r="N14" s="78">
        <v>0.5</v>
      </c>
      <c r="O14" s="78">
        <f>COUNTIF('15 tickets - Octobre 2019'!F15:F17,'Statistiques qualif'!$N14)</f>
        <v>0</v>
      </c>
      <c r="P14" s="78">
        <f>COUNTIF('15 tickets - Novembre 2019'!F15:F17,'Statistiques qualif'!$N14)</f>
        <v>0</v>
      </c>
      <c r="Q14" s="83">
        <f>COUNTIF('15 tickets - Décembre 2019'!F15:F17,'Statistiques qualif'!$N14)</f>
        <v>0</v>
      </c>
    </row>
    <row r="15" spans="1:17" ht="15.75" thickBot="1" x14ac:dyDescent="0.3">
      <c r="A15" s="69"/>
      <c r="B15" s="70">
        <v>0</v>
      </c>
      <c r="C15" s="70">
        <f>COUNTIF('15 tickets - Octobre 2019'!F3:F17,'Statistiques qualif'!$B15)</f>
        <v>0</v>
      </c>
      <c r="D15" s="70">
        <f>COUNTIF('15 tickets - Novembre 2019'!F3:F17,'Statistiques qualif'!$B15)</f>
        <v>1</v>
      </c>
      <c r="E15" s="71">
        <f>COUNTIF('15 tickets - Décembre 2019'!F3:F17,'Statistiques qualif'!$B15)</f>
        <v>0</v>
      </c>
      <c r="G15" s="69"/>
      <c r="H15" s="70">
        <v>0</v>
      </c>
      <c r="I15" s="70">
        <f>COUNTIF('15 tickets - Octobre 2019'!F3:F14,'Statistiques qualif'!$H15)</f>
        <v>0</v>
      </c>
      <c r="J15" s="70">
        <f>COUNTIF('15 tickets - Novembre 2019'!F3:F14,'Statistiques qualif'!$H15)</f>
        <v>0</v>
      </c>
      <c r="K15" s="71">
        <f>COUNTIF('15 tickets - Décembre 2019'!F3:F14,'Statistiques qualif'!$H15)</f>
        <v>0</v>
      </c>
      <c r="M15" s="69"/>
      <c r="N15" s="70">
        <v>0</v>
      </c>
      <c r="O15" s="70">
        <f>COUNTIF('15 tickets - Octobre 2019'!F15:F17,'Statistiques qualif'!$N15)</f>
        <v>0</v>
      </c>
      <c r="P15" s="70">
        <f>COUNTIF('15 tickets - Novembre 2019'!F15:F17,'Statistiques qualif'!$N15)</f>
        <v>1</v>
      </c>
      <c r="Q15" s="71">
        <f>COUNTIF('15 tickets - Décembre 2019'!F15:F17,'Statistiques qualif'!$N15)</f>
        <v>0</v>
      </c>
    </row>
    <row r="16" spans="1:17" x14ac:dyDescent="0.25">
      <c r="A16" s="84" t="s">
        <v>19</v>
      </c>
      <c r="B16" s="85"/>
      <c r="C16" s="84">
        <f>SUM(C17:C18)</f>
        <v>15</v>
      </c>
      <c r="D16" s="84">
        <f t="shared" ref="D16:E16" si="9">SUM(D17:D18)</f>
        <v>15</v>
      </c>
      <c r="E16" s="86">
        <f t="shared" si="9"/>
        <v>0</v>
      </c>
      <c r="G16" s="84" t="s">
        <v>19</v>
      </c>
      <c r="H16" s="85"/>
      <c r="I16" s="84">
        <f>SUM(I17:I18)</f>
        <v>12</v>
      </c>
      <c r="J16" s="84">
        <f t="shared" ref="J16:K16" si="10">SUM(J17:J18)</f>
        <v>12</v>
      </c>
      <c r="K16" s="86">
        <f t="shared" si="10"/>
        <v>0</v>
      </c>
      <c r="M16" s="84" t="s">
        <v>19</v>
      </c>
      <c r="N16" s="84"/>
      <c r="O16" s="84">
        <f>SUM(O17:O18)</f>
        <v>3</v>
      </c>
      <c r="P16" s="84">
        <f t="shared" ref="P16:Q16" si="11">SUM(P17:P18)</f>
        <v>3</v>
      </c>
      <c r="Q16" s="86">
        <f t="shared" si="11"/>
        <v>0</v>
      </c>
    </row>
    <row r="17" spans="1:17" x14ac:dyDescent="0.25">
      <c r="A17" s="69"/>
      <c r="B17" s="70">
        <v>1</v>
      </c>
      <c r="C17" s="70">
        <f>COUNTIF('15 tickets - Octobre 2019'!G3:G17,'Statistiques qualif'!$B17)</f>
        <v>9</v>
      </c>
      <c r="D17" s="70">
        <f>COUNTIF('15 tickets - Novembre 2019'!G3:G17,'Statistiques qualif'!$B17)</f>
        <v>11</v>
      </c>
      <c r="E17" s="71">
        <f>COUNTIF('15 tickets - Décembre 2019'!G3:G17,'Statistiques qualif'!$B17)</f>
        <v>0</v>
      </c>
      <c r="G17" s="69"/>
      <c r="H17" s="70">
        <v>1</v>
      </c>
      <c r="I17" s="70">
        <f>COUNTIF('15 tickets - Octobre 2019'!G3:G14,'Statistiques qualif'!$H17)</f>
        <v>8</v>
      </c>
      <c r="J17" s="70">
        <f>COUNTIF('15 tickets - Novembre 2019'!G3:G14,'Statistiques qualif'!$H17)</f>
        <v>10</v>
      </c>
      <c r="K17" s="71">
        <f>COUNTIF('15 tickets - Décembre 2019'!G3:G14,'Statistiques qualif'!$H17)</f>
        <v>0</v>
      </c>
      <c r="M17" s="69"/>
      <c r="N17" s="70">
        <v>1</v>
      </c>
      <c r="O17" s="70">
        <f>COUNTIF('15 tickets - Octobre 2019'!G15:G17,'Statistiques qualif'!$N17)</f>
        <v>1</v>
      </c>
      <c r="P17" s="70">
        <f>COUNTIF('15 tickets - Novembre 2019'!G15:G17,'Statistiques qualif'!$N17)</f>
        <v>1</v>
      </c>
      <c r="Q17" s="71">
        <f>COUNTIF('15 tickets - Décembre 2019'!G15:G17,'Statistiques qualif'!$N17)</f>
        <v>0</v>
      </c>
    </row>
    <row r="18" spans="1:17" ht="15.75" thickBot="1" x14ac:dyDescent="0.3">
      <c r="A18" s="65"/>
      <c r="B18" s="78">
        <v>0</v>
      </c>
      <c r="C18" s="78">
        <f>COUNTIF('15 tickets - Octobre 2019'!G3:G17,'Statistiques qualif'!$B18)</f>
        <v>6</v>
      </c>
      <c r="D18" s="78">
        <f>COUNTIF('15 tickets - Novembre 2019'!G3:G17,'Statistiques qualif'!$B18)</f>
        <v>4</v>
      </c>
      <c r="E18" s="83">
        <f>COUNTIF('15 tickets - Décembre 2019'!G3:G17,'Statistiques qualif'!$B18)</f>
        <v>0</v>
      </c>
      <c r="G18" s="65"/>
      <c r="H18" s="78">
        <v>0</v>
      </c>
      <c r="I18" s="78">
        <f>COUNTIF('15 tickets - Octobre 2019'!G3:G14,'Statistiques qualif'!$H18)</f>
        <v>4</v>
      </c>
      <c r="J18" s="78">
        <f>COUNTIF('15 tickets - Novembre 2019'!G3:G14,'Statistiques qualif'!$H18)</f>
        <v>2</v>
      </c>
      <c r="K18" s="83">
        <f>COUNTIF('15 tickets - Décembre 2019'!G3:G14,'Statistiques qualif'!$H18)</f>
        <v>0</v>
      </c>
      <c r="M18" s="65"/>
      <c r="N18" s="78">
        <v>0</v>
      </c>
      <c r="O18" s="78">
        <f>COUNTIF('15 tickets - Octobre 2019'!G15:G17,'Statistiques qualif'!$N18)</f>
        <v>2</v>
      </c>
      <c r="P18" s="78">
        <f>COUNTIF('15 tickets - Novembre 2019'!G15:G17,'Statistiques qualif'!$N18)</f>
        <v>2</v>
      </c>
      <c r="Q18" s="83">
        <f>COUNTIF('15 tickets - Décembre 2019'!G15:G17,'Statistiques qualif'!$N18)</f>
        <v>0</v>
      </c>
    </row>
    <row r="19" spans="1:17" x14ac:dyDescent="0.25">
      <c r="A19" s="80" t="s">
        <v>14</v>
      </c>
      <c r="B19" s="81"/>
      <c r="C19" s="80">
        <f>SUM(C20:C21)</f>
        <v>15</v>
      </c>
      <c r="D19" s="80">
        <f t="shared" ref="D19:E19" si="12">SUM(D20:D21)</f>
        <v>15</v>
      </c>
      <c r="E19" s="82">
        <f t="shared" si="12"/>
        <v>0</v>
      </c>
      <c r="G19" s="80" t="s">
        <v>14</v>
      </c>
      <c r="H19" s="81"/>
      <c r="I19" s="80">
        <f>SUM(I20:I21)</f>
        <v>12</v>
      </c>
      <c r="J19" s="80">
        <f t="shared" ref="J19:K19" si="13">SUM(J20:J21)</f>
        <v>12</v>
      </c>
      <c r="K19" s="82">
        <f t="shared" si="13"/>
        <v>0</v>
      </c>
      <c r="M19" s="80" t="s">
        <v>14</v>
      </c>
      <c r="N19" s="80"/>
      <c r="O19" s="80">
        <f>SUM(O20:O21)</f>
        <v>3</v>
      </c>
      <c r="P19" s="80">
        <f t="shared" ref="P19:Q19" si="14">SUM(P20:P21)</f>
        <v>3</v>
      </c>
      <c r="Q19" s="82">
        <f t="shared" si="14"/>
        <v>0</v>
      </c>
    </row>
    <row r="20" spans="1:17" x14ac:dyDescent="0.25">
      <c r="A20" s="65"/>
      <c r="B20" s="78">
        <v>1</v>
      </c>
      <c r="C20" s="78">
        <f>COUNTIF('15 tickets - Octobre 2019'!H3:H17,'Statistiques qualif'!$B20)</f>
        <v>15</v>
      </c>
      <c r="D20" s="78">
        <f>COUNTIF('15 tickets - Novembre 2019'!H3:H17,'Statistiques qualif'!$B20)</f>
        <v>15</v>
      </c>
      <c r="E20" s="83">
        <f>COUNTIF('15 tickets - Décembre 2019'!H3:H17,'Statistiques qualif'!$B20)</f>
        <v>0</v>
      </c>
      <c r="G20" s="65"/>
      <c r="H20" s="78">
        <v>1</v>
      </c>
      <c r="I20" s="78">
        <f>COUNTIF('15 tickets - Octobre 2019'!H3:H14,'Statistiques qualif'!$H20)</f>
        <v>12</v>
      </c>
      <c r="J20" s="78">
        <f>COUNTIF('15 tickets - Novembre 2019'!H3:H14,'Statistiques qualif'!$H20)</f>
        <v>12</v>
      </c>
      <c r="K20" s="83">
        <f>COUNTIF('15 tickets - Décembre 2019'!H3:H14,'Statistiques qualif'!$H20)</f>
        <v>0</v>
      </c>
      <c r="M20" s="65"/>
      <c r="N20" s="78">
        <v>1</v>
      </c>
      <c r="O20" s="78">
        <f>COUNTIF('15 tickets - Octobre 2019'!H15:H17,'Statistiques qualif'!$N20)</f>
        <v>3</v>
      </c>
      <c r="P20" s="78">
        <f>COUNTIF('15 tickets - Novembre 2019'!H15:H17,'Statistiques qualif'!$N20)</f>
        <v>3</v>
      </c>
      <c r="Q20" s="83">
        <f>COUNTIF('15 tickets - Décembre 2019'!H15:H17,'Statistiques qualif'!$N20)</f>
        <v>0</v>
      </c>
    </row>
    <row r="21" spans="1:17" ht="15.75" thickBot="1" x14ac:dyDescent="0.3">
      <c r="A21" s="69"/>
      <c r="B21" s="70">
        <v>0</v>
      </c>
      <c r="C21" s="70">
        <f>COUNTIF('15 tickets - Octobre 2019'!H3:H17,'Statistiques qualif'!$B21)</f>
        <v>0</v>
      </c>
      <c r="D21" s="70">
        <f>COUNTIF('15 tickets - Novembre 2019'!H3:H17,'Statistiques qualif'!$B21)</f>
        <v>0</v>
      </c>
      <c r="E21" s="71">
        <f>COUNTIF('15 tickets - Décembre 2019'!H3:H17,'Statistiques qualif'!$B21)</f>
        <v>0</v>
      </c>
      <c r="G21" s="69"/>
      <c r="H21" s="70">
        <v>0</v>
      </c>
      <c r="I21" s="70">
        <f>COUNTIF('15 tickets - Octobre 2019'!H3:H14,'Statistiques qualif'!$H21)</f>
        <v>0</v>
      </c>
      <c r="J21" s="70">
        <f>COUNTIF('15 tickets - Novembre 2019'!H3:H14,'Statistiques qualif'!$H21)</f>
        <v>0</v>
      </c>
      <c r="K21" s="71">
        <f>COUNTIF('15 tickets - Décembre 2019'!H3:H14,'Statistiques qualif'!$H21)</f>
        <v>0</v>
      </c>
      <c r="M21" s="69"/>
      <c r="N21" s="70">
        <v>0</v>
      </c>
      <c r="O21" s="70">
        <f>COUNTIF('15 tickets - Octobre 2019'!H15:H17,'Statistiques qualif'!$N21)</f>
        <v>0</v>
      </c>
      <c r="P21" s="70">
        <f>COUNTIF('15 tickets - Novembre 2019'!H15:H17,'Statistiques qualif'!$N21)</f>
        <v>0</v>
      </c>
      <c r="Q21" s="71">
        <f>COUNTIF('15 tickets - Décembre 2019'!H15:H17,'Statistiques qualif'!$N21)</f>
        <v>0</v>
      </c>
    </row>
    <row r="22" spans="1:17" x14ac:dyDescent="0.25">
      <c r="A22" s="84" t="s">
        <v>53</v>
      </c>
      <c r="B22" s="85"/>
      <c r="C22" s="84">
        <f>SUM(C23:C24)</f>
        <v>15</v>
      </c>
      <c r="D22" s="84">
        <f t="shared" ref="D22:E22" si="15">SUM(D23:D24)</f>
        <v>15</v>
      </c>
      <c r="E22" s="86">
        <f t="shared" si="15"/>
        <v>0</v>
      </c>
      <c r="G22" s="84" t="s">
        <v>53</v>
      </c>
      <c r="H22" s="85"/>
      <c r="I22" s="84">
        <f>SUM(I23:I24)</f>
        <v>12</v>
      </c>
      <c r="J22" s="84">
        <f t="shared" ref="J22:K22" si="16">SUM(J23:J24)</f>
        <v>12</v>
      </c>
      <c r="K22" s="86">
        <f t="shared" si="16"/>
        <v>0</v>
      </c>
      <c r="M22" s="84" t="s">
        <v>53</v>
      </c>
      <c r="N22" s="84"/>
      <c r="O22" s="84">
        <f>SUM(O23:O24)</f>
        <v>3</v>
      </c>
      <c r="P22" s="84">
        <f t="shared" ref="P22:Q22" si="17">SUM(P23:P24)</f>
        <v>3</v>
      </c>
      <c r="Q22" s="86">
        <f t="shared" si="17"/>
        <v>0</v>
      </c>
    </row>
    <row r="23" spans="1:17" x14ac:dyDescent="0.25">
      <c r="A23" s="69"/>
      <c r="B23" s="70">
        <v>1</v>
      </c>
      <c r="C23" s="70">
        <f>COUNTIF('15 tickets - Octobre 2019'!I3:I17,'Statistiques qualif'!$B23)</f>
        <v>11</v>
      </c>
      <c r="D23" s="70">
        <f>COUNTIF('15 tickets - Novembre 2019'!I3:I17,'Statistiques qualif'!$B23)</f>
        <v>11</v>
      </c>
      <c r="E23" s="71">
        <f>COUNTIF('15 tickets - Décembre 2019'!I3:I17,'Statistiques qualif'!$B23)</f>
        <v>0</v>
      </c>
      <c r="G23" s="69"/>
      <c r="H23" s="70">
        <v>1</v>
      </c>
      <c r="I23" s="70">
        <f>COUNTIF('15 tickets - Octobre 2019'!I3:I14,'Statistiques qualif'!$H23)</f>
        <v>9</v>
      </c>
      <c r="J23" s="70">
        <f>COUNTIF('15 tickets - Novembre 2019'!I3:I14,'Statistiques qualif'!$H23)</f>
        <v>8</v>
      </c>
      <c r="K23" s="71">
        <f>COUNTIF('15 tickets - Décembre 2019'!I3:I14,'Statistiques qualif'!$H23)</f>
        <v>0</v>
      </c>
      <c r="M23" s="69"/>
      <c r="N23" s="70">
        <v>1</v>
      </c>
      <c r="O23" s="70">
        <f>COUNTIF('15 tickets - Octobre 2019'!I15:I17,'Statistiques qualif'!$N23)</f>
        <v>2</v>
      </c>
      <c r="P23" s="70">
        <f>COUNTIF('15 tickets - Novembre 2019'!I15:I17,'Statistiques qualif'!$N23)</f>
        <v>3</v>
      </c>
      <c r="Q23" s="71">
        <f>COUNTIF('15 tickets - Décembre 2019'!I15:I17,'Statistiques qualif'!$N23)</f>
        <v>0</v>
      </c>
    </row>
    <row r="24" spans="1:17" ht="15.75" thickBot="1" x14ac:dyDescent="0.3">
      <c r="A24" s="65"/>
      <c r="B24" s="78">
        <v>0</v>
      </c>
      <c r="C24" s="78">
        <f>COUNTIF('15 tickets - Octobre 2019'!I3:I17,'Statistiques qualif'!$B24)</f>
        <v>4</v>
      </c>
      <c r="D24" s="78">
        <f>COUNTIF('15 tickets - Novembre 2019'!I3:I17,'Statistiques qualif'!$B24)</f>
        <v>4</v>
      </c>
      <c r="E24" s="83">
        <f>COUNTIF('15 tickets - Décembre 2019'!I3:I17,'Statistiques qualif'!$B24)</f>
        <v>0</v>
      </c>
      <c r="G24" s="65"/>
      <c r="H24" s="78">
        <v>0</v>
      </c>
      <c r="I24" s="78">
        <f>COUNTIF('15 tickets - Octobre 2019'!I3:I14,'Statistiques qualif'!$H24)</f>
        <v>3</v>
      </c>
      <c r="J24" s="78">
        <f>COUNTIF('15 tickets - Novembre 2019'!I3:I14,'Statistiques qualif'!$H24)</f>
        <v>4</v>
      </c>
      <c r="K24" s="83">
        <f>COUNTIF('15 tickets - Décembre 2019'!I3:I14,'Statistiques qualif'!$H24)</f>
        <v>0</v>
      </c>
      <c r="M24" s="65"/>
      <c r="N24" s="78">
        <v>0</v>
      </c>
      <c r="O24" s="78">
        <f>COUNTIF('15 tickets - Octobre 2019'!I15:I17,'Statistiques qualif'!$N24)</f>
        <v>1</v>
      </c>
      <c r="P24" s="78">
        <f>COUNTIF('15 tickets - Novembre 2019'!I15:I17,'Statistiques qualif'!$N24)</f>
        <v>0</v>
      </c>
      <c r="Q24" s="83">
        <f>COUNTIF('15 tickets - Décembre 2019'!I15:I17,'Statistiques qualif'!$N24)</f>
        <v>0</v>
      </c>
    </row>
    <row r="25" spans="1:17" x14ac:dyDescent="0.25">
      <c r="A25" s="80" t="s">
        <v>27</v>
      </c>
      <c r="B25" s="81"/>
      <c r="C25" s="80">
        <f>SUM(C26:C28)</f>
        <v>15</v>
      </c>
      <c r="D25" s="80">
        <f t="shared" ref="D25:E25" si="18">SUM(D26:D28)</f>
        <v>15</v>
      </c>
      <c r="E25" s="82">
        <f t="shared" si="18"/>
        <v>0</v>
      </c>
      <c r="G25" s="80" t="s">
        <v>27</v>
      </c>
      <c r="H25" s="81"/>
      <c r="I25" s="80">
        <f>SUM(I26:I28)</f>
        <v>12</v>
      </c>
      <c r="J25" s="80">
        <f t="shared" ref="J25:K25" si="19">SUM(J26:J28)</f>
        <v>12</v>
      </c>
      <c r="K25" s="82">
        <f t="shared" si="19"/>
        <v>0</v>
      </c>
      <c r="M25" s="80" t="s">
        <v>27</v>
      </c>
      <c r="N25" s="80"/>
      <c r="O25" s="80">
        <f>SUM(O26:O28)</f>
        <v>3</v>
      </c>
      <c r="P25" s="80">
        <f t="shared" ref="P25:Q25" si="20">SUM(P26:P28)</f>
        <v>3</v>
      </c>
      <c r="Q25" s="82">
        <f t="shared" si="20"/>
        <v>0</v>
      </c>
    </row>
    <row r="26" spans="1:17" x14ac:dyDescent="0.25">
      <c r="A26" s="65"/>
      <c r="B26" s="78">
        <v>1</v>
      </c>
      <c r="C26" s="78">
        <f>COUNTIF('15 tickets - Octobre 2019'!J3:J17,'Statistiques qualif'!$B26)</f>
        <v>12</v>
      </c>
      <c r="D26" s="78">
        <f>COUNTIF('15 tickets - Novembre 2019'!J3:J17,'Statistiques qualif'!$B26)</f>
        <v>14</v>
      </c>
      <c r="E26" s="83">
        <f>COUNTIF('15 tickets - Décembre 2019'!J3:J17,'Statistiques qualif'!$B26)</f>
        <v>0</v>
      </c>
      <c r="G26" s="65"/>
      <c r="H26" s="78">
        <v>1</v>
      </c>
      <c r="I26" s="78">
        <f>COUNTIF('15 tickets - Octobre 2019'!J3:J14,'Statistiques qualif'!$H26)</f>
        <v>9</v>
      </c>
      <c r="J26" s="78">
        <f>COUNTIF('15 tickets - Novembre 2019'!J3:J14,'Statistiques qualif'!$H26)</f>
        <v>11</v>
      </c>
      <c r="K26" s="83">
        <f>COUNTIF('15 tickets - Décembre 2019'!J3:J14,'Statistiques qualif'!$H26)</f>
        <v>0</v>
      </c>
      <c r="M26" s="65"/>
      <c r="N26" s="78">
        <v>1</v>
      </c>
      <c r="O26" s="78">
        <f>COUNTIF('15 tickets - Octobre 2019'!J15:J17,'Statistiques qualif'!$N26)</f>
        <v>3</v>
      </c>
      <c r="P26" s="78">
        <f>COUNTIF('15 tickets - Novembre 2019'!J15:J17,'Statistiques qualif'!$N26)</f>
        <v>3</v>
      </c>
      <c r="Q26" s="83">
        <f>COUNTIF('15 tickets - Décembre 2019'!J15:J17,'Statistiques qualif'!$N26)</f>
        <v>0</v>
      </c>
    </row>
    <row r="27" spans="1:17" x14ac:dyDescent="0.25">
      <c r="A27" s="69"/>
      <c r="B27" s="70">
        <v>0.5</v>
      </c>
      <c r="C27" s="70">
        <f>COUNTIF('15 tickets - Octobre 2019'!J3:J17,'Statistiques qualif'!$B27)</f>
        <v>3</v>
      </c>
      <c r="D27" s="70">
        <f>COUNTIF('15 tickets - Novembre 2019'!J3:J17,'Statistiques qualif'!$B27)</f>
        <v>1</v>
      </c>
      <c r="E27" s="71">
        <f>COUNTIF('15 tickets - Décembre 2019'!J3:J17,'Statistiques qualif'!$B27)</f>
        <v>0</v>
      </c>
      <c r="G27" s="69"/>
      <c r="H27" s="70">
        <v>0.5</v>
      </c>
      <c r="I27" s="70">
        <f>COUNTIF('15 tickets - Octobre 2019'!J3:J14,'Statistiques qualif'!$H27)</f>
        <v>3</v>
      </c>
      <c r="J27" s="70">
        <f>COUNTIF('15 tickets - Novembre 2019'!J3:J14,'Statistiques qualif'!$H27)</f>
        <v>1</v>
      </c>
      <c r="K27" s="71">
        <f>COUNTIF('15 tickets - Décembre 2019'!J3:J14,'Statistiques qualif'!$H27)</f>
        <v>0</v>
      </c>
      <c r="M27" s="69"/>
      <c r="N27" s="70">
        <v>0.5</v>
      </c>
      <c r="O27" s="70">
        <f>COUNTIF('15 tickets - Octobre 2019'!J15:J17,'Statistiques qualif'!$N27)</f>
        <v>0</v>
      </c>
      <c r="P27" s="70">
        <f>COUNTIF('15 tickets - Novembre 2019'!J15:J17,'Statistiques qualif'!$N27)</f>
        <v>0</v>
      </c>
      <c r="Q27" s="71">
        <f>COUNTIF('15 tickets - Décembre 2019'!J15:J17,'Statistiques qualif'!$N27)</f>
        <v>0</v>
      </c>
    </row>
    <row r="28" spans="1:17" ht="15.75" thickBot="1" x14ac:dyDescent="0.3">
      <c r="A28" s="65"/>
      <c r="B28" s="78">
        <v>0</v>
      </c>
      <c r="C28" s="78">
        <f>COUNTIF('15 tickets - Octobre 2019'!J3:J17,'Statistiques qualif'!$B28)</f>
        <v>0</v>
      </c>
      <c r="D28" s="78">
        <f>COUNTIF('15 tickets - Novembre 2019'!J3:J17,'Statistiques qualif'!$B28)</f>
        <v>0</v>
      </c>
      <c r="E28" s="83">
        <f>COUNTIF('15 tickets - Décembre 2019'!J3:J17,'Statistiques qualif'!$B28)</f>
        <v>0</v>
      </c>
      <c r="G28" s="65"/>
      <c r="H28" s="78">
        <v>0</v>
      </c>
      <c r="I28" s="78">
        <f>COUNTIF('15 tickets - Octobre 2019'!J3:J14,'Statistiques qualif'!$H28)</f>
        <v>0</v>
      </c>
      <c r="J28" s="78">
        <f>COUNTIF('15 tickets - Novembre 2019'!J3:J14,'Statistiques qualif'!$H28)</f>
        <v>0</v>
      </c>
      <c r="K28" s="83">
        <f>COUNTIF('15 tickets - Décembre 2019'!J3:J14,'Statistiques qualif'!$H28)</f>
        <v>0</v>
      </c>
      <c r="M28" s="65"/>
      <c r="N28" s="78">
        <v>0</v>
      </c>
      <c r="O28" s="78">
        <f>COUNTIF('15 tickets - Octobre 2019'!J15:J17,'Statistiques qualif'!$N28)</f>
        <v>0</v>
      </c>
      <c r="P28" s="78">
        <f>COUNTIF('15 tickets - Novembre 2019'!J15:J17,'Statistiques qualif'!$N28)</f>
        <v>0</v>
      </c>
      <c r="Q28" s="83">
        <f>COUNTIF('15 tickets - Décembre 2019'!J15:J17,'Statistiques qualif'!$N28)</f>
        <v>0</v>
      </c>
    </row>
    <row r="29" spans="1:17" x14ac:dyDescent="0.25">
      <c r="A29" s="80" t="s">
        <v>16</v>
      </c>
      <c r="B29" s="81"/>
      <c r="C29" s="80">
        <f>SUM(C30:C32)</f>
        <v>15</v>
      </c>
      <c r="D29" s="80">
        <f t="shared" ref="D29:E29" si="21">SUM(D30:D32)</f>
        <v>15</v>
      </c>
      <c r="E29" s="82">
        <f t="shared" si="21"/>
        <v>0</v>
      </c>
      <c r="G29" s="80" t="s">
        <v>16</v>
      </c>
      <c r="H29" s="81"/>
      <c r="I29" s="80">
        <f>SUM(I30:I32)</f>
        <v>12</v>
      </c>
      <c r="J29" s="80">
        <f t="shared" ref="J29:K29" si="22">SUM(J30:J32)</f>
        <v>12</v>
      </c>
      <c r="K29" s="82">
        <f t="shared" si="22"/>
        <v>0</v>
      </c>
      <c r="M29" s="80" t="s">
        <v>16</v>
      </c>
      <c r="N29" s="80"/>
      <c r="O29" s="80">
        <f>SUM(O30:O32)</f>
        <v>3</v>
      </c>
      <c r="P29" s="80">
        <f t="shared" ref="P29:Q29" si="23">SUM(P30:P32)</f>
        <v>3</v>
      </c>
      <c r="Q29" s="82">
        <f t="shared" si="23"/>
        <v>0</v>
      </c>
    </row>
    <row r="30" spans="1:17" x14ac:dyDescent="0.25">
      <c r="A30" s="78"/>
      <c r="B30" s="78">
        <v>1</v>
      </c>
      <c r="C30" s="78">
        <f>COUNTIF('15 tickets - Octobre 2019'!K3:K17,'Statistiques qualif'!$B30)</f>
        <v>10</v>
      </c>
      <c r="D30" s="78">
        <f>COUNTIF('15 tickets - Novembre 2019'!K3:K17,'Statistiques qualif'!$B30)</f>
        <v>8</v>
      </c>
      <c r="E30" s="83">
        <f>COUNTIF('15 tickets - Décembre 2019'!K3:K17,'Statistiques qualif'!$B30)</f>
        <v>0</v>
      </c>
      <c r="G30" s="78"/>
      <c r="H30" s="78">
        <v>1</v>
      </c>
      <c r="I30" s="78">
        <f>COUNTIF('15 tickets - Octobre 2019'!K3:K14,'Statistiques qualif'!$H30)</f>
        <v>8</v>
      </c>
      <c r="J30" s="78">
        <f>COUNTIF('15 tickets - Novembre 2019'!K3:K14,'Statistiques qualif'!$H30)</f>
        <v>7</v>
      </c>
      <c r="K30" s="83">
        <f>COUNTIF('15 tickets - Décembre 2019'!K3:K14,'Statistiques qualif'!$H30)</f>
        <v>0</v>
      </c>
      <c r="M30" s="78"/>
      <c r="N30" s="78">
        <v>1</v>
      </c>
      <c r="O30" s="78">
        <f>COUNTIF('15 tickets - Octobre 2019'!K15:K17,'Statistiques qualif'!$N30)</f>
        <v>2</v>
      </c>
      <c r="P30" s="78">
        <f>COUNTIF('15 tickets - Novembre 2019'!K15:K17,'Statistiques qualif'!$N30)</f>
        <v>1</v>
      </c>
      <c r="Q30" s="83">
        <f>COUNTIF('15 tickets - Décembre 2019'!K15:K17,'Statistiques qualif'!$N30)</f>
        <v>0</v>
      </c>
    </row>
    <row r="31" spans="1:17" x14ac:dyDescent="0.25">
      <c r="A31" s="70"/>
      <c r="B31" s="70">
        <v>0.5</v>
      </c>
      <c r="C31" s="70">
        <f>COUNTIF('15 tickets - Octobre 2019'!K3:K17,'Statistiques qualif'!$B31)</f>
        <v>4</v>
      </c>
      <c r="D31" s="70">
        <f>COUNTIF('15 tickets - Novembre 2019'!K3:K17,'Statistiques qualif'!$B31)</f>
        <v>5</v>
      </c>
      <c r="E31" s="71">
        <f>COUNTIF('15 tickets - Décembre 2019'!K3:K17,'Statistiques qualif'!$B31)</f>
        <v>0</v>
      </c>
      <c r="G31" s="70"/>
      <c r="H31" s="70">
        <v>0.5</v>
      </c>
      <c r="I31" s="70">
        <f>COUNTIF('15 tickets - Octobre 2019'!K3:K14,'Statistiques qualif'!$H31)</f>
        <v>4</v>
      </c>
      <c r="J31" s="70">
        <f>COUNTIF('15 tickets - Novembre 2019'!K3:K14,'Statistiques qualif'!$H31)</f>
        <v>3</v>
      </c>
      <c r="K31" s="71">
        <f>COUNTIF('15 tickets - Décembre 2019'!K3:K14,'Statistiques qualif'!$H31)</f>
        <v>0</v>
      </c>
      <c r="M31" s="70"/>
      <c r="N31" s="70">
        <v>0.5</v>
      </c>
      <c r="O31" s="70">
        <f>COUNTIF('15 tickets - Octobre 2019'!K15:K17,'Statistiques qualif'!$N31)</f>
        <v>0</v>
      </c>
      <c r="P31" s="70">
        <f>COUNTIF('15 tickets - Novembre 2019'!K15:K17,'Statistiques qualif'!$N31)</f>
        <v>2</v>
      </c>
      <c r="Q31" s="71">
        <f>COUNTIF('15 tickets - Décembre 2019'!K15:K17,'Statistiques qualif'!$N31)</f>
        <v>0</v>
      </c>
    </row>
    <row r="32" spans="1:17" x14ac:dyDescent="0.25">
      <c r="A32" s="87"/>
      <c r="B32" s="87">
        <v>0</v>
      </c>
      <c r="C32" s="87">
        <f>COUNTIF('15 tickets - Octobre 2019'!K3:K17,'Statistiques qualif'!$B32)</f>
        <v>1</v>
      </c>
      <c r="D32" s="87">
        <f>COUNTIF('15 tickets - Novembre 2019'!K3:K17,'Statistiques qualif'!$B32)</f>
        <v>2</v>
      </c>
      <c r="E32" s="61">
        <f>COUNTIF('15 tickets - Décembre 2019'!K3:K17,'Statistiques qualif'!$B32)</f>
        <v>0</v>
      </c>
      <c r="G32" s="87"/>
      <c r="H32" s="87">
        <v>0</v>
      </c>
      <c r="I32" s="87">
        <f>COUNTIF('15 tickets - Octobre 2019'!K3:K14,'Statistiques qualif'!$H32)</f>
        <v>0</v>
      </c>
      <c r="J32" s="87">
        <f>COUNTIF('15 tickets - Novembre 2019'!K3:K14,'Statistiques qualif'!$H32)</f>
        <v>2</v>
      </c>
      <c r="K32" s="61">
        <f>COUNTIF('15 tickets - Décembre 2019'!K3:K14,'Statistiques qualif'!$H32)</f>
        <v>0</v>
      </c>
      <c r="M32" s="87"/>
      <c r="N32" s="87">
        <v>0</v>
      </c>
      <c r="O32" s="87">
        <f>COUNTIF('15 tickets - Octobre 2019'!K15:K17,'Statistiques qualif'!$N32)</f>
        <v>1</v>
      </c>
      <c r="P32" s="87">
        <f>COUNTIF('15 tickets - Novembre 2019'!K15:K17,'Statistiques qualif'!$N32)</f>
        <v>0</v>
      </c>
      <c r="Q32" s="61">
        <f>COUNTIF('15 tickets - Décembre 2019'!K15:K17,'Statistiques qualif'!$N32)</f>
        <v>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workbookViewId="0">
      <selection activeCell="D12" sqref="D12"/>
    </sheetView>
  </sheetViews>
  <sheetFormatPr baseColWidth="10" defaultRowHeight="15" x14ac:dyDescent="0.25"/>
  <cols>
    <col min="1" max="1" width="39.42578125" bestFit="1" customWidth="1"/>
    <col min="2" max="5" width="15.7109375" customWidth="1"/>
  </cols>
  <sheetData>
    <row r="1" spans="1:8" ht="23.25" x14ac:dyDescent="0.35">
      <c r="A1" s="153" t="s">
        <v>176</v>
      </c>
    </row>
    <row r="2" spans="1:8" ht="18.75" x14ac:dyDescent="0.3">
      <c r="A2" s="122" t="s">
        <v>84</v>
      </c>
      <c r="B2" s="154" t="str">
        <f>'15 tickets - Octobre 2019'!B1</f>
        <v>Octobre</v>
      </c>
      <c r="C2" s="154" t="str">
        <f>'15 tickets - Novembre 2019'!B1</f>
        <v>Novembre</v>
      </c>
      <c r="D2" s="154">
        <f>'15 tickets - Décembre 2019'!B1</f>
        <v>0</v>
      </c>
      <c r="E2" s="154" t="s">
        <v>164</v>
      </c>
    </row>
    <row r="3" spans="1:8" x14ac:dyDescent="0.25">
      <c r="A3" s="124" t="s">
        <v>13</v>
      </c>
      <c r="B3" s="125">
        <f>'Statistiques qualif'!I8/'Statistiques qualif'!I6</f>
        <v>0</v>
      </c>
      <c r="C3" s="125">
        <f>'Statistiques qualif'!J8/'Statistiques qualif'!J6</f>
        <v>8.3333333333333329E-2</v>
      </c>
      <c r="D3" s="125">
        <f>IF('15 tickets - Décembre 2019'!B1,'Statistiques qualif'!K8/'Statistiques qualif'!K6,0)</f>
        <v>0</v>
      </c>
      <c r="E3" s="126">
        <f>IF(AND('15 tickets - Octobre 2019'!$B$1&lt;&gt;"",'15 tickets - Novembre 2019'!$B$1&lt;&gt;"",'15 tickets - Décembre 2019'!$B$1&lt;&gt;""),AVERAGE(B3:D3),IF(AND('15 tickets - Octobre 2019'!$B$1&lt;&gt;"",'15 tickets - Novembre 2019'!$B$1&lt;&gt;"",'15 tickets - Décembre 2019'!$B$1=""),AVERAGE(B3:C3),IF(AND('15 tickets - Octobre 2019'!$B$1&lt;&gt;"",'15 tickets - Novembre 2019'!$B$1="",'15 tickets - Décembre 2019'!$B$1=""),'Focus Incident'!B3)))</f>
        <v>4.1666666666666664E-2</v>
      </c>
      <c r="H3" s="155"/>
    </row>
    <row r="4" spans="1:8" x14ac:dyDescent="0.25">
      <c r="A4" s="124" t="s">
        <v>18</v>
      </c>
      <c r="B4" s="125">
        <f>'Statistiques qualif'!I11/'Statistiques qualif'!I9</f>
        <v>0.16666666666666666</v>
      </c>
      <c r="C4" s="125">
        <f>'Statistiques qualif'!J11/'Statistiques qualif'!J9</f>
        <v>0.41666666666666669</v>
      </c>
      <c r="D4" s="125">
        <f>IF('15 tickets - Décembre 2019'!B1,'Statistiques qualif'!K11/'Statistiques qualif'!K9,0)</f>
        <v>0</v>
      </c>
      <c r="E4" s="126">
        <f>IF(AND('15 tickets - Octobre 2019'!$B$1&lt;&gt;"",'15 tickets - Novembre 2019'!$B$1&lt;&gt;"",'15 tickets - Décembre 2019'!$B$1&lt;&gt;""),AVERAGE(B4:D4),IF(AND('15 tickets - Octobre 2019'!$B$1&lt;&gt;"",'15 tickets - Novembre 2019'!$B$1&lt;&gt;"",'15 tickets - Décembre 2019'!$B$1=""),AVERAGE(B4:C4),IF(AND('15 tickets - Octobre 2019'!$B$1&lt;&gt;"",'15 tickets - Novembre 2019'!$B$1="",'15 tickets - Décembre 2019'!$B$1=""),'Focus Incident'!B4)))</f>
        <v>0.29166666666666669</v>
      </c>
      <c r="H4" s="155"/>
    </row>
    <row r="5" spans="1:8" x14ac:dyDescent="0.25">
      <c r="A5" s="124" t="s">
        <v>85</v>
      </c>
      <c r="B5" s="125">
        <f>'Statistiques qualif'!I15/'Statistiques qualif'!I12+'Statistiques qualif'!I14/'Statistiques qualif'!I12</f>
        <v>0</v>
      </c>
      <c r="C5" s="125">
        <f>'Statistiques qualif'!J15/'Statistiques qualif'!J12+'Statistiques qualif'!J14/'Statistiques qualif'!J12</f>
        <v>0</v>
      </c>
      <c r="D5" s="125">
        <f>IF('15 tickets - Décembre 2019'!B1,'Statistiques qualif'!K15/'Statistiques qualif'!K12+'Statistiques qualif'!K14/'Statistiques qualif'!K12,0)</f>
        <v>0</v>
      </c>
      <c r="E5" s="126">
        <f>IF(AND('15 tickets - Octobre 2019'!$B$1&lt;&gt;"",'15 tickets - Novembre 2019'!$B$1&lt;&gt;"",'15 tickets - Décembre 2019'!$B$1&lt;&gt;""),AVERAGE(B5:D5),IF(AND('15 tickets - Octobre 2019'!$B$1&lt;&gt;"",'15 tickets - Novembre 2019'!$B$1&lt;&gt;"",'15 tickets - Décembre 2019'!$B$1=""),AVERAGE(B5:C5),IF(AND('15 tickets - Octobre 2019'!$B$1&lt;&gt;"",'15 tickets - Novembre 2019'!$B$1="",'15 tickets - Décembre 2019'!$B$1=""),'Focus Incident'!B5)))</f>
        <v>0</v>
      </c>
    </row>
    <row r="6" spans="1:8" x14ac:dyDescent="0.25">
      <c r="A6" s="124" t="s">
        <v>19</v>
      </c>
      <c r="B6" s="126">
        <f>'Statistiques qualif'!I18/'Statistiques qualif'!I16</f>
        <v>0.33333333333333331</v>
      </c>
      <c r="C6" s="126">
        <f>'Statistiques qualif'!J18/'Statistiques qualif'!J16</f>
        <v>0.16666666666666666</v>
      </c>
      <c r="D6" s="126">
        <f>IF('15 tickets - Décembre 2019'!B1,'Statistiques qualif'!K18/'Statistiques qualif'!K16,0)</f>
        <v>0</v>
      </c>
      <c r="E6" s="126">
        <f>IF(AND('15 tickets - Octobre 2019'!$B$1&lt;&gt;"",'15 tickets - Novembre 2019'!$B$1&lt;&gt;"",'15 tickets - Décembre 2019'!$B$1&lt;&gt;""),AVERAGE(B6:D6),IF(AND('15 tickets - Octobre 2019'!$B$1&lt;&gt;"",'15 tickets - Novembre 2019'!$B$1&lt;&gt;"",'15 tickets - Décembre 2019'!$B$1=""),AVERAGE(B6:C6),IF(AND('15 tickets - Octobre 2019'!$B$1&lt;&gt;"",'15 tickets - Novembre 2019'!$B$1="",'15 tickets - Décembre 2019'!$B$1=""),'Focus Incident'!B6)))</f>
        <v>0.25</v>
      </c>
    </row>
    <row r="7" spans="1:8" x14ac:dyDescent="0.25">
      <c r="A7" s="124" t="s">
        <v>14</v>
      </c>
      <c r="B7" s="126">
        <f>'Statistiques qualif'!I21/'Statistiques qualif'!I19</f>
        <v>0</v>
      </c>
      <c r="C7" s="126">
        <f>'Statistiques qualif'!J21/'Statistiques qualif'!J19</f>
        <v>0</v>
      </c>
      <c r="D7" s="126">
        <f>IF('15 tickets - Décembre 2019'!B1,'Statistiques qualif'!K21/'Statistiques qualif'!K19,0)</f>
        <v>0</v>
      </c>
      <c r="E7" s="126">
        <f>IF(AND('15 tickets - Octobre 2019'!$B$1&lt;&gt;"",'15 tickets - Novembre 2019'!$B$1&lt;&gt;"",'15 tickets - Décembre 2019'!$B$1&lt;&gt;""),AVERAGE(B7:D7),IF(AND('15 tickets - Octobre 2019'!$B$1&lt;&gt;"",'15 tickets - Novembre 2019'!$B$1&lt;&gt;"",'15 tickets - Décembre 2019'!$B$1=""),AVERAGE(B7:C7),IF(AND('15 tickets - Octobre 2019'!$B$1&lt;&gt;"",'15 tickets - Novembre 2019'!$B$1="",'15 tickets - Décembre 2019'!$B$1=""),'Focus Incident'!B7)))</f>
        <v>0</v>
      </c>
    </row>
    <row r="8" spans="1:8" x14ac:dyDescent="0.25">
      <c r="A8" s="124" t="s">
        <v>53</v>
      </c>
      <c r="B8" s="126">
        <f>'Statistiques qualif'!I24/'Statistiques qualif'!I22</f>
        <v>0.25</v>
      </c>
      <c r="C8" s="126">
        <f>'Statistiques qualif'!J24/'Statistiques qualif'!J22</f>
        <v>0.33333333333333331</v>
      </c>
      <c r="D8" s="126">
        <f>IF('15 tickets - Décembre 2019'!B1,'Statistiques qualif'!K24/'Statistiques qualif'!K22,0)</f>
        <v>0</v>
      </c>
      <c r="E8" s="126">
        <f>IF(AND('15 tickets - Octobre 2019'!$B$1&lt;&gt;"",'15 tickets - Novembre 2019'!$B$1&lt;&gt;"",'15 tickets - Décembre 2019'!$B$1&lt;&gt;""),AVERAGE(B8:D8),IF(AND('15 tickets - Octobre 2019'!$B$1&lt;&gt;"",'15 tickets - Novembre 2019'!$B$1&lt;&gt;"",'15 tickets - Décembre 2019'!$B$1=""),AVERAGE(B8:C8),IF(AND('15 tickets - Octobre 2019'!$B$1&lt;&gt;"",'15 tickets - Novembre 2019'!$B$1="",'15 tickets - Décembre 2019'!$B$1=""),'Focus Incident'!B8)))</f>
        <v>0.29166666666666663</v>
      </c>
    </row>
    <row r="9" spans="1:8" x14ac:dyDescent="0.25">
      <c r="A9" s="124" t="s">
        <v>86</v>
      </c>
      <c r="B9" s="126">
        <f>'Statistiques qualif'!I28/'Statistiques qualif'!I25+'Statistiques qualif'!I27/'Statistiques qualif'!I25</f>
        <v>0.25</v>
      </c>
      <c r="C9" s="126">
        <f>'Statistiques qualif'!J28/'Statistiques qualif'!J25+'Statistiques qualif'!J27/'Statistiques qualif'!J25</f>
        <v>8.3333333333333329E-2</v>
      </c>
      <c r="D9" s="126">
        <f>IF('15 tickets - Décembre 2019'!B1,'Statistiques qualif'!K28/'Statistiques qualif'!K25+'Statistiques qualif'!K27/'Statistiques qualif'!K25,0)</f>
        <v>0</v>
      </c>
      <c r="E9" s="126">
        <f>IF(AND('15 tickets - Octobre 2019'!$B$1&lt;&gt;"",'15 tickets - Novembre 2019'!$B$1&lt;&gt;"",'15 tickets - Décembre 2019'!$B$1&lt;&gt;""),AVERAGE(B9:D9),IF(AND('15 tickets - Octobre 2019'!$B$1&lt;&gt;"",'15 tickets - Novembre 2019'!$B$1&lt;&gt;"",'15 tickets - Décembre 2019'!$B$1=""),AVERAGE(B9:C9),IF(AND('15 tickets - Octobre 2019'!$B$1&lt;&gt;"",'15 tickets - Novembre 2019'!$B$1="",'15 tickets - Décembre 2019'!$B$1=""),'Focus Incident'!B9)))</f>
        <v>0.16666666666666666</v>
      </c>
    </row>
    <row r="10" spans="1:8" x14ac:dyDescent="0.25">
      <c r="A10" s="124" t="s">
        <v>16</v>
      </c>
      <c r="B10" s="126">
        <f>'Statistiques qualif'!I32/'Statistiques qualif'!I29+'Statistiques qualif'!I31/'Statistiques qualif'!I29</f>
        <v>0.33333333333333331</v>
      </c>
      <c r="C10" s="126">
        <f>'Statistiques qualif'!J32/'Statistiques qualif'!J29+'Statistiques qualif'!J31/'Statistiques qualif'!J29</f>
        <v>0.41666666666666663</v>
      </c>
      <c r="D10" s="126">
        <f>IF('15 tickets - Décembre 2019'!B1,'Statistiques qualif'!K32/'Statistiques qualif'!K29+'Statistiques qualif'!K31/'Statistiques qualif'!K29,0)</f>
        <v>0</v>
      </c>
      <c r="E10" s="126">
        <f>IF(AND('15 tickets - Octobre 2019'!$B$1&lt;&gt;"",'15 tickets - Novembre 2019'!$B$1&lt;&gt;"",'15 tickets - Décembre 2019'!$B$1&lt;&gt;""),AVERAGE(B10:D10),IF(AND('15 tickets - Octobre 2019'!$B$1&lt;&gt;"",'15 tickets - Novembre 2019'!$B$1&lt;&gt;"",'15 tickets - Décembre 2019'!$B$1=""),AVERAGE(B10:C10),IF(AND('15 tickets - Octobre 2019'!$B$1&lt;&gt;"",'15 tickets - Novembre 2019'!$B$1="",'15 tickets - Décembre 2019'!$B$1=""),'Focus Incident'!B10)))</f>
        <v>0.375</v>
      </c>
    </row>
    <row r="11" spans="1:8" ht="18.75" x14ac:dyDescent="0.3">
      <c r="A11" s="122" t="s">
        <v>156</v>
      </c>
      <c r="B11" s="154" t="str">
        <f>'15 tickets - Octobre 2019'!B1</f>
        <v>Octobre</v>
      </c>
      <c r="C11" s="154" t="str">
        <f>'15 tickets - Novembre 2019'!B1</f>
        <v>Novembre</v>
      </c>
      <c r="D11" s="154">
        <f>'15 tickets - Décembre 2019'!B1</f>
        <v>0</v>
      </c>
      <c r="E11" s="154" t="s">
        <v>164</v>
      </c>
    </row>
    <row r="12" spans="1:8" x14ac:dyDescent="0.25">
      <c r="A12" s="124" t="s">
        <v>51</v>
      </c>
      <c r="B12" s="125">
        <f>'Statistiques qualité '!I8/'Statistiques qualité '!I6</f>
        <v>0</v>
      </c>
      <c r="C12" s="125">
        <f>'Statistiques qualité '!J8/'Statistiques qualité '!J6</f>
        <v>0</v>
      </c>
      <c r="D12" s="125">
        <f>IF('15 tickets - Décembre 2019'!B1&lt;&gt;"",'Statistiques qualité '!K8/'Statistiques qualité '!K6,0)</f>
        <v>0</v>
      </c>
      <c r="E12" s="126">
        <f>IF(AND('15 tickets - Octobre 2019'!$B$1&lt;&gt;"",'15 tickets - Novembre 2019'!$B$1&lt;&gt;"",'15 tickets - Décembre 2019'!$B$1&lt;&gt;""),AVERAGE(B12:D12),IF(AND('15 tickets - Octobre 2019'!$B$1&lt;&gt;"",'15 tickets - Novembre 2019'!$B$1&lt;&gt;"",'15 tickets - Décembre 2019'!$B$1=""),AVERAGE(B12:C12),IF(AND('15 tickets - Octobre 2019'!$B$1&lt;&gt;"",'15 tickets - Novembre 2019'!$B$1="",'15 tickets - Décembre 2019'!$B$1=""),'Focus Incident'!B12)))</f>
        <v>0</v>
      </c>
    </row>
    <row r="13" spans="1:8" x14ac:dyDescent="0.25">
      <c r="A13" s="124" t="s">
        <v>52</v>
      </c>
      <c r="B13" s="125">
        <f>'Statistiques qualité '!I11/'Statistiques qualité '!I9</f>
        <v>0</v>
      </c>
      <c r="C13" s="125">
        <f>'Statistiques qualité '!J11/'Statistiques qualité '!J9</f>
        <v>0.25</v>
      </c>
      <c r="D13" s="125">
        <f>IF('15 tickets - Décembre 2019'!B1,'Statistiques qualité '!K11/'Statistiques qualité '!K9,0)</f>
        <v>0</v>
      </c>
      <c r="E13" s="126">
        <f>IF(AND('15 tickets - Octobre 2019'!$B$1&lt;&gt;"",'15 tickets - Novembre 2019'!$B$1&lt;&gt;"",'15 tickets - Décembre 2019'!$B$1&lt;&gt;""),AVERAGE(B13:D13),IF(AND('15 tickets - Octobre 2019'!$B$1&lt;&gt;"",'15 tickets - Novembre 2019'!$B$1&lt;&gt;"",'15 tickets - Décembre 2019'!$B$1=""),AVERAGE(B13:C13),IF(AND('15 tickets - Octobre 2019'!$B$1&lt;&gt;"",'15 tickets - Novembre 2019'!$B$1="",'15 tickets - Décembre 2019'!$B$1=""),'Focus Incident'!B13)))</f>
        <v>0.125</v>
      </c>
    </row>
    <row r="14" spans="1:8" x14ac:dyDescent="0.25">
      <c r="A14" s="124" t="s">
        <v>8</v>
      </c>
      <c r="B14" s="125">
        <f>'Statistiques qualité '!I14/'Statistiques qualité '!I12</f>
        <v>0</v>
      </c>
      <c r="C14" s="125">
        <f>'Statistiques qualité '!J14/'Statistiques qualité '!J12</f>
        <v>0</v>
      </c>
      <c r="D14" s="125">
        <f>IF('15 tickets - Décembre 2019'!B1,'Statistiques qualité '!K14/'Statistiques qualité '!K12,0)</f>
        <v>0</v>
      </c>
      <c r="E14" s="126">
        <f>IF(AND('15 tickets - Octobre 2019'!$B$1&lt;&gt;"",'15 tickets - Novembre 2019'!$B$1&lt;&gt;"",'15 tickets - Décembre 2019'!$B$1&lt;&gt;""),AVERAGE(B14:D14),IF(AND('15 tickets - Octobre 2019'!$B$1&lt;&gt;"",'15 tickets - Novembre 2019'!$B$1&lt;&gt;"",'15 tickets - Décembre 2019'!$B$1=""),AVERAGE(B14:C14),IF(AND('15 tickets - Octobre 2019'!$B$1&lt;&gt;"",'15 tickets - Novembre 2019'!$B$1="",'15 tickets - Décembre 2019'!$B$1=""),'Focus Incident'!B14)))</f>
        <v>0</v>
      </c>
    </row>
    <row r="15" spans="1:8" x14ac:dyDescent="0.25">
      <c r="A15" s="124" t="s">
        <v>83</v>
      </c>
      <c r="B15" s="126">
        <f>'Statistiques qualité '!I18/'Statistiques qualité '!I15+'Statistiques qualité '!I17/'Statistiques qualité '!I15</f>
        <v>8.3333333333333329E-2</v>
      </c>
      <c r="C15" s="126">
        <f>'Statistiques qualité '!J18/'Statistiques qualité '!J15+'Statistiques qualité '!J17/'Statistiques qualité '!J15</f>
        <v>0</v>
      </c>
      <c r="D15" s="126">
        <f>IF('15 tickets - Décembre 2019'!B1,'Statistiques qualité '!K18/'Statistiques qualité '!K15+'Statistiques qualité '!K17/'Statistiques qualité '!K15,0)</f>
        <v>0</v>
      </c>
      <c r="E15" s="126">
        <f>IF(AND('15 tickets - Octobre 2019'!$B$1&lt;&gt;"",'15 tickets - Novembre 2019'!$B$1&lt;&gt;"",'15 tickets - Décembre 2019'!$B$1&lt;&gt;""),AVERAGE(B15:D15),IF(AND('15 tickets - Octobre 2019'!$B$1&lt;&gt;"",'15 tickets - Novembre 2019'!$B$1&lt;&gt;"",'15 tickets - Décembre 2019'!$B$1=""),AVERAGE(B15:C15),IF(AND('15 tickets - Octobre 2019'!$B$1&lt;&gt;"",'15 tickets - Novembre 2019'!$B$1="",'15 tickets - Décembre 2019'!$B$1=""),'Focus Incident'!B15)))</f>
        <v>4.1666666666666664E-2</v>
      </c>
    </row>
    <row r="16" spans="1:8" x14ac:dyDescent="0.25">
      <c r="A16" s="124" t="s">
        <v>33</v>
      </c>
      <c r="B16" s="126">
        <f>'Statistiques qualité '!I21/'Statistiques qualité '!I19</f>
        <v>8.3333333333333329E-2</v>
      </c>
      <c r="C16" s="126">
        <f>'Statistiques qualité '!J21/'Statistiques qualité '!J19</f>
        <v>0</v>
      </c>
      <c r="D16" s="126">
        <f>IF('15 tickets - Décembre 2019'!B1,'Statistiques qualité '!K21/'Statistiques qualité '!K19,0)</f>
        <v>0</v>
      </c>
      <c r="E16" s="126">
        <f>IF(AND('15 tickets - Octobre 2019'!$B$1&lt;&gt;"",'15 tickets - Novembre 2019'!$B$1&lt;&gt;"",'15 tickets - Décembre 2019'!$B$1&lt;&gt;""),AVERAGE(B16:D16),IF(AND('15 tickets - Octobre 2019'!$B$1&lt;&gt;"",'15 tickets - Novembre 2019'!$B$1&lt;&gt;"",'15 tickets - Décembre 2019'!$B$1=""),AVERAGE(B16:C16),IF(AND('15 tickets - Octobre 2019'!$B$1&lt;&gt;"",'15 tickets - Novembre 2019'!$B$1="",'15 tickets - Décembre 2019'!$B$1=""),'Focus Incident'!B16)))</f>
        <v>4.1666666666666664E-2</v>
      </c>
    </row>
    <row r="17" spans="1:5" x14ac:dyDescent="0.25">
      <c r="A17" s="124" t="s">
        <v>34</v>
      </c>
      <c r="B17" s="126">
        <f>'Statistiques qualité '!I25/'Statistiques qualité '!I22+'Statistiques qualité '!I24/'Statistiques qualité '!I22</f>
        <v>0.5</v>
      </c>
      <c r="C17" s="126">
        <f>'Statistiques qualité '!J25/'Statistiques qualité '!J22+'Statistiques qualité '!J24/'Statistiques qualité '!J22</f>
        <v>0.33333333333333331</v>
      </c>
      <c r="D17" s="126">
        <f>IF('15 tickets - Décembre 2019'!B1,'Statistiques qualité '!K25/'Statistiques qualité '!K22+'Statistiques qualité '!K24/'Statistiques qualité '!K22,0)</f>
        <v>0</v>
      </c>
      <c r="E17" s="126">
        <f>IF(AND('15 tickets - Octobre 2019'!$B$1&lt;&gt;"",'15 tickets - Novembre 2019'!$B$1&lt;&gt;"",'15 tickets - Décembre 2019'!$B$1&lt;&gt;""),AVERAGE(B17:D17),IF(AND('15 tickets - Octobre 2019'!$B$1&lt;&gt;"",'15 tickets - Novembre 2019'!$B$1&lt;&gt;"",'15 tickets - Décembre 2019'!$B$1=""),AVERAGE(B17:C17),IF(AND('15 tickets - Octobre 2019'!$B$1&lt;&gt;"",'15 tickets - Novembre 2019'!$B$1="",'15 tickets - Décembre 2019'!$B$1=""),'Focus Incident'!B17)))</f>
        <v>0.41666666666666663</v>
      </c>
    </row>
    <row r="18" spans="1:5" x14ac:dyDescent="0.25">
      <c r="A18" s="124" t="s">
        <v>35</v>
      </c>
      <c r="B18" s="126">
        <f>'Statistiques qualité '!I29/'Statistiques qualité '!I26+'Statistiques qualité '!I28/'Statistiques qualité '!I26</f>
        <v>0.41666666666666669</v>
      </c>
      <c r="C18" s="126">
        <f>'Statistiques qualité '!J29/'Statistiques qualité '!J26+'Statistiques qualité '!J28/'Statistiques qualité '!J26</f>
        <v>0.16666666666666666</v>
      </c>
      <c r="D18" s="126">
        <f>IF('15 tickets - Décembre 2019'!B1,'Statistiques qualité '!K29/'Statistiques qualité '!K26+'Statistiques qualité '!K28/'Statistiques qualité '!K26,0)</f>
        <v>0</v>
      </c>
      <c r="E18" s="126">
        <f>IF(AND('15 tickets - Octobre 2019'!$B$1&lt;&gt;"",'15 tickets - Novembre 2019'!$B$1&lt;&gt;"",'15 tickets - Décembre 2019'!$B$1&lt;&gt;""),AVERAGE(B18:D18),IF(AND('15 tickets - Octobre 2019'!$B$1&lt;&gt;"",'15 tickets - Novembre 2019'!$B$1&lt;&gt;"",'15 tickets - Décembre 2019'!$B$1=""),AVERAGE(B18:C18),IF(AND('15 tickets - Octobre 2019'!$B$1&lt;&gt;"",'15 tickets - Novembre 2019'!$B$1="",'15 tickets - Décembre 2019'!$B$1=""),'Focus Incident'!B18)))</f>
        <v>0.29166666666666669</v>
      </c>
    </row>
    <row r="19" spans="1:5" ht="19.5" thickBot="1" x14ac:dyDescent="0.35">
      <c r="A19" s="151" t="s">
        <v>165</v>
      </c>
      <c r="B19" s="154" t="str">
        <f>'15 tickets - Octobre 2019'!B1</f>
        <v>Octobre</v>
      </c>
      <c r="C19" s="154" t="str">
        <f>'15 tickets - Novembre 2019'!B1</f>
        <v>Novembre</v>
      </c>
      <c r="D19" s="154">
        <f>'15 tickets - Décembre 2019'!B1</f>
        <v>0</v>
      </c>
      <c r="E19" s="154" t="s">
        <v>164</v>
      </c>
    </row>
    <row r="20" spans="1:5" ht="18.75" x14ac:dyDescent="0.3">
      <c r="A20" s="127" t="s">
        <v>150</v>
      </c>
      <c r="B20" s="128">
        <f>COUNTIFS('15 tickets - Octobre 2019'!W3:W14,"&gt;=9")</f>
        <v>3</v>
      </c>
      <c r="C20" s="129">
        <f>COUNTIFS('15 tickets - Novembre 2019'!W3:W14,"&gt;=9")</f>
        <v>3</v>
      </c>
      <c r="D20" s="130">
        <f>IF('15 tickets - Décembre 2019'!B1,COUNTIFS('15 tickets - Décembre 2019'!W3:W14,"&gt;=9"),0)</f>
        <v>0</v>
      </c>
      <c r="E20" s="131">
        <f>IF(AND('15 tickets - Octobre 2019'!$B$1&lt;&gt;"",'15 tickets - Novembre 2019'!$B$1&lt;&gt;"",'15 tickets - Décembre 2019'!$B$1&lt;&gt;""),AVERAGE(B20:D20),IF(AND('15 tickets - Octobre 2019'!$B$1&lt;&gt;"",'15 tickets - Novembre 2019'!$B$1&lt;&gt;"",'15 tickets - Décembre 2019'!$B$1=""),AVERAGE(B20:C20),IF(AND('15 tickets - Octobre 2019'!$B$1&lt;&gt;"",'15 tickets - Novembre 2019'!$B$1="",'15 tickets - Décembre 2019'!$B$1=""),'Focus Incident'!B20)))</f>
        <v>3</v>
      </c>
    </row>
    <row r="21" spans="1:5" ht="18.75" x14ac:dyDescent="0.3">
      <c r="A21" s="132" t="s">
        <v>151</v>
      </c>
      <c r="B21" s="128">
        <f>COUNTIFS('15 tickets - Octobre 2019'!W3:W14,"&gt;7",'15 tickets - Octobre 2019'!W3:W14,"&lt;9")</f>
        <v>3</v>
      </c>
      <c r="C21" s="129">
        <f>COUNTIFS('15 tickets - Novembre 2019'!W3:W14,"&gt;7",'15 tickets - Novembre 2019'!W3:W14,"&lt;9")</f>
        <v>6</v>
      </c>
      <c r="D21" s="130">
        <f>IF('15 tickets - Décembre 2019'!B1,COUNTIFS('15 tickets - Décembre 2019'!W3:W14,"&gt;7",'15 tickets - Décembre 2019'!W3:W14,"&lt;9"),0)</f>
        <v>0</v>
      </c>
      <c r="E21" s="131">
        <f>IF(AND('15 tickets - Octobre 2019'!$B$1&lt;&gt;"",'15 tickets - Novembre 2019'!$B$1&lt;&gt;"",'15 tickets - Décembre 2019'!$B$1&lt;&gt;""),AVERAGE(B21:D21),IF(AND('15 tickets - Octobre 2019'!$B$1&lt;&gt;"",'15 tickets - Novembre 2019'!$B$1&lt;&gt;"",'15 tickets - Décembre 2019'!$B$1=""),AVERAGE(B21:C21),IF(AND('15 tickets - Octobre 2019'!$B$1&lt;&gt;"",'15 tickets - Novembre 2019'!$B$1="",'15 tickets - Décembre 2019'!$B$1=""),'Focus Incident'!B21)))</f>
        <v>4.5</v>
      </c>
    </row>
    <row r="22" spans="1:5" ht="19.5" thickBot="1" x14ac:dyDescent="0.35">
      <c r="A22" s="133" t="s">
        <v>152</v>
      </c>
      <c r="B22" s="134">
        <f>COUNTIFS('15 tickets - Octobre 2019'!W3:W14,"&lt;=7")</f>
        <v>6</v>
      </c>
      <c r="C22" s="135">
        <f>COUNTIFS('15 tickets - Novembre 2019'!W3:W14,"&lt;=7")</f>
        <v>3</v>
      </c>
      <c r="D22" s="134">
        <f>IF('15 tickets - Décembre 2019'!B1&lt;&gt;"",COUNTIFS('15 tickets - Décembre 2019'!W3:W14,"&lt;=7"),0)</f>
        <v>0</v>
      </c>
      <c r="E22" s="136">
        <f>IF(AND('15 tickets - Octobre 2019'!$B$1&lt;&gt;"",'15 tickets - Novembre 2019'!$B$1&lt;&gt;"",'15 tickets - Décembre 2019'!$B$1&lt;&gt;""),AVERAGE(B22:D22),IF(AND('15 tickets - Octobre 2019'!$B$1&lt;&gt;"",'15 tickets - Novembre 2019'!$B$1&lt;&gt;"",'15 tickets - Décembre 2019'!$B$1=""),AVERAGE(B22:C22),IF(AND('15 tickets - Octobre 2019'!$B$1&lt;&gt;"",'15 tickets - Novembre 2019'!$B$1="",'15 tickets - Décembre 2019'!$B$1=""),'Focus Incident'!B22)))</f>
        <v>4.5</v>
      </c>
    </row>
    <row r="23" spans="1:5" ht="24" thickBot="1" x14ac:dyDescent="0.3">
      <c r="A23" s="121" t="s">
        <v>166</v>
      </c>
      <c r="B23" s="154" t="str">
        <f>'15 tickets - Octobre 2019'!B1</f>
        <v>Octobre</v>
      </c>
      <c r="C23" s="154" t="str">
        <f>'15 tickets - Novembre 2019'!B1</f>
        <v>Novembre</v>
      </c>
      <c r="D23" s="154">
        <f>'15 tickets - Décembre 2019'!B1</f>
        <v>0</v>
      </c>
      <c r="E23" s="154" t="s">
        <v>164</v>
      </c>
    </row>
    <row r="24" spans="1:5" ht="15.75" x14ac:dyDescent="0.25">
      <c r="A24" s="144" t="s">
        <v>167</v>
      </c>
      <c r="B24" s="156">
        <f>AVERAGE('15 tickets - Octobre 2019'!U3:U14)</f>
        <v>4.1875</v>
      </c>
      <c r="C24" s="157">
        <f>AVERAGE('15 tickets - Novembre 2019'!U3:U14)</f>
        <v>3.8645833333333335</v>
      </c>
      <c r="D24" s="158">
        <f>AVERAGE('15 tickets - Décembre 2019'!U3:U14)</f>
        <v>0</v>
      </c>
      <c r="E24" s="143">
        <f>IF(AND('15 tickets - Octobre 2019'!$B$1&lt;&gt;"",'15 tickets - Novembre 2019'!$B$1&lt;&gt;"",'15 tickets - Décembre 2019'!$B$1&lt;&gt;""),AVERAGE(B24:D24),IF(AND('15 tickets - Octobre 2019'!$B$1&lt;&gt;"",'15 tickets - Novembre 2019'!$B$1&lt;&gt;"",'15 tickets - Décembre 2019'!$B$1=""),AVERAGE(B24:C24),IF(AND('15 tickets - Octobre 2019'!$B$1&lt;&gt;"",'15 tickets - Novembre 2019'!$B$1="",'15 tickets - Décembre 2019'!$B$1=""),'Focus Incident'!B24)))</f>
        <v>4.026041666666667</v>
      </c>
    </row>
    <row r="25" spans="1:5" ht="15.75" x14ac:dyDescent="0.25">
      <c r="A25" s="145" t="s">
        <v>168</v>
      </c>
      <c r="B25" s="156">
        <f>AVERAGE('15 tickets - Octobre 2019'!V3:V14)</f>
        <v>3.5208333333333335</v>
      </c>
      <c r="C25" s="157">
        <f>AVERAGE('15 tickets - Novembre 2019'!V3:V14)</f>
        <v>4.25</v>
      </c>
      <c r="D25" s="158">
        <f>AVERAGE('15 tickets - Décembre 2019'!V3:V14)</f>
        <v>0</v>
      </c>
      <c r="E25" s="143">
        <f>IF(AND('15 tickets - Octobre 2019'!$B$1&lt;&gt;"",'15 tickets - Novembre 2019'!$B$1&lt;&gt;"",'15 tickets - Décembre 2019'!$B$1&lt;&gt;""),AVERAGE(B25:D25),IF(AND('15 tickets - Octobre 2019'!$B$1&lt;&gt;"",'15 tickets - Novembre 2019'!$B$1&lt;&gt;"",'15 tickets - Décembre 2019'!$B$1=""),AVERAGE(B25:C25),IF(AND('15 tickets - Octobre 2019'!$B$1&lt;&gt;"",'15 tickets - Novembre 2019'!$B$1="",'15 tickets - Décembre 2019'!$B$1=""),'Focus Incident'!B25)))</f>
        <v>3.885416666666667</v>
      </c>
    </row>
    <row r="26" spans="1:5" ht="16.5" thickBot="1" x14ac:dyDescent="0.3">
      <c r="A26" s="150" t="s">
        <v>169</v>
      </c>
      <c r="B26" s="159">
        <f>AVERAGE('15 tickets - Octobre 2019'!W3:W14)</f>
        <v>7.708333333333333</v>
      </c>
      <c r="C26" s="160">
        <f>AVERAGE('15 tickets - Novembre 2019'!W3:W14)</f>
        <v>8.1145833333333339</v>
      </c>
      <c r="D26" s="159">
        <f>AVERAGE('15 tickets - Décembre 2019'!W3:W14)</f>
        <v>0</v>
      </c>
      <c r="E26" s="149">
        <f>IF(AND('15 tickets - Octobre 2019'!$B$1&lt;&gt;"",'15 tickets - Novembre 2019'!$B$1&lt;&gt;"",'15 tickets - Décembre 2019'!$B$1&lt;&gt;""),AVERAGE(B26:D26),IF(AND('15 tickets - Octobre 2019'!$B$1&lt;&gt;"",'15 tickets - Novembre 2019'!$B$1&lt;&gt;"",'15 tickets - Décembre 2019'!$B$1=""),AVERAGE(B26:C26),IF(AND('15 tickets - Octobre 2019'!$B$1&lt;&gt;"",'15 tickets - Novembre 2019'!$B$1="",'15 tickets - Décembre 2019'!$B$1=""),'Focus Incident'!B26)))</f>
        <v>7.9114583333333339</v>
      </c>
    </row>
    <row r="27" spans="1:5" ht="15.75" thickTop="1" x14ac:dyDescent="0.25"/>
  </sheetData>
  <conditionalFormatting sqref="B3:D10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3:E10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12:D18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12:E18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abSelected="1" workbookViewId="0">
      <selection activeCell="D24" sqref="D24"/>
    </sheetView>
  </sheetViews>
  <sheetFormatPr baseColWidth="10" defaultRowHeight="15" x14ac:dyDescent="0.25"/>
  <cols>
    <col min="1" max="1" width="39.42578125" bestFit="1" customWidth="1"/>
    <col min="2" max="5" width="20.7109375" customWidth="1"/>
  </cols>
  <sheetData>
    <row r="1" spans="1:5" ht="23.25" x14ac:dyDescent="0.35">
      <c r="A1" s="153" t="s">
        <v>178</v>
      </c>
    </row>
    <row r="2" spans="1:5" ht="18.75" x14ac:dyDescent="0.3">
      <c r="A2" s="122" t="s">
        <v>84</v>
      </c>
      <c r="B2" s="154" t="str">
        <f>'15 tickets - Octobre 2019'!B1</f>
        <v>Octobre</v>
      </c>
      <c r="C2" s="154" t="str">
        <f>'15 tickets - Novembre 2019'!B1</f>
        <v>Novembre</v>
      </c>
      <c r="D2" s="154">
        <f>'15 tickets - Décembre 2019'!B1</f>
        <v>0</v>
      </c>
      <c r="E2" s="154" t="s">
        <v>164</v>
      </c>
    </row>
    <row r="3" spans="1:5" x14ac:dyDescent="0.25">
      <c r="A3" s="124" t="s">
        <v>13</v>
      </c>
      <c r="B3" s="125">
        <f>'Statistiques qualif'!O8/'Statistiques qualif'!O6</f>
        <v>0</v>
      </c>
      <c r="C3" s="125">
        <f>'Statistiques qualif'!P8/'Statistiques qualif'!P6</f>
        <v>0</v>
      </c>
      <c r="D3" s="125">
        <f>IF('15 tickets - Décembre 2019'!B1&lt;&gt;"",'Statistiques qualif'!Q8/'Statistiques qualif'!Q6,0)</f>
        <v>0</v>
      </c>
      <c r="E3" s="126">
        <f>IF(AND('15 tickets - Octobre 2019'!$B$1&lt;&gt;"",'15 tickets - Novembre 2019'!$B$1&lt;&gt;"",'15 tickets - Décembre 2019'!$B$1&lt;&gt;""),AVERAGE(B3:D3),IF(AND('15 tickets - Octobre 2019'!$B$1&lt;&gt;"",'15 tickets - Novembre 2019'!$B$1&lt;&gt;"",'15 tickets - Décembre 2019'!$B$1=""),AVERAGE(B3:C3),IF(AND('15 tickets - Octobre 2019'!$B$1&lt;&gt;"",'15 tickets - Novembre 2019'!$B$1="",'15 tickets - Décembre 2019'!$B$1=""),'Focus Problème'!B3)))</f>
        <v>0</v>
      </c>
    </row>
    <row r="4" spans="1:5" x14ac:dyDescent="0.25">
      <c r="A4" s="124" t="s">
        <v>18</v>
      </c>
      <c r="B4" s="125">
        <f>'Statistiques qualif'!O11/'Statistiques qualif'!O9</f>
        <v>0.66666666666666663</v>
      </c>
      <c r="C4" s="125">
        <f>'Statistiques qualif'!P11/'Statistiques qualif'!P9</f>
        <v>0.33333333333333331</v>
      </c>
      <c r="D4" s="125">
        <f>IF('15 tickets - Décembre 2019'!B1&lt;&gt;"",'Statistiques qualif'!Q11/'Statistiques qualif'!Q9,0)</f>
        <v>0</v>
      </c>
      <c r="E4" s="126">
        <f>IF(AND('15 tickets - Octobre 2019'!$B$1&lt;&gt;"",'15 tickets - Novembre 2019'!$B$1&lt;&gt;"",'15 tickets - Décembre 2019'!$B$1&lt;&gt;""),AVERAGE(B4:D4),IF(AND('15 tickets - Octobre 2019'!$B$1&lt;&gt;"",'15 tickets - Novembre 2019'!$B$1&lt;&gt;"",'15 tickets - Décembre 2019'!$B$1=""),AVERAGE(B4:C4),IF(AND('15 tickets - Octobre 2019'!$B$1&lt;&gt;"",'15 tickets - Novembre 2019'!$B$1="",'15 tickets - Décembre 2019'!$B$1=""),'Focus Problème'!B4)))</f>
        <v>0.5</v>
      </c>
    </row>
    <row r="5" spans="1:5" x14ac:dyDescent="0.25">
      <c r="A5" s="124" t="s">
        <v>85</v>
      </c>
      <c r="B5" s="125">
        <f>'Statistiques qualif'!O15/'Statistiques qualif'!O12+'Statistiques qualif'!O14/'Statistiques qualif'!O12</f>
        <v>0</v>
      </c>
      <c r="C5" s="125">
        <f>'Statistiques qualif'!P15/'Statistiques qualif'!P12+'Statistiques qualif'!P14/'Statistiques qualif'!P12</f>
        <v>0.33333333333333331</v>
      </c>
      <c r="D5" s="125">
        <f>IF('15 tickets - Décembre 2019'!B1&lt;&gt;"",'Statistiques qualif'!Q15/'Statistiques qualif'!Q12+'Statistiques qualif'!Q14/'Statistiques qualif'!Q12,0)</f>
        <v>0</v>
      </c>
      <c r="E5" s="126">
        <f>IF(AND('15 tickets - Octobre 2019'!$B$1&lt;&gt;"",'15 tickets - Novembre 2019'!$B$1&lt;&gt;"",'15 tickets - Décembre 2019'!$B$1&lt;&gt;""),AVERAGE(B5:D5),IF(AND('15 tickets - Octobre 2019'!$B$1&lt;&gt;"",'15 tickets - Novembre 2019'!$B$1&lt;&gt;"",'15 tickets - Décembre 2019'!$B$1=""),AVERAGE(B5:C5),IF(AND('15 tickets - Octobre 2019'!$B$1&lt;&gt;"",'15 tickets - Novembre 2019'!$B$1="",'15 tickets - Décembre 2019'!$B$1=""),'Focus Problème'!B5)))</f>
        <v>0.16666666666666666</v>
      </c>
    </row>
    <row r="6" spans="1:5" x14ac:dyDescent="0.25">
      <c r="A6" s="124" t="s">
        <v>19</v>
      </c>
      <c r="B6" s="126">
        <f>'Statistiques qualif'!O18/'Statistiques qualif'!O16</f>
        <v>0.66666666666666663</v>
      </c>
      <c r="C6" s="126">
        <f>'Statistiques qualif'!P18/'Statistiques qualif'!P16</f>
        <v>0.66666666666666663</v>
      </c>
      <c r="D6" s="126">
        <f>IF('15 tickets - Décembre 2019'!B1&lt;&gt;"",'Statistiques qualif'!Q18/'Statistiques qualif'!Q16,0)</f>
        <v>0</v>
      </c>
      <c r="E6" s="126">
        <f>IF(AND('15 tickets - Octobre 2019'!$B$1&lt;&gt;"",'15 tickets - Novembre 2019'!$B$1&lt;&gt;"",'15 tickets - Décembre 2019'!$B$1&lt;&gt;""),AVERAGE(B6:D6),IF(AND('15 tickets - Octobre 2019'!$B$1&lt;&gt;"",'15 tickets - Novembre 2019'!$B$1&lt;&gt;"",'15 tickets - Décembre 2019'!$B$1=""),AVERAGE(B6:C6),IF(AND('15 tickets - Octobre 2019'!$B$1&lt;&gt;"",'15 tickets - Novembre 2019'!$B$1="",'15 tickets - Décembre 2019'!$B$1=""),'Focus Problème'!B6)))</f>
        <v>0.66666666666666663</v>
      </c>
    </row>
    <row r="7" spans="1:5" x14ac:dyDescent="0.25">
      <c r="A7" s="124" t="s">
        <v>14</v>
      </c>
      <c r="B7" s="126">
        <f>'Statistiques qualif'!O21/'Statistiques qualif'!O19</f>
        <v>0</v>
      </c>
      <c r="C7" s="126">
        <f>'Statistiques qualif'!P21/'Statistiques qualif'!P19</f>
        <v>0</v>
      </c>
      <c r="D7" s="126">
        <f>IF('15 tickets - Décembre 2019'!B1&lt;&gt;"",'Statistiques qualif'!Q21/'Statistiques qualif'!Q19,0)</f>
        <v>0</v>
      </c>
      <c r="E7" s="126">
        <f>IF(AND('15 tickets - Octobre 2019'!$B$1&lt;&gt;"",'15 tickets - Novembre 2019'!$B$1&lt;&gt;"",'15 tickets - Décembre 2019'!$B$1&lt;&gt;""),AVERAGE(B7:D7),IF(AND('15 tickets - Octobre 2019'!$B$1&lt;&gt;"",'15 tickets - Novembre 2019'!$B$1&lt;&gt;"",'15 tickets - Décembre 2019'!$B$1=""),AVERAGE(B7:C7),IF(AND('15 tickets - Octobre 2019'!$B$1&lt;&gt;"",'15 tickets - Novembre 2019'!$B$1="",'15 tickets - Décembre 2019'!$B$1=""),'Focus Problème'!B7)))</f>
        <v>0</v>
      </c>
    </row>
    <row r="8" spans="1:5" x14ac:dyDescent="0.25">
      <c r="A8" s="124" t="s">
        <v>53</v>
      </c>
      <c r="B8" s="126">
        <f>'Statistiques qualif'!O24/'Statistiques qualif'!O22</f>
        <v>0.33333333333333331</v>
      </c>
      <c r="C8" s="126">
        <f>'Statistiques qualif'!P24/'Statistiques qualif'!P22</f>
        <v>0</v>
      </c>
      <c r="D8" s="126">
        <f>IF('15 tickets - Décembre 2019'!B1&lt;&gt;"",'Statistiques qualif'!Q24/'Statistiques qualif'!Q22,0)</f>
        <v>0</v>
      </c>
      <c r="E8" s="126">
        <f>IF(AND('15 tickets - Octobre 2019'!$B$1&lt;&gt;"",'15 tickets - Novembre 2019'!$B$1&lt;&gt;"",'15 tickets - Décembre 2019'!$B$1&lt;&gt;""),AVERAGE(B8:D8),IF(AND('15 tickets - Octobre 2019'!$B$1&lt;&gt;"",'15 tickets - Novembre 2019'!$B$1&lt;&gt;"",'15 tickets - Décembre 2019'!$B$1=""),AVERAGE(B8:C8),IF(AND('15 tickets - Octobre 2019'!$B$1&lt;&gt;"",'15 tickets - Novembre 2019'!$B$1="",'15 tickets - Décembre 2019'!$B$1=""),'Focus Problème'!B8)))</f>
        <v>0.16666666666666666</v>
      </c>
    </row>
    <row r="9" spans="1:5" x14ac:dyDescent="0.25">
      <c r="A9" s="124" t="s">
        <v>86</v>
      </c>
      <c r="B9" s="126">
        <f>'Statistiques qualif'!O28/'Statistiques qualif'!O25+'Statistiques qualif'!O27/'Statistiques qualif'!O25</f>
        <v>0</v>
      </c>
      <c r="C9" s="126">
        <f>'Statistiques qualif'!P28/'Statistiques qualif'!P25+'Statistiques qualif'!P27/'Statistiques qualif'!P25</f>
        <v>0</v>
      </c>
      <c r="D9" s="126">
        <f>IF('15 tickets - Décembre 2019'!B1&lt;&gt;"",'Statistiques qualif'!Q28/'Statistiques qualif'!Q25+'Statistiques qualif'!Q27/'Statistiques qualif'!Q25,0)</f>
        <v>0</v>
      </c>
      <c r="E9" s="126">
        <f>IF(AND('15 tickets - Octobre 2019'!$B$1&lt;&gt;"",'15 tickets - Novembre 2019'!$B$1&lt;&gt;"",'15 tickets - Décembre 2019'!$B$1&lt;&gt;""),AVERAGE(B9:D9),IF(AND('15 tickets - Octobre 2019'!$B$1&lt;&gt;"",'15 tickets - Novembre 2019'!$B$1&lt;&gt;"",'15 tickets - Décembre 2019'!$B$1=""),AVERAGE(B9:C9),IF(AND('15 tickets - Octobre 2019'!$B$1&lt;&gt;"",'15 tickets - Novembre 2019'!$B$1="",'15 tickets - Décembre 2019'!$B$1=""),'Focus Problème'!B9)))</f>
        <v>0</v>
      </c>
    </row>
    <row r="10" spans="1:5" x14ac:dyDescent="0.25">
      <c r="A10" s="124" t="s">
        <v>16</v>
      </c>
      <c r="B10" s="126">
        <f>'Statistiques qualif'!O32/'Statistiques qualif'!O29+'Statistiques qualif'!O31/'Statistiques qualif'!O29</f>
        <v>0.33333333333333331</v>
      </c>
      <c r="C10" s="126">
        <f>'Statistiques qualif'!P32/'Statistiques qualif'!P29+'Statistiques qualif'!P31/'Statistiques qualif'!P29</f>
        <v>0.66666666666666663</v>
      </c>
      <c r="D10" s="126">
        <f>IF('15 tickets - Décembre 2019'!B1&lt;&gt;"",'Statistiques qualif'!Q32/'Statistiques qualif'!Q29+'Statistiques qualif'!Q31/'Statistiques qualif'!Q29,0)</f>
        <v>0</v>
      </c>
      <c r="E10" s="126">
        <f>IF(AND('15 tickets - Octobre 2019'!$B$1&lt;&gt;"",'15 tickets - Novembre 2019'!$B$1&lt;&gt;"",'15 tickets - Décembre 2019'!$B$1&lt;&gt;""),AVERAGE(B10:D10),IF(AND('15 tickets - Octobre 2019'!$B$1&lt;&gt;"",'15 tickets - Novembre 2019'!$B$1&lt;&gt;"",'15 tickets - Décembre 2019'!$B$1=""),AVERAGE(B10:C10),IF(AND('15 tickets - Octobre 2019'!$B$1&lt;&gt;"",'15 tickets - Novembre 2019'!$B$1="",'15 tickets - Décembre 2019'!$B$1=""),'Focus Problème'!B10)))</f>
        <v>0.5</v>
      </c>
    </row>
    <row r="11" spans="1:5" ht="18.75" x14ac:dyDescent="0.3">
      <c r="A11" s="122" t="s">
        <v>156</v>
      </c>
      <c r="B11" s="154" t="str">
        <f>'15 tickets - Octobre 2019'!B1</f>
        <v>Octobre</v>
      </c>
      <c r="C11" s="154" t="str">
        <f>'15 tickets - Novembre 2019'!B1</f>
        <v>Novembre</v>
      </c>
      <c r="D11" s="154">
        <f>'15 tickets - Décembre 2019'!B1</f>
        <v>0</v>
      </c>
      <c r="E11" s="154" t="s">
        <v>164</v>
      </c>
    </row>
    <row r="12" spans="1:5" x14ac:dyDescent="0.25">
      <c r="A12" s="124" t="s">
        <v>51</v>
      </c>
      <c r="B12" s="125">
        <f>'Statistiques qualité '!O8/'Statistiques qualité '!O6</f>
        <v>0.33333333333333331</v>
      </c>
      <c r="C12" s="125">
        <f>'Statistiques qualité '!P8/'Statistiques qualité '!P6</f>
        <v>0</v>
      </c>
      <c r="D12" s="125">
        <f>IF('15 tickets - Décembre 2019'!B1&lt;&gt;"",'Statistiques qualité '!Q8/'Statistiques qualité '!Q6,0)</f>
        <v>0</v>
      </c>
      <c r="E12" s="126">
        <f>IF(AND('15 tickets - Octobre 2019'!$B$1&lt;&gt;"",'15 tickets - Novembre 2019'!$B$1&lt;&gt;"",'15 tickets - Décembre 2019'!$B$1&lt;&gt;""),AVERAGE(B12:D12),IF(AND('15 tickets - Octobre 2019'!$B$1&lt;&gt;"",'15 tickets - Novembre 2019'!$B$1&lt;&gt;"",'15 tickets - Décembre 2019'!$B$1=""),AVERAGE(B12:C12),IF(AND('15 tickets - Octobre 2019'!$B$1&lt;&gt;"",'15 tickets - Novembre 2019'!$B$1="",'15 tickets - Décembre 2019'!$B$1=""),'Focus Problème'!B12)))</f>
        <v>0.16666666666666666</v>
      </c>
    </row>
    <row r="13" spans="1:5" x14ac:dyDescent="0.25">
      <c r="A13" s="124" t="s">
        <v>52</v>
      </c>
      <c r="B13" s="125">
        <f>'Statistiques qualité '!O11/'Statistiques qualité '!O9</f>
        <v>0</v>
      </c>
      <c r="C13" s="125">
        <f>'Statistiques qualité '!P11/'Statistiques qualité '!P9</f>
        <v>0</v>
      </c>
      <c r="D13" s="125">
        <f>IF('15 tickets - Décembre 2019'!B1&lt;&gt;"",'Statistiques qualité '!Q11/'Statistiques qualité '!Q9,0)</f>
        <v>0</v>
      </c>
      <c r="E13" s="126">
        <f>IF(AND('15 tickets - Octobre 2019'!$B$1&lt;&gt;"",'15 tickets - Novembre 2019'!$B$1&lt;&gt;"",'15 tickets - Décembre 2019'!$B$1&lt;&gt;""),AVERAGE(B13:D13),IF(AND('15 tickets - Octobre 2019'!$B$1&lt;&gt;"",'15 tickets - Novembre 2019'!$B$1&lt;&gt;"",'15 tickets - Décembre 2019'!$B$1=""),AVERAGE(B13:C13),IF(AND('15 tickets - Octobre 2019'!$B$1&lt;&gt;"",'15 tickets - Novembre 2019'!$B$1="",'15 tickets - Décembre 2019'!$B$1=""),'Focus Problème'!B13)))</f>
        <v>0</v>
      </c>
    </row>
    <row r="14" spans="1:5" x14ac:dyDescent="0.25">
      <c r="A14" s="124" t="s">
        <v>8</v>
      </c>
      <c r="B14" s="125">
        <f>'Statistiques qualité '!O14/'Statistiques qualité '!O12</f>
        <v>0</v>
      </c>
      <c r="C14" s="125">
        <f>'Statistiques qualité '!P14/'Statistiques qualité '!P12</f>
        <v>0</v>
      </c>
      <c r="D14" s="125">
        <f>IF('15 tickets - Décembre 2019'!B1&lt;&gt;"",'Statistiques qualité '!Q14/'Statistiques qualité '!Q12,0)</f>
        <v>0</v>
      </c>
      <c r="E14" s="126">
        <f>IF(AND('15 tickets - Octobre 2019'!$B$1&lt;&gt;"",'15 tickets - Novembre 2019'!$B$1&lt;&gt;"",'15 tickets - Décembre 2019'!$B$1&lt;&gt;""),AVERAGE(B14:D14),IF(AND('15 tickets - Octobre 2019'!$B$1&lt;&gt;"",'15 tickets - Novembre 2019'!$B$1&lt;&gt;"",'15 tickets - Décembre 2019'!$B$1=""),AVERAGE(B14:C14),IF(AND('15 tickets - Octobre 2019'!$B$1&lt;&gt;"",'15 tickets - Novembre 2019'!$B$1="",'15 tickets - Décembre 2019'!$B$1=""),'Focus Problème'!B14)))</f>
        <v>0</v>
      </c>
    </row>
    <row r="15" spans="1:5" x14ac:dyDescent="0.25">
      <c r="A15" s="124" t="s">
        <v>83</v>
      </c>
      <c r="B15" s="126">
        <f>'Statistiques qualité '!O18/'Statistiques qualité '!O15+'Statistiques qualité '!O17/'Statistiques qualité '!O15</f>
        <v>0.33333333333333331</v>
      </c>
      <c r="C15" s="126">
        <f>'Statistiques qualité '!P18/'Statistiques qualité '!P15+'Statistiques qualité '!P17/'Statistiques qualité '!P15</f>
        <v>0</v>
      </c>
      <c r="D15" s="126">
        <f>IF('15 tickets - Décembre 2019'!B1&lt;&gt;"",'Statistiques qualité '!Q18/'Statistiques qualité '!Q15+'Statistiques qualité '!Q17/'Statistiques qualité '!Q15,0)</f>
        <v>0</v>
      </c>
      <c r="E15" s="126">
        <f>IF(AND('15 tickets - Octobre 2019'!$B$1&lt;&gt;"",'15 tickets - Novembre 2019'!$B$1&lt;&gt;"",'15 tickets - Décembre 2019'!$B$1&lt;&gt;""),AVERAGE(B15:D15),IF(AND('15 tickets - Octobre 2019'!$B$1&lt;&gt;"",'15 tickets - Novembre 2019'!$B$1&lt;&gt;"",'15 tickets - Décembre 2019'!$B$1=""),AVERAGE(B15:C15),IF(AND('15 tickets - Octobre 2019'!$B$1&lt;&gt;"",'15 tickets - Novembre 2019'!$B$1="",'15 tickets - Décembre 2019'!$B$1=""),'Focus Problème'!B15)))</f>
        <v>0.16666666666666666</v>
      </c>
    </row>
    <row r="16" spans="1:5" x14ac:dyDescent="0.25">
      <c r="A16" s="124" t="s">
        <v>33</v>
      </c>
      <c r="B16" s="161" t="s">
        <v>177</v>
      </c>
      <c r="C16" s="161" t="s">
        <v>177</v>
      </c>
      <c r="D16" s="161" t="s">
        <v>177</v>
      </c>
      <c r="E16" s="161" t="s">
        <v>177</v>
      </c>
    </row>
    <row r="17" spans="1:5" x14ac:dyDescent="0.25">
      <c r="A17" s="124" t="s">
        <v>34</v>
      </c>
      <c r="B17" s="126">
        <f>'Statistiques qualité '!O25/'Statistiques qualité '!O22+'Statistiques qualité '!O24/'Statistiques qualité '!O22</f>
        <v>0.66666666666666663</v>
      </c>
      <c r="C17" s="126">
        <f>'Statistiques qualité '!P25/'Statistiques qualité '!P22+'Statistiques qualité '!P24/'Statistiques qualité '!P22</f>
        <v>0</v>
      </c>
      <c r="D17" s="126">
        <f>IF('15 tickets - Décembre 2019'!B1&lt;&gt;"",'Statistiques qualité '!Q25/'Statistiques qualité '!Q22+'Statistiques qualité '!Q24/'Statistiques qualité '!Q22,0)</f>
        <v>0</v>
      </c>
      <c r="E17" s="126">
        <f>IF(AND('15 tickets - Octobre 2019'!$B$1&lt;&gt;"",'15 tickets - Novembre 2019'!$B$1&lt;&gt;"",'15 tickets - Décembre 2019'!$B$1&lt;&gt;""),AVERAGE(B17:D17),IF(AND('15 tickets - Octobre 2019'!$B$1&lt;&gt;"",'15 tickets - Novembre 2019'!$B$1&lt;&gt;"",'15 tickets - Décembre 2019'!$B$1=""),AVERAGE(B17:C17),IF(AND('15 tickets - Octobre 2019'!$B$1&lt;&gt;"",'15 tickets - Novembre 2019'!$B$1="",'15 tickets - Décembre 2019'!$B$1=""),'Focus Problème'!B17)))</f>
        <v>0.33333333333333331</v>
      </c>
    </row>
    <row r="18" spans="1:5" x14ac:dyDescent="0.25">
      <c r="A18" s="124" t="s">
        <v>35</v>
      </c>
      <c r="B18" s="126">
        <f>'Statistiques qualité '!O29/'Statistiques qualité '!O26+'Statistiques qualité '!O28/'Statistiques qualité '!O26</f>
        <v>0.33333333333333331</v>
      </c>
      <c r="C18" s="126">
        <f>'Statistiques qualité '!P29/'Statistiques qualité '!P26+'Statistiques qualité '!P28/'Statistiques qualité '!P26</f>
        <v>0</v>
      </c>
      <c r="D18" s="126">
        <f>IF('15 tickets - Décembre 2019'!B1&lt;&gt;"",'Statistiques qualité '!Q29/'Statistiques qualité '!Q26+'Statistiques qualité '!Q28/'Statistiques qualité '!Q26,0)</f>
        <v>0</v>
      </c>
      <c r="E18" s="126">
        <f>IF(AND('15 tickets - Octobre 2019'!$B$1&lt;&gt;"",'15 tickets - Novembre 2019'!$B$1&lt;&gt;"",'15 tickets - Décembre 2019'!$B$1&lt;&gt;""),AVERAGE(B18:D18),IF(AND('15 tickets - Octobre 2019'!$B$1&lt;&gt;"",'15 tickets - Novembre 2019'!$B$1&lt;&gt;"",'15 tickets - Décembre 2019'!$B$1=""),AVERAGE(B18:C18),IF(AND('15 tickets - Octobre 2019'!$B$1&lt;&gt;"",'15 tickets - Novembre 2019'!$B$1="",'15 tickets - Décembre 2019'!$B$1=""),'Focus Problème'!B18)))</f>
        <v>0.16666666666666666</v>
      </c>
    </row>
    <row r="19" spans="1:5" ht="19.5" thickBot="1" x14ac:dyDescent="0.35">
      <c r="A19" s="151" t="s">
        <v>165</v>
      </c>
      <c r="B19" s="154" t="str">
        <f>'15 tickets - Octobre 2019'!B1</f>
        <v>Octobre</v>
      </c>
      <c r="C19" s="154" t="str">
        <f>'15 tickets - Novembre 2019'!B1</f>
        <v>Novembre</v>
      </c>
      <c r="D19" s="154">
        <f>'15 tickets - Décembre 2019'!B1</f>
        <v>0</v>
      </c>
      <c r="E19" s="154" t="s">
        <v>164</v>
      </c>
    </row>
    <row r="20" spans="1:5" ht="18.75" x14ac:dyDescent="0.3">
      <c r="A20" s="127" t="s">
        <v>150</v>
      </c>
      <c r="B20" s="128">
        <f>COUNTIFS('15 tickets - Octobre 2019'!W15:W17,"&gt;=9")</f>
        <v>1</v>
      </c>
      <c r="C20" s="129">
        <f>COUNTIFS('15 tickets - Novembre 2019'!W15:W17,"&gt;=9")</f>
        <v>1</v>
      </c>
      <c r="D20" s="130">
        <f>COUNTIFS('15 tickets - Décembre 2019'!W15:W17,"&gt;=9")</f>
        <v>0</v>
      </c>
      <c r="E20" s="131">
        <f>IF(AND('15 tickets - Octobre 2019'!$B$1&lt;&gt;"",'15 tickets - Novembre 2019'!$B$1&lt;&gt;"",'15 tickets - Décembre 2019'!$B$1&lt;&gt;""),AVERAGE(B20:D20),IF(AND('15 tickets - Octobre 2019'!$B$1&lt;&gt;"",'15 tickets - Novembre 2019'!$B$1&lt;&gt;"",'15 tickets - Décembre 2019'!$B$1=""),AVERAGE(B20:C20),IF(AND('15 tickets - Octobre 2019'!$B$1&lt;&gt;"",'15 tickets - Novembre 2019'!$B$1="",'15 tickets - Décembre 2019'!$B$1=""),'Focus Problème'!B20)))</f>
        <v>1</v>
      </c>
    </row>
    <row r="21" spans="1:5" ht="18.75" x14ac:dyDescent="0.3">
      <c r="A21" s="132" t="s">
        <v>151</v>
      </c>
      <c r="B21" s="128">
        <f>COUNTIFS('15 tickets - Octobre 2019'!W15:W17,"&gt;7",'15 tickets - Octobre 2019'!W15:W17,"&lt;9")</f>
        <v>1</v>
      </c>
      <c r="C21" s="129">
        <f>COUNTIFS('15 tickets - Novembre 2019'!W15:W17,"&gt;7",'15 tickets - Novembre 2019'!W15:W17,"&lt;9")</f>
        <v>2</v>
      </c>
      <c r="D21" s="130">
        <f>COUNTIFS('15 tickets - Décembre 2019'!W15:W17,"&gt;7",'15 tickets - Décembre 2019'!W15:W17,"&lt;9")</f>
        <v>0</v>
      </c>
      <c r="E21" s="131">
        <f>IF(AND('15 tickets - Octobre 2019'!$B$1&lt;&gt;"",'15 tickets - Novembre 2019'!$B$1&lt;&gt;"",'15 tickets - Décembre 2019'!$B$1&lt;&gt;""),AVERAGE(B21:D21),IF(AND('15 tickets - Octobre 2019'!$B$1&lt;&gt;"",'15 tickets - Novembre 2019'!$B$1&lt;&gt;"",'15 tickets - Décembre 2019'!$B$1=""),AVERAGE(B21:C21),IF(AND('15 tickets - Octobre 2019'!$B$1&lt;&gt;"",'15 tickets - Novembre 2019'!$B$1="",'15 tickets - Décembre 2019'!$B$1=""),'Focus Problème'!B21)))</f>
        <v>1.5</v>
      </c>
    </row>
    <row r="22" spans="1:5" ht="19.5" thickBot="1" x14ac:dyDescent="0.35">
      <c r="A22" s="133" t="s">
        <v>152</v>
      </c>
      <c r="B22" s="134">
        <f>COUNTIFS('15 tickets - Octobre 2019'!W15:W17,"&lt;=7")</f>
        <v>1</v>
      </c>
      <c r="C22" s="135">
        <f>COUNTIFS('15 tickets - Novembre 2019'!W15:W17,"&lt;=7")</f>
        <v>0</v>
      </c>
      <c r="D22" s="134">
        <f>IF('15 tickets - Décembre 2019'!B1&lt;&gt;"",COUNTIFS('15 tickets - Décembre 2019'!W15:W17,"&lt;=7"),0)</f>
        <v>0</v>
      </c>
      <c r="E22" s="136">
        <f>IF(AND('15 tickets - Octobre 2019'!$B$1&lt;&gt;"",'15 tickets - Novembre 2019'!$B$1&lt;&gt;"",'15 tickets - Décembre 2019'!$B$1&lt;&gt;""),AVERAGE(B22:D22),IF(AND('15 tickets - Octobre 2019'!$B$1&lt;&gt;"",'15 tickets - Novembre 2019'!$B$1&lt;&gt;"",'15 tickets - Décembre 2019'!$B$1=""),AVERAGE(B22:C22),IF(AND('15 tickets - Octobre 2019'!$B$1&lt;&gt;"",'15 tickets - Novembre 2019'!$B$1="",'15 tickets - Décembre 2019'!$B$1=""),'Focus Problème'!B22)))</f>
        <v>0.5</v>
      </c>
    </row>
    <row r="23" spans="1:5" ht="24" thickBot="1" x14ac:dyDescent="0.3">
      <c r="A23" s="121" t="s">
        <v>166</v>
      </c>
      <c r="B23" s="154" t="str">
        <f>'15 tickets - Octobre 2019'!B1</f>
        <v>Octobre</v>
      </c>
      <c r="C23" s="154" t="str">
        <f>'15 tickets - Novembre 2019'!B1</f>
        <v>Novembre</v>
      </c>
      <c r="D23" s="154">
        <f>'15 tickets - Décembre 2019'!B1</f>
        <v>0</v>
      </c>
      <c r="E23" s="154" t="s">
        <v>164</v>
      </c>
    </row>
    <row r="24" spans="1:5" ht="15.75" x14ac:dyDescent="0.25">
      <c r="A24" s="144" t="s">
        <v>167</v>
      </c>
      <c r="B24" s="138">
        <f>AVERAGE('15 tickets - Octobre 2019'!U15:U17)</f>
        <v>3.1666666666666665</v>
      </c>
      <c r="C24" s="139">
        <f>AVERAGE('15 tickets - Novembre 2019'!U15:U17)</f>
        <v>3.4166666666666665</v>
      </c>
      <c r="D24" s="140">
        <f>AVERAGE('15 tickets - Décembre 2019'!U15:U17)</f>
        <v>0</v>
      </c>
      <c r="E24" s="143">
        <f>IF(AND('15 tickets - Octobre 2019'!$B$1&lt;&gt;"",'15 tickets - Novembre 2019'!$B$1&lt;&gt;"",'15 tickets - Décembre 2019'!$B$1&lt;&gt;""),AVERAGE(B24:D24),IF(AND('15 tickets - Octobre 2019'!$B$1&lt;&gt;"",'15 tickets - Novembre 2019'!$B$1&lt;&gt;"",'15 tickets - Décembre 2019'!$B$1=""),AVERAGE(B24:C24),IF(AND('15 tickets - Octobre 2019'!$B$1&lt;&gt;"",'15 tickets - Novembre 2019'!$B$1="",'15 tickets - Décembre 2019'!$B$1=""),'Focus Problème'!B24)))</f>
        <v>3.2916666666666665</v>
      </c>
    </row>
    <row r="25" spans="1:5" ht="15.75" x14ac:dyDescent="0.25">
      <c r="A25" s="145" t="s">
        <v>168</v>
      </c>
      <c r="B25" s="138">
        <f>AVERAGE('15 tickets - Octobre 2019'!V15:V17)</f>
        <v>3.1666666666666665</v>
      </c>
      <c r="C25" s="141">
        <f>AVERAGE('15 tickets - Novembre 2019'!V15:V17)</f>
        <v>5</v>
      </c>
      <c r="D25" s="142">
        <f>AVERAGE('15 tickets - Décembre 2019'!V15:V17)</f>
        <v>0</v>
      </c>
      <c r="E25" s="143">
        <f>IF(AND('15 tickets - Octobre 2019'!$B$1&lt;&gt;"",'15 tickets - Novembre 2019'!$B$1&lt;&gt;"",'15 tickets - Décembre 2019'!$B$1&lt;&gt;""),AVERAGE(B25:D25),IF(AND('15 tickets - Octobre 2019'!$B$1&lt;&gt;"",'15 tickets - Novembre 2019'!$B$1&lt;&gt;"",'15 tickets - Décembre 2019'!$B$1=""),AVERAGE(B25:C25),IF(AND('15 tickets - Octobre 2019'!$B$1&lt;&gt;"",'15 tickets - Novembre 2019'!$B$1="",'15 tickets - Décembre 2019'!$B$1=""),'Focus Problème'!B25)))</f>
        <v>4.083333333333333</v>
      </c>
    </row>
    <row r="26" spans="1:5" ht="16.5" thickBot="1" x14ac:dyDescent="0.3">
      <c r="A26" s="150" t="s">
        <v>169</v>
      </c>
      <c r="B26" s="146">
        <f>AVERAGE('15 tickets - Octobre 2019'!W15:W17)</f>
        <v>6.333333333333333</v>
      </c>
      <c r="C26" s="147">
        <f>AVERAGE('15 tickets - Novembre 2019'!W15:W17)</f>
        <v>8.4166666666666661</v>
      </c>
      <c r="D26" s="148">
        <f>AVERAGE('15 tickets - Décembre 2019'!W15:W17)</f>
        <v>0</v>
      </c>
      <c r="E26" s="149">
        <f>IF(AND('15 tickets - Octobre 2019'!$B$1&lt;&gt;"",'15 tickets - Novembre 2019'!$B$1&lt;&gt;"",'15 tickets - Décembre 2019'!$B$1&lt;&gt;""),AVERAGE(B26:D26),IF(AND('15 tickets - Octobre 2019'!$B$1&lt;&gt;"",'15 tickets - Novembre 2019'!$B$1&lt;&gt;"",'15 tickets - Décembre 2019'!$B$1=""),AVERAGE(B26:C26),IF(AND('15 tickets - Octobre 2019'!$B$1&lt;&gt;"",'15 tickets - Novembre 2019'!$B$1="",'15 tickets - Décembre 2019'!$B$1=""),'Focus Problème'!B26)))</f>
        <v>7.375</v>
      </c>
    </row>
    <row r="27" spans="1:5" ht="15.75" thickTop="1" x14ac:dyDescent="0.25"/>
  </sheetData>
  <conditionalFormatting sqref="B3:D10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3:E10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12:D18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12:E18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workbookViewId="0">
      <selection activeCell="B24" sqref="B24:E26"/>
    </sheetView>
  </sheetViews>
  <sheetFormatPr baseColWidth="10" defaultRowHeight="15" x14ac:dyDescent="0.25"/>
  <cols>
    <col min="1" max="1" width="69.28515625" customWidth="1"/>
    <col min="2" max="4" width="12.28515625" bestFit="1" customWidth="1"/>
  </cols>
  <sheetData>
    <row r="1" spans="1:5" ht="23.25" x14ac:dyDescent="0.25">
      <c r="A1" s="121" t="s">
        <v>163</v>
      </c>
    </row>
    <row r="2" spans="1:5" ht="18.75" x14ac:dyDescent="0.3">
      <c r="A2" s="122" t="s">
        <v>84</v>
      </c>
      <c r="B2" s="123" t="str">
        <f>'[2]100 tickets - Octobre 2019'!$B$1</f>
        <v>Octobre</v>
      </c>
      <c r="C2" s="123" t="str">
        <f>'[2]100 tickets - Novembre 2019'!$B$1</f>
        <v>Novembre</v>
      </c>
      <c r="D2" s="123" t="str">
        <f>'[2]100 tickets - Décembre 2019'!$B$1</f>
        <v>Décembre</v>
      </c>
      <c r="E2" s="123" t="s">
        <v>164</v>
      </c>
    </row>
    <row r="3" spans="1:5" x14ac:dyDescent="0.25">
      <c r="A3" s="124" t="s">
        <v>13</v>
      </c>
      <c r="B3" s="125">
        <f>'Statistiques qualif'!C8/15</f>
        <v>0</v>
      </c>
      <c r="C3" s="125">
        <f>'Statistiques qualif'!D8/15</f>
        <v>6.6666666666666666E-2</v>
      </c>
      <c r="D3" s="125">
        <f>'Statistiques qualif'!E8/15</f>
        <v>0</v>
      </c>
      <c r="E3" s="126">
        <f>IF(AND('15 tickets - Octobre 2019'!$B$1&lt;&gt;"",'15 tickets - Novembre 2019'!$B$1&lt;&gt;"",'15 tickets - Décembre 2019'!$B$1&lt;&gt;""),AVERAGE(B3:D3),IF(AND('15 tickets - Octobre 2019'!$B$1&lt;&gt;"",'15 tickets - Novembre 2019'!$B$1&lt;&gt;"",'15 tickets - Décembre 2019'!$B$1=""),AVERAGE(B3:C3),IF(AND('15 tickets - Octobre 2019'!$B$1&lt;&gt;"",'15 tickets - Novembre 2019'!$B$1="",'15 tickets - Décembre 2019'!$B$1=""),'Synthèse Statistiques'!B3)))</f>
        <v>3.3333333333333333E-2</v>
      </c>
    </row>
    <row r="4" spans="1:5" x14ac:dyDescent="0.25">
      <c r="A4" s="124" t="s">
        <v>18</v>
      </c>
      <c r="B4" s="125">
        <f>'Statistiques qualif'!C11/15</f>
        <v>0.26666666666666666</v>
      </c>
      <c r="C4" s="125">
        <f>'Statistiques qualif'!D11/15</f>
        <v>0.4</v>
      </c>
      <c r="D4" s="125">
        <f>'Statistiques qualif'!E11/15</f>
        <v>0</v>
      </c>
      <c r="E4" s="126">
        <f>IF(AND('15 tickets - Octobre 2019'!$B$1&lt;&gt;"",'15 tickets - Novembre 2019'!$B$1&lt;&gt;"",'15 tickets - Décembre 2019'!$B$1&lt;&gt;""),AVERAGE(B4:D4),IF(AND('15 tickets - Octobre 2019'!$B$1&lt;&gt;"",'15 tickets - Novembre 2019'!$B$1&lt;&gt;"",'15 tickets - Décembre 2019'!$B$1=""),AVERAGE(B4:C4),IF(AND('15 tickets - Octobre 2019'!$B$1&lt;&gt;"",'15 tickets - Novembre 2019'!$B$1="",'15 tickets - Décembre 2019'!$B$1=""),'Synthèse Statistiques'!B4)))</f>
        <v>0.33333333333333337</v>
      </c>
    </row>
    <row r="5" spans="1:5" x14ac:dyDescent="0.25">
      <c r="A5" s="124" t="s">
        <v>85</v>
      </c>
      <c r="B5" s="125">
        <f>'Statistiques qualif'!C14/15+'Statistiques qualif'!C15/15</f>
        <v>0</v>
      </c>
      <c r="C5" s="125">
        <f>'Statistiques qualif'!D14/15+'Statistiques qualif'!D15/15</f>
        <v>6.6666666666666666E-2</v>
      </c>
      <c r="D5" s="125">
        <f>'Statistiques qualif'!E14/15+'Statistiques qualif'!E15/15</f>
        <v>0</v>
      </c>
      <c r="E5" s="126">
        <f>IF(AND('15 tickets - Octobre 2019'!$B$1&lt;&gt;"",'15 tickets - Novembre 2019'!$B$1&lt;&gt;"",'15 tickets - Décembre 2019'!$B$1&lt;&gt;""),AVERAGE(B5:D5),IF(AND('15 tickets - Octobre 2019'!$B$1&lt;&gt;"",'15 tickets - Novembre 2019'!$B$1&lt;&gt;"",'15 tickets - Décembre 2019'!$B$1=""),AVERAGE(B5:C5),IF(AND('15 tickets - Octobre 2019'!$B$1&lt;&gt;"",'15 tickets - Novembre 2019'!$B$1="",'15 tickets - Décembre 2019'!$B$1=""),'Synthèse Statistiques'!B5)))</f>
        <v>3.3333333333333333E-2</v>
      </c>
    </row>
    <row r="6" spans="1:5" x14ac:dyDescent="0.25">
      <c r="A6" s="124" t="s">
        <v>19</v>
      </c>
      <c r="B6" s="126">
        <f>'Statistiques qualif'!C18/15</f>
        <v>0.4</v>
      </c>
      <c r="C6" s="126">
        <f>'Statistiques qualif'!D18/15</f>
        <v>0.26666666666666666</v>
      </c>
      <c r="D6" s="126">
        <f>'Statistiques qualif'!E18/15</f>
        <v>0</v>
      </c>
      <c r="E6" s="126">
        <f>IF(AND('15 tickets - Octobre 2019'!$B$1&lt;&gt;"",'15 tickets - Novembre 2019'!$B$1&lt;&gt;"",'15 tickets - Décembre 2019'!$B$1&lt;&gt;""),AVERAGE(B6:D6),IF(AND('15 tickets - Octobre 2019'!$B$1&lt;&gt;"",'15 tickets - Novembre 2019'!$B$1&lt;&gt;"",'15 tickets - Décembre 2019'!$B$1=""),AVERAGE(B6:C6),IF(AND('15 tickets - Octobre 2019'!$B$1&lt;&gt;"",'15 tickets - Novembre 2019'!$B$1="",'15 tickets - Décembre 2019'!$B$1=""),'Synthèse Statistiques'!B6)))</f>
        <v>0.33333333333333337</v>
      </c>
    </row>
    <row r="7" spans="1:5" x14ac:dyDescent="0.25">
      <c r="A7" s="124" t="s">
        <v>14</v>
      </c>
      <c r="B7" s="126">
        <f>'Statistiques qualif'!C21/15</f>
        <v>0</v>
      </c>
      <c r="C7" s="126">
        <f>'Statistiques qualif'!D21/15</f>
        <v>0</v>
      </c>
      <c r="D7" s="126">
        <f>'Statistiques qualif'!E21/15</f>
        <v>0</v>
      </c>
      <c r="E7" s="126">
        <f>IF(AND('15 tickets - Octobre 2019'!$B$1&lt;&gt;"",'15 tickets - Novembre 2019'!$B$1&lt;&gt;"",'15 tickets - Décembre 2019'!$B$1&lt;&gt;""),AVERAGE(B7:D7),IF(AND('15 tickets - Octobre 2019'!$B$1&lt;&gt;"",'15 tickets - Novembre 2019'!$B$1&lt;&gt;"",'15 tickets - Décembre 2019'!$B$1=""),AVERAGE(B7:C7),IF(AND('15 tickets - Octobre 2019'!$B$1&lt;&gt;"",'15 tickets - Novembre 2019'!$B$1="",'15 tickets - Décembre 2019'!$B$1=""),'Synthèse Statistiques'!B7)))</f>
        <v>0</v>
      </c>
    </row>
    <row r="8" spans="1:5" x14ac:dyDescent="0.25">
      <c r="A8" s="124" t="s">
        <v>53</v>
      </c>
      <c r="B8" s="126">
        <f>'Statistiques qualif'!C24/15</f>
        <v>0.26666666666666666</v>
      </c>
      <c r="C8" s="126">
        <f>'Statistiques qualif'!D24/15</f>
        <v>0.26666666666666666</v>
      </c>
      <c r="D8" s="126">
        <f>'Statistiques qualif'!E24/15</f>
        <v>0</v>
      </c>
      <c r="E8" s="126">
        <f>IF(AND('15 tickets - Octobre 2019'!$B$1&lt;&gt;"",'15 tickets - Novembre 2019'!$B$1&lt;&gt;"",'15 tickets - Décembre 2019'!$B$1&lt;&gt;""),AVERAGE(B8:D8),IF(AND('15 tickets - Octobre 2019'!$B$1&lt;&gt;"",'15 tickets - Novembre 2019'!$B$1&lt;&gt;"",'15 tickets - Décembre 2019'!$B$1=""),AVERAGE(B8:C8),IF(AND('15 tickets - Octobre 2019'!$B$1&lt;&gt;"",'15 tickets - Novembre 2019'!$B$1="",'15 tickets - Décembre 2019'!$B$1=""),'Synthèse Statistiques'!B8)))</f>
        <v>0.26666666666666666</v>
      </c>
    </row>
    <row r="9" spans="1:5" x14ac:dyDescent="0.25">
      <c r="A9" s="124" t="s">
        <v>86</v>
      </c>
      <c r="B9" s="126">
        <f>'Statistiques qualif'!C27/15+'Statistiques qualif'!C28/15</f>
        <v>0.2</v>
      </c>
      <c r="C9" s="126">
        <f>'Statistiques qualif'!D27/15+'Statistiques qualif'!D28/15</f>
        <v>6.6666666666666666E-2</v>
      </c>
      <c r="D9" s="126">
        <f>'Statistiques qualif'!E27/15+'Statistiques qualif'!E28/15</f>
        <v>0</v>
      </c>
      <c r="E9" s="126">
        <f>IF(AND('15 tickets - Octobre 2019'!$B$1&lt;&gt;"",'15 tickets - Novembre 2019'!$B$1&lt;&gt;"",'15 tickets - Décembre 2019'!$B$1&lt;&gt;""),AVERAGE(B9:D9),IF(AND('15 tickets - Octobre 2019'!$B$1&lt;&gt;"",'15 tickets - Novembre 2019'!$B$1&lt;&gt;"",'15 tickets - Décembre 2019'!$B$1=""),AVERAGE(B9:C9),IF(AND('15 tickets - Octobre 2019'!$B$1&lt;&gt;"",'15 tickets - Novembre 2019'!$B$1="",'15 tickets - Décembre 2019'!$B$1=""),'Synthèse Statistiques'!B9)))</f>
        <v>0.13333333333333333</v>
      </c>
    </row>
    <row r="10" spans="1:5" x14ac:dyDescent="0.25">
      <c r="A10" s="124" t="s">
        <v>16</v>
      </c>
      <c r="B10" s="126">
        <f>'Statistiques qualif'!C31/15+'Statistiques qualif'!C32/15</f>
        <v>0.33333333333333331</v>
      </c>
      <c r="C10" s="126">
        <f>'Statistiques qualif'!D31/15+'Statistiques qualif'!D32/15</f>
        <v>0.46666666666666667</v>
      </c>
      <c r="D10" s="126">
        <f>'Statistiques qualif'!E31/15+'Statistiques qualif'!E32/15</f>
        <v>0</v>
      </c>
      <c r="E10" s="126">
        <f>IF(AND('15 tickets - Octobre 2019'!$B$1&lt;&gt;"",'15 tickets - Novembre 2019'!$B$1&lt;&gt;"",'15 tickets - Décembre 2019'!$B$1&lt;&gt;""),AVERAGE(B10:D10),IF(AND('15 tickets - Octobre 2019'!$B$1&lt;&gt;"",'15 tickets - Novembre 2019'!$B$1&lt;&gt;"",'15 tickets - Décembre 2019'!$B$1=""),AVERAGE(B10:C10),IF(AND('15 tickets - Octobre 2019'!$B$1&lt;&gt;"",'15 tickets - Novembre 2019'!$B$1="",'15 tickets - Décembre 2019'!$B$1=""),'Synthèse Statistiques'!B10)))</f>
        <v>0.4</v>
      </c>
    </row>
    <row r="11" spans="1:5" ht="18.75" x14ac:dyDescent="0.3">
      <c r="A11" s="122" t="s">
        <v>156</v>
      </c>
      <c r="B11" s="123" t="str">
        <f>'[2]100 tickets - Octobre 2019'!$B$1</f>
        <v>Octobre</v>
      </c>
      <c r="C11" s="123" t="str">
        <f>'[2]100 tickets - Novembre 2019'!$B$1</f>
        <v>Novembre</v>
      </c>
      <c r="D11" s="123" t="str">
        <f>'[2]100 tickets - Décembre 2019'!$B$1</f>
        <v>Décembre</v>
      </c>
      <c r="E11" s="123" t="s">
        <v>164</v>
      </c>
    </row>
    <row r="12" spans="1:5" x14ac:dyDescent="0.25">
      <c r="A12" s="124" t="s">
        <v>51</v>
      </c>
      <c r="B12" s="126">
        <f>'Statistiques qualité '!C8/15</f>
        <v>6.6666666666666666E-2</v>
      </c>
      <c r="C12" s="126">
        <f>'Statistiques qualité '!D8/15</f>
        <v>0</v>
      </c>
      <c r="D12" s="126">
        <f>'Statistiques qualité '!E8/15</f>
        <v>0</v>
      </c>
      <c r="E12" s="126">
        <f>IF(AND('15 tickets - Octobre 2019'!$B$1&lt;&gt;"",'15 tickets - Novembre 2019'!$B$1&lt;&gt;"",'15 tickets - Décembre 2019'!$B$1&lt;&gt;""),AVERAGE(B12:D12),IF(AND('15 tickets - Octobre 2019'!$B$1&lt;&gt;"",'15 tickets - Novembre 2019'!$B$1&lt;&gt;"",'15 tickets - Décembre 2019'!$B$1=""),AVERAGE(B12:C12),IF(AND('15 tickets - Octobre 2019'!$B$1&lt;&gt;"",'15 tickets - Novembre 2019'!$B$1="",'15 tickets - Décembre 2019'!$B$1=""),'Synthèse Statistiques'!B12)))</f>
        <v>3.3333333333333333E-2</v>
      </c>
    </row>
    <row r="13" spans="1:5" x14ac:dyDescent="0.25">
      <c r="A13" s="124" t="s">
        <v>52</v>
      </c>
      <c r="B13" s="126">
        <f>'Statistiques qualité '!C11/15</f>
        <v>0</v>
      </c>
      <c r="C13" s="126">
        <f>'Statistiques qualité '!D11/15</f>
        <v>0.2</v>
      </c>
      <c r="D13" s="126">
        <f>'Statistiques qualité '!E11/15</f>
        <v>0</v>
      </c>
      <c r="E13" s="126">
        <f>IF(AND('15 tickets - Octobre 2019'!$B$1&lt;&gt;"",'15 tickets - Novembre 2019'!$B$1&lt;&gt;"",'15 tickets - Décembre 2019'!$B$1&lt;&gt;""),AVERAGE(B13:D13),IF(AND('15 tickets - Octobre 2019'!$B$1&lt;&gt;"",'15 tickets - Novembre 2019'!$B$1&lt;&gt;"",'15 tickets - Décembre 2019'!$B$1=""),AVERAGE(B13:C13),IF(AND('15 tickets - Octobre 2019'!$B$1&lt;&gt;"",'15 tickets - Novembre 2019'!$B$1="",'15 tickets - Décembre 2019'!$B$1=""),'Synthèse Statistiques'!B13)))</f>
        <v>0.1</v>
      </c>
    </row>
    <row r="14" spans="1:5" x14ac:dyDescent="0.25">
      <c r="A14" s="124" t="s">
        <v>8</v>
      </c>
      <c r="B14" s="126">
        <f>'Statistiques qualité '!C14/15</f>
        <v>0</v>
      </c>
      <c r="C14" s="126">
        <f>'Statistiques qualité '!D14/15</f>
        <v>0</v>
      </c>
      <c r="D14" s="126">
        <f>'Statistiques qualité '!E14/15</f>
        <v>0</v>
      </c>
      <c r="E14" s="126">
        <f>IF(AND('15 tickets - Octobre 2019'!$B$1&lt;&gt;"",'15 tickets - Novembre 2019'!$B$1&lt;&gt;"",'15 tickets - Décembre 2019'!$B$1&lt;&gt;""),AVERAGE(B14:D14),IF(AND('15 tickets - Octobre 2019'!$B$1&lt;&gt;"",'15 tickets - Novembre 2019'!$B$1&lt;&gt;"",'15 tickets - Décembre 2019'!$B$1=""),AVERAGE(B14:C14),IF(AND('15 tickets - Octobre 2019'!$B$1&lt;&gt;"",'15 tickets - Novembre 2019'!$B$1="",'15 tickets - Décembre 2019'!$B$1=""),'Synthèse Statistiques'!B14)))</f>
        <v>0</v>
      </c>
    </row>
    <row r="15" spans="1:5" x14ac:dyDescent="0.25">
      <c r="A15" s="124" t="s">
        <v>83</v>
      </c>
      <c r="B15" s="126">
        <f>'Statistiques qualité '!C17/15+'Statistiques qualité '!C18/15</f>
        <v>0.13333333333333333</v>
      </c>
      <c r="C15" s="126">
        <f>'Statistiques qualité '!D17/15+'Statistiques qualité '!D18/15</f>
        <v>0</v>
      </c>
      <c r="D15" s="126">
        <f>'Statistiques qualité '!E17/15+'Statistiques qualité '!E18/15</f>
        <v>0</v>
      </c>
      <c r="E15" s="126">
        <f>IF(AND('15 tickets - Octobre 2019'!$B$1&lt;&gt;"",'15 tickets - Novembre 2019'!$B$1&lt;&gt;"",'15 tickets - Décembre 2019'!$B$1&lt;&gt;""),AVERAGE(B15:D15),IF(AND('15 tickets - Octobre 2019'!$B$1&lt;&gt;"",'15 tickets - Novembre 2019'!$B$1&lt;&gt;"",'15 tickets - Décembre 2019'!$B$1=""),AVERAGE(B15:C15),IF(AND('15 tickets - Octobre 2019'!$B$1&lt;&gt;"",'15 tickets - Novembre 2019'!$B$1="",'15 tickets - Décembre 2019'!$B$1=""),'Synthèse Statistiques'!B15)))</f>
        <v>6.6666666666666666E-2</v>
      </c>
    </row>
    <row r="16" spans="1:5" x14ac:dyDescent="0.25">
      <c r="A16" s="124" t="s">
        <v>33</v>
      </c>
      <c r="B16" s="126">
        <f>'Statistiques qualité '!C21/15</f>
        <v>6.6666666666666666E-2</v>
      </c>
      <c r="C16" s="126">
        <f>'Statistiques qualité '!D21/15</f>
        <v>0</v>
      </c>
      <c r="D16" s="126">
        <f>'Statistiques qualité '!E21/15</f>
        <v>0</v>
      </c>
      <c r="E16" s="126">
        <f>IF(AND('15 tickets - Octobre 2019'!$B$1&lt;&gt;"",'15 tickets - Novembre 2019'!$B$1&lt;&gt;"",'15 tickets - Décembre 2019'!$B$1&lt;&gt;""),AVERAGE(B16:D16),IF(AND('15 tickets - Octobre 2019'!$B$1&lt;&gt;"",'15 tickets - Novembre 2019'!$B$1&lt;&gt;"",'15 tickets - Décembre 2019'!$B$1=""),AVERAGE(B16:C16),IF(AND('15 tickets - Octobre 2019'!$B$1&lt;&gt;"",'15 tickets - Novembre 2019'!$B$1="",'15 tickets - Décembre 2019'!$B$1=""),'Synthèse Statistiques'!B16)))</f>
        <v>3.3333333333333333E-2</v>
      </c>
    </row>
    <row r="17" spans="1:5" x14ac:dyDescent="0.25">
      <c r="A17" s="124" t="s">
        <v>34</v>
      </c>
      <c r="B17" s="126">
        <f>'Statistiques qualité '!C24/15+'Statistiques qualité '!C25/15</f>
        <v>0.53333333333333333</v>
      </c>
      <c r="C17" s="126">
        <f>'Statistiques qualité '!D24/15+'Statistiques qualité '!D25/15</f>
        <v>0.26666666666666666</v>
      </c>
      <c r="D17" s="126">
        <f>'Statistiques qualité '!E24/15+'Statistiques qualité '!E25/15</f>
        <v>0</v>
      </c>
      <c r="E17" s="126">
        <f>IF(AND('15 tickets - Octobre 2019'!$B$1&lt;&gt;"",'15 tickets - Novembre 2019'!$B$1&lt;&gt;"",'15 tickets - Décembre 2019'!$B$1&lt;&gt;""),AVERAGE(B17:D17),IF(AND('15 tickets - Octobre 2019'!$B$1&lt;&gt;"",'15 tickets - Novembre 2019'!$B$1&lt;&gt;"",'15 tickets - Décembre 2019'!$B$1=""),AVERAGE(B17:C17),IF(AND('15 tickets - Octobre 2019'!$B$1&lt;&gt;"",'15 tickets - Novembre 2019'!$B$1="",'15 tickets - Décembre 2019'!$B$1=""),'Synthèse Statistiques'!B17)))</f>
        <v>0.4</v>
      </c>
    </row>
    <row r="18" spans="1:5" x14ac:dyDescent="0.25">
      <c r="A18" s="124" t="s">
        <v>35</v>
      </c>
      <c r="B18" s="126">
        <f>'Statistiques qualité '!C28/15+'Statistiques qualité '!C29/15</f>
        <v>0.4</v>
      </c>
      <c r="C18" s="126">
        <f>'Statistiques qualité '!D28/15+'Statistiques qualité '!D29/15</f>
        <v>0.13333333333333333</v>
      </c>
      <c r="D18" s="126">
        <f>'Statistiques qualité '!E28/15+'Statistiques qualité '!E29/15</f>
        <v>0</v>
      </c>
      <c r="E18" s="126">
        <f>IF(AND('15 tickets - Octobre 2019'!$B$1&lt;&gt;"",'15 tickets - Novembre 2019'!$B$1&lt;&gt;"",'15 tickets - Décembre 2019'!$B$1&lt;&gt;""),AVERAGE(B18:D18),IF(AND('15 tickets - Octobre 2019'!$B$1&lt;&gt;"",'15 tickets - Novembre 2019'!$B$1&lt;&gt;"",'15 tickets - Décembre 2019'!$B$1=""),AVERAGE(B18:C18),IF(AND('15 tickets - Octobre 2019'!$B$1&lt;&gt;"",'15 tickets - Novembre 2019'!$B$1="",'15 tickets - Décembre 2019'!$B$1=""),'Synthèse Statistiques'!B18)))</f>
        <v>0.26666666666666666</v>
      </c>
    </row>
    <row r="19" spans="1:5" ht="19.5" thickBot="1" x14ac:dyDescent="0.35">
      <c r="A19" s="151" t="s">
        <v>165</v>
      </c>
      <c r="B19" s="123" t="str">
        <f>'[2]100 tickets - Octobre 2019'!$B$1</f>
        <v>Octobre</v>
      </c>
      <c r="C19" s="123" t="str">
        <f>'[2]100 tickets - Novembre 2019'!$B$1</f>
        <v>Novembre</v>
      </c>
      <c r="D19" s="123" t="str">
        <f>'[2]100 tickets - Décembre 2019'!$B$1</f>
        <v>Décembre</v>
      </c>
      <c r="E19" s="123" t="s">
        <v>164</v>
      </c>
    </row>
    <row r="20" spans="1:5" ht="18.75" x14ac:dyDescent="0.3">
      <c r="A20" s="127" t="s">
        <v>150</v>
      </c>
      <c r="B20" s="128">
        <f>COUNTIFS('15 tickets - Octobre 2019'!W:W,"&gt;=9")</f>
        <v>4</v>
      </c>
      <c r="C20" s="129">
        <f>COUNTIFS('15 tickets - Novembre 2019'!W:W,"&gt;=9")</f>
        <v>4</v>
      </c>
      <c r="D20" s="130">
        <f>COUNTIFS('15 tickets - Décembre 2019'!W:W,"&gt;=9")</f>
        <v>0</v>
      </c>
      <c r="E20" s="131">
        <f>IF(AND('15 tickets - Octobre 2019'!$B$1&lt;&gt;"",'15 tickets - Novembre 2019'!$B$1&lt;&gt;"",'15 tickets - Décembre 2019'!$B$1&lt;&gt;""),AVERAGE(B20:D20),IF(AND('15 tickets - Octobre 2019'!$B$1&lt;&gt;"",'15 tickets - Novembre 2019'!$B$1&lt;&gt;"",'15 tickets - Décembre 2019'!$B$1=""),AVERAGE(B20:C20),IF(AND('15 tickets - Octobre 2019'!$B$1&lt;&gt;"",'15 tickets - Novembre 2019'!$B$1="",'15 tickets - Décembre 2019'!$B$1=""),'Synthèse Statistiques'!B20)))</f>
        <v>4</v>
      </c>
    </row>
    <row r="21" spans="1:5" ht="18.75" x14ac:dyDescent="0.3">
      <c r="A21" s="132" t="s">
        <v>151</v>
      </c>
      <c r="B21" s="128">
        <f>COUNTIFS('15 tickets - Octobre 2019'!W:W,"&gt;7",'15 tickets - Octobre 2019'!W:W,"&lt;9")</f>
        <v>4</v>
      </c>
      <c r="C21" s="129">
        <f>COUNTIFS('15 tickets - Novembre 2019'!W:W,"&gt;7",'15 tickets - Novembre 2019'!W:W,"&lt;9")</f>
        <v>8</v>
      </c>
      <c r="D21" s="130">
        <f>COUNTIFS('15 tickets - Décembre 2019'!W:W,"&gt;7",'15 tickets - Décembre 2019'!W:W,"&lt;9")</f>
        <v>0</v>
      </c>
      <c r="E21" s="131">
        <f>IF(AND('15 tickets - Octobre 2019'!$B$1&lt;&gt;"",'15 tickets - Novembre 2019'!$B$1&lt;&gt;"",'15 tickets - Décembre 2019'!$B$1&lt;&gt;""),AVERAGE(B21:D21),IF(AND('15 tickets - Octobre 2019'!$B$1&lt;&gt;"",'15 tickets - Novembre 2019'!$B$1&lt;&gt;"",'15 tickets - Décembre 2019'!$B$1=""),AVERAGE(B21:C21),IF(AND('15 tickets - Octobre 2019'!$B$1&lt;&gt;"",'15 tickets - Novembre 2019'!$B$1="",'15 tickets - Décembre 2019'!$B$1=""),'Synthèse Statistiques'!B21)))</f>
        <v>6</v>
      </c>
    </row>
    <row r="22" spans="1:5" ht="19.5" thickBot="1" x14ac:dyDescent="0.35">
      <c r="A22" s="133" t="s">
        <v>152</v>
      </c>
      <c r="B22" s="134">
        <f>COUNTIFS('15 tickets - Octobre 2019'!W:W,"&lt;=7")</f>
        <v>7</v>
      </c>
      <c r="C22" s="135">
        <f>COUNTIFS('15 tickets - Novembre 2019'!W:W,"&lt;=7")</f>
        <v>3</v>
      </c>
      <c r="D22" s="134">
        <f>IF('15 tickets - Décembre 2019'!B1&lt;&gt;"",COUNTIFS('15 tickets - Décembre 2019'!W:W,"&lt;=7"),0)</f>
        <v>0</v>
      </c>
      <c r="E22" s="136">
        <f>IF(AND('15 tickets - Octobre 2019'!$B$1&lt;&gt;"",'15 tickets - Novembre 2019'!$B$1&lt;&gt;"",'15 tickets - Décembre 2019'!$B$1&lt;&gt;""),AVERAGE(B22:D22),IF(AND('15 tickets - Octobre 2019'!$B$1&lt;&gt;"",'15 tickets - Novembre 2019'!$B$1&lt;&gt;"",'15 tickets - Décembre 2019'!$B$1=""),AVERAGE(B22:C22),IF(AND('15 tickets - Octobre 2019'!$B$1&lt;&gt;"",'15 tickets - Novembre 2019'!$B$1="",'15 tickets - Décembre 2019'!$B$1=""),'Synthèse Statistiques'!B22)))</f>
        <v>5</v>
      </c>
    </row>
    <row r="23" spans="1:5" ht="24" thickBot="1" x14ac:dyDescent="0.3">
      <c r="A23" s="121" t="s">
        <v>166</v>
      </c>
      <c r="B23" s="123" t="str">
        <f>'[2]100 tickets - Octobre 2019'!$B$1</f>
        <v>Octobre</v>
      </c>
      <c r="C23" s="123" t="str">
        <f>'[2]100 tickets - Novembre 2019'!$B$1</f>
        <v>Novembre</v>
      </c>
      <c r="D23" s="123" t="str">
        <f>'[2]100 tickets - Décembre 2019'!$B$1</f>
        <v>Décembre</v>
      </c>
      <c r="E23" s="137" t="s">
        <v>164</v>
      </c>
    </row>
    <row r="24" spans="1:5" ht="15.75" x14ac:dyDescent="0.25">
      <c r="A24" s="144" t="s">
        <v>167</v>
      </c>
      <c r="B24" s="138">
        <f>AVERAGE('15 tickets - Octobre 2019'!U:U)</f>
        <v>3.9833333333333334</v>
      </c>
      <c r="C24" s="139">
        <f>AVERAGE('15 tickets - Novembre 2019'!U:U)</f>
        <v>3.7749999999999999</v>
      </c>
      <c r="D24" s="140">
        <f>AVERAGE('15 tickets - Décembre 2019'!U:U)</f>
        <v>0</v>
      </c>
      <c r="E24" s="143">
        <f>IF(AND('15 tickets - Octobre 2019'!$B$1&lt;&gt;"",'15 tickets - Novembre 2019'!$B$1&lt;&gt;"",'15 tickets - Décembre 2019'!$B$1&lt;&gt;""),AVERAGE(B24:D24),IF(AND('15 tickets - Octobre 2019'!$B$1&lt;&gt;"",'15 tickets - Novembre 2019'!$B$1&lt;&gt;"",'15 tickets - Décembre 2019'!$B$1=""),AVERAGE(B24:C24),IF(AND('15 tickets - Octobre 2019'!$B$1&lt;&gt;"",'15 tickets - Novembre 2019'!$B$1="",'15 tickets - Décembre 2019'!$B$1=""),'Synthèse Statistiques'!B24)))</f>
        <v>3.8791666666666664</v>
      </c>
    </row>
    <row r="25" spans="1:5" ht="15.75" x14ac:dyDescent="0.25">
      <c r="A25" s="145" t="s">
        <v>168</v>
      </c>
      <c r="B25" s="138">
        <f>AVERAGE('15 tickets - Octobre 2019'!V:V)</f>
        <v>3.45</v>
      </c>
      <c r="C25" s="141">
        <f>AVERAGE('15 tickets - Novembre 2019'!V:V)</f>
        <v>4.4000000000000004</v>
      </c>
      <c r="D25" s="142">
        <f>AVERAGE('15 tickets - Décembre 2019'!V:V)</f>
        <v>0</v>
      </c>
      <c r="E25" s="143">
        <f>IF(AND('15 tickets - Octobre 2019'!$B$1&lt;&gt;"",'15 tickets - Novembre 2019'!$B$1&lt;&gt;"",'15 tickets - Décembre 2019'!$B$1&lt;&gt;""),AVERAGE(B25:D25),IF(AND('15 tickets - Octobre 2019'!$B$1&lt;&gt;"",'15 tickets - Novembre 2019'!$B$1&lt;&gt;"",'15 tickets - Décembre 2019'!$B$1=""),AVERAGE(B25:C25),IF(AND('15 tickets - Octobre 2019'!$B$1&lt;&gt;"",'15 tickets - Novembre 2019'!$B$1="",'15 tickets - Décembre 2019'!$B$1=""),'Synthèse Statistiques'!B25)))</f>
        <v>3.9250000000000003</v>
      </c>
    </row>
    <row r="26" spans="1:5" ht="16.5" thickBot="1" x14ac:dyDescent="0.3">
      <c r="A26" s="150" t="s">
        <v>169</v>
      </c>
      <c r="B26" s="146">
        <f>AVERAGE('15 tickets - Octobre 2019'!W:W)</f>
        <v>7.4333333333333336</v>
      </c>
      <c r="C26" s="147">
        <f>AVERAGE('15 tickets - Novembre 2019'!W:W)</f>
        <v>8.1750000000000007</v>
      </c>
      <c r="D26" s="148">
        <f>AVERAGE('15 tickets - Décembre 2019'!W:W)</f>
        <v>0</v>
      </c>
      <c r="E26" s="149">
        <f>IF(AND('15 tickets - Octobre 2019'!$B$1&lt;&gt;"",'15 tickets - Novembre 2019'!$B$1&lt;&gt;"",'15 tickets - Décembre 2019'!$B$1&lt;&gt;""),AVERAGE(B26:D26),IF(AND('15 tickets - Octobre 2019'!$B$1&lt;&gt;"",'15 tickets - Novembre 2019'!$B$1&lt;&gt;"",'15 tickets - Décembre 2019'!$B$1=""),AVERAGE(B26:C26),IF(AND('15 tickets - Octobre 2019'!$B$1&lt;&gt;"",'15 tickets - Novembre 2019'!$B$1="",'15 tickets - Décembre 2019'!$B$1=""),'Synthèse Statistiques'!B26)))</f>
        <v>7.8041666666666671</v>
      </c>
    </row>
    <row r="27" spans="1:5" ht="15.75" thickTop="1" x14ac:dyDescent="0.25"/>
  </sheetData>
  <conditionalFormatting sqref="E12:E18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12:D18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:D10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3:E10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430"/>
  <sheetViews>
    <sheetView workbookViewId="0">
      <selection activeCell="K38" sqref="K38"/>
    </sheetView>
  </sheetViews>
  <sheetFormatPr baseColWidth="10" defaultRowHeight="15" x14ac:dyDescent="0.25"/>
  <cols>
    <col min="1" max="1" width="11.42578125" style="53"/>
    <col min="2" max="2" width="12.28515625" style="58" customWidth="1"/>
    <col min="3" max="4" width="11.42578125" style="59"/>
    <col min="5" max="5" width="11.42578125" style="54"/>
    <col min="6" max="17" width="11.42578125" style="59"/>
  </cols>
  <sheetData>
    <row r="1" spans="1:5" x14ac:dyDescent="0.25">
      <c r="A1" s="53" t="s">
        <v>0</v>
      </c>
      <c r="B1" s="55" t="s">
        <v>144</v>
      </c>
      <c r="E1" s="56" t="s">
        <v>145</v>
      </c>
    </row>
    <row r="2" spans="1:5" x14ac:dyDescent="0.25">
      <c r="A2" s="53">
        <v>1</v>
      </c>
      <c r="B2" s="59" t="s">
        <v>66</v>
      </c>
      <c r="E2" s="54" t="s">
        <v>69</v>
      </c>
    </row>
    <row r="3" spans="1:5" x14ac:dyDescent="0.25">
      <c r="A3" s="53">
        <v>2</v>
      </c>
      <c r="B3" s="59" t="s">
        <v>67</v>
      </c>
      <c r="E3" s="54" t="s">
        <v>67</v>
      </c>
    </row>
    <row r="4" spans="1:5" x14ac:dyDescent="0.25">
      <c r="A4" s="53">
        <v>3</v>
      </c>
      <c r="B4" s="59" t="s">
        <v>68</v>
      </c>
    </row>
    <row r="5" spans="1:5" x14ac:dyDescent="0.25">
      <c r="A5" s="53">
        <v>4</v>
      </c>
      <c r="B5" s="59" t="s">
        <v>69</v>
      </c>
    </row>
    <row r="6" spans="1:5" x14ac:dyDescent="0.25">
      <c r="A6" s="53">
        <v>5</v>
      </c>
      <c r="B6" s="59" t="s">
        <v>70</v>
      </c>
    </row>
    <row r="7" spans="1:5" x14ac:dyDescent="0.25">
      <c r="A7" s="53">
        <v>6</v>
      </c>
      <c r="B7" s="59" t="s">
        <v>71</v>
      </c>
    </row>
    <row r="8" spans="1:5" x14ac:dyDescent="0.25">
      <c r="A8" s="53">
        <v>7</v>
      </c>
      <c r="B8" s="59" t="s">
        <v>72</v>
      </c>
    </row>
    <row r="9" spans="1:5" x14ac:dyDescent="0.25">
      <c r="A9" s="53">
        <v>8</v>
      </c>
      <c r="B9" s="57"/>
    </row>
    <row r="10" spans="1:5" x14ac:dyDescent="0.25">
      <c r="A10" s="53">
        <v>9</v>
      </c>
      <c r="B10" s="57"/>
    </row>
    <row r="11" spans="1:5" x14ac:dyDescent="0.25">
      <c r="A11" s="53">
        <v>10</v>
      </c>
      <c r="B11" s="57"/>
    </row>
    <row r="12" spans="1:5" x14ac:dyDescent="0.25">
      <c r="A12" s="53">
        <v>11</v>
      </c>
      <c r="B12" s="57"/>
    </row>
    <row r="13" spans="1:5" x14ac:dyDescent="0.25">
      <c r="A13" s="53">
        <v>12</v>
      </c>
      <c r="B13" s="57"/>
    </row>
    <row r="14" spans="1:5" x14ac:dyDescent="0.25">
      <c r="A14" s="53">
        <v>13</v>
      </c>
      <c r="B14" s="57"/>
    </row>
    <row r="15" spans="1:5" x14ac:dyDescent="0.25">
      <c r="A15" s="53">
        <v>14</v>
      </c>
      <c r="B15" s="57"/>
    </row>
    <row r="16" spans="1:5" x14ac:dyDescent="0.25">
      <c r="A16" s="53">
        <v>15</v>
      </c>
      <c r="B16" s="57"/>
    </row>
    <row r="17" spans="1:2" x14ac:dyDescent="0.25">
      <c r="A17" s="53">
        <v>16</v>
      </c>
      <c r="B17" s="57"/>
    </row>
    <row r="18" spans="1:2" x14ac:dyDescent="0.25">
      <c r="A18" s="53">
        <v>17</v>
      </c>
      <c r="B18" s="57"/>
    </row>
    <row r="19" spans="1:2" x14ac:dyDescent="0.25">
      <c r="A19" s="53">
        <v>18</v>
      </c>
      <c r="B19" s="57"/>
    </row>
    <row r="20" spans="1:2" x14ac:dyDescent="0.25">
      <c r="A20" s="53">
        <v>19</v>
      </c>
      <c r="B20" s="57"/>
    </row>
    <row r="21" spans="1:2" x14ac:dyDescent="0.25">
      <c r="A21" s="53">
        <v>20</v>
      </c>
      <c r="B21" s="57"/>
    </row>
    <row r="22" spans="1:2" x14ac:dyDescent="0.25">
      <c r="A22" s="53">
        <v>21</v>
      </c>
      <c r="B22" s="57"/>
    </row>
    <row r="23" spans="1:2" x14ac:dyDescent="0.25">
      <c r="A23" s="53">
        <v>22</v>
      </c>
      <c r="B23" s="57"/>
    </row>
    <row r="24" spans="1:2" x14ac:dyDescent="0.25">
      <c r="A24" s="53">
        <v>23</v>
      </c>
      <c r="B24" s="57"/>
    </row>
    <row r="25" spans="1:2" x14ac:dyDescent="0.25">
      <c r="A25" s="53">
        <v>24</v>
      </c>
      <c r="B25" s="57"/>
    </row>
    <row r="26" spans="1:2" x14ac:dyDescent="0.25">
      <c r="A26" s="53">
        <v>25</v>
      </c>
      <c r="B26" s="57"/>
    </row>
    <row r="27" spans="1:2" x14ac:dyDescent="0.25">
      <c r="A27" s="53">
        <v>26</v>
      </c>
      <c r="B27" s="57"/>
    </row>
    <row r="28" spans="1:2" x14ac:dyDescent="0.25">
      <c r="A28" s="53">
        <v>27</v>
      </c>
      <c r="B28" s="57"/>
    </row>
    <row r="29" spans="1:2" x14ac:dyDescent="0.25">
      <c r="A29" s="53">
        <v>28</v>
      </c>
      <c r="B29" s="57"/>
    </row>
    <row r="30" spans="1:2" x14ac:dyDescent="0.25">
      <c r="A30" s="53">
        <v>29</v>
      </c>
      <c r="B30" s="57"/>
    </row>
    <row r="31" spans="1:2" x14ac:dyDescent="0.25">
      <c r="A31" s="53">
        <v>30</v>
      </c>
      <c r="B31" s="57"/>
    </row>
    <row r="32" spans="1:2" x14ac:dyDescent="0.25">
      <c r="A32" s="53">
        <v>31</v>
      </c>
      <c r="B32" s="57"/>
    </row>
    <row r="33" spans="1:2" x14ac:dyDescent="0.25">
      <c r="A33" s="53">
        <v>32</v>
      </c>
      <c r="B33" s="57"/>
    </row>
    <row r="34" spans="1:2" x14ac:dyDescent="0.25">
      <c r="A34" s="53">
        <v>33</v>
      </c>
      <c r="B34" s="57"/>
    </row>
    <row r="35" spans="1:2" x14ac:dyDescent="0.25">
      <c r="A35" s="53">
        <v>34</v>
      </c>
      <c r="B35" s="57"/>
    </row>
    <row r="36" spans="1:2" x14ac:dyDescent="0.25">
      <c r="A36" s="53">
        <v>35</v>
      </c>
      <c r="B36" s="57"/>
    </row>
    <row r="37" spans="1:2" x14ac:dyDescent="0.25">
      <c r="A37" s="53">
        <v>36</v>
      </c>
      <c r="B37" s="57"/>
    </row>
    <row r="38" spans="1:2" x14ac:dyDescent="0.25">
      <c r="A38" s="53">
        <v>37</v>
      </c>
      <c r="B38" s="57"/>
    </row>
    <row r="39" spans="1:2" x14ac:dyDescent="0.25">
      <c r="A39" s="53">
        <v>38</v>
      </c>
      <c r="B39" s="57"/>
    </row>
    <row r="40" spans="1:2" x14ac:dyDescent="0.25">
      <c r="A40" s="53">
        <v>39</v>
      </c>
      <c r="B40" s="57"/>
    </row>
    <row r="41" spans="1:2" x14ac:dyDescent="0.25">
      <c r="A41" s="53">
        <v>40</v>
      </c>
      <c r="B41" s="57"/>
    </row>
    <row r="42" spans="1:2" x14ac:dyDescent="0.25">
      <c r="A42" s="53">
        <v>41</v>
      </c>
      <c r="B42" s="57"/>
    </row>
    <row r="43" spans="1:2" x14ac:dyDescent="0.25">
      <c r="A43" s="53">
        <v>42</v>
      </c>
      <c r="B43" s="57"/>
    </row>
    <row r="44" spans="1:2" x14ac:dyDescent="0.25">
      <c r="A44" s="53">
        <v>43</v>
      </c>
      <c r="B44" s="57"/>
    </row>
    <row r="45" spans="1:2" x14ac:dyDescent="0.25">
      <c r="A45" s="53">
        <v>44</v>
      </c>
      <c r="B45" s="57"/>
    </row>
    <row r="46" spans="1:2" x14ac:dyDescent="0.25">
      <c r="A46" s="53">
        <v>45</v>
      </c>
      <c r="B46" s="57"/>
    </row>
    <row r="47" spans="1:2" x14ac:dyDescent="0.25">
      <c r="A47" s="53">
        <v>46</v>
      </c>
      <c r="B47" s="57"/>
    </row>
    <row r="48" spans="1:2" x14ac:dyDescent="0.25">
      <c r="A48" s="53">
        <v>47</v>
      </c>
      <c r="B48" s="57"/>
    </row>
    <row r="49" spans="1:2" x14ac:dyDescent="0.25">
      <c r="A49" s="53">
        <v>48</v>
      </c>
      <c r="B49" s="57"/>
    </row>
    <row r="50" spans="1:2" x14ac:dyDescent="0.25">
      <c r="A50" s="53">
        <v>49</v>
      </c>
      <c r="B50" s="57"/>
    </row>
    <row r="51" spans="1:2" x14ac:dyDescent="0.25">
      <c r="A51" s="53">
        <v>50</v>
      </c>
      <c r="B51" s="57"/>
    </row>
    <row r="52" spans="1:2" x14ac:dyDescent="0.25">
      <c r="A52" s="53">
        <v>51</v>
      </c>
      <c r="B52" s="57"/>
    </row>
    <row r="53" spans="1:2" x14ac:dyDescent="0.25">
      <c r="A53" s="53">
        <v>52</v>
      </c>
      <c r="B53" s="57"/>
    </row>
    <row r="54" spans="1:2" x14ac:dyDescent="0.25">
      <c r="A54" s="53">
        <v>53</v>
      </c>
      <c r="B54" s="57"/>
    </row>
    <row r="55" spans="1:2" x14ac:dyDescent="0.25">
      <c r="A55" s="53">
        <v>54</v>
      </c>
      <c r="B55" s="57"/>
    </row>
    <row r="56" spans="1:2" x14ac:dyDescent="0.25">
      <c r="A56" s="53">
        <v>55</v>
      </c>
      <c r="B56" s="57"/>
    </row>
    <row r="57" spans="1:2" x14ac:dyDescent="0.25">
      <c r="A57" s="53">
        <v>56</v>
      </c>
      <c r="B57" s="57"/>
    </row>
    <row r="58" spans="1:2" x14ac:dyDescent="0.25">
      <c r="A58" s="53">
        <v>57</v>
      </c>
      <c r="B58" s="57"/>
    </row>
    <row r="59" spans="1:2" x14ac:dyDescent="0.25">
      <c r="A59" s="53">
        <v>58</v>
      </c>
      <c r="B59" s="57"/>
    </row>
    <row r="60" spans="1:2" x14ac:dyDescent="0.25">
      <c r="A60" s="53">
        <v>59</v>
      </c>
      <c r="B60" s="57"/>
    </row>
    <row r="61" spans="1:2" x14ac:dyDescent="0.25">
      <c r="A61" s="53">
        <v>60</v>
      </c>
      <c r="B61" s="57"/>
    </row>
    <row r="62" spans="1:2" x14ac:dyDescent="0.25">
      <c r="A62" s="53">
        <v>61</v>
      </c>
      <c r="B62" s="57"/>
    </row>
    <row r="63" spans="1:2" x14ac:dyDescent="0.25">
      <c r="A63" s="53">
        <v>62</v>
      </c>
      <c r="B63" s="57"/>
    </row>
    <row r="64" spans="1:2" x14ac:dyDescent="0.25">
      <c r="A64" s="53">
        <v>63</v>
      </c>
      <c r="B64" s="57"/>
    </row>
    <row r="65" spans="1:2" x14ac:dyDescent="0.25">
      <c r="A65" s="53">
        <v>64</v>
      </c>
      <c r="B65" s="57"/>
    </row>
    <row r="66" spans="1:2" x14ac:dyDescent="0.25">
      <c r="A66" s="53">
        <v>65</v>
      </c>
      <c r="B66" s="57"/>
    </row>
    <row r="67" spans="1:2" x14ac:dyDescent="0.25">
      <c r="A67" s="53">
        <v>66</v>
      </c>
      <c r="B67" s="57"/>
    </row>
    <row r="68" spans="1:2" x14ac:dyDescent="0.25">
      <c r="A68" s="53">
        <v>67</v>
      </c>
      <c r="B68" s="57"/>
    </row>
    <row r="69" spans="1:2" x14ac:dyDescent="0.25">
      <c r="A69" s="53">
        <v>68</v>
      </c>
      <c r="B69" s="57"/>
    </row>
    <row r="70" spans="1:2" x14ac:dyDescent="0.25">
      <c r="A70" s="53">
        <v>69</v>
      </c>
      <c r="B70" s="57"/>
    </row>
    <row r="71" spans="1:2" x14ac:dyDescent="0.25">
      <c r="A71" s="53">
        <v>70</v>
      </c>
      <c r="B71" s="57"/>
    </row>
    <row r="72" spans="1:2" x14ac:dyDescent="0.25">
      <c r="A72" s="53">
        <v>71</v>
      </c>
      <c r="B72" s="57"/>
    </row>
    <row r="73" spans="1:2" x14ac:dyDescent="0.25">
      <c r="A73" s="53">
        <v>72</v>
      </c>
      <c r="B73" s="57"/>
    </row>
    <row r="74" spans="1:2" x14ac:dyDescent="0.25">
      <c r="A74" s="53">
        <v>73</v>
      </c>
      <c r="B74" s="57"/>
    </row>
    <row r="75" spans="1:2" x14ac:dyDescent="0.25">
      <c r="A75" s="53">
        <v>74</v>
      </c>
      <c r="B75" s="57"/>
    </row>
    <row r="76" spans="1:2" x14ac:dyDescent="0.25">
      <c r="A76" s="53">
        <v>75</v>
      </c>
      <c r="B76" s="57"/>
    </row>
    <row r="77" spans="1:2" x14ac:dyDescent="0.25">
      <c r="A77" s="53">
        <v>76</v>
      </c>
      <c r="B77" s="57"/>
    </row>
    <row r="78" spans="1:2" x14ac:dyDescent="0.25">
      <c r="A78" s="53">
        <v>77</v>
      </c>
      <c r="B78" s="57"/>
    </row>
    <row r="79" spans="1:2" x14ac:dyDescent="0.25">
      <c r="A79" s="53">
        <v>78</v>
      </c>
      <c r="B79" s="57"/>
    </row>
    <row r="80" spans="1:2" x14ac:dyDescent="0.25">
      <c r="A80" s="53">
        <v>79</v>
      </c>
      <c r="B80" s="57"/>
    </row>
    <row r="81" spans="1:2" x14ac:dyDescent="0.25">
      <c r="A81" s="53">
        <v>80</v>
      </c>
      <c r="B81" s="57"/>
    </row>
    <row r="82" spans="1:2" x14ac:dyDescent="0.25">
      <c r="A82" s="53">
        <v>81</v>
      </c>
      <c r="B82" s="57"/>
    </row>
    <row r="83" spans="1:2" x14ac:dyDescent="0.25">
      <c r="A83" s="53">
        <v>82</v>
      </c>
      <c r="B83" s="57"/>
    </row>
    <row r="84" spans="1:2" x14ac:dyDescent="0.25">
      <c r="A84" s="53">
        <v>83</v>
      </c>
      <c r="B84" s="57"/>
    </row>
    <row r="85" spans="1:2" x14ac:dyDescent="0.25">
      <c r="A85" s="53">
        <v>84</v>
      </c>
      <c r="B85" s="57"/>
    </row>
    <row r="86" spans="1:2" x14ac:dyDescent="0.25">
      <c r="A86" s="53">
        <v>85</v>
      </c>
      <c r="B86" s="57"/>
    </row>
    <row r="87" spans="1:2" x14ac:dyDescent="0.25">
      <c r="A87" s="53">
        <v>86</v>
      </c>
      <c r="B87" s="57"/>
    </row>
    <row r="88" spans="1:2" x14ac:dyDescent="0.25">
      <c r="A88" s="53">
        <v>87</v>
      </c>
      <c r="B88" s="57"/>
    </row>
    <row r="89" spans="1:2" x14ac:dyDescent="0.25">
      <c r="A89" s="53">
        <v>88</v>
      </c>
      <c r="B89" s="57"/>
    </row>
    <row r="90" spans="1:2" x14ac:dyDescent="0.25">
      <c r="A90" s="53">
        <v>89</v>
      </c>
      <c r="B90" s="57"/>
    </row>
    <row r="91" spans="1:2" x14ac:dyDescent="0.25">
      <c r="A91" s="53">
        <v>90</v>
      </c>
      <c r="B91" s="57"/>
    </row>
    <row r="92" spans="1:2" x14ac:dyDescent="0.25">
      <c r="A92" s="53">
        <v>91</v>
      </c>
      <c r="B92" s="57"/>
    </row>
    <row r="93" spans="1:2" x14ac:dyDescent="0.25">
      <c r="A93" s="53">
        <v>92</v>
      </c>
      <c r="B93" s="57"/>
    </row>
    <row r="94" spans="1:2" x14ac:dyDescent="0.25">
      <c r="A94" s="53">
        <v>93</v>
      </c>
      <c r="B94" s="57"/>
    </row>
    <row r="95" spans="1:2" x14ac:dyDescent="0.25">
      <c r="A95" s="53">
        <v>94</v>
      </c>
      <c r="B95" s="57"/>
    </row>
    <row r="96" spans="1:2" x14ac:dyDescent="0.25">
      <c r="A96" s="53">
        <v>95</v>
      </c>
      <c r="B96" s="57"/>
    </row>
    <row r="97" spans="1:2" x14ac:dyDescent="0.25">
      <c r="A97" s="53">
        <v>96</v>
      </c>
      <c r="B97" s="57"/>
    </row>
    <row r="98" spans="1:2" x14ac:dyDescent="0.25">
      <c r="A98" s="53">
        <v>97</v>
      </c>
      <c r="B98" s="57"/>
    </row>
    <row r="99" spans="1:2" x14ac:dyDescent="0.25">
      <c r="A99" s="53">
        <v>98</v>
      </c>
      <c r="B99" s="57"/>
    </row>
    <row r="100" spans="1:2" x14ac:dyDescent="0.25">
      <c r="A100" s="53">
        <v>99</v>
      </c>
      <c r="B100" s="57"/>
    </row>
    <row r="101" spans="1:2" x14ac:dyDescent="0.25">
      <c r="A101" s="53">
        <v>100</v>
      </c>
      <c r="B101" s="57"/>
    </row>
    <row r="102" spans="1:2" x14ac:dyDescent="0.25">
      <c r="A102" s="53">
        <v>101</v>
      </c>
      <c r="B102" s="57"/>
    </row>
    <row r="103" spans="1:2" x14ac:dyDescent="0.25">
      <c r="A103" s="53">
        <v>102</v>
      </c>
      <c r="B103" s="57"/>
    </row>
    <row r="104" spans="1:2" x14ac:dyDescent="0.25">
      <c r="A104" s="53">
        <v>103</v>
      </c>
      <c r="B104" s="57"/>
    </row>
    <row r="105" spans="1:2" x14ac:dyDescent="0.25">
      <c r="A105" s="53">
        <v>104</v>
      </c>
      <c r="B105" s="57"/>
    </row>
    <row r="106" spans="1:2" x14ac:dyDescent="0.25">
      <c r="A106" s="53">
        <v>105</v>
      </c>
      <c r="B106" s="57"/>
    </row>
    <row r="107" spans="1:2" x14ac:dyDescent="0.25">
      <c r="A107" s="53">
        <v>106</v>
      </c>
      <c r="B107" s="57"/>
    </row>
    <row r="108" spans="1:2" x14ac:dyDescent="0.25">
      <c r="A108" s="53">
        <v>107</v>
      </c>
      <c r="B108" s="57"/>
    </row>
    <row r="109" spans="1:2" x14ac:dyDescent="0.25">
      <c r="A109" s="53">
        <v>108</v>
      </c>
      <c r="B109" s="57"/>
    </row>
    <row r="110" spans="1:2" x14ac:dyDescent="0.25">
      <c r="A110" s="53">
        <v>109</v>
      </c>
      <c r="B110" s="57"/>
    </row>
    <row r="111" spans="1:2" x14ac:dyDescent="0.25">
      <c r="A111" s="53">
        <v>110</v>
      </c>
      <c r="B111" s="57"/>
    </row>
    <row r="112" spans="1:2" x14ac:dyDescent="0.25">
      <c r="A112" s="53">
        <v>111</v>
      </c>
      <c r="B112" s="57"/>
    </row>
    <row r="113" spans="1:2" x14ac:dyDescent="0.25">
      <c r="A113" s="53">
        <v>112</v>
      </c>
      <c r="B113" s="57"/>
    </row>
    <row r="114" spans="1:2" x14ac:dyDescent="0.25">
      <c r="A114" s="53">
        <v>113</v>
      </c>
      <c r="B114" s="57"/>
    </row>
    <row r="115" spans="1:2" x14ac:dyDescent="0.25">
      <c r="A115" s="53">
        <v>114</v>
      </c>
      <c r="B115" s="57"/>
    </row>
    <row r="116" spans="1:2" x14ac:dyDescent="0.25">
      <c r="A116" s="53">
        <v>115</v>
      </c>
      <c r="B116" s="57"/>
    </row>
    <row r="117" spans="1:2" x14ac:dyDescent="0.25">
      <c r="A117" s="53">
        <v>116</v>
      </c>
      <c r="B117" s="57"/>
    </row>
    <row r="118" spans="1:2" x14ac:dyDescent="0.25">
      <c r="A118" s="53">
        <v>117</v>
      </c>
      <c r="B118" s="57"/>
    </row>
    <row r="119" spans="1:2" x14ac:dyDescent="0.25">
      <c r="A119" s="53">
        <v>118</v>
      </c>
      <c r="B119" s="57"/>
    </row>
    <row r="120" spans="1:2" x14ac:dyDescent="0.25">
      <c r="A120" s="53">
        <v>119</v>
      </c>
      <c r="B120" s="57"/>
    </row>
    <row r="121" spans="1:2" x14ac:dyDescent="0.25">
      <c r="A121" s="53">
        <v>120</v>
      </c>
      <c r="B121" s="57"/>
    </row>
    <row r="122" spans="1:2" x14ac:dyDescent="0.25">
      <c r="A122" s="53">
        <v>121</v>
      </c>
      <c r="B122" s="57"/>
    </row>
    <row r="123" spans="1:2" x14ac:dyDescent="0.25">
      <c r="A123" s="53">
        <v>122</v>
      </c>
      <c r="B123" s="57"/>
    </row>
    <row r="124" spans="1:2" x14ac:dyDescent="0.25">
      <c r="A124" s="53">
        <v>123</v>
      </c>
      <c r="B124" s="57"/>
    </row>
    <row r="125" spans="1:2" x14ac:dyDescent="0.25">
      <c r="A125" s="53">
        <v>124</v>
      </c>
      <c r="B125" s="57"/>
    </row>
    <row r="126" spans="1:2" x14ac:dyDescent="0.25">
      <c r="A126" s="53">
        <v>125</v>
      </c>
      <c r="B126" s="57"/>
    </row>
    <row r="127" spans="1:2" x14ac:dyDescent="0.25">
      <c r="A127" s="53">
        <v>126</v>
      </c>
      <c r="B127" s="57"/>
    </row>
    <row r="128" spans="1:2" x14ac:dyDescent="0.25">
      <c r="A128" s="53">
        <v>127</v>
      </c>
      <c r="B128" s="57"/>
    </row>
    <row r="129" spans="1:2" x14ac:dyDescent="0.25">
      <c r="A129" s="53">
        <v>128</v>
      </c>
      <c r="B129" s="57"/>
    </row>
    <row r="130" spans="1:2" x14ac:dyDescent="0.25">
      <c r="A130" s="53">
        <v>129</v>
      </c>
      <c r="B130" s="57"/>
    </row>
    <row r="131" spans="1:2" x14ac:dyDescent="0.25">
      <c r="A131" s="53">
        <v>130</v>
      </c>
      <c r="B131" s="57"/>
    </row>
    <row r="132" spans="1:2" x14ac:dyDescent="0.25">
      <c r="A132" s="53">
        <v>131</v>
      </c>
      <c r="B132" s="57"/>
    </row>
    <row r="133" spans="1:2" x14ac:dyDescent="0.25">
      <c r="A133" s="53">
        <v>132</v>
      </c>
      <c r="B133" s="57"/>
    </row>
    <row r="134" spans="1:2" x14ac:dyDescent="0.25">
      <c r="A134" s="53">
        <v>133</v>
      </c>
      <c r="B134" s="57"/>
    </row>
    <row r="135" spans="1:2" x14ac:dyDescent="0.25">
      <c r="A135" s="53">
        <v>134</v>
      </c>
      <c r="B135" s="57"/>
    </row>
    <row r="136" spans="1:2" x14ac:dyDescent="0.25">
      <c r="A136" s="53">
        <v>135</v>
      </c>
      <c r="B136" s="57"/>
    </row>
    <row r="137" spans="1:2" x14ac:dyDescent="0.25">
      <c r="A137" s="53">
        <v>136</v>
      </c>
      <c r="B137" s="57"/>
    </row>
    <row r="138" spans="1:2" x14ac:dyDescent="0.25">
      <c r="A138" s="53">
        <v>137</v>
      </c>
      <c r="B138" s="57"/>
    </row>
    <row r="139" spans="1:2" x14ac:dyDescent="0.25">
      <c r="A139" s="53">
        <v>138</v>
      </c>
      <c r="B139" s="57"/>
    </row>
    <row r="140" spans="1:2" x14ac:dyDescent="0.25">
      <c r="A140" s="53">
        <v>139</v>
      </c>
      <c r="B140" s="57"/>
    </row>
    <row r="141" spans="1:2" x14ac:dyDescent="0.25">
      <c r="A141" s="53">
        <v>140</v>
      </c>
      <c r="B141" s="57"/>
    </row>
    <row r="142" spans="1:2" x14ac:dyDescent="0.25">
      <c r="A142" s="53">
        <v>141</v>
      </c>
      <c r="B142" s="57"/>
    </row>
    <row r="143" spans="1:2" x14ac:dyDescent="0.25">
      <c r="A143" s="53">
        <v>142</v>
      </c>
      <c r="B143" s="57"/>
    </row>
    <row r="144" spans="1:2" x14ac:dyDescent="0.25">
      <c r="A144" s="53">
        <v>143</v>
      </c>
      <c r="B144" s="57"/>
    </row>
    <row r="145" spans="1:2" x14ac:dyDescent="0.25">
      <c r="A145" s="53">
        <v>144</v>
      </c>
      <c r="B145" s="57"/>
    </row>
    <row r="146" spans="1:2" x14ac:dyDescent="0.25">
      <c r="A146" s="53">
        <v>145</v>
      </c>
      <c r="B146" s="57"/>
    </row>
    <row r="147" spans="1:2" x14ac:dyDescent="0.25">
      <c r="A147" s="53">
        <v>146</v>
      </c>
      <c r="B147" s="57"/>
    </row>
    <row r="148" spans="1:2" x14ac:dyDescent="0.25">
      <c r="A148" s="53">
        <v>147</v>
      </c>
      <c r="B148" s="57"/>
    </row>
    <row r="149" spans="1:2" x14ac:dyDescent="0.25">
      <c r="A149" s="53">
        <v>148</v>
      </c>
      <c r="B149" s="57"/>
    </row>
    <row r="150" spans="1:2" x14ac:dyDescent="0.25">
      <c r="A150" s="53">
        <v>149</v>
      </c>
      <c r="B150" s="57"/>
    </row>
    <row r="151" spans="1:2" x14ac:dyDescent="0.25">
      <c r="A151" s="53">
        <v>150</v>
      </c>
      <c r="B151" s="57"/>
    </row>
    <row r="152" spans="1:2" x14ac:dyDescent="0.25">
      <c r="A152" s="53">
        <v>151</v>
      </c>
      <c r="B152" s="57"/>
    </row>
    <row r="153" spans="1:2" x14ac:dyDescent="0.25">
      <c r="A153" s="53">
        <v>152</v>
      </c>
      <c r="B153" s="57"/>
    </row>
    <row r="154" spans="1:2" x14ac:dyDescent="0.25">
      <c r="A154" s="53">
        <v>153</v>
      </c>
      <c r="B154" s="57"/>
    </row>
    <row r="155" spans="1:2" x14ac:dyDescent="0.25">
      <c r="A155" s="53">
        <v>154</v>
      </c>
      <c r="B155" s="57"/>
    </row>
    <row r="156" spans="1:2" x14ac:dyDescent="0.25">
      <c r="A156" s="53">
        <v>155</v>
      </c>
      <c r="B156" s="57"/>
    </row>
    <row r="157" spans="1:2" x14ac:dyDescent="0.25">
      <c r="A157" s="53">
        <v>156</v>
      </c>
      <c r="B157" s="57"/>
    </row>
    <row r="158" spans="1:2" x14ac:dyDescent="0.25">
      <c r="A158" s="53">
        <v>157</v>
      </c>
      <c r="B158" s="57"/>
    </row>
    <row r="159" spans="1:2" x14ac:dyDescent="0.25">
      <c r="A159" s="53">
        <v>158</v>
      </c>
      <c r="B159" s="57"/>
    </row>
    <row r="160" spans="1:2" x14ac:dyDescent="0.25">
      <c r="A160" s="53">
        <v>159</v>
      </c>
      <c r="B160" s="57"/>
    </row>
    <row r="161" spans="1:2" x14ac:dyDescent="0.25">
      <c r="A161" s="53">
        <v>160</v>
      </c>
      <c r="B161" s="57"/>
    </row>
    <row r="162" spans="1:2" x14ac:dyDescent="0.25">
      <c r="A162" s="53">
        <v>161</v>
      </c>
      <c r="B162" s="57"/>
    </row>
    <row r="163" spans="1:2" x14ac:dyDescent="0.25">
      <c r="A163" s="53">
        <v>162</v>
      </c>
      <c r="B163" s="57"/>
    </row>
    <row r="164" spans="1:2" x14ac:dyDescent="0.25">
      <c r="A164" s="53">
        <v>163</v>
      </c>
      <c r="B164" s="57"/>
    </row>
    <row r="165" spans="1:2" x14ac:dyDescent="0.25">
      <c r="A165" s="53">
        <v>164</v>
      </c>
      <c r="B165" s="57"/>
    </row>
    <row r="166" spans="1:2" x14ac:dyDescent="0.25">
      <c r="A166" s="53">
        <v>165</v>
      </c>
      <c r="B166" s="57"/>
    </row>
    <row r="167" spans="1:2" x14ac:dyDescent="0.25">
      <c r="A167" s="53">
        <v>166</v>
      </c>
      <c r="B167" s="57"/>
    </row>
    <row r="168" spans="1:2" x14ac:dyDescent="0.25">
      <c r="A168" s="53">
        <v>167</v>
      </c>
      <c r="B168" s="57"/>
    </row>
    <row r="169" spans="1:2" x14ac:dyDescent="0.25">
      <c r="A169" s="53">
        <v>168</v>
      </c>
      <c r="B169" s="57"/>
    </row>
    <row r="170" spans="1:2" x14ac:dyDescent="0.25">
      <c r="A170" s="53">
        <v>169</v>
      </c>
      <c r="B170" s="57"/>
    </row>
    <row r="171" spans="1:2" x14ac:dyDescent="0.25">
      <c r="A171" s="53">
        <v>170</v>
      </c>
      <c r="B171" s="57"/>
    </row>
    <row r="172" spans="1:2" x14ac:dyDescent="0.25">
      <c r="A172" s="53">
        <v>171</v>
      </c>
      <c r="B172" s="57"/>
    </row>
    <row r="173" spans="1:2" x14ac:dyDescent="0.25">
      <c r="A173" s="53">
        <v>172</v>
      </c>
      <c r="B173" s="57"/>
    </row>
    <row r="174" spans="1:2" x14ac:dyDescent="0.25">
      <c r="A174" s="53">
        <v>173</v>
      </c>
      <c r="B174" s="57"/>
    </row>
    <row r="175" spans="1:2" x14ac:dyDescent="0.25">
      <c r="A175" s="53">
        <v>174</v>
      </c>
      <c r="B175" s="57"/>
    </row>
    <row r="176" spans="1:2" x14ac:dyDescent="0.25">
      <c r="A176" s="53">
        <v>175</v>
      </c>
      <c r="B176" s="57"/>
    </row>
    <row r="177" spans="1:2" x14ac:dyDescent="0.25">
      <c r="A177" s="53">
        <v>176</v>
      </c>
      <c r="B177" s="57"/>
    </row>
    <row r="178" spans="1:2" x14ac:dyDescent="0.25">
      <c r="A178" s="53">
        <v>177</v>
      </c>
      <c r="B178" s="57"/>
    </row>
    <row r="179" spans="1:2" x14ac:dyDescent="0.25">
      <c r="A179" s="53">
        <v>178</v>
      </c>
      <c r="B179" s="57"/>
    </row>
    <row r="180" spans="1:2" x14ac:dyDescent="0.25">
      <c r="A180" s="53">
        <v>179</v>
      </c>
      <c r="B180" s="57"/>
    </row>
    <row r="181" spans="1:2" x14ac:dyDescent="0.25">
      <c r="A181" s="53">
        <v>180</v>
      </c>
    </row>
    <row r="182" spans="1:2" x14ac:dyDescent="0.25">
      <c r="A182" s="53">
        <v>181</v>
      </c>
    </row>
    <row r="183" spans="1:2" x14ac:dyDescent="0.25">
      <c r="A183" s="53">
        <v>182</v>
      </c>
    </row>
    <row r="184" spans="1:2" x14ac:dyDescent="0.25">
      <c r="A184" s="53">
        <v>183</v>
      </c>
    </row>
    <row r="185" spans="1:2" x14ac:dyDescent="0.25">
      <c r="A185" s="53">
        <v>184</v>
      </c>
    </row>
    <row r="186" spans="1:2" x14ac:dyDescent="0.25">
      <c r="A186" s="53">
        <v>185</v>
      </c>
    </row>
    <row r="187" spans="1:2" x14ac:dyDescent="0.25">
      <c r="A187" s="53">
        <v>186</v>
      </c>
    </row>
    <row r="188" spans="1:2" x14ac:dyDescent="0.25">
      <c r="A188" s="53">
        <v>187</v>
      </c>
    </row>
    <row r="189" spans="1:2" x14ac:dyDescent="0.25">
      <c r="A189" s="53">
        <v>188</v>
      </c>
    </row>
    <row r="190" spans="1:2" x14ac:dyDescent="0.25">
      <c r="A190" s="53">
        <v>189</v>
      </c>
    </row>
    <row r="191" spans="1:2" x14ac:dyDescent="0.25">
      <c r="A191" s="53">
        <v>190</v>
      </c>
    </row>
    <row r="192" spans="1:2" x14ac:dyDescent="0.25">
      <c r="A192" s="53">
        <v>191</v>
      </c>
    </row>
    <row r="193" spans="1:1" x14ac:dyDescent="0.25">
      <c r="A193" s="53">
        <v>192</v>
      </c>
    </row>
    <row r="194" spans="1:1" x14ac:dyDescent="0.25">
      <c r="A194" s="53">
        <v>193</v>
      </c>
    </row>
    <row r="195" spans="1:1" x14ac:dyDescent="0.25">
      <c r="A195" s="53">
        <v>194</v>
      </c>
    </row>
    <row r="196" spans="1:1" x14ac:dyDescent="0.25">
      <c r="A196" s="53">
        <v>195</v>
      </c>
    </row>
    <row r="197" spans="1:1" x14ac:dyDescent="0.25">
      <c r="A197" s="53">
        <v>196</v>
      </c>
    </row>
    <row r="198" spans="1:1" x14ac:dyDescent="0.25">
      <c r="A198" s="53">
        <v>197</v>
      </c>
    </row>
    <row r="199" spans="1:1" x14ac:dyDescent="0.25">
      <c r="A199" s="53">
        <v>198</v>
      </c>
    </row>
    <row r="200" spans="1:1" x14ac:dyDescent="0.25">
      <c r="A200" s="53">
        <v>199</v>
      </c>
    </row>
    <row r="201" spans="1:1" x14ac:dyDescent="0.25">
      <c r="A201" s="53">
        <v>200</v>
      </c>
    </row>
    <row r="202" spans="1:1" x14ac:dyDescent="0.25">
      <c r="A202" s="53">
        <v>201</v>
      </c>
    </row>
    <row r="203" spans="1:1" x14ac:dyDescent="0.25">
      <c r="A203" s="53">
        <v>202</v>
      </c>
    </row>
    <row r="204" spans="1:1" x14ac:dyDescent="0.25">
      <c r="A204" s="53">
        <v>203</v>
      </c>
    </row>
    <row r="205" spans="1:1" x14ac:dyDescent="0.25">
      <c r="A205" s="53">
        <v>204</v>
      </c>
    </row>
    <row r="206" spans="1:1" x14ac:dyDescent="0.25">
      <c r="A206" s="53">
        <v>205</v>
      </c>
    </row>
    <row r="207" spans="1:1" x14ac:dyDescent="0.25">
      <c r="A207" s="53">
        <v>206</v>
      </c>
    </row>
    <row r="208" spans="1:1" x14ac:dyDescent="0.25">
      <c r="A208" s="53">
        <v>207</v>
      </c>
    </row>
    <row r="209" spans="1:1" x14ac:dyDescent="0.25">
      <c r="A209" s="53">
        <v>208</v>
      </c>
    </row>
    <row r="210" spans="1:1" x14ac:dyDescent="0.25">
      <c r="A210" s="53">
        <v>209</v>
      </c>
    </row>
    <row r="211" spans="1:1" x14ac:dyDescent="0.25">
      <c r="A211" s="53">
        <v>210</v>
      </c>
    </row>
    <row r="212" spans="1:1" x14ac:dyDescent="0.25">
      <c r="A212" s="53">
        <v>211</v>
      </c>
    </row>
    <row r="213" spans="1:1" x14ac:dyDescent="0.25">
      <c r="A213" s="53">
        <v>212</v>
      </c>
    </row>
    <row r="214" spans="1:1" x14ac:dyDescent="0.25">
      <c r="A214" s="53">
        <v>213</v>
      </c>
    </row>
    <row r="215" spans="1:1" x14ac:dyDescent="0.25">
      <c r="A215" s="53">
        <v>214</v>
      </c>
    </row>
    <row r="216" spans="1:1" x14ac:dyDescent="0.25">
      <c r="A216" s="53">
        <v>215</v>
      </c>
    </row>
    <row r="217" spans="1:1" x14ac:dyDescent="0.25">
      <c r="A217" s="53">
        <v>216</v>
      </c>
    </row>
    <row r="218" spans="1:1" x14ac:dyDescent="0.25">
      <c r="A218" s="53">
        <v>217</v>
      </c>
    </row>
    <row r="219" spans="1:1" x14ac:dyDescent="0.25">
      <c r="A219" s="53">
        <v>218</v>
      </c>
    </row>
    <row r="220" spans="1:1" x14ac:dyDescent="0.25">
      <c r="A220" s="53">
        <v>219</v>
      </c>
    </row>
    <row r="221" spans="1:1" x14ac:dyDescent="0.25">
      <c r="A221" s="53">
        <v>220</v>
      </c>
    </row>
    <row r="222" spans="1:1" x14ac:dyDescent="0.25">
      <c r="A222" s="53">
        <v>221</v>
      </c>
    </row>
    <row r="223" spans="1:1" x14ac:dyDescent="0.25">
      <c r="A223" s="53">
        <v>222</v>
      </c>
    </row>
    <row r="224" spans="1:1" x14ac:dyDescent="0.25">
      <c r="A224" s="53">
        <v>223</v>
      </c>
    </row>
    <row r="225" spans="1:1" x14ac:dyDescent="0.25">
      <c r="A225" s="53">
        <v>224</v>
      </c>
    </row>
    <row r="226" spans="1:1" x14ac:dyDescent="0.25">
      <c r="A226" s="53">
        <v>225</v>
      </c>
    </row>
    <row r="227" spans="1:1" x14ac:dyDescent="0.25">
      <c r="A227" s="53">
        <v>226</v>
      </c>
    </row>
    <row r="228" spans="1:1" x14ac:dyDescent="0.25">
      <c r="A228" s="53">
        <v>227</v>
      </c>
    </row>
    <row r="229" spans="1:1" x14ac:dyDescent="0.25">
      <c r="A229" s="53">
        <v>228</v>
      </c>
    </row>
    <row r="230" spans="1:1" x14ac:dyDescent="0.25">
      <c r="A230" s="53">
        <v>229</v>
      </c>
    </row>
    <row r="231" spans="1:1" x14ac:dyDescent="0.25">
      <c r="A231" s="53">
        <v>230</v>
      </c>
    </row>
    <row r="232" spans="1:1" x14ac:dyDescent="0.25">
      <c r="A232" s="53">
        <v>231</v>
      </c>
    </row>
    <row r="233" spans="1:1" x14ac:dyDescent="0.25">
      <c r="A233" s="53">
        <v>232</v>
      </c>
    </row>
    <row r="234" spans="1:1" x14ac:dyDescent="0.25">
      <c r="A234" s="53">
        <v>233</v>
      </c>
    </row>
    <row r="235" spans="1:1" x14ac:dyDescent="0.25">
      <c r="A235" s="53">
        <v>234</v>
      </c>
    </row>
    <row r="236" spans="1:1" x14ac:dyDescent="0.25">
      <c r="A236" s="53">
        <v>235</v>
      </c>
    </row>
    <row r="237" spans="1:1" x14ac:dyDescent="0.25">
      <c r="A237" s="53">
        <v>236</v>
      </c>
    </row>
    <row r="238" spans="1:1" x14ac:dyDescent="0.25">
      <c r="A238" s="53">
        <v>237</v>
      </c>
    </row>
    <row r="239" spans="1:1" x14ac:dyDescent="0.25">
      <c r="A239" s="53">
        <v>238</v>
      </c>
    </row>
    <row r="240" spans="1:1" x14ac:dyDescent="0.25">
      <c r="A240" s="53">
        <v>239</v>
      </c>
    </row>
    <row r="241" spans="1:1" x14ac:dyDescent="0.25">
      <c r="A241" s="53">
        <v>240</v>
      </c>
    </row>
    <row r="242" spans="1:1" x14ac:dyDescent="0.25">
      <c r="A242" s="53">
        <v>241</v>
      </c>
    </row>
    <row r="243" spans="1:1" x14ac:dyDescent="0.25">
      <c r="A243" s="53">
        <v>242</v>
      </c>
    </row>
    <row r="244" spans="1:1" x14ac:dyDescent="0.25">
      <c r="A244" s="53">
        <v>243</v>
      </c>
    </row>
    <row r="245" spans="1:1" x14ac:dyDescent="0.25">
      <c r="A245" s="53">
        <v>244</v>
      </c>
    </row>
    <row r="246" spans="1:1" x14ac:dyDescent="0.25">
      <c r="A246" s="53">
        <v>245</v>
      </c>
    </row>
    <row r="247" spans="1:1" x14ac:dyDescent="0.25">
      <c r="A247" s="53">
        <v>246</v>
      </c>
    </row>
    <row r="248" spans="1:1" x14ac:dyDescent="0.25">
      <c r="A248" s="53">
        <v>247</v>
      </c>
    </row>
    <row r="249" spans="1:1" x14ac:dyDescent="0.25">
      <c r="A249" s="53">
        <v>248</v>
      </c>
    </row>
    <row r="250" spans="1:1" x14ac:dyDescent="0.25">
      <c r="A250" s="53">
        <v>249</v>
      </c>
    </row>
    <row r="251" spans="1:1" x14ac:dyDescent="0.25">
      <c r="A251" s="53">
        <v>250</v>
      </c>
    </row>
    <row r="252" spans="1:1" x14ac:dyDescent="0.25">
      <c r="A252" s="53">
        <v>251</v>
      </c>
    </row>
    <row r="253" spans="1:1" x14ac:dyDescent="0.25">
      <c r="A253" s="53">
        <v>252</v>
      </c>
    </row>
    <row r="254" spans="1:1" x14ac:dyDescent="0.25">
      <c r="A254" s="53">
        <v>253</v>
      </c>
    </row>
    <row r="255" spans="1:1" x14ac:dyDescent="0.25">
      <c r="A255" s="53">
        <v>254</v>
      </c>
    </row>
    <row r="256" spans="1:1" x14ac:dyDescent="0.25">
      <c r="A256" s="53">
        <v>255</v>
      </c>
    </row>
    <row r="257" spans="1:1" x14ac:dyDescent="0.25">
      <c r="A257" s="53">
        <v>256</v>
      </c>
    </row>
    <row r="258" spans="1:1" x14ac:dyDescent="0.25">
      <c r="A258" s="53">
        <v>257</v>
      </c>
    </row>
    <row r="259" spans="1:1" x14ac:dyDescent="0.25">
      <c r="A259" s="53">
        <v>258</v>
      </c>
    </row>
    <row r="260" spans="1:1" x14ac:dyDescent="0.25">
      <c r="A260" s="53">
        <v>259</v>
      </c>
    </row>
    <row r="261" spans="1:1" x14ac:dyDescent="0.25">
      <c r="A261" s="53">
        <v>260</v>
      </c>
    </row>
    <row r="262" spans="1:1" x14ac:dyDescent="0.25">
      <c r="A262" s="53">
        <v>261</v>
      </c>
    </row>
    <row r="263" spans="1:1" x14ac:dyDescent="0.25">
      <c r="A263" s="53">
        <v>262</v>
      </c>
    </row>
    <row r="264" spans="1:1" x14ac:dyDescent="0.25">
      <c r="A264" s="53">
        <v>263</v>
      </c>
    </row>
    <row r="265" spans="1:1" x14ac:dyDescent="0.25">
      <c r="A265" s="53">
        <v>264</v>
      </c>
    </row>
    <row r="266" spans="1:1" x14ac:dyDescent="0.25">
      <c r="A266" s="53">
        <v>265</v>
      </c>
    </row>
    <row r="267" spans="1:1" x14ac:dyDescent="0.25">
      <c r="A267" s="53">
        <v>266</v>
      </c>
    </row>
    <row r="268" spans="1:1" x14ac:dyDescent="0.25">
      <c r="A268" s="53">
        <v>267</v>
      </c>
    </row>
    <row r="269" spans="1:1" x14ac:dyDescent="0.25">
      <c r="A269" s="53">
        <v>268</v>
      </c>
    </row>
    <row r="270" spans="1:1" x14ac:dyDescent="0.25">
      <c r="A270" s="53">
        <v>269</v>
      </c>
    </row>
    <row r="271" spans="1:1" x14ac:dyDescent="0.25">
      <c r="A271" s="53">
        <v>270</v>
      </c>
    </row>
    <row r="272" spans="1:1" x14ac:dyDescent="0.25">
      <c r="A272" s="53">
        <v>271</v>
      </c>
    </row>
    <row r="273" spans="1:1" x14ac:dyDescent="0.25">
      <c r="A273" s="53">
        <v>272</v>
      </c>
    </row>
    <row r="274" spans="1:1" x14ac:dyDescent="0.25">
      <c r="A274" s="53">
        <v>273</v>
      </c>
    </row>
    <row r="275" spans="1:1" x14ac:dyDescent="0.25">
      <c r="A275" s="53">
        <v>274</v>
      </c>
    </row>
    <row r="276" spans="1:1" x14ac:dyDescent="0.25">
      <c r="A276" s="53">
        <v>275</v>
      </c>
    </row>
    <row r="277" spans="1:1" x14ac:dyDescent="0.25">
      <c r="A277" s="53">
        <v>276</v>
      </c>
    </row>
    <row r="278" spans="1:1" x14ac:dyDescent="0.25">
      <c r="A278" s="53">
        <v>277</v>
      </c>
    </row>
    <row r="279" spans="1:1" x14ac:dyDescent="0.25">
      <c r="A279" s="53">
        <v>278</v>
      </c>
    </row>
    <row r="280" spans="1:1" x14ac:dyDescent="0.25">
      <c r="A280" s="53">
        <v>279</v>
      </c>
    </row>
    <row r="281" spans="1:1" x14ac:dyDescent="0.25">
      <c r="A281" s="53">
        <v>280</v>
      </c>
    </row>
    <row r="282" spans="1:1" x14ac:dyDescent="0.25">
      <c r="A282" s="53">
        <v>281</v>
      </c>
    </row>
    <row r="283" spans="1:1" x14ac:dyDescent="0.25">
      <c r="A283" s="53">
        <v>282</v>
      </c>
    </row>
    <row r="284" spans="1:1" x14ac:dyDescent="0.25">
      <c r="A284" s="53">
        <v>283</v>
      </c>
    </row>
    <row r="285" spans="1:1" x14ac:dyDescent="0.25">
      <c r="A285" s="53">
        <v>284</v>
      </c>
    </row>
    <row r="286" spans="1:1" x14ac:dyDescent="0.25">
      <c r="A286" s="53">
        <v>285</v>
      </c>
    </row>
    <row r="287" spans="1:1" x14ac:dyDescent="0.25">
      <c r="A287" s="53">
        <v>286</v>
      </c>
    </row>
    <row r="288" spans="1:1" x14ac:dyDescent="0.25">
      <c r="A288" s="53">
        <v>287</v>
      </c>
    </row>
    <row r="289" spans="1:1" x14ac:dyDescent="0.25">
      <c r="A289" s="53">
        <v>288</v>
      </c>
    </row>
    <row r="290" spans="1:1" x14ac:dyDescent="0.25">
      <c r="A290" s="53">
        <v>289</v>
      </c>
    </row>
    <row r="291" spans="1:1" x14ac:dyDescent="0.25">
      <c r="A291" s="53">
        <v>290</v>
      </c>
    </row>
    <row r="292" spans="1:1" x14ac:dyDescent="0.25">
      <c r="A292" s="53">
        <v>291</v>
      </c>
    </row>
    <row r="293" spans="1:1" x14ac:dyDescent="0.25">
      <c r="A293" s="53">
        <v>292</v>
      </c>
    </row>
    <row r="294" spans="1:1" x14ac:dyDescent="0.25">
      <c r="A294" s="53">
        <v>293</v>
      </c>
    </row>
    <row r="295" spans="1:1" x14ac:dyDescent="0.25">
      <c r="A295" s="53">
        <v>294</v>
      </c>
    </row>
    <row r="296" spans="1:1" x14ac:dyDescent="0.25">
      <c r="A296" s="53">
        <v>295</v>
      </c>
    </row>
    <row r="297" spans="1:1" x14ac:dyDescent="0.25">
      <c r="A297" s="53">
        <v>296</v>
      </c>
    </row>
    <row r="298" spans="1:1" x14ac:dyDescent="0.25">
      <c r="A298" s="53">
        <v>297</v>
      </c>
    </row>
    <row r="299" spans="1:1" x14ac:dyDescent="0.25">
      <c r="A299" s="53">
        <v>298</v>
      </c>
    </row>
    <row r="300" spans="1:1" x14ac:dyDescent="0.25">
      <c r="A300" s="53">
        <v>299</v>
      </c>
    </row>
    <row r="301" spans="1:1" x14ac:dyDescent="0.25">
      <c r="A301" s="53">
        <v>300</v>
      </c>
    </row>
    <row r="302" spans="1:1" x14ac:dyDescent="0.25">
      <c r="A302" s="53">
        <v>301</v>
      </c>
    </row>
    <row r="303" spans="1:1" x14ac:dyDescent="0.25">
      <c r="A303" s="53">
        <v>302</v>
      </c>
    </row>
    <row r="304" spans="1:1" x14ac:dyDescent="0.25">
      <c r="A304" s="53">
        <v>303</v>
      </c>
    </row>
    <row r="305" spans="1:1" x14ac:dyDescent="0.25">
      <c r="A305" s="53">
        <v>304</v>
      </c>
    </row>
    <row r="306" spans="1:1" x14ac:dyDescent="0.25">
      <c r="A306" s="53">
        <v>305</v>
      </c>
    </row>
    <row r="307" spans="1:1" x14ac:dyDescent="0.25">
      <c r="A307" s="53">
        <v>306</v>
      </c>
    </row>
    <row r="308" spans="1:1" x14ac:dyDescent="0.25">
      <c r="A308" s="53">
        <v>307</v>
      </c>
    </row>
    <row r="309" spans="1:1" x14ac:dyDescent="0.25">
      <c r="A309" s="53">
        <v>308</v>
      </c>
    </row>
    <row r="310" spans="1:1" x14ac:dyDescent="0.25">
      <c r="A310" s="53">
        <v>309</v>
      </c>
    </row>
    <row r="311" spans="1:1" x14ac:dyDescent="0.25">
      <c r="A311" s="53">
        <v>310</v>
      </c>
    </row>
    <row r="312" spans="1:1" x14ac:dyDescent="0.25">
      <c r="A312" s="53">
        <v>311</v>
      </c>
    </row>
    <row r="313" spans="1:1" x14ac:dyDescent="0.25">
      <c r="A313" s="53">
        <v>312</v>
      </c>
    </row>
    <row r="314" spans="1:1" x14ac:dyDescent="0.25">
      <c r="A314" s="53">
        <v>313</v>
      </c>
    </row>
    <row r="315" spans="1:1" x14ac:dyDescent="0.25">
      <c r="A315" s="53">
        <v>314</v>
      </c>
    </row>
    <row r="316" spans="1:1" x14ac:dyDescent="0.25">
      <c r="A316" s="53">
        <v>315</v>
      </c>
    </row>
    <row r="317" spans="1:1" x14ac:dyDescent="0.25">
      <c r="A317" s="53">
        <v>316</v>
      </c>
    </row>
    <row r="318" spans="1:1" x14ac:dyDescent="0.25">
      <c r="A318" s="53">
        <v>317</v>
      </c>
    </row>
    <row r="319" spans="1:1" x14ac:dyDescent="0.25">
      <c r="A319" s="53">
        <v>318</v>
      </c>
    </row>
    <row r="320" spans="1:1" x14ac:dyDescent="0.25">
      <c r="A320" s="53">
        <v>319</v>
      </c>
    </row>
    <row r="321" spans="1:1" x14ac:dyDescent="0.25">
      <c r="A321" s="53">
        <v>320</v>
      </c>
    </row>
    <row r="322" spans="1:1" x14ac:dyDescent="0.25">
      <c r="A322" s="53">
        <v>321</v>
      </c>
    </row>
    <row r="323" spans="1:1" x14ac:dyDescent="0.25">
      <c r="A323" s="53">
        <v>322</v>
      </c>
    </row>
    <row r="324" spans="1:1" x14ac:dyDescent="0.25">
      <c r="A324" s="53">
        <v>323</v>
      </c>
    </row>
    <row r="325" spans="1:1" x14ac:dyDescent="0.25">
      <c r="A325" s="53">
        <v>324</v>
      </c>
    </row>
    <row r="326" spans="1:1" x14ac:dyDescent="0.25">
      <c r="A326" s="53">
        <v>325</v>
      </c>
    </row>
    <row r="327" spans="1:1" x14ac:dyDescent="0.25">
      <c r="A327" s="53">
        <v>326</v>
      </c>
    </row>
    <row r="328" spans="1:1" x14ac:dyDescent="0.25">
      <c r="A328" s="53">
        <v>327</v>
      </c>
    </row>
    <row r="329" spans="1:1" x14ac:dyDescent="0.25">
      <c r="A329" s="53">
        <v>328</v>
      </c>
    </row>
    <row r="330" spans="1:1" x14ac:dyDescent="0.25">
      <c r="A330" s="53">
        <v>329</v>
      </c>
    </row>
    <row r="331" spans="1:1" x14ac:dyDescent="0.25">
      <c r="A331" s="53">
        <v>330</v>
      </c>
    </row>
    <row r="332" spans="1:1" x14ac:dyDescent="0.25">
      <c r="A332" s="53">
        <v>331</v>
      </c>
    </row>
    <row r="333" spans="1:1" x14ac:dyDescent="0.25">
      <c r="A333" s="53">
        <v>332</v>
      </c>
    </row>
    <row r="334" spans="1:1" x14ac:dyDescent="0.25">
      <c r="A334" s="53">
        <v>333</v>
      </c>
    </row>
    <row r="335" spans="1:1" x14ac:dyDescent="0.25">
      <c r="A335" s="53">
        <v>334</v>
      </c>
    </row>
    <row r="336" spans="1:1" x14ac:dyDescent="0.25">
      <c r="A336" s="53">
        <v>335</v>
      </c>
    </row>
    <row r="337" spans="1:1" x14ac:dyDescent="0.25">
      <c r="A337" s="53">
        <v>336</v>
      </c>
    </row>
    <row r="338" spans="1:1" x14ac:dyDescent="0.25">
      <c r="A338" s="53">
        <v>337</v>
      </c>
    </row>
    <row r="339" spans="1:1" x14ac:dyDescent="0.25">
      <c r="A339" s="53">
        <v>338</v>
      </c>
    </row>
    <row r="340" spans="1:1" x14ac:dyDescent="0.25">
      <c r="A340" s="53">
        <v>339</v>
      </c>
    </row>
    <row r="341" spans="1:1" x14ac:dyDescent="0.25">
      <c r="A341" s="53">
        <v>340</v>
      </c>
    </row>
    <row r="342" spans="1:1" x14ac:dyDescent="0.25">
      <c r="A342" s="53">
        <v>341</v>
      </c>
    </row>
    <row r="343" spans="1:1" x14ac:dyDescent="0.25">
      <c r="A343" s="53">
        <v>342</v>
      </c>
    </row>
    <row r="344" spans="1:1" x14ac:dyDescent="0.25">
      <c r="A344" s="53">
        <v>343</v>
      </c>
    </row>
    <row r="345" spans="1:1" x14ac:dyDescent="0.25">
      <c r="A345" s="53">
        <v>344</v>
      </c>
    </row>
    <row r="346" spans="1:1" x14ac:dyDescent="0.25">
      <c r="A346" s="53">
        <v>345</v>
      </c>
    </row>
    <row r="347" spans="1:1" x14ac:dyDescent="0.25">
      <c r="A347" s="53">
        <v>346</v>
      </c>
    </row>
    <row r="348" spans="1:1" x14ac:dyDescent="0.25">
      <c r="A348" s="53">
        <v>347</v>
      </c>
    </row>
    <row r="349" spans="1:1" x14ac:dyDescent="0.25">
      <c r="A349" s="53">
        <v>348</v>
      </c>
    </row>
    <row r="350" spans="1:1" x14ac:dyDescent="0.25">
      <c r="A350" s="53">
        <v>349</v>
      </c>
    </row>
    <row r="351" spans="1:1" x14ac:dyDescent="0.25">
      <c r="A351" s="53">
        <v>350</v>
      </c>
    </row>
    <row r="352" spans="1:1" x14ac:dyDescent="0.25">
      <c r="A352" s="53">
        <v>351</v>
      </c>
    </row>
    <row r="353" spans="1:1" x14ac:dyDescent="0.25">
      <c r="A353" s="53">
        <v>352</v>
      </c>
    </row>
    <row r="354" spans="1:1" x14ac:dyDescent="0.25">
      <c r="A354" s="53">
        <v>353</v>
      </c>
    </row>
    <row r="355" spans="1:1" x14ac:dyDescent="0.25">
      <c r="A355" s="53">
        <v>354</v>
      </c>
    </row>
    <row r="356" spans="1:1" x14ac:dyDescent="0.25">
      <c r="A356" s="53">
        <v>355</v>
      </c>
    </row>
    <row r="357" spans="1:1" x14ac:dyDescent="0.25">
      <c r="A357" s="53">
        <v>356</v>
      </c>
    </row>
    <row r="358" spans="1:1" x14ac:dyDescent="0.25">
      <c r="A358" s="53">
        <v>357</v>
      </c>
    </row>
    <row r="359" spans="1:1" x14ac:dyDescent="0.25">
      <c r="A359" s="53">
        <v>358</v>
      </c>
    </row>
    <row r="360" spans="1:1" x14ac:dyDescent="0.25">
      <c r="A360" s="53">
        <v>359</v>
      </c>
    </row>
    <row r="361" spans="1:1" x14ac:dyDescent="0.25">
      <c r="A361" s="53">
        <v>360</v>
      </c>
    </row>
    <row r="362" spans="1:1" x14ac:dyDescent="0.25">
      <c r="A362" s="53">
        <v>361</v>
      </c>
    </row>
    <row r="363" spans="1:1" x14ac:dyDescent="0.25">
      <c r="A363" s="53">
        <v>362</v>
      </c>
    </row>
    <row r="364" spans="1:1" x14ac:dyDescent="0.25">
      <c r="A364" s="53">
        <v>363</v>
      </c>
    </row>
    <row r="365" spans="1:1" x14ac:dyDescent="0.25">
      <c r="A365" s="53">
        <v>364</v>
      </c>
    </row>
    <row r="366" spans="1:1" x14ac:dyDescent="0.25">
      <c r="A366" s="53">
        <v>365</v>
      </c>
    </row>
    <row r="367" spans="1:1" x14ac:dyDescent="0.25">
      <c r="A367" s="53">
        <v>366</v>
      </c>
    </row>
    <row r="368" spans="1:1" x14ac:dyDescent="0.25">
      <c r="A368" s="53">
        <v>367</v>
      </c>
    </row>
    <row r="369" spans="1:1" x14ac:dyDescent="0.25">
      <c r="A369" s="53">
        <v>368</v>
      </c>
    </row>
    <row r="370" spans="1:1" x14ac:dyDescent="0.25">
      <c r="A370" s="53">
        <v>369</v>
      </c>
    </row>
    <row r="371" spans="1:1" x14ac:dyDescent="0.25">
      <c r="A371" s="53">
        <v>370</v>
      </c>
    </row>
    <row r="372" spans="1:1" x14ac:dyDescent="0.25">
      <c r="A372" s="53">
        <v>371</v>
      </c>
    </row>
    <row r="373" spans="1:1" x14ac:dyDescent="0.25">
      <c r="A373" s="53">
        <v>372</v>
      </c>
    </row>
    <row r="374" spans="1:1" x14ac:dyDescent="0.25">
      <c r="A374" s="53">
        <v>373</v>
      </c>
    </row>
    <row r="375" spans="1:1" x14ac:dyDescent="0.25">
      <c r="A375" s="53">
        <v>374</v>
      </c>
    </row>
    <row r="376" spans="1:1" x14ac:dyDescent="0.25">
      <c r="A376" s="53">
        <v>375</v>
      </c>
    </row>
    <row r="377" spans="1:1" x14ac:dyDescent="0.25">
      <c r="A377" s="53">
        <v>376</v>
      </c>
    </row>
    <row r="378" spans="1:1" x14ac:dyDescent="0.25">
      <c r="A378" s="53">
        <v>377</v>
      </c>
    </row>
    <row r="379" spans="1:1" x14ac:dyDescent="0.25">
      <c r="A379" s="53">
        <v>378</v>
      </c>
    </row>
    <row r="380" spans="1:1" x14ac:dyDescent="0.25">
      <c r="A380" s="53">
        <v>379</v>
      </c>
    </row>
    <row r="381" spans="1:1" x14ac:dyDescent="0.25">
      <c r="A381" s="53">
        <v>380</v>
      </c>
    </row>
    <row r="382" spans="1:1" x14ac:dyDescent="0.25">
      <c r="A382" s="53">
        <v>381</v>
      </c>
    </row>
    <row r="383" spans="1:1" x14ac:dyDescent="0.25">
      <c r="A383" s="53">
        <v>382</v>
      </c>
    </row>
    <row r="384" spans="1:1" x14ac:dyDescent="0.25">
      <c r="A384" s="53">
        <v>383</v>
      </c>
    </row>
    <row r="385" spans="1:1" x14ac:dyDescent="0.25">
      <c r="A385" s="53">
        <v>384</v>
      </c>
    </row>
    <row r="386" spans="1:1" x14ac:dyDescent="0.25">
      <c r="A386" s="53">
        <v>385</v>
      </c>
    </row>
    <row r="387" spans="1:1" x14ac:dyDescent="0.25">
      <c r="A387" s="53">
        <v>386</v>
      </c>
    </row>
    <row r="388" spans="1:1" x14ac:dyDescent="0.25">
      <c r="A388" s="53">
        <v>387</v>
      </c>
    </row>
    <row r="389" spans="1:1" x14ac:dyDescent="0.25">
      <c r="A389" s="53">
        <v>388</v>
      </c>
    </row>
    <row r="390" spans="1:1" x14ac:dyDescent="0.25">
      <c r="A390" s="53">
        <v>389</v>
      </c>
    </row>
    <row r="391" spans="1:1" x14ac:dyDescent="0.25">
      <c r="A391" s="53">
        <v>390</v>
      </c>
    </row>
    <row r="392" spans="1:1" x14ac:dyDescent="0.25">
      <c r="A392" s="53">
        <v>391</v>
      </c>
    </row>
    <row r="393" spans="1:1" x14ac:dyDescent="0.25">
      <c r="A393" s="53">
        <v>392</v>
      </c>
    </row>
    <row r="394" spans="1:1" x14ac:dyDescent="0.25">
      <c r="A394" s="53">
        <v>393</v>
      </c>
    </row>
    <row r="395" spans="1:1" x14ac:dyDescent="0.25">
      <c r="A395" s="53">
        <v>394</v>
      </c>
    </row>
    <row r="396" spans="1:1" x14ac:dyDescent="0.25">
      <c r="A396" s="53">
        <v>395</v>
      </c>
    </row>
    <row r="397" spans="1:1" x14ac:dyDescent="0.25">
      <c r="A397" s="53">
        <v>396</v>
      </c>
    </row>
    <row r="398" spans="1:1" x14ac:dyDescent="0.25">
      <c r="A398" s="53">
        <v>397</v>
      </c>
    </row>
    <row r="399" spans="1:1" x14ac:dyDescent="0.25">
      <c r="A399" s="53">
        <v>398</v>
      </c>
    </row>
    <row r="400" spans="1:1" x14ac:dyDescent="0.25">
      <c r="A400" s="53">
        <v>399</v>
      </c>
    </row>
    <row r="401" spans="1:1" x14ac:dyDescent="0.25">
      <c r="A401" s="53">
        <v>400</v>
      </c>
    </row>
    <row r="402" spans="1:1" x14ac:dyDescent="0.25">
      <c r="A402" s="53">
        <v>401</v>
      </c>
    </row>
    <row r="403" spans="1:1" x14ac:dyDescent="0.25">
      <c r="A403" s="53">
        <v>402</v>
      </c>
    </row>
    <row r="404" spans="1:1" x14ac:dyDescent="0.25">
      <c r="A404" s="53">
        <v>403</v>
      </c>
    </row>
    <row r="405" spans="1:1" x14ac:dyDescent="0.25">
      <c r="A405" s="53">
        <v>404</v>
      </c>
    </row>
    <row r="406" spans="1:1" x14ac:dyDescent="0.25">
      <c r="A406" s="53">
        <v>405</v>
      </c>
    </row>
    <row r="407" spans="1:1" x14ac:dyDescent="0.25">
      <c r="A407" s="53">
        <v>406</v>
      </c>
    </row>
    <row r="408" spans="1:1" x14ac:dyDescent="0.25">
      <c r="A408" s="53">
        <v>407</v>
      </c>
    </row>
    <row r="409" spans="1:1" x14ac:dyDescent="0.25">
      <c r="A409" s="53">
        <v>408</v>
      </c>
    </row>
    <row r="410" spans="1:1" x14ac:dyDescent="0.25">
      <c r="A410" s="53">
        <v>409</v>
      </c>
    </row>
    <row r="411" spans="1:1" x14ac:dyDescent="0.25">
      <c r="A411" s="53">
        <v>410</v>
      </c>
    </row>
    <row r="412" spans="1:1" x14ac:dyDescent="0.25">
      <c r="A412" s="53">
        <v>411</v>
      </c>
    </row>
    <row r="413" spans="1:1" x14ac:dyDescent="0.25">
      <c r="A413" s="53">
        <v>412</v>
      </c>
    </row>
    <row r="414" spans="1:1" x14ac:dyDescent="0.25">
      <c r="A414" s="53">
        <v>413</v>
      </c>
    </row>
    <row r="415" spans="1:1" x14ac:dyDescent="0.25">
      <c r="A415" s="53">
        <v>414</v>
      </c>
    </row>
    <row r="416" spans="1:1" x14ac:dyDescent="0.25">
      <c r="A416" s="53">
        <v>415</v>
      </c>
    </row>
    <row r="417" spans="1:1" x14ac:dyDescent="0.25">
      <c r="A417" s="53">
        <v>416</v>
      </c>
    </row>
    <row r="418" spans="1:1" x14ac:dyDescent="0.25">
      <c r="A418" s="53">
        <v>417</v>
      </c>
    </row>
    <row r="419" spans="1:1" x14ac:dyDescent="0.25">
      <c r="A419" s="53">
        <v>418</v>
      </c>
    </row>
    <row r="420" spans="1:1" x14ac:dyDescent="0.25">
      <c r="A420" s="53">
        <v>419</v>
      </c>
    </row>
    <row r="421" spans="1:1" x14ac:dyDescent="0.25">
      <c r="A421" s="53">
        <v>420</v>
      </c>
    </row>
    <row r="422" spans="1:1" x14ac:dyDescent="0.25">
      <c r="A422" s="53">
        <v>421</v>
      </c>
    </row>
    <row r="423" spans="1:1" x14ac:dyDescent="0.25">
      <c r="A423" s="53">
        <v>422</v>
      </c>
    </row>
    <row r="424" spans="1:1" x14ac:dyDescent="0.25">
      <c r="A424" s="53">
        <v>423</v>
      </c>
    </row>
    <row r="425" spans="1:1" x14ac:dyDescent="0.25">
      <c r="A425" s="53">
        <v>424</v>
      </c>
    </row>
    <row r="426" spans="1:1" x14ac:dyDescent="0.25">
      <c r="A426" s="53">
        <v>425</v>
      </c>
    </row>
    <row r="427" spans="1:1" x14ac:dyDescent="0.25">
      <c r="A427" s="53">
        <v>426</v>
      </c>
    </row>
    <row r="428" spans="1:1" x14ac:dyDescent="0.25">
      <c r="A428" s="53">
        <v>427</v>
      </c>
    </row>
    <row r="429" spans="1:1" x14ac:dyDescent="0.25">
      <c r="A429" s="53">
        <v>428</v>
      </c>
    </row>
    <row r="430" spans="1:1" x14ac:dyDescent="0.25">
      <c r="A430" s="53">
        <v>429</v>
      </c>
    </row>
    <row r="431" spans="1:1" x14ac:dyDescent="0.25">
      <c r="A431" s="53">
        <v>430</v>
      </c>
    </row>
    <row r="432" spans="1:1" x14ac:dyDescent="0.25">
      <c r="A432" s="53">
        <v>431</v>
      </c>
    </row>
    <row r="433" spans="1:1" x14ac:dyDescent="0.25">
      <c r="A433" s="53">
        <v>432</v>
      </c>
    </row>
    <row r="434" spans="1:1" x14ac:dyDescent="0.25">
      <c r="A434" s="53">
        <v>433</v>
      </c>
    </row>
    <row r="435" spans="1:1" x14ac:dyDescent="0.25">
      <c r="A435" s="53">
        <v>434</v>
      </c>
    </row>
    <row r="436" spans="1:1" x14ac:dyDescent="0.25">
      <c r="A436" s="53">
        <v>435</v>
      </c>
    </row>
    <row r="437" spans="1:1" x14ac:dyDescent="0.25">
      <c r="A437" s="53">
        <v>436</v>
      </c>
    </row>
    <row r="438" spans="1:1" x14ac:dyDescent="0.25">
      <c r="A438" s="53">
        <v>437</v>
      </c>
    </row>
    <row r="439" spans="1:1" x14ac:dyDescent="0.25">
      <c r="A439" s="53">
        <v>438</v>
      </c>
    </row>
    <row r="440" spans="1:1" x14ac:dyDescent="0.25">
      <c r="A440" s="53">
        <v>439</v>
      </c>
    </row>
    <row r="441" spans="1:1" x14ac:dyDescent="0.25">
      <c r="A441" s="53">
        <v>440</v>
      </c>
    </row>
    <row r="442" spans="1:1" x14ac:dyDescent="0.25">
      <c r="A442" s="53">
        <v>441</v>
      </c>
    </row>
    <row r="443" spans="1:1" x14ac:dyDescent="0.25">
      <c r="A443" s="53">
        <v>442</v>
      </c>
    </row>
    <row r="444" spans="1:1" x14ac:dyDescent="0.25">
      <c r="A444" s="53">
        <v>443</v>
      </c>
    </row>
    <row r="445" spans="1:1" x14ac:dyDescent="0.25">
      <c r="A445" s="53">
        <v>444</v>
      </c>
    </row>
    <row r="446" spans="1:1" x14ac:dyDescent="0.25">
      <c r="A446" s="53">
        <v>445</v>
      </c>
    </row>
    <row r="447" spans="1:1" x14ac:dyDescent="0.25">
      <c r="A447" s="53">
        <v>446</v>
      </c>
    </row>
    <row r="448" spans="1:1" x14ac:dyDescent="0.25">
      <c r="A448" s="53">
        <v>447</v>
      </c>
    </row>
    <row r="449" spans="1:1" x14ac:dyDescent="0.25">
      <c r="A449" s="53">
        <v>448</v>
      </c>
    </row>
    <row r="450" spans="1:1" x14ac:dyDescent="0.25">
      <c r="A450" s="53">
        <v>449</v>
      </c>
    </row>
    <row r="451" spans="1:1" x14ac:dyDescent="0.25">
      <c r="A451" s="53">
        <v>450</v>
      </c>
    </row>
    <row r="452" spans="1:1" x14ac:dyDescent="0.25">
      <c r="A452" s="53">
        <v>451</v>
      </c>
    </row>
    <row r="453" spans="1:1" x14ac:dyDescent="0.25">
      <c r="A453" s="53">
        <v>452</v>
      </c>
    </row>
    <row r="454" spans="1:1" x14ac:dyDescent="0.25">
      <c r="A454" s="53">
        <v>453</v>
      </c>
    </row>
    <row r="455" spans="1:1" x14ac:dyDescent="0.25">
      <c r="A455" s="53">
        <v>454</v>
      </c>
    </row>
    <row r="456" spans="1:1" x14ac:dyDescent="0.25">
      <c r="A456" s="53">
        <v>455</v>
      </c>
    </row>
    <row r="457" spans="1:1" x14ac:dyDescent="0.25">
      <c r="A457" s="53">
        <v>456</v>
      </c>
    </row>
    <row r="458" spans="1:1" x14ac:dyDescent="0.25">
      <c r="A458" s="53">
        <v>457</v>
      </c>
    </row>
    <row r="459" spans="1:1" x14ac:dyDescent="0.25">
      <c r="A459" s="53">
        <v>458</v>
      </c>
    </row>
    <row r="460" spans="1:1" x14ac:dyDescent="0.25">
      <c r="A460" s="53">
        <v>459</v>
      </c>
    </row>
    <row r="461" spans="1:1" x14ac:dyDescent="0.25">
      <c r="A461" s="53">
        <v>460</v>
      </c>
    </row>
    <row r="462" spans="1:1" x14ac:dyDescent="0.25">
      <c r="A462" s="53">
        <v>461</v>
      </c>
    </row>
    <row r="463" spans="1:1" x14ac:dyDescent="0.25">
      <c r="A463" s="53">
        <v>462</v>
      </c>
    </row>
    <row r="464" spans="1:1" x14ac:dyDescent="0.25">
      <c r="A464" s="53">
        <v>463</v>
      </c>
    </row>
    <row r="465" spans="1:1" x14ac:dyDescent="0.25">
      <c r="A465" s="53">
        <v>464</v>
      </c>
    </row>
    <row r="466" spans="1:1" x14ac:dyDescent="0.25">
      <c r="A466" s="53">
        <v>465</v>
      </c>
    </row>
    <row r="467" spans="1:1" x14ac:dyDescent="0.25">
      <c r="A467" s="53">
        <v>466</v>
      </c>
    </row>
    <row r="468" spans="1:1" x14ac:dyDescent="0.25">
      <c r="A468" s="53">
        <v>467</v>
      </c>
    </row>
    <row r="469" spans="1:1" x14ac:dyDescent="0.25">
      <c r="A469" s="53">
        <v>468</v>
      </c>
    </row>
    <row r="470" spans="1:1" x14ac:dyDescent="0.25">
      <c r="A470" s="53">
        <v>469</v>
      </c>
    </row>
    <row r="471" spans="1:1" x14ac:dyDescent="0.25">
      <c r="A471" s="53">
        <v>470</v>
      </c>
    </row>
    <row r="472" spans="1:1" x14ac:dyDescent="0.25">
      <c r="A472" s="53">
        <v>471</v>
      </c>
    </row>
    <row r="473" spans="1:1" x14ac:dyDescent="0.25">
      <c r="A473" s="53">
        <v>472</v>
      </c>
    </row>
    <row r="474" spans="1:1" x14ac:dyDescent="0.25">
      <c r="A474" s="53">
        <v>473</v>
      </c>
    </row>
    <row r="475" spans="1:1" x14ac:dyDescent="0.25">
      <c r="A475" s="53">
        <v>474</v>
      </c>
    </row>
    <row r="476" spans="1:1" x14ac:dyDescent="0.25">
      <c r="A476" s="53">
        <v>475</v>
      </c>
    </row>
    <row r="477" spans="1:1" x14ac:dyDescent="0.25">
      <c r="A477" s="53">
        <v>476</v>
      </c>
    </row>
    <row r="478" spans="1:1" x14ac:dyDescent="0.25">
      <c r="A478" s="53">
        <v>477</v>
      </c>
    </row>
    <row r="479" spans="1:1" x14ac:dyDescent="0.25">
      <c r="A479" s="53">
        <v>478</v>
      </c>
    </row>
    <row r="480" spans="1:1" x14ac:dyDescent="0.25">
      <c r="A480" s="53">
        <v>479</v>
      </c>
    </row>
    <row r="481" spans="1:1" x14ac:dyDescent="0.25">
      <c r="A481" s="53">
        <v>480</v>
      </c>
    </row>
    <row r="482" spans="1:1" x14ac:dyDescent="0.25">
      <c r="A482" s="53">
        <v>481</v>
      </c>
    </row>
    <row r="483" spans="1:1" x14ac:dyDescent="0.25">
      <c r="A483" s="53">
        <v>482</v>
      </c>
    </row>
    <row r="484" spans="1:1" x14ac:dyDescent="0.25">
      <c r="A484" s="53">
        <v>483</v>
      </c>
    </row>
    <row r="485" spans="1:1" x14ac:dyDescent="0.25">
      <c r="A485" s="53">
        <v>484</v>
      </c>
    </row>
    <row r="486" spans="1:1" x14ac:dyDescent="0.25">
      <c r="A486" s="53">
        <v>485</v>
      </c>
    </row>
    <row r="487" spans="1:1" x14ac:dyDescent="0.25">
      <c r="A487" s="53">
        <v>486</v>
      </c>
    </row>
    <row r="488" spans="1:1" x14ac:dyDescent="0.25">
      <c r="A488" s="53">
        <v>487</v>
      </c>
    </row>
    <row r="489" spans="1:1" x14ac:dyDescent="0.25">
      <c r="A489" s="53">
        <v>488</v>
      </c>
    </row>
    <row r="490" spans="1:1" x14ac:dyDescent="0.25">
      <c r="A490" s="53">
        <v>489</v>
      </c>
    </row>
    <row r="491" spans="1:1" x14ac:dyDescent="0.25">
      <c r="A491" s="53">
        <v>490</v>
      </c>
    </row>
    <row r="492" spans="1:1" x14ac:dyDescent="0.25">
      <c r="A492" s="53">
        <v>491</v>
      </c>
    </row>
    <row r="493" spans="1:1" x14ac:dyDescent="0.25">
      <c r="A493" s="53">
        <v>492</v>
      </c>
    </row>
    <row r="494" spans="1:1" x14ac:dyDescent="0.25">
      <c r="A494" s="53">
        <v>493</v>
      </c>
    </row>
    <row r="495" spans="1:1" x14ac:dyDescent="0.25">
      <c r="A495" s="53">
        <v>494</v>
      </c>
    </row>
    <row r="496" spans="1:1" x14ac:dyDescent="0.25">
      <c r="A496" s="53">
        <v>495</v>
      </c>
    </row>
    <row r="497" spans="1:1" x14ac:dyDescent="0.25">
      <c r="A497" s="53">
        <v>496</v>
      </c>
    </row>
    <row r="498" spans="1:1" x14ac:dyDescent="0.25">
      <c r="A498" s="53">
        <v>497</v>
      </c>
    </row>
    <row r="499" spans="1:1" x14ac:dyDescent="0.25">
      <c r="A499" s="53">
        <v>498</v>
      </c>
    </row>
    <row r="500" spans="1:1" x14ac:dyDescent="0.25">
      <c r="A500" s="53">
        <v>499</v>
      </c>
    </row>
    <row r="501" spans="1:1" x14ac:dyDescent="0.25">
      <c r="A501" s="53">
        <v>500</v>
      </c>
    </row>
    <row r="502" spans="1:1" x14ac:dyDescent="0.25">
      <c r="A502" s="53">
        <v>501</v>
      </c>
    </row>
    <row r="503" spans="1:1" x14ac:dyDescent="0.25">
      <c r="A503" s="53">
        <v>502</v>
      </c>
    </row>
    <row r="504" spans="1:1" x14ac:dyDescent="0.25">
      <c r="A504" s="53">
        <v>503</v>
      </c>
    </row>
    <row r="505" spans="1:1" x14ac:dyDescent="0.25">
      <c r="A505" s="53">
        <v>504</v>
      </c>
    </row>
    <row r="506" spans="1:1" x14ac:dyDescent="0.25">
      <c r="A506" s="53">
        <v>505</v>
      </c>
    </row>
    <row r="507" spans="1:1" x14ac:dyDescent="0.25">
      <c r="A507" s="53">
        <v>506</v>
      </c>
    </row>
    <row r="508" spans="1:1" x14ac:dyDescent="0.25">
      <c r="A508" s="53">
        <v>507</v>
      </c>
    </row>
    <row r="509" spans="1:1" x14ac:dyDescent="0.25">
      <c r="A509" s="53">
        <v>508</v>
      </c>
    </row>
    <row r="510" spans="1:1" x14ac:dyDescent="0.25">
      <c r="A510" s="53">
        <v>509</v>
      </c>
    </row>
    <row r="511" spans="1:1" x14ac:dyDescent="0.25">
      <c r="A511" s="53">
        <v>510</v>
      </c>
    </row>
    <row r="512" spans="1:1" x14ac:dyDescent="0.25">
      <c r="A512" s="53">
        <v>511</v>
      </c>
    </row>
    <row r="513" spans="1:1" x14ac:dyDescent="0.25">
      <c r="A513" s="53">
        <v>512</v>
      </c>
    </row>
    <row r="514" spans="1:1" x14ac:dyDescent="0.25">
      <c r="A514" s="53">
        <v>513</v>
      </c>
    </row>
    <row r="515" spans="1:1" x14ac:dyDescent="0.25">
      <c r="A515" s="53">
        <v>514</v>
      </c>
    </row>
    <row r="516" spans="1:1" x14ac:dyDescent="0.25">
      <c r="A516" s="53">
        <v>515</v>
      </c>
    </row>
    <row r="517" spans="1:1" x14ac:dyDescent="0.25">
      <c r="A517" s="53">
        <v>516</v>
      </c>
    </row>
    <row r="518" spans="1:1" x14ac:dyDescent="0.25">
      <c r="A518" s="53">
        <v>517</v>
      </c>
    </row>
    <row r="519" spans="1:1" x14ac:dyDescent="0.25">
      <c r="A519" s="53">
        <v>518</v>
      </c>
    </row>
    <row r="520" spans="1:1" x14ac:dyDescent="0.25">
      <c r="A520" s="53">
        <v>519</v>
      </c>
    </row>
    <row r="521" spans="1:1" x14ac:dyDescent="0.25">
      <c r="A521" s="53">
        <v>520</v>
      </c>
    </row>
    <row r="522" spans="1:1" x14ac:dyDescent="0.25">
      <c r="A522" s="53">
        <v>521</v>
      </c>
    </row>
    <row r="523" spans="1:1" x14ac:dyDescent="0.25">
      <c r="A523" s="53">
        <v>522</v>
      </c>
    </row>
    <row r="524" spans="1:1" x14ac:dyDescent="0.25">
      <c r="A524" s="53">
        <v>523</v>
      </c>
    </row>
    <row r="525" spans="1:1" x14ac:dyDescent="0.25">
      <c r="A525" s="53">
        <v>524</v>
      </c>
    </row>
    <row r="526" spans="1:1" x14ac:dyDescent="0.25">
      <c r="A526" s="53">
        <v>525</v>
      </c>
    </row>
    <row r="527" spans="1:1" x14ac:dyDescent="0.25">
      <c r="A527" s="53">
        <v>526</v>
      </c>
    </row>
    <row r="528" spans="1:1" x14ac:dyDescent="0.25">
      <c r="A528" s="53">
        <v>527</v>
      </c>
    </row>
    <row r="529" spans="1:1" x14ac:dyDescent="0.25">
      <c r="A529" s="53">
        <v>528</v>
      </c>
    </row>
    <row r="530" spans="1:1" x14ac:dyDescent="0.25">
      <c r="A530" s="53">
        <v>529</v>
      </c>
    </row>
    <row r="531" spans="1:1" x14ac:dyDescent="0.25">
      <c r="A531" s="53">
        <v>530</v>
      </c>
    </row>
    <row r="532" spans="1:1" x14ac:dyDescent="0.25">
      <c r="A532" s="53">
        <v>531</v>
      </c>
    </row>
    <row r="533" spans="1:1" x14ac:dyDescent="0.25">
      <c r="A533" s="53">
        <v>532</v>
      </c>
    </row>
    <row r="534" spans="1:1" x14ac:dyDescent="0.25">
      <c r="A534" s="53">
        <v>533</v>
      </c>
    </row>
    <row r="535" spans="1:1" x14ac:dyDescent="0.25">
      <c r="A535" s="53">
        <v>534</v>
      </c>
    </row>
    <row r="536" spans="1:1" x14ac:dyDescent="0.25">
      <c r="A536" s="53">
        <v>535</v>
      </c>
    </row>
    <row r="537" spans="1:1" x14ac:dyDescent="0.25">
      <c r="A537" s="53">
        <v>536</v>
      </c>
    </row>
    <row r="538" spans="1:1" x14ac:dyDescent="0.25">
      <c r="A538" s="53">
        <v>537</v>
      </c>
    </row>
    <row r="539" spans="1:1" x14ac:dyDescent="0.25">
      <c r="A539" s="53">
        <v>538</v>
      </c>
    </row>
    <row r="540" spans="1:1" x14ac:dyDescent="0.25">
      <c r="A540" s="53">
        <v>539</v>
      </c>
    </row>
    <row r="541" spans="1:1" x14ac:dyDescent="0.25">
      <c r="A541" s="53">
        <v>540</v>
      </c>
    </row>
    <row r="542" spans="1:1" x14ac:dyDescent="0.25">
      <c r="A542" s="53">
        <v>541</v>
      </c>
    </row>
    <row r="543" spans="1:1" x14ac:dyDescent="0.25">
      <c r="A543" s="53">
        <v>542</v>
      </c>
    </row>
    <row r="544" spans="1:1" x14ac:dyDescent="0.25">
      <c r="A544" s="53">
        <v>543</v>
      </c>
    </row>
    <row r="545" spans="1:1" x14ac:dyDescent="0.25">
      <c r="A545" s="53">
        <v>544</v>
      </c>
    </row>
    <row r="546" spans="1:1" x14ac:dyDescent="0.25">
      <c r="A546" s="53">
        <v>545</v>
      </c>
    </row>
    <row r="547" spans="1:1" x14ac:dyDescent="0.25">
      <c r="A547" s="53">
        <v>546</v>
      </c>
    </row>
    <row r="548" spans="1:1" x14ac:dyDescent="0.25">
      <c r="A548" s="53">
        <v>547</v>
      </c>
    </row>
    <row r="549" spans="1:1" x14ac:dyDescent="0.25">
      <c r="A549" s="53">
        <v>548</v>
      </c>
    </row>
    <row r="550" spans="1:1" x14ac:dyDescent="0.25">
      <c r="A550" s="53">
        <v>549</v>
      </c>
    </row>
    <row r="551" spans="1:1" x14ac:dyDescent="0.25">
      <c r="A551" s="53">
        <v>550</v>
      </c>
    </row>
    <row r="552" spans="1:1" x14ac:dyDescent="0.25">
      <c r="A552" s="53">
        <v>551</v>
      </c>
    </row>
    <row r="553" spans="1:1" x14ac:dyDescent="0.25">
      <c r="A553" s="53">
        <v>552</v>
      </c>
    </row>
    <row r="554" spans="1:1" x14ac:dyDescent="0.25">
      <c r="A554" s="53">
        <v>553</v>
      </c>
    </row>
    <row r="555" spans="1:1" x14ac:dyDescent="0.25">
      <c r="A555" s="53">
        <v>554</v>
      </c>
    </row>
    <row r="556" spans="1:1" x14ac:dyDescent="0.25">
      <c r="A556" s="53">
        <v>555</v>
      </c>
    </row>
    <row r="557" spans="1:1" x14ac:dyDescent="0.25">
      <c r="A557" s="53">
        <v>556</v>
      </c>
    </row>
    <row r="558" spans="1:1" x14ac:dyDescent="0.25">
      <c r="A558" s="53">
        <v>557</v>
      </c>
    </row>
    <row r="559" spans="1:1" x14ac:dyDescent="0.25">
      <c r="A559" s="53">
        <v>558</v>
      </c>
    </row>
    <row r="560" spans="1:1" x14ac:dyDescent="0.25">
      <c r="A560" s="53">
        <v>559</v>
      </c>
    </row>
    <row r="561" spans="1:1" x14ac:dyDescent="0.25">
      <c r="A561" s="53">
        <v>560</v>
      </c>
    </row>
    <row r="562" spans="1:1" x14ac:dyDescent="0.25">
      <c r="A562" s="53">
        <v>561</v>
      </c>
    </row>
    <row r="563" spans="1:1" x14ac:dyDescent="0.25">
      <c r="A563" s="53">
        <v>562</v>
      </c>
    </row>
    <row r="564" spans="1:1" x14ac:dyDescent="0.25">
      <c r="A564" s="53">
        <v>563</v>
      </c>
    </row>
    <row r="565" spans="1:1" x14ac:dyDescent="0.25">
      <c r="A565" s="53">
        <v>564</v>
      </c>
    </row>
    <row r="566" spans="1:1" x14ac:dyDescent="0.25">
      <c r="A566" s="53">
        <v>565</v>
      </c>
    </row>
    <row r="567" spans="1:1" x14ac:dyDescent="0.25">
      <c r="A567" s="53">
        <v>566</v>
      </c>
    </row>
    <row r="568" spans="1:1" x14ac:dyDescent="0.25">
      <c r="A568" s="53">
        <v>567</v>
      </c>
    </row>
    <row r="569" spans="1:1" x14ac:dyDescent="0.25">
      <c r="A569" s="53">
        <v>568</v>
      </c>
    </row>
    <row r="570" spans="1:1" x14ac:dyDescent="0.25">
      <c r="A570" s="53">
        <v>569</v>
      </c>
    </row>
    <row r="571" spans="1:1" x14ac:dyDescent="0.25">
      <c r="A571" s="53">
        <v>570</v>
      </c>
    </row>
    <row r="572" spans="1:1" x14ac:dyDescent="0.25">
      <c r="A572" s="53">
        <v>571</v>
      </c>
    </row>
    <row r="573" spans="1:1" x14ac:dyDescent="0.25">
      <c r="A573" s="53">
        <v>572</v>
      </c>
    </row>
    <row r="574" spans="1:1" x14ac:dyDescent="0.25">
      <c r="A574" s="53">
        <v>573</v>
      </c>
    </row>
    <row r="575" spans="1:1" x14ac:dyDescent="0.25">
      <c r="A575" s="53">
        <v>574</v>
      </c>
    </row>
    <row r="576" spans="1:1" x14ac:dyDescent="0.25">
      <c r="A576" s="53">
        <v>575</v>
      </c>
    </row>
    <row r="577" spans="1:1" x14ac:dyDescent="0.25">
      <c r="A577" s="53">
        <v>576</v>
      </c>
    </row>
    <row r="578" spans="1:1" x14ac:dyDescent="0.25">
      <c r="A578" s="53">
        <v>577</v>
      </c>
    </row>
    <row r="579" spans="1:1" x14ac:dyDescent="0.25">
      <c r="A579" s="53">
        <v>578</v>
      </c>
    </row>
    <row r="580" spans="1:1" x14ac:dyDescent="0.25">
      <c r="A580" s="53">
        <v>579</v>
      </c>
    </row>
    <row r="581" spans="1:1" x14ac:dyDescent="0.25">
      <c r="A581" s="53">
        <v>580</v>
      </c>
    </row>
    <row r="582" spans="1:1" x14ac:dyDescent="0.25">
      <c r="A582" s="53">
        <v>581</v>
      </c>
    </row>
    <row r="583" spans="1:1" x14ac:dyDescent="0.25">
      <c r="A583" s="53">
        <v>582</v>
      </c>
    </row>
    <row r="584" spans="1:1" x14ac:dyDescent="0.25">
      <c r="A584" s="53">
        <v>583</v>
      </c>
    </row>
    <row r="585" spans="1:1" x14ac:dyDescent="0.25">
      <c r="A585" s="53">
        <v>584</v>
      </c>
    </row>
    <row r="586" spans="1:1" x14ac:dyDescent="0.25">
      <c r="A586" s="53">
        <v>585</v>
      </c>
    </row>
    <row r="587" spans="1:1" x14ac:dyDescent="0.25">
      <c r="A587" s="53">
        <v>586</v>
      </c>
    </row>
    <row r="588" spans="1:1" x14ac:dyDescent="0.25">
      <c r="A588" s="53">
        <v>587</v>
      </c>
    </row>
    <row r="589" spans="1:1" x14ac:dyDescent="0.25">
      <c r="A589" s="53">
        <v>588</v>
      </c>
    </row>
    <row r="590" spans="1:1" x14ac:dyDescent="0.25">
      <c r="A590" s="53">
        <v>589</v>
      </c>
    </row>
    <row r="591" spans="1:1" x14ac:dyDescent="0.25">
      <c r="A591" s="53">
        <v>590</v>
      </c>
    </row>
    <row r="592" spans="1:1" x14ac:dyDescent="0.25">
      <c r="A592" s="53">
        <v>591</v>
      </c>
    </row>
    <row r="593" spans="1:1" x14ac:dyDescent="0.25">
      <c r="A593" s="53">
        <v>592</v>
      </c>
    </row>
    <row r="594" spans="1:1" x14ac:dyDescent="0.25">
      <c r="A594" s="53">
        <v>593</v>
      </c>
    </row>
    <row r="595" spans="1:1" x14ac:dyDescent="0.25">
      <c r="A595" s="53">
        <v>594</v>
      </c>
    </row>
    <row r="596" spans="1:1" x14ac:dyDescent="0.25">
      <c r="A596" s="53">
        <v>595</v>
      </c>
    </row>
    <row r="597" spans="1:1" x14ac:dyDescent="0.25">
      <c r="A597" s="53">
        <v>596</v>
      </c>
    </row>
    <row r="598" spans="1:1" x14ac:dyDescent="0.25">
      <c r="A598" s="53">
        <v>597</v>
      </c>
    </row>
    <row r="599" spans="1:1" x14ac:dyDescent="0.25">
      <c r="A599" s="53">
        <v>598</v>
      </c>
    </row>
    <row r="600" spans="1:1" x14ac:dyDescent="0.25">
      <c r="A600" s="53">
        <v>599</v>
      </c>
    </row>
    <row r="601" spans="1:1" x14ac:dyDescent="0.25">
      <c r="A601" s="53">
        <v>600</v>
      </c>
    </row>
    <row r="602" spans="1:1" x14ac:dyDescent="0.25">
      <c r="A602" s="53">
        <v>601</v>
      </c>
    </row>
    <row r="603" spans="1:1" x14ac:dyDescent="0.25">
      <c r="A603" s="53">
        <v>602</v>
      </c>
    </row>
    <row r="604" spans="1:1" x14ac:dyDescent="0.25">
      <c r="A604" s="53">
        <v>603</v>
      </c>
    </row>
    <row r="605" spans="1:1" x14ac:dyDescent="0.25">
      <c r="A605" s="53">
        <v>604</v>
      </c>
    </row>
    <row r="606" spans="1:1" x14ac:dyDescent="0.25">
      <c r="A606" s="53">
        <v>605</v>
      </c>
    </row>
    <row r="607" spans="1:1" x14ac:dyDescent="0.25">
      <c r="A607" s="53">
        <v>606</v>
      </c>
    </row>
    <row r="608" spans="1:1" x14ac:dyDescent="0.25">
      <c r="A608" s="53">
        <v>607</v>
      </c>
    </row>
    <row r="609" spans="1:1" x14ac:dyDescent="0.25">
      <c r="A609" s="53">
        <v>608</v>
      </c>
    </row>
    <row r="610" spans="1:1" x14ac:dyDescent="0.25">
      <c r="A610" s="53">
        <v>609</v>
      </c>
    </row>
    <row r="611" spans="1:1" x14ac:dyDescent="0.25">
      <c r="A611" s="53">
        <v>610</v>
      </c>
    </row>
    <row r="612" spans="1:1" x14ac:dyDescent="0.25">
      <c r="A612" s="53">
        <v>611</v>
      </c>
    </row>
    <row r="613" spans="1:1" x14ac:dyDescent="0.25">
      <c r="A613" s="53">
        <v>612</v>
      </c>
    </row>
    <row r="614" spans="1:1" x14ac:dyDescent="0.25">
      <c r="A614" s="53">
        <v>613</v>
      </c>
    </row>
    <row r="615" spans="1:1" x14ac:dyDescent="0.25">
      <c r="A615" s="53">
        <v>614</v>
      </c>
    </row>
    <row r="616" spans="1:1" x14ac:dyDescent="0.25">
      <c r="A616" s="53">
        <v>615</v>
      </c>
    </row>
    <row r="617" spans="1:1" x14ac:dyDescent="0.25">
      <c r="A617" s="53">
        <v>616</v>
      </c>
    </row>
    <row r="618" spans="1:1" x14ac:dyDescent="0.25">
      <c r="A618" s="53">
        <v>617</v>
      </c>
    </row>
    <row r="619" spans="1:1" x14ac:dyDescent="0.25">
      <c r="A619" s="53">
        <v>618</v>
      </c>
    </row>
    <row r="620" spans="1:1" x14ac:dyDescent="0.25">
      <c r="A620" s="53">
        <v>619</v>
      </c>
    </row>
    <row r="621" spans="1:1" x14ac:dyDescent="0.25">
      <c r="A621" s="53">
        <v>620</v>
      </c>
    </row>
    <row r="622" spans="1:1" x14ac:dyDescent="0.25">
      <c r="A622" s="53">
        <v>621</v>
      </c>
    </row>
    <row r="623" spans="1:1" x14ac:dyDescent="0.25">
      <c r="A623" s="53">
        <v>622</v>
      </c>
    </row>
    <row r="624" spans="1:1" x14ac:dyDescent="0.25">
      <c r="A624" s="53">
        <v>623</v>
      </c>
    </row>
    <row r="625" spans="1:1" x14ac:dyDescent="0.25">
      <c r="A625" s="53">
        <v>624</v>
      </c>
    </row>
    <row r="626" spans="1:1" x14ac:dyDescent="0.25">
      <c r="A626" s="53">
        <v>625</v>
      </c>
    </row>
    <row r="627" spans="1:1" x14ac:dyDescent="0.25">
      <c r="A627" s="53">
        <v>626</v>
      </c>
    </row>
    <row r="628" spans="1:1" x14ac:dyDescent="0.25">
      <c r="A628" s="53">
        <v>627</v>
      </c>
    </row>
    <row r="629" spans="1:1" x14ac:dyDescent="0.25">
      <c r="A629" s="53">
        <v>628</v>
      </c>
    </row>
    <row r="630" spans="1:1" x14ac:dyDescent="0.25">
      <c r="A630" s="53">
        <v>629</v>
      </c>
    </row>
    <row r="631" spans="1:1" x14ac:dyDescent="0.25">
      <c r="A631" s="53">
        <v>630</v>
      </c>
    </row>
    <row r="632" spans="1:1" x14ac:dyDescent="0.25">
      <c r="A632" s="53">
        <v>631</v>
      </c>
    </row>
    <row r="633" spans="1:1" x14ac:dyDescent="0.25">
      <c r="A633" s="53">
        <v>632</v>
      </c>
    </row>
    <row r="634" spans="1:1" x14ac:dyDescent="0.25">
      <c r="A634" s="53">
        <v>633</v>
      </c>
    </row>
    <row r="635" spans="1:1" x14ac:dyDescent="0.25">
      <c r="A635" s="53">
        <v>634</v>
      </c>
    </row>
    <row r="636" spans="1:1" x14ac:dyDescent="0.25">
      <c r="A636" s="53">
        <v>635</v>
      </c>
    </row>
    <row r="637" spans="1:1" x14ac:dyDescent="0.25">
      <c r="A637" s="53">
        <v>636</v>
      </c>
    </row>
    <row r="638" spans="1:1" x14ac:dyDescent="0.25">
      <c r="A638" s="53">
        <v>637</v>
      </c>
    </row>
    <row r="639" spans="1:1" x14ac:dyDescent="0.25">
      <c r="A639" s="53">
        <v>638</v>
      </c>
    </row>
    <row r="640" spans="1:1" x14ac:dyDescent="0.25">
      <c r="A640" s="53">
        <v>639</v>
      </c>
    </row>
    <row r="641" spans="1:1" x14ac:dyDescent="0.25">
      <c r="A641" s="53">
        <v>640</v>
      </c>
    </row>
    <row r="642" spans="1:1" x14ac:dyDescent="0.25">
      <c r="A642" s="53">
        <v>641</v>
      </c>
    </row>
    <row r="643" spans="1:1" x14ac:dyDescent="0.25">
      <c r="A643" s="53">
        <v>642</v>
      </c>
    </row>
    <row r="644" spans="1:1" x14ac:dyDescent="0.25">
      <c r="A644" s="53">
        <v>643</v>
      </c>
    </row>
    <row r="645" spans="1:1" x14ac:dyDescent="0.25">
      <c r="A645" s="53">
        <v>644</v>
      </c>
    </row>
    <row r="646" spans="1:1" x14ac:dyDescent="0.25">
      <c r="A646" s="53">
        <v>645</v>
      </c>
    </row>
    <row r="647" spans="1:1" x14ac:dyDescent="0.25">
      <c r="A647" s="53">
        <v>646</v>
      </c>
    </row>
    <row r="648" spans="1:1" x14ac:dyDescent="0.25">
      <c r="A648" s="53">
        <v>647</v>
      </c>
    </row>
    <row r="649" spans="1:1" x14ac:dyDescent="0.25">
      <c r="A649" s="53">
        <v>648</v>
      </c>
    </row>
    <row r="650" spans="1:1" x14ac:dyDescent="0.25">
      <c r="A650" s="53">
        <v>649</v>
      </c>
    </row>
    <row r="651" spans="1:1" x14ac:dyDescent="0.25">
      <c r="A651" s="53">
        <v>650</v>
      </c>
    </row>
    <row r="652" spans="1:1" x14ac:dyDescent="0.25">
      <c r="A652" s="53">
        <v>651</v>
      </c>
    </row>
    <row r="653" spans="1:1" x14ac:dyDescent="0.25">
      <c r="A653" s="53">
        <v>652</v>
      </c>
    </row>
    <row r="654" spans="1:1" x14ac:dyDescent="0.25">
      <c r="A654" s="53">
        <v>653</v>
      </c>
    </row>
    <row r="655" spans="1:1" x14ac:dyDescent="0.25">
      <c r="A655" s="53">
        <v>654</v>
      </c>
    </row>
    <row r="656" spans="1:1" x14ac:dyDescent="0.25">
      <c r="A656" s="53">
        <v>655</v>
      </c>
    </row>
    <row r="657" spans="1:1" x14ac:dyDescent="0.25">
      <c r="A657" s="53">
        <v>656</v>
      </c>
    </row>
    <row r="658" spans="1:1" x14ac:dyDescent="0.25">
      <c r="A658" s="53">
        <v>657</v>
      </c>
    </row>
    <row r="659" spans="1:1" x14ac:dyDescent="0.25">
      <c r="A659" s="53">
        <v>658</v>
      </c>
    </row>
    <row r="660" spans="1:1" x14ac:dyDescent="0.25">
      <c r="A660" s="53">
        <v>659</v>
      </c>
    </row>
    <row r="661" spans="1:1" x14ac:dyDescent="0.25">
      <c r="A661" s="53">
        <v>660</v>
      </c>
    </row>
    <row r="662" spans="1:1" x14ac:dyDescent="0.25">
      <c r="A662" s="53">
        <v>661</v>
      </c>
    </row>
    <row r="663" spans="1:1" x14ac:dyDescent="0.25">
      <c r="A663" s="53">
        <v>662</v>
      </c>
    </row>
    <row r="664" spans="1:1" x14ac:dyDescent="0.25">
      <c r="A664" s="53">
        <v>663</v>
      </c>
    </row>
    <row r="665" spans="1:1" x14ac:dyDescent="0.25">
      <c r="A665" s="53">
        <v>664</v>
      </c>
    </row>
    <row r="666" spans="1:1" x14ac:dyDescent="0.25">
      <c r="A666" s="53">
        <v>665</v>
      </c>
    </row>
    <row r="667" spans="1:1" x14ac:dyDescent="0.25">
      <c r="A667" s="53">
        <v>666</v>
      </c>
    </row>
    <row r="668" spans="1:1" x14ac:dyDescent="0.25">
      <c r="A668" s="53">
        <v>667</v>
      </c>
    </row>
    <row r="669" spans="1:1" x14ac:dyDescent="0.25">
      <c r="A669" s="53">
        <v>668</v>
      </c>
    </row>
    <row r="670" spans="1:1" x14ac:dyDescent="0.25">
      <c r="A670" s="53">
        <v>669</v>
      </c>
    </row>
    <row r="671" spans="1:1" x14ac:dyDescent="0.25">
      <c r="A671" s="53">
        <v>670</v>
      </c>
    </row>
    <row r="672" spans="1:1" x14ac:dyDescent="0.25">
      <c r="A672" s="53">
        <v>671</v>
      </c>
    </row>
    <row r="673" spans="1:1" x14ac:dyDescent="0.25">
      <c r="A673" s="53">
        <v>672</v>
      </c>
    </row>
    <row r="674" spans="1:1" x14ac:dyDescent="0.25">
      <c r="A674" s="53">
        <v>673</v>
      </c>
    </row>
    <row r="675" spans="1:1" x14ac:dyDescent="0.25">
      <c r="A675" s="53">
        <v>674</v>
      </c>
    </row>
    <row r="676" spans="1:1" x14ac:dyDescent="0.25">
      <c r="A676" s="53">
        <v>675</v>
      </c>
    </row>
    <row r="677" spans="1:1" x14ac:dyDescent="0.25">
      <c r="A677" s="53">
        <v>676</v>
      </c>
    </row>
    <row r="678" spans="1:1" x14ac:dyDescent="0.25">
      <c r="A678" s="53">
        <v>677</v>
      </c>
    </row>
    <row r="679" spans="1:1" x14ac:dyDescent="0.25">
      <c r="A679" s="53">
        <v>678</v>
      </c>
    </row>
    <row r="680" spans="1:1" x14ac:dyDescent="0.25">
      <c r="A680" s="53">
        <v>679</v>
      </c>
    </row>
    <row r="681" spans="1:1" x14ac:dyDescent="0.25">
      <c r="A681" s="53">
        <v>680</v>
      </c>
    </row>
    <row r="682" spans="1:1" x14ac:dyDescent="0.25">
      <c r="A682" s="53">
        <v>681</v>
      </c>
    </row>
    <row r="683" spans="1:1" x14ac:dyDescent="0.25">
      <c r="A683" s="53">
        <v>682</v>
      </c>
    </row>
    <row r="684" spans="1:1" x14ac:dyDescent="0.25">
      <c r="A684" s="53">
        <v>683</v>
      </c>
    </row>
    <row r="685" spans="1:1" x14ac:dyDescent="0.25">
      <c r="A685" s="53">
        <v>684</v>
      </c>
    </row>
    <row r="686" spans="1:1" x14ac:dyDescent="0.25">
      <c r="A686" s="53">
        <v>685</v>
      </c>
    </row>
    <row r="687" spans="1:1" x14ac:dyDescent="0.25">
      <c r="A687" s="53">
        <v>686</v>
      </c>
    </row>
    <row r="688" spans="1:1" x14ac:dyDescent="0.25">
      <c r="A688" s="53">
        <v>687</v>
      </c>
    </row>
    <row r="689" spans="1:1" x14ac:dyDescent="0.25">
      <c r="A689" s="53">
        <v>688</v>
      </c>
    </row>
    <row r="690" spans="1:1" x14ac:dyDescent="0.25">
      <c r="A690" s="53">
        <v>689</v>
      </c>
    </row>
    <row r="691" spans="1:1" x14ac:dyDescent="0.25">
      <c r="A691" s="53">
        <v>690</v>
      </c>
    </row>
    <row r="692" spans="1:1" x14ac:dyDescent="0.25">
      <c r="A692" s="53">
        <v>691</v>
      </c>
    </row>
    <row r="693" spans="1:1" x14ac:dyDescent="0.25">
      <c r="A693" s="53">
        <v>692</v>
      </c>
    </row>
    <row r="694" spans="1:1" x14ac:dyDescent="0.25">
      <c r="A694" s="53">
        <v>693</v>
      </c>
    </row>
    <row r="695" spans="1:1" x14ac:dyDescent="0.25">
      <c r="A695" s="53">
        <v>694</v>
      </c>
    </row>
    <row r="696" spans="1:1" x14ac:dyDescent="0.25">
      <c r="A696" s="53">
        <v>695</v>
      </c>
    </row>
    <row r="697" spans="1:1" x14ac:dyDescent="0.25">
      <c r="A697" s="53">
        <v>696</v>
      </c>
    </row>
    <row r="698" spans="1:1" x14ac:dyDescent="0.25">
      <c r="A698" s="53">
        <v>697</v>
      </c>
    </row>
    <row r="699" spans="1:1" x14ac:dyDescent="0.25">
      <c r="A699" s="53">
        <v>698</v>
      </c>
    </row>
    <row r="700" spans="1:1" x14ac:dyDescent="0.25">
      <c r="A700" s="53">
        <v>699</v>
      </c>
    </row>
    <row r="701" spans="1:1" x14ac:dyDescent="0.25">
      <c r="A701" s="53">
        <v>700</v>
      </c>
    </row>
    <row r="702" spans="1:1" x14ac:dyDescent="0.25">
      <c r="A702" s="53">
        <v>701</v>
      </c>
    </row>
    <row r="703" spans="1:1" x14ac:dyDescent="0.25">
      <c r="A703" s="53">
        <v>702</v>
      </c>
    </row>
    <row r="704" spans="1:1" x14ac:dyDescent="0.25">
      <c r="A704" s="53">
        <v>703</v>
      </c>
    </row>
    <row r="705" spans="1:1" x14ac:dyDescent="0.25">
      <c r="A705" s="53">
        <v>704</v>
      </c>
    </row>
    <row r="706" spans="1:1" x14ac:dyDescent="0.25">
      <c r="A706" s="53">
        <v>705</v>
      </c>
    </row>
    <row r="707" spans="1:1" x14ac:dyDescent="0.25">
      <c r="A707" s="53">
        <v>706</v>
      </c>
    </row>
    <row r="708" spans="1:1" x14ac:dyDescent="0.25">
      <c r="A708" s="53">
        <v>707</v>
      </c>
    </row>
    <row r="709" spans="1:1" x14ac:dyDescent="0.25">
      <c r="A709" s="53">
        <v>708</v>
      </c>
    </row>
    <row r="710" spans="1:1" x14ac:dyDescent="0.25">
      <c r="A710" s="53">
        <v>709</v>
      </c>
    </row>
    <row r="711" spans="1:1" x14ac:dyDescent="0.25">
      <c r="A711" s="53">
        <v>710</v>
      </c>
    </row>
    <row r="712" spans="1:1" x14ac:dyDescent="0.25">
      <c r="A712" s="53">
        <v>711</v>
      </c>
    </row>
    <row r="713" spans="1:1" x14ac:dyDescent="0.25">
      <c r="A713" s="53">
        <v>712</v>
      </c>
    </row>
    <row r="714" spans="1:1" x14ac:dyDescent="0.25">
      <c r="A714" s="53">
        <v>713</v>
      </c>
    </row>
    <row r="715" spans="1:1" x14ac:dyDescent="0.25">
      <c r="A715" s="53">
        <v>714</v>
      </c>
    </row>
    <row r="716" spans="1:1" x14ac:dyDescent="0.25">
      <c r="A716" s="53">
        <v>715</v>
      </c>
    </row>
    <row r="717" spans="1:1" x14ac:dyDescent="0.25">
      <c r="A717" s="53">
        <v>716</v>
      </c>
    </row>
    <row r="718" spans="1:1" x14ac:dyDescent="0.25">
      <c r="A718" s="53">
        <v>717</v>
      </c>
    </row>
    <row r="719" spans="1:1" x14ac:dyDescent="0.25">
      <c r="A719" s="53">
        <v>718</v>
      </c>
    </row>
    <row r="720" spans="1:1" x14ac:dyDescent="0.25">
      <c r="A720" s="53">
        <v>719</v>
      </c>
    </row>
    <row r="721" spans="1:1" x14ac:dyDescent="0.25">
      <c r="A721" s="53">
        <v>720</v>
      </c>
    </row>
    <row r="722" spans="1:1" x14ac:dyDescent="0.25">
      <c r="A722" s="53">
        <v>721</v>
      </c>
    </row>
    <row r="723" spans="1:1" x14ac:dyDescent="0.25">
      <c r="A723" s="53">
        <v>722</v>
      </c>
    </row>
    <row r="724" spans="1:1" x14ac:dyDescent="0.25">
      <c r="A724" s="53">
        <v>723</v>
      </c>
    </row>
    <row r="725" spans="1:1" x14ac:dyDescent="0.25">
      <c r="A725" s="53">
        <v>724</v>
      </c>
    </row>
    <row r="726" spans="1:1" x14ac:dyDescent="0.25">
      <c r="A726" s="53">
        <v>725</v>
      </c>
    </row>
    <row r="727" spans="1:1" x14ac:dyDescent="0.25">
      <c r="A727" s="53">
        <v>726</v>
      </c>
    </row>
    <row r="728" spans="1:1" x14ac:dyDescent="0.25">
      <c r="A728" s="53">
        <v>727</v>
      </c>
    </row>
    <row r="729" spans="1:1" x14ac:dyDescent="0.25">
      <c r="A729" s="53">
        <v>728</v>
      </c>
    </row>
    <row r="730" spans="1:1" x14ac:dyDescent="0.25">
      <c r="A730" s="53">
        <v>729</v>
      </c>
    </row>
    <row r="731" spans="1:1" x14ac:dyDescent="0.25">
      <c r="A731" s="53">
        <v>730</v>
      </c>
    </row>
    <row r="732" spans="1:1" x14ac:dyDescent="0.25">
      <c r="A732" s="53">
        <v>731</v>
      </c>
    </row>
    <row r="733" spans="1:1" x14ac:dyDescent="0.25">
      <c r="A733" s="53">
        <v>732</v>
      </c>
    </row>
    <row r="734" spans="1:1" x14ac:dyDescent="0.25">
      <c r="A734" s="53">
        <v>733</v>
      </c>
    </row>
    <row r="735" spans="1:1" x14ac:dyDescent="0.25">
      <c r="A735" s="53">
        <v>734</v>
      </c>
    </row>
    <row r="736" spans="1:1" x14ac:dyDescent="0.25">
      <c r="A736" s="53">
        <v>735</v>
      </c>
    </row>
    <row r="737" spans="1:1" x14ac:dyDescent="0.25">
      <c r="A737" s="53">
        <v>736</v>
      </c>
    </row>
    <row r="738" spans="1:1" x14ac:dyDescent="0.25">
      <c r="A738" s="53">
        <v>737</v>
      </c>
    </row>
    <row r="739" spans="1:1" x14ac:dyDescent="0.25">
      <c r="A739" s="53">
        <v>738</v>
      </c>
    </row>
    <row r="740" spans="1:1" x14ac:dyDescent="0.25">
      <c r="A740" s="53">
        <v>739</v>
      </c>
    </row>
    <row r="741" spans="1:1" x14ac:dyDescent="0.25">
      <c r="A741" s="53">
        <v>740</v>
      </c>
    </row>
    <row r="742" spans="1:1" x14ac:dyDescent="0.25">
      <c r="A742" s="53">
        <v>741</v>
      </c>
    </row>
    <row r="743" spans="1:1" x14ac:dyDescent="0.25">
      <c r="A743" s="53">
        <v>742</v>
      </c>
    </row>
    <row r="744" spans="1:1" x14ac:dyDescent="0.25">
      <c r="A744" s="53">
        <v>743</v>
      </c>
    </row>
    <row r="745" spans="1:1" x14ac:dyDescent="0.25">
      <c r="A745" s="53">
        <v>744</v>
      </c>
    </row>
    <row r="746" spans="1:1" x14ac:dyDescent="0.25">
      <c r="A746" s="53">
        <v>745</v>
      </c>
    </row>
    <row r="747" spans="1:1" x14ac:dyDescent="0.25">
      <c r="A747" s="53">
        <v>746</v>
      </c>
    </row>
    <row r="748" spans="1:1" x14ac:dyDescent="0.25">
      <c r="A748" s="53">
        <v>747</v>
      </c>
    </row>
    <row r="749" spans="1:1" x14ac:dyDescent="0.25">
      <c r="A749" s="53">
        <v>748</v>
      </c>
    </row>
    <row r="750" spans="1:1" x14ac:dyDescent="0.25">
      <c r="A750" s="53">
        <v>749</v>
      </c>
    </row>
    <row r="751" spans="1:1" x14ac:dyDescent="0.25">
      <c r="A751" s="53">
        <v>750</v>
      </c>
    </row>
    <row r="752" spans="1:1" x14ac:dyDescent="0.25">
      <c r="A752" s="53">
        <v>751</v>
      </c>
    </row>
    <row r="753" spans="1:1" x14ac:dyDescent="0.25">
      <c r="A753" s="53">
        <v>752</v>
      </c>
    </row>
    <row r="754" spans="1:1" x14ac:dyDescent="0.25">
      <c r="A754" s="53">
        <v>753</v>
      </c>
    </row>
    <row r="755" spans="1:1" x14ac:dyDescent="0.25">
      <c r="A755" s="53">
        <v>754</v>
      </c>
    </row>
    <row r="756" spans="1:1" x14ac:dyDescent="0.25">
      <c r="A756" s="53">
        <v>755</v>
      </c>
    </row>
    <row r="757" spans="1:1" x14ac:dyDescent="0.25">
      <c r="A757" s="53">
        <v>756</v>
      </c>
    </row>
    <row r="758" spans="1:1" x14ac:dyDescent="0.25">
      <c r="A758" s="53">
        <v>757</v>
      </c>
    </row>
    <row r="759" spans="1:1" x14ac:dyDescent="0.25">
      <c r="A759" s="53">
        <v>758</v>
      </c>
    </row>
    <row r="760" spans="1:1" x14ac:dyDescent="0.25">
      <c r="A760" s="53">
        <v>759</v>
      </c>
    </row>
    <row r="761" spans="1:1" x14ac:dyDescent="0.25">
      <c r="A761" s="53">
        <v>760</v>
      </c>
    </row>
    <row r="762" spans="1:1" x14ac:dyDescent="0.25">
      <c r="A762" s="53">
        <v>761</v>
      </c>
    </row>
    <row r="763" spans="1:1" x14ac:dyDescent="0.25">
      <c r="A763" s="53">
        <v>762</v>
      </c>
    </row>
    <row r="764" spans="1:1" x14ac:dyDescent="0.25">
      <c r="A764" s="53">
        <v>763</v>
      </c>
    </row>
    <row r="765" spans="1:1" x14ac:dyDescent="0.25">
      <c r="A765" s="53">
        <v>764</v>
      </c>
    </row>
    <row r="766" spans="1:1" x14ac:dyDescent="0.25">
      <c r="A766" s="53">
        <v>765</v>
      </c>
    </row>
    <row r="767" spans="1:1" x14ac:dyDescent="0.25">
      <c r="A767" s="53">
        <v>766</v>
      </c>
    </row>
    <row r="768" spans="1:1" x14ac:dyDescent="0.25">
      <c r="A768" s="53">
        <v>767</v>
      </c>
    </row>
    <row r="769" spans="1:1" x14ac:dyDescent="0.25">
      <c r="A769" s="53">
        <v>768</v>
      </c>
    </row>
    <row r="770" spans="1:1" x14ac:dyDescent="0.25">
      <c r="A770" s="53">
        <v>769</v>
      </c>
    </row>
    <row r="771" spans="1:1" x14ac:dyDescent="0.25">
      <c r="A771" s="53">
        <v>770</v>
      </c>
    </row>
    <row r="772" spans="1:1" x14ac:dyDescent="0.25">
      <c r="A772" s="53">
        <v>771</v>
      </c>
    </row>
    <row r="773" spans="1:1" x14ac:dyDescent="0.25">
      <c r="A773" s="53">
        <v>772</v>
      </c>
    </row>
    <row r="774" spans="1:1" x14ac:dyDescent="0.25">
      <c r="A774" s="53">
        <v>773</v>
      </c>
    </row>
    <row r="775" spans="1:1" x14ac:dyDescent="0.25">
      <c r="A775" s="53">
        <v>774</v>
      </c>
    </row>
    <row r="776" spans="1:1" x14ac:dyDescent="0.25">
      <c r="A776" s="53">
        <v>775</v>
      </c>
    </row>
    <row r="777" spans="1:1" x14ac:dyDescent="0.25">
      <c r="A777" s="53">
        <v>776</v>
      </c>
    </row>
    <row r="778" spans="1:1" x14ac:dyDescent="0.25">
      <c r="A778" s="53">
        <v>777</v>
      </c>
    </row>
    <row r="779" spans="1:1" x14ac:dyDescent="0.25">
      <c r="A779" s="53">
        <v>778</v>
      </c>
    </row>
    <row r="780" spans="1:1" x14ac:dyDescent="0.25">
      <c r="A780" s="53">
        <v>779</v>
      </c>
    </row>
    <row r="781" spans="1:1" x14ac:dyDescent="0.25">
      <c r="A781" s="53">
        <v>780</v>
      </c>
    </row>
    <row r="782" spans="1:1" x14ac:dyDescent="0.25">
      <c r="A782" s="53">
        <v>781</v>
      </c>
    </row>
    <row r="783" spans="1:1" x14ac:dyDescent="0.25">
      <c r="A783" s="53">
        <v>782</v>
      </c>
    </row>
    <row r="784" spans="1:1" x14ac:dyDescent="0.25">
      <c r="A784" s="53">
        <v>783</v>
      </c>
    </row>
    <row r="785" spans="1:1" x14ac:dyDescent="0.25">
      <c r="A785" s="53">
        <v>784</v>
      </c>
    </row>
    <row r="786" spans="1:1" x14ac:dyDescent="0.25">
      <c r="A786" s="53">
        <v>785</v>
      </c>
    </row>
    <row r="787" spans="1:1" x14ac:dyDescent="0.25">
      <c r="A787" s="53">
        <v>786</v>
      </c>
    </row>
    <row r="788" spans="1:1" x14ac:dyDescent="0.25">
      <c r="A788" s="53">
        <v>787</v>
      </c>
    </row>
    <row r="789" spans="1:1" x14ac:dyDescent="0.25">
      <c r="A789" s="53">
        <v>788</v>
      </c>
    </row>
    <row r="790" spans="1:1" x14ac:dyDescent="0.25">
      <c r="A790" s="53">
        <v>789</v>
      </c>
    </row>
    <row r="791" spans="1:1" x14ac:dyDescent="0.25">
      <c r="A791" s="53">
        <v>790</v>
      </c>
    </row>
    <row r="792" spans="1:1" x14ac:dyDescent="0.25">
      <c r="A792" s="53">
        <v>791</v>
      </c>
    </row>
    <row r="793" spans="1:1" x14ac:dyDescent="0.25">
      <c r="A793" s="53">
        <v>792</v>
      </c>
    </row>
    <row r="794" spans="1:1" x14ac:dyDescent="0.25">
      <c r="A794" s="53">
        <v>793</v>
      </c>
    </row>
    <row r="795" spans="1:1" x14ac:dyDescent="0.25">
      <c r="A795" s="53">
        <v>794</v>
      </c>
    </row>
    <row r="796" spans="1:1" x14ac:dyDescent="0.25">
      <c r="A796" s="53">
        <v>795</v>
      </c>
    </row>
    <row r="797" spans="1:1" x14ac:dyDescent="0.25">
      <c r="A797" s="53">
        <v>796</v>
      </c>
    </row>
    <row r="798" spans="1:1" x14ac:dyDescent="0.25">
      <c r="A798" s="53">
        <v>797</v>
      </c>
    </row>
    <row r="799" spans="1:1" x14ac:dyDescent="0.25">
      <c r="A799" s="53">
        <v>798</v>
      </c>
    </row>
    <row r="800" spans="1:1" x14ac:dyDescent="0.25">
      <c r="A800" s="53">
        <v>799</v>
      </c>
    </row>
    <row r="801" spans="1:1" x14ac:dyDescent="0.25">
      <c r="A801" s="53">
        <v>800</v>
      </c>
    </row>
    <row r="802" spans="1:1" x14ac:dyDescent="0.25">
      <c r="A802" s="53">
        <v>801</v>
      </c>
    </row>
    <row r="803" spans="1:1" x14ac:dyDescent="0.25">
      <c r="A803" s="53">
        <v>802</v>
      </c>
    </row>
    <row r="804" spans="1:1" x14ac:dyDescent="0.25">
      <c r="A804" s="53">
        <v>803</v>
      </c>
    </row>
    <row r="805" spans="1:1" x14ac:dyDescent="0.25">
      <c r="A805" s="53">
        <v>804</v>
      </c>
    </row>
    <row r="806" spans="1:1" x14ac:dyDescent="0.25">
      <c r="A806" s="53">
        <v>805</v>
      </c>
    </row>
    <row r="807" spans="1:1" x14ac:dyDescent="0.25">
      <c r="A807" s="53">
        <v>806</v>
      </c>
    </row>
    <row r="808" spans="1:1" x14ac:dyDescent="0.25">
      <c r="A808" s="53">
        <v>807</v>
      </c>
    </row>
    <row r="809" spans="1:1" x14ac:dyDescent="0.25">
      <c r="A809" s="53">
        <v>808</v>
      </c>
    </row>
    <row r="810" spans="1:1" x14ac:dyDescent="0.25">
      <c r="A810" s="53">
        <v>809</v>
      </c>
    </row>
    <row r="811" spans="1:1" x14ac:dyDescent="0.25">
      <c r="A811" s="53">
        <v>810</v>
      </c>
    </row>
    <row r="812" spans="1:1" x14ac:dyDescent="0.25">
      <c r="A812" s="53">
        <v>811</v>
      </c>
    </row>
    <row r="813" spans="1:1" x14ac:dyDescent="0.25">
      <c r="A813" s="53">
        <v>812</v>
      </c>
    </row>
    <row r="814" spans="1:1" x14ac:dyDescent="0.25">
      <c r="A814" s="53">
        <v>813</v>
      </c>
    </row>
    <row r="815" spans="1:1" x14ac:dyDescent="0.25">
      <c r="A815" s="53">
        <v>814</v>
      </c>
    </row>
    <row r="816" spans="1:1" x14ac:dyDescent="0.25">
      <c r="A816" s="53">
        <v>815</v>
      </c>
    </row>
    <row r="817" spans="1:1" x14ac:dyDescent="0.25">
      <c r="A817" s="53">
        <v>816</v>
      </c>
    </row>
    <row r="818" spans="1:1" x14ac:dyDescent="0.25">
      <c r="A818" s="53">
        <v>817</v>
      </c>
    </row>
    <row r="819" spans="1:1" x14ac:dyDescent="0.25">
      <c r="A819" s="53">
        <v>818</v>
      </c>
    </row>
    <row r="820" spans="1:1" x14ac:dyDescent="0.25">
      <c r="A820" s="53">
        <v>819</v>
      </c>
    </row>
    <row r="821" spans="1:1" x14ac:dyDescent="0.25">
      <c r="A821" s="53">
        <v>820</v>
      </c>
    </row>
    <row r="822" spans="1:1" x14ac:dyDescent="0.25">
      <c r="A822" s="53">
        <v>821</v>
      </c>
    </row>
    <row r="823" spans="1:1" x14ac:dyDescent="0.25">
      <c r="A823" s="53">
        <v>822</v>
      </c>
    </row>
    <row r="824" spans="1:1" x14ac:dyDescent="0.25">
      <c r="A824" s="53">
        <v>823</v>
      </c>
    </row>
    <row r="825" spans="1:1" x14ac:dyDescent="0.25">
      <c r="A825" s="53">
        <v>824</v>
      </c>
    </row>
    <row r="826" spans="1:1" x14ac:dyDescent="0.25">
      <c r="A826" s="53">
        <v>825</v>
      </c>
    </row>
    <row r="827" spans="1:1" x14ac:dyDescent="0.25">
      <c r="A827" s="53">
        <v>826</v>
      </c>
    </row>
    <row r="828" spans="1:1" x14ac:dyDescent="0.25">
      <c r="A828" s="53">
        <v>827</v>
      </c>
    </row>
    <row r="829" spans="1:1" x14ac:dyDescent="0.25">
      <c r="A829" s="53">
        <v>828</v>
      </c>
    </row>
    <row r="830" spans="1:1" x14ac:dyDescent="0.25">
      <c r="A830" s="53">
        <v>829</v>
      </c>
    </row>
    <row r="831" spans="1:1" x14ac:dyDescent="0.25">
      <c r="A831" s="53">
        <v>830</v>
      </c>
    </row>
    <row r="832" spans="1:1" x14ac:dyDescent="0.25">
      <c r="A832" s="53">
        <v>831</v>
      </c>
    </row>
    <row r="833" spans="1:1" x14ac:dyDescent="0.25">
      <c r="A833" s="53">
        <v>832</v>
      </c>
    </row>
    <row r="834" spans="1:1" x14ac:dyDescent="0.25">
      <c r="A834" s="53">
        <v>833</v>
      </c>
    </row>
    <row r="835" spans="1:1" x14ac:dyDescent="0.25">
      <c r="A835" s="53">
        <v>834</v>
      </c>
    </row>
    <row r="836" spans="1:1" x14ac:dyDescent="0.25">
      <c r="A836" s="53">
        <v>835</v>
      </c>
    </row>
    <row r="837" spans="1:1" x14ac:dyDescent="0.25">
      <c r="A837" s="53">
        <v>836</v>
      </c>
    </row>
    <row r="838" spans="1:1" x14ac:dyDescent="0.25">
      <c r="A838" s="53">
        <v>837</v>
      </c>
    </row>
    <row r="839" spans="1:1" x14ac:dyDescent="0.25">
      <c r="A839" s="53">
        <v>838</v>
      </c>
    </row>
    <row r="840" spans="1:1" x14ac:dyDescent="0.25">
      <c r="A840" s="53">
        <v>839</v>
      </c>
    </row>
    <row r="841" spans="1:1" x14ac:dyDescent="0.25">
      <c r="A841" s="53">
        <v>840</v>
      </c>
    </row>
    <row r="842" spans="1:1" x14ac:dyDescent="0.25">
      <c r="A842" s="53">
        <v>841</v>
      </c>
    </row>
    <row r="843" spans="1:1" x14ac:dyDescent="0.25">
      <c r="A843" s="53">
        <v>842</v>
      </c>
    </row>
    <row r="844" spans="1:1" x14ac:dyDescent="0.25">
      <c r="A844" s="53">
        <v>843</v>
      </c>
    </row>
    <row r="845" spans="1:1" x14ac:dyDescent="0.25">
      <c r="A845" s="53">
        <v>844</v>
      </c>
    </row>
    <row r="846" spans="1:1" x14ac:dyDescent="0.25">
      <c r="A846" s="53">
        <v>845</v>
      </c>
    </row>
    <row r="847" spans="1:1" x14ac:dyDescent="0.25">
      <c r="A847" s="53">
        <v>846</v>
      </c>
    </row>
    <row r="848" spans="1:1" x14ac:dyDescent="0.25">
      <c r="A848" s="53">
        <v>847</v>
      </c>
    </row>
    <row r="849" spans="1:1" x14ac:dyDescent="0.25">
      <c r="A849" s="53">
        <v>848</v>
      </c>
    </row>
    <row r="850" spans="1:1" x14ac:dyDescent="0.25">
      <c r="A850" s="53">
        <v>849</v>
      </c>
    </row>
    <row r="851" spans="1:1" x14ac:dyDescent="0.25">
      <c r="A851" s="53">
        <v>850</v>
      </c>
    </row>
    <row r="852" spans="1:1" x14ac:dyDescent="0.25">
      <c r="A852" s="53">
        <v>851</v>
      </c>
    </row>
    <row r="853" spans="1:1" x14ac:dyDescent="0.25">
      <c r="A853" s="53">
        <v>852</v>
      </c>
    </row>
    <row r="854" spans="1:1" x14ac:dyDescent="0.25">
      <c r="A854" s="53">
        <v>853</v>
      </c>
    </row>
    <row r="855" spans="1:1" x14ac:dyDescent="0.25">
      <c r="A855" s="53">
        <v>854</v>
      </c>
    </row>
    <row r="856" spans="1:1" x14ac:dyDescent="0.25">
      <c r="A856" s="53">
        <v>855</v>
      </c>
    </row>
    <row r="857" spans="1:1" x14ac:dyDescent="0.25">
      <c r="A857" s="53">
        <v>856</v>
      </c>
    </row>
    <row r="858" spans="1:1" x14ac:dyDescent="0.25">
      <c r="A858" s="53">
        <v>857</v>
      </c>
    </row>
    <row r="859" spans="1:1" x14ac:dyDescent="0.25">
      <c r="A859" s="53">
        <v>858</v>
      </c>
    </row>
    <row r="860" spans="1:1" x14ac:dyDescent="0.25">
      <c r="A860" s="53">
        <v>859</v>
      </c>
    </row>
    <row r="861" spans="1:1" x14ac:dyDescent="0.25">
      <c r="A861" s="53">
        <v>860</v>
      </c>
    </row>
    <row r="862" spans="1:1" x14ac:dyDescent="0.25">
      <c r="A862" s="53">
        <v>861</v>
      </c>
    </row>
    <row r="863" spans="1:1" x14ac:dyDescent="0.25">
      <c r="A863" s="53">
        <v>862</v>
      </c>
    </row>
    <row r="864" spans="1:1" x14ac:dyDescent="0.25">
      <c r="A864" s="53">
        <v>863</v>
      </c>
    </row>
    <row r="865" spans="1:1" x14ac:dyDescent="0.25">
      <c r="A865" s="53">
        <v>864</v>
      </c>
    </row>
    <row r="866" spans="1:1" x14ac:dyDescent="0.25">
      <c r="A866" s="53">
        <v>865</v>
      </c>
    </row>
    <row r="867" spans="1:1" x14ac:dyDescent="0.25">
      <c r="A867" s="53">
        <v>866</v>
      </c>
    </row>
    <row r="868" spans="1:1" x14ac:dyDescent="0.25">
      <c r="A868" s="53">
        <v>867</v>
      </c>
    </row>
    <row r="869" spans="1:1" x14ac:dyDescent="0.25">
      <c r="A869" s="53">
        <v>868</v>
      </c>
    </row>
    <row r="870" spans="1:1" x14ac:dyDescent="0.25">
      <c r="A870" s="53">
        <v>869</v>
      </c>
    </row>
    <row r="871" spans="1:1" x14ac:dyDescent="0.25">
      <c r="A871" s="53">
        <v>870</v>
      </c>
    </row>
    <row r="872" spans="1:1" x14ac:dyDescent="0.25">
      <c r="A872" s="53">
        <v>871</v>
      </c>
    </row>
    <row r="873" spans="1:1" x14ac:dyDescent="0.25">
      <c r="A873" s="53">
        <v>872</v>
      </c>
    </row>
    <row r="874" spans="1:1" x14ac:dyDescent="0.25">
      <c r="A874" s="53">
        <v>873</v>
      </c>
    </row>
    <row r="875" spans="1:1" x14ac:dyDescent="0.25">
      <c r="A875" s="53">
        <v>874</v>
      </c>
    </row>
    <row r="876" spans="1:1" x14ac:dyDescent="0.25">
      <c r="A876" s="53">
        <v>875</v>
      </c>
    </row>
    <row r="877" spans="1:1" x14ac:dyDescent="0.25">
      <c r="A877" s="53">
        <v>876</v>
      </c>
    </row>
    <row r="878" spans="1:1" x14ac:dyDescent="0.25">
      <c r="A878" s="53">
        <v>877</v>
      </c>
    </row>
    <row r="879" spans="1:1" x14ac:dyDescent="0.25">
      <c r="A879" s="53">
        <v>878</v>
      </c>
    </row>
    <row r="880" spans="1:1" x14ac:dyDescent="0.25">
      <c r="A880" s="53">
        <v>879</v>
      </c>
    </row>
    <row r="881" spans="1:1" x14ac:dyDescent="0.25">
      <c r="A881" s="53">
        <v>880</v>
      </c>
    </row>
    <row r="882" spans="1:1" x14ac:dyDescent="0.25">
      <c r="A882" s="53">
        <v>881</v>
      </c>
    </row>
    <row r="883" spans="1:1" x14ac:dyDescent="0.25">
      <c r="A883" s="53">
        <v>882</v>
      </c>
    </row>
    <row r="884" spans="1:1" x14ac:dyDescent="0.25">
      <c r="A884" s="53">
        <v>883</v>
      </c>
    </row>
    <row r="885" spans="1:1" x14ac:dyDescent="0.25">
      <c r="A885" s="53">
        <v>884</v>
      </c>
    </row>
    <row r="886" spans="1:1" x14ac:dyDescent="0.25">
      <c r="A886" s="53">
        <v>885</v>
      </c>
    </row>
    <row r="887" spans="1:1" x14ac:dyDescent="0.25">
      <c r="A887" s="53">
        <v>886</v>
      </c>
    </row>
    <row r="888" spans="1:1" x14ac:dyDescent="0.25">
      <c r="A888" s="53">
        <v>887</v>
      </c>
    </row>
    <row r="889" spans="1:1" x14ac:dyDescent="0.25">
      <c r="A889" s="53">
        <v>888</v>
      </c>
    </row>
    <row r="890" spans="1:1" x14ac:dyDescent="0.25">
      <c r="A890" s="53">
        <v>889</v>
      </c>
    </row>
    <row r="891" spans="1:1" x14ac:dyDescent="0.25">
      <c r="A891" s="53">
        <v>890</v>
      </c>
    </row>
    <row r="892" spans="1:1" x14ac:dyDescent="0.25">
      <c r="A892" s="53">
        <v>891</v>
      </c>
    </row>
    <row r="893" spans="1:1" x14ac:dyDescent="0.25">
      <c r="A893" s="53">
        <v>892</v>
      </c>
    </row>
    <row r="894" spans="1:1" x14ac:dyDescent="0.25">
      <c r="A894" s="53">
        <v>893</v>
      </c>
    </row>
    <row r="895" spans="1:1" x14ac:dyDescent="0.25">
      <c r="A895" s="53">
        <v>894</v>
      </c>
    </row>
    <row r="896" spans="1:1" x14ac:dyDescent="0.25">
      <c r="A896" s="53">
        <v>895</v>
      </c>
    </row>
    <row r="897" spans="1:1" x14ac:dyDescent="0.25">
      <c r="A897" s="53">
        <v>896</v>
      </c>
    </row>
    <row r="898" spans="1:1" x14ac:dyDescent="0.25">
      <c r="A898" s="53">
        <v>897</v>
      </c>
    </row>
    <row r="899" spans="1:1" x14ac:dyDescent="0.25">
      <c r="A899" s="53">
        <v>898</v>
      </c>
    </row>
    <row r="900" spans="1:1" x14ac:dyDescent="0.25">
      <c r="A900" s="53">
        <v>899</v>
      </c>
    </row>
    <row r="901" spans="1:1" x14ac:dyDescent="0.25">
      <c r="A901" s="53">
        <v>900</v>
      </c>
    </row>
    <row r="902" spans="1:1" x14ac:dyDescent="0.25">
      <c r="A902" s="53">
        <v>901</v>
      </c>
    </row>
    <row r="903" spans="1:1" x14ac:dyDescent="0.25">
      <c r="A903" s="53">
        <v>902</v>
      </c>
    </row>
    <row r="904" spans="1:1" x14ac:dyDescent="0.25">
      <c r="A904" s="53">
        <v>903</v>
      </c>
    </row>
    <row r="905" spans="1:1" x14ac:dyDescent="0.25">
      <c r="A905" s="53">
        <v>904</v>
      </c>
    </row>
    <row r="906" spans="1:1" x14ac:dyDescent="0.25">
      <c r="A906" s="53">
        <v>905</v>
      </c>
    </row>
    <row r="907" spans="1:1" x14ac:dyDescent="0.25">
      <c r="A907" s="53">
        <v>906</v>
      </c>
    </row>
    <row r="908" spans="1:1" x14ac:dyDescent="0.25">
      <c r="A908" s="53">
        <v>907</v>
      </c>
    </row>
    <row r="909" spans="1:1" x14ac:dyDescent="0.25">
      <c r="A909" s="53">
        <v>908</v>
      </c>
    </row>
    <row r="910" spans="1:1" x14ac:dyDescent="0.25">
      <c r="A910" s="53">
        <v>909</v>
      </c>
    </row>
    <row r="911" spans="1:1" x14ac:dyDescent="0.25">
      <c r="A911" s="53">
        <v>910</v>
      </c>
    </row>
    <row r="912" spans="1:1" x14ac:dyDescent="0.25">
      <c r="A912" s="53">
        <v>911</v>
      </c>
    </row>
    <row r="913" spans="1:1" x14ac:dyDescent="0.25">
      <c r="A913" s="53">
        <v>912</v>
      </c>
    </row>
    <row r="914" spans="1:1" x14ac:dyDescent="0.25">
      <c r="A914" s="53">
        <v>913</v>
      </c>
    </row>
    <row r="915" spans="1:1" x14ac:dyDescent="0.25">
      <c r="A915" s="53">
        <v>914</v>
      </c>
    </row>
    <row r="916" spans="1:1" x14ac:dyDescent="0.25">
      <c r="A916" s="53">
        <v>915</v>
      </c>
    </row>
    <row r="917" spans="1:1" x14ac:dyDescent="0.25">
      <c r="A917" s="53">
        <v>916</v>
      </c>
    </row>
    <row r="918" spans="1:1" x14ac:dyDescent="0.25">
      <c r="A918" s="53">
        <v>917</v>
      </c>
    </row>
    <row r="919" spans="1:1" x14ac:dyDescent="0.25">
      <c r="A919" s="53">
        <v>918</v>
      </c>
    </row>
    <row r="920" spans="1:1" x14ac:dyDescent="0.25">
      <c r="A920" s="53">
        <v>919</v>
      </c>
    </row>
    <row r="921" spans="1:1" x14ac:dyDescent="0.25">
      <c r="A921" s="53">
        <v>920</v>
      </c>
    </row>
    <row r="922" spans="1:1" x14ac:dyDescent="0.25">
      <c r="A922" s="53">
        <v>921</v>
      </c>
    </row>
    <row r="923" spans="1:1" x14ac:dyDescent="0.25">
      <c r="A923" s="53">
        <v>922</v>
      </c>
    </row>
    <row r="924" spans="1:1" x14ac:dyDescent="0.25">
      <c r="A924" s="53">
        <v>923</v>
      </c>
    </row>
    <row r="925" spans="1:1" x14ac:dyDescent="0.25">
      <c r="A925" s="53">
        <v>924</v>
      </c>
    </row>
    <row r="926" spans="1:1" x14ac:dyDescent="0.25">
      <c r="A926" s="53">
        <v>925</v>
      </c>
    </row>
    <row r="927" spans="1:1" x14ac:dyDescent="0.25">
      <c r="A927" s="53">
        <v>926</v>
      </c>
    </row>
    <row r="928" spans="1:1" x14ac:dyDescent="0.25">
      <c r="A928" s="53">
        <v>927</v>
      </c>
    </row>
    <row r="929" spans="1:1" x14ac:dyDescent="0.25">
      <c r="A929" s="53">
        <v>928</v>
      </c>
    </row>
    <row r="930" spans="1:1" x14ac:dyDescent="0.25">
      <c r="A930" s="53">
        <v>929</v>
      </c>
    </row>
    <row r="931" spans="1:1" x14ac:dyDescent="0.25">
      <c r="A931" s="53">
        <v>930</v>
      </c>
    </row>
    <row r="932" spans="1:1" x14ac:dyDescent="0.25">
      <c r="A932" s="53">
        <v>931</v>
      </c>
    </row>
    <row r="933" spans="1:1" x14ac:dyDescent="0.25">
      <c r="A933" s="53">
        <v>932</v>
      </c>
    </row>
    <row r="934" spans="1:1" x14ac:dyDescent="0.25">
      <c r="A934" s="53">
        <v>933</v>
      </c>
    </row>
    <row r="935" spans="1:1" x14ac:dyDescent="0.25">
      <c r="A935" s="53">
        <v>934</v>
      </c>
    </row>
    <row r="936" spans="1:1" x14ac:dyDescent="0.25">
      <c r="A936" s="53">
        <v>935</v>
      </c>
    </row>
    <row r="937" spans="1:1" x14ac:dyDescent="0.25">
      <c r="A937" s="53">
        <v>936</v>
      </c>
    </row>
    <row r="938" spans="1:1" x14ac:dyDescent="0.25">
      <c r="A938" s="53">
        <v>937</v>
      </c>
    </row>
    <row r="939" spans="1:1" x14ac:dyDescent="0.25">
      <c r="A939" s="53">
        <v>938</v>
      </c>
    </row>
    <row r="940" spans="1:1" x14ac:dyDescent="0.25">
      <c r="A940" s="53">
        <v>939</v>
      </c>
    </row>
    <row r="941" spans="1:1" x14ac:dyDescent="0.25">
      <c r="A941" s="53">
        <v>940</v>
      </c>
    </row>
    <row r="942" spans="1:1" x14ac:dyDescent="0.25">
      <c r="A942" s="53">
        <v>941</v>
      </c>
    </row>
    <row r="943" spans="1:1" x14ac:dyDescent="0.25">
      <c r="A943" s="53">
        <v>942</v>
      </c>
    </row>
    <row r="944" spans="1:1" x14ac:dyDescent="0.25">
      <c r="A944" s="53">
        <v>943</v>
      </c>
    </row>
    <row r="945" spans="1:1" x14ac:dyDescent="0.25">
      <c r="A945" s="53">
        <v>944</v>
      </c>
    </row>
    <row r="946" spans="1:1" x14ac:dyDescent="0.25">
      <c r="A946" s="53">
        <v>945</v>
      </c>
    </row>
    <row r="947" spans="1:1" x14ac:dyDescent="0.25">
      <c r="A947" s="53">
        <v>946</v>
      </c>
    </row>
    <row r="948" spans="1:1" x14ac:dyDescent="0.25">
      <c r="A948" s="53">
        <v>947</v>
      </c>
    </row>
    <row r="949" spans="1:1" x14ac:dyDescent="0.25">
      <c r="A949" s="53">
        <v>948</v>
      </c>
    </row>
    <row r="950" spans="1:1" x14ac:dyDescent="0.25">
      <c r="A950" s="53">
        <v>949</v>
      </c>
    </row>
    <row r="951" spans="1:1" x14ac:dyDescent="0.25">
      <c r="A951" s="53">
        <v>950</v>
      </c>
    </row>
    <row r="952" spans="1:1" x14ac:dyDescent="0.25">
      <c r="A952" s="53">
        <v>951</v>
      </c>
    </row>
    <row r="953" spans="1:1" x14ac:dyDescent="0.25">
      <c r="A953" s="53">
        <v>952</v>
      </c>
    </row>
    <row r="954" spans="1:1" x14ac:dyDescent="0.25">
      <c r="A954" s="53">
        <v>953</v>
      </c>
    </row>
    <row r="955" spans="1:1" x14ac:dyDescent="0.25">
      <c r="A955" s="53">
        <v>954</v>
      </c>
    </row>
    <row r="956" spans="1:1" x14ac:dyDescent="0.25">
      <c r="A956" s="53">
        <v>955</v>
      </c>
    </row>
    <row r="957" spans="1:1" x14ac:dyDescent="0.25">
      <c r="A957" s="53">
        <v>956</v>
      </c>
    </row>
    <row r="958" spans="1:1" x14ac:dyDescent="0.25">
      <c r="A958" s="53">
        <v>957</v>
      </c>
    </row>
    <row r="959" spans="1:1" x14ac:dyDescent="0.25">
      <c r="A959" s="53">
        <v>958</v>
      </c>
    </row>
    <row r="960" spans="1:1" x14ac:dyDescent="0.25">
      <c r="A960" s="53">
        <v>959</v>
      </c>
    </row>
    <row r="961" spans="1:1" x14ac:dyDescent="0.25">
      <c r="A961" s="53">
        <v>960</v>
      </c>
    </row>
    <row r="962" spans="1:1" x14ac:dyDescent="0.25">
      <c r="A962" s="53">
        <v>961</v>
      </c>
    </row>
    <row r="963" spans="1:1" x14ac:dyDescent="0.25">
      <c r="A963" s="53">
        <v>962</v>
      </c>
    </row>
    <row r="964" spans="1:1" x14ac:dyDescent="0.25">
      <c r="A964" s="53">
        <v>963</v>
      </c>
    </row>
    <row r="965" spans="1:1" x14ac:dyDescent="0.25">
      <c r="A965" s="53">
        <v>964</v>
      </c>
    </row>
    <row r="966" spans="1:1" x14ac:dyDescent="0.25">
      <c r="A966" s="53">
        <v>965</v>
      </c>
    </row>
    <row r="967" spans="1:1" x14ac:dyDescent="0.25">
      <c r="A967" s="53">
        <v>966</v>
      </c>
    </row>
    <row r="968" spans="1:1" x14ac:dyDescent="0.25">
      <c r="A968" s="53">
        <v>967</v>
      </c>
    </row>
    <row r="969" spans="1:1" x14ac:dyDescent="0.25">
      <c r="A969" s="53">
        <v>968</v>
      </c>
    </row>
    <row r="970" spans="1:1" x14ac:dyDescent="0.25">
      <c r="A970" s="53">
        <v>969</v>
      </c>
    </row>
    <row r="971" spans="1:1" x14ac:dyDescent="0.25">
      <c r="A971" s="53">
        <v>970</v>
      </c>
    </row>
    <row r="972" spans="1:1" x14ac:dyDescent="0.25">
      <c r="A972" s="53">
        <v>971</v>
      </c>
    </row>
    <row r="973" spans="1:1" x14ac:dyDescent="0.25">
      <c r="A973" s="53">
        <v>972</v>
      </c>
    </row>
    <row r="974" spans="1:1" x14ac:dyDescent="0.25">
      <c r="A974" s="53">
        <v>973</v>
      </c>
    </row>
    <row r="975" spans="1:1" x14ac:dyDescent="0.25">
      <c r="A975" s="53">
        <v>974</v>
      </c>
    </row>
    <row r="976" spans="1:1" x14ac:dyDescent="0.25">
      <c r="A976" s="53">
        <v>975</v>
      </c>
    </row>
    <row r="977" spans="1:1" x14ac:dyDescent="0.25">
      <c r="A977" s="53">
        <v>976</v>
      </c>
    </row>
    <row r="978" spans="1:1" x14ac:dyDescent="0.25">
      <c r="A978" s="53">
        <v>977</v>
      </c>
    </row>
    <row r="979" spans="1:1" x14ac:dyDescent="0.25">
      <c r="A979" s="53">
        <v>978</v>
      </c>
    </row>
    <row r="980" spans="1:1" x14ac:dyDescent="0.25">
      <c r="A980" s="53">
        <v>979</v>
      </c>
    </row>
    <row r="981" spans="1:1" x14ac:dyDescent="0.25">
      <c r="A981" s="53">
        <v>980</v>
      </c>
    </row>
    <row r="982" spans="1:1" x14ac:dyDescent="0.25">
      <c r="A982" s="53">
        <v>981</v>
      </c>
    </row>
    <row r="983" spans="1:1" x14ac:dyDescent="0.25">
      <c r="A983" s="53">
        <v>982</v>
      </c>
    </row>
    <row r="984" spans="1:1" x14ac:dyDescent="0.25">
      <c r="A984" s="53">
        <v>983</v>
      </c>
    </row>
    <row r="985" spans="1:1" x14ac:dyDescent="0.25">
      <c r="A985" s="53">
        <v>984</v>
      </c>
    </row>
    <row r="986" spans="1:1" x14ac:dyDescent="0.25">
      <c r="A986" s="53">
        <v>985</v>
      </c>
    </row>
    <row r="987" spans="1:1" x14ac:dyDescent="0.25">
      <c r="A987" s="53">
        <v>986</v>
      </c>
    </row>
    <row r="988" spans="1:1" x14ac:dyDescent="0.25">
      <c r="A988" s="53">
        <v>987</v>
      </c>
    </row>
    <row r="989" spans="1:1" x14ac:dyDescent="0.25">
      <c r="A989" s="53">
        <v>988</v>
      </c>
    </row>
    <row r="990" spans="1:1" x14ac:dyDescent="0.25">
      <c r="A990" s="53">
        <v>989</v>
      </c>
    </row>
    <row r="991" spans="1:1" x14ac:dyDescent="0.25">
      <c r="A991" s="53">
        <v>990</v>
      </c>
    </row>
    <row r="992" spans="1:1" x14ac:dyDescent="0.25">
      <c r="A992" s="53">
        <v>991</v>
      </c>
    </row>
    <row r="993" spans="1:1" x14ac:dyDescent="0.25">
      <c r="A993" s="53">
        <v>992</v>
      </c>
    </row>
    <row r="994" spans="1:1" x14ac:dyDescent="0.25">
      <c r="A994" s="53">
        <v>993</v>
      </c>
    </row>
    <row r="995" spans="1:1" x14ac:dyDescent="0.25">
      <c r="A995" s="53">
        <v>994</v>
      </c>
    </row>
    <row r="996" spans="1:1" x14ac:dyDescent="0.25">
      <c r="A996" s="53">
        <v>995</v>
      </c>
    </row>
    <row r="997" spans="1:1" x14ac:dyDescent="0.25">
      <c r="A997" s="53">
        <v>996</v>
      </c>
    </row>
    <row r="998" spans="1:1" x14ac:dyDescent="0.25">
      <c r="A998" s="53">
        <v>997</v>
      </c>
    </row>
    <row r="999" spans="1:1" x14ac:dyDescent="0.25">
      <c r="A999" s="53">
        <v>998</v>
      </c>
    </row>
    <row r="1000" spans="1:1" x14ac:dyDescent="0.25">
      <c r="A1000" s="53">
        <v>999</v>
      </c>
    </row>
    <row r="1001" spans="1:1" x14ac:dyDescent="0.25">
      <c r="A1001" s="53">
        <v>1000</v>
      </c>
    </row>
    <row r="1002" spans="1:1" x14ac:dyDescent="0.25">
      <c r="A1002" s="53">
        <v>1001</v>
      </c>
    </row>
    <row r="1003" spans="1:1" x14ac:dyDescent="0.25">
      <c r="A1003" s="53">
        <v>1002</v>
      </c>
    </row>
    <row r="1004" spans="1:1" x14ac:dyDescent="0.25">
      <c r="A1004" s="53">
        <v>1003</v>
      </c>
    </row>
    <row r="1005" spans="1:1" x14ac:dyDescent="0.25">
      <c r="A1005" s="53">
        <v>1004</v>
      </c>
    </row>
    <row r="1006" spans="1:1" x14ac:dyDescent="0.25">
      <c r="A1006" s="53">
        <v>1005</v>
      </c>
    </row>
    <row r="1007" spans="1:1" x14ac:dyDescent="0.25">
      <c r="A1007" s="53">
        <v>1006</v>
      </c>
    </row>
    <row r="1008" spans="1:1" x14ac:dyDescent="0.25">
      <c r="A1008" s="53">
        <v>1007</v>
      </c>
    </row>
    <row r="1009" spans="1:1" x14ac:dyDescent="0.25">
      <c r="A1009" s="53">
        <v>1008</v>
      </c>
    </row>
    <row r="1010" spans="1:1" x14ac:dyDescent="0.25">
      <c r="A1010" s="53">
        <v>1009</v>
      </c>
    </row>
    <row r="1011" spans="1:1" x14ac:dyDescent="0.25">
      <c r="A1011" s="53">
        <v>1010</v>
      </c>
    </row>
    <row r="1012" spans="1:1" x14ac:dyDescent="0.25">
      <c r="A1012" s="53">
        <v>1011</v>
      </c>
    </row>
    <row r="1013" spans="1:1" x14ac:dyDescent="0.25">
      <c r="A1013" s="53">
        <v>1012</v>
      </c>
    </row>
    <row r="1014" spans="1:1" x14ac:dyDescent="0.25">
      <c r="A1014" s="53">
        <v>1013</v>
      </c>
    </row>
    <row r="1015" spans="1:1" x14ac:dyDescent="0.25">
      <c r="A1015" s="53">
        <v>1014</v>
      </c>
    </row>
    <row r="1016" spans="1:1" x14ac:dyDescent="0.25">
      <c r="A1016" s="53">
        <v>1015</v>
      </c>
    </row>
    <row r="1017" spans="1:1" x14ac:dyDescent="0.25">
      <c r="A1017" s="53">
        <v>1016</v>
      </c>
    </row>
    <row r="1018" spans="1:1" x14ac:dyDescent="0.25">
      <c r="A1018" s="53">
        <v>1017</v>
      </c>
    </row>
    <row r="1019" spans="1:1" x14ac:dyDescent="0.25">
      <c r="A1019" s="53">
        <v>1018</v>
      </c>
    </row>
    <row r="1020" spans="1:1" x14ac:dyDescent="0.25">
      <c r="A1020" s="53">
        <v>1019</v>
      </c>
    </row>
    <row r="1021" spans="1:1" x14ac:dyDescent="0.25">
      <c r="A1021" s="53">
        <v>1020</v>
      </c>
    </row>
    <row r="1022" spans="1:1" x14ac:dyDescent="0.25">
      <c r="A1022" s="53">
        <v>1021</v>
      </c>
    </row>
    <row r="1023" spans="1:1" x14ac:dyDescent="0.25">
      <c r="A1023" s="53">
        <v>1022</v>
      </c>
    </row>
    <row r="1024" spans="1:1" x14ac:dyDescent="0.25">
      <c r="A1024" s="53">
        <v>1023</v>
      </c>
    </row>
    <row r="1025" spans="1:1" x14ac:dyDescent="0.25">
      <c r="A1025" s="53">
        <v>1024</v>
      </c>
    </row>
    <row r="1026" spans="1:1" x14ac:dyDescent="0.25">
      <c r="A1026" s="53">
        <v>1025</v>
      </c>
    </row>
    <row r="1027" spans="1:1" x14ac:dyDescent="0.25">
      <c r="A1027" s="53">
        <v>1026</v>
      </c>
    </row>
    <row r="1028" spans="1:1" x14ac:dyDescent="0.25">
      <c r="A1028" s="53">
        <v>1027</v>
      </c>
    </row>
    <row r="1029" spans="1:1" x14ac:dyDescent="0.25">
      <c r="A1029" s="53">
        <v>1028</v>
      </c>
    </row>
    <row r="1030" spans="1:1" x14ac:dyDescent="0.25">
      <c r="A1030" s="53">
        <v>1029</v>
      </c>
    </row>
    <row r="1031" spans="1:1" x14ac:dyDescent="0.25">
      <c r="A1031" s="53">
        <v>1030</v>
      </c>
    </row>
    <row r="1032" spans="1:1" x14ac:dyDescent="0.25">
      <c r="A1032" s="53">
        <v>1031</v>
      </c>
    </row>
    <row r="1033" spans="1:1" x14ac:dyDescent="0.25">
      <c r="A1033" s="53">
        <v>1032</v>
      </c>
    </row>
    <row r="1034" spans="1:1" x14ac:dyDescent="0.25">
      <c r="A1034" s="53">
        <v>1033</v>
      </c>
    </row>
    <row r="1035" spans="1:1" x14ac:dyDescent="0.25">
      <c r="A1035" s="53">
        <v>1034</v>
      </c>
    </row>
    <row r="1036" spans="1:1" x14ac:dyDescent="0.25">
      <c r="A1036" s="53">
        <v>1035</v>
      </c>
    </row>
    <row r="1037" spans="1:1" x14ac:dyDescent="0.25">
      <c r="A1037" s="53">
        <v>1036</v>
      </c>
    </row>
    <row r="1038" spans="1:1" x14ac:dyDescent="0.25">
      <c r="A1038" s="53">
        <v>1037</v>
      </c>
    </row>
    <row r="1039" spans="1:1" x14ac:dyDescent="0.25">
      <c r="A1039" s="53">
        <v>1038</v>
      </c>
    </row>
    <row r="1040" spans="1:1" x14ac:dyDescent="0.25">
      <c r="A1040" s="53">
        <v>1039</v>
      </c>
    </row>
    <row r="1041" spans="1:1" x14ac:dyDescent="0.25">
      <c r="A1041" s="53">
        <v>1040</v>
      </c>
    </row>
    <row r="1042" spans="1:1" x14ac:dyDescent="0.25">
      <c r="A1042" s="53">
        <v>1041</v>
      </c>
    </row>
    <row r="1043" spans="1:1" x14ac:dyDescent="0.25">
      <c r="A1043" s="53">
        <v>1042</v>
      </c>
    </row>
    <row r="1044" spans="1:1" x14ac:dyDescent="0.25">
      <c r="A1044" s="53">
        <v>1043</v>
      </c>
    </row>
    <row r="1045" spans="1:1" x14ac:dyDescent="0.25">
      <c r="A1045" s="53">
        <v>1044</v>
      </c>
    </row>
    <row r="1046" spans="1:1" x14ac:dyDescent="0.25">
      <c r="A1046" s="53">
        <v>1045</v>
      </c>
    </row>
    <row r="1047" spans="1:1" x14ac:dyDescent="0.25">
      <c r="A1047" s="53">
        <v>1046</v>
      </c>
    </row>
    <row r="1048" spans="1:1" x14ac:dyDescent="0.25">
      <c r="A1048" s="53">
        <v>1047</v>
      </c>
    </row>
    <row r="1049" spans="1:1" x14ac:dyDescent="0.25">
      <c r="A1049" s="53">
        <v>1048</v>
      </c>
    </row>
    <row r="1050" spans="1:1" x14ac:dyDescent="0.25">
      <c r="A1050" s="53">
        <v>1049</v>
      </c>
    </row>
    <row r="1051" spans="1:1" x14ac:dyDescent="0.25">
      <c r="A1051" s="53">
        <v>1050</v>
      </c>
    </row>
    <row r="1052" spans="1:1" x14ac:dyDescent="0.25">
      <c r="A1052" s="53">
        <v>1051</v>
      </c>
    </row>
    <row r="1053" spans="1:1" x14ac:dyDescent="0.25">
      <c r="A1053" s="53">
        <v>1052</v>
      </c>
    </row>
    <row r="1054" spans="1:1" x14ac:dyDescent="0.25">
      <c r="A1054" s="53">
        <v>1053</v>
      </c>
    </row>
    <row r="1055" spans="1:1" x14ac:dyDescent="0.25">
      <c r="A1055" s="53">
        <v>1054</v>
      </c>
    </row>
    <row r="1056" spans="1:1" x14ac:dyDescent="0.25">
      <c r="A1056" s="53">
        <v>1055</v>
      </c>
    </row>
    <row r="1057" spans="1:1" x14ac:dyDescent="0.25">
      <c r="A1057" s="53">
        <v>1056</v>
      </c>
    </row>
    <row r="1058" spans="1:1" x14ac:dyDescent="0.25">
      <c r="A1058" s="53">
        <v>1057</v>
      </c>
    </row>
    <row r="1059" spans="1:1" x14ac:dyDescent="0.25">
      <c r="A1059" s="53">
        <v>1058</v>
      </c>
    </row>
    <row r="1060" spans="1:1" x14ac:dyDescent="0.25">
      <c r="A1060" s="53">
        <v>1059</v>
      </c>
    </row>
    <row r="1061" spans="1:1" x14ac:dyDescent="0.25">
      <c r="A1061" s="53">
        <v>1060</v>
      </c>
    </row>
    <row r="1062" spans="1:1" x14ac:dyDescent="0.25">
      <c r="A1062" s="53">
        <v>1061</v>
      </c>
    </row>
    <row r="1063" spans="1:1" x14ac:dyDescent="0.25">
      <c r="A1063" s="53">
        <v>1062</v>
      </c>
    </row>
    <row r="1064" spans="1:1" x14ac:dyDescent="0.25">
      <c r="A1064" s="53">
        <v>1063</v>
      </c>
    </row>
    <row r="1065" spans="1:1" x14ac:dyDescent="0.25">
      <c r="A1065" s="53">
        <v>1064</v>
      </c>
    </row>
    <row r="1066" spans="1:1" x14ac:dyDescent="0.25">
      <c r="A1066" s="53">
        <v>1065</v>
      </c>
    </row>
    <row r="1067" spans="1:1" x14ac:dyDescent="0.25">
      <c r="A1067" s="53">
        <v>1066</v>
      </c>
    </row>
    <row r="1068" spans="1:1" x14ac:dyDescent="0.25">
      <c r="A1068" s="53">
        <v>1067</v>
      </c>
    </row>
    <row r="1069" spans="1:1" x14ac:dyDescent="0.25">
      <c r="A1069" s="53">
        <v>1068</v>
      </c>
    </row>
    <row r="1070" spans="1:1" x14ac:dyDescent="0.25">
      <c r="A1070" s="53">
        <v>1069</v>
      </c>
    </row>
    <row r="1071" spans="1:1" x14ac:dyDescent="0.25">
      <c r="A1071" s="53">
        <v>1070</v>
      </c>
    </row>
    <row r="1072" spans="1:1" x14ac:dyDescent="0.25">
      <c r="A1072" s="53">
        <v>1071</v>
      </c>
    </row>
    <row r="1073" spans="1:1" x14ac:dyDescent="0.25">
      <c r="A1073" s="53">
        <v>1072</v>
      </c>
    </row>
    <row r="1074" spans="1:1" x14ac:dyDescent="0.25">
      <c r="A1074" s="53">
        <v>1073</v>
      </c>
    </row>
    <row r="1075" spans="1:1" x14ac:dyDescent="0.25">
      <c r="A1075" s="53">
        <v>1074</v>
      </c>
    </row>
    <row r="1076" spans="1:1" x14ac:dyDescent="0.25">
      <c r="A1076" s="53">
        <v>1075</v>
      </c>
    </row>
    <row r="1077" spans="1:1" x14ac:dyDescent="0.25">
      <c r="A1077" s="53">
        <v>1076</v>
      </c>
    </row>
    <row r="1078" spans="1:1" x14ac:dyDescent="0.25">
      <c r="A1078" s="53">
        <v>1077</v>
      </c>
    </row>
    <row r="1079" spans="1:1" x14ac:dyDescent="0.25">
      <c r="A1079" s="53">
        <v>1078</v>
      </c>
    </row>
    <row r="1080" spans="1:1" x14ac:dyDescent="0.25">
      <c r="A1080" s="53">
        <v>1079</v>
      </c>
    </row>
    <row r="1081" spans="1:1" x14ac:dyDescent="0.25">
      <c r="A1081" s="53">
        <v>1080</v>
      </c>
    </row>
    <row r="1082" spans="1:1" x14ac:dyDescent="0.25">
      <c r="A1082" s="53">
        <v>1081</v>
      </c>
    </row>
    <row r="1083" spans="1:1" x14ac:dyDescent="0.25">
      <c r="A1083" s="53">
        <v>1082</v>
      </c>
    </row>
    <row r="1084" spans="1:1" x14ac:dyDescent="0.25">
      <c r="A1084" s="53">
        <v>1083</v>
      </c>
    </row>
    <row r="1085" spans="1:1" x14ac:dyDescent="0.25">
      <c r="A1085" s="53">
        <v>1084</v>
      </c>
    </row>
    <row r="1086" spans="1:1" x14ac:dyDescent="0.25">
      <c r="A1086" s="53">
        <v>1085</v>
      </c>
    </row>
    <row r="1087" spans="1:1" x14ac:dyDescent="0.25">
      <c r="A1087" s="53">
        <v>1086</v>
      </c>
    </row>
    <row r="1088" spans="1:1" x14ac:dyDescent="0.25">
      <c r="A1088" s="53">
        <v>1087</v>
      </c>
    </row>
    <row r="1089" spans="1:1" x14ac:dyDescent="0.25">
      <c r="A1089" s="53">
        <v>1088</v>
      </c>
    </row>
    <row r="1090" spans="1:1" x14ac:dyDescent="0.25">
      <c r="A1090" s="53">
        <v>1089</v>
      </c>
    </row>
    <row r="1091" spans="1:1" x14ac:dyDescent="0.25">
      <c r="A1091" s="53">
        <v>1090</v>
      </c>
    </row>
    <row r="1092" spans="1:1" x14ac:dyDescent="0.25">
      <c r="A1092" s="53">
        <v>1091</v>
      </c>
    </row>
    <row r="1093" spans="1:1" x14ac:dyDescent="0.25">
      <c r="A1093" s="53">
        <v>1092</v>
      </c>
    </row>
    <row r="1094" spans="1:1" x14ac:dyDescent="0.25">
      <c r="A1094" s="53">
        <v>1093</v>
      </c>
    </row>
    <row r="1095" spans="1:1" x14ac:dyDescent="0.25">
      <c r="A1095" s="53">
        <v>1094</v>
      </c>
    </row>
    <row r="1096" spans="1:1" x14ac:dyDescent="0.25">
      <c r="A1096" s="53">
        <v>1095</v>
      </c>
    </row>
    <row r="1097" spans="1:1" x14ac:dyDescent="0.25">
      <c r="A1097" s="53">
        <v>1096</v>
      </c>
    </row>
    <row r="1098" spans="1:1" x14ac:dyDescent="0.25">
      <c r="A1098" s="53">
        <v>1097</v>
      </c>
    </row>
    <row r="1099" spans="1:1" x14ac:dyDescent="0.25">
      <c r="A1099" s="53">
        <v>1098</v>
      </c>
    </row>
    <row r="1100" spans="1:1" x14ac:dyDescent="0.25">
      <c r="A1100" s="53">
        <v>1099</v>
      </c>
    </row>
    <row r="1101" spans="1:1" x14ac:dyDescent="0.25">
      <c r="A1101" s="53">
        <v>1100</v>
      </c>
    </row>
    <row r="1102" spans="1:1" x14ac:dyDescent="0.25">
      <c r="A1102" s="53">
        <v>1101</v>
      </c>
    </row>
    <row r="1103" spans="1:1" x14ac:dyDescent="0.25">
      <c r="A1103" s="53">
        <v>1102</v>
      </c>
    </row>
    <row r="1104" spans="1:1" x14ac:dyDescent="0.25">
      <c r="A1104" s="53">
        <v>1103</v>
      </c>
    </row>
    <row r="1105" spans="1:1" x14ac:dyDescent="0.25">
      <c r="A1105" s="53">
        <v>1104</v>
      </c>
    </row>
    <row r="1106" spans="1:1" x14ac:dyDescent="0.25">
      <c r="A1106" s="53">
        <v>1105</v>
      </c>
    </row>
    <row r="1107" spans="1:1" x14ac:dyDescent="0.25">
      <c r="A1107" s="53">
        <v>1106</v>
      </c>
    </row>
    <row r="1108" spans="1:1" x14ac:dyDescent="0.25">
      <c r="A1108" s="53">
        <v>1107</v>
      </c>
    </row>
    <row r="1109" spans="1:1" x14ac:dyDescent="0.25">
      <c r="A1109" s="53">
        <v>1108</v>
      </c>
    </row>
    <row r="1110" spans="1:1" x14ac:dyDescent="0.25">
      <c r="A1110" s="53">
        <v>1109</v>
      </c>
    </row>
    <row r="1111" spans="1:1" x14ac:dyDescent="0.25">
      <c r="A1111" s="53">
        <v>1110</v>
      </c>
    </row>
    <row r="1112" spans="1:1" x14ac:dyDescent="0.25">
      <c r="A1112" s="53">
        <v>1111</v>
      </c>
    </row>
    <row r="1113" spans="1:1" x14ac:dyDescent="0.25">
      <c r="A1113" s="53">
        <v>1112</v>
      </c>
    </row>
    <row r="1114" spans="1:1" x14ac:dyDescent="0.25">
      <c r="A1114" s="53">
        <v>1113</v>
      </c>
    </row>
    <row r="1115" spans="1:1" x14ac:dyDescent="0.25">
      <c r="A1115" s="53">
        <v>1114</v>
      </c>
    </row>
    <row r="1116" spans="1:1" x14ac:dyDescent="0.25">
      <c r="A1116" s="53">
        <v>1115</v>
      </c>
    </row>
    <row r="1117" spans="1:1" x14ac:dyDescent="0.25">
      <c r="A1117" s="53">
        <v>1116</v>
      </c>
    </row>
    <row r="1118" spans="1:1" x14ac:dyDescent="0.25">
      <c r="A1118" s="53">
        <v>1117</v>
      </c>
    </row>
    <row r="1119" spans="1:1" x14ac:dyDescent="0.25">
      <c r="A1119" s="53">
        <v>1118</v>
      </c>
    </row>
    <row r="1120" spans="1:1" x14ac:dyDescent="0.25">
      <c r="A1120" s="53">
        <v>1119</v>
      </c>
    </row>
    <row r="1121" spans="1:1" x14ac:dyDescent="0.25">
      <c r="A1121" s="53">
        <v>1120</v>
      </c>
    </row>
    <row r="1122" spans="1:1" x14ac:dyDescent="0.25">
      <c r="A1122" s="53">
        <v>1121</v>
      </c>
    </row>
    <row r="1123" spans="1:1" x14ac:dyDescent="0.25">
      <c r="A1123" s="53">
        <v>1122</v>
      </c>
    </row>
    <row r="1124" spans="1:1" x14ac:dyDescent="0.25">
      <c r="A1124" s="53">
        <v>1123</v>
      </c>
    </row>
    <row r="1125" spans="1:1" x14ac:dyDescent="0.25">
      <c r="A1125" s="53">
        <v>1124</v>
      </c>
    </row>
    <row r="1126" spans="1:1" x14ac:dyDescent="0.25">
      <c r="A1126" s="53">
        <v>1125</v>
      </c>
    </row>
    <row r="1127" spans="1:1" x14ac:dyDescent="0.25">
      <c r="A1127" s="53">
        <v>1126</v>
      </c>
    </row>
    <row r="1128" spans="1:1" x14ac:dyDescent="0.25">
      <c r="A1128" s="53">
        <v>1127</v>
      </c>
    </row>
    <row r="1129" spans="1:1" x14ac:dyDescent="0.25">
      <c r="A1129" s="53">
        <v>1128</v>
      </c>
    </row>
    <row r="1130" spans="1:1" x14ac:dyDescent="0.25">
      <c r="A1130" s="53">
        <v>1129</v>
      </c>
    </row>
    <row r="1131" spans="1:1" x14ac:dyDescent="0.25">
      <c r="A1131" s="53">
        <v>1130</v>
      </c>
    </row>
    <row r="1132" spans="1:1" x14ac:dyDescent="0.25">
      <c r="A1132" s="53">
        <v>1131</v>
      </c>
    </row>
    <row r="1133" spans="1:1" x14ac:dyDescent="0.25">
      <c r="A1133" s="53">
        <v>1132</v>
      </c>
    </row>
    <row r="1134" spans="1:1" x14ac:dyDescent="0.25">
      <c r="A1134" s="53">
        <v>1133</v>
      </c>
    </row>
    <row r="1135" spans="1:1" x14ac:dyDescent="0.25">
      <c r="A1135" s="53">
        <v>1134</v>
      </c>
    </row>
    <row r="1136" spans="1:1" x14ac:dyDescent="0.25">
      <c r="A1136" s="53">
        <v>1135</v>
      </c>
    </row>
    <row r="1137" spans="1:1" x14ac:dyDescent="0.25">
      <c r="A1137" s="53">
        <v>1136</v>
      </c>
    </row>
    <row r="1138" spans="1:1" x14ac:dyDescent="0.25">
      <c r="A1138" s="53">
        <v>1137</v>
      </c>
    </row>
    <row r="1139" spans="1:1" x14ac:dyDescent="0.25">
      <c r="A1139" s="53">
        <v>1138</v>
      </c>
    </row>
    <row r="1140" spans="1:1" x14ac:dyDescent="0.25">
      <c r="A1140" s="53">
        <v>1139</v>
      </c>
    </row>
    <row r="1141" spans="1:1" x14ac:dyDescent="0.25">
      <c r="A1141" s="53">
        <v>1140</v>
      </c>
    </row>
    <row r="1142" spans="1:1" x14ac:dyDescent="0.25">
      <c r="A1142" s="53">
        <v>1141</v>
      </c>
    </row>
    <row r="1143" spans="1:1" x14ac:dyDescent="0.25">
      <c r="A1143" s="53">
        <v>1142</v>
      </c>
    </row>
    <row r="1144" spans="1:1" x14ac:dyDescent="0.25">
      <c r="A1144" s="53">
        <v>1143</v>
      </c>
    </row>
    <row r="1145" spans="1:1" x14ac:dyDescent="0.25">
      <c r="A1145" s="53">
        <v>1144</v>
      </c>
    </row>
    <row r="1146" spans="1:1" x14ac:dyDescent="0.25">
      <c r="A1146" s="53">
        <v>1145</v>
      </c>
    </row>
    <row r="1147" spans="1:1" x14ac:dyDescent="0.25">
      <c r="A1147" s="53">
        <v>1146</v>
      </c>
    </row>
    <row r="1148" spans="1:1" x14ac:dyDescent="0.25">
      <c r="A1148" s="53">
        <v>1147</v>
      </c>
    </row>
    <row r="1149" spans="1:1" x14ac:dyDescent="0.25">
      <c r="A1149" s="53">
        <v>1148</v>
      </c>
    </row>
    <row r="1150" spans="1:1" x14ac:dyDescent="0.25">
      <c r="A1150" s="53">
        <v>1149</v>
      </c>
    </row>
    <row r="1151" spans="1:1" x14ac:dyDescent="0.25">
      <c r="A1151" s="53">
        <v>1150</v>
      </c>
    </row>
    <row r="1152" spans="1:1" x14ac:dyDescent="0.25">
      <c r="A1152" s="53">
        <v>1151</v>
      </c>
    </row>
    <row r="1153" spans="1:1" x14ac:dyDescent="0.25">
      <c r="A1153" s="53">
        <v>1152</v>
      </c>
    </row>
    <row r="1154" spans="1:1" x14ac:dyDescent="0.25">
      <c r="A1154" s="53">
        <v>1153</v>
      </c>
    </row>
    <row r="1155" spans="1:1" x14ac:dyDescent="0.25">
      <c r="A1155" s="53">
        <v>1154</v>
      </c>
    </row>
    <row r="1156" spans="1:1" x14ac:dyDescent="0.25">
      <c r="A1156" s="53">
        <v>1155</v>
      </c>
    </row>
    <row r="1157" spans="1:1" x14ac:dyDescent="0.25">
      <c r="A1157" s="53">
        <v>1156</v>
      </c>
    </row>
    <row r="1158" spans="1:1" x14ac:dyDescent="0.25">
      <c r="A1158" s="53">
        <v>1157</v>
      </c>
    </row>
    <row r="1159" spans="1:1" x14ac:dyDescent="0.25">
      <c r="A1159" s="53">
        <v>1158</v>
      </c>
    </row>
    <row r="1160" spans="1:1" x14ac:dyDescent="0.25">
      <c r="A1160" s="53">
        <v>1159</v>
      </c>
    </row>
    <row r="1161" spans="1:1" x14ac:dyDescent="0.25">
      <c r="A1161" s="53">
        <v>1160</v>
      </c>
    </row>
    <row r="1162" spans="1:1" x14ac:dyDescent="0.25">
      <c r="A1162" s="53">
        <v>1161</v>
      </c>
    </row>
    <row r="1163" spans="1:1" x14ac:dyDescent="0.25">
      <c r="A1163" s="53">
        <v>1162</v>
      </c>
    </row>
    <row r="1164" spans="1:1" x14ac:dyDescent="0.25">
      <c r="A1164" s="53">
        <v>1163</v>
      </c>
    </row>
    <row r="1165" spans="1:1" x14ac:dyDescent="0.25">
      <c r="A1165" s="53">
        <v>1164</v>
      </c>
    </row>
    <row r="1166" spans="1:1" x14ac:dyDescent="0.25">
      <c r="A1166" s="53">
        <v>1165</v>
      </c>
    </row>
    <row r="1167" spans="1:1" x14ac:dyDescent="0.25">
      <c r="A1167" s="53">
        <v>1166</v>
      </c>
    </row>
    <row r="1168" spans="1:1" x14ac:dyDescent="0.25">
      <c r="A1168" s="53">
        <v>1167</v>
      </c>
    </row>
    <row r="1169" spans="1:1" x14ac:dyDescent="0.25">
      <c r="A1169" s="53">
        <v>1168</v>
      </c>
    </row>
    <row r="1170" spans="1:1" x14ac:dyDescent="0.25">
      <c r="A1170" s="53">
        <v>1169</v>
      </c>
    </row>
    <row r="1171" spans="1:1" x14ac:dyDescent="0.25">
      <c r="A1171" s="53">
        <v>1170</v>
      </c>
    </row>
    <row r="1172" spans="1:1" x14ac:dyDescent="0.25">
      <c r="A1172" s="53">
        <v>1171</v>
      </c>
    </row>
    <row r="1173" spans="1:1" x14ac:dyDescent="0.25">
      <c r="A1173" s="53">
        <v>1172</v>
      </c>
    </row>
    <row r="1174" spans="1:1" x14ac:dyDescent="0.25">
      <c r="A1174" s="53">
        <v>1173</v>
      </c>
    </row>
    <row r="1175" spans="1:1" x14ac:dyDescent="0.25">
      <c r="A1175" s="53">
        <v>1174</v>
      </c>
    </row>
    <row r="1176" spans="1:1" x14ac:dyDescent="0.25">
      <c r="A1176" s="53">
        <v>1175</v>
      </c>
    </row>
    <row r="1177" spans="1:1" x14ac:dyDescent="0.25">
      <c r="A1177" s="53">
        <v>1176</v>
      </c>
    </row>
    <row r="1178" spans="1:1" x14ac:dyDescent="0.25">
      <c r="A1178" s="53">
        <v>1177</v>
      </c>
    </row>
    <row r="1179" spans="1:1" x14ac:dyDescent="0.25">
      <c r="A1179" s="53">
        <v>1178</v>
      </c>
    </row>
    <row r="1180" spans="1:1" x14ac:dyDescent="0.25">
      <c r="A1180" s="53">
        <v>1179</v>
      </c>
    </row>
    <row r="1181" spans="1:1" x14ac:dyDescent="0.25">
      <c r="A1181" s="53">
        <v>1180</v>
      </c>
    </row>
    <row r="1182" spans="1:1" x14ac:dyDescent="0.25">
      <c r="A1182" s="53">
        <v>1181</v>
      </c>
    </row>
    <row r="1183" spans="1:1" x14ac:dyDescent="0.25">
      <c r="A1183" s="53">
        <v>1182</v>
      </c>
    </row>
    <row r="1184" spans="1:1" x14ac:dyDescent="0.25">
      <c r="A1184" s="53">
        <v>1183</v>
      </c>
    </row>
    <row r="1185" spans="1:1" x14ac:dyDescent="0.25">
      <c r="A1185" s="53">
        <v>1184</v>
      </c>
    </row>
    <row r="1186" spans="1:1" x14ac:dyDescent="0.25">
      <c r="A1186" s="53">
        <v>1185</v>
      </c>
    </row>
    <row r="1187" spans="1:1" x14ac:dyDescent="0.25">
      <c r="A1187" s="53">
        <v>1186</v>
      </c>
    </row>
    <row r="1188" spans="1:1" x14ac:dyDescent="0.25">
      <c r="A1188" s="53">
        <v>1187</v>
      </c>
    </row>
    <row r="1189" spans="1:1" x14ac:dyDescent="0.25">
      <c r="A1189" s="53">
        <v>1188</v>
      </c>
    </row>
    <row r="1190" spans="1:1" x14ac:dyDescent="0.25">
      <c r="A1190" s="53">
        <v>1189</v>
      </c>
    </row>
    <row r="1191" spans="1:1" x14ac:dyDescent="0.25">
      <c r="A1191" s="53">
        <v>1190</v>
      </c>
    </row>
    <row r="1192" spans="1:1" x14ac:dyDescent="0.25">
      <c r="A1192" s="53">
        <v>1191</v>
      </c>
    </row>
    <row r="1193" spans="1:1" x14ac:dyDescent="0.25">
      <c r="A1193" s="53">
        <v>1192</v>
      </c>
    </row>
    <row r="1194" spans="1:1" x14ac:dyDescent="0.25">
      <c r="A1194" s="53">
        <v>1193</v>
      </c>
    </row>
    <row r="1195" spans="1:1" x14ac:dyDescent="0.25">
      <c r="A1195" s="53">
        <v>1194</v>
      </c>
    </row>
    <row r="1196" spans="1:1" x14ac:dyDescent="0.25">
      <c r="A1196" s="53">
        <v>1195</v>
      </c>
    </row>
    <row r="1197" spans="1:1" x14ac:dyDescent="0.25">
      <c r="A1197" s="53">
        <v>1196</v>
      </c>
    </row>
    <row r="1198" spans="1:1" x14ac:dyDescent="0.25">
      <c r="A1198" s="53">
        <v>1197</v>
      </c>
    </row>
    <row r="1199" spans="1:1" x14ac:dyDescent="0.25">
      <c r="A1199" s="53">
        <v>1198</v>
      </c>
    </row>
    <row r="1200" spans="1:1" x14ac:dyDescent="0.25">
      <c r="A1200" s="53">
        <v>1199</v>
      </c>
    </row>
    <row r="1201" spans="1:1" x14ac:dyDescent="0.25">
      <c r="A1201" s="53">
        <v>1200</v>
      </c>
    </row>
    <row r="1202" spans="1:1" x14ac:dyDescent="0.25">
      <c r="A1202" s="53">
        <v>1201</v>
      </c>
    </row>
    <row r="1203" spans="1:1" x14ac:dyDescent="0.25">
      <c r="A1203" s="53">
        <v>1202</v>
      </c>
    </row>
    <row r="1204" spans="1:1" x14ac:dyDescent="0.25">
      <c r="A1204" s="53">
        <v>1203</v>
      </c>
    </row>
    <row r="1205" spans="1:1" x14ac:dyDescent="0.25">
      <c r="A1205" s="53">
        <v>1204</v>
      </c>
    </row>
    <row r="1206" spans="1:1" x14ac:dyDescent="0.25">
      <c r="A1206" s="53">
        <v>1205</v>
      </c>
    </row>
    <row r="1207" spans="1:1" x14ac:dyDescent="0.25">
      <c r="A1207" s="53">
        <v>1206</v>
      </c>
    </row>
    <row r="1208" spans="1:1" x14ac:dyDescent="0.25">
      <c r="A1208" s="53">
        <v>1207</v>
      </c>
    </row>
    <row r="1209" spans="1:1" x14ac:dyDescent="0.25">
      <c r="A1209" s="53">
        <v>1208</v>
      </c>
    </row>
    <row r="1210" spans="1:1" x14ac:dyDescent="0.25">
      <c r="A1210" s="53">
        <v>1209</v>
      </c>
    </row>
    <row r="1211" spans="1:1" x14ac:dyDescent="0.25">
      <c r="A1211" s="53">
        <v>1210</v>
      </c>
    </row>
    <row r="1212" spans="1:1" x14ac:dyDescent="0.25">
      <c r="A1212" s="53">
        <v>1211</v>
      </c>
    </row>
    <row r="1213" spans="1:1" x14ac:dyDescent="0.25">
      <c r="A1213" s="53">
        <v>1212</v>
      </c>
    </row>
    <row r="1214" spans="1:1" x14ac:dyDescent="0.25">
      <c r="A1214" s="53">
        <v>1213</v>
      </c>
    </row>
    <row r="1215" spans="1:1" x14ac:dyDescent="0.25">
      <c r="A1215" s="53">
        <v>1214</v>
      </c>
    </row>
    <row r="1216" spans="1:1" x14ac:dyDescent="0.25">
      <c r="A1216" s="53">
        <v>1215</v>
      </c>
    </row>
    <row r="1217" spans="1:1" x14ac:dyDescent="0.25">
      <c r="A1217" s="53">
        <v>1216</v>
      </c>
    </row>
    <row r="1218" spans="1:1" x14ac:dyDescent="0.25">
      <c r="A1218" s="53">
        <v>1217</v>
      </c>
    </row>
    <row r="1219" spans="1:1" x14ac:dyDescent="0.25">
      <c r="A1219" s="53">
        <v>1218</v>
      </c>
    </row>
    <row r="1220" spans="1:1" x14ac:dyDescent="0.25">
      <c r="A1220" s="53">
        <v>1219</v>
      </c>
    </row>
    <row r="1221" spans="1:1" x14ac:dyDescent="0.25">
      <c r="A1221" s="53">
        <v>1220</v>
      </c>
    </row>
    <row r="1222" spans="1:1" x14ac:dyDescent="0.25">
      <c r="A1222" s="53">
        <v>1221</v>
      </c>
    </row>
    <row r="1223" spans="1:1" x14ac:dyDescent="0.25">
      <c r="A1223" s="53">
        <v>1222</v>
      </c>
    </row>
    <row r="1224" spans="1:1" x14ac:dyDescent="0.25">
      <c r="A1224" s="53">
        <v>1223</v>
      </c>
    </row>
    <row r="1225" spans="1:1" x14ac:dyDescent="0.25">
      <c r="A1225" s="53">
        <v>1224</v>
      </c>
    </row>
    <row r="1226" spans="1:1" x14ac:dyDescent="0.25">
      <c r="A1226" s="53">
        <v>1225</v>
      </c>
    </row>
    <row r="1227" spans="1:1" x14ac:dyDescent="0.25">
      <c r="A1227" s="53">
        <v>1226</v>
      </c>
    </row>
    <row r="1228" spans="1:1" x14ac:dyDescent="0.25">
      <c r="A1228" s="53">
        <v>1227</v>
      </c>
    </row>
    <row r="1229" spans="1:1" x14ac:dyDescent="0.25">
      <c r="A1229" s="53">
        <v>1228</v>
      </c>
    </row>
    <row r="1230" spans="1:1" x14ac:dyDescent="0.25">
      <c r="A1230" s="53">
        <v>1229</v>
      </c>
    </row>
    <row r="1231" spans="1:1" x14ac:dyDescent="0.25">
      <c r="A1231" s="53">
        <v>1230</v>
      </c>
    </row>
    <row r="1232" spans="1:1" x14ac:dyDescent="0.25">
      <c r="A1232" s="53">
        <v>1231</v>
      </c>
    </row>
    <row r="1233" spans="1:1" x14ac:dyDescent="0.25">
      <c r="A1233" s="53">
        <v>1232</v>
      </c>
    </row>
    <row r="1234" spans="1:1" x14ac:dyDescent="0.25">
      <c r="A1234" s="53">
        <v>1233</v>
      </c>
    </row>
    <row r="1235" spans="1:1" x14ac:dyDescent="0.25">
      <c r="A1235" s="53">
        <v>1234</v>
      </c>
    </row>
    <row r="1236" spans="1:1" x14ac:dyDescent="0.25">
      <c r="A1236" s="53">
        <v>1235</v>
      </c>
    </row>
    <row r="1237" spans="1:1" x14ac:dyDescent="0.25">
      <c r="A1237" s="53">
        <v>1236</v>
      </c>
    </row>
    <row r="1238" spans="1:1" x14ac:dyDescent="0.25">
      <c r="A1238" s="53">
        <v>1237</v>
      </c>
    </row>
    <row r="1239" spans="1:1" x14ac:dyDescent="0.25">
      <c r="A1239" s="53">
        <v>1238</v>
      </c>
    </row>
    <row r="1240" spans="1:1" x14ac:dyDescent="0.25">
      <c r="A1240" s="53">
        <v>1239</v>
      </c>
    </row>
    <row r="1241" spans="1:1" x14ac:dyDescent="0.25">
      <c r="A1241" s="53">
        <v>1240</v>
      </c>
    </row>
    <row r="1242" spans="1:1" x14ac:dyDescent="0.25">
      <c r="A1242" s="53">
        <v>1241</v>
      </c>
    </row>
    <row r="1243" spans="1:1" x14ac:dyDescent="0.25">
      <c r="A1243" s="53">
        <v>1242</v>
      </c>
    </row>
    <row r="1244" spans="1:1" x14ac:dyDescent="0.25">
      <c r="A1244" s="53">
        <v>1243</v>
      </c>
    </row>
    <row r="1245" spans="1:1" x14ac:dyDescent="0.25">
      <c r="A1245" s="53">
        <v>1244</v>
      </c>
    </row>
    <row r="1246" spans="1:1" x14ac:dyDescent="0.25">
      <c r="A1246" s="53">
        <v>1245</v>
      </c>
    </row>
    <row r="1247" spans="1:1" x14ac:dyDescent="0.25">
      <c r="A1247" s="53">
        <v>1246</v>
      </c>
    </row>
    <row r="1248" spans="1:1" x14ac:dyDescent="0.25">
      <c r="A1248" s="53">
        <v>1247</v>
      </c>
    </row>
    <row r="1249" spans="1:1" x14ac:dyDescent="0.25">
      <c r="A1249" s="53">
        <v>1248</v>
      </c>
    </row>
    <row r="1250" spans="1:1" x14ac:dyDescent="0.25">
      <c r="A1250" s="53">
        <v>1249</v>
      </c>
    </row>
    <row r="1251" spans="1:1" x14ac:dyDescent="0.25">
      <c r="A1251" s="53">
        <v>1250</v>
      </c>
    </row>
    <row r="1252" spans="1:1" x14ac:dyDescent="0.25">
      <c r="A1252" s="53">
        <v>1251</v>
      </c>
    </row>
    <row r="1253" spans="1:1" x14ac:dyDescent="0.25">
      <c r="A1253" s="53">
        <v>1252</v>
      </c>
    </row>
    <row r="1254" spans="1:1" x14ac:dyDescent="0.25">
      <c r="A1254" s="53">
        <v>1253</v>
      </c>
    </row>
    <row r="1255" spans="1:1" x14ac:dyDescent="0.25">
      <c r="A1255" s="53">
        <v>1254</v>
      </c>
    </row>
    <row r="1256" spans="1:1" x14ac:dyDescent="0.25">
      <c r="A1256" s="53">
        <v>1255</v>
      </c>
    </row>
    <row r="1257" spans="1:1" x14ac:dyDescent="0.25">
      <c r="A1257" s="53">
        <v>1256</v>
      </c>
    </row>
    <row r="1258" spans="1:1" x14ac:dyDescent="0.25">
      <c r="A1258" s="53">
        <v>1257</v>
      </c>
    </row>
    <row r="1259" spans="1:1" x14ac:dyDescent="0.25">
      <c r="A1259" s="53">
        <v>1258</v>
      </c>
    </row>
    <row r="1260" spans="1:1" x14ac:dyDescent="0.25">
      <c r="A1260" s="53">
        <v>1259</v>
      </c>
    </row>
    <row r="1261" spans="1:1" x14ac:dyDescent="0.25">
      <c r="A1261" s="53">
        <v>1260</v>
      </c>
    </row>
    <row r="1262" spans="1:1" x14ac:dyDescent="0.25">
      <c r="A1262" s="53">
        <v>1261</v>
      </c>
    </row>
    <row r="1263" spans="1:1" x14ac:dyDescent="0.25">
      <c r="A1263" s="53">
        <v>1262</v>
      </c>
    </row>
    <row r="1264" spans="1:1" x14ac:dyDescent="0.25">
      <c r="A1264" s="53">
        <v>1263</v>
      </c>
    </row>
    <row r="1265" spans="1:1" x14ac:dyDescent="0.25">
      <c r="A1265" s="53">
        <v>1264</v>
      </c>
    </row>
    <row r="1266" spans="1:1" x14ac:dyDescent="0.25">
      <c r="A1266" s="53">
        <v>1265</v>
      </c>
    </row>
    <row r="1267" spans="1:1" x14ac:dyDescent="0.25">
      <c r="A1267" s="53">
        <v>1266</v>
      </c>
    </row>
    <row r="1268" spans="1:1" x14ac:dyDescent="0.25">
      <c r="A1268" s="53">
        <v>1267</v>
      </c>
    </row>
    <row r="1269" spans="1:1" x14ac:dyDescent="0.25">
      <c r="A1269" s="53">
        <v>1268</v>
      </c>
    </row>
    <row r="1270" spans="1:1" x14ac:dyDescent="0.25">
      <c r="A1270" s="53">
        <v>1269</v>
      </c>
    </row>
    <row r="1271" spans="1:1" x14ac:dyDescent="0.25">
      <c r="A1271" s="53">
        <v>1270</v>
      </c>
    </row>
    <row r="1272" spans="1:1" x14ac:dyDescent="0.25">
      <c r="A1272" s="53">
        <v>1271</v>
      </c>
    </row>
    <row r="1273" spans="1:1" x14ac:dyDescent="0.25">
      <c r="A1273" s="53">
        <v>1272</v>
      </c>
    </row>
    <row r="1274" spans="1:1" x14ac:dyDescent="0.25">
      <c r="A1274" s="53">
        <v>1273</v>
      </c>
    </row>
    <row r="1275" spans="1:1" x14ac:dyDescent="0.25">
      <c r="A1275" s="53">
        <v>1274</v>
      </c>
    </row>
    <row r="1276" spans="1:1" x14ac:dyDescent="0.25">
      <c r="A1276" s="53">
        <v>1275</v>
      </c>
    </row>
    <row r="1277" spans="1:1" x14ac:dyDescent="0.25">
      <c r="A1277" s="53">
        <v>1276</v>
      </c>
    </row>
    <row r="1278" spans="1:1" x14ac:dyDescent="0.25">
      <c r="A1278" s="53">
        <v>1277</v>
      </c>
    </row>
    <row r="1279" spans="1:1" x14ac:dyDescent="0.25">
      <c r="A1279" s="53">
        <v>1278</v>
      </c>
    </row>
    <row r="1280" spans="1:1" x14ac:dyDescent="0.25">
      <c r="A1280" s="53">
        <v>1279</v>
      </c>
    </row>
    <row r="1281" spans="1:1" x14ac:dyDescent="0.25">
      <c r="A1281" s="53">
        <v>1280</v>
      </c>
    </row>
    <row r="1282" spans="1:1" x14ac:dyDescent="0.25">
      <c r="A1282" s="53">
        <v>1281</v>
      </c>
    </row>
    <row r="1283" spans="1:1" x14ac:dyDescent="0.25">
      <c r="A1283" s="53">
        <v>1282</v>
      </c>
    </row>
    <row r="1284" spans="1:1" x14ac:dyDescent="0.25">
      <c r="A1284" s="53">
        <v>1283</v>
      </c>
    </row>
    <row r="1285" spans="1:1" x14ac:dyDescent="0.25">
      <c r="A1285" s="53">
        <v>1284</v>
      </c>
    </row>
    <row r="1286" spans="1:1" x14ac:dyDescent="0.25">
      <c r="A1286" s="53">
        <v>1285</v>
      </c>
    </row>
    <row r="1287" spans="1:1" x14ac:dyDescent="0.25">
      <c r="A1287" s="53">
        <v>1286</v>
      </c>
    </row>
    <row r="1288" spans="1:1" x14ac:dyDescent="0.25">
      <c r="A1288" s="53">
        <v>1287</v>
      </c>
    </row>
    <row r="1289" spans="1:1" x14ac:dyDescent="0.25">
      <c r="A1289" s="53">
        <v>1288</v>
      </c>
    </row>
    <row r="1290" spans="1:1" x14ac:dyDescent="0.25">
      <c r="A1290" s="53">
        <v>1289</v>
      </c>
    </row>
    <row r="1291" spans="1:1" x14ac:dyDescent="0.25">
      <c r="A1291" s="53">
        <v>1290</v>
      </c>
    </row>
    <row r="1292" spans="1:1" x14ac:dyDescent="0.25">
      <c r="A1292" s="53">
        <v>1291</v>
      </c>
    </row>
    <row r="1293" spans="1:1" x14ac:dyDescent="0.25">
      <c r="A1293" s="53">
        <v>1292</v>
      </c>
    </row>
    <row r="1294" spans="1:1" x14ac:dyDescent="0.25">
      <c r="A1294" s="53">
        <v>1293</v>
      </c>
    </row>
    <row r="1295" spans="1:1" x14ac:dyDescent="0.25">
      <c r="A1295" s="53">
        <v>1294</v>
      </c>
    </row>
    <row r="1296" spans="1:1" x14ac:dyDescent="0.25">
      <c r="A1296" s="53">
        <v>1295</v>
      </c>
    </row>
    <row r="1297" spans="1:1" x14ac:dyDescent="0.25">
      <c r="A1297" s="53">
        <v>1296</v>
      </c>
    </row>
    <row r="1298" spans="1:1" x14ac:dyDescent="0.25">
      <c r="A1298" s="53">
        <v>1297</v>
      </c>
    </row>
    <row r="1299" spans="1:1" x14ac:dyDescent="0.25">
      <c r="A1299" s="53">
        <v>1298</v>
      </c>
    </row>
    <row r="1300" spans="1:1" x14ac:dyDescent="0.25">
      <c r="A1300" s="53">
        <v>1299</v>
      </c>
    </row>
    <row r="1301" spans="1:1" x14ac:dyDescent="0.25">
      <c r="A1301" s="53">
        <v>1300</v>
      </c>
    </row>
    <row r="1302" spans="1:1" x14ac:dyDescent="0.25">
      <c r="A1302" s="53">
        <v>1301</v>
      </c>
    </row>
    <row r="1303" spans="1:1" x14ac:dyDescent="0.25">
      <c r="A1303" s="53">
        <v>1302</v>
      </c>
    </row>
    <row r="1304" spans="1:1" x14ac:dyDescent="0.25">
      <c r="A1304" s="53">
        <v>1303</v>
      </c>
    </row>
    <row r="1305" spans="1:1" x14ac:dyDescent="0.25">
      <c r="A1305" s="53">
        <v>1304</v>
      </c>
    </row>
    <row r="1306" spans="1:1" x14ac:dyDescent="0.25">
      <c r="A1306" s="53">
        <v>1305</v>
      </c>
    </row>
    <row r="1307" spans="1:1" x14ac:dyDescent="0.25">
      <c r="A1307" s="53">
        <v>1306</v>
      </c>
    </row>
    <row r="1308" spans="1:1" x14ac:dyDescent="0.25">
      <c r="A1308" s="53">
        <v>1307</v>
      </c>
    </row>
    <row r="1309" spans="1:1" x14ac:dyDescent="0.25">
      <c r="A1309" s="53">
        <v>1308</v>
      </c>
    </row>
    <row r="1310" spans="1:1" x14ac:dyDescent="0.25">
      <c r="A1310" s="53">
        <v>1309</v>
      </c>
    </row>
    <row r="1311" spans="1:1" x14ac:dyDescent="0.25">
      <c r="A1311" s="53">
        <v>1310</v>
      </c>
    </row>
    <row r="1312" spans="1:1" x14ac:dyDescent="0.25">
      <c r="A1312" s="53">
        <v>1311</v>
      </c>
    </row>
    <row r="1313" spans="1:1" x14ac:dyDescent="0.25">
      <c r="A1313" s="53">
        <v>1312</v>
      </c>
    </row>
    <row r="1314" spans="1:1" x14ac:dyDescent="0.25">
      <c r="A1314" s="53">
        <v>1313</v>
      </c>
    </row>
    <row r="1315" spans="1:1" x14ac:dyDescent="0.25">
      <c r="A1315" s="53">
        <v>1314</v>
      </c>
    </row>
    <row r="1316" spans="1:1" x14ac:dyDescent="0.25">
      <c r="A1316" s="53">
        <v>1315</v>
      </c>
    </row>
    <row r="1317" spans="1:1" x14ac:dyDescent="0.25">
      <c r="A1317" s="53">
        <v>1316</v>
      </c>
    </row>
    <row r="1318" spans="1:1" x14ac:dyDescent="0.25">
      <c r="A1318" s="53">
        <v>1317</v>
      </c>
    </row>
    <row r="1319" spans="1:1" x14ac:dyDescent="0.25">
      <c r="A1319" s="53">
        <v>1318</v>
      </c>
    </row>
    <row r="1320" spans="1:1" x14ac:dyDescent="0.25">
      <c r="A1320" s="53">
        <v>1319</v>
      </c>
    </row>
    <row r="1321" spans="1:1" x14ac:dyDescent="0.25">
      <c r="A1321" s="53">
        <v>1320</v>
      </c>
    </row>
    <row r="1322" spans="1:1" x14ac:dyDescent="0.25">
      <c r="A1322" s="53">
        <v>1321</v>
      </c>
    </row>
    <row r="1323" spans="1:1" x14ac:dyDescent="0.25">
      <c r="A1323" s="53">
        <v>1322</v>
      </c>
    </row>
    <row r="1324" spans="1:1" x14ac:dyDescent="0.25">
      <c r="A1324" s="53">
        <v>1323</v>
      </c>
    </row>
    <row r="1325" spans="1:1" x14ac:dyDescent="0.25">
      <c r="A1325" s="53">
        <v>1324</v>
      </c>
    </row>
    <row r="1326" spans="1:1" x14ac:dyDescent="0.25">
      <c r="A1326" s="53">
        <v>1325</v>
      </c>
    </row>
    <row r="1327" spans="1:1" x14ac:dyDescent="0.25">
      <c r="A1327" s="53">
        <v>1326</v>
      </c>
    </row>
    <row r="1328" spans="1:1" x14ac:dyDescent="0.25">
      <c r="A1328" s="53">
        <v>1327</v>
      </c>
    </row>
    <row r="1329" spans="1:1" x14ac:dyDescent="0.25">
      <c r="A1329" s="53">
        <v>1328</v>
      </c>
    </row>
    <row r="1330" spans="1:1" x14ac:dyDescent="0.25">
      <c r="A1330" s="53">
        <v>1329</v>
      </c>
    </row>
    <row r="1331" spans="1:1" x14ac:dyDescent="0.25">
      <c r="A1331" s="53">
        <v>1330</v>
      </c>
    </row>
    <row r="1332" spans="1:1" x14ac:dyDescent="0.25">
      <c r="A1332" s="53">
        <v>1331</v>
      </c>
    </row>
    <row r="1333" spans="1:1" x14ac:dyDescent="0.25">
      <c r="A1333" s="53">
        <v>1332</v>
      </c>
    </row>
    <row r="1334" spans="1:1" x14ac:dyDescent="0.25">
      <c r="A1334" s="53">
        <v>1333</v>
      </c>
    </row>
    <row r="1335" spans="1:1" x14ac:dyDescent="0.25">
      <c r="A1335" s="53">
        <v>1334</v>
      </c>
    </row>
    <row r="1336" spans="1:1" x14ac:dyDescent="0.25">
      <c r="A1336" s="53">
        <v>1335</v>
      </c>
    </row>
    <row r="1337" spans="1:1" x14ac:dyDescent="0.25">
      <c r="A1337" s="53">
        <v>1336</v>
      </c>
    </row>
    <row r="1338" spans="1:1" x14ac:dyDescent="0.25">
      <c r="A1338" s="53">
        <v>1337</v>
      </c>
    </row>
    <row r="1339" spans="1:1" x14ac:dyDescent="0.25">
      <c r="A1339" s="53">
        <v>1338</v>
      </c>
    </row>
    <row r="1340" spans="1:1" x14ac:dyDescent="0.25">
      <c r="A1340" s="53">
        <v>1339</v>
      </c>
    </row>
    <row r="1341" spans="1:1" x14ac:dyDescent="0.25">
      <c r="A1341" s="53">
        <v>1340</v>
      </c>
    </row>
    <row r="1342" spans="1:1" x14ac:dyDescent="0.25">
      <c r="A1342" s="53">
        <v>1341</v>
      </c>
    </row>
    <row r="1343" spans="1:1" x14ac:dyDescent="0.25">
      <c r="A1343" s="53">
        <v>1342</v>
      </c>
    </row>
    <row r="1344" spans="1:1" x14ac:dyDescent="0.25">
      <c r="A1344" s="53">
        <v>1343</v>
      </c>
    </row>
    <row r="1345" spans="1:1" x14ac:dyDescent="0.25">
      <c r="A1345" s="53">
        <v>1344</v>
      </c>
    </row>
    <row r="1346" spans="1:1" x14ac:dyDescent="0.25">
      <c r="A1346" s="53">
        <v>1345</v>
      </c>
    </row>
    <row r="1347" spans="1:1" x14ac:dyDescent="0.25">
      <c r="A1347" s="53">
        <v>1346</v>
      </c>
    </row>
    <row r="1348" spans="1:1" x14ac:dyDescent="0.25">
      <c r="A1348" s="53">
        <v>1347</v>
      </c>
    </row>
    <row r="1349" spans="1:1" x14ac:dyDescent="0.25">
      <c r="A1349" s="53">
        <v>1348</v>
      </c>
    </row>
    <row r="1350" spans="1:1" x14ac:dyDescent="0.25">
      <c r="A1350" s="53">
        <v>1349</v>
      </c>
    </row>
    <row r="1351" spans="1:1" x14ac:dyDescent="0.25">
      <c r="A1351" s="53">
        <v>1350</v>
      </c>
    </row>
    <row r="1352" spans="1:1" x14ac:dyDescent="0.25">
      <c r="A1352" s="53">
        <v>1351</v>
      </c>
    </row>
    <row r="1353" spans="1:1" x14ac:dyDescent="0.25">
      <c r="A1353" s="53">
        <v>1352</v>
      </c>
    </row>
    <row r="1354" spans="1:1" x14ac:dyDescent="0.25">
      <c r="A1354" s="53">
        <v>1353</v>
      </c>
    </row>
    <row r="1355" spans="1:1" x14ac:dyDescent="0.25">
      <c r="A1355" s="53">
        <v>1354</v>
      </c>
    </row>
    <row r="1356" spans="1:1" x14ac:dyDescent="0.25">
      <c r="A1356" s="53">
        <v>1355</v>
      </c>
    </row>
    <row r="1357" spans="1:1" x14ac:dyDescent="0.25">
      <c r="A1357" s="53">
        <v>1356</v>
      </c>
    </row>
    <row r="1358" spans="1:1" x14ac:dyDescent="0.25">
      <c r="A1358" s="53">
        <v>1357</v>
      </c>
    </row>
    <row r="1359" spans="1:1" x14ac:dyDescent="0.25">
      <c r="A1359" s="53">
        <v>1358</v>
      </c>
    </row>
    <row r="1360" spans="1:1" x14ac:dyDescent="0.25">
      <c r="A1360" s="53">
        <v>1359</v>
      </c>
    </row>
    <row r="1361" spans="1:1" x14ac:dyDescent="0.25">
      <c r="A1361" s="53">
        <v>1360</v>
      </c>
    </row>
    <row r="1362" spans="1:1" x14ac:dyDescent="0.25">
      <c r="A1362" s="53">
        <v>1361</v>
      </c>
    </row>
    <row r="1363" spans="1:1" x14ac:dyDescent="0.25">
      <c r="A1363" s="53">
        <v>1362</v>
      </c>
    </row>
    <row r="1364" spans="1:1" x14ac:dyDescent="0.25">
      <c r="A1364" s="53">
        <v>1363</v>
      </c>
    </row>
    <row r="1365" spans="1:1" x14ac:dyDescent="0.25">
      <c r="A1365" s="53">
        <v>1364</v>
      </c>
    </row>
    <row r="1366" spans="1:1" x14ac:dyDescent="0.25">
      <c r="A1366" s="53">
        <v>1365</v>
      </c>
    </row>
    <row r="1367" spans="1:1" x14ac:dyDescent="0.25">
      <c r="A1367" s="53">
        <v>1366</v>
      </c>
    </row>
    <row r="1368" spans="1:1" x14ac:dyDescent="0.25">
      <c r="A1368" s="53">
        <v>1367</v>
      </c>
    </row>
    <row r="1369" spans="1:1" x14ac:dyDescent="0.25">
      <c r="A1369" s="53">
        <v>1368</v>
      </c>
    </row>
    <row r="1370" spans="1:1" x14ac:dyDescent="0.25">
      <c r="A1370" s="53">
        <v>1369</v>
      </c>
    </row>
    <row r="1371" spans="1:1" x14ac:dyDescent="0.25">
      <c r="A1371" s="53">
        <v>1370</v>
      </c>
    </row>
    <row r="1372" spans="1:1" x14ac:dyDescent="0.25">
      <c r="A1372" s="53">
        <v>1371</v>
      </c>
    </row>
    <row r="1373" spans="1:1" x14ac:dyDescent="0.25">
      <c r="A1373" s="53">
        <v>1372</v>
      </c>
    </row>
    <row r="1374" spans="1:1" x14ac:dyDescent="0.25">
      <c r="A1374" s="53">
        <v>1373</v>
      </c>
    </row>
    <row r="1375" spans="1:1" x14ac:dyDescent="0.25">
      <c r="A1375" s="53">
        <v>1374</v>
      </c>
    </row>
    <row r="1376" spans="1:1" x14ac:dyDescent="0.25">
      <c r="A1376" s="53">
        <v>1375</v>
      </c>
    </row>
    <row r="1377" spans="1:1" x14ac:dyDescent="0.25">
      <c r="A1377" s="53">
        <v>1376</v>
      </c>
    </row>
    <row r="1378" spans="1:1" x14ac:dyDescent="0.25">
      <c r="A1378" s="53">
        <v>1377</v>
      </c>
    </row>
    <row r="1379" spans="1:1" x14ac:dyDescent="0.25">
      <c r="A1379" s="53">
        <v>1378</v>
      </c>
    </row>
    <row r="1380" spans="1:1" x14ac:dyDescent="0.25">
      <c r="A1380" s="53">
        <v>1379</v>
      </c>
    </row>
    <row r="1381" spans="1:1" x14ac:dyDescent="0.25">
      <c r="A1381" s="53">
        <v>1380</v>
      </c>
    </row>
    <row r="1382" spans="1:1" x14ac:dyDescent="0.25">
      <c r="A1382" s="53">
        <v>1381</v>
      </c>
    </row>
    <row r="1383" spans="1:1" x14ac:dyDescent="0.25">
      <c r="A1383" s="53">
        <v>1382</v>
      </c>
    </row>
    <row r="1384" spans="1:1" x14ac:dyDescent="0.25">
      <c r="A1384" s="53">
        <v>1383</v>
      </c>
    </row>
    <row r="1385" spans="1:1" x14ac:dyDescent="0.25">
      <c r="A1385" s="53">
        <v>1384</v>
      </c>
    </row>
    <row r="1386" spans="1:1" x14ac:dyDescent="0.25">
      <c r="A1386" s="53">
        <v>1385</v>
      </c>
    </row>
    <row r="1387" spans="1:1" x14ac:dyDescent="0.25">
      <c r="A1387" s="53">
        <v>1386</v>
      </c>
    </row>
    <row r="1388" spans="1:1" x14ac:dyDescent="0.25">
      <c r="A1388" s="53">
        <v>1387</v>
      </c>
    </row>
    <row r="1389" spans="1:1" x14ac:dyDescent="0.25">
      <c r="A1389" s="53">
        <v>1388</v>
      </c>
    </row>
    <row r="1390" spans="1:1" x14ac:dyDescent="0.25">
      <c r="A1390" s="53">
        <v>1389</v>
      </c>
    </row>
    <row r="1391" spans="1:1" x14ac:dyDescent="0.25">
      <c r="A1391" s="53">
        <v>1390</v>
      </c>
    </row>
    <row r="1392" spans="1:1" x14ac:dyDescent="0.25">
      <c r="A1392" s="53">
        <v>1391</v>
      </c>
    </row>
    <row r="1393" spans="1:1" x14ac:dyDescent="0.25">
      <c r="A1393" s="53">
        <v>1392</v>
      </c>
    </row>
    <row r="1394" spans="1:1" x14ac:dyDescent="0.25">
      <c r="A1394" s="53">
        <v>1393</v>
      </c>
    </row>
    <row r="1395" spans="1:1" x14ac:dyDescent="0.25">
      <c r="A1395" s="53">
        <v>1394</v>
      </c>
    </row>
    <row r="1396" spans="1:1" x14ac:dyDescent="0.25">
      <c r="A1396" s="53">
        <v>1395</v>
      </c>
    </row>
    <row r="1397" spans="1:1" x14ac:dyDescent="0.25">
      <c r="A1397" s="53">
        <v>1396</v>
      </c>
    </row>
    <row r="1398" spans="1:1" x14ac:dyDescent="0.25">
      <c r="A1398" s="53">
        <v>1397</v>
      </c>
    </row>
    <row r="1399" spans="1:1" x14ac:dyDescent="0.25">
      <c r="A1399" s="53">
        <v>1398</v>
      </c>
    </row>
    <row r="1400" spans="1:1" x14ac:dyDescent="0.25">
      <c r="A1400" s="53">
        <v>1399</v>
      </c>
    </row>
    <row r="1401" spans="1:1" x14ac:dyDescent="0.25">
      <c r="A1401" s="53">
        <v>1400</v>
      </c>
    </row>
    <row r="1402" spans="1:1" x14ac:dyDescent="0.25">
      <c r="A1402" s="53">
        <v>1401</v>
      </c>
    </row>
    <row r="1403" spans="1:1" x14ac:dyDescent="0.25">
      <c r="A1403" s="53">
        <v>1402</v>
      </c>
    </row>
    <row r="1404" spans="1:1" x14ac:dyDescent="0.25">
      <c r="A1404" s="53">
        <v>1403</v>
      </c>
    </row>
    <row r="1405" spans="1:1" x14ac:dyDescent="0.25">
      <c r="A1405" s="53">
        <v>1404</v>
      </c>
    </row>
    <row r="1406" spans="1:1" x14ac:dyDescent="0.25">
      <c r="A1406" s="53">
        <v>1405</v>
      </c>
    </row>
    <row r="1407" spans="1:1" x14ac:dyDescent="0.25">
      <c r="A1407" s="53">
        <v>1406</v>
      </c>
    </row>
    <row r="1408" spans="1:1" x14ac:dyDescent="0.25">
      <c r="A1408" s="53">
        <v>1407</v>
      </c>
    </row>
    <row r="1409" spans="1:1" x14ac:dyDescent="0.25">
      <c r="A1409" s="53">
        <v>1408</v>
      </c>
    </row>
    <row r="1410" spans="1:1" x14ac:dyDescent="0.25">
      <c r="A1410" s="53">
        <v>1409</v>
      </c>
    </row>
    <row r="1411" spans="1:1" x14ac:dyDescent="0.25">
      <c r="A1411" s="53">
        <v>1410</v>
      </c>
    </row>
    <row r="1412" spans="1:1" x14ac:dyDescent="0.25">
      <c r="A1412" s="53">
        <v>1411</v>
      </c>
    </row>
    <row r="1413" spans="1:1" x14ac:dyDescent="0.25">
      <c r="A1413" s="53">
        <v>1412</v>
      </c>
    </row>
    <row r="1414" spans="1:1" x14ac:dyDescent="0.25">
      <c r="A1414" s="53">
        <v>1413</v>
      </c>
    </row>
    <row r="1415" spans="1:1" x14ac:dyDescent="0.25">
      <c r="A1415" s="53">
        <v>1414</v>
      </c>
    </row>
    <row r="1416" spans="1:1" x14ac:dyDescent="0.25">
      <c r="A1416" s="53">
        <v>1415</v>
      </c>
    </row>
    <row r="1417" spans="1:1" x14ac:dyDescent="0.25">
      <c r="A1417" s="53">
        <v>1416</v>
      </c>
    </row>
    <row r="1418" spans="1:1" x14ac:dyDescent="0.25">
      <c r="A1418" s="53">
        <v>1417</v>
      </c>
    </row>
    <row r="1419" spans="1:1" x14ac:dyDescent="0.25">
      <c r="A1419" s="53">
        <v>1418</v>
      </c>
    </row>
    <row r="1420" spans="1:1" x14ac:dyDescent="0.25">
      <c r="A1420" s="53">
        <v>1419</v>
      </c>
    </row>
    <row r="1421" spans="1:1" x14ac:dyDescent="0.25">
      <c r="A1421" s="53">
        <v>1420</v>
      </c>
    </row>
    <row r="1422" spans="1:1" x14ac:dyDescent="0.25">
      <c r="A1422" s="53">
        <v>1421</v>
      </c>
    </row>
    <row r="1423" spans="1:1" x14ac:dyDescent="0.25">
      <c r="A1423" s="53">
        <v>1422</v>
      </c>
    </row>
    <row r="1424" spans="1:1" x14ac:dyDescent="0.25">
      <c r="A1424" s="53">
        <v>1423</v>
      </c>
    </row>
    <row r="1425" spans="1:1" x14ac:dyDescent="0.25">
      <c r="A1425" s="53">
        <v>1424</v>
      </c>
    </row>
    <row r="1426" spans="1:1" x14ac:dyDescent="0.25">
      <c r="A1426" s="53">
        <v>1425</v>
      </c>
    </row>
    <row r="1427" spans="1:1" x14ac:dyDescent="0.25">
      <c r="A1427" s="53">
        <v>1426</v>
      </c>
    </row>
    <row r="1428" spans="1:1" x14ac:dyDescent="0.25">
      <c r="A1428" s="53">
        <v>1427</v>
      </c>
    </row>
    <row r="1429" spans="1:1" x14ac:dyDescent="0.25">
      <c r="A1429" s="53">
        <v>1428</v>
      </c>
    </row>
    <row r="1430" spans="1:1" x14ac:dyDescent="0.25">
      <c r="A1430" s="53">
        <v>1429</v>
      </c>
    </row>
  </sheetData>
  <conditionalFormatting sqref="B2:B97">
    <cfRule type="expression" dxfId="4" priority="1">
      <formula>ISBLANK($A2)</formula>
    </cfRule>
    <cfRule type="expression" dxfId="3" priority="2">
      <formula>AND($L2&gt;=TODAY()-(WEEKDAY(TODAY(),2)+6),$L2&lt;=TODAY()-(WEEKDAY(TODAY(),2)),COUNTIF($N2,"*Production*"))</formula>
    </cfRule>
    <cfRule type="expression" dxfId="2" priority="3">
      <formula>AND(ISBLANK($L2),$E2="Tâche")</formula>
    </cfRule>
    <cfRule type="expression" dxfId="1" priority="4">
      <formula>AND(ISBLANK($L2),$M2&lt;&gt;"Préventif")</formula>
    </cfRule>
    <cfRule type="expression" dxfId="0" priority="5">
      <formula>LEN($A2)&lt;&gt;0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Définitions et Barème</vt:lpstr>
      <vt:lpstr>15 tickets - Octobre 2019</vt:lpstr>
      <vt:lpstr>15 tickets - Novembre 2019</vt:lpstr>
      <vt:lpstr>15 tickets - Décembre 2019</vt:lpstr>
      <vt:lpstr>Statistiques qualité </vt:lpstr>
      <vt:lpstr>Statistiques qualif</vt:lpstr>
      <vt:lpstr>Focus Incident</vt:lpstr>
      <vt:lpstr>Focus Problème</vt:lpstr>
      <vt:lpstr>Synthèse Statistiques</vt:lpstr>
      <vt:lpstr>Aleatoire</vt:lpstr>
    </vt:vector>
  </TitlesOfParts>
  <Company>Secrétariat Général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MINEFI</dc:creator>
  <cp:lastModifiedBy>MINEFI</cp:lastModifiedBy>
  <dcterms:created xsi:type="dcterms:W3CDTF">2019-12-16T11:38:24Z</dcterms:created>
  <dcterms:modified xsi:type="dcterms:W3CDTF">2020-01-07T13:57:20Z</dcterms:modified>
</cp:coreProperties>
</file>