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029" codeName="{320AAD7A-AEEB-3B57-35EE-6C7AAB037B02}"/>
  <workbookPr codeName="ThisWorkbook" defaultThemeVersion="166925"/>
  <mc:AlternateContent xmlns:mc="http://schemas.openxmlformats.org/markup-compatibility/2006">
    <mc:Choice Requires="x15">
      <x15ac:absPath xmlns:x15ac="http://schemas.microsoft.com/office/spreadsheetml/2010/11/ac" url="C:\Users\Utilisateur\Dropbox\GOLF\Tournois\Tournois spéciaux\Texas Stabelford\"/>
    </mc:Choice>
  </mc:AlternateContent>
  <xr:revisionPtr revIDLastSave="0" documentId="13_ncr:1_{D55A2187-DE90-4843-BA63-E44D4338BFFE}" xr6:coauthVersionLast="28" xr6:coauthVersionMax="28" xr10:uidLastSave="{00000000-0000-0000-0000-000000000000}"/>
  <bookViews>
    <workbookView xWindow="0" yWindow="0" windowWidth="24000" windowHeight="9510" xr2:uid="{3574D701-0B96-40C4-8465-9516C7B56D4F}"/>
  </bookViews>
  <sheets>
    <sheet name="Score cards" sheetId="3" r:id="rId1"/>
    <sheet name="Ranking" sheetId="7" r:id="rId2"/>
    <sheet name="Calcul" sheetId="4" r:id="rId3"/>
    <sheet name="Information" sheetId="5" r:id="rId4"/>
  </sheets>
  <definedNames>
    <definedName name="nbTrous">'Score cards'!$AB$1</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40" i="3" l="1"/>
  <c r="J43" i="3"/>
  <c r="B20" i="7" l="1"/>
  <c r="A27" i="7"/>
  <c r="B27" i="7"/>
  <c r="A18" i="7"/>
  <c r="B18" i="7"/>
  <c r="A9" i="7"/>
  <c r="B9" i="7"/>
  <c r="A24" i="7"/>
  <c r="B24" i="7"/>
  <c r="A3" i="7"/>
  <c r="B3" i="7"/>
  <c r="A12" i="7"/>
  <c r="B12" i="7"/>
  <c r="A26" i="7"/>
  <c r="B26" i="7"/>
  <c r="A14" i="7"/>
  <c r="B14" i="7"/>
  <c r="A30" i="7"/>
  <c r="B30" i="7"/>
  <c r="A7" i="7"/>
  <c r="B7" i="7"/>
  <c r="A31" i="7"/>
  <c r="B31" i="7"/>
  <c r="A13" i="7"/>
  <c r="B13" i="7"/>
  <c r="A17" i="7"/>
  <c r="B17" i="7"/>
  <c r="A25" i="7"/>
  <c r="B25" i="7"/>
  <c r="A15" i="7"/>
  <c r="B15" i="7"/>
  <c r="A5" i="7"/>
  <c r="B5" i="7"/>
  <c r="A8" i="7"/>
  <c r="B8" i="7"/>
  <c r="A28" i="7"/>
  <c r="B28" i="7"/>
  <c r="A4" i="7"/>
  <c r="B4" i="7"/>
  <c r="A10" i="7"/>
  <c r="B10" i="7"/>
  <c r="A22" i="7"/>
  <c r="B22" i="7"/>
  <c r="A6" i="7"/>
  <c r="B6" i="7"/>
  <c r="A2" i="7"/>
  <c r="B2" i="7"/>
  <c r="A21" i="7"/>
  <c r="B21" i="7"/>
  <c r="A19" i="7"/>
  <c r="B19" i="7"/>
  <c r="A11" i="7"/>
  <c r="B11" i="7"/>
  <c r="A16" i="7"/>
  <c r="B16" i="7"/>
  <c r="A29" i="7"/>
  <c r="B29" i="7"/>
  <c r="A23" i="7"/>
  <c r="B23" i="7"/>
  <c r="A20" i="7"/>
  <c r="E253" i="4" l="1"/>
  <c r="D253" i="4"/>
  <c r="C253" i="4"/>
  <c r="B253" i="4"/>
  <c r="A253" i="4"/>
  <c r="E250" i="4"/>
  <c r="D250" i="4"/>
  <c r="C250" i="4"/>
  <c r="B250" i="4"/>
  <c r="A250" i="4"/>
  <c r="E246" i="4"/>
  <c r="D246" i="4"/>
  <c r="C246" i="4"/>
  <c r="B246" i="4"/>
  <c r="A246" i="4"/>
  <c r="E243" i="4"/>
  <c r="D243" i="4"/>
  <c r="C243" i="4"/>
  <c r="B243" i="4"/>
  <c r="A243" i="4"/>
  <c r="E239" i="4"/>
  <c r="D239" i="4"/>
  <c r="C239" i="4"/>
  <c r="B239" i="4"/>
  <c r="A239" i="4"/>
  <c r="E236" i="4"/>
  <c r="D236" i="4"/>
  <c r="C236" i="4"/>
  <c r="B236" i="4"/>
  <c r="A236" i="4"/>
  <c r="E232" i="4"/>
  <c r="D232" i="4"/>
  <c r="C232" i="4"/>
  <c r="B232" i="4"/>
  <c r="A232" i="4"/>
  <c r="E229" i="4"/>
  <c r="D229" i="4"/>
  <c r="C229" i="4"/>
  <c r="B229" i="4"/>
  <c r="A229" i="4"/>
  <c r="E225" i="4"/>
  <c r="D225" i="4"/>
  <c r="C225" i="4"/>
  <c r="B225" i="4"/>
  <c r="A225" i="4"/>
  <c r="E222" i="4"/>
  <c r="D222" i="4"/>
  <c r="C222" i="4"/>
  <c r="B222" i="4"/>
  <c r="A222" i="4"/>
  <c r="E218" i="4"/>
  <c r="D218" i="4"/>
  <c r="C218" i="4"/>
  <c r="B218" i="4"/>
  <c r="A218" i="4"/>
  <c r="E215" i="4"/>
  <c r="D215" i="4"/>
  <c r="C215" i="4"/>
  <c r="B215" i="4"/>
  <c r="A215" i="4"/>
  <c r="E211" i="4"/>
  <c r="D211" i="4"/>
  <c r="C211" i="4"/>
  <c r="B211" i="4"/>
  <c r="A211" i="4"/>
  <c r="E208" i="4"/>
  <c r="D208" i="4"/>
  <c r="C208" i="4"/>
  <c r="B208" i="4"/>
  <c r="A208" i="4"/>
  <c r="E204" i="4"/>
  <c r="D204" i="4"/>
  <c r="C204" i="4"/>
  <c r="B204" i="4"/>
  <c r="A204" i="4"/>
  <c r="E201" i="4"/>
  <c r="D201" i="4"/>
  <c r="C201" i="4"/>
  <c r="B201" i="4"/>
  <c r="A201" i="4"/>
  <c r="E197" i="4"/>
  <c r="D197" i="4"/>
  <c r="C197" i="4"/>
  <c r="B197" i="4"/>
  <c r="A197" i="4"/>
  <c r="E194" i="4"/>
  <c r="Q194" i="4" s="1"/>
  <c r="D194" i="4"/>
  <c r="C194" i="4"/>
  <c r="B194" i="4"/>
  <c r="A194" i="4"/>
  <c r="E190" i="4"/>
  <c r="D190" i="4"/>
  <c r="C190" i="4"/>
  <c r="B190" i="4"/>
  <c r="A190" i="4"/>
  <c r="E187" i="4"/>
  <c r="D187" i="4"/>
  <c r="C187" i="4"/>
  <c r="B187" i="4"/>
  <c r="A187" i="4"/>
  <c r="E183" i="4"/>
  <c r="D183" i="4"/>
  <c r="C183" i="4"/>
  <c r="B183" i="4"/>
  <c r="A183" i="4"/>
  <c r="E180" i="4"/>
  <c r="D180" i="4"/>
  <c r="C180" i="4"/>
  <c r="B180" i="4"/>
  <c r="A180" i="4"/>
  <c r="E176" i="4"/>
  <c r="D176" i="4"/>
  <c r="C176" i="4"/>
  <c r="B176" i="4"/>
  <c r="A176" i="4"/>
  <c r="E173" i="4"/>
  <c r="D173" i="4"/>
  <c r="C173" i="4"/>
  <c r="B173" i="4"/>
  <c r="A173" i="4"/>
  <c r="E169" i="4"/>
  <c r="D169" i="4"/>
  <c r="C169" i="4"/>
  <c r="B169" i="4"/>
  <c r="A169" i="4"/>
  <c r="E166" i="4"/>
  <c r="D166" i="4"/>
  <c r="C166" i="4"/>
  <c r="B166" i="4"/>
  <c r="A166" i="4"/>
  <c r="E162" i="4"/>
  <c r="D162" i="4"/>
  <c r="C162" i="4"/>
  <c r="B162" i="4"/>
  <c r="A162" i="4"/>
  <c r="E159" i="4"/>
  <c r="D159" i="4"/>
  <c r="C159" i="4"/>
  <c r="B159" i="4"/>
  <c r="A159" i="4"/>
  <c r="E155" i="4"/>
  <c r="Q155" i="4" s="1"/>
  <c r="D155" i="4"/>
  <c r="C155" i="4"/>
  <c r="B155" i="4"/>
  <c r="A155" i="4"/>
  <c r="E152" i="4"/>
  <c r="D152" i="4"/>
  <c r="C152" i="4"/>
  <c r="B152" i="4"/>
  <c r="A152" i="4"/>
  <c r="E148" i="4"/>
  <c r="D148" i="4"/>
  <c r="C148" i="4"/>
  <c r="B148" i="4"/>
  <c r="A148" i="4"/>
  <c r="E145" i="4"/>
  <c r="D145" i="4"/>
  <c r="C145" i="4"/>
  <c r="B145" i="4"/>
  <c r="A145" i="4"/>
  <c r="E141" i="4"/>
  <c r="D141" i="4"/>
  <c r="C141" i="4"/>
  <c r="B141" i="4"/>
  <c r="A141" i="4"/>
  <c r="E138" i="4"/>
  <c r="D138" i="4"/>
  <c r="C138" i="4"/>
  <c r="B138" i="4"/>
  <c r="A138" i="4"/>
  <c r="E134" i="4"/>
  <c r="D134" i="4"/>
  <c r="C134" i="4"/>
  <c r="B134" i="4"/>
  <c r="A134" i="4"/>
  <c r="E131" i="4"/>
  <c r="D131" i="4"/>
  <c r="C131" i="4"/>
  <c r="B131" i="4"/>
  <c r="A131" i="4"/>
  <c r="E127" i="4"/>
  <c r="D127" i="4"/>
  <c r="C127" i="4"/>
  <c r="B127" i="4"/>
  <c r="A127" i="4"/>
  <c r="E124" i="4"/>
  <c r="D124" i="4"/>
  <c r="C124" i="4"/>
  <c r="B124" i="4"/>
  <c r="A124" i="4"/>
  <c r="E120" i="4"/>
  <c r="D120" i="4"/>
  <c r="C120" i="4"/>
  <c r="B120" i="4"/>
  <c r="A120" i="4"/>
  <c r="E117" i="4"/>
  <c r="D117" i="4"/>
  <c r="C117" i="4"/>
  <c r="B117" i="4"/>
  <c r="A117" i="4"/>
  <c r="E113" i="4"/>
  <c r="D113" i="4"/>
  <c r="C113" i="4"/>
  <c r="B113" i="4"/>
  <c r="A113" i="4"/>
  <c r="E110" i="4"/>
  <c r="D110" i="4"/>
  <c r="C110" i="4"/>
  <c r="B110" i="4"/>
  <c r="A110" i="4"/>
  <c r="E106" i="4"/>
  <c r="D106" i="4"/>
  <c r="C106" i="4"/>
  <c r="B106" i="4"/>
  <c r="A106" i="4"/>
  <c r="E103" i="4"/>
  <c r="D103" i="4"/>
  <c r="C103" i="4"/>
  <c r="B103" i="4"/>
  <c r="A103" i="4"/>
  <c r="E99" i="4"/>
  <c r="D99" i="4"/>
  <c r="C99" i="4"/>
  <c r="B99" i="4"/>
  <c r="A99" i="4"/>
  <c r="E96" i="4"/>
  <c r="D96" i="4"/>
  <c r="C96" i="4"/>
  <c r="B96" i="4"/>
  <c r="A96" i="4"/>
  <c r="E92" i="4"/>
  <c r="D92" i="4"/>
  <c r="C92" i="4"/>
  <c r="B92" i="4"/>
  <c r="A92" i="4"/>
  <c r="E89" i="4"/>
  <c r="D89" i="4"/>
  <c r="C89" i="4"/>
  <c r="B89" i="4"/>
  <c r="A89" i="4"/>
  <c r="E85" i="4"/>
  <c r="D85" i="4"/>
  <c r="C85" i="4"/>
  <c r="B85" i="4"/>
  <c r="A85" i="4"/>
  <c r="E82" i="4"/>
  <c r="D82" i="4"/>
  <c r="C82" i="4"/>
  <c r="B82" i="4"/>
  <c r="A82" i="4"/>
  <c r="E78" i="4"/>
  <c r="D78" i="4"/>
  <c r="C78" i="4"/>
  <c r="B78" i="4"/>
  <c r="A78" i="4"/>
  <c r="E75" i="4"/>
  <c r="D75" i="4"/>
  <c r="C75" i="4"/>
  <c r="B75" i="4"/>
  <c r="A75" i="4"/>
  <c r="E71" i="4"/>
  <c r="D71" i="4"/>
  <c r="C71" i="4"/>
  <c r="B71" i="4"/>
  <c r="A71" i="4"/>
  <c r="E68" i="4"/>
  <c r="D68" i="4"/>
  <c r="C68" i="4"/>
  <c r="B68" i="4"/>
  <c r="A68" i="4"/>
  <c r="E64" i="4"/>
  <c r="D64" i="4"/>
  <c r="C64" i="4"/>
  <c r="B64" i="4"/>
  <c r="A64" i="4"/>
  <c r="E61" i="4"/>
  <c r="D61" i="4"/>
  <c r="C61" i="4"/>
  <c r="B61" i="4"/>
  <c r="A61" i="4"/>
  <c r="E57" i="4"/>
  <c r="D57" i="4"/>
  <c r="C57" i="4"/>
  <c r="B57" i="4"/>
  <c r="A57" i="4"/>
  <c r="E54" i="4"/>
  <c r="D54" i="4"/>
  <c r="C54" i="4"/>
  <c r="B54" i="4"/>
  <c r="A54" i="4"/>
  <c r="E50" i="4"/>
  <c r="D50" i="4"/>
  <c r="C50" i="4"/>
  <c r="B50" i="4"/>
  <c r="A50" i="4"/>
  <c r="E47" i="4"/>
  <c r="D47" i="4"/>
  <c r="C47" i="4"/>
  <c r="B47" i="4"/>
  <c r="A47" i="4"/>
  <c r="E43" i="4"/>
  <c r="D43" i="4"/>
  <c r="C43" i="4"/>
  <c r="B43" i="4"/>
  <c r="A43" i="4"/>
  <c r="E40" i="4"/>
  <c r="D40" i="4"/>
  <c r="C40" i="4"/>
  <c r="B40" i="4"/>
  <c r="A40" i="4"/>
  <c r="E36" i="4"/>
  <c r="D36" i="4"/>
  <c r="C36" i="4"/>
  <c r="B36" i="4"/>
  <c r="A36" i="4"/>
  <c r="E33" i="4"/>
  <c r="D33" i="4"/>
  <c r="C33" i="4"/>
  <c r="B33" i="4"/>
  <c r="A33" i="4"/>
  <c r="E29" i="4"/>
  <c r="D29" i="4"/>
  <c r="C29" i="4"/>
  <c r="B29" i="4"/>
  <c r="A29" i="4"/>
  <c r="E26" i="4"/>
  <c r="D26" i="4"/>
  <c r="C26" i="4"/>
  <c r="B26" i="4"/>
  <c r="A26" i="4"/>
  <c r="E22" i="4"/>
  <c r="D22" i="4"/>
  <c r="C22" i="4"/>
  <c r="B22" i="4"/>
  <c r="A22" i="4"/>
  <c r="E19" i="4"/>
  <c r="D19" i="4"/>
  <c r="C19" i="4"/>
  <c r="B19" i="4"/>
  <c r="A19" i="4"/>
  <c r="AA253" i="3"/>
  <c r="Z253" i="3"/>
  <c r="Y253" i="3"/>
  <c r="X253" i="3"/>
  <c r="W253" i="3"/>
  <c r="V253" i="3"/>
  <c r="U253" i="3"/>
  <c r="T253" i="3"/>
  <c r="S253" i="3"/>
  <c r="R253" i="3"/>
  <c r="Q253" i="3"/>
  <c r="P253" i="3"/>
  <c r="O253" i="3"/>
  <c r="N253" i="3"/>
  <c r="M253" i="3"/>
  <c r="L253" i="3"/>
  <c r="K253" i="3"/>
  <c r="J253" i="3"/>
  <c r="AA250" i="3"/>
  <c r="Z250" i="3"/>
  <c r="Y250" i="3"/>
  <c r="X250" i="3"/>
  <c r="W250" i="3"/>
  <c r="V250" i="3"/>
  <c r="U250" i="3"/>
  <c r="T250" i="3"/>
  <c r="S250" i="3"/>
  <c r="R250" i="3"/>
  <c r="Q250" i="3"/>
  <c r="P250" i="3"/>
  <c r="O250" i="3"/>
  <c r="N250" i="3"/>
  <c r="M250" i="3"/>
  <c r="L250" i="3"/>
  <c r="K250" i="3"/>
  <c r="J250" i="3"/>
  <c r="AA246" i="3"/>
  <c r="Z246" i="3"/>
  <c r="Y246" i="3"/>
  <c r="X246" i="3"/>
  <c r="W246" i="3"/>
  <c r="V246" i="3"/>
  <c r="U246" i="3"/>
  <c r="T246" i="3"/>
  <c r="S246" i="3"/>
  <c r="R246" i="3"/>
  <c r="Q246" i="3"/>
  <c r="P246" i="3"/>
  <c r="O246" i="3"/>
  <c r="N246" i="3"/>
  <c r="M246" i="3"/>
  <c r="L246" i="3"/>
  <c r="K246" i="3"/>
  <c r="J246" i="3"/>
  <c r="AA243" i="3"/>
  <c r="Z243" i="3"/>
  <c r="Y243" i="3"/>
  <c r="X243" i="3"/>
  <c r="W243" i="3"/>
  <c r="V243" i="3"/>
  <c r="U243" i="3"/>
  <c r="T243" i="3"/>
  <c r="S243" i="3"/>
  <c r="R243" i="3"/>
  <c r="Q243" i="3"/>
  <c r="P243" i="3"/>
  <c r="O243" i="3"/>
  <c r="N243" i="3"/>
  <c r="M243" i="3"/>
  <c r="L243" i="3"/>
  <c r="K243" i="3"/>
  <c r="J243" i="3"/>
  <c r="AA239" i="3"/>
  <c r="Z239" i="3"/>
  <c r="Y239" i="3"/>
  <c r="X239" i="3"/>
  <c r="W239" i="3"/>
  <c r="V239" i="3"/>
  <c r="U239" i="3"/>
  <c r="T239" i="3"/>
  <c r="S239" i="3"/>
  <c r="R239" i="3"/>
  <c r="Q239" i="3"/>
  <c r="P239" i="3"/>
  <c r="O239" i="3"/>
  <c r="N239" i="3"/>
  <c r="M239" i="3"/>
  <c r="L239" i="3"/>
  <c r="K239" i="3"/>
  <c r="J239" i="3"/>
  <c r="AA236" i="3"/>
  <c r="Z236" i="3"/>
  <c r="Y236" i="3"/>
  <c r="X236" i="3"/>
  <c r="W236" i="3"/>
  <c r="V236" i="3"/>
  <c r="U236" i="3"/>
  <c r="T236" i="3"/>
  <c r="S236" i="3"/>
  <c r="R236" i="3"/>
  <c r="Q236" i="3"/>
  <c r="P236" i="3"/>
  <c r="O236" i="3"/>
  <c r="N236" i="3"/>
  <c r="M236" i="3"/>
  <c r="L236" i="3"/>
  <c r="K236" i="3"/>
  <c r="J236" i="3"/>
  <c r="AA232" i="3"/>
  <c r="Z232" i="3"/>
  <c r="Y232" i="3"/>
  <c r="X232" i="3"/>
  <c r="W232" i="3"/>
  <c r="V232" i="3"/>
  <c r="U232" i="3"/>
  <c r="T232" i="3"/>
  <c r="S232" i="3"/>
  <c r="R232" i="3"/>
  <c r="Q232" i="3"/>
  <c r="P232" i="3"/>
  <c r="O232" i="3"/>
  <c r="N232" i="3"/>
  <c r="M232" i="3"/>
  <c r="L232" i="3"/>
  <c r="K232" i="3"/>
  <c r="J232" i="3"/>
  <c r="AA229" i="3"/>
  <c r="Z229" i="3"/>
  <c r="Y229" i="3"/>
  <c r="X229" i="3"/>
  <c r="W229" i="3"/>
  <c r="V229" i="3"/>
  <c r="U229" i="3"/>
  <c r="T229" i="3"/>
  <c r="S229" i="3"/>
  <c r="R229" i="3"/>
  <c r="Q229" i="3"/>
  <c r="P229" i="3"/>
  <c r="O229" i="3"/>
  <c r="N229" i="3"/>
  <c r="M229" i="3"/>
  <c r="L229" i="3"/>
  <c r="K229" i="3"/>
  <c r="J229" i="3"/>
  <c r="AA225" i="3"/>
  <c r="Z225" i="3"/>
  <c r="Y225" i="3"/>
  <c r="X225" i="3"/>
  <c r="W225" i="3"/>
  <c r="V225" i="3"/>
  <c r="U225" i="3"/>
  <c r="T225" i="3"/>
  <c r="S225" i="3"/>
  <c r="R225" i="3"/>
  <c r="Q225" i="3"/>
  <c r="P225" i="3"/>
  <c r="O225" i="3"/>
  <c r="N225" i="3"/>
  <c r="M225" i="3"/>
  <c r="L225" i="3"/>
  <c r="K225" i="3"/>
  <c r="J225" i="3"/>
  <c r="AA222" i="3"/>
  <c r="Z222" i="3"/>
  <c r="Y222" i="3"/>
  <c r="X222" i="3"/>
  <c r="W222" i="3"/>
  <c r="V222" i="3"/>
  <c r="U222" i="3"/>
  <c r="T222" i="3"/>
  <c r="S222" i="3"/>
  <c r="R222" i="3"/>
  <c r="Q222" i="3"/>
  <c r="P222" i="3"/>
  <c r="O222" i="3"/>
  <c r="N222" i="3"/>
  <c r="M222" i="3"/>
  <c r="L222" i="3"/>
  <c r="K222" i="3"/>
  <c r="J222" i="3"/>
  <c r="AA218" i="3"/>
  <c r="Z218" i="3"/>
  <c r="Y218" i="3"/>
  <c r="X218" i="3"/>
  <c r="W218" i="3"/>
  <c r="V218" i="3"/>
  <c r="U218" i="3"/>
  <c r="T218" i="3"/>
  <c r="S218" i="3"/>
  <c r="R218" i="3"/>
  <c r="Q218" i="3"/>
  <c r="P218" i="3"/>
  <c r="O218" i="3"/>
  <c r="N218" i="3"/>
  <c r="M218" i="3"/>
  <c r="L218" i="3"/>
  <c r="K218" i="3"/>
  <c r="J218" i="3"/>
  <c r="AA215" i="3"/>
  <c r="Z215" i="3"/>
  <c r="Y215" i="3"/>
  <c r="X215" i="3"/>
  <c r="W215" i="3"/>
  <c r="V215" i="3"/>
  <c r="U215" i="3"/>
  <c r="T215" i="3"/>
  <c r="S215" i="3"/>
  <c r="R215" i="3"/>
  <c r="Q215" i="3"/>
  <c r="P215" i="3"/>
  <c r="O215" i="3"/>
  <c r="N215" i="3"/>
  <c r="M215" i="3"/>
  <c r="L215" i="3"/>
  <c r="K215" i="3"/>
  <c r="J215" i="3"/>
  <c r="AA211" i="3"/>
  <c r="Z211" i="3"/>
  <c r="Y211" i="3"/>
  <c r="X211" i="3"/>
  <c r="W211" i="3"/>
  <c r="V211" i="3"/>
  <c r="U211" i="3"/>
  <c r="T211" i="3"/>
  <c r="S211" i="3"/>
  <c r="R211" i="3"/>
  <c r="Q211" i="3"/>
  <c r="P211" i="3"/>
  <c r="O211" i="3"/>
  <c r="N211" i="3"/>
  <c r="M211" i="3"/>
  <c r="L211" i="3"/>
  <c r="K211" i="3"/>
  <c r="J211" i="3"/>
  <c r="AA208" i="3"/>
  <c r="Z208" i="3"/>
  <c r="Y208" i="3"/>
  <c r="X208" i="3"/>
  <c r="W208" i="3"/>
  <c r="V208" i="3"/>
  <c r="U208" i="3"/>
  <c r="T208" i="3"/>
  <c r="S208" i="3"/>
  <c r="R208" i="3"/>
  <c r="Q208" i="3"/>
  <c r="P208" i="3"/>
  <c r="O208" i="3"/>
  <c r="N208" i="3"/>
  <c r="M208" i="3"/>
  <c r="L208" i="3"/>
  <c r="K208" i="3"/>
  <c r="J208" i="3"/>
  <c r="AA204" i="3"/>
  <c r="Z204" i="3"/>
  <c r="Y204" i="3"/>
  <c r="X204" i="3"/>
  <c r="W204" i="3"/>
  <c r="V204" i="3"/>
  <c r="U204" i="3"/>
  <c r="T204" i="3"/>
  <c r="S204" i="3"/>
  <c r="R204" i="3"/>
  <c r="Q204" i="3"/>
  <c r="P204" i="3"/>
  <c r="O204" i="3"/>
  <c r="N204" i="3"/>
  <c r="M204" i="3"/>
  <c r="L204" i="3"/>
  <c r="K204" i="3"/>
  <c r="J204" i="3"/>
  <c r="AA201" i="3"/>
  <c r="Z201" i="3"/>
  <c r="Y201" i="3"/>
  <c r="X201" i="3"/>
  <c r="W201" i="3"/>
  <c r="V201" i="3"/>
  <c r="U201" i="3"/>
  <c r="T201" i="3"/>
  <c r="S201" i="3"/>
  <c r="R201" i="3"/>
  <c r="Q201" i="3"/>
  <c r="P201" i="3"/>
  <c r="O201" i="3"/>
  <c r="N201" i="3"/>
  <c r="M201" i="3"/>
  <c r="L201" i="3"/>
  <c r="K201" i="3"/>
  <c r="J201" i="3"/>
  <c r="AA197" i="3"/>
  <c r="Z197" i="3"/>
  <c r="Y197" i="3"/>
  <c r="X197" i="3"/>
  <c r="W197" i="3"/>
  <c r="V197" i="3"/>
  <c r="U197" i="3"/>
  <c r="T197" i="3"/>
  <c r="S197" i="3"/>
  <c r="R197" i="3"/>
  <c r="Q197" i="3"/>
  <c r="P197" i="3"/>
  <c r="O197" i="3"/>
  <c r="N197" i="3"/>
  <c r="M197" i="3"/>
  <c r="L197" i="3"/>
  <c r="K197" i="3"/>
  <c r="J197" i="3"/>
  <c r="AA194" i="3"/>
  <c r="Z194" i="3"/>
  <c r="Y194" i="3"/>
  <c r="X194" i="3"/>
  <c r="W194" i="3"/>
  <c r="V194" i="3"/>
  <c r="U194" i="3"/>
  <c r="T194" i="3"/>
  <c r="S194" i="3"/>
  <c r="R194" i="3"/>
  <c r="Q194" i="3"/>
  <c r="P194" i="3"/>
  <c r="O194" i="3"/>
  <c r="N194" i="3"/>
  <c r="M194" i="3"/>
  <c r="L194" i="3"/>
  <c r="K194" i="3"/>
  <c r="J194" i="3"/>
  <c r="AA190" i="3"/>
  <c r="Z190" i="3"/>
  <c r="Y190" i="3"/>
  <c r="X190" i="3"/>
  <c r="W190" i="3"/>
  <c r="V190" i="3"/>
  <c r="U190" i="3"/>
  <c r="T190" i="3"/>
  <c r="S190" i="3"/>
  <c r="R190" i="3"/>
  <c r="Q190" i="3"/>
  <c r="P190" i="3"/>
  <c r="O190" i="3"/>
  <c r="N190" i="3"/>
  <c r="M190" i="3"/>
  <c r="L190" i="3"/>
  <c r="K190" i="3"/>
  <c r="J190" i="3"/>
  <c r="AA187" i="3"/>
  <c r="Z187" i="3"/>
  <c r="Y187" i="3"/>
  <c r="X187" i="3"/>
  <c r="W187" i="3"/>
  <c r="V187" i="3"/>
  <c r="U187" i="3"/>
  <c r="T187" i="3"/>
  <c r="S187" i="3"/>
  <c r="R187" i="3"/>
  <c r="Q187" i="3"/>
  <c r="P187" i="3"/>
  <c r="O187" i="3"/>
  <c r="N187" i="3"/>
  <c r="M187" i="3"/>
  <c r="L187" i="3"/>
  <c r="K187" i="3"/>
  <c r="J187" i="3"/>
  <c r="AA183" i="3"/>
  <c r="Z183" i="3"/>
  <c r="Y183" i="3"/>
  <c r="X183" i="3"/>
  <c r="W183" i="3"/>
  <c r="V183" i="3"/>
  <c r="U183" i="3"/>
  <c r="T183" i="3"/>
  <c r="S183" i="3"/>
  <c r="R183" i="3"/>
  <c r="Q183" i="3"/>
  <c r="P183" i="3"/>
  <c r="O183" i="3"/>
  <c r="N183" i="3"/>
  <c r="M183" i="3"/>
  <c r="L183" i="3"/>
  <c r="K183" i="3"/>
  <c r="J183" i="3"/>
  <c r="AA180" i="3"/>
  <c r="Z180" i="3"/>
  <c r="Y180" i="3"/>
  <c r="X180" i="3"/>
  <c r="W180" i="3"/>
  <c r="V180" i="3"/>
  <c r="U180" i="3"/>
  <c r="T180" i="3"/>
  <c r="S180" i="3"/>
  <c r="R180" i="3"/>
  <c r="Q180" i="3"/>
  <c r="P180" i="3"/>
  <c r="O180" i="3"/>
  <c r="N180" i="3"/>
  <c r="M180" i="3"/>
  <c r="L180" i="3"/>
  <c r="K180" i="3"/>
  <c r="J180" i="3"/>
  <c r="AA176" i="3"/>
  <c r="Z176" i="3"/>
  <c r="Y176" i="3"/>
  <c r="X176" i="3"/>
  <c r="W176" i="3"/>
  <c r="V176" i="3"/>
  <c r="U176" i="3"/>
  <c r="T176" i="3"/>
  <c r="S176" i="3"/>
  <c r="R176" i="3"/>
  <c r="Q176" i="3"/>
  <c r="P176" i="3"/>
  <c r="O176" i="3"/>
  <c r="N176" i="3"/>
  <c r="M176" i="3"/>
  <c r="L176" i="3"/>
  <c r="K176" i="3"/>
  <c r="J176" i="3"/>
  <c r="AA173" i="3"/>
  <c r="Z173" i="3"/>
  <c r="Y173" i="3"/>
  <c r="X173" i="3"/>
  <c r="W173" i="3"/>
  <c r="V173" i="3"/>
  <c r="U173" i="3"/>
  <c r="T173" i="3"/>
  <c r="S173" i="3"/>
  <c r="R173" i="3"/>
  <c r="Q173" i="3"/>
  <c r="P173" i="3"/>
  <c r="O173" i="3"/>
  <c r="N173" i="3"/>
  <c r="M173" i="3"/>
  <c r="L173" i="3"/>
  <c r="K173" i="3"/>
  <c r="J173" i="3"/>
  <c r="AA169" i="3"/>
  <c r="Z169" i="3"/>
  <c r="Y169" i="3"/>
  <c r="X169" i="3"/>
  <c r="W169" i="3"/>
  <c r="V169" i="3"/>
  <c r="U169" i="3"/>
  <c r="T169" i="3"/>
  <c r="S169" i="3"/>
  <c r="R169" i="3"/>
  <c r="Q169" i="3"/>
  <c r="P169" i="3"/>
  <c r="O169" i="3"/>
  <c r="N169" i="3"/>
  <c r="M169" i="3"/>
  <c r="L169" i="3"/>
  <c r="K169" i="3"/>
  <c r="J169" i="3"/>
  <c r="AA166" i="3"/>
  <c r="Z166" i="3"/>
  <c r="Y166" i="3"/>
  <c r="X166" i="3"/>
  <c r="W166" i="3"/>
  <c r="V166" i="3"/>
  <c r="U166" i="3"/>
  <c r="T166" i="3"/>
  <c r="S166" i="3"/>
  <c r="R166" i="3"/>
  <c r="Q166" i="3"/>
  <c r="P166" i="3"/>
  <c r="O166" i="3"/>
  <c r="N166" i="3"/>
  <c r="M166" i="3"/>
  <c r="L166" i="3"/>
  <c r="K166" i="3"/>
  <c r="J166" i="3"/>
  <c r="AA162" i="3"/>
  <c r="Z162" i="3"/>
  <c r="Y162" i="3"/>
  <c r="X162" i="3"/>
  <c r="W162" i="3"/>
  <c r="V162" i="3"/>
  <c r="U162" i="3"/>
  <c r="T162" i="3"/>
  <c r="S162" i="3"/>
  <c r="R162" i="3"/>
  <c r="Q162" i="3"/>
  <c r="P162" i="3"/>
  <c r="O162" i="3"/>
  <c r="N162" i="3"/>
  <c r="M162" i="3"/>
  <c r="L162" i="3"/>
  <c r="K162" i="3"/>
  <c r="J162" i="3"/>
  <c r="AA159" i="3"/>
  <c r="Z159" i="3"/>
  <c r="Y159" i="3"/>
  <c r="X159" i="3"/>
  <c r="W159" i="3"/>
  <c r="V159" i="3"/>
  <c r="U159" i="3"/>
  <c r="T159" i="3"/>
  <c r="S159" i="3"/>
  <c r="R159" i="3"/>
  <c r="Q159" i="3"/>
  <c r="P159" i="3"/>
  <c r="O159" i="3"/>
  <c r="N159" i="3"/>
  <c r="M159" i="3"/>
  <c r="L159" i="3"/>
  <c r="K159" i="3"/>
  <c r="J159" i="3"/>
  <c r="AA155" i="3"/>
  <c r="Z155" i="3"/>
  <c r="Y155" i="3"/>
  <c r="X155" i="3"/>
  <c r="W155" i="3"/>
  <c r="V155" i="3"/>
  <c r="U155" i="3"/>
  <c r="T155" i="3"/>
  <c r="S155" i="3"/>
  <c r="R155" i="3"/>
  <c r="Q155" i="3"/>
  <c r="P155" i="3"/>
  <c r="O155" i="3"/>
  <c r="N155" i="3"/>
  <c r="M155" i="3"/>
  <c r="L155" i="3"/>
  <c r="K155" i="3"/>
  <c r="J155" i="3"/>
  <c r="AA152" i="3"/>
  <c r="Z152" i="3"/>
  <c r="Y152" i="3"/>
  <c r="X152" i="3"/>
  <c r="W152" i="3"/>
  <c r="V152" i="3"/>
  <c r="U152" i="3"/>
  <c r="T152" i="3"/>
  <c r="S152" i="3"/>
  <c r="R152" i="3"/>
  <c r="Q152" i="3"/>
  <c r="P152" i="3"/>
  <c r="O152" i="3"/>
  <c r="N152" i="3"/>
  <c r="M152" i="3"/>
  <c r="L152" i="3"/>
  <c r="K152" i="3"/>
  <c r="J152" i="3"/>
  <c r="AA148" i="3"/>
  <c r="Z148" i="3"/>
  <c r="Y148" i="3"/>
  <c r="X148" i="3"/>
  <c r="W148" i="3"/>
  <c r="V148" i="3"/>
  <c r="U148" i="3"/>
  <c r="T148" i="3"/>
  <c r="S148" i="3"/>
  <c r="R148" i="3"/>
  <c r="Q148" i="3"/>
  <c r="P148" i="3"/>
  <c r="O148" i="3"/>
  <c r="N148" i="3"/>
  <c r="M148" i="3"/>
  <c r="L148" i="3"/>
  <c r="K148" i="3"/>
  <c r="J148" i="3"/>
  <c r="AA145" i="3"/>
  <c r="Z145" i="3"/>
  <c r="Y145" i="3"/>
  <c r="X145" i="3"/>
  <c r="W145" i="3"/>
  <c r="V145" i="3"/>
  <c r="U145" i="3"/>
  <c r="T145" i="3"/>
  <c r="S145" i="3"/>
  <c r="R145" i="3"/>
  <c r="Q145" i="3"/>
  <c r="P145" i="3"/>
  <c r="O145" i="3"/>
  <c r="N145" i="3"/>
  <c r="M145" i="3"/>
  <c r="L145" i="3"/>
  <c r="K145" i="3"/>
  <c r="J145" i="3"/>
  <c r="AA141" i="3"/>
  <c r="Z141" i="3"/>
  <c r="Y141" i="3"/>
  <c r="X141" i="3"/>
  <c r="W141" i="3"/>
  <c r="V141" i="3"/>
  <c r="U141" i="3"/>
  <c r="T141" i="3"/>
  <c r="S141" i="3"/>
  <c r="R141" i="3"/>
  <c r="Q141" i="3"/>
  <c r="P141" i="3"/>
  <c r="O141" i="3"/>
  <c r="N141" i="3"/>
  <c r="M141" i="3"/>
  <c r="L141" i="3"/>
  <c r="K141" i="3"/>
  <c r="J141" i="3"/>
  <c r="AA138" i="3"/>
  <c r="Z138" i="3"/>
  <c r="Y138" i="3"/>
  <c r="X138" i="3"/>
  <c r="W138" i="3"/>
  <c r="V138" i="3"/>
  <c r="U138" i="3"/>
  <c r="T138" i="3"/>
  <c r="S138" i="3"/>
  <c r="R138" i="3"/>
  <c r="Q138" i="3"/>
  <c r="P138" i="3"/>
  <c r="O138" i="3"/>
  <c r="N138" i="3"/>
  <c r="M138" i="3"/>
  <c r="L138" i="3"/>
  <c r="K138" i="3"/>
  <c r="J138" i="3"/>
  <c r="AA134" i="3"/>
  <c r="Z134" i="3"/>
  <c r="Y134" i="3"/>
  <c r="X134" i="3"/>
  <c r="W134" i="3"/>
  <c r="V134" i="3"/>
  <c r="U134" i="3"/>
  <c r="T134" i="3"/>
  <c r="S134" i="3"/>
  <c r="R134" i="3"/>
  <c r="Q134" i="3"/>
  <c r="P134" i="3"/>
  <c r="O134" i="3"/>
  <c r="N134" i="3"/>
  <c r="M134" i="3"/>
  <c r="L134" i="3"/>
  <c r="K134" i="3"/>
  <c r="J134" i="3"/>
  <c r="AA131" i="3"/>
  <c r="Z131" i="3"/>
  <c r="Y131" i="3"/>
  <c r="X131" i="3"/>
  <c r="W131" i="3"/>
  <c r="V131" i="3"/>
  <c r="U131" i="3"/>
  <c r="T131" i="3"/>
  <c r="S131" i="3"/>
  <c r="R131" i="3"/>
  <c r="Q131" i="3"/>
  <c r="P131" i="3"/>
  <c r="O131" i="3"/>
  <c r="N131" i="3"/>
  <c r="M131" i="3"/>
  <c r="L131" i="3"/>
  <c r="K131" i="3"/>
  <c r="J131" i="3"/>
  <c r="AA127" i="3"/>
  <c r="Z127" i="3"/>
  <c r="Y127" i="3"/>
  <c r="X127" i="3"/>
  <c r="W127" i="3"/>
  <c r="V127" i="3"/>
  <c r="U127" i="3"/>
  <c r="T127" i="3"/>
  <c r="S127" i="3"/>
  <c r="R127" i="3"/>
  <c r="Q127" i="3"/>
  <c r="P127" i="3"/>
  <c r="O127" i="3"/>
  <c r="N127" i="3"/>
  <c r="M127" i="3"/>
  <c r="L127" i="3"/>
  <c r="K127" i="3"/>
  <c r="J127" i="3"/>
  <c r="AA124" i="3"/>
  <c r="Z124" i="3"/>
  <c r="Y124" i="3"/>
  <c r="X124" i="3"/>
  <c r="W124" i="3"/>
  <c r="V124" i="3"/>
  <c r="U124" i="3"/>
  <c r="T124" i="3"/>
  <c r="S124" i="3"/>
  <c r="R124" i="3"/>
  <c r="Q124" i="3"/>
  <c r="P124" i="3"/>
  <c r="O124" i="3"/>
  <c r="N124" i="3"/>
  <c r="M124" i="3"/>
  <c r="L124" i="3"/>
  <c r="K124" i="3"/>
  <c r="J124" i="3"/>
  <c r="AA120" i="3"/>
  <c r="Z120" i="3"/>
  <c r="Y120" i="3"/>
  <c r="X120" i="3"/>
  <c r="W120" i="3"/>
  <c r="V120" i="3"/>
  <c r="U120" i="3"/>
  <c r="T120" i="3"/>
  <c r="S120" i="3"/>
  <c r="R120" i="3"/>
  <c r="Q120" i="3"/>
  <c r="P120" i="3"/>
  <c r="O120" i="3"/>
  <c r="N120" i="3"/>
  <c r="M120" i="3"/>
  <c r="L120" i="3"/>
  <c r="K120" i="3"/>
  <c r="J120" i="3"/>
  <c r="AA117" i="3"/>
  <c r="Z117" i="3"/>
  <c r="Y117" i="3"/>
  <c r="X117" i="3"/>
  <c r="W117" i="3"/>
  <c r="V117" i="3"/>
  <c r="U117" i="3"/>
  <c r="T117" i="3"/>
  <c r="S117" i="3"/>
  <c r="R117" i="3"/>
  <c r="Q117" i="3"/>
  <c r="P117" i="3"/>
  <c r="O117" i="3"/>
  <c r="N117" i="3"/>
  <c r="M117" i="3"/>
  <c r="L117" i="3"/>
  <c r="K117" i="3"/>
  <c r="J117" i="3"/>
  <c r="AA113" i="3"/>
  <c r="Z113" i="3"/>
  <c r="Y113" i="3"/>
  <c r="X113" i="3"/>
  <c r="W113" i="3"/>
  <c r="V113" i="3"/>
  <c r="U113" i="3"/>
  <c r="T113" i="3"/>
  <c r="S113" i="3"/>
  <c r="R113" i="3"/>
  <c r="Q113" i="3"/>
  <c r="P113" i="3"/>
  <c r="O113" i="3"/>
  <c r="N113" i="3"/>
  <c r="M113" i="3"/>
  <c r="L113" i="3"/>
  <c r="K113" i="3"/>
  <c r="J113" i="3"/>
  <c r="AA110" i="3"/>
  <c r="Z110" i="3"/>
  <c r="Y110" i="3"/>
  <c r="X110" i="3"/>
  <c r="W110" i="3"/>
  <c r="V110" i="3"/>
  <c r="U110" i="3"/>
  <c r="T110" i="3"/>
  <c r="S110" i="3"/>
  <c r="R110" i="3"/>
  <c r="Q110" i="3"/>
  <c r="P110" i="3"/>
  <c r="O110" i="3"/>
  <c r="N110" i="3"/>
  <c r="M110" i="3"/>
  <c r="L110" i="3"/>
  <c r="K110" i="3"/>
  <c r="J110" i="3"/>
  <c r="AA106" i="3"/>
  <c r="Z106" i="3"/>
  <c r="Y106" i="3"/>
  <c r="X106" i="3"/>
  <c r="W106" i="3"/>
  <c r="V106" i="3"/>
  <c r="U106" i="3"/>
  <c r="T106" i="3"/>
  <c r="S106" i="3"/>
  <c r="R106" i="3"/>
  <c r="Q106" i="3"/>
  <c r="P106" i="3"/>
  <c r="O106" i="3"/>
  <c r="N106" i="3"/>
  <c r="M106" i="3"/>
  <c r="L106" i="3"/>
  <c r="K106" i="3"/>
  <c r="J106" i="3"/>
  <c r="AA103" i="3"/>
  <c r="Z103" i="3"/>
  <c r="Y103" i="3"/>
  <c r="X103" i="3"/>
  <c r="W103" i="3"/>
  <c r="V103" i="3"/>
  <c r="U103" i="3"/>
  <c r="T103" i="3"/>
  <c r="S103" i="3"/>
  <c r="R103" i="3"/>
  <c r="Q103" i="3"/>
  <c r="P103" i="3"/>
  <c r="O103" i="3"/>
  <c r="N103" i="3"/>
  <c r="M103" i="3"/>
  <c r="L103" i="3"/>
  <c r="K103" i="3"/>
  <c r="J103" i="3"/>
  <c r="AA99" i="3"/>
  <c r="Z99" i="3"/>
  <c r="Y99" i="3"/>
  <c r="X99" i="3"/>
  <c r="W99" i="3"/>
  <c r="V99" i="3"/>
  <c r="U99" i="3"/>
  <c r="T99" i="3"/>
  <c r="S99" i="3"/>
  <c r="R99" i="3"/>
  <c r="Q99" i="3"/>
  <c r="P99" i="3"/>
  <c r="O99" i="3"/>
  <c r="N99" i="3"/>
  <c r="M99" i="3"/>
  <c r="L99" i="3"/>
  <c r="K99" i="3"/>
  <c r="J99" i="3"/>
  <c r="AA96" i="3"/>
  <c r="Z96" i="3"/>
  <c r="Y96" i="3"/>
  <c r="X96" i="3"/>
  <c r="W96" i="3"/>
  <c r="V96" i="3"/>
  <c r="U96" i="3"/>
  <c r="T96" i="3"/>
  <c r="S96" i="3"/>
  <c r="R96" i="3"/>
  <c r="Q96" i="3"/>
  <c r="P96" i="3"/>
  <c r="O96" i="3"/>
  <c r="N96" i="3"/>
  <c r="M96" i="3"/>
  <c r="L96" i="3"/>
  <c r="K96" i="3"/>
  <c r="J96" i="3"/>
  <c r="AA92" i="3"/>
  <c r="Z92" i="3"/>
  <c r="Y92" i="3"/>
  <c r="X92" i="3"/>
  <c r="W92" i="3"/>
  <c r="V92" i="3"/>
  <c r="U92" i="3"/>
  <c r="T92" i="3"/>
  <c r="S92" i="3"/>
  <c r="R92" i="3"/>
  <c r="Q92" i="3"/>
  <c r="P92" i="3"/>
  <c r="O92" i="3"/>
  <c r="N92" i="3"/>
  <c r="M92" i="3"/>
  <c r="L92" i="3"/>
  <c r="K92" i="3"/>
  <c r="J92" i="3"/>
  <c r="AA89" i="3"/>
  <c r="Z89" i="3"/>
  <c r="Y89" i="3"/>
  <c r="X89" i="3"/>
  <c r="W89" i="3"/>
  <c r="V89" i="3"/>
  <c r="U89" i="3"/>
  <c r="T89" i="3"/>
  <c r="S89" i="3"/>
  <c r="R89" i="3"/>
  <c r="Q89" i="3"/>
  <c r="P89" i="3"/>
  <c r="O89" i="3"/>
  <c r="N89" i="3"/>
  <c r="M89" i="3"/>
  <c r="L89" i="3"/>
  <c r="K89" i="3"/>
  <c r="J89" i="3"/>
  <c r="AA85" i="3"/>
  <c r="Z85" i="3"/>
  <c r="Y85" i="3"/>
  <c r="X85" i="3"/>
  <c r="W85" i="3"/>
  <c r="V85" i="3"/>
  <c r="U85" i="3"/>
  <c r="T85" i="3"/>
  <c r="S85" i="3"/>
  <c r="R85" i="3"/>
  <c r="Q85" i="3"/>
  <c r="P85" i="3"/>
  <c r="O85" i="3"/>
  <c r="N85" i="3"/>
  <c r="M85" i="3"/>
  <c r="L85" i="3"/>
  <c r="K85" i="3"/>
  <c r="J85" i="3"/>
  <c r="AA82" i="3"/>
  <c r="Z82" i="3"/>
  <c r="Y82" i="3"/>
  <c r="X82" i="3"/>
  <c r="W82" i="3"/>
  <c r="V82" i="3"/>
  <c r="U82" i="3"/>
  <c r="T82" i="3"/>
  <c r="S82" i="3"/>
  <c r="R82" i="3"/>
  <c r="Q82" i="3"/>
  <c r="P82" i="3"/>
  <c r="O82" i="3"/>
  <c r="N82" i="3"/>
  <c r="M82" i="3"/>
  <c r="L82" i="3"/>
  <c r="K82" i="3"/>
  <c r="J82" i="3"/>
  <c r="AA78" i="3"/>
  <c r="Z78" i="3"/>
  <c r="Y78" i="3"/>
  <c r="X78" i="3"/>
  <c r="W78" i="3"/>
  <c r="V78" i="3"/>
  <c r="U78" i="3"/>
  <c r="T78" i="3"/>
  <c r="S78" i="3"/>
  <c r="R78" i="3"/>
  <c r="Q78" i="3"/>
  <c r="P78" i="3"/>
  <c r="O78" i="3"/>
  <c r="N78" i="3"/>
  <c r="M78" i="3"/>
  <c r="L78" i="3"/>
  <c r="K78" i="3"/>
  <c r="J78" i="3"/>
  <c r="AA75" i="3"/>
  <c r="Z75" i="3"/>
  <c r="Y75" i="3"/>
  <c r="X75" i="3"/>
  <c r="W75" i="3"/>
  <c r="V75" i="3"/>
  <c r="U75" i="3"/>
  <c r="T75" i="3"/>
  <c r="S75" i="3"/>
  <c r="R75" i="3"/>
  <c r="Q75" i="3"/>
  <c r="P75" i="3"/>
  <c r="O75" i="3"/>
  <c r="N75" i="3"/>
  <c r="M75" i="3"/>
  <c r="L75" i="3"/>
  <c r="K75" i="3"/>
  <c r="J75" i="3"/>
  <c r="AA71" i="3"/>
  <c r="Z71" i="3"/>
  <c r="Y71" i="3"/>
  <c r="X71" i="3"/>
  <c r="W71" i="3"/>
  <c r="V71" i="3"/>
  <c r="U71" i="3"/>
  <c r="T71" i="3"/>
  <c r="S71" i="3"/>
  <c r="R71" i="3"/>
  <c r="Q71" i="3"/>
  <c r="P71" i="3"/>
  <c r="O71" i="3"/>
  <c r="N71" i="3"/>
  <c r="M71" i="3"/>
  <c r="L71" i="3"/>
  <c r="K71" i="3"/>
  <c r="J71" i="3"/>
  <c r="AA68" i="3"/>
  <c r="Z68" i="3"/>
  <c r="Y68" i="3"/>
  <c r="X68" i="3"/>
  <c r="W68" i="3"/>
  <c r="V68" i="3"/>
  <c r="U68" i="3"/>
  <c r="T68" i="3"/>
  <c r="S68" i="3"/>
  <c r="R68" i="3"/>
  <c r="Q68" i="3"/>
  <c r="P68" i="3"/>
  <c r="O68" i="3"/>
  <c r="N68" i="3"/>
  <c r="M68" i="3"/>
  <c r="L68" i="3"/>
  <c r="K68" i="3"/>
  <c r="J68" i="3"/>
  <c r="AA64" i="3"/>
  <c r="Z64" i="3"/>
  <c r="Y64" i="3"/>
  <c r="X64" i="3"/>
  <c r="W64" i="3"/>
  <c r="V64" i="3"/>
  <c r="U64" i="3"/>
  <c r="T64" i="3"/>
  <c r="S64" i="3"/>
  <c r="R64" i="3"/>
  <c r="Q64" i="3"/>
  <c r="P64" i="3"/>
  <c r="O64" i="3"/>
  <c r="N64" i="3"/>
  <c r="M64" i="3"/>
  <c r="L64" i="3"/>
  <c r="K64" i="3"/>
  <c r="J64" i="3"/>
  <c r="AA61" i="3"/>
  <c r="Z61" i="3"/>
  <c r="Y61" i="3"/>
  <c r="X61" i="3"/>
  <c r="W61" i="3"/>
  <c r="V61" i="3"/>
  <c r="U61" i="3"/>
  <c r="T61" i="3"/>
  <c r="S61" i="3"/>
  <c r="R61" i="3"/>
  <c r="Q61" i="3"/>
  <c r="P61" i="3"/>
  <c r="O61" i="3"/>
  <c r="N61" i="3"/>
  <c r="M61" i="3"/>
  <c r="L61" i="3"/>
  <c r="K61" i="3"/>
  <c r="J61" i="3"/>
  <c r="AA57" i="3"/>
  <c r="Z57" i="3"/>
  <c r="Y57" i="3"/>
  <c r="X57" i="3"/>
  <c r="W57" i="3"/>
  <c r="V57" i="3"/>
  <c r="U57" i="3"/>
  <c r="T57" i="3"/>
  <c r="S57" i="3"/>
  <c r="R57" i="3"/>
  <c r="Q57" i="3"/>
  <c r="P57" i="3"/>
  <c r="O57" i="3"/>
  <c r="N57" i="3"/>
  <c r="M57" i="3"/>
  <c r="L57" i="3"/>
  <c r="K57" i="3"/>
  <c r="J57" i="3"/>
  <c r="AA54" i="3"/>
  <c r="Z54" i="3"/>
  <c r="Y54" i="3"/>
  <c r="X54" i="3"/>
  <c r="W54" i="3"/>
  <c r="V54" i="3"/>
  <c r="U54" i="3"/>
  <c r="T54" i="3"/>
  <c r="S54" i="3"/>
  <c r="R54" i="3"/>
  <c r="Q54" i="3"/>
  <c r="P54" i="3"/>
  <c r="O54" i="3"/>
  <c r="N54" i="3"/>
  <c r="M54" i="3"/>
  <c r="L54" i="3"/>
  <c r="K54" i="3"/>
  <c r="J54" i="3"/>
  <c r="AA50" i="3"/>
  <c r="Z50" i="3"/>
  <c r="Y50" i="3"/>
  <c r="X50" i="3"/>
  <c r="W50" i="3"/>
  <c r="V50" i="3"/>
  <c r="U50" i="3"/>
  <c r="T50" i="3"/>
  <c r="S50" i="3"/>
  <c r="R50" i="3"/>
  <c r="Q50" i="3"/>
  <c r="P50" i="3"/>
  <c r="O50" i="3"/>
  <c r="N50" i="3"/>
  <c r="M50" i="3"/>
  <c r="L50" i="3"/>
  <c r="K50" i="3"/>
  <c r="J50" i="3"/>
  <c r="AA47" i="3"/>
  <c r="Z47" i="3"/>
  <c r="Y47" i="3"/>
  <c r="X47" i="3"/>
  <c r="W47" i="3"/>
  <c r="V47" i="3"/>
  <c r="U47" i="3"/>
  <c r="T47" i="3"/>
  <c r="S47" i="3"/>
  <c r="R47" i="3"/>
  <c r="Q47" i="3"/>
  <c r="P47" i="3"/>
  <c r="O47" i="3"/>
  <c r="N47" i="3"/>
  <c r="M47" i="3"/>
  <c r="L47" i="3"/>
  <c r="K47" i="3"/>
  <c r="J47" i="3"/>
  <c r="AA43" i="3"/>
  <c r="Z43" i="3"/>
  <c r="Y43" i="3"/>
  <c r="X43" i="3"/>
  <c r="W43" i="3"/>
  <c r="V43" i="3"/>
  <c r="U43" i="3"/>
  <c r="T43" i="3"/>
  <c r="S43" i="3"/>
  <c r="R43" i="3"/>
  <c r="Q43" i="3"/>
  <c r="P43" i="3"/>
  <c r="O43" i="3"/>
  <c r="N43" i="3"/>
  <c r="M43" i="3"/>
  <c r="L43" i="3"/>
  <c r="K43" i="3"/>
  <c r="AA40" i="3"/>
  <c r="Z40" i="3"/>
  <c r="Y40" i="3"/>
  <c r="X40" i="3"/>
  <c r="W40" i="3"/>
  <c r="V40" i="3"/>
  <c r="U40" i="3"/>
  <c r="T40" i="3"/>
  <c r="S40" i="3"/>
  <c r="R40" i="3"/>
  <c r="Q40" i="3"/>
  <c r="P40" i="3"/>
  <c r="O40" i="3"/>
  <c r="N40" i="3"/>
  <c r="M40" i="3"/>
  <c r="L40" i="3"/>
  <c r="K40" i="3"/>
  <c r="AA36" i="3"/>
  <c r="Z36" i="3"/>
  <c r="Y36" i="3"/>
  <c r="X36" i="3"/>
  <c r="W36" i="3"/>
  <c r="V36" i="3"/>
  <c r="U36" i="3"/>
  <c r="T36" i="3"/>
  <c r="S36" i="3"/>
  <c r="R36" i="3"/>
  <c r="Q36" i="3"/>
  <c r="P36" i="3"/>
  <c r="O36" i="3"/>
  <c r="N36" i="3"/>
  <c r="M36" i="3"/>
  <c r="L36" i="3"/>
  <c r="K36" i="3"/>
  <c r="J36" i="3"/>
  <c r="AA33" i="3"/>
  <c r="Z33" i="3"/>
  <c r="Y33" i="3"/>
  <c r="X33" i="3"/>
  <c r="W33" i="3"/>
  <c r="V33" i="3"/>
  <c r="U33" i="3"/>
  <c r="T33" i="3"/>
  <c r="S33" i="3"/>
  <c r="R33" i="3"/>
  <c r="Q33" i="3"/>
  <c r="P33" i="3"/>
  <c r="O33" i="3"/>
  <c r="N33" i="3"/>
  <c r="M33" i="3"/>
  <c r="L33" i="3"/>
  <c r="K33" i="3"/>
  <c r="J33" i="3"/>
  <c r="AA29" i="3"/>
  <c r="Z29" i="3"/>
  <c r="Y29" i="3"/>
  <c r="X29" i="3"/>
  <c r="W29" i="3"/>
  <c r="V29" i="3"/>
  <c r="U29" i="3"/>
  <c r="T29" i="3"/>
  <c r="S29" i="3"/>
  <c r="R29" i="3"/>
  <c r="Q29" i="3"/>
  <c r="P29" i="3"/>
  <c r="O29" i="3"/>
  <c r="N29" i="3"/>
  <c r="M29" i="3"/>
  <c r="L29" i="3"/>
  <c r="K29" i="3"/>
  <c r="J29" i="3"/>
  <c r="AA26" i="3"/>
  <c r="Z26" i="3"/>
  <c r="Y26" i="3"/>
  <c r="X26" i="3"/>
  <c r="W26" i="3"/>
  <c r="V26" i="3"/>
  <c r="U26" i="3"/>
  <c r="T26" i="3"/>
  <c r="S26" i="3"/>
  <c r="R26" i="3"/>
  <c r="Q26" i="3"/>
  <c r="P26" i="3"/>
  <c r="O26" i="3"/>
  <c r="N26" i="3"/>
  <c r="M26" i="3"/>
  <c r="L26" i="3"/>
  <c r="K26" i="3"/>
  <c r="J26" i="3"/>
  <c r="AA22" i="3"/>
  <c r="Z22" i="3"/>
  <c r="Y22" i="3"/>
  <c r="X22" i="3"/>
  <c r="W22" i="3"/>
  <c r="V22" i="3"/>
  <c r="U22" i="3"/>
  <c r="T22" i="3"/>
  <c r="S22" i="3"/>
  <c r="R22" i="3"/>
  <c r="Q22" i="3"/>
  <c r="P22" i="3"/>
  <c r="O22" i="3"/>
  <c r="N22" i="3"/>
  <c r="M22" i="3"/>
  <c r="L22" i="3"/>
  <c r="K22" i="3"/>
  <c r="J22" i="3"/>
  <c r="AA19" i="3"/>
  <c r="Z19" i="3"/>
  <c r="Y19" i="3"/>
  <c r="X19" i="3"/>
  <c r="W19" i="3"/>
  <c r="V19" i="3"/>
  <c r="U19" i="3"/>
  <c r="T19" i="3"/>
  <c r="S19" i="3"/>
  <c r="R19" i="3"/>
  <c r="Q19" i="3"/>
  <c r="P19" i="3"/>
  <c r="O19" i="3"/>
  <c r="N19" i="3"/>
  <c r="M19" i="3"/>
  <c r="L19" i="3"/>
  <c r="K19" i="3"/>
  <c r="J19" i="3"/>
  <c r="E15" i="4"/>
  <c r="D15" i="4"/>
  <c r="C15" i="4"/>
  <c r="B15" i="4"/>
  <c r="A15" i="4"/>
  <c r="E12" i="4"/>
  <c r="D12" i="4"/>
  <c r="C12" i="4"/>
  <c r="B12" i="4"/>
  <c r="A12" i="4"/>
  <c r="AA15" i="3"/>
  <c r="Z15" i="3"/>
  <c r="Y15" i="3"/>
  <c r="X15" i="3"/>
  <c r="W15" i="3"/>
  <c r="V15" i="3"/>
  <c r="U15" i="3"/>
  <c r="T15" i="3"/>
  <c r="S15" i="3"/>
  <c r="R15" i="3"/>
  <c r="Q15" i="3"/>
  <c r="P15" i="3"/>
  <c r="O15" i="3"/>
  <c r="N15" i="3"/>
  <c r="M15" i="3"/>
  <c r="L15" i="3"/>
  <c r="K15" i="3"/>
  <c r="J15" i="3"/>
  <c r="AA12" i="3"/>
  <c r="Z12" i="3"/>
  <c r="Y12" i="3"/>
  <c r="X12" i="3"/>
  <c r="W12" i="3"/>
  <c r="V12" i="3"/>
  <c r="U12" i="3"/>
  <c r="T12" i="3"/>
  <c r="S12" i="3"/>
  <c r="R12" i="3"/>
  <c r="Q12" i="3"/>
  <c r="P12" i="3"/>
  <c r="O12" i="3"/>
  <c r="N12" i="3"/>
  <c r="M12" i="3"/>
  <c r="L12" i="3"/>
  <c r="K12" i="3"/>
  <c r="J12" i="3"/>
  <c r="B8" i="4"/>
  <c r="A8" i="4"/>
  <c r="B5" i="4"/>
  <c r="A5" i="4"/>
  <c r="E8" i="4"/>
  <c r="D8" i="4"/>
  <c r="C8" i="4"/>
  <c r="A4" i="4"/>
  <c r="B4" i="4"/>
  <c r="C4" i="4"/>
  <c r="D4" i="4"/>
  <c r="E4" i="4"/>
  <c r="C5" i="4"/>
  <c r="D5" i="4"/>
  <c r="E5" i="4"/>
  <c r="AA8" i="3"/>
  <c r="Z8" i="3"/>
  <c r="Y8" i="3"/>
  <c r="X8" i="3"/>
  <c r="W8" i="3"/>
  <c r="V8" i="3"/>
  <c r="U8" i="3"/>
  <c r="T8" i="3"/>
  <c r="S8" i="3"/>
  <c r="R8" i="3"/>
  <c r="Q8" i="3"/>
  <c r="P8" i="3"/>
  <c r="O8" i="3"/>
  <c r="N8" i="3"/>
  <c r="M8" i="3"/>
  <c r="L8" i="3"/>
  <c r="K8" i="3"/>
  <c r="J8" i="3"/>
  <c r="AA5" i="3"/>
  <c r="Z5" i="3"/>
  <c r="Y5" i="3"/>
  <c r="X5" i="3"/>
  <c r="W5" i="3"/>
  <c r="V5" i="3"/>
  <c r="U5" i="3"/>
  <c r="T5" i="3"/>
  <c r="S5" i="3"/>
  <c r="R5" i="3"/>
  <c r="Q5" i="3"/>
  <c r="P5" i="3"/>
  <c r="O5" i="3"/>
  <c r="N5" i="3"/>
  <c r="M5" i="3"/>
  <c r="L5" i="3"/>
  <c r="K5" i="3"/>
  <c r="J5" i="3"/>
  <c r="AC194" i="3" l="1"/>
  <c r="AC173" i="3"/>
  <c r="AC138" i="3"/>
  <c r="AC180" i="3"/>
  <c r="AC124" i="3"/>
  <c r="AC89" i="3"/>
  <c r="AC61" i="3"/>
  <c r="AC250" i="3"/>
  <c r="G57" i="4"/>
  <c r="P169" i="4"/>
  <c r="T26" i="4"/>
  <c r="N26" i="4"/>
  <c r="W26" i="4"/>
  <c r="V61" i="4"/>
  <c r="M61" i="4"/>
  <c r="K218" i="4"/>
  <c r="W218" i="4"/>
  <c r="N218" i="4"/>
  <c r="V8" i="4"/>
  <c r="M8" i="4"/>
  <c r="V22" i="4"/>
  <c r="M22" i="4"/>
  <c r="T29" i="4"/>
  <c r="W29" i="4"/>
  <c r="N29" i="4"/>
  <c r="V36" i="4"/>
  <c r="M36" i="4"/>
  <c r="T43" i="4"/>
  <c r="W43" i="4"/>
  <c r="N43" i="4"/>
  <c r="V50" i="4"/>
  <c r="M50" i="4"/>
  <c r="T57" i="4"/>
  <c r="W57" i="4"/>
  <c r="N57" i="4"/>
  <c r="P64" i="4"/>
  <c r="V64" i="4"/>
  <c r="M64" i="4"/>
  <c r="T71" i="4"/>
  <c r="W71" i="4"/>
  <c r="N71" i="4"/>
  <c r="V78" i="4"/>
  <c r="M78" i="4"/>
  <c r="T85" i="4"/>
  <c r="W85" i="4"/>
  <c r="N85" i="4"/>
  <c r="V92" i="4"/>
  <c r="M92" i="4"/>
  <c r="T99" i="4"/>
  <c r="W99" i="4"/>
  <c r="N99" i="4"/>
  <c r="W106" i="4"/>
  <c r="N106" i="4"/>
  <c r="V110" i="4"/>
  <c r="M110" i="4"/>
  <c r="T117" i="4"/>
  <c r="W117" i="4"/>
  <c r="N117" i="4"/>
  <c r="V124" i="4"/>
  <c r="M124" i="4"/>
  <c r="W131" i="4"/>
  <c r="N131" i="4"/>
  <c r="V138" i="4"/>
  <c r="M138" i="4"/>
  <c r="W145" i="4"/>
  <c r="N145" i="4"/>
  <c r="V152" i="4"/>
  <c r="M152" i="4"/>
  <c r="G159" i="4"/>
  <c r="J162" i="4"/>
  <c r="V162" i="4"/>
  <c r="M162" i="4"/>
  <c r="T169" i="4"/>
  <c r="W169" i="4"/>
  <c r="N169" i="4"/>
  <c r="V176" i="4"/>
  <c r="M176" i="4"/>
  <c r="T183" i="4"/>
  <c r="W183" i="4"/>
  <c r="N183" i="4"/>
  <c r="V190" i="4"/>
  <c r="M190" i="4"/>
  <c r="V201" i="4"/>
  <c r="M201" i="4"/>
  <c r="T208" i="4"/>
  <c r="W208" i="4"/>
  <c r="N208" i="4"/>
  <c r="V215" i="4"/>
  <c r="M215" i="4"/>
  <c r="T222" i="4"/>
  <c r="W222" i="4"/>
  <c r="N222" i="4"/>
  <c r="V229" i="4"/>
  <c r="M229" i="4"/>
  <c r="K236" i="4"/>
  <c r="W236" i="4"/>
  <c r="N236" i="4"/>
  <c r="T246" i="4"/>
  <c r="W246" i="4"/>
  <c r="N246" i="4"/>
  <c r="G250" i="4"/>
  <c r="V250" i="4"/>
  <c r="M250" i="4"/>
  <c r="V19" i="4"/>
  <c r="M19" i="4"/>
  <c r="T82" i="4"/>
  <c r="W82" i="4"/>
  <c r="N82" i="4"/>
  <c r="V89" i="4"/>
  <c r="M89" i="4"/>
  <c r="W103" i="4"/>
  <c r="N103" i="4"/>
  <c r="T113" i="4"/>
  <c r="W113" i="4"/>
  <c r="N113" i="4"/>
  <c r="V120" i="4"/>
  <c r="M120" i="4"/>
  <c r="T141" i="4"/>
  <c r="W141" i="4"/>
  <c r="N141" i="4"/>
  <c r="V148" i="4"/>
  <c r="M148" i="4"/>
  <c r="V159" i="4"/>
  <c r="M159" i="4"/>
  <c r="V173" i="4"/>
  <c r="M173" i="4"/>
  <c r="T180" i="4"/>
  <c r="W180" i="4"/>
  <c r="N180" i="4"/>
  <c r="V187" i="4"/>
  <c r="M187" i="4"/>
  <c r="T194" i="4"/>
  <c r="W194" i="4"/>
  <c r="N194" i="4"/>
  <c r="K204" i="4"/>
  <c r="W204" i="4"/>
  <c r="N204" i="4"/>
  <c r="V239" i="4"/>
  <c r="M239" i="4"/>
  <c r="Q253" i="4"/>
  <c r="W253" i="4"/>
  <c r="N253" i="4"/>
  <c r="Q5" i="4"/>
  <c r="W5" i="4"/>
  <c r="N5" i="4"/>
  <c r="M12" i="4"/>
  <c r="V12" i="4"/>
  <c r="Q19" i="4"/>
  <c r="W19" i="4"/>
  <c r="N19" i="4"/>
  <c r="M26" i="4"/>
  <c r="V26" i="4"/>
  <c r="K33" i="4"/>
  <c r="W33" i="4"/>
  <c r="N33" i="4"/>
  <c r="V40" i="4"/>
  <c r="M40" i="4"/>
  <c r="Q47" i="4"/>
  <c r="W47" i="4"/>
  <c r="N47" i="4"/>
  <c r="V54" i="4"/>
  <c r="M54" i="4"/>
  <c r="W61" i="4"/>
  <c r="N61" i="4"/>
  <c r="V68" i="4"/>
  <c r="M68" i="4"/>
  <c r="W75" i="4"/>
  <c r="N75" i="4"/>
  <c r="V82" i="4"/>
  <c r="M82" i="4"/>
  <c r="W89" i="4"/>
  <c r="N89" i="4"/>
  <c r="V96" i="4"/>
  <c r="M96" i="4"/>
  <c r="H99" i="4"/>
  <c r="V103" i="4"/>
  <c r="M103" i="4"/>
  <c r="K106" i="4"/>
  <c r="V113" i="4"/>
  <c r="M113" i="4"/>
  <c r="T120" i="4"/>
  <c r="W120" i="4"/>
  <c r="N120" i="4"/>
  <c r="V127" i="4"/>
  <c r="M127" i="4"/>
  <c r="K134" i="4"/>
  <c r="W134" i="4"/>
  <c r="N134" i="4"/>
  <c r="V141" i="4"/>
  <c r="M141" i="4"/>
  <c r="K148" i="4"/>
  <c r="W148" i="4"/>
  <c r="N148" i="4"/>
  <c r="V155" i="4"/>
  <c r="M155" i="4"/>
  <c r="W159" i="4"/>
  <c r="N159" i="4"/>
  <c r="V166" i="4"/>
  <c r="M166" i="4"/>
  <c r="W173" i="4"/>
  <c r="N173" i="4"/>
  <c r="V180" i="4"/>
  <c r="M180" i="4"/>
  <c r="W187" i="4"/>
  <c r="N187" i="4"/>
  <c r="V194" i="4"/>
  <c r="M194" i="4"/>
  <c r="T197" i="4"/>
  <c r="W197" i="4"/>
  <c r="N197" i="4"/>
  <c r="V204" i="4"/>
  <c r="M204" i="4"/>
  <c r="T211" i="4"/>
  <c r="W211" i="4"/>
  <c r="N211" i="4"/>
  <c r="V218" i="4"/>
  <c r="M218" i="4"/>
  <c r="T225" i="4"/>
  <c r="W225" i="4"/>
  <c r="N225" i="4"/>
  <c r="V232" i="4"/>
  <c r="M232" i="4"/>
  <c r="T239" i="4"/>
  <c r="W239" i="4"/>
  <c r="N239" i="4"/>
  <c r="V243" i="4"/>
  <c r="M243" i="4"/>
  <c r="H246" i="4"/>
  <c r="V253" i="4"/>
  <c r="M253" i="4"/>
  <c r="T12" i="4"/>
  <c r="N12" i="4"/>
  <c r="W12" i="4"/>
  <c r="V33" i="4"/>
  <c r="M33" i="4"/>
  <c r="T40" i="4"/>
  <c r="W40" i="4"/>
  <c r="N40" i="4"/>
  <c r="V47" i="4"/>
  <c r="M47" i="4"/>
  <c r="T54" i="4"/>
  <c r="W54" i="4"/>
  <c r="N54" i="4"/>
  <c r="T68" i="4"/>
  <c r="W68" i="4"/>
  <c r="N68" i="4"/>
  <c r="G75" i="4"/>
  <c r="V75" i="4"/>
  <c r="M75" i="4"/>
  <c r="T96" i="4"/>
  <c r="W96" i="4"/>
  <c r="N96" i="4"/>
  <c r="K127" i="4"/>
  <c r="W127" i="4"/>
  <c r="N127" i="4"/>
  <c r="V134" i="4"/>
  <c r="M134" i="4"/>
  <c r="T155" i="4"/>
  <c r="W155" i="4"/>
  <c r="N155" i="4"/>
  <c r="T166" i="4"/>
  <c r="W166" i="4"/>
  <c r="N166" i="4"/>
  <c r="V197" i="4"/>
  <c r="M197" i="4"/>
  <c r="V211" i="4"/>
  <c r="M211" i="4"/>
  <c r="V225" i="4"/>
  <c r="M225" i="4"/>
  <c r="Q232" i="4"/>
  <c r="W232" i="4"/>
  <c r="N232" i="4"/>
  <c r="K243" i="4"/>
  <c r="W243" i="4"/>
  <c r="N243" i="4"/>
  <c r="T15" i="4"/>
  <c r="W15" i="4"/>
  <c r="N15" i="4"/>
  <c r="V5" i="4"/>
  <c r="M5" i="4"/>
  <c r="T8" i="4"/>
  <c r="W8" i="4"/>
  <c r="N8" i="4"/>
  <c r="M15" i="4"/>
  <c r="V15" i="4"/>
  <c r="T22" i="4"/>
  <c r="W22" i="4"/>
  <c r="N22" i="4"/>
  <c r="M29" i="4"/>
  <c r="V29" i="4"/>
  <c r="Q36" i="4"/>
  <c r="W36" i="4"/>
  <c r="N36" i="4"/>
  <c r="V43" i="4"/>
  <c r="M43" i="4"/>
  <c r="Q50" i="4"/>
  <c r="W50" i="4"/>
  <c r="N50" i="4"/>
  <c r="V57" i="4"/>
  <c r="M57" i="4"/>
  <c r="K64" i="4"/>
  <c r="W64" i="4"/>
  <c r="N64" i="4"/>
  <c r="V71" i="4"/>
  <c r="M71" i="4"/>
  <c r="K78" i="4"/>
  <c r="W78" i="4"/>
  <c r="N78" i="4"/>
  <c r="V85" i="4"/>
  <c r="M85" i="4"/>
  <c r="K92" i="4"/>
  <c r="W92" i="4"/>
  <c r="N92" i="4"/>
  <c r="V99" i="4"/>
  <c r="M99" i="4"/>
  <c r="Q99" i="4"/>
  <c r="V106" i="4"/>
  <c r="M106" i="4"/>
  <c r="T110" i="4"/>
  <c r="W110" i="4"/>
  <c r="N110" i="4"/>
  <c r="V117" i="4"/>
  <c r="M117" i="4"/>
  <c r="W124" i="4"/>
  <c r="N124" i="4"/>
  <c r="V131" i="4"/>
  <c r="M131" i="4"/>
  <c r="T138" i="4"/>
  <c r="W138" i="4"/>
  <c r="N138" i="4"/>
  <c r="V145" i="4"/>
  <c r="M145" i="4"/>
  <c r="T152" i="4"/>
  <c r="W152" i="4"/>
  <c r="N152" i="4"/>
  <c r="K162" i="4"/>
  <c r="W162" i="4"/>
  <c r="N162" i="4"/>
  <c r="V169" i="4"/>
  <c r="M169" i="4"/>
  <c r="K176" i="4"/>
  <c r="W176" i="4"/>
  <c r="N176" i="4"/>
  <c r="V183" i="4"/>
  <c r="M183" i="4"/>
  <c r="K190" i="4"/>
  <c r="W190" i="4"/>
  <c r="N190" i="4"/>
  <c r="W201" i="4"/>
  <c r="N201" i="4"/>
  <c r="V208" i="4"/>
  <c r="M208" i="4"/>
  <c r="W215" i="4"/>
  <c r="N215" i="4"/>
  <c r="V222" i="4"/>
  <c r="M222" i="4"/>
  <c r="T229" i="4"/>
  <c r="W229" i="4"/>
  <c r="N229" i="4"/>
  <c r="V236" i="4"/>
  <c r="M236" i="4"/>
  <c r="Q239" i="4"/>
  <c r="V246" i="4"/>
  <c r="M246" i="4"/>
  <c r="T250" i="4"/>
  <c r="W250" i="4"/>
  <c r="N250" i="4"/>
  <c r="G61" i="4"/>
  <c r="G89" i="4"/>
  <c r="Q113" i="4"/>
  <c r="H152" i="4"/>
  <c r="J190" i="4"/>
  <c r="H243" i="4"/>
  <c r="K246" i="4"/>
  <c r="G113" i="4"/>
  <c r="Q152" i="4"/>
  <c r="K239" i="4"/>
  <c r="P243" i="4"/>
  <c r="Q243" i="4"/>
  <c r="Q246" i="4"/>
  <c r="AC253" i="3"/>
  <c r="H40" i="4"/>
  <c r="H96" i="4"/>
  <c r="S148" i="4"/>
  <c r="H180" i="4"/>
  <c r="H211" i="4"/>
  <c r="H229" i="4"/>
  <c r="Q236" i="4"/>
  <c r="J36" i="4"/>
  <c r="Q40" i="4"/>
  <c r="S43" i="4"/>
  <c r="H71" i="4"/>
  <c r="Q96" i="4"/>
  <c r="H117" i="4"/>
  <c r="H138" i="4"/>
  <c r="S176" i="4"/>
  <c r="Q180" i="4"/>
  <c r="G183" i="4"/>
  <c r="H197" i="4"/>
  <c r="Q211" i="4"/>
  <c r="P225" i="4"/>
  <c r="K229" i="4"/>
  <c r="S232" i="4"/>
  <c r="T243" i="4"/>
  <c r="Q71" i="4"/>
  <c r="S89" i="4"/>
  <c r="H113" i="4"/>
  <c r="S117" i="4"/>
  <c r="Q117" i="4"/>
  <c r="J134" i="4"/>
  <c r="Q138" i="4"/>
  <c r="P141" i="4"/>
  <c r="H155" i="4"/>
  <c r="G187" i="4"/>
  <c r="H194" i="4"/>
  <c r="Q197" i="4"/>
  <c r="S236" i="4"/>
  <c r="H239" i="4"/>
  <c r="G243" i="4"/>
  <c r="G253" i="4"/>
  <c r="T232" i="4"/>
  <c r="H26" i="4"/>
  <c r="H54" i="4"/>
  <c r="P99" i="4"/>
  <c r="H110" i="4"/>
  <c r="G155" i="4"/>
  <c r="H225" i="4"/>
  <c r="T236" i="4"/>
  <c r="H253" i="4"/>
  <c r="S22" i="4"/>
  <c r="Q26" i="4"/>
  <c r="G29" i="4"/>
  <c r="P50" i="4"/>
  <c r="Q54" i="4"/>
  <c r="S57" i="4"/>
  <c r="Q68" i="4"/>
  <c r="P71" i="4"/>
  <c r="S78" i="4"/>
  <c r="H82" i="4"/>
  <c r="G85" i="4"/>
  <c r="Q85" i="4"/>
  <c r="Q110" i="4"/>
  <c r="H120" i="4"/>
  <c r="G131" i="4"/>
  <c r="H141" i="4"/>
  <c r="H166" i="4"/>
  <c r="Q169" i="4"/>
  <c r="H183" i="4"/>
  <c r="Q208" i="4"/>
  <c r="G211" i="4"/>
  <c r="J218" i="4"/>
  <c r="H222" i="4"/>
  <c r="Q225" i="4"/>
  <c r="Q229" i="4"/>
  <c r="K232" i="4"/>
  <c r="H236" i="4"/>
  <c r="K253" i="4"/>
  <c r="T253" i="4"/>
  <c r="S19" i="4"/>
  <c r="H68" i="4"/>
  <c r="H85" i="4"/>
  <c r="G106" i="4"/>
  <c r="H169" i="4"/>
  <c r="P197" i="4"/>
  <c r="H208" i="4"/>
  <c r="G215" i="4"/>
  <c r="H232" i="4"/>
  <c r="S246" i="4"/>
  <c r="G15" i="4"/>
  <c r="S61" i="4"/>
  <c r="Q82" i="4"/>
  <c r="P92" i="4"/>
  <c r="G103" i="4"/>
  <c r="Q120" i="4"/>
  <c r="J127" i="4"/>
  <c r="Q141" i="4"/>
  <c r="Q166" i="4"/>
  <c r="Q183" i="4"/>
  <c r="Q222" i="4"/>
  <c r="P236" i="4"/>
  <c r="P253" i="4"/>
  <c r="S253" i="4"/>
  <c r="P246" i="4"/>
  <c r="S243" i="4"/>
  <c r="P239" i="4"/>
  <c r="P229" i="4"/>
  <c r="G225" i="4"/>
  <c r="P211" i="4"/>
  <c r="J204" i="4"/>
  <c r="S201" i="4"/>
  <c r="G197" i="4"/>
  <c r="P190" i="4"/>
  <c r="P183" i="4"/>
  <c r="J176" i="4"/>
  <c r="S173" i="4"/>
  <c r="G169" i="4"/>
  <c r="J166" i="4"/>
  <c r="P162" i="4"/>
  <c r="P155" i="4"/>
  <c r="J148" i="4"/>
  <c r="S145" i="4"/>
  <c r="G141" i="4"/>
  <c r="P134" i="4"/>
  <c r="S124" i="4"/>
  <c r="G120" i="4"/>
  <c r="J106" i="4"/>
  <c r="J78" i="4"/>
  <c r="P57" i="4"/>
  <c r="S47" i="4"/>
  <c r="P43" i="4"/>
  <c r="S33" i="4"/>
  <c r="P15" i="4"/>
  <c r="H22" i="4"/>
  <c r="Q22" i="4"/>
  <c r="P120" i="4"/>
  <c r="P201" i="4"/>
  <c r="J236" i="4"/>
  <c r="J246" i="4"/>
  <c r="J250" i="4"/>
  <c r="G43" i="4"/>
  <c r="P61" i="4"/>
  <c r="S64" i="4"/>
  <c r="G71" i="4"/>
  <c r="P85" i="4"/>
  <c r="P89" i="4"/>
  <c r="S92" i="4"/>
  <c r="G99" i="4"/>
  <c r="P113" i="4"/>
  <c r="J229" i="4"/>
  <c r="S229" i="4"/>
  <c r="G232" i="4"/>
  <c r="P232" i="4"/>
  <c r="J239" i="4"/>
  <c r="S239" i="4"/>
  <c r="P250" i="4"/>
  <c r="P124" i="4"/>
  <c r="P145" i="4"/>
  <c r="P173" i="4"/>
  <c r="P12" i="4"/>
  <c r="P19" i="4"/>
  <c r="S29" i="4"/>
  <c r="P29" i="4"/>
  <c r="P78" i="4"/>
  <c r="P106" i="4"/>
  <c r="S131" i="4"/>
  <c r="P131" i="4"/>
  <c r="S134" i="4"/>
  <c r="S159" i="4"/>
  <c r="P159" i="4"/>
  <c r="S162" i="4"/>
  <c r="J180" i="4"/>
  <c r="S187" i="4"/>
  <c r="P187" i="4"/>
  <c r="S190" i="4"/>
  <c r="J208" i="4"/>
  <c r="S215" i="4"/>
  <c r="P215" i="4"/>
  <c r="G236" i="4"/>
  <c r="J243" i="4"/>
  <c r="G246" i="4"/>
  <c r="S250" i="4"/>
  <c r="J253" i="4"/>
  <c r="S15" i="4"/>
  <c r="P22" i="4"/>
  <c r="J22" i="4"/>
  <c r="P26" i="4"/>
  <c r="P40" i="4"/>
  <c r="P54" i="4"/>
  <c r="J64" i="4"/>
  <c r="S75" i="4"/>
  <c r="P75" i="4"/>
  <c r="J92" i="4"/>
  <c r="S103" i="4"/>
  <c r="P103" i="4"/>
  <c r="G124" i="4"/>
  <c r="G145" i="4"/>
  <c r="P148" i="4"/>
  <c r="G173" i="4"/>
  <c r="P176" i="4"/>
  <c r="G201" i="4"/>
  <c r="G229" i="4"/>
  <c r="J232" i="4"/>
  <c r="G239" i="4"/>
  <c r="X239" i="4" s="1"/>
  <c r="AC246" i="3"/>
  <c r="AC243" i="3"/>
  <c r="AC239" i="3"/>
  <c r="AC236" i="3"/>
  <c r="AC232" i="3"/>
  <c r="AC229" i="3"/>
  <c r="AC225" i="3"/>
  <c r="AC222" i="3"/>
  <c r="AC218" i="3"/>
  <c r="AC215" i="3"/>
  <c r="AC211" i="3"/>
  <c r="AC201" i="3"/>
  <c r="AC197" i="3"/>
  <c r="AC190" i="3"/>
  <c r="AC187" i="3"/>
  <c r="AC176" i="3"/>
  <c r="AC169" i="3"/>
  <c r="AC162" i="3"/>
  <c r="AC159" i="3"/>
  <c r="AC155" i="3"/>
  <c r="AC152" i="3"/>
  <c r="AC145" i="3"/>
  <c r="AC141" i="3"/>
  <c r="AC134" i="3"/>
  <c r="AC131" i="3"/>
  <c r="AC127" i="3"/>
  <c r="AC120" i="3"/>
  <c r="AC117" i="3"/>
  <c r="AC113" i="3"/>
  <c r="AC110" i="3"/>
  <c r="AC106" i="3"/>
  <c r="AC96" i="3"/>
  <c r="AC92" i="3"/>
  <c r="AC85" i="3"/>
  <c r="AC82" i="3"/>
  <c r="AC78" i="3"/>
  <c r="AC75" i="3"/>
  <c r="AC71" i="3"/>
  <c r="AC68" i="3"/>
  <c r="AC64" i="3"/>
  <c r="AC57" i="3"/>
  <c r="AC54" i="3"/>
  <c r="AC50" i="3"/>
  <c r="AC47" i="3"/>
  <c r="AC40" i="3"/>
  <c r="AC36" i="3"/>
  <c r="AC33" i="3"/>
  <c r="AC29" i="3"/>
  <c r="AC26" i="3"/>
  <c r="AC22" i="3"/>
  <c r="AC19" i="3"/>
  <c r="AC15" i="3"/>
  <c r="AC12" i="3"/>
  <c r="H250" i="4"/>
  <c r="Q250" i="4"/>
  <c r="K250" i="4"/>
  <c r="Q124" i="4"/>
  <c r="H124" i="4"/>
  <c r="T124" i="4"/>
  <c r="Q131" i="4"/>
  <c r="H131" i="4"/>
  <c r="K131" i="4"/>
  <c r="P138" i="4"/>
  <c r="G138" i="4"/>
  <c r="S138" i="4"/>
  <c r="Q187" i="4"/>
  <c r="H187" i="4"/>
  <c r="K187" i="4"/>
  <c r="P194" i="4"/>
  <c r="G194" i="4"/>
  <c r="S194" i="4"/>
  <c r="Q201" i="4"/>
  <c r="H201" i="4"/>
  <c r="K201" i="4"/>
  <c r="Q215" i="4"/>
  <c r="H215" i="4"/>
  <c r="K215" i="4"/>
  <c r="K124" i="4"/>
  <c r="P127" i="4"/>
  <c r="G127" i="4"/>
  <c r="S127" i="4"/>
  <c r="P117" i="4"/>
  <c r="G117" i="4"/>
  <c r="J117" i="4"/>
  <c r="J138" i="4"/>
  <c r="Q145" i="4"/>
  <c r="H145" i="4"/>
  <c r="K145" i="4"/>
  <c r="P152" i="4"/>
  <c r="G152" i="4"/>
  <c r="S152" i="4"/>
  <c r="J152" i="4"/>
  <c r="Q159" i="4"/>
  <c r="H159" i="4"/>
  <c r="K159" i="4"/>
  <c r="P166" i="4"/>
  <c r="G166" i="4"/>
  <c r="S166" i="4"/>
  <c r="Q173" i="4"/>
  <c r="H173" i="4"/>
  <c r="K173" i="4"/>
  <c r="P180" i="4"/>
  <c r="G180" i="4"/>
  <c r="S180" i="4"/>
  <c r="J194" i="4"/>
  <c r="P208" i="4"/>
  <c r="G208" i="4"/>
  <c r="S208" i="4"/>
  <c r="P222" i="4"/>
  <c r="G222" i="4"/>
  <c r="S222" i="4"/>
  <c r="J222" i="4"/>
  <c r="S120" i="4"/>
  <c r="J120" i="4"/>
  <c r="Q127" i="4"/>
  <c r="H127" i="4"/>
  <c r="T127" i="4"/>
  <c r="T131" i="4"/>
  <c r="T145" i="4"/>
  <c r="T159" i="4"/>
  <c r="T173" i="4"/>
  <c r="T187" i="4"/>
  <c r="T201" i="4"/>
  <c r="T215" i="4"/>
  <c r="K117" i="4"/>
  <c r="P204" i="4"/>
  <c r="G204" i="4"/>
  <c r="S204" i="4"/>
  <c r="P218" i="4"/>
  <c r="G218" i="4"/>
  <c r="S218" i="4"/>
  <c r="K120" i="4"/>
  <c r="J124" i="4"/>
  <c r="Q134" i="4"/>
  <c r="H134" i="4"/>
  <c r="T134" i="4"/>
  <c r="S141" i="4"/>
  <c r="J141" i="4"/>
  <c r="Q148" i="4"/>
  <c r="H148" i="4"/>
  <c r="T148" i="4"/>
  <c r="S155" i="4"/>
  <c r="J155" i="4"/>
  <c r="Q162" i="4"/>
  <c r="H162" i="4"/>
  <c r="T162" i="4"/>
  <c r="S169" i="4"/>
  <c r="J169" i="4"/>
  <c r="Q176" i="4"/>
  <c r="H176" i="4"/>
  <c r="T176" i="4"/>
  <c r="S183" i="4"/>
  <c r="J183" i="4"/>
  <c r="Q190" i="4"/>
  <c r="H190" i="4"/>
  <c r="T190" i="4"/>
  <c r="S197" i="4"/>
  <c r="J197" i="4"/>
  <c r="Q204" i="4"/>
  <c r="H204" i="4"/>
  <c r="T204" i="4"/>
  <c r="S211" i="4"/>
  <c r="J211" i="4"/>
  <c r="Q218" i="4"/>
  <c r="H218" i="4"/>
  <c r="T218" i="4"/>
  <c r="S225" i="4"/>
  <c r="J225" i="4"/>
  <c r="G134" i="4"/>
  <c r="K138" i="4"/>
  <c r="G148" i="4"/>
  <c r="K152" i="4"/>
  <c r="G162" i="4"/>
  <c r="K166" i="4"/>
  <c r="G176" i="4"/>
  <c r="K180" i="4"/>
  <c r="G190" i="4"/>
  <c r="K194" i="4"/>
  <c r="K208" i="4"/>
  <c r="K222" i="4"/>
  <c r="J131" i="4"/>
  <c r="K141" i="4"/>
  <c r="J145" i="4"/>
  <c r="K155" i="4"/>
  <c r="J159" i="4"/>
  <c r="K169" i="4"/>
  <c r="J173" i="4"/>
  <c r="K183" i="4"/>
  <c r="J187" i="4"/>
  <c r="K197" i="4"/>
  <c r="J201" i="4"/>
  <c r="K211" i="4"/>
  <c r="J215" i="4"/>
  <c r="K225" i="4"/>
  <c r="Q61" i="4"/>
  <c r="H61" i="4"/>
  <c r="T61" i="4"/>
  <c r="P68" i="4"/>
  <c r="G68" i="4"/>
  <c r="J68" i="4"/>
  <c r="Q75" i="4"/>
  <c r="H75" i="4"/>
  <c r="T75" i="4"/>
  <c r="P82" i="4"/>
  <c r="G82" i="4"/>
  <c r="J82" i="4"/>
  <c r="Q89" i="4"/>
  <c r="H89" i="4"/>
  <c r="T89" i="4"/>
  <c r="P96" i="4"/>
  <c r="G96" i="4"/>
  <c r="J96" i="4"/>
  <c r="Q103" i="4"/>
  <c r="H103" i="4"/>
  <c r="T103" i="4"/>
  <c r="P110" i="4"/>
  <c r="G110" i="4"/>
  <c r="J110" i="4"/>
  <c r="K61" i="4"/>
  <c r="S68" i="4"/>
  <c r="K75" i="4"/>
  <c r="S82" i="4"/>
  <c r="K89" i="4"/>
  <c r="S96" i="4"/>
  <c r="K103" i="4"/>
  <c r="S106" i="4"/>
  <c r="S110" i="4"/>
  <c r="Q64" i="4"/>
  <c r="H64" i="4"/>
  <c r="T64" i="4"/>
  <c r="S71" i="4"/>
  <c r="J71" i="4"/>
  <c r="Q78" i="4"/>
  <c r="H78" i="4"/>
  <c r="T78" i="4"/>
  <c r="S85" i="4"/>
  <c r="J85" i="4"/>
  <c r="Q92" i="4"/>
  <c r="H92" i="4"/>
  <c r="T92" i="4"/>
  <c r="S99" i="4"/>
  <c r="J99" i="4"/>
  <c r="Q106" i="4"/>
  <c r="H106" i="4"/>
  <c r="T106" i="4"/>
  <c r="S113" i="4"/>
  <c r="J113" i="4"/>
  <c r="G64" i="4"/>
  <c r="K68" i="4"/>
  <c r="G78" i="4"/>
  <c r="K82" i="4"/>
  <c r="G92" i="4"/>
  <c r="K96" i="4"/>
  <c r="K110" i="4"/>
  <c r="J61" i="4"/>
  <c r="K71" i="4"/>
  <c r="J75" i="4"/>
  <c r="K85" i="4"/>
  <c r="J89" i="4"/>
  <c r="K99" i="4"/>
  <c r="J103" i="4"/>
  <c r="K113" i="4"/>
  <c r="T33" i="4"/>
  <c r="S36" i="4"/>
  <c r="K47" i="4"/>
  <c r="T47" i="4"/>
  <c r="J50" i="4"/>
  <c r="S50" i="4"/>
  <c r="G33" i="4"/>
  <c r="P33" i="4"/>
  <c r="K36" i="4"/>
  <c r="T36" i="4"/>
  <c r="J40" i="4"/>
  <c r="S40" i="4"/>
  <c r="H43" i="4"/>
  <c r="Q43" i="4"/>
  <c r="G47" i="4"/>
  <c r="P47" i="4"/>
  <c r="K50" i="4"/>
  <c r="T50" i="4"/>
  <c r="J54" i="4"/>
  <c r="S54" i="4"/>
  <c r="H57" i="4"/>
  <c r="Q57" i="4"/>
  <c r="H33" i="4"/>
  <c r="Q33" i="4"/>
  <c r="G36" i="4"/>
  <c r="P36" i="4"/>
  <c r="K40" i="4"/>
  <c r="J43" i="4"/>
  <c r="H47" i="4"/>
  <c r="G50" i="4"/>
  <c r="K54" i="4"/>
  <c r="J57" i="4"/>
  <c r="J33" i="4"/>
  <c r="H36" i="4"/>
  <c r="G40" i="4"/>
  <c r="K43" i="4"/>
  <c r="J47" i="4"/>
  <c r="H50" i="4"/>
  <c r="G54" i="4"/>
  <c r="K57" i="4"/>
  <c r="K19" i="4"/>
  <c r="T19" i="4"/>
  <c r="G19" i="4"/>
  <c r="K22" i="4"/>
  <c r="J26" i="4"/>
  <c r="S26" i="4"/>
  <c r="H29" i="4"/>
  <c r="Q29" i="4"/>
  <c r="H19" i="4"/>
  <c r="G22" i="4"/>
  <c r="K26" i="4"/>
  <c r="J29" i="4"/>
  <c r="J19" i="4"/>
  <c r="G26" i="4"/>
  <c r="K29" i="4"/>
  <c r="AC148" i="3"/>
  <c r="AC166" i="3"/>
  <c r="AC183" i="3"/>
  <c r="AC204" i="3"/>
  <c r="AC208" i="3"/>
  <c r="AC99" i="3"/>
  <c r="AC103" i="3"/>
  <c r="AC43" i="3"/>
  <c r="H15" i="4"/>
  <c r="Q15" i="4"/>
  <c r="H12" i="4"/>
  <c r="Q12" i="4"/>
  <c r="J12" i="4"/>
  <c r="S12" i="4"/>
  <c r="K12" i="4"/>
  <c r="J15" i="4"/>
  <c r="G12" i="4"/>
  <c r="K15" i="4"/>
  <c r="G8" i="4"/>
  <c r="S8" i="4"/>
  <c r="P8" i="4"/>
  <c r="H8" i="4"/>
  <c r="Q8" i="4"/>
  <c r="J8" i="4"/>
  <c r="K8" i="4"/>
  <c r="T5" i="4"/>
  <c r="G5" i="4"/>
  <c r="H5" i="4"/>
  <c r="K5" i="4"/>
  <c r="J5" i="4"/>
  <c r="P5" i="4"/>
  <c r="S5" i="4"/>
  <c r="AC8" i="3"/>
  <c r="AC5" i="3"/>
  <c r="X229" i="4" l="1"/>
  <c r="X19" i="4"/>
  <c r="Z19" i="4" s="1"/>
  <c r="X54" i="4"/>
  <c r="Z54" i="4" s="1"/>
  <c r="X40" i="4"/>
  <c r="AA40" i="4" s="1"/>
  <c r="X47" i="4"/>
  <c r="AB47" i="4" s="1"/>
  <c r="X33" i="4"/>
  <c r="Z33" i="4" s="1"/>
  <c r="X110" i="4"/>
  <c r="AB110" i="4" s="1"/>
  <c r="X82" i="4"/>
  <c r="AA82" i="4" s="1"/>
  <c r="X190" i="4"/>
  <c r="Z190" i="4" s="1"/>
  <c r="X162" i="4"/>
  <c r="AA162" i="4" s="1"/>
  <c r="X134" i="4"/>
  <c r="AB134" i="4" s="1"/>
  <c r="X166" i="4"/>
  <c r="AB166" i="4" s="1"/>
  <c r="X201" i="4"/>
  <c r="Z201" i="4" s="1"/>
  <c r="X145" i="4"/>
  <c r="Z145" i="4" s="1"/>
  <c r="X246" i="4"/>
  <c r="AB246" i="4" s="1"/>
  <c r="X43" i="4"/>
  <c r="AA43" i="4" s="1"/>
  <c r="X169" i="4"/>
  <c r="AB169" i="4" s="1"/>
  <c r="X29" i="4"/>
  <c r="AB29" i="4" s="1"/>
  <c r="X253" i="4"/>
  <c r="AB253" i="4" s="1"/>
  <c r="X61" i="4"/>
  <c r="Z61" i="4" s="1"/>
  <c r="Z246" i="4"/>
  <c r="AB239" i="4"/>
  <c r="AA239" i="4"/>
  <c r="Z239" i="4"/>
  <c r="AA229" i="4"/>
  <c r="AB229" i="4"/>
  <c r="Z229" i="4"/>
  <c r="AC229" i="4" s="1"/>
  <c r="AA201" i="4"/>
  <c r="AA169" i="4"/>
  <c r="Z47" i="4"/>
  <c r="AA47" i="4"/>
  <c r="X85" i="4"/>
  <c r="X22" i="4"/>
  <c r="X50" i="4"/>
  <c r="F50" i="3" s="1"/>
  <c r="X64" i="4"/>
  <c r="X127" i="4"/>
  <c r="X99" i="4"/>
  <c r="X225" i="4"/>
  <c r="X243" i="4"/>
  <c r="X36" i="4"/>
  <c r="X96" i="4"/>
  <c r="X68" i="4"/>
  <c r="X176" i="4"/>
  <c r="X148" i="4"/>
  <c r="F148" i="3" s="1"/>
  <c r="X204" i="4"/>
  <c r="F204" i="3" s="1"/>
  <c r="X208" i="4"/>
  <c r="X180" i="4"/>
  <c r="X117" i="4"/>
  <c r="X173" i="4"/>
  <c r="X236" i="4"/>
  <c r="X141" i="4"/>
  <c r="X215" i="4"/>
  <c r="X106" i="4"/>
  <c r="F106" i="3" s="1"/>
  <c r="X211" i="4"/>
  <c r="X155" i="4"/>
  <c r="X187" i="4"/>
  <c r="X183" i="4"/>
  <c r="X131" i="4"/>
  <c r="X26" i="4"/>
  <c r="X92" i="4"/>
  <c r="X138" i="4"/>
  <c r="X124" i="4"/>
  <c r="X232" i="4"/>
  <c r="X71" i="4"/>
  <c r="F71" i="3" s="1"/>
  <c r="X197" i="4"/>
  <c r="X113" i="4"/>
  <c r="X75" i="4"/>
  <c r="X12" i="4"/>
  <c r="X78" i="4"/>
  <c r="F78" i="3" s="1"/>
  <c r="X218" i="4"/>
  <c r="X222" i="4"/>
  <c r="X152" i="4"/>
  <c r="X194" i="4"/>
  <c r="X120" i="4"/>
  <c r="F120" i="3" s="1"/>
  <c r="X103" i="4"/>
  <c r="X15" i="4"/>
  <c r="X89" i="4"/>
  <c r="X250" i="4"/>
  <c r="X159" i="4"/>
  <c r="X57" i="4"/>
  <c r="F57" i="3" s="1"/>
  <c r="X8" i="4"/>
  <c r="F8" i="3" s="1"/>
  <c r="X5" i="4"/>
  <c r="AB5" i="4" s="1"/>
  <c r="F253" i="3"/>
  <c r="F29" i="3"/>
  <c r="F169" i="3"/>
  <c r="F201" i="3" l="1"/>
  <c r="AB201" i="4"/>
  <c r="AB190" i="4"/>
  <c r="AA190" i="4"/>
  <c r="AC190" i="4" s="1"/>
  <c r="Z169" i="4"/>
  <c r="AC169" i="4"/>
  <c r="Z166" i="4"/>
  <c r="AB162" i="4"/>
  <c r="Z162" i="4"/>
  <c r="AA145" i="4"/>
  <c r="AB145" i="4"/>
  <c r="F134" i="3"/>
  <c r="Z134" i="4"/>
  <c r="AA134" i="4"/>
  <c r="AA110" i="4"/>
  <c r="Z110" i="4"/>
  <c r="AB61" i="4"/>
  <c r="AB54" i="4"/>
  <c r="F54" i="3"/>
  <c r="AA54" i="4"/>
  <c r="AC54" i="4" s="1"/>
  <c r="Z55" i="3" s="1"/>
  <c r="Z56" i="3" s="1"/>
  <c r="AB43" i="4"/>
  <c r="AA33" i="4"/>
  <c r="AB33" i="4"/>
  <c r="Z29" i="4"/>
  <c r="AA29" i="4"/>
  <c r="AA19" i="4"/>
  <c r="AB19" i="4"/>
  <c r="AC166" i="4"/>
  <c r="F43" i="3"/>
  <c r="AC110" i="4"/>
  <c r="AA166" i="4"/>
  <c r="Z253" i="4"/>
  <c r="F61" i="3"/>
  <c r="F40" i="3"/>
  <c r="Z43" i="4"/>
  <c r="AC43" i="4" s="1"/>
  <c r="Z40" i="4"/>
  <c r="AA61" i="4"/>
  <c r="AC61" i="4" s="1"/>
  <c r="Q62" i="3" s="1"/>
  <c r="Q63" i="3" s="1"/>
  <c r="Z82" i="4"/>
  <c r="AC82" i="4" s="1"/>
  <c r="AA246" i="4"/>
  <c r="AA253" i="4"/>
  <c r="AB40" i="4"/>
  <c r="AC47" i="4"/>
  <c r="AB82" i="4"/>
  <c r="AC33" i="4"/>
  <c r="AC239" i="4"/>
  <c r="AA250" i="4"/>
  <c r="Z250" i="4"/>
  <c r="AB250" i="4"/>
  <c r="F250" i="3"/>
  <c r="F243" i="3"/>
  <c r="AA243" i="4"/>
  <c r="Z243" i="4"/>
  <c r="AB243" i="4"/>
  <c r="AC246" i="4"/>
  <c r="AB236" i="4"/>
  <c r="AA236" i="4"/>
  <c r="Z236" i="4"/>
  <c r="AC236" i="4" s="1"/>
  <c r="Z232" i="4"/>
  <c r="AB232" i="4"/>
  <c r="AA232" i="4"/>
  <c r="AA222" i="4"/>
  <c r="Z222" i="4"/>
  <c r="AC222" i="4" s="1"/>
  <c r="AB222" i="4"/>
  <c r="AB225" i="4"/>
  <c r="AA225" i="4"/>
  <c r="Z225" i="4"/>
  <c r="AC225" i="4" s="1"/>
  <c r="Z215" i="4"/>
  <c r="AB215" i="4"/>
  <c r="AA215" i="4"/>
  <c r="Z218" i="4"/>
  <c r="AC218" i="4" s="1"/>
  <c r="AA218" i="4"/>
  <c r="AB218" i="4"/>
  <c r="F215" i="3"/>
  <c r="F211" i="3"/>
  <c r="AB211" i="4"/>
  <c r="AA211" i="4"/>
  <c r="Z211" i="4"/>
  <c r="AA208" i="4"/>
  <c r="Z208" i="4"/>
  <c r="AB208" i="4"/>
  <c r="AC201" i="4"/>
  <c r="S202" i="3" s="1"/>
  <c r="S203" i="3" s="1"/>
  <c r="Z204" i="4"/>
  <c r="AB204" i="4"/>
  <c r="AA204" i="4"/>
  <c r="AB197" i="4"/>
  <c r="AA197" i="4"/>
  <c r="Z197" i="4"/>
  <c r="AA194" i="4"/>
  <c r="Z194" i="4"/>
  <c r="AB194" i="4"/>
  <c r="AB187" i="4"/>
  <c r="AA187" i="4"/>
  <c r="Z187" i="4"/>
  <c r="AB183" i="4"/>
  <c r="AA183" i="4"/>
  <c r="Z183" i="4"/>
  <c r="AA180" i="4"/>
  <c r="AB180" i="4"/>
  <c r="Z180" i="4"/>
  <c r="AB173" i="4"/>
  <c r="AA173" i="4"/>
  <c r="Z173" i="4"/>
  <c r="F173" i="3"/>
  <c r="Z176" i="4"/>
  <c r="AB176" i="4"/>
  <c r="AA176" i="4"/>
  <c r="F159" i="3"/>
  <c r="Z159" i="4"/>
  <c r="AB159" i="4"/>
  <c r="AA159" i="4"/>
  <c r="AC162" i="4"/>
  <c r="AB155" i="4"/>
  <c r="AA155" i="4"/>
  <c r="Z155" i="4"/>
  <c r="AA152" i="4"/>
  <c r="Z152" i="4"/>
  <c r="AB152" i="4"/>
  <c r="Z148" i="4"/>
  <c r="AB148" i="4"/>
  <c r="AA148" i="4"/>
  <c r="AA138" i="4"/>
  <c r="Z138" i="4"/>
  <c r="AB138" i="4"/>
  <c r="AB141" i="4"/>
  <c r="AA141" i="4"/>
  <c r="Z141" i="4"/>
  <c r="AB131" i="4"/>
  <c r="AA131" i="4"/>
  <c r="Z131" i="4"/>
  <c r="AC134" i="4"/>
  <c r="T135" i="3" s="1"/>
  <c r="T136" i="3" s="1"/>
  <c r="AB127" i="4"/>
  <c r="AA127" i="4"/>
  <c r="Z127" i="4"/>
  <c r="AA124" i="4"/>
  <c r="Z124" i="4"/>
  <c r="AB124" i="4"/>
  <c r="Z117" i="4"/>
  <c r="AB117" i="4"/>
  <c r="AA117" i="4"/>
  <c r="Z120" i="4"/>
  <c r="AA120" i="4"/>
  <c r="AB120" i="4"/>
  <c r="AB113" i="4"/>
  <c r="AA113" i="4"/>
  <c r="Z113" i="4"/>
  <c r="AB103" i="4"/>
  <c r="AA103" i="4"/>
  <c r="Z103" i="4"/>
  <c r="AB106" i="4"/>
  <c r="Z106" i="4"/>
  <c r="AA106" i="4"/>
  <c r="AB96" i="4"/>
  <c r="AA96" i="4"/>
  <c r="Z96" i="4"/>
  <c r="AB99" i="4"/>
  <c r="AA99" i="4"/>
  <c r="Z99" i="4"/>
  <c r="AB92" i="4"/>
  <c r="AA92" i="4"/>
  <c r="Z92" i="4"/>
  <c r="AB89" i="4"/>
  <c r="Z89" i="4"/>
  <c r="AA89" i="4"/>
  <c r="AB85" i="4"/>
  <c r="AA85" i="4"/>
  <c r="Z85" i="4"/>
  <c r="AC85" i="4" s="1"/>
  <c r="Z75" i="4"/>
  <c r="AB75" i="4"/>
  <c r="AA75" i="4"/>
  <c r="Z78" i="4"/>
  <c r="AB78" i="4"/>
  <c r="AA78" i="4"/>
  <c r="AA68" i="4"/>
  <c r="Z68" i="4"/>
  <c r="AC68" i="4" s="1"/>
  <c r="AB68" i="4"/>
  <c r="AB71" i="4"/>
  <c r="AA71" i="4"/>
  <c r="Z71" i="4"/>
  <c r="Z64" i="4"/>
  <c r="AB64" i="4"/>
  <c r="AA64" i="4"/>
  <c r="AB57" i="4"/>
  <c r="AA57" i="4"/>
  <c r="Z57" i="4"/>
  <c r="Z50" i="4"/>
  <c r="AA50" i="4"/>
  <c r="AB50" i="4"/>
  <c r="Z36" i="4"/>
  <c r="AB36" i="4"/>
  <c r="AA36" i="4"/>
  <c r="AC29" i="4"/>
  <c r="F26" i="3"/>
  <c r="AA26" i="4"/>
  <c r="Z26" i="4"/>
  <c r="AB26" i="4"/>
  <c r="Z22" i="4"/>
  <c r="AB22" i="4"/>
  <c r="AA22" i="4"/>
  <c r="AC19" i="4"/>
  <c r="AA15" i="4"/>
  <c r="Z15" i="4"/>
  <c r="AB15" i="4"/>
  <c r="AA12" i="4"/>
  <c r="Z12" i="4"/>
  <c r="AB12" i="4"/>
  <c r="AB8" i="4"/>
  <c r="AA8" i="4"/>
  <c r="Z8" i="4"/>
  <c r="F124" i="3"/>
  <c r="F176" i="3"/>
  <c r="F155" i="3"/>
  <c r="F113" i="3"/>
  <c r="F15" i="3"/>
  <c r="O170" i="3"/>
  <c r="O171" i="3" s="1"/>
  <c r="F19" i="3"/>
  <c r="F145" i="3"/>
  <c r="F89" i="3"/>
  <c r="F190" i="3"/>
  <c r="F225" i="3"/>
  <c r="F103" i="3"/>
  <c r="F180" i="3"/>
  <c r="F75" i="3"/>
  <c r="F197" i="3"/>
  <c r="F85" i="3"/>
  <c r="F183" i="3"/>
  <c r="F232" i="3"/>
  <c r="F141" i="3"/>
  <c r="F99" i="3"/>
  <c r="F22" i="3"/>
  <c r="F92" i="3"/>
  <c r="F236" i="3"/>
  <c r="F229" i="3"/>
  <c r="F246" i="3"/>
  <c r="F239" i="3"/>
  <c r="F127" i="3"/>
  <c r="F194" i="3"/>
  <c r="F208" i="3"/>
  <c r="F117" i="3"/>
  <c r="F218" i="3"/>
  <c r="F166" i="3"/>
  <c r="F222" i="3"/>
  <c r="F152" i="3"/>
  <c r="F162" i="3"/>
  <c r="F131" i="3"/>
  <c r="F187" i="3"/>
  <c r="F138" i="3"/>
  <c r="F64" i="3"/>
  <c r="F110" i="3"/>
  <c r="F68" i="3"/>
  <c r="F96" i="3"/>
  <c r="F82" i="3"/>
  <c r="F33" i="3"/>
  <c r="F36" i="3"/>
  <c r="F47" i="3"/>
  <c r="F12" i="3"/>
  <c r="F5" i="3"/>
  <c r="AA5" i="4"/>
  <c r="Z5" i="4"/>
  <c r="AC211" i="4" l="1"/>
  <c r="O212" i="3" s="1"/>
  <c r="O213" i="3" s="1"/>
  <c r="AC187" i="4"/>
  <c r="AC145" i="4"/>
  <c r="AC141" i="4"/>
  <c r="AC138" i="4"/>
  <c r="AC113" i="4"/>
  <c r="AC96" i="4"/>
  <c r="AC78" i="4"/>
  <c r="L79" i="3" s="1"/>
  <c r="L80" i="3" s="1"/>
  <c r="P44" i="3"/>
  <c r="P45" i="3" s="1"/>
  <c r="AC26" i="4"/>
  <c r="J114" i="3"/>
  <c r="J115" i="3" s="1"/>
  <c r="Z27" i="3"/>
  <c r="Z28" i="3" s="1"/>
  <c r="AC92" i="4"/>
  <c r="Y93" i="3" s="1"/>
  <c r="Y94" i="3" s="1"/>
  <c r="AC120" i="4"/>
  <c r="AC159" i="4"/>
  <c r="AC183" i="4"/>
  <c r="J184" i="3" s="1"/>
  <c r="J185" i="3" s="1"/>
  <c r="AC40" i="4"/>
  <c r="X41" i="3" s="1"/>
  <c r="X42" i="3" s="1"/>
  <c r="AC253" i="4"/>
  <c r="U20" i="3"/>
  <c r="U21" i="3" s="1"/>
  <c r="AC197" i="4"/>
  <c r="P198" i="3" s="1"/>
  <c r="P199" i="3" s="1"/>
  <c r="AC208" i="4"/>
  <c r="AC215" i="4"/>
  <c r="AC250" i="4"/>
  <c r="AA251" i="3" s="1"/>
  <c r="AA252" i="3" s="1"/>
  <c r="W251" i="3"/>
  <c r="W252" i="3" s="1"/>
  <c r="AC243" i="4"/>
  <c r="M244" i="3" s="1"/>
  <c r="M245" i="3" s="1"/>
  <c r="AC232" i="4"/>
  <c r="S233" i="3" s="1"/>
  <c r="S234" i="3" s="1"/>
  <c r="AC204" i="4"/>
  <c r="Q205" i="3" s="1"/>
  <c r="Q206" i="3" s="1"/>
  <c r="AC194" i="4"/>
  <c r="AC180" i="4"/>
  <c r="J181" i="3" s="1"/>
  <c r="J182" i="3" s="1"/>
  <c r="AC173" i="4"/>
  <c r="L174" i="3" s="1"/>
  <c r="L175" i="3" s="1"/>
  <c r="R174" i="3"/>
  <c r="R175" i="3" s="1"/>
  <c r="AC176" i="4"/>
  <c r="S177" i="3" s="1"/>
  <c r="S178" i="3" s="1"/>
  <c r="AC155" i="4"/>
  <c r="Q156" i="3" s="1"/>
  <c r="Q157" i="3" s="1"/>
  <c r="AC152" i="4"/>
  <c r="U153" i="3" s="1"/>
  <c r="U154" i="3" s="1"/>
  <c r="AC148" i="4"/>
  <c r="U149" i="3" s="1"/>
  <c r="U150" i="3" s="1"/>
  <c r="AC131" i="4"/>
  <c r="X132" i="3" s="1"/>
  <c r="X133" i="3" s="1"/>
  <c r="AC127" i="4"/>
  <c r="X128" i="3" s="1"/>
  <c r="X129" i="3" s="1"/>
  <c r="AC124" i="4"/>
  <c r="Q125" i="3" s="1"/>
  <c r="Q126" i="3" s="1"/>
  <c r="AC117" i="4"/>
  <c r="AC103" i="4"/>
  <c r="J104" i="3" s="1"/>
  <c r="J105" i="3" s="1"/>
  <c r="AC106" i="4"/>
  <c r="R107" i="3" s="1"/>
  <c r="R108" i="3" s="1"/>
  <c r="AC99" i="4"/>
  <c r="L100" i="3" s="1"/>
  <c r="L101" i="3" s="1"/>
  <c r="AC89" i="4"/>
  <c r="W90" i="3" s="1"/>
  <c r="W91" i="3" s="1"/>
  <c r="AC75" i="4"/>
  <c r="J76" i="3" s="1"/>
  <c r="J77" i="3" s="1"/>
  <c r="AC71" i="4"/>
  <c r="Z72" i="3" s="1"/>
  <c r="Z73" i="3" s="1"/>
  <c r="AC64" i="4"/>
  <c r="AC57" i="4"/>
  <c r="M58" i="3" s="1"/>
  <c r="M59" i="3" s="1"/>
  <c r="AC50" i="4"/>
  <c r="K51" i="3" s="1"/>
  <c r="K52" i="3" s="1"/>
  <c r="AC36" i="4"/>
  <c r="U37" i="3" s="1"/>
  <c r="U38" i="3" s="1"/>
  <c r="AC22" i="4"/>
  <c r="AA23" i="3" s="1"/>
  <c r="AA24" i="3" s="1"/>
  <c r="AC8" i="4"/>
  <c r="AC12" i="4"/>
  <c r="X13" i="3" s="1"/>
  <c r="X14" i="3" s="1"/>
  <c r="AC15" i="4"/>
  <c r="T16" i="3" s="1"/>
  <c r="T17" i="3" s="1"/>
  <c r="AC5" i="4"/>
  <c r="K6" i="3" s="1"/>
  <c r="K7" i="3" s="1"/>
  <c r="N251" i="3"/>
  <c r="N252" i="3" s="1"/>
  <c r="M170" i="3"/>
  <c r="M171" i="3" s="1"/>
  <c r="J251" i="3"/>
  <c r="J252" i="3" s="1"/>
  <c r="V251" i="3"/>
  <c r="V252" i="3" s="1"/>
  <c r="T251" i="3"/>
  <c r="T252" i="3" s="1"/>
  <c r="Q58" i="3"/>
  <c r="Q59" i="3" s="1"/>
  <c r="R149" i="3"/>
  <c r="R150" i="3" s="1"/>
  <c r="Z170" i="3"/>
  <c r="Z171" i="3" s="1"/>
  <c r="L251" i="3"/>
  <c r="L252" i="3" s="1"/>
  <c r="R251" i="3"/>
  <c r="R252" i="3" s="1"/>
  <c r="P244" i="3"/>
  <c r="P245" i="3" s="1"/>
  <c r="AA174" i="3"/>
  <c r="AA175" i="3" s="1"/>
  <c r="R184" i="3"/>
  <c r="R185" i="3" s="1"/>
  <c r="P174" i="3"/>
  <c r="P175" i="3" s="1"/>
  <c r="Q170" i="3"/>
  <c r="Q171" i="3" s="1"/>
  <c r="L170" i="3"/>
  <c r="L171" i="3" s="1"/>
  <c r="J149" i="3"/>
  <c r="J150" i="3" s="1"/>
  <c r="Y170" i="3"/>
  <c r="Y171" i="3" s="1"/>
  <c r="X226" i="3"/>
  <c r="X227" i="3" s="1"/>
  <c r="W226" i="3"/>
  <c r="W227" i="3" s="1"/>
  <c r="S226" i="3"/>
  <c r="S227" i="3" s="1"/>
  <c r="K254" i="3"/>
  <c r="K255" i="3" s="1"/>
  <c r="V254" i="3"/>
  <c r="V255" i="3" s="1"/>
  <c r="S44" i="3"/>
  <c r="S45" i="3" s="1"/>
  <c r="R170" i="3"/>
  <c r="R171" i="3" s="1"/>
  <c r="V170" i="3"/>
  <c r="V171" i="3" s="1"/>
  <c r="R244" i="3"/>
  <c r="R245" i="3" s="1"/>
  <c r="O44" i="3"/>
  <c r="O45" i="3" s="1"/>
  <c r="T72" i="3"/>
  <c r="T73" i="3" s="1"/>
  <c r="M62" i="3"/>
  <c r="M63" i="3" s="1"/>
  <c r="P149" i="3"/>
  <c r="P150" i="3" s="1"/>
  <c r="S170" i="3"/>
  <c r="S171" i="3" s="1"/>
  <c r="W170" i="3"/>
  <c r="W171" i="3" s="1"/>
  <c r="K170" i="3"/>
  <c r="K171" i="3" s="1"/>
  <c r="N170" i="3"/>
  <c r="N171" i="3" s="1"/>
  <c r="N184" i="3"/>
  <c r="N185" i="3" s="1"/>
  <c r="K174" i="3"/>
  <c r="K175" i="3" s="1"/>
  <c r="U174" i="3"/>
  <c r="U175" i="3" s="1"/>
  <c r="Y174" i="3"/>
  <c r="Y175" i="3" s="1"/>
  <c r="Z244" i="3"/>
  <c r="Z245" i="3" s="1"/>
  <c r="U121" i="3"/>
  <c r="U122" i="3" s="1"/>
  <c r="W62" i="3"/>
  <c r="W63" i="3" s="1"/>
  <c r="T170" i="3"/>
  <c r="T171" i="3" s="1"/>
  <c r="X170" i="3"/>
  <c r="X171" i="3" s="1"/>
  <c r="J170" i="3"/>
  <c r="J171" i="3" s="1"/>
  <c r="O244" i="3"/>
  <c r="O245" i="3" s="1"/>
  <c r="K72" i="3"/>
  <c r="K73" i="3" s="1"/>
  <c r="P202" i="3"/>
  <c r="P203" i="3" s="1"/>
  <c r="N149" i="3"/>
  <c r="N150" i="3" s="1"/>
  <c r="P170" i="3"/>
  <c r="P171" i="3" s="1"/>
  <c r="U170" i="3"/>
  <c r="U171" i="3" s="1"/>
  <c r="AA170" i="3"/>
  <c r="AA171" i="3" s="1"/>
  <c r="Z174" i="3"/>
  <c r="Z175" i="3" s="1"/>
  <c r="V174" i="3"/>
  <c r="V175" i="3" s="1"/>
  <c r="X174" i="3"/>
  <c r="X175" i="3" s="1"/>
  <c r="N244" i="3"/>
  <c r="N245" i="3" s="1"/>
  <c r="Z86" i="3"/>
  <c r="Z87" i="3" s="1"/>
  <c r="AA146" i="3"/>
  <c r="AA147" i="3" s="1"/>
  <c r="O146" i="3"/>
  <c r="O147" i="3" s="1"/>
  <c r="V146" i="3"/>
  <c r="V147" i="3" s="1"/>
  <c r="J146" i="3"/>
  <c r="J147" i="3" s="1"/>
  <c r="X146" i="3"/>
  <c r="X147" i="3" s="1"/>
  <c r="Z146" i="3"/>
  <c r="Z147" i="3" s="1"/>
  <c r="P146" i="3"/>
  <c r="P147" i="3" s="1"/>
  <c r="W146" i="3"/>
  <c r="W147" i="3" s="1"/>
  <c r="U146" i="3"/>
  <c r="U147" i="3" s="1"/>
  <c r="U151" i="3" s="1"/>
  <c r="Y146" i="3"/>
  <c r="Y147" i="3" s="1"/>
  <c r="L146" i="3"/>
  <c r="L147" i="3" s="1"/>
  <c r="M146" i="3"/>
  <c r="M147" i="3" s="1"/>
  <c r="T146" i="3"/>
  <c r="T147" i="3" s="1"/>
  <c r="K146" i="3"/>
  <c r="K147" i="3" s="1"/>
  <c r="S146" i="3"/>
  <c r="S147" i="3" s="1"/>
  <c r="N146" i="3"/>
  <c r="N147" i="3" s="1"/>
  <c r="R146" i="3"/>
  <c r="R147" i="3" s="1"/>
  <c r="R151" i="3" s="1"/>
  <c r="Q146" i="3"/>
  <c r="Q147" i="3" s="1"/>
  <c r="K44" i="3"/>
  <c r="K45" i="3" s="1"/>
  <c r="T44" i="3"/>
  <c r="T45" i="3" s="1"/>
  <c r="R62" i="3"/>
  <c r="R63" i="3" s="1"/>
  <c r="Y62" i="3"/>
  <c r="Y63" i="3" s="1"/>
  <c r="X254" i="3"/>
  <c r="X255" i="3" s="1"/>
  <c r="U226" i="3"/>
  <c r="U227" i="3" s="1"/>
  <c r="N44" i="3"/>
  <c r="N45" i="3" s="1"/>
  <c r="X44" i="3"/>
  <c r="X45" i="3" s="1"/>
  <c r="O62" i="3"/>
  <c r="O63" i="3" s="1"/>
  <c r="V62" i="3"/>
  <c r="V63" i="3" s="1"/>
  <c r="T62" i="3"/>
  <c r="T63" i="3" s="1"/>
  <c r="U44" i="3"/>
  <c r="U45" i="3" s="1"/>
  <c r="Z44" i="3"/>
  <c r="Z45" i="3" s="1"/>
  <c r="AA44" i="3"/>
  <c r="AA45" i="3" s="1"/>
  <c r="K62" i="3"/>
  <c r="K63" i="3" s="1"/>
  <c r="X62" i="3"/>
  <c r="X63" i="3" s="1"/>
  <c r="Y202" i="3"/>
  <c r="Y203" i="3" s="1"/>
  <c r="P191" i="3"/>
  <c r="P192" i="3" s="1"/>
  <c r="P58" i="3"/>
  <c r="P59" i="3" s="1"/>
  <c r="Y149" i="3"/>
  <c r="Y150" i="3" s="1"/>
  <c r="Q149" i="3"/>
  <c r="Q150" i="3" s="1"/>
  <c r="W149" i="3"/>
  <c r="W150" i="3" s="1"/>
  <c r="T58" i="3"/>
  <c r="T59" i="3" s="1"/>
  <c r="AA58" i="3"/>
  <c r="AA59" i="3" s="1"/>
  <c r="V44" i="3"/>
  <c r="V45" i="3" s="1"/>
  <c r="Y44" i="3"/>
  <c r="Y45" i="3" s="1"/>
  <c r="R44" i="3"/>
  <c r="R45" i="3" s="1"/>
  <c r="L44" i="3"/>
  <c r="L45" i="3" s="1"/>
  <c r="K149" i="3"/>
  <c r="K150" i="3" s="1"/>
  <c r="M149" i="3"/>
  <c r="M150" i="3" s="1"/>
  <c r="V149" i="3"/>
  <c r="V150" i="3" s="1"/>
  <c r="T149" i="3"/>
  <c r="T150" i="3" s="1"/>
  <c r="M212" i="3"/>
  <c r="M213" i="3" s="1"/>
  <c r="Z184" i="3"/>
  <c r="Z185" i="3" s="1"/>
  <c r="K226" i="3"/>
  <c r="K227" i="3" s="1"/>
  <c r="V244" i="3"/>
  <c r="V245" i="3" s="1"/>
  <c r="Y244" i="3"/>
  <c r="Y245" i="3" s="1"/>
  <c r="U244" i="3"/>
  <c r="U245" i="3" s="1"/>
  <c r="P254" i="3"/>
  <c r="P255" i="3" s="1"/>
  <c r="M27" i="3"/>
  <c r="M28" i="3" s="1"/>
  <c r="N58" i="3"/>
  <c r="N59" i="3" s="1"/>
  <c r="W58" i="3"/>
  <c r="W59" i="3" s="1"/>
  <c r="L149" i="3"/>
  <c r="L150" i="3" s="1"/>
  <c r="V216" i="3"/>
  <c r="V217" i="3" s="1"/>
  <c r="S254" i="3"/>
  <c r="S255" i="3" s="1"/>
  <c r="U254" i="3"/>
  <c r="U255" i="3" s="1"/>
  <c r="Z58" i="3"/>
  <c r="Z59" i="3" s="1"/>
  <c r="Z60" i="3" s="1"/>
  <c r="V58" i="3"/>
  <c r="V59" i="3" s="1"/>
  <c r="J58" i="3"/>
  <c r="J59" i="3" s="1"/>
  <c r="J44" i="3"/>
  <c r="J45" i="3" s="1"/>
  <c r="Q44" i="3"/>
  <c r="Q45" i="3" s="1"/>
  <c r="W44" i="3"/>
  <c r="W45" i="3" s="1"/>
  <c r="M44" i="3"/>
  <c r="M45" i="3" s="1"/>
  <c r="Z149" i="3"/>
  <c r="Z150" i="3" s="1"/>
  <c r="AA149" i="3"/>
  <c r="AA150" i="3" s="1"/>
  <c r="S149" i="3"/>
  <c r="S150" i="3" s="1"/>
  <c r="O149" i="3"/>
  <c r="O150" i="3" s="1"/>
  <c r="R212" i="3"/>
  <c r="R213" i="3" s="1"/>
  <c r="X184" i="3"/>
  <c r="X185" i="3" s="1"/>
  <c r="W244" i="3"/>
  <c r="W245" i="3" s="1"/>
  <c r="L244" i="3"/>
  <c r="L245" i="3" s="1"/>
  <c r="AA244" i="3"/>
  <c r="AA245" i="3" s="1"/>
  <c r="Q30" i="3"/>
  <c r="Q31" i="3" s="1"/>
  <c r="X160" i="3"/>
  <c r="X161" i="3" s="1"/>
  <c r="U160" i="3"/>
  <c r="U161" i="3" s="1"/>
  <c r="L160" i="3"/>
  <c r="L161" i="3" s="1"/>
  <c r="AA160" i="3"/>
  <c r="AA161" i="3" s="1"/>
  <c r="V160" i="3"/>
  <c r="V161" i="3" s="1"/>
  <c r="Y160" i="3"/>
  <c r="Y161" i="3" s="1"/>
  <c r="Z160" i="3"/>
  <c r="Z161" i="3" s="1"/>
  <c r="N160" i="3"/>
  <c r="N161" i="3" s="1"/>
  <c r="T160" i="3"/>
  <c r="T161" i="3" s="1"/>
  <c r="M160" i="3"/>
  <c r="M161" i="3" s="1"/>
  <c r="J160" i="3"/>
  <c r="J161" i="3" s="1"/>
  <c r="O160" i="3"/>
  <c r="O161" i="3" s="1"/>
  <c r="P160" i="3"/>
  <c r="P161" i="3" s="1"/>
  <c r="S160" i="3"/>
  <c r="S161" i="3" s="1"/>
  <c r="R160" i="3"/>
  <c r="R161" i="3" s="1"/>
  <c r="Q160" i="3"/>
  <c r="Q161" i="3" s="1"/>
  <c r="W160" i="3"/>
  <c r="W161" i="3" s="1"/>
  <c r="K160" i="3"/>
  <c r="K161" i="3" s="1"/>
  <c r="Y30" i="3"/>
  <c r="Y31" i="3" s="1"/>
  <c r="S30" i="3"/>
  <c r="S31" i="3" s="1"/>
  <c r="P30" i="3"/>
  <c r="P31" i="3" s="1"/>
  <c r="N104" i="3"/>
  <c r="N105" i="3" s="1"/>
  <c r="Q226" i="3"/>
  <c r="Q227" i="3" s="1"/>
  <c r="Z226" i="3"/>
  <c r="Z227" i="3" s="1"/>
  <c r="J254" i="3"/>
  <c r="J255" i="3" s="1"/>
  <c r="M254" i="3"/>
  <c r="M255" i="3" s="1"/>
  <c r="Z254" i="3"/>
  <c r="Z255" i="3" s="1"/>
  <c r="Y254" i="3"/>
  <c r="Y255" i="3" s="1"/>
  <c r="O254" i="3"/>
  <c r="O255" i="3" s="1"/>
  <c r="N254" i="3"/>
  <c r="N255" i="3" s="1"/>
  <c r="N41" i="3"/>
  <c r="N42" i="3" s="1"/>
  <c r="Y104" i="3"/>
  <c r="Y105" i="3" s="1"/>
  <c r="U104" i="3"/>
  <c r="U105" i="3" s="1"/>
  <c r="N62" i="3"/>
  <c r="N63" i="3" s="1"/>
  <c r="Z62" i="3"/>
  <c r="Z63" i="3" s="1"/>
  <c r="U62" i="3"/>
  <c r="U63" i="3" s="1"/>
  <c r="P62" i="3"/>
  <c r="P63" i="3" s="1"/>
  <c r="AA62" i="3"/>
  <c r="AA63" i="3" s="1"/>
  <c r="Q202" i="3"/>
  <c r="Q203" i="3" s="1"/>
  <c r="M125" i="3"/>
  <c r="M126" i="3" s="1"/>
  <c r="N226" i="3"/>
  <c r="N227" i="3" s="1"/>
  <c r="O226" i="3"/>
  <c r="O227" i="3" s="1"/>
  <c r="M226" i="3"/>
  <c r="M227" i="3" s="1"/>
  <c r="J226" i="3"/>
  <c r="J227" i="3" s="1"/>
  <c r="AB227" i="3" s="1"/>
  <c r="Y226" i="3"/>
  <c r="Y227" i="3" s="1"/>
  <c r="W254" i="3"/>
  <c r="W255" i="3" s="1"/>
  <c r="W256" i="3" s="1"/>
  <c r="T254" i="3"/>
  <c r="T255" i="3" s="1"/>
  <c r="AA254" i="3"/>
  <c r="AA255" i="3" s="1"/>
  <c r="Q104" i="3"/>
  <c r="Q105" i="3" s="1"/>
  <c r="AA226" i="3"/>
  <c r="AA227" i="3" s="1"/>
  <c r="R226" i="3"/>
  <c r="R227" i="3" s="1"/>
  <c r="V226" i="3"/>
  <c r="V227" i="3" s="1"/>
  <c r="U41" i="3"/>
  <c r="U42" i="3" s="1"/>
  <c r="K104" i="3"/>
  <c r="K105" i="3" s="1"/>
  <c r="W104" i="3"/>
  <c r="W105" i="3" s="1"/>
  <c r="M86" i="3"/>
  <c r="M87" i="3" s="1"/>
  <c r="J62" i="3"/>
  <c r="J63" i="3" s="1"/>
  <c r="S62" i="3"/>
  <c r="S63" i="3" s="1"/>
  <c r="L62" i="3"/>
  <c r="L63" i="3" s="1"/>
  <c r="N202" i="3"/>
  <c r="N203" i="3" s="1"/>
  <c r="AA202" i="3"/>
  <c r="AA203" i="3" s="1"/>
  <c r="T142" i="3"/>
  <c r="T143" i="3" s="1"/>
  <c r="T226" i="3"/>
  <c r="T227" i="3" s="1"/>
  <c r="P226" i="3"/>
  <c r="P227" i="3" s="1"/>
  <c r="L226" i="3"/>
  <c r="L227" i="3" s="1"/>
  <c r="L191" i="3"/>
  <c r="L192" i="3" s="1"/>
  <c r="L233" i="3"/>
  <c r="L234" i="3" s="1"/>
  <c r="Q254" i="3"/>
  <c r="Q255" i="3" s="1"/>
  <c r="R254" i="3"/>
  <c r="R255" i="3" s="1"/>
  <c r="L254" i="3"/>
  <c r="L255" i="3" s="1"/>
  <c r="T237" i="3"/>
  <c r="T238" i="3" s="1"/>
  <c r="L212" i="3"/>
  <c r="L213" i="3" s="1"/>
  <c r="S212" i="3"/>
  <c r="S213" i="3" s="1"/>
  <c r="Y212" i="3"/>
  <c r="Y213" i="3" s="1"/>
  <c r="N212" i="3"/>
  <c r="N213" i="3" s="1"/>
  <c r="Q212" i="3"/>
  <c r="Q213" i="3" s="1"/>
  <c r="J212" i="3"/>
  <c r="J213" i="3" s="1"/>
  <c r="T212" i="3"/>
  <c r="T213" i="3" s="1"/>
  <c r="U212" i="3"/>
  <c r="U213" i="3" s="1"/>
  <c r="Z212" i="3"/>
  <c r="Z213" i="3" s="1"/>
  <c r="V212" i="3"/>
  <c r="V213" i="3" s="1"/>
  <c r="K212" i="3"/>
  <c r="K213" i="3" s="1"/>
  <c r="X212" i="3"/>
  <c r="X213" i="3" s="1"/>
  <c r="Y191" i="3"/>
  <c r="Y192" i="3" s="1"/>
  <c r="Q191" i="3"/>
  <c r="Q192" i="3" s="1"/>
  <c r="O142" i="3"/>
  <c r="O143" i="3" s="1"/>
  <c r="P125" i="3"/>
  <c r="P126" i="3" s="1"/>
  <c r="N125" i="3"/>
  <c r="N126" i="3" s="1"/>
  <c r="W125" i="3"/>
  <c r="W126" i="3" s="1"/>
  <c r="X97" i="3"/>
  <c r="X98" i="3" s="1"/>
  <c r="Y79" i="3"/>
  <c r="Y80" i="3" s="1"/>
  <c r="S79" i="3"/>
  <c r="S80" i="3" s="1"/>
  <c r="T79" i="3"/>
  <c r="T80" i="3" s="1"/>
  <c r="M55" i="3"/>
  <c r="M56" i="3" s="1"/>
  <c r="T27" i="3"/>
  <c r="T28" i="3" s="1"/>
  <c r="J20" i="3"/>
  <c r="J21" i="3" s="1"/>
  <c r="Z181" i="3"/>
  <c r="Z182" i="3" s="1"/>
  <c r="O181" i="3"/>
  <c r="O182" i="3" s="1"/>
  <c r="N216" i="3"/>
  <c r="N217" i="3" s="1"/>
  <c r="M216" i="3"/>
  <c r="M217" i="3" s="1"/>
  <c r="W107" i="3"/>
  <c r="W108" i="3" s="1"/>
  <c r="X135" i="3"/>
  <c r="X136" i="3" s="1"/>
  <c r="P20" i="3"/>
  <c r="P21" i="3" s="1"/>
  <c r="Q27" i="3"/>
  <c r="Q28" i="3" s="1"/>
  <c r="S55" i="3"/>
  <c r="S56" i="3" s="1"/>
  <c r="P114" i="3"/>
  <c r="P115" i="3" s="1"/>
  <c r="X114" i="3"/>
  <c r="X115" i="3" s="1"/>
  <c r="K93" i="3"/>
  <c r="K94" i="3" s="1"/>
  <c r="K107" i="3"/>
  <c r="K108" i="3" s="1"/>
  <c r="K86" i="3"/>
  <c r="K87" i="3" s="1"/>
  <c r="Z79" i="3"/>
  <c r="Z80" i="3" s="1"/>
  <c r="N79" i="3"/>
  <c r="N80" i="3" s="1"/>
  <c r="J202" i="3"/>
  <c r="J203" i="3" s="1"/>
  <c r="X202" i="3"/>
  <c r="X203" i="3" s="1"/>
  <c r="U202" i="3"/>
  <c r="U203" i="3" s="1"/>
  <c r="W202" i="3"/>
  <c r="W203" i="3" s="1"/>
  <c r="Z202" i="3"/>
  <c r="Z203" i="3" s="1"/>
  <c r="S125" i="3"/>
  <c r="S126" i="3" s="1"/>
  <c r="K125" i="3"/>
  <c r="K126" i="3" s="1"/>
  <c r="V125" i="3"/>
  <c r="V126" i="3" s="1"/>
  <c r="Y125" i="3"/>
  <c r="Y126" i="3" s="1"/>
  <c r="X125" i="3"/>
  <c r="X126" i="3" s="1"/>
  <c r="R142" i="3"/>
  <c r="R143" i="3" s="1"/>
  <c r="Z142" i="3"/>
  <c r="Z143" i="3" s="1"/>
  <c r="K191" i="3"/>
  <c r="K192" i="3" s="1"/>
  <c r="R191" i="3"/>
  <c r="R192" i="3" s="1"/>
  <c r="N135" i="3"/>
  <c r="N136" i="3" s="1"/>
  <c r="Y135" i="3"/>
  <c r="Y136" i="3" s="1"/>
  <c r="AA135" i="3"/>
  <c r="AA136" i="3" s="1"/>
  <c r="V240" i="3"/>
  <c r="V241" i="3" s="1"/>
  <c r="S114" i="3"/>
  <c r="S115" i="3" s="1"/>
  <c r="AA114" i="3"/>
  <c r="AA115" i="3" s="1"/>
  <c r="J135" i="3"/>
  <c r="J136" i="3" s="1"/>
  <c r="L20" i="3"/>
  <c r="L21" i="3" s="1"/>
  <c r="Y20" i="3"/>
  <c r="Y21" i="3" s="1"/>
  <c r="X55" i="3"/>
  <c r="X56" i="3" s="1"/>
  <c r="V83" i="3"/>
  <c r="V84" i="3" s="1"/>
  <c r="W114" i="3"/>
  <c r="W115" i="3" s="1"/>
  <c r="R114" i="3"/>
  <c r="R115" i="3" s="1"/>
  <c r="L86" i="3"/>
  <c r="L87" i="3" s="1"/>
  <c r="K79" i="3"/>
  <c r="K80" i="3" s="1"/>
  <c r="Q79" i="3"/>
  <c r="Q80" i="3" s="1"/>
  <c r="V202" i="3"/>
  <c r="V203" i="3" s="1"/>
  <c r="K202" i="3"/>
  <c r="K203" i="3" s="1"/>
  <c r="T202" i="3"/>
  <c r="T203" i="3" s="1"/>
  <c r="M202" i="3"/>
  <c r="M203" i="3" s="1"/>
  <c r="R125" i="3"/>
  <c r="R126" i="3" s="1"/>
  <c r="Z125" i="3"/>
  <c r="Z126" i="3" s="1"/>
  <c r="T125" i="3"/>
  <c r="T126" i="3" s="1"/>
  <c r="L125" i="3"/>
  <c r="L126" i="3" s="1"/>
  <c r="AA125" i="3"/>
  <c r="AA126" i="3" s="1"/>
  <c r="T223" i="3"/>
  <c r="T224" i="3" s="1"/>
  <c r="Q142" i="3"/>
  <c r="Q143" i="3" s="1"/>
  <c r="L209" i="3"/>
  <c r="L210" i="3" s="1"/>
  <c r="J191" i="3"/>
  <c r="J192" i="3" s="1"/>
  <c r="M191" i="3"/>
  <c r="M192" i="3" s="1"/>
  <c r="O135" i="3"/>
  <c r="O136" i="3" s="1"/>
  <c r="P135" i="3"/>
  <c r="P136" i="3" s="1"/>
  <c r="K247" i="3"/>
  <c r="K248" i="3" s="1"/>
  <c r="M230" i="3"/>
  <c r="M231" i="3" s="1"/>
  <c r="V20" i="3"/>
  <c r="V21" i="3" s="1"/>
  <c r="R27" i="3"/>
  <c r="R28" i="3" s="1"/>
  <c r="Q55" i="3"/>
  <c r="Q56" i="3" s="1"/>
  <c r="L114" i="3"/>
  <c r="L115" i="3" s="1"/>
  <c r="T114" i="3"/>
  <c r="T115" i="3" s="1"/>
  <c r="V114" i="3"/>
  <c r="V115" i="3" s="1"/>
  <c r="R86" i="3"/>
  <c r="R87" i="3" s="1"/>
  <c r="P79" i="3"/>
  <c r="P80" i="3" s="1"/>
  <c r="O79" i="3"/>
  <c r="O80" i="3" s="1"/>
  <c r="R79" i="3"/>
  <c r="R80" i="3" s="1"/>
  <c r="R202" i="3"/>
  <c r="R203" i="3" s="1"/>
  <c r="O202" i="3"/>
  <c r="O203" i="3" s="1"/>
  <c r="L202" i="3"/>
  <c r="L203" i="3" s="1"/>
  <c r="O125" i="3"/>
  <c r="O126" i="3" s="1"/>
  <c r="J125" i="3"/>
  <c r="J126" i="3" s="1"/>
  <c r="U125" i="3"/>
  <c r="U126" i="3" s="1"/>
  <c r="Y121" i="3"/>
  <c r="Y122" i="3" s="1"/>
  <c r="W142" i="3"/>
  <c r="W143" i="3" s="1"/>
  <c r="V191" i="3"/>
  <c r="V192" i="3" s="1"/>
  <c r="X191" i="3"/>
  <c r="X192" i="3" s="1"/>
  <c r="V135" i="3"/>
  <c r="V136" i="3" s="1"/>
  <c r="M135" i="3"/>
  <c r="M136" i="3" s="1"/>
  <c r="Y198" i="3"/>
  <c r="Y199" i="3" s="1"/>
  <c r="N142" i="3"/>
  <c r="N143" i="3" s="1"/>
  <c r="V142" i="3"/>
  <c r="V143" i="3" s="1"/>
  <c r="S142" i="3"/>
  <c r="S143" i="3" s="1"/>
  <c r="U181" i="3"/>
  <c r="U182" i="3" s="1"/>
  <c r="AA163" i="3"/>
  <c r="AA164" i="3" s="1"/>
  <c r="Z219" i="3"/>
  <c r="Z220" i="3" s="1"/>
  <c r="U142" i="3"/>
  <c r="U143" i="3" s="1"/>
  <c r="M142" i="3"/>
  <c r="M143" i="3" s="1"/>
  <c r="P142" i="3"/>
  <c r="P143" i="3" s="1"/>
  <c r="L142" i="3"/>
  <c r="L143" i="3" s="1"/>
  <c r="Y118" i="3"/>
  <c r="Y119" i="3" s="1"/>
  <c r="M181" i="3"/>
  <c r="M182" i="3" s="1"/>
  <c r="P195" i="3"/>
  <c r="P196" i="3" s="1"/>
  <c r="O191" i="3"/>
  <c r="O192" i="3" s="1"/>
  <c r="U191" i="3"/>
  <c r="U192" i="3" s="1"/>
  <c r="Z191" i="3"/>
  <c r="Z192" i="3" s="1"/>
  <c r="T191" i="3"/>
  <c r="T192" i="3" s="1"/>
  <c r="AA191" i="3"/>
  <c r="AA192" i="3" s="1"/>
  <c r="Z135" i="3"/>
  <c r="Z136" i="3" s="1"/>
  <c r="W135" i="3"/>
  <c r="W136" i="3" s="1"/>
  <c r="U135" i="3"/>
  <c r="U136" i="3" s="1"/>
  <c r="L135" i="3"/>
  <c r="L136" i="3" s="1"/>
  <c r="O118" i="3"/>
  <c r="O119" i="3" s="1"/>
  <c r="P118" i="3"/>
  <c r="P119" i="3" s="1"/>
  <c r="X209" i="3"/>
  <c r="X210" i="3" s="1"/>
  <c r="P209" i="3"/>
  <c r="P210" i="3" s="1"/>
  <c r="L139" i="3"/>
  <c r="L140" i="3" s="1"/>
  <c r="O163" i="3"/>
  <c r="O164" i="3" s="1"/>
  <c r="X142" i="3"/>
  <c r="X143" i="3" s="1"/>
  <c r="T181" i="3"/>
  <c r="T182" i="3" s="1"/>
  <c r="Z139" i="3"/>
  <c r="Z140" i="3" s="1"/>
  <c r="Y188" i="3"/>
  <c r="Y189" i="3" s="1"/>
  <c r="N167" i="3"/>
  <c r="N168" i="3" s="1"/>
  <c r="Y142" i="3"/>
  <c r="Y143" i="3" s="1"/>
  <c r="J142" i="3"/>
  <c r="J143" i="3" s="1"/>
  <c r="K142" i="3"/>
  <c r="K143" i="3" s="1"/>
  <c r="AA142" i="3"/>
  <c r="AA143" i="3" s="1"/>
  <c r="K181" i="3"/>
  <c r="K182" i="3" s="1"/>
  <c r="N191" i="3"/>
  <c r="N192" i="3" s="1"/>
  <c r="W191" i="3"/>
  <c r="W192" i="3" s="1"/>
  <c r="S191" i="3"/>
  <c r="S192" i="3" s="1"/>
  <c r="S135" i="3"/>
  <c r="S136" i="3" s="1"/>
  <c r="K135" i="3"/>
  <c r="K136" i="3" s="1"/>
  <c r="R135" i="3"/>
  <c r="R136" i="3" s="1"/>
  <c r="Q135" i="3"/>
  <c r="Q136" i="3" s="1"/>
  <c r="N86" i="3"/>
  <c r="N87" i="3" s="1"/>
  <c r="X86" i="3"/>
  <c r="X87" i="3" s="1"/>
  <c r="P86" i="3"/>
  <c r="P87" i="3" s="1"/>
  <c r="Q86" i="3"/>
  <c r="Q87" i="3" s="1"/>
  <c r="Y97" i="3"/>
  <c r="Y98" i="3" s="1"/>
  <c r="T97" i="3"/>
  <c r="T98" i="3" s="1"/>
  <c r="L97" i="3"/>
  <c r="L98" i="3" s="1"/>
  <c r="M114" i="3"/>
  <c r="M115" i="3" s="1"/>
  <c r="Q114" i="3"/>
  <c r="Q115" i="3" s="1"/>
  <c r="U114" i="3"/>
  <c r="U115" i="3" s="1"/>
  <c r="Y114" i="3"/>
  <c r="Y115" i="3" s="1"/>
  <c r="Z114" i="3"/>
  <c r="Z115" i="3" s="1"/>
  <c r="Z93" i="3"/>
  <c r="Z94" i="3" s="1"/>
  <c r="Q69" i="3"/>
  <c r="Q70" i="3" s="1"/>
  <c r="J86" i="3"/>
  <c r="J87" i="3" s="1"/>
  <c r="S86" i="3"/>
  <c r="S87" i="3" s="1"/>
  <c r="O86" i="3"/>
  <c r="O87" i="3" s="1"/>
  <c r="U86" i="3"/>
  <c r="U87" i="3" s="1"/>
  <c r="W86" i="3"/>
  <c r="W87" i="3" s="1"/>
  <c r="J79" i="3"/>
  <c r="J80" i="3" s="1"/>
  <c r="AA79" i="3"/>
  <c r="AA80" i="3" s="1"/>
  <c r="V79" i="3"/>
  <c r="V80" i="3" s="1"/>
  <c r="X79" i="3"/>
  <c r="X80" i="3" s="1"/>
  <c r="W111" i="3"/>
  <c r="W112" i="3" s="1"/>
  <c r="O114" i="3"/>
  <c r="O115" i="3" s="1"/>
  <c r="N114" i="3"/>
  <c r="N115" i="3" s="1"/>
  <c r="K114" i="3"/>
  <c r="K115" i="3" s="1"/>
  <c r="V86" i="3"/>
  <c r="V87" i="3" s="1"/>
  <c r="T86" i="3"/>
  <c r="T87" i="3" s="1"/>
  <c r="Y86" i="3"/>
  <c r="Y87" i="3" s="1"/>
  <c r="AA86" i="3"/>
  <c r="AA87" i="3" s="1"/>
  <c r="W79" i="3"/>
  <c r="W80" i="3" s="1"/>
  <c r="U79" i="3"/>
  <c r="U80" i="3" s="1"/>
  <c r="M79" i="3"/>
  <c r="M80" i="3" s="1"/>
  <c r="L65" i="3"/>
  <c r="L66" i="3" s="1"/>
  <c r="V55" i="3"/>
  <c r="V56" i="3" s="1"/>
  <c r="K55" i="3"/>
  <c r="K56" i="3" s="1"/>
  <c r="T48" i="3"/>
  <c r="T49" i="3" s="1"/>
  <c r="M34" i="3"/>
  <c r="M35" i="3" s="1"/>
  <c r="J55" i="3"/>
  <c r="J56" i="3" s="1"/>
  <c r="U55" i="3"/>
  <c r="U56" i="3" s="1"/>
  <c r="T55" i="3"/>
  <c r="T56" i="3" s="1"/>
  <c r="AA55" i="3"/>
  <c r="AA56" i="3" s="1"/>
  <c r="W55" i="3"/>
  <c r="W56" i="3" s="1"/>
  <c r="P55" i="3"/>
  <c r="P56" i="3" s="1"/>
  <c r="L55" i="3"/>
  <c r="L56" i="3" s="1"/>
  <c r="Y55" i="3"/>
  <c r="Y56" i="3" s="1"/>
  <c r="R55" i="3"/>
  <c r="R56" i="3" s="1"/>
  <c r="N55" i="3"/>
  <c r="N56" i="3" s="1"/>
  <c r="O55" i="3"/>
  <c r="O56" i="3" s="1"/>
  <c r="T20" i="3"/>
  <c r="T21" i="3" s="1"/>
  <c r="Q20" i="3"/>
  <c r="Q21" i="3" s="1"/>
  <c r="U27" i="3"/>
  <c r="U28" i="3" s="1"/>
  <c r="L27" i="3"/>
  <c r="L28" i="3" s="1"/>
  <c r="Z20" i="3"/>
  <c r="Z21" i="3" s="1"/>
  <c r="K20" i="3"/>
  <c r="K21" i="3" s="1"/>
  <c r="O20" i="3"/>
  <c r="O21" i="3" s="1"/>
  <c r="M20" i="3"/>
  <c r="M21" i="3" s="1"/>
  <c r="Y27" i="3"/>
  <c r="Y28" i="3" s="1"/>
  <c r="O27" i="3"/>
  <c r="O28" i="3" s="1"/>
  <c r="V27" i="3"/>
  <c r="V28" i="3" s="1"/>
  <c r="K27" i="3"/>
  <c r="K28" i="3" s="1"/>
  <c r="P27" i="3"/>
  <c r="P28" i="3" s="1"/>
  <c r="W20" i="3"/>
  <c r="W21" i="3" s="1"/>
  <c r="X20" i="3"/>
  <c r="X21" i="3" s="1"/>
  <c r="AA20" i="3"/>
  <c r="AA21" i="3" s="1"/>
  <c r="W27" i="3"/>
  <c r="W28" i="3" s="1"/>
  <c r="AA27" i="3"/>
  <c r="AA28" i="3" s="1"/>
  <c r="S20" i="3"/>
  <c r="S21" i="3" s="1"/>
  <c r="N20" i="3"/>
  <c r="N21" i="3" s="1"/>
  <c r="R20" i="3"/>
  <c r="R21" i="3" s="1"/>
  <c r="S27" i="3"/>
  <c r="S28" i="3" s="1"/>
  <c r="J27" i="3"/>
  <c r="J28" i="3" s="1"/>
  <c r="N27" i="3"/>
  <c r="N28" i="3" s="1"/>
  <c r="X27" i="3"/>
  <c r="X28" i="3" s="1"/>
  <c r="L214" i="3" l="1"/>
  <c r="AB203" i="3"/>
  <c r="J41" i="3"/>
  <c r="J42" i="3" s="1"/>
  <c r="AB171" i="3"/>
  <c r="AB161" i="3"/>
  <c r="AB147" i="3"/>
  <c r="AB143" i="3"/>
  <c r="AB126" i="3"/>
  <c r="AB63" i="3"/>
  <c r="AB45" i="3"/>
  <c r="P212" i="3"/>
  <c r="P213" i="3" s="1"/>
  <c r="P214" i="3" s="1"/>
  <c r="W212" i="3"/>
  <c r="W213" i="3" s="1"/>
  <c r="AA212" i="3"/>
  <c r="AA213" i="3" s="1"/>
  <c r="N205" i="3"/>
  <c r="N206" i="3" s="1"/>
  <c r="W205" i="3"/>
  <c r="W206" i="3" s="1"/>
  <c r="R205" i="3"/>
  <c r="R206" i="3" s="1"/>
  <c r="AA205" i="3"/>
  <c r="AA206" i="3" s="1"/>
  <c r="AA207" i="3" s="1"/>
  <c r="J205" i="3"/>
  <c r="J206" i="3" s="1"/>
  <c r="L205" i="3"/>
  <c r="L206" i="3" s="1"/>
  <c r="Z205" i="3"/>
  <c r="Z206" i="3" s="1"/>
  <c r="Z207" i="3" s="1"/>
  <c r="T205" i="3"/>
  <c r="T206" i="3" s="1"/>
  <c r="T207" i="3" s="1"/>
  <c r="P205" i="3"/>
  <c r="P206" i="3" s="1"/>
  <c r="P207" i="3" s="1"/>
  <c r="O205" i="3"/>
  <c r="O206" i="3" s="1"/>
  <c r="O207" i="3" s="1"/>
  <c r="S205" i="3"/>
  <c r="S206" i="3" s="1"/>
  <c r="S207" i="3" s="1"/>
  <c r="M205" i="3"/>
  <c r="M206" i="3" s="1"/>
  <c r="M207" i="3" s="1"/>
  <c r="U205" i="3"/>
  <c r="U206" i="3" s="1"/>
  <c r="K205" i="3"/>
  <c r="K206" i="3" s="1"/>
  <c r="Y205" i="3"/>
  <c r="Y206" i="3" s="1"/>
  <c r="X205" i="3"/>
  <c r="X206" i="3" s="1"/>
  <c r="X207" i="3" s="1"/>
  <c r="V205" i="3"/>
  <c r="V206" i="3" s="1"/>
  <c r="V207" i="3" s="1"/>
  <c r="R198" i="3"/>
  <c r="R199" i="3" s="1"/>
  <c r="Q198" i="3"/>
  <c r="Q199" i="3" s="1"/>
  <c r="AA198" i="3"/>
  <c r="AA199" i="3" s="1"/>
  <c r="X198" i="3"/>
  <c r="X199" i="3" s="1"/>
  <c r="Y184" i="3"/>
  <c r="Y185" i="3" s="1"/>
  <c r="AA184" i="3"/>
  <c r="AA185" i="3" s="1"/>
  <c r="S184" i="3"/>
  <c r="S185" i="3" s="1"/>
  <c r="J186" i="3"/>
  <c r="Q177" i="3"/>
  <c r="Q178" i="3" s="1"/>
  <c r="X177" i="3"/>
  <c r="X178" i="3" s="1"/>
  <c r="X179" i="3" s="1"/>
  <c r="M177" i="3"/>
  <c r="M178" i="3" s="1"/>
  <c r="U177" i="3"/>
  <c r="U178" i="3" s="1"/>
  <c r="U179" i="3" s="1"/>
  <c r="M174" i="3"/>
  <c r="M175" i="3" s="1"/>
  <c r="T174" i="3"/>
  <c r="T175" i="3" s="1"/>
  <c r="S174" i="3"/>
  <c r="S175" i="3" s="1"/>
  <c r="S179" i="3" s="1"/>
  <c r="Q174" i="3"/>
  <c r="Q175" i="3" s="1"/>
  <c r="Q179" i="3" s="1"/>
  <c r="O174" i="3"/>
  <c r="O175" i="3" s="1"/>
  <c r="W174" i="3"/>
  <c r="W175" i="3" s="1"/>
  <c r="L156" i="3"/>
  <c r="L157" i="3" s="1"/>
  <c r="K156" i="3"/>
  <c r="K157" i="3" s="1"/>
  <c r="W156" i="3"/>
  <c r="W157" i="3" s="1"/>
  <c r="X156" i="3"/>
  <c r="X157" i="3" s="1"/>
  <c r="O156" i="3"/>
  <c r="O157" i="3" s="1"/>
  <c r="Y156" i="3"/>
  <c r="Y157" i="3" s="1"/>
  <c r="P156" i="3"/>
  <c r="P157" i="3" s="1"/>
  <c r="J156" i="3"/>
  <c r="J157" i="3" s="1"/>
  <c r="S153" i="3"/>
  <c r="S154" i="3" s="1"/>
  <c r="Z153" i="3"/>
  <c r="Z154" i="3" s="1"/>
  <c r="AA153" i="3"/>
  <c r="AA154" i="3" s="1"/>
  <c r="L153" i="3"/>
  <c r="L154" i="3" s="1"/>
  <c r="V153" i="3"/>
  <c r="V154" i="3" s="1"/>
  <c r="X153" i="3"/>
  <c r="X154" i="3" s="1"/>
  <c r="R153" i="3"/>
  <c r="R154" i="3" s="1"/>
  <c r="N153" i="3"/>
  <c r="N154" i="3" s="1"/>
  <c r="M153" i="3"/>
  <c r="M154" i="3" s="1"/>
  <c r="N151" i="3"/>
  <c r="X149" i="3"/>
  <c r="X150" i="3" s="1"/>
  <c r="X151" i="3" s="1"/>
  <c r="O151" i="3"/>
  <c r="W151" i="3"/>
  <c r="Z107" i="3"/>
  <c r="Z108" i="3" s="1"/>
  <c r="O104" i="3"/>
  <c r="O105" i="3" s="1"/>
  <c r="V104" i="3"/>
  <c r="V105" i="3" s="1"/>
  <c r="L104" i="3"/>
  <c r="L105" i="3" s="1"/>
  <c r="AB105" i="3" s="1"/>
  <c r="Z104" i="3"/>
  <c r="Z105" i="3" s="1"/>
  <c r="Z109" i="3" s="1"/>
  <c r="P104" i="3"/>
  <c r="P105" i="3" s="1"/>
  <c r="M100" i="3"/>
  <c r="M101" i="3" s="1"/>
  <c r="J100" i="3"/>
  <c r="J101" i="3" s="1"/>
  <c r="AA100" i="3"/>
  <c r="AA101" i="3" s="1"/>
  <c r="Z100" i="3"/>
  <c r="Z101" i="3" s="1"/>
  <c r="Y100" i="3"/>
  <c r="Y101" i="3" s="1"/>
  <c r="Y102" i="3" s="1"/>
  <c r="T100" i="3"/>
  <c r="T101" i="3" s="1"/>
  <c r="Q100" i="3"/>
  <c r="Q101" i="3" s="1"/>
  <c r="O100" i="3"/>
  <c r="O101" i="3" s="1"/>
  <c r="K100" i="3"/>
  <c r="K101" i="3" s="1"/>
  <c r="W100" i="3"/>
  <c r="W101" i="3" s="1"/>
  <c r="V100" i="3"/>
  <c r="V101" i="3" s="1"/>
  <c r="N100" i="3"/>
  <c r="N101" i="3" s="1"/>
  <c r="S100" i="3"/>
  <c r="S101" i="3" s="1"/>
  <c r="P100" i="3"/>
  <c r="P101" i="3" s="1"/>
  <c r="R100" i="3"/>
  <c r="R101" i="3" s="1"/>
  <c r="U100" i="3"/>
  <c r="U101" i="3" s="1"/>
  <c r="X100" i="3"/>
  <c r="X101" i="3" s="1"/>
  <c r="X102" i="3" s="1"/>
  <c r="J93" i="3"/>
  <c r="J94" i="3" s="1"/>
  <c r="W93" i="3"/>
  <c r="W94" i="3" s="1"/>
  <c r="S90" i="3"/>
  <c r="S91" i="3" s="1"/>
  <c r="M90" i="3"/>
  <c r="M91" i="3" s="1"/>
  <c r="L90" i="3"/>
  <c r="L91" i="3" s="1"/>
  <c r="Q90" i="3"/>
  <c r="Q91" i="3" s="1"/>
  <c r="P90" i="3"/>
  <c r="P91" i="3" s="1"/>
  <c r="N90" i="3"/>
  <c r="N91" i="3" s="1"/>
  <c r="R90" i="3"/>
  <c r="R91" i="3" s="1"/>
  <c r="K90" i="3"/>
  <c r="K91" i="3" s="1"/>
  <c r="K95" i="3" s="1"/>
  <c r="Z76" i="3"/>
  <c r="Z77" i="3" s="1"/>
  <c r="N76" i="3"/>
  <c r="N77" i="3" s="1"/>
  <c r="Q76" i="3"/>
  <c r="Q77" i="3" s="1"/>
  <c r="P76" i="3"/>
  <c r="P77" i="3" s="1"/>
  <c r="P81" i="3" s="1"/>
  <c r="M76" i="3"/>
  <c r="M77" i="3" s="1"/>
  <c r="M81" i="3" s="1"/>
  <c r="T76" i="3"/>
  <c r="T77" i="3" s="1"/>
  <c r="T81" i="3" s="1"/>
  <c r="K76" i="3"/>
  <c r="K77" i="3" s="1"/>
  <c r="AB77" i="3" s="1"/>
  <c r="W76" i="3"/>
  <c r="W77" i="3" s="1"/>
  <c r="N72" i="3"/>
  <c r="N73" i="3" s="1"/>
  <c r="O58" i="3"/>
  <c r="O59" i="3" s="1"/>
  <c r="Y58" i="3"/>
  <c r="Y59" i="3" s="1"/>
  <c r="S58" i="3"/>
  <c r="S59" i="3" s="1"/>
  <c r="L58" i="3"/>
  <c r="L59" i="3" s="1"/>
  <c r="U58" i="3"/>
  <c r="U59" i="3" s="1"/>
  <c r="V60" i="3"/>
  <c r="U51" i="3"/>
  <c r="U52" i="3" s="1"/>
  <c r="O51" i="3"/>
  <c r="O52" i="3" s="1"/>
  <c r="M51" i="3"/>
  <c r="M52" i="3" s="1"/>
  <c r="X51" i="3"/>
  <c r="X52" i="3" s="1"/>
  <c r="J51" i="3"/>
  <c r="J52" i="3" s="1"/>
  <c r="Z51" i="3"/>
  <c r="Z52" i="3" s="1"/>
  <c r="P51" i="3"/>
  <c r="P52" i="3" s="1"/>
  <c r="AA51" i="3"/>
  <c r="AA52" i="3" s="1"/>
  <c r="L51" i="3"/>
  <c r="L52" i="3" s="1"/>
  <c r="R51" i="3"/>
  <c r="R52" i="3" s="1"/>
  <c r="X46" i="3"/>
  <c r="K23" i="3"/>
  <c r="K24" i="3" s="1"/>
  <c r="M23" i="3"/>
  <c r="M24" i="3" s="1"/>
  <c r="O23" i="3"/>
  <c r="O24" i="3" s="1"/>
  <c r="O25" i="3" s="1"/>
  <c r="T23" i="3"/>
  <c r="T24" i="3" s="1"/>
  <c r="T25" i="3" s="1"/>
  <c r="P23" i="3"/>
  <c r="P24" i="3" s="1"/>
  <c r="V23" i="3"/>
  <c r="V24" i="3" s="1"/>
  <c r="Y23" i="3"/>
  <c r="Y24" i="3" s="1"/>
  <c r="Y25" i="3" s="1"/>
  <c r="N23" i="3"/>
  <c r="N24" i="3" s="1"/>
  <c r="N25" i="3" s="1"/>
  <c r="Z23" i="3"/>
  <c r="Z24" i="3" s="1"/>
  <c r="W23" i="3"/>
  <c r="W24" i="3" s="1"/>
  <c r="X23" i="3"/>
  <c r="X24" i="3" s="1"/>
  <c r="R23" i="3"/>
  <c r="R24" i="3" s="1"/>
  <c r="R25" i="3" s="1"/>
  <c r="U23" i="3"/>
  <c r="U24" i="3" s="1"/>
  <c r="U25" i="3" s="1"/>
  <c r="Q23" i="3"/>
  <c r="Q24" i="3" s="1"/>
  <c r="L23" i="3"/>
  <c r="L24" i="3" s="1"/>
  <c r="L25" i="3" s="1"/>
  <c r="J23" i="3"/>
  <c r="J24" i="3" s="1"/>
  <c r="S23" i="3"/>
  <c r="S24" i="3" s="1"/>
  <c r="S16" i="3"/>
  <c r="S17" i="3" s="1"/>
  <c r="O60" i="3"/>
  <c r="O107" i="3"/>
  <c r="O108" i="3" s="1"/>
  <c r="N93" i="3"/>
  <c r="N94" i="3" s="1"/>
  <c r="N95" i="3" s="1"/>
  <c r="V93" i="3"/>
  <c r="V94" i="3" s="1"/>
  <c r="Q93" i="3"/>
  <c r="Q94" i="3" s="1"/>
  <c r="Q95" i="3" s="1"/>
  <c r="X181" i="3"/>
  <c r="X182" i="3" s="1"/>
  <c r="X186" i="3" s="1"/>
  <c r="V198" i="3"/>
  <c r="V199" i="3" s="1"/>
  <c r="Q181" i="3"/>
  <c r="Q182" i="3" s="1"/>
  <c r="S181" i="3"/>
  <c r="S182" i="3" s="1"/>
  <c r="V41" i="3"/>
  <c r="V42" i="3" s="1"/>
  <c r="V46" i="3" s="1"/>
  <c r="U16" i="3"/>
  <c r="U17" i="3" s="1"/>
  <c r="Q41" i="3"/>
  <c r="Q42" i="3" s="1"/>
  <c r="Q46" i="3" s="1"/>
  <c r="J72" i="3"/>
  <c r="J73" i="3" s="1"/>
  <c r="Y41" i="3"/>
  <c r="Y42" i="3" s="1"/>
  <c r="Y46" i="3" s="1"/>
  <c r="U72" i="3"/>
  <c r="U73" i="3" s="1"/>
  <c r="V107" i="3"/>
  <c r="V108" i="3" s="1"/>
  <c r="L93" i="3"/>
  <c r="L94" i="3" s="1"/>
  <c r="L95" i="3" s="1"/>
  <c r="Y76" i="3"/>
  <c r="Y77" i="3" s="1"/>
  <c r="Y81" i="3" s="1"/>
  <c r="R93" i="3"/>
  <c r="R94" i="3" s="1"/>
  <c r="O76" i="3"/>
  <c r="O77" i="3" s="1"/>
  <c r="O81" i="3" s="1"/>
  <c r="P93" i="3"/>
  <c r="P94" i="3" s="1"/>
  <c r="P95" i="3" s="1"/>
  <c r="X76" i="3"/>
  <c r="X77" i="3" s="1"/>
  <c r="X81" i="3" s="1"/>
  <c r="R76" i="3"/>
  <c r="R77" i="3" s="1"/>
  <c r="R81" i="3" s="1"/>
  <c r="L181" i="3"/>
  <c r="L182" i="3" s="1"/>
  <c r="AB182" i="3" s="1"/>
  <c r="K198" i="3"/>
  <c r="K199" i="3" s="1"/>
  <c r="Z144" i="3"/>
  <c r="AA181" i="3"/>
  <c r="AA182" i="3" s="1"/>
  <c r="AA186" i="3" s="1"/>
  <c r="R181" i="3"/>
  <c r="R182" i="3" s="1"/>
  <c r="R186" i="3" s="1"/>
  <c r="L198" i="3"/>
  <c r="L199" i="3" s="1"/>
  <c r="V181" i="3"/>
  <c r="V182" i="3" s="1"/>
  <c r="W198" i="3"/>
  <c r="W199" i="3" s="1"/>
  <c r="S107" i="3"/>
  <c r="S108" i="3" s="1"/>
  <c r="O198" i="3"/>
  <c r="O199" i="3" s="1"/>
  <c r="W181" i="3"/>
  <c r="W182" i="3" s="1"/>
  <c r="X93" i="3"/>
  <c r="X94" i="3" s="1"/>
  <c r="J233" i="3"/>
  <c r="J234" i="3" s="1"/>
  <c r="AB234" i="3" s="1"/>
  <c r="R104" i="3"/>
  <c r="R105" i="3" s="1"/>
  <c r="R109" i="3" s="1"/>
  <c r="K41" i="3"/>
  <c r="K42" i="3" s="1"/>
  <c r="Q51" i="3"/>
  <c r="Q52" i="3" s="1"/>
  <c r="M104" i="3"/>
  <c r="M105" i="3" s="1"/>
  <c r="AA256" i="3"/>
  <c r="AA104" i="3"/>
  <c r="AA105" i="3" s="1"/>
  <c r="S104" i="3"/>
  <c r="S105" i="3" s="1"/>
  <c r="AA41" i="3"/>
  <c r="AA42" i="3" s="1"/>
  <c r="AA46" i="3" s="1"/>
  <c r="N51" i="3"/>
  <c r="N52" i="3" s="1"/>
  <c r="X16" i="3"/>
  <c r="X17" i="3" s="1"/>
  <c r="T104" i="3"/>
  <c r="T105" i="3" s="1"/>
  <c r="T51" i="3"/>
  <c r="T52" i="3" s="1"/>
  <c r="X244" i="3"/>
  <c r="X245" i="3" s="1"/>
  <c r="V184" i="3"/>
  <c r="V185" i="3" s="1"/>
  <c r="R41" i="3"/>
  <c r="R42" i="3" s="1"/>
  <c r="R46" i="3" s="1"/>
  <c r="AA76" i="3"/>
  <c r="AA77" i="3" s="1"/>
  <c r="AA81" i="3" s="1"/>
  <c r="J244" i="3"/>
  <c r="J245" i="3" s="1"/>
  <c r="AB245" i="3" s="1"/>
  <c r="U184" i="3"/>
  <c r="U185" i="3" s="1"/>
  <c r="U186" i="3" s="1"/>
  <c r="T184" i="3"/>
  <c r="T185" i="3" s="1"/>
  <c r="T186" i="3" s="1"/>
  <c r="R72" i="3"/>
  <c r="R73" i="3" s="1"/>
  <c r="P41" i="3"/>
  <c r="P42" i="3" s="1"/>
  <c r="P46" i="3" s="1"/>
  <c r="L41" i="3"/>
  <c r="L42" i="3" s="1"/>
  <c r="L46" i="3" s="1"/>
  <c r="T244" i="3"/>
  <c r="T245" i="3" s="1"/>
  <c r="L72" i="3"/>
  <c r="L73" i="3" s="1"/>
  <c r="W41" i="3"/>
  <c r="W42" i="3" s="1"/>
  <c r="W46" i="3" s="1"/>
  <c r="L184" i="3"/>
  <c r="L185" i="3" s="1"/>
  <c r="S51" i="3"/>
  <c r="S52" i="3" s="1"/>
  <c r="M72" i="3"/>
  <c r="M73" i="3" s="1"/>
  <c r="Y251" i="3"/>
  <c r="Y252" i="3" s="1"/>
  <c r="Y256" i="3" s="1"/>
  <c r="S251" i="3"/>
  <c r="S252" i="3" s="1"/>
  <c r="S93" i="3"/>
  <c r="S94" i="3" s="1"/>
  <c r="Z251" i="3"/>
  <c r="Z252" i="3" s="1"/>
  <c r="Z256" i="3" s="1"/>
  <c r="Q251" i="3"/>
  <c r="Q252" i="3" s="1"/>
  <c r="Q256" i="3" s="1"/>
  <c r="X251" i="3"/>
  <c r="X252" i="3" s="1"/>
  <c r="P251" i="3"/>
  <c r="P252" i="3" s="1"/>
  <c r="U198" i="3"/>
  <c r="U199" i="3" s="1"/>
  <c r="S198" i="3"/>
  <c r="S199" i="3" s="1"/>
  <c r="AA107" i="3"/>
  <c r="AA108" i="3" s="1"/>
  <c r="P181" i="3"/>
  <c r="P182" i="3" s="1"/>
  <c r="O93" i="3"/>
  <c r="O94" i="3" s="1"/>
  <c r="J198" i="3"/>
  <c r="J199" i="3" s="1"/>
  <c r="O41" i="3"/>
  <c r="O42" i="3" s="1"/>
  <c r="O46" i="3" s="1"/>
  <c r="Z198" i="3"/>
  <c r="Z199" i="3" s="1"/>
  <c r="N233" i="3"/>
  <c r="N234" i="3" s="1"/>
  <c r="V72" i="3"/>
  <c r="V73" i="3" s="1"/>
  <c r="AA93" i="3"/>
  <c r="AA94" i="3" s="1"/>
  <c r="L76" i="3"/>
  <c r="L77" i="3" s="1"/>
  <c r="L81" i="3" s="1"/>
  <c r="U93" i="3"/>
  <c r="U94" i="3" s="1"/>
  <c r="S76" i="3"/>
  <c r="S77" i="3" s="1"/>
  <c r="S81" i="3" s="1"/>
  <c r="M93" i="3"/>
  <c r="M94" i="3" s="1"/>
  <c r="V76" i="3"/>
  <c r="V77" i="3" s="1"/>
  <c r="V81" i="3" s="1"/>
  <c r="U76" i="3"/>
  <c r="U77" i="3" s="1"/>
  <c r="U81" i="3" s="1"/>
  <c r="N181" i="3"/>
  <c r="N182" i="3" s="1"/>
  <c r="N186" i="3" s="1"/>
  <c r="N198" i="3"/>
  <c r="N199" i="3" s="1"/>
  <c r="Y181" i="3"/>
  <c r="Y182" i="3" s="1"/>
  <c r="Y186" i="3" s="1"/>
  <c r="T198" i="3"/>
  <c r="T199" i="3" s="1"/>
  <c r="M198" i="3"/>
  <c r="M199" i="3" s="1"/>
  <c r="T93" i="3"/>
  <c r="T94" i="3" s="1"/>
  <c r="Z41" i="3"/>
  <c r="Z42" i="3" s="1"/>
  <c r="Z46" i="3" s="1"/>
  <c r="Q16" i="3"/>
  <c r="Q17" i="3" s="1"/>
  <c r="W51" i="3"/>
  <c r="W52" i="3" s="1"/>
  <c r="X104" i="3"/>
  <c r="X105" i="3" s="1"/>
  <c r="M41" i="3"/>
  <c r="M42" i="3" s="1"/>
  <c r="M46" i="3" s="1"/>
  <c r="S41" i="3"/>
  <c r="S42" i="3" s="1"/>
  <c r="S46" i="3" s="1"/>
  <c r="Y51" i="3"/>
  <c r="Y52" i="3" s="1"/>
  <c r="R16" i="3"/>
  <c r="R17" i="3" s="1"/>
  <c r="S244" i="3"/>
  <c r="S245" i="3" s="1"/>
  <c r="K184" i="3"/>
  <c r="K185" i="3" s="1"/>
  <c r="V51" i="3"/>
  <c r="V52" i="3" s="1"/>
  <c r="S256" i="3"/>
  <c r="P256" i="3"/>
  <c r="K244" i="3"/>
  <c r="K245" i="3" s="1"/>
  <c r="Q184" i="3"/>
  <c r="Q185" i="3" s="1"/>
  <c r="P184" i="3"/>
  <c r="P185" i="3" s="1"/>
  <c r="X256" i="3"/>
  <c r="Q244" i="3"/>
  <c r="Q245" i="3" s="1"/>
  <c r="M184" i="3"/>
  <c r="M185" i="3" s="1"/>
  <c r="M186" i="3" s="1"/>
  <c r="W72" i="3"/>
  <c r="W73" i="3" s="1"/>
  <c r="Y16" i="3"/>
  <c r="Y17" i="3" s="1"/>
  <c r="O72" i="3"/>
  <c r="O73" i="3" s="1"/>
  <c r="T41" i="3"/>
  <c r="T42" i="3" s="1"/>
  <c r="T46" i="3" s="1"/>
  <c r="O184" i="3"/>
  <c r="O185" i="3" s="1"/>
  <c r="O186" i="3" s="1"/>
  <c r="AA16" i="3"/>
  <c r="AA17" i="3" s="1"/>
  <c r="M251" i="3"/>
  <c r="M252" i="3" s="1"/>
  <c r="K251" i="3"/>
  <c r="K252" i="3" s="1"/>
  <c r="K256" i="3" s="1"/>
  <c r="O251" i="3"/>
  <c r="O252" i="3" s="1"/>
  <c r="J174" i="3"/>
  <c r="J175" i="3" s="1"/>
  <c r="W184" i="3"/>
  <c r="W185" i="3" s="1"/>
  <c r="U251" i="3"/>
  <c r="U252" i="3" s="1"/>
  <c r="U256" i="3" s="1"/>
  <c r="N174" i="3"/>
  <c r="N175" i="3" s="1"/>
  <c r="L177" i="3"/>
  <c r="L178" i="3" s="1"/>
  <c r="L179" i="3" s="1"/>
  <c r="K177" i="3"/>
  <c r="K178" i="3" s="1"/>
  <c r="K179" i="3" s="1"/>
  <c r="R177" i="3"/>
  <c r="R178" i="3" s="1"/>
  <c r="R179" i="3" s="1"/>
  <c r="Z177" i="3"/>
  <c r="Z178" i="3" s="1"/>
  <c r="Z179" i="3" s="1"/>
  <c r="N177" i="3"/>
  <c r="N178" i="3" s="1"/>
  <c r="T177" i="3"/>
  <c r="T178" i="3" s="1"/>
  <c r="T179" i="3" s="1"/>
  <c r="P177" i="3"/>
  <c r="P178" i="3" s="1"/>
  <c r="P179" i="3" s="1"/>
  <c r="O177" i="3"/>
  <c r="O178" i="3" s="1"/>
  <c r="O179" i="3" s="1"/>
  <c r="Y177" i="3"/>
  <c r="Y178" i="3" s="1"/>
  <c r="Y179" i="3" s="1"/>
  <c r="AA177" i="3"/>
  <c r="AA178" i="3" s="1"/>
  <c r="AA179" i="3" s="1"/>
  <c r="V177" i="3"/>
  <c r="V178" i="3" s="1"/>
  <c r="V179" i="3" s="1"/>
  <c r="J177" i="3"/>
  <c r="J178" i="3" s="1"/>
  <c r="W177" i="3"/>
  <c r="W178" i="3" s="1"/>
  <c r="W179" i="3" s="1"/>
  <c r="S156" i="3"/>
  <c r="S157" i="3" s="1"/>
  <c r="R156" i="3"/>
  <c r="R157" i="3" s="1"/>
  <c r="R158" i="3" s="1"/>
  <c r="Z156" i="3"/>
  <c r="Z157" i="3" s="1"/>
  <c r="Z158" i="3" s="1"/>
  <c r="V156" i="3"/>
  <c r="V157" i="3" s="1"/>
  <c r="V158" i="3" s="1"/>
  <c r="T156" i="3"/>
  <c r="T157" i="3" s="1"/>
  <c r="AA156" i="3"/>
  <c r="AA157" i="3" s="1"/>
  <c r="AA158" i="3" s="1"/>
  <c r="N156" i="3"/>
  <c r="N157" i="3" s="1"/>
  <c r="M156" i="3"/>
  <c r="M157" i="3" s="1"/>
  <c r="M158" i="3" s="1"/>
  <c r="U156" i="3"/>
  <c r="U157" i="3" s="1"/>
  <c r="U158" i="3" s="1"/>
  <c r="P151" i="3"/>
  <c r="L102" i="3"/>
  <c r="X90" i="3"/>
  <c r="X91" i="3" s="1"/>
  <c r="U90" i="3"/>
  <c r="U91" i="3" s="1"/>
  <c r="Z90" i="3"/>
  <c r="Z91" i="3" s="1"/>
  <c r="AA90" i="3"/>
  <c r="AA91" i="3" s="1"/>
  <c r="V90" i="3"/>
  <c r="V91" i="3" s="1"/>
  <c r="W95" i="3"/>
  <c r="Z95" i="3"/>
  <c r="J90" i="3"/>
  <c r="J91" i="3" s="1"/>
  <c r="J95" i="3" s="1"/>
  <c r="O90" i="3"/>
  <c r="O91" i="3" s="1"/>
  <c r="T90" i="3"/>
  <c r="T91" i="3" s="1"/>
  <c r="Y90" i="3"/>
  <c r="Y91" i="3" s="1"/>
  <c r="Y95" i="3" s="1"/>
  <c r="S72" i="3"/>
  <c r="S73" i="3" s="1"/>
  <c r="X72" i="3"/>
  <c r="X73" i="3" s="1"/>
  <c r="AA72" i="3"/>
  <c r="AA73" i="3" s="1"/>
  <c r="Q72" i="3"/>
  <c r="Q73" i="3" s="1"/>
  <c r="Q74" i="3" s="1"/>
  <c r="P72" i="3"/>
  <c r="P73" i="3" s="1"/>
  <c r="Y72" i="3"/>
  <c r="Y73" i="3" s="1"/>
  <c r="K58" i="3"/>
  <c r="K59" i="3" s="1"/>
  <c r="K60" i="3" s="1"/>
  <c r="R58" i="3"/>
  <c r="R59" i="3" s="1"/>
  <c r="R60" i="3" s="1"/>
  <c r="X58" i="3"/>
  <c r="X59" i="3" s="1"/>
  <c r="X60" i="3" s="1"/>
  <c r="N16" i="3"/>
  <c r="N17" i="3" s="1"/>
  <c r="O16" i="3"/>
  <c r="O17" i="3" s="1"/>
  <c r="X18" i="3"/>
  <c r="M16" i="3"/>
  <c r="M17" i="3" s="1"/>
  <c r="V16" i="3"/>
  <c r="V17" i="3" s="1"/>
  <c r="J16" i="3"/>
  <c r="J17" i="3" s="1"/>
  <c r="P16" i="3"/>
  <c r="P17" i="3" s="1"/>
  <c r="L16" i="3"/>
  <c r="L17" i="3" s="1"/>
  <c r="W16" i="3"/>
  <c r="W17" i="3" s="1"/>
  <c r="Z16" i="3"/>
  <c r="Z17" i="3" s="1"/>
  <c r="K16" i="3"/>
  <c r="K17" i="3" s="1"/>
  <c r="AB252" i="3"/>
  <c r="AB255" i="3"/>
  <c r="L256" i="3"/>
  <c r="N256" i="3"/>
  <c r="R256" i="3"/>
  <c r="T256" i="3"/>
  <c r="O256" i="3"/>
  <c r="M60" i="3"/>
  <c r="W30" i="3"/>
  <c r="W31" i="3" s="1"/>
  <c r="L60" i="3"/>
  <c r="K128" i="3"/>
  <c r="K129" i="3" s="1"/>
  <c r="K130" i="3" s="1"/>
  <c r="M163" i="3"/>
  <c r="M164" i="3" s="1"/>
  <c r="M165" i="3" s="1"/>
  <c r="Q209" i="3"/>
  <c r="Q210" i="3" s="1"/>
  <c r="Q214" i="3" s="1"/>
  <c r="U209" i="3"/>
  <c r="U210" i="3" s="1"/>
  <c r="U214" i="3" s="1"/>
  <c r="Q60" i="3"/>
  <c r="S60" i="3"/>
  <c r="T233" i="3"/>
  <c r="T234" i="3" s="1"/>
  <c r="X233" i="3"/>
  <c r="X234" i="3" s="1"/>
  <c r="Z233" i="3"/>
  <c r="Z234" i="3" s="1"/>
  <c r="M30" i="3"/>
  <c r="M31" i="3" s="1"/>
  <c r="M32" i="3" s="1"/>
  <c r="L30" i="3"/>
  <c r="L31" i="3" s="1"/>
  <c r="L32" i="3" s="1"/>
  <c r="M151" i="3"/>
  <c r="U207" i="3"/>
  <c r="V256" i="3"/>
  <c r="T151" i="3"/>
  <c r="S32" i="3"/>
  <c r="N81" i="3"/>
  <c r="Y209" i="3"/>
  <c r="Y210" i="3" s="1"/>
  <c r="Y214" i="3" s="1"/>
  <c r="M209" i="3"/>
  <c r="M210" i="3" s="1"/>
  <c r="M214" i="3" s="1"/>
  <c r="Y233" i="3"/>
  <c r="Y234" i="3" s="1"/>
  <c r="W233" i="3"/>
  <c r="W234" i="3" s="1"/>
  <c r="AA233" i="3"/>
  <c r="AA234" i="3" s="1"/>
  <c r="R233" i="3"/>
  <c r="R234" i="3" s="1"/>
  <c r="O233" i="3"/>
  <c r="O234" i="3" s="1"/>
  <c r="N46" i="3"/>
  <c r="V30" i="3"/>
  <c r="V31" i="3" s="1"/>
  <c r="V32" i="3" s="1"/>
  <c r="U60" i="3"/>
  <c r="N172" i="3"/>
  <c r="W128" i="3"/>
  <c r="W129" i="3" s="1"/>
  <c r="W130" i="3" s="1"/>
  <c r="N209" i="3"/>
  <c r="N210" i="3" s="1"/>
  <c r="N214" i="3" s="1"/>
  <c r="R209" i="3"/>
  <c r="R210" i="3" s="1"/>
  <c r="R214" i="3" s="1"/>
  <c r="K233" i="3"/>
  <c r="K234" i="3" s="1"/>
  <c r="U233" i="3"/>
  <c r="U234" i="3" s="1"/>
  <c r="V233" i="3"/>
  <c r="V234" i="3" s="1"/>
  <c r="M256" i="3"/>
  <c r="Z30" i="3"/>
  <c r="Z31" i="3" s="1"/>
  <c r="Z32" i="3" s="1"/>
  <c r="K30" i="3"/>
  <c r="K31" i="3" s="1"/>
  <c r="K32" i="3" s="1"/>
  <c r="AA30" i="3"/>
  <c r="AA31" i="3" s="1"/>
  <c r="P233" i="3"/>
  <c r="P234" i="3" s="1"/>
  <c r="Y151" i="3"/>
  <c r="Z151" i="3"/>
  <c r="J151" i="3"/>
  <c r="P230" i="3"/>
  <c r="P231" i="3" s="1"/>
  <c r="P235" i="3" s="1"/>
  <c r="W207" i="3"/>
  <c r="S209" i="3"/>
  <c r="S210" i="3" s="1"/>
  <c r="S214" i="3" s="1"/>
  <c r="J209" i="3"/>
  <c r="J210" i="3" s="1"/>
  <c r="K209" i="3"/>
  <c r="K210" i="3" s="1"/>
  <c r="K214" i="3" s="1"/>
  <c r="Z209" i="3"/>
  <c r="Z210" i="3" s="1"/>
  <c r="Z214" i="3" s="1"/>
  <c r="O209" i="3"/>
  <c r="O210" i="3" s="1"/>
  <c r="O214" i="3" s="1"/>
  <c r="L216" i="3"/>
  <c r="L217" i="3" s="1"/>
  <c r="V209" i="3"/>
  <c r="V210" i="3" s="1"/>
  <c r="V214" i="3" s="1"/>
  <c r="W209" i="3"/>
  <c r="W210" i="3" s="1"/>
  <c r="AA209" i="3"/>
  <c r="AA210" i="3" s="1"/>
  <c r="T209" i="3"/>
  <c r="T210" i="3" s="1"/>
  <c r="T214" i="3" s="1"/>
  <c r="X216" i="3"/>
  <c r="X217" i="3" s="1"/>
  <c r="Z186" i="3"/>
  <c r="K151" i="3"/>
  <c r="AA151" i="3"/>
  <c r="Q151" i="3"/>
  <c r="P121" i="3"/>
  <c r="P122" i="3" s="1"/>
  <c r="P123" i="3" s="1"/>
  <c r="T139" i="3"/>
  <c r="T140" i="3" s="1"/>
  <c r="T144" i="3" s="1"/>
  <c r="W121" i="3"/>
  <c r="W122" i="3" s="1"/>
  <c r="N121" i="3"/>
  <c r="N122" i="3" s="1"/>
  <c r="AA97" i="3"/>
  <c r="AA98" i="3" s="1"/>
  <c r="Z97" i="3"/>
  <c r="Z98" i="3" s="1"/>
  <c r="O97" i="3"/>
  <c r="O98" i="3" s="1"/>
  <c r="M97" i="3"/>
  <c r="M98" i="3" s="1"/>
  <c r="M102" i="3" s="1"/>
  <c r="N97" i="3"/>
  <c r="N98" i="3" s="1"/>
  <c r="J97" i="3"/>
  <c r="J98" i="3" s="1"/>
  <c r="R97" i="3"/>
  <c r="R98" i="3" s="1"/>
  <c r="K109" i="3"/>
  <c r="P97" i="3"/>
  <c r="P98" i="3" s="1"/>
  <c r="P102" i="3" s="1"/>
  <c r="S97" i="3"/>
  <c r="S98" i="3" s="1"/>
  <c r="Q97" i="3"/>
  <c r="Q98" i="3" s="1"/>
  <c r="Q102" i="3" s="1"/>
  <c r="Z81" i="3"/>
  <c r="U46" i="3"/>
  <c r="Q240" i="3"/>
  <c r="Q241" i="3" s="1"/>
  <c r="K249" i="3"/>
  <c r="AA121" i="3"/>
  <c r="AA122" i="3" s="1"/>
  <c r="T216" i="3"/>
  <c r="T217" i="3" s="1"/>
  <c r="Y216" i="3"/>
  <c r="Y217" i="3" s="1"/>
  <c r="Z216" i="3"/>
  <c r="Z217" i="3" s="1"/>
  <c r="Z221" i="3" s="1"/>
  <c r="Z25" i="3"/>
  <c r="P223" i="3"/>
  <c r="P224" i="3" s="1"/>
  <c r="P228" i="3" s="1"/>
  <c r="L207" i="3"/>
  <c r="AA237" i="3"/>
  <c r="AA238" i="3" s="1"/>
  <c r="L121" i="3"/>
  <c r="L122" i="3" s="1"/>
  <c r="T107" i="3"/>
  <c r="T108" i="3" s="1"/>
  <c r="X121" i="3"/>
  <c r="X122" i="3" s="1"/>
  <c r="J216" i="3"/>
  <c r="J217" i="3" s="1"/>
  <c r="R216" i="3"/>
  <c r="R217" i="3" s="1"/>
  <c r="K46" i="3"/>
  <c r="S151" i="3"/>
  <c r="L151" i="3"/>
  <c r="W116" i="3"/>
  <c r="S121" i="3"/>
  <c r="S122" i="3" s="1"/>
  <c r="Z121" i="3"/>
  <c r="Z122" i="3" s="1"/>
  <c r="P132" i="3"/>
  <c r="P133" i="3" s="1"/>
  <c r="P137" i="3" s="1"/>
  <c r="O121" i="3"/>
  <c r="O122" i="3" s="1"/>
  <c r="O123" i="3" s="1"/>
  <c r="Q216" i="3"/>
  <c r="Q217" i="3" s="1"/>
  <c r="K216" i="3"/>
  <c r="K217" i="3" s="1"/>
  <c r="X107" i="3"/>
  <c r="X108" i="3" s="1"/>
  <c r="Q121" i="3"/>
  <c r="Q122" i="3" s="1"/>
  <c r="K121" i="3"/>
  <c r="K122" i="3" s="1"/>
  <c r="K132" i="3"/>
  <c r="K133" i="3" s="1"/>
  <c r="K137" i="3" s="1"/>
  <c r="Y153" i="3"/>
  <c r="Y154" i="3" s="1"/>
  <c r="Y158" i="3" s="1"/>
  <c r="P153" i="3"/>
  <c r="P154" i="3" s="1"/>
  <c r="P158" i="3" s="1"/>
  <c r="W153" i="3"/>
  <c r="W154" i="3" s="1"/>
  <c r="W158" i="3" s="1"/>
  <c r="J153" i="3"/>
  <c r="J154" i="3" s="1"/>
  <c r="J256" i="3"/>
  <c r="O237" i="3"/>
  <c r="O238" i="3" s="1"/>
  <c r="U107" i="3"/>
  <c r="U108" i="3" s="1"/>
  <c r="U109" i="3" s="1"/>
  <c r="Y107" i="3"/>
  <c r="Y108" i="3" s="1"/>
  <c r="Y109" i="3" s="1"/>
  <c r="P107" i="3"/>
  <c r="P108" i="3" s="1"/>
  <c r="U216" i="3"/>
  <c r="U217" i="3" s="1"/>
  <c r="W216" i="3"/>
  <c r="W217" i="3" s="1"/>
  <c r="AA216" i="3"/>
  <c r="AA217" i="3" s="1"/>
  <c r="AA25" i="3"/>
  <c r="Y60" i="3"/>
  <c r="T53" i="3"/>
  <c r="L67" i="3"/>
  <c r="Q107" i="3"/>
  <c r="Q108" i="3" s="1"/>
  <c r="K97" i="3"/>
  <c r="K98" i="3" s="1"/>
  <c r="W97" i="3"/>
  <c r="W98" i="3" s="1"/>
  <c r="W102" i="3" s="1"/>
  <c r="V97" i="3"/>
  <c r="V98" i="3" s="1"/>
  <c r="V102" i="3" s="1"/>
  <c r="U97" i="3"/>
  <c r="U98" i="3" s="1"/>
  <c r="J121" i="3"/>
  <c r="J122" i="3" s="1"/>
  <c r="M179" i="3"/>
  <c r="M121" i="3"/>
  <c r="M122" i="3" s="1"/>
  <c r="AA165" i="3"/>
  <c r="K153" i="3"/>
  <c r="K154" i="3" s="1"/>
  <c r="K158" i="3" s="1"/>
  <c r="O153" i="3"/>
  <c r="O154" i="3" s="1"/>
  <c r="Q153" i="3"/>
  <c r="Q154" i="3" s="1"/>
  <c r="Q158" i="3" s="1"/>
  <c r="T153" i="3"/>
  <c r="T154" i="3" s="1"/>
  <c r="T158" i="3" s="1"/>
  <c r="M107" i="3"/>
  <c r="M108" i="3" s="1"/>
  <c r="R121" i="3"/>
  <c r="R122" i="3" s="1"/>
  <c r="N107" i="3"/>
  <c r="N108" i="3" s="1"/>
  <c r="N109" i="3" s="1"/>
  <c r="V121" i="3"/>
  <c r="V122" i="3" s="1"/>
  <c r="L107" i="3"/>
  <c r="L108" i="3" s="1"/>
  <c r="L109" i="3" s="1"/>
  <c r="T121" i="3"/>
  <c r="T122" i="3" s="1"/>
  <c r="J107" i="3"/>
  <c r="J108" i="3" s="1"/>
  <c r="J109" i="3" s="1"/>
  <c r="S216" i="3"/>
  <c r="S217" i="3" s="1"/>
  <c r="O216" i="3"/>
  <c r="O217" i="3" s="1"/>
  <c r="P216" i="3"/>
  <c r="P217" i="3" s="1"/>
  <c r="N207" i="3"/>
  <c r="V151" i="3"/>
  <c r="S48" i="3"/>
  <c r="S49" i="3" s="1"/>
  <c r="Z230" i="3"/>
  <c r="Z231" i="3" s="1"/>
  <c r="Y207" i="3"/>
  <c r="W109" i="3"/>
  <c r="R207" i="3"/>
  <c r="Q207" i="3"/>
  <c r="W81" i="3"/>
  <c r="Q139" i="3"/>
  <c r="Q140" i="3" s="1"/>
  <c r="Q144" i="3" s="1"/>
  <c r="J237" i="3"/>
  <c r="J238" i="3" s="1"/>
  <c r="AB238" i="3" s="1"/>
  <c r="X137" i="3"/>
  <c r="Q32" i="3"/>
  <c r="J46" i="3"/>
  <c r="W60" i="3"/>
  <c r="Q83" i="3"/>
  <c r="Q84" i="3" s="1"/>
  <c r="Q88" i="3" s="1"/>
  <c r="J163" i="3"/>
  <c r="J164" i="3" s="1"/>
  <c r="J165" i="3" s="1"/>
  <c r="L144" i="3"/>
  <c r="O132" i="3"/>
  <c r="O133" i="3" s="1"/>
  <c r="O137" i="3" s="1"/>
  <c r="P60" i="3"/>
  <c r="AA60" i="3"/>
  <c r="O69" i="3"/>
  <c r="O70" i="3" s="1"/>
  <c r="L83" i="3"/>
  <c r="L84" i="3" s="1"/>
  <c r="L88" i="3" s="1"/>
  <c r="R139" i="3"/>
  <c r="R140" i="3" s="1"/>
  <c r="R144" i="3" s="1"/>
  <c r="AA128" i="3"/>
  <c r="AA129" i="3" s="1"/>
  <c r="AA130" i="3" s="1"/>
  <c r="S163" i="3"/>
  <c r="S164" i="3" s="1"/>
  <c r="S165" i="3" s="1"/>
  <c r="P163" i="3"/>
  <c r="P164" i="3" s="1"/>
  <c r="P165" i="3" s="1"/>
  <c r="L132" i="3"/>
  <c r="L133" i="3" s="1"/>
  <c r="L137" i="3" s="1"/>
  <c r="T132" i="3"/>
  <c r="T133" i="3" s="1"/>
  <c r="T137" i="3" s="1"/>
  <c r="V132" i="3"/>
  <c r="V133" i="3" s="1"/>
  <c r="V137" i="3" s="1"/>
  <c r="O30" i="3"/>
  <c r="O31" i="3" s="1"/>
  <c r="O32" i="3" s="1"/>
  <c r="U30" i="3"/>
  <c r="U31" i="3" s="1"/>
  <c r="U32" i="3" s="1"/>
  <c r="R30" i="3"/>
  <c r="R31" i="3" s="1"/>
  <c r="R32" i="3" s="1"/>
  <c r="T30" i="3"/>
  <c r="T31" i="3" s="1"/>
  <c r="T32" i="3" s="1"/>
  <c r="Q163" i="3"/>
  <c r="Q164" i="3" s="1"/>
  <c r="Q165" i="3" s="1"/>
  <c r="W132" i="3"/>
  <c r="W133" i="3" s="1"/>
  <c r="W137" i="3" s="1"/>
  <c r="M132" i="3"/>
  <c r="M133" i="3" s="1"/>
  <c r="M137" i="3" s="1"/>
  <c r="N60" i="3"/>
  <c r="T60" i="3"/>
  <c r="N139" i="3"/>
  <c r="N140" i="3" s="1"/>
  <c r="N144" i="3" s="1"/>
  <c r="M128" i="3"/>
  <c r="M129" i="3" s="1"/>
  <c r="M130" i="3" s="1"/>
  <c r="Z163" i="3"/>
  <c r="Z164" i="3" s="1"/>
  <c r="Z165" i="3" s="1"/>
  <c r="T163" i="3"/>
  <c r="T164" i="3" s="1"/>
  <c r="T165" i="3" s="1"/>
  <c r="R132" i="3"/>
  <c r="R133" i="3" s="1"/>
  <c r="R137" i="3" s="1"/>
  <c r="S132" i="3"/>
  <c r="S133" i="3" s="1"/>
  <c r="S137" i="3" s="1"/>
  <c r="T228" i="3"/>
  <c r="K207" i="3"/>
  <c r="N30" i="3"/>
  <c r="N31" i="3" s="1"/>
  <c r="N32" i="3" s="1"/>
  <c r="X30" i="3"/>
  <c r="X31" i="3" s="1"/>
  <c r="X32" i="3" s="1"/>
  <c r="J30" i="3"/>
  <c r="J31" i="3" s="1"/>
  <c r="AB31" i="3" s="1"/>
  <c r="M233" i="3"/>
  <c r="M234" i="3" s="1"/>
  <c r="M235" i="3" s="1"/>
  <c r="Q233" i="3"/>
  <c r="Q234" i="3" s="1"/>
  <c r="Q109" i="3"/>
  <c r="O223" i="3"/>
  <c r="O224" i="3" s="1"/>
  <c r="O228" i="3" s="1"/>
  <c r="J139" i="3"/>
  <c r="J140" i="3" s="1"/>
  <c r="J144" i="3" s="1"/>
  <c r="M139" i="3"/>
  <c r="M140" i="3" s="1"/>
  <c r="M144" i="3" s="1"/>
  <c r="Y139" i="3"/>
  <c r="Y140" i="3" s="1"/>
  <c r="Y144" i="3" s="1"/>
  <c r="AA139" i="3"/>
  <c r="AA140" i="3" s="1"/>
  <c r="AA144" i="3" s="1"/>
  <c r="N240" i="3"/>
  <c r="N241" i="3" s="1"/>
  <c r="R237" i="3"/>
  <c r="R238" i="3" s="1"/>
  <c r="P25" i="3"/>
  <c r="AA32" i="3"/>
  <c r="X48" i="3"/>
  <c r="X49" i="3" s="1"/>
  <c r="X83" i="3"/>
  <c r="X84" i="3" s="1"/>
  <c r="X88" i="3" s="1"/>
  <c r="AA223" i="3"/>
  <c r="AA224" i="3" s="1"/>
  <c r="AA228" i="3" s="1"/>
  <c r="S139" i="3"/>
  <c r="S140" i="3" s="1"/>
  <c r="S144" i="3" s="1"/>
  <c r="V139" i="3"/>
  <c r="V140" i="3" s="1"/>
  <c r="V144" i="3" s="1"/>
  <c r="X139" i="3"/>
  <c r="X140" i="3" s="1"/>
  <c r="X144" i="3" s="1"/>
  <c r="U139" i="3"/>
  <c r="U140" i="3" s="1"/>
  <c r="U144" i="3" s="1"/>
  <c r="N163" i="3"/>
  <c r="N164" i="3" s="1"/>
  <c r="N165" i="3" s="1"/>
  <c r="V163" i="3"/>
  <c r="V164" i="3" s="1"/>
  <c r="V165" i="3" s="1"/>
  <c r="R163" i="3"/>
  <c r="R164" i="3" s="1"/>
  <c r="R165" i="3" s="1"/>
  <c r="X163" i="3"/>
  <c r="X164" i="3" s="1"/>
  <c r="X165" i="3" s="1"/>
  <c r="U163" i="3"/>
  <c r="U164" i="3" s="1"/>
  <c r="U165" i="3" s="1"/>
  <c r="L188" i="3"/>
  <c r="L189" i="3" s="1"/>
  <c r="L193" i="3" s="1"/>
  <c r="Y132" i="3"/>
  <c r="Y133" i="3" s="1"/>
  <c r="Y137" i="3" s="1"/>
  <c r="N132" i="3"/>
  <c r="N133" i="3" s="1"/>
  <c r="N137" i="3" s="1"/>
  <c r="U132" i="3"/>
  <c r="U133" i="3" s="1"/>
  <c r="U137" i="3" s="1"/>
  <c r="AA132" i="3"/>
  <c r="AA133" i="3" s="1"/>
  <c r="AA137" i="3" s="1"/>
  <c r="O230" i="3"/>
  <c r="O231" i="3" s="1"/>
  <c r="O235" i="3" s="1"/>
  <c r="X240" i="3"/>
  <c r="X241" i="3" s="1"/>
  <c r="X237" i="3"/>
  <c r="X238" i="3" s="1"/>
  <c r="Z237" i="3"/>
  <c r="Z238" i="3" s="1"/>
  <c r="Q237" i="3"/>
  <c r="Q238" i="3" s="1"/>
  <c r="K237" i="3"/>
  <c r="K238" i="3" s="1"/>
  <c r="M247" i="3"/>
  <c r="M248" i="3" s="1"/>
  <c r="M249" i="3" s="1"/>
  <c r="O139" i="3"/>
  <c r="O140" i="3" s="1"/>
  <c r="O144" i="3" s="1"/>
  <c r="O165" i="3"/>
  <c r="T240" i="3"/>
  <c r="T241" i="3" s="1"/>
  <c r="T242" i="3" s="1"/>
  <c r="U237" i="3"/>
  <c r="U238" i="3" s="1"/>
  <c r="Y237" i="3"/>
  <c r="Y238" i="3" s="1"/>
  <c r="W32" i="3"/>
  <c r="P32" i="3"/>
  <c r="Y32" i="3"/>
  <c r="N83" i="3"/>
  <c r="N84" i="3" s="1"/>
  <c r="N88" i="3" s="1"/>
  <c r="S223" i="3"/>
  <c r="S224" i="3" s="1"/>
  <c r="S228" i="3" s="1"/>
  <c r="Y193" i="3"/>
  <c r="K139" i="3"/>
  <c r="K140" i="3" s="1"/>
  <c r="K144" i="3" s="1"/>
  <c r="W139" i="3"/>
  <c r="W140" i="3" s="1"/>
  <c r="W144" i="3" s="1"/>
  <c r="P139" i="3"/>
  <c r="P140" i="3" s="1"/>
  <c r="P144" i="3" s="1"/>
  <c r="K163" i="3"/>
  <c r="K164" i="3" s="1"/>
  <c r="K165" i="3" s="1"/>
  <c r="W163" i="3"/>
  <c r="W164" i="3" s="1"/>
  <c r="W165" i="3" s="1"/>
  <c r="Y163" i="3"/>
  <c r="Y164" i="3" s="1"/>
  <c r="Y165" i="3" s="1"/>
  <c r="L163" i="3"/>
  <c r="L164" i="3" s="1"/>
  <c r="L165" i="3" s="1"/>
  <c r="P200" i="3"/>
  <c r="Y123" i="3"/>
  <c r="Q132" i="3"/>
  <c r="Q133" i="3" s="1"/>
  <c r="Q137" i="3" s="1"/>
  <c r="J132" i="3"/>
  <c r="J133" i="3" s="1"/>
  <c r="Z132" i="3"/>
  <c r="Z133" i="3" s="1"/>
  <c r="Z137" i="3" s="1"/>
  <c r="L230" i="3"/>
  <c r="L231" i="3" s="1"/>
  <c r="L235" i="3" s="1"/>
  <c r="X230" i="3"/>
  <c r="X231" i="3" s="1"/>
  <c r="X235" i="3" s="1"/>
  <c r="AA240" i="3"/>
  <c r="AA241" i="3" s="1"/>
  <c r="S237" i="3"/>
  <c r="S238" i="3" s="1"/>
  <c r="X130" i="3"/>
  <c r="W237" i="3"/>
  <c r="W238" i="3" s="1"/>
  <c r="V237" i="3"/>
  <c r="V238" i="3" s="1"/>
  <c r="N247" i="3"/>
  <c r="N248" i="3" s="1"/>
  <c r="N249" i="3" s="1"/>
  <c r="P247" i="3"/>
  <c r="P248" i="3" s="1"/>
  <c r="P249" i="3" s="1"/>
  <c r="V247" i="3"/>
  <c r="V248" i="3" s="1"/>
  <c r="V249" i="3" s="1"/>
  <c r="S240" i="3"/>
  <c r="S241" i="3" s="1"/>
  <c r="J240" i="3"/>
  <c r="J241" i="3" s="1"/>
  <c r="M240" i="3"/>
  <c r="M241" i="3" s="1"/>
  <c r="K240" i="3"/>
  <c r="K241" i="3" s="1"/>
  <c r="P240" i="3"/>
  <c r="P241" i="3" s="1"/>
  <c r="U240" i="3"/>
  <c r="U241" i="3" s="1"/>
  <c r="L240" i="3"/>
  <c r="L241" i="3" s="1"/>
  <c r="Z240" i="3"/>
  <c r="Z241" i="3" s="1"/>
  <c r="O240" i="3"/>
  <c r="O241" i="3" s="1"/>
  <c r="R240" i="3"/>
  <c r="R241" i="3" s="1"/>
  <c r="Y240" i="3"/>
  <c r="Y241" i="3" s="1"/>
  <c r="W240" i="3"/>
  <c r="W241" i="3" s="1"/>
  <c r="V242" i="3"/>
  <c r="N237" i="3"/>
  <c r="N238" i="3" s="1"/>
  <c r="M237" i="3"/>
  <c r="M238" i="3" s="1"/>
  <c r="P237" i="3"/>
  <c r="P238" i="3" s="1"/>
  <c r="L237" i="3"/>
  <c r="L238" i="3" s="1"/>
  <c r="V230" i="3"/>
  <c r="V231" i="3" s="1"/>
  <c r="W230" i="3"/>
  <c r="W231" i="3" s="1"/>
  <c r="W235" i="3" s="1"/>
  <c r="Y230" i="3"/>
  <c r="Y231" i="3" s="1"/>
  <c r="J230" i="3"/>
  <c r="J231" i="3" s="1"/>
  <c r="J235" i="3" s="1"/>
  <c r="AB235" i="3" s="1"/>
  <c r="T230" i="3"/>
  <c r="T231" i="3" s="1"/>
  <c r="T235" i="3" s="1"/>
  <c r="AA230" i="3"/>
  <c r="AA231" i="3" s="1"/>
  <c r="AA235" i="3" s="1"/>
  <c r="U230" i="3"/>
  <c r="U231" i="3" s="1"/>
  <c r="U235" i="3" s="1"/>
  <c r="R230" i="3"/>
  <c r="R231" i="3" s="1"/>
  <c r="N230" i="3"/>
  <c r="N231" i="3" s="1"/>
  <c r="Q230" i="3"/>
  <c r="Q231" i="3" s="1"/>
  <c r="K230" i="3"/>
  <c r="K231" i="3" s="1"/>
  <c r="K235" i="3" s="1"/>
  <c r="S230" i="3"/>
  <c r="S231" i="3" s="1"/>
  <c r="S235" i="3" s="1"/>
  <c r="Q223" i="3"/>
  <c r="Q224" i="3" s="1"/>
  <c r="Q228" i="3" s="1"/>
  <c r="L223" i="3"/>
  <c r="L224" i="3" s="1"/>
  <c r="L228" i="3" s="1"/>
  <c r="J223" i="3"/>
  <c r="J224" i="3" s="1"/>
  <c r="J228" i="3" s="1"/>
  <c r="AB228" i="3" s="1"/>
  <c r="V223" i="3"/>
  <c r="V224" i="3" s="1"/>
  <c r="V228" i="3" s="1"/>
  <c r="K223" i="3"/>
  <c r="K224" i="3" s="1"/>
  <c r="K228" i="3" s="1"/>
  <c r="R223" i="3"/>
  <c r="R224" i="3" s="1"/>
  <c r="R228" i="3" s="1"/>
  <c r="N223" i="3"/>
  <c r="N224" i="3" s="1"/>
  <c r="N228" i="3" s="1"/>
  <c r="M223" i="3"/>
  <c r="M224" i="3" s="1"/>
  <c r="M228" i="3" s="1"/>
  <c r="Y223" i="3"/>
  <c r="Y224" i="3" s="1"/>
  <c r="Y228" i="3" s="1"/>
  <c r="Z223" i="3"/>
  <c r="Z224" i="3" s="1"/>
  <c r="Z228" i="3" s="1"/>
  <c r="W223" i="3"/>
  <c r="W224" i="3" s="1"/>
  <c r="W228" i="3" s="1"/>
  <c r="U223" i="3"/>
  <c r="U224" i="3" s="1"/>
  <c r="U228" i="3" s="1"/>
  <c r="X223" i="3"/>
  <c r="X224" i="3" s="1"/>
  <c r="X228" i="3" s="1"/>
  <c r="U219" i="3"/>
  <c r="U220" i="3" s="1"/>
  <c r="S219" i="3"/>
  <c r="S220" i="3" s="1"/>
  <c r="X214" i="3"/>
  <c r="X188" i="3"/>
  <c r="X189" i="3" s="1"/>
  <c r="X193" i="3" s="1"/>
  <c r="R167" i="3"/>
  <c r="R168" i="3" s="1"/>
  <c r="R172" i="3" s="1"/>
  <c r="Z167" i="3"/>
  <c r="Z168" i="3" s="1"/>
  <c r="Z172" i="3" s="1"/>
  <c r="T102" i="3"/>
  <c r="AA102" i="3"/>
  <c r="R102" i="3"/>
  <c r="AA83" i="3"/>
  <c r="AA84" i="3" s="1"/>
  <c r="AA88" i="3" s="1"/>
  <c r="U83" i="3"/>
  <c r="U84" i="3" s="1"/>
  <c r="U88" i="3" s="1"/>
  <c r="J83" i="3"/>
  <c r="J84" i="3" s="1"/>
  <c r="T83" i="3"/>
  <c r="T84" i="3" s="1"/>
  <c r="T88" i="3" s="1"/>
  <c r="R83" i="3"/>
  <c r="R84" i="3" s="1"/>
  <c r="R88" i="3" s="1"/>
  <c r="M83" i="3"/>
  <c r="M84" i="3" s="1"/>
  <c r="M88" i="3" s="1"/>
  <c r="S83" i="3"/>
  <c r="S84" i="3" s="1"/>
  <c r="S88" i="3" s="1"/>
  <c r="W83" i="3"/>
  <c r="W84" i="3" s="1"/>
  <c r="W88" i="3" s="1"/>
  <c r="Y83" i="3"/>
  <c r="Y84" i="3" s="1"/>
  <c r="Y88" i="3" s="1"/>
  <c r="K83" i="3"/>
  <c r="K84" i="3" s="1"/>
  <c r="K88" i="3" s="1"/>
  <c r="O83" i="3"/>
  <c r="O84" i="3" s="1"/>
  <c r="O88" i="3" s="1"/>
  <c r="Z83" i="3"/>
  <c r="Z84" i="3" s="1"/>
  <c r="Z88" i="3" s="1"/>
  <c r="P83" i="3"/>
  <c r="P84" i="3" s="1"/>
  <c r="P88" i="3" s="1"/>
  <c r="R65" i="3"/>
  <c r="R66" i="3" s="1"/>
  <c r="R67" i="3" s="1"/>
  <c r="P65" i="3"/>
  <c r="P66" i="3" s="1"/>
  <c r="P67" i="3" s="1"/>
  <c r="O34" i="3"/>
  <c r="O35" i="3" s="1"/>
  <c r="S25" i="3"/>
  <c r="Q25" i="3"/>
  <c r="P34" i="3"/>
  <c r="P35" i="3" s="1"/>
  <c r="J48" i="3"/>
  <c r="J49" i="3" s="1"/>
  <c r="J53" i="3" s="1"/>
  <c r="AA48" i="3"/>
  <c r="AA49" i="3" s="1"/>
  <c r="M37" i="3"/>
  <c r="M38" i="3" s="1"/>
  <c r="M39" i="3" s="1"/>
  <c r="Q37" i="3"/>
  <c r="Q38" i="3" s="1"/>
  <c r="U69" i="3"/>
  <c r="U70" i="3" s="1"/>
  <c r="M65" i="3"/>
  <c r="M66" i="3" s="1"/>
  <c r="M67" i="3" s="1"/>
  <c r="U65" i="3"/>
  <c r="U66" i="3" s="1"/>
  <c r="U67" i="3" s="1"/>
  <c r="L111" i="3"/>
  <c r="L112" i="3" s="1"/>
  <c r="L116" i="3" s="1"/>
  <c r="J111" i="3"/>
  <c r="J112" i="3" s="1"/>
  <c r="J116" i="3" s="1"/>
  <c r="P111" i="3"/>
  <c r="P112" i="3" s="1"/>
  <c r="P116" i="3" s="1"/>
  <c r="Z111" i="3"/>
  <c r="Z112" i="3" s="1"/>
  <c r="Z116" i="3" s="1"/>
  <c r="AB136" i="3"/>
  <c r="J128" i="3"/>
  <c r="J129" i="3" s="1"/>
  <c r="J130" i="3" s="1"/>
  <c r="V128" i="3"/>
  <c r="V129" i="3" s="1"/>
  <c r="V130" i="3" s="1"/>
  <c r="T128" i="3"/>
  <c r="T129" i="3" s="1"/>
  <c r="T130" i="3" s="1"/>
  <c r="P128" i="3"/>
  <c r="P129" i="3" s="1"/>
  <c r="P130" i="3" s="1"/>
  <c r="L118" i="3"/>
  <c r="L119" i="3" s="1"/>
  <c r="J118" i="3"/>
  <c r="J119" i="3" s="1"/>
  <c r="K167" i="3"/>
  <c r="K168" i="3" s="1"/>
  <c r="K172" i="3" s="1"/>
  <c r="W167" i="3"/>
  <c r="W168" i="3" s="1"/>
  <c r="W172" i="3" s="1"/>
  <c r="P167" i="3"/>
  <c r="P168" i="3" s="1"/>
  <c r="P172" i="3" s="1"/>
  <c r="T188" i="3"/>
  <c r="T189" i="3" s="1"/>
  <c r="T193" i="3" s="1"/>
  <c r="K195" i="3"/>
  <c r="K196" i="3" s="1"/>
  <c r="K200" i="3" s="1"/>
  <c r="L219" i="3"/>
  <c r="L220" i="3" s="1"/>
  <c r="Y219" i="3"/>
  <c r="Y220" i="3" s="1"/>
  <c r="L247" i="3"/>
  <c r="L248" i="3" s="1"/>
  <c r="L249" i="3" s="1"/>
  <c r="Q247" i="3"/>
  <c r="Q248" i="3" s="1"/>
  <c r="Q249" i="3" s="1"/>
  <c r="O247" i="3"/>
  <c r="O248" i="3" s="1"/>
  <c r="O249" i="3" s="1"/>
  <c r="Y247" i="3"/>
  <c r="Y248" i="3" s="1"/>
  <c r="Y249" i="3" s="1"/>
  <c r="O37" i="3"/>
  <c r="O38" i="3" s="1"/>
  <c r="L37" i="3"/>
  <c r="L38" i="3" s="1"/>
  <c r="U111" i="3"/>
  <c r="U112" i="3" s="1"/>
  <c r="U116" i="3" s="1"/>
  <c r="J34" i="3"/>
  <c r="J35" i="3" s="1"/>
  <c r="Z37" i="3"/>
  <c r="Z38" i="3" s="1"/>
  <c r="K37" i="3"/>
  <c r="K38" i="3" s="1"/>
  <c r="N69" i="3"/>
  <c r="N70" i="3" s="1"/>
  <c r="W69" i="3"/>
  <c r="W70" i="3" s="1"/>
  <c r="Y65" i="3"/>
  <c r="Y66" i="3" s="1"/>
  <c r="Y67" i="3" s="1"/>
  <c r="Q65" i="3"/>
  <c r="Q66" i="3" s="1"/>
  <c r="Q67" i="3" s="1"/>
  <c r="R111" i="3"/>
  <c r="R112" i="3" s="1"/>
  <c r="R116" i="3" s="1"/>
  <c r="Y111" i="3"/>
  <c r="Y112" i="3" s="1"/>
  <c r="Y116" i="3" s="1"/>
  <c r="K111" i="3"/>
  <c r="K112" i="3" s="1"/>
  <c r="K116" i="3" s="1"/>
  <c r="Q81" i="3"/>
  <c r="Q128" i="3"/>
  <c r="Q129" i="3" s="1"/>
  <c r="Q130" i="3" s="1"/>
  <c r="Z128" i="3"/>
  <c r="Z129" i="3" s="1"/>
  <c r="Z130" i="3" s="1"/>
  <c r="U128" i="3"/>
  <c r="U129" i="3" s="1"/>
  <c r="U130" i="3" s="1"/>
  <c r="S128" i="3"/>
  <c r="S129" i="3" s="1"/>
  <c r="S130" i="3" s="1"/>
  <c r="Y128" i="3"/>
  <c r="Y129" i="3" s="1"/>
  <c r="Y130" i="3" s="1"/>
  <c r="S118" i="3"/>
  <c r="S119" i="3" s="1"/>
  <c r="Q118" i="3"/>
  <c r="Q119" i="3" s="1"/>
  <c r="AB192" i="3"/>
  <c r="T167" i="3"/>
  <c r="T168" i="3" s="1"/>
  <c r="T172" i="3" s="1"/>
  <c r="L167" i="3"/>
  <c r="L168" i="3" s="1"/>
  <c r="L172" i="3" s="1"/>
  <c r="O188" i="3"/>
  <c r="O189" i="3" s="1"/>
  <c r="O193" i="3" s="1"/>
  <c r="T195" i="3"/>
  <c r="T196" i="3" s="1"/>
  <c r="R219" i="3"/>
  <c r="R220" i="3" s="1"/>
  <c r="T219" i="3"/>
  <c r="T220" i="3" s="1"/>
  <c r="X247" i="3"/>
  <c r="X248" i="3" s="1"/>
  <c r="X249" i="3" s="1"/>
  <c r="T247" i="3"/>
  <c r="T248" i="3" s="1"/>
  <c r="S247" i="3"/>
  <c r="S248" i="3" s="1"/>
  <c r="S249" i="3" s="1"/>
  <c r="U247" i="3"/>
  <c r="U248" i="3" s="1"/>
  <c r="U249" i="3" s="1"/>
  <c r="AA247" i="3"/>
  <c r="AA248" i="3" s="1"/>
  <c r="AA249" i="3" s="1"/>
  <c r="X111" i="3"/>
  <c r="X112" i="3" s="1"/>
  <c r="X116" i="3" s="1"/>
  <c r="S111" i="3"/>
  <c r="S112" i="3" s="1"/>
  <c r="S116" i="3" s="1"/>
  <c r="U195" i="3"/>
  <c r="U196" i="3" s="1"/>
  <c r="V25" i="3"/>
  <c r="K25" i="3"/>
  <c r="V34" i="3"/>
  <c r="V35" i="3" s="1"/>
  <c r="Q34" i="3"/>
  <c r="Q35" i="3" s="1"/>
  <c r="U48" i="3"/>
  <c r="U49" i="3" s="1"/>
  <c r="U53" i="3" s="1"/>
  <c r="AA37" i="3"/>
  <c r="AA38" i="3" s="1"/>
  <c r="R37" i="3"/>
  <c r="R38" i="3" s="1"/>
  <c r="S69" i="3"/>
  <c r="S70" i="3" s="1"/>
  <c r="N65" i="3"/>
  <c r="N66" i="3" s="1"/>
  <c r="N67" i="3" s="1"/>
  <c r="S65" i="3"/>
  <c r="S66" i="3" s="1"/>
  <c r="S67" i="3" s="1"/>
  <c r="W65" i="3"/>
  <c r="W66" i="3" s="1"/>
  <c r="W67" i="3" s="1"/>
  <c r="N111" i="3"/>
  <c r="N112" i="3" s="1"/>
  <c r="N116" i="3" s="1"/>
  <c r="V111" i="3"/>
  <c r="V112" i="3" s="1"/>
  <c r="V116" i="3" s="1"/>
  <c r="O111" i="3"/>
  <c r="O112" i="3" s="1"/>
  <c r="O116" i="3" s="1"/>
  <c r="R128" i="3"/>
  <c r="R129" i="3" s="1"/>
  <c r="R130" i="3" s="1"/>
  <c r="N128" i="3"/>
  <c r="N129" i="3" s="1"/>
  <c r="N130" i="3" s="1"/>
  <c r="O128" i="3"/>
  <c r="O129" i="3" s="1"/>
  <c r="O130" i="3" s="1"/>
  <c r="L128" i="3"/>
  <c r="L129" i="3" s="1"/>
  <c r="L130" i="3" s="1"/>
  <c r="AA118" i="3"/>
  <c r="AA119" i="3" s="1"/>
  <c r="N118" i="3"/>
  <c r="N119" i="3" s="1"/>
  <c r="M118" i="3"/>
  <c r="M119" i="3" s="1"/>
  <c r="M167" i="3"/>
  <c r="M168" i="3" s="1"/>
  <c r="M172" i="3" s="1"/>
  <c r="J167" i="3"/>
  <c r="J168" i="3" s="1"/>
  <c r="J172" i="3" s="1"/>
  <c r="Q188" i="3"/>
  <c r="Q189" i="3" s="1"/>
  <c r="Q193" i="3" s="1"/>
  <c r="J195" i="3"/>
  <c r="J196" i="3" s="1"/>
  <c r="AA195" i="3"/>
  <c r="AA196" i="3" s="1"/>
  <c r="AA200" i="3" s="1"/>
  <c r="W219" i="3"/>
  <c r="W220" i="3" s="1"/>
  <c r="M219" i="3"/>
  <c r="M220" i="3" s="1"/>
  <c r="M221" i="3" s="1"/>
  <c r="Q242" i="3"/>
  <c r="Z247" i="3"/>
  <c r="Z248" i="3" s="1"/>
  <c r="Z249" i="3" s="1"/>
  <c r="J247" i="3"/>
  <c r="J248" i="3" s="1"/>
  <c r="R247" i="3"/>
  <c r="R248" i="3" s="1"/>
  <c r="R249" i="3" s="1"/>
  <c r="W247" i="3"/>
  <c r="W248" i="3" s="1"/>
  <c r="W249" i="3" s="1"/>
  <c r="S188" i="3"/>
  <c r="S189" i="3" s="1"/>
  <c r="S193" i="3" s="1"/>
  <c r="P188" i="3"/>
  <c r="P189" i="3" s="1"/>
  <c r="P193" i="3" s="1"/>
  <c r="M188" i="3"/>
  <c r="M189" i="3" s="1"/>
  <c r="M193" i="3" s="1"/>
  <c r="Z195" i="3"/>
  <c r="Z196" i="3" s="1"/>
  <c r="Z200" i="3" s="1"/>
  <c r="W195" i="3"/>
  <c r="W196" i="3" s="1"/>
  <c r="S195" i="3"/>
  <c r="S196" i="3" s="1"/>
  <c r="X195" i="3"/>
  <c r="X196" i="3" s="1"/>
  <c r="V118" i="3"/>
  <c r="V119" i="3" s="1"/>
  <c r="R118" i="3"/>
  <c r="R119" i="3" s="1"/>
  <c r="W118" i="3"/>
  <c r="W119" i="3" s="1"/>
  <c r="U118" i="3"/>
  <c r="U119" i="3" s="1"/>
  <c r="U123" i="3" s="1"/>
  <c r="X118" i="3"/>
  <c r="X119" i="3" s="1"/>
  <c r="U167" i="3"/>
  <c r="U168" i="3" s="1"/>
  <c r="U172" i="3" s="1"/>
  <c r="X167" i="3"/>
  <c r="X168" i="3" s="1"/>
  <c r="X172" i="3" s="1"/>
  <c r="Q167" i="3"/>
  <c r="Q168" i="3" s="1"/>
  <c r="Q172" i="3" s="1"/>
  <c r="AA167" i="3"/>
  <c r="AA168" i="3" s="1"/>
  <c r="AA172" i="3" s="1"/>
  <c r="J188" i="3"/>
  <c r="J189" i="3" s="1"/>
  <c r="K188" i="3"/>
  <c r="K189" i="3" s="1"/>
  <c r="K193" i="3" s="1"/>
  <c r="W188" i="3"/>
  <c r="W189" i="3" s="1"/>
  <c r="W193" i="3" s="1"/>
  <c r="U188" i="3"/>
  <c r="U189" i="3" s="1"/>
  <c r="U193" i="3" s="1"/>
  <c r="Y195" i="3"/>
  <c r="Y196" i="3" s="1"/>
  <c r="Y200" i="3" s="1"/>
  <c r="R195" i="3"/>
  <c r="R196" i="3" s="1"/>
  <c r="R200" i="3" s="1"/>
  <c r="N195" i="3"/>
  <c r="N196" i="3" s="1"/>
  <c r="N200" i="3" s="1"/>
  <c r="L195" i="3"/>
  <c r="L196" i="3" s="1"/>
  <c r="L200" i="3" s="1"/>
  <c r="N219" i="3"/>
  <c r="N220" i="3" s="1"/>
  <c r="N221" i="3" s="1"/>
  <c r="K219" i="3"/>
  <c r="K220" i="3" s="1"/>
  <c r="AA219" i="3"/>
  <c r="AA220" i="3" s="1"/>
  <c r="X219" i="3"/>
  <c r="X220" i="3" s="1"/>
  <c r="O219" i="3"/>
  <c r="O220" i="3" s="1"/>
  <c r="AA188" i="3"/>
  <c r="AA189" i="3" s="1"/>
  <c r="AA193" i="3" s="1"/>
  <c r="K118" i="3"/>
  <c r="K119" i="3" s="1"/>
  <c r="Z118" i="3"/>
  <c r="Z119" i="3" s="1"/>
  <c r="T118" i="3"/>
  <c r="T119" i="3" s="1"/>
  <c r="S167" i="3"/>
  <c r="S168" i="3" s="1"/>
  <c r="S172" i="3" s="1"/>
  <c r="O167" i="3"/>
  <c r="O168" i="3" s="1"/>
  <c r="O172" i="3" s="1"/>
  <c r="V167" i="3"/>
  <c r="V168" i="3" s="1"/>
  <c r="V172" i="3" s="1"/>
  <c r="Y167" i="3"/>
  <c r="Y168" i="3" s="1"/>
  <c r="Y172" i="3" s="1"/>
  <c r="Z188" i="3"/>
  <c r="Z189" i="3" s="1"/>
  <c r="Z193" i="3" s="1"/>
  <c r="V188" i="3"/>
  <c r="V189" i="3" s="1"/>
  <c r="V193" i="3" s="1"/>
  <c r="R188" i="3"/>
  <c r="R189" i="3" s="1"/>
  <c r="R193" i="3" s="1"/>
  <c r="N188" i="3"/>
  <c r="N189" i="3" s="1"/>
  <c r="N193" i="3" s="1"/>
  <c r="O195" i="3"/>
  <c r="O196" i="3" s="1"/>
  <c r="O200" i="3" s="1"/>
  <c r="V195" i="3"/>
  <c r="V196" i="3" s="1"/>
  <c r="Q195" i="3"/>
  <c r="Q196" i="3" s="1"/>
  <c r="Q200" i="3" s="1"/>
  <c r="M195" i="3"/>
  <c r="M196" i="3" s="1"/>
  <c r="M200" i="3" s="1"/>
  <c r="P219" i="3"/>
  <c r="P220" i="3" s="1"/>
  <c r="Q219" i="3"/>
  <c r="Q220" i="3" s="1"/>
  <c r="J219" i="3"/>
  <c r="J220" i="3" s="1"/>
  <c r="V219" i="3"/>
  <c r="V220" i="3" s="1"/>
  <c r="V221" i="3" s="1"/>
  <c r="J69" i="3"/>
  <c r="J70" i="3" s="1"/>
  <c r="T69" i="3"/>
  <c r="T70" i="3" s="1"/>
  <c r="T74" i="3" s="1"/>
  <c r="Y69" i="3"/>
  <c r="Y70" i="3" s="1"/>
  <c r="AA69" i="3"/>
  <c r="AA70" i="3" s="1"/>
  <c r="Z69" i="3"/>
  <c r="Z70" i="3" s="1"/>
  <c r="Z74" i="3" s="1"/>
  <c r="V88" i="3"/>
  <c r="AB80" i="3"/>
  <c r="V69" i="3"/>
  <c r="V70" i="3" s="1"/>
  <c r="M69" i="3"/>
  <c r="M70" i="3" s="1"/>
  <c r="M74" i="3" s="1"/>
  <c r="K69" i="3"/>
  <c r="K70" i="3" s="1"/>
  <c r="K74" i="3" s="1"/>
  <c r="L69" i="3"/>
  <c r="L70" i="3" s="1"/>
  <c r="J65" i="3"/>
  <c r="J66" i="3" s="1"/>
  <c r="X65" i="3"/>
  <c r="X66" i="3" s="1"/>
  <c r="X67" i="3" s="1"/>
  <c r="T65" i="3"/>
  <c r="T66" i="3" s="1"/>
  <c r="T67" i="3" s="1"/>
  <c r="AA65" i="3"/>
  <c r="AA66" i="3" s="1"/>
  <c r="AA67" i="3" s="1"/>
  <c r="Z65" i="3"/>
  <c r="Z66" i="3" s="1"/>
  <c r="Z67" i="3" s="1"/>
  <c r="AB87" i="3"/>
  <c r="R69" i="3"/>
  <c r="R70" i="3" s="1"/>
  <c r="X69" i="3"/>
  <c r="X70" i="3" s="1"/>
  <c r="P69" i="3"/>
  <c r="P70" i="3" s="1"/>
  <c r="P74" i="3" s="1"/>
  <c r="V65" i="3"/>
  <c r="V66" i="3" s="1"/>
  <c r="V67" i="3" s="1"/>
  <c r="O65" i="3"/>
  <c r="O66" i="3" s="1"/>
  <c r="O67" i="3" s="1"/>
  <c r="K65" i="3"/>
  <c r="K66" i="3" s="1"/>
  <c r="K67" i="3" s="1"/>
  <c r="Q111" i="3"/>
  <c r="Q112" i="3" s="1"/>
  <c r="Q116" i="3" s="1"/>
  <c r="M111" i="3"/>
  <c r="M112" i="3" s="1"/>
  <c r="M116" i="3" s="1"/>
  <c r="T111" i="3"/>
  <c r="T112" i="3" s="1"/>
  <c r="T116" i="3" s="1"/>
  <c r="AA111" i="3"/>
  <c r="AA112" i="3" s="1"/>
  <c r="AA116" i="3" s="1"/>
  <c r="J81" i="3"/>
  <c r="AB115" i="3"/>
  <c r="W34" i="3"/>
  <c r="W35" i="3" s="1"/>
  <c r="R34" i="3"/>
  <c r="R35" i="3" s="1"/>
  <c r="X34" i="3"/>
  <c r="X35" i="3" s="1"/>
  <c r="Y48" i="3"/>
  <c r="Y49" i="3" s="1"/>
  <c r="Y53" i="3" s="1"/>
  <c r="O48" i="3"/>
  <c r="O49" i="3" s="1"/>
  <c r="L48" i="3"/>
  <c r="L49" i="3" s="1"/>
  <c r="L53" i="3" s="1"/>
  <c r="L34" i="3"/>
  <c r="L35" i="3" s="1"/>
  <c r="T34" i="3"/>
  <c r="T35" i="3" s="1"/>
  <c r="S34" i="3"/>
  <c r="S35" i="3" s="1"/>
  <c r="Y34" i="3"/>
  <c r="Y35" i="3" s="1"/>
  <c r="W48" i="3"/>
  <c r="W49" i="3" s="1"/>
  <c r="Q48" i="3"/>
  <c r="Q49" i="3" s="1"/>
  <c r="Q53" i="3" s="1"/>
  <c r="N48" i="3"/>
  <c r="N49" i="3" s="1"/>
  <c r="P48" i="3"/>
  <c r="P49" i="3" s="1"/>
  <c r="V37" i="3"/>
  <c r="V38" i="3" s="1"/>
  <c r="T37" i="3"/>
  <c r="T38" i="3" s="1"/>
  <c r="W37" i="3"/>
  <c r="W38" i="3" s="1"/>
  <c r="S37" i="3"/>
  <c r="S38" i="3" s="1"/>
  <c r="Y37" i="3"/>
  <c r="Y38" i="3" s="1"/>
  <c r="N34" i="3"/>
  <c r="N35" i="3" s="1"/>
  <c r="U34" i="3"/>
  <c r="U35" i="3" s="1"/>
  <c r="U39" i="3" s="1"/>
  <c r="R48" i="3"/>
  <c r="R49" i="3" s="1"/>
  <c r="AA34" i="3"/>
  <c r="AA35" i="3" s="1"/>
  <c r="K34" i="3"/>
  <c r="K35" i="3" s="1"/>
  <c r="Z34" i="3"/>
  <c r="Z35" i="3" s="1"/>
  <c r="K48" i="3"/>
  <c r="K49" i="3" s="1"/>
  <c r="K53" i="3" s="1"/>
  <c r="V48" i="3"/>
  <c r="V49" i="3" s="1"/>
  <c r="Z48" i="3"/>
  <c r="Z49" i="3" s="1"/>
  <c r="Z53" i="3" s="1"/>
  <c r="M48" i="3"/>
  <c r="M49" i="3" s="1"/>
  <c r="M53" i="3" s="1"/>
  <c r="AB56" i="3"/>
  <c r="J60" i="3"/>
  <c r="X37" i="3"/>
  <c r="X38" i="3" s="1"/>
  <c r="P37" i="3"/>
  <c r="P38" i="3" s="1"/>
  <c r="J37" i="3"/>
  <c r="J38" i="3" s="1"/>
  <c r="N37" i="3"/>
  <c r="N38" i="3" s="1"/>
  <c r="AB28" i="3"/>
  <c r="AB21" i="3"/>
  <c r="M25" i="3"/>
  <c r="X25" i="3"/>
  <c r="W25" i="3"/>
  <c r="Z13" i="3"/>
  <c r="Z14" i="3" s="1"/>
  <c r="U13" i="3"/>
  <c r="U14" i="3" s="1"/>
  <c r="L13" i="3"/>
  <c r="L14" i="3" s="1"/>
  <c r="R13" i="3"/>
  <c r="R14" i="3" s="1"/>
  <c r="T13" i="3"/>
  <c r="T14" i="3" s="1"/>
  <c r="T18" i="3" s="1"/>
  <c r="J13" i="3"/>
  <c r="J14" i="3" s="1"/>
  <c r="M13" i="3"/>
  <c r="M14" i="3" s="1"/>
  <c r="K13" i="3"/>
  <c r="K14" i="3" s="1"/>
  <c r="W13" i="3"/>
  <c r="W14" i="3" s="1"/>
  <c r="W18" i="3" s="1"/>
  <c r="P13" i="3"/>
  <c r="P14" i="3" s="1"/>
  <c r="Y13" i="3"/>
  <c r="Y14" i="3" s="1"/>
  <c r="Y18" i="3" s="1"/>
  <c r="S13" i="3"/>
  <c r="S14" i="3" s="1"/>
  <c r="S18" i="3" s="1"/>
  <c r="O13" i="3"/>
  <c r="O14" i="3" s="1"/>
  <c r="AA13" i="3"/>
  <c r="AA14" i="3" s="1"/>
  <c r="AA18" i="3" s="1"/>
  <c r="V13" i="3"/>
  <c r="V14" i="3" s="1"/>
  <c r="V18" i="3" s="1"/>
  <c r="N13" i="3"/>
  <c r="N14" i="3" s="1"/>
  <c r="Q13" i="3"/>
  <c r="Q14" i="3" s="1"/>
  <c r="V6" i="3"/>
  <c r="V7" i="3" s="1"/>
  <c r="U6" i="3"/>
  <c r="U7" i="3" s="1"/>
  <c r="X6" i="3"/>
  <c r="X7" i="3" s="1"/>
  <c r="AA6" i="3"/>
  <c r="AA7" i="3" s="1"/>
  <c r="Q6" i="3"/>
  <c r="Q7" i="3" s="1"/>
  <c r="W6" i="3"/>
  <c r="W7" i="3" s="1"/>
  <c r="N6" i="3"/>
  <c r="N7" i="3" s="1"/>
  <c r="M6" i="3"/>
  <c r="M7" i="3" s="1"/>
  <c r="P6" i="3"/>
  <c r="P7" i="3" s="1"/>
  <c r="S6" i="3"/>
  <c r="S7" i="3" s="1"/>
  <c r="R6" i="3"/>
  <c r="R7" i="3" s="1"/>
  <c r="T6" i="3"/>
  <c r="T7" i="3" s="1"/>
  <c r="Z6" i="3"/>
  <c r="Z7" i="3" s="1"/>
  <c r="Y6" i="3"/>
  <c r="Y7" i="3" s="1"/>
  <c r="J6" i="3"/>
  <c r="J7" i="3" s="1"/>
  <c r="L6" i="3"/>
  <c r="L7" i="3" s="1"/>
  <c r="O6" i="3"/>
  <c r="O7" i="3" s="1"/>
  <c r="W9" i="3"/>
  <c r="W10" i="3" s="1"/>
  <c r="T9" i="3"/>
  <c r="T10" i="3" s="1"/>
  <c r="Q9" i="3"/>
  <c r="Q10" i="3" s="1"/>
  <c r="R9" i="3"/>
  <c r="R10" i="3" s="1"/>
  <c r="K9" i="3"/>
  <c r="K10" i="3" s="1"/>
  <c r="AA9" i="3"/>
  <c r="AA10" i="3" s="1"/>
  <c r="X9" i="3"/>
  <c r="X10" i="3" s="1"/>
  <c r="U9" i="3"/>
  <c r="U10" i="3" s="1"/>
  <c r="V9" i="3"/>
  <c r="V10" i="3" s="1"/>
  <c r="P9" i="3"/>
  <c r="P10" i="3" s="1"/>
  <c r="N9" i="3"/>
  <c r="N10" i="3" s="1"/>
  <c r="O9" i="3"/>
  <c r="O10" i="3" s="1"/>
  <c r="L9" i="3"/>
  <c r="L10" i="3" s="1"/>
  <c r="J9" i="3"/>
  <c r="J10" i="3" s="1"/>
  <c r="Y9" i="3"/>
  <c r="Y10" i="3" s="1"/>
  <c r="Z9" i="3"/>
  <c r="Z10" i="3" s="1"/>
  <c r="S9" i="3"/>
  <c r="S10" i="3" s="1"/>
  <c r="M9" i="3"/>
  <c r="M10" i="3" s="1"/>
  <c r="W214" i="3" l="1"/>
  <c r="AB213" i="3"/>
  <c r="AB210" i="3"/>
  <c r="AB206" i="3"/>
  <c r="AB199" i="3"/>
  <c r="AB178" i="3"/>
  <c r="AB175" i="3"/>
  <c r="AB165" i="3"/>
  <c r="C6" i="7" s="1"/>
  <c r="L158" i="3"/>
  <c r="AB157" i="3"/>
  <c r="S158" i="3"/>
  <c r="AB154" i="3"/>
  <c r="AB150" i="3"/>
  <c r="AB151" i="3"/>
  <c r="C10" i="7" s="1"/>
  <c r="AB133" i="3"/>
  <c r="AB60" i="3"/>
  <c r="C26" i="7" s="1"/>
  <c r="AB59" i="3"/>
  <c r="AB52" i="3"/>
  <c r="R53" i="3"/>
  <c r="N53" i="3"/>
  <c r="O53" i="3"/>
  <c r="AB24" i="3"/>
  <c r="S186" i="3"/>
  <c r="K186" i="3"/>
  <c r="AB185" i="3"/>
  <c r="AB129" i="3"/>
  <c r="AB130" i="3"/>
  <c r="C8" i="7" s="1"/>
  <c r="AB122" i="3"/>
  <c r="AB108" i="3"/>
  <c r="O109" i="3"/>
  <c r="S102" i="3"/>
  <c r="K102" i="3"/>
  <c r="AB101" i="3"/>
  <c r="N102" i="3"/>
  <c r="O102" i="3"/>
  <c r="AB98" i="3"/>
  <c r="AB94" i="3"/>
  <c r="S95" i="3"/>
  <c r="M95" i="3"/>
  <c r="AB95" i="3" s="1"/>
  <c r="C13" i="7" s="1"/>
  <c r="AB84" i="3"/>
  <c r="K81" i="3"/>
  <c r="AB73" i="3"/>
  <c r="V74" i="3"/>
  <c r="O74" i="3"/>
  <c r="N74" i="3"/>
  <c r="AB46" i="3"/>
  <c r="C3" i="7" s="1"/>
  <c r="AB42" i="3"/>
  <c r="AA214" i="3"/>
  <c r="J214" i="3"/>
  <c r="J207" i="3"/>
  <c r="AB207" i="3" s="1"/>
  <c r="C29" i="7" s="1"/>
  <c r="X200" i="3"/>
  <c r="T200" i="3"/>
  <c r="L186" i="3"/>
  <c r="AB186" i="3" s="1"/>
  <c r="C19" i="7" s="1"/>
  <c r="Q186" i="3"/>
  <c r="V186" i="3"/>
  <c r="J179" i="3"/>
  <c r="N179" i="3"/>
  <c r="X158" i="3"/>
  <c r="O158" i="3"/>
  <c r="N158" i="3"/>
  <c r="S109" i="3"/>
  <c r="AA109" i="3"/>
  <c r="V109" i="3"/>
  <c r="P109" i="3"/>
  <c r="Z102" i="3"/>
  <c r="U102" i="3"/>
  <c r="U95" i="3"/>
  <c r="O95" i="3"/>
  <c r="X95" i="3"/>
  <c r="AA95" i="3"/>
  <c r="R95" i="3"/>
  <c r="T95" i="3"/>
  <c r="X53" i="3"/>
  <c r="AA53" i="3"/>
  <c r="S53" i="3"/>
  <c r="P53" i="3"/>
  <c r="J25" i="3"/>
  <c r="AB25" i="3" s="1"/>
  <c r="C18" i="7" s="1"/>
  <c r="AB17" i="3"/>
  <c r="U18" i="3"/>
  <c r="Q18" i="3"/>
  <c r="O18" i="3"/>
  <c r="Z18" i="3"/>
  <c r="N18" i="3"/>
  <c r="Q123" i="3"/>
  <c r="Y235" i="3"/>
  <c r="M109" i="3"/>
  <c r="AB109" i="3" s="1"/>
  <c r="C25" i="7" s="1"/>
  <c r="K18" i="3"/>
  <c r="V53" i="3"/>
  <c r="W53" i="3"/>
  <c r="X74" i="3"/>
  <c r="L74" i="3"/>
  <c r="Q221" i="3"/>
  <c r="V200" i="3"/>
  <c r="S200" i="3"/>
  <c r="S74" i="3"/>
  <c r="U200" i="3"/>
  <c r="W74" i="3"/>
  <c r="AB91" i="3"/>
  <c r="P186" i="3"/>
  <c r="W186" i="3"/>
  <c r="J200" i="3"/>
  <c r="X109" i="3"/>
  <c r="T109" i="3"/>
  <c r="V95" i="3"/>
  <c r="R18" i="3"/>
  <c r="R74" i="3"/>
  <c r="Y74" i="3"/>
  <c r="W200" i="3"/>
  <c r="J249" i="3"/>
  <c r="U74" i="3"/>
  <c r="N235" i="3"/>
  <c r="V235" i="3"/>
  <c r="J123" i="3"/>
  <c r="AA74" i="3"/>
  <c r="M18" i="3"/>
  <c r="S221" i="3"/>
  <c r="U221" i="3"/>
  <c r="L18" i="3"/>
  <c r="P18" i="3"/>
  <c r="AB217" i="3"/>
  <c r="AB256" i="3"/>
  <c r="Q235" i="3"/>
  <c r="Z235" i="3"/>
  <c r="Y221" i="3"/>
  <c r="W221" i="3"/>
  <c r="R221" i="3"/>
  <c r="X221" i="3"/>
  <c r="N123" i="3"/>
  <c r="S123" i="3"/>
  <c r="J137" i="3"/>
  <c r="AB137" i="3" s="1"/>
  <c r="C28" i="7" s="1"/>
  <c r="X123" i="3"/>
  <c r="O39" i="3"/>
  <c r="T221" i="3"/>
  <c r="J88" i="3"/>
  <c r="AB88" i="3" s="1"/>
  <c r="C31" i="7" s="1"/>
  <c r="J102" i="3"/>
  <c r="J158" i="3"/>
  <c r="AB158" i="3" s="1"/>
  <c r="C22" i="7" s="1"/>
  <c r="AA221" i="3"/>
  <c r="N242" i="3"/>
  <c r="R242" i="3"/>
  <c r="J242" i="3"/>
  <c r="AB242" i="3" s="1"/>
  <c r="J39" i="3"/>
  <c r="Z123" i="3"/>
  <c r="AB164" i="3"/>
  <c r="K221" i="3"/>
  <c r="W123" i="3"/>
  <c r="M123" i="3"/>
  <c r="R235" i="3"/>
  <c r="AA242" i="3"/>
  <c r="K242" i="3"/>
  <c r="AB224" i="3"/>
  <c r="L221" i="3"/>
  <c r="V123" i="3"/>
  <c r="Q39" i="3"/>
  <c r="P39" i="3"/>
  <c r="K123" i="3"/>
  <c r="P221" i="3"/>
  <c r="L123" i="3"/>
  <c r="L242" i="3"/>
  <c r="O242" i="3"/>
  <c r="Z39" i="3"/>
  <c r="V39" i="3"/>
  <c r="T123" i="3"/>
  <c r="O221" i="3"/>
  <c r="R123" i="3"/>
  <c r="AA123" i="3"/>
  <c r="U242" i="3"/>
  <c r="S242" i="3"/>
  <c r="J32" i="3"/>
  <c r="AB32" i="3" s="1"/>
  <c r="C9" i="7" s="1"/>
  <c r="Z242" i="3"/>
  <c r="W242" i="3"/>
  <c r="X242" i="3"/>
  <c r="AA39" i="3"/>
  <c r="AB241" i="3"/>
  <c r="Y242" i="3"/>
  <c r="AB140" i="3"/>
  <c r="P242" i="3"/>
  <c r="M242" i="3"/>
  <c r="AB231" i="3"/>
  <c r="L39" i="3"/>
  <c r="K39" i="3"/>
  <c r="R39" i="3"/>
  <c r="AB248" i="3"/>
  <c r="T249" i="3"/>
  <c r="AB249" i="3" s="1"/>
  <c r="N39" i="3"/>
  <c r="X39" i="3"/>
  <c r="AB172" i="3"/>
  <c r="C2" i="7" s="1"/>
  <c r="AB168" i="3"/>
  <c r="AB119" i="3"/>
  <c r="AB189" i="3"/>
  <c r="J193" i="3"/>
  <c r="AB193" i="3" s="1"/>
  <c r="C11" i="7" s="1"/>
  <c r="AB220" i="3"/>
  <c r="J221" i="3"/>
  <c r="AB144" i="3"/>
  <c r="C4" i="7" s="1"/>
  <c r="AB196" i="3"/>
  <c r="AB112" i="3"/>
  <c r="AB116" i="3"/>
  <c r="C15" i="7" s="1"/>
  <c r="AB70" i="3"/>
  <c r="J74" i="3"/>
  <c r="AB74" i="3" s="1"/>
  <c r="C30" i="7" s="1"/>
  <c r="AB81" i="3"/>
  <c r="C7" i="7" s="1"/>
  <c r="AB66" i="3"/>
  <c r="J67" i="3"/>
  <c r="AB67" i="3" s="1"/>
  <c r="C14" i="7" s="1"/>
  <c r="Y39" i="3"/>
  <c r="AB35" i="3"/>
  <c r="AB53" i="3"/>
  <c r="C12" i="7" s="1"/>
  <c r="S39" i="3"/>
  <c r="AB38" i="3"/>
  <c r="AB49" i="3"/>
  <c r="T39" i="3"/>
  <c r="W39" i="3"/>
  <c r="AB14" i="3"/>
  <c r="J18" i="3"/>
  <c r="AB10" i="3"/>
  <c r="AB214" i="3" l="1"/>
  <c r="C23" i="7" s="1"/>
  <c r="AB200" i="3"/>
  <c r="C16" i="7" s="1"/>
  <c r="AB179" i="3"/>
  <c r="C21" i="7" s="1"/>
  <c r="AB123" i="3"/>
  <c r="C5" i="7" s="1"/>
  <c r="AB102" i="3"/>
  <c r="C17" i="7" s="1"/>
  <c r="AB39" i="3"/>
  <c r="C24" i="7" s="1"/>
  <c r="AB18" i="3"/>
  <c r="C27" i="7" s="1"/>
  <c r="AB221" i="3"/>
  <c r="X11" i="3"/>
  <c r="L11" i="3"/>
  <c r="U11" i="3"/>
  <c r="W11" i="3"/>
  <c r="R11" i="3"/>
  <c r="Y11" i="3"/>
  <c r="Q11" i="3"/>
  <c r="M11" i="3"/>
  <c r="P11" i="3"/>
  <c r="O11" i="3"/>
  <c r="V11" i="3"/>
  <c r="K11" i="3"/>
  <c r="N11" i="3"/>
  <c r="S11" i="3"/>
  <c r="T11" i="3"/>
  <c r="Z11" i="3"/>
  <c r="AA11" i="3"/>
  <c r="AB7" i="3" l="1"/>
  <c r="J11" i="3"/>
  <c r="AB11" i="3" s="1"/>
  <c r="C20" i="7" s="1"/>
</calcChain>
</file>

<file path=xl/sharedStrings.xml><?xml version="1.0" encoding="utf-8"?>
<sst xmlns="http://schemas.openxmlformats.org/spreadsheetml/2006/main" count="913" uniqueCount="120">
  <si>
    <t>HCP</t>
  </si>
  <si>
    <t>S.I.</t>
  </si>
  <si>
    <t>Pts</t>
  </si>
  <si>
    <t>Exact</t>
  </si>
  <si>
    <t>Playing</t>
  </si>
  <si>
    <t>Out</t>
  </si>
  <si>
    <t>In</t>
  </si>
  <si>
    <t>Hits</t>
  </si>
  <si>
    <t>Points</t>
  </si>
  <si>
    <t xml:space="preserve">Additional Strokes </t>
  </si>
  <si>
    <t>Texas Stabelford</t>
  </si>
  <si>
    <t>Team</t>
  </si>
  <si>
    <t>Tee</t>
  </si>
  <si>
    <t>HARAS 15 Holes</t>
  </si>
  <si>
    <t>HARAS</t>
  </si>
  <si>
    <t>PAR</t>
  </si>
  <si>
    <t>CR</t>
  </si>
  <si>
    <t>SR</t>
  </si>
  <si>
    <t>Y</t>
  </si>
  <si>
    <t>Men</t>
  </si>
  <si>
    <t>Ladies</t>
  </si>
  <si>
    <t>Playing HCP = Exact HCP * (SR / 113) + (CR - PAR)</t>
  </si>
  <si>
    <t>M</t>
  </si>
  <si>
    <t>MY</t>
  </si>
  <si>
    <t>MR</t>
  </si>
  <si>
    <t>LY</t>
  </si>
  <si>
    <t>LR</t>
  </si>
  <si>
    <t>tot</t>
  </si>
  <si>
    <t>(x18)</t>
  </si>
  <si>
    <t>(x36)</t>
  </si>
  <si>
    <t>Team Adjoining points</t>
  </si>
  <si>
    <t>PL</t>
  </si>
  <si>
    <t>Sex M-L</t>
  </si>
  <si>
    <t>Principe</t>
  </si>
  <si>
    <t>Si vous n’avez pas l’âme d’un grand calculateur, pas de problème le calcul sera de toute façon réalisé par rapport à votre carte traditionnelle.</t>
  </si>
  <si>
    <t xml:space="preserve">Ce tournoi se joue en équipe de DEUX. Chacun dans l’équipe reçoit ses strokes additionnels traditionnels, et joue sa propre balle du début à la fin tout comme un parcours single conventionnel. Le nombre de coups sera indiqué sur les cartes de score de manière traditionnelle également. Rien ne change donc pour votre parcours et votre jeu.
Cependant, le score de chaque trou pour l’équipe, sera un score à 2 digits « XY ». Le premier digit « X » sera le score stabelford du meilleur score de l’équipe et le second digit « Y » sera le score de l’équipier. 
</t>
  </si>
  <si>
    <t>Exemple</t>
  </si>
  <si>
    <t>Si le premier fait « 1 » point stabelford et le second « 3 », le score du trou pour l’équipe sera de 31. Si le premier fait 4 points et le second RIEN, le score sera de 40.</t>
  </si>
  <si>
    <t>Préparation de la compétition</t>
  </si>
  <si>
    <t>Introduction Résultats</t>
  </si>
  <si>
    <t>Tee
Y, R, B</t>
  </si>
  <si>
    <t>Brown (B)</t>
  </si>
  <si>
    <t>Red (R )</t>
  </si>
  <si>
    <t>Yellow (Y)</t>
  </si>
  <si>
    <t>MB</t>
  </si>
  <si>
    <t>LB</t>
  </si>
  <si>
    <t>(x54)</t>
  </si>
  <si>
    <t>+ Introduire les noms, Sexe (M,L), Tee (Y,R, B) et HCP des joueurs
+ Le playing HCP est calculé automatiquement ainsi que la distribution des strokes</t>
  </si>
  <si>
    <t>Player 1</t>
  </si>
  <si>
    <t>Player 2</t>
  </si>
  <si>
    <t>Result</t>
  </si>
  <si>
    <t>+ Introduire les résultats accolés par 9 Trous. Ils sont distribués dans les cases correspondantes.
+ Surbrillance rouge si 9 chiffres introduits
+ Remplacer les X par "9"
+ Si des résultats supérieurs à "9" sont nécessaires, introduire la correction de résultat directement dans la case correspondante. (Attention en cas de réutilisation, la case n'est donc plus calculée par rapport à la case d'introduction! )</t>
  </si>
  <si>
    <t>Zone de calcul des Strokes Additionnels</t>
  </si>
  <si>
    <t>MEN</t>
  </si>
  <si>
    <t>LADIES</t>
  </si>
  <si>
    <t>L</t>
  </si>
  <si>
    <t>R</t>
  </si>
  <si>
    <t>Romain Mylène</t>
  </si>
  <si>
    <t>Michel Serge</t>
  </si>
  <si>
    <t>Paulet Etienne</t>
  </si>
  <si>
    <t>Fanielle Thierry</t>
  </si>
  <si>
    <t>Georges Lambert</t>
  </si>
  <si>
    <t>Robert Anne</t>
  </si>
  <si>
    <t>Neycken Alain</t>
  </si>
  <si>
    <t>Breuer Carine</t>
  </si>
  <si>
    <t>Mignot Albert</t>
  </si>
  <si>
    <t>Inden Corinne</t>
  </si>
  <si>
    <t>Lemaire Michel</t>
  </si>
  <si>
    <t>Meijer Olga</t>
  </si>
  <si>
    <t>Ernotte Annie</t>
  </si>
  <si>
    <t>Geortay Marie-Claire</t>
  </si>
  <si>
    <t>Brayeur Danielle</t>
  </si>
  <si>
    <t>Sammi Pietro</t>
  </si>
  <si>
    <t>Desouroux Adrien</t>
  </si>
  <si>
    <t>Wilket Jean-Paul</t>
  </si>
  <si>
    <t>Magis Richard</t>
  </si>
  <si>
    <t>Binon Robert</t>
  </si>
  <si>
    <t>Bormans Carine</t>
  </si>
  <si>
    <t>Duboutay Michel</t>
  </si>
  <si>
    <t>Lambert Thomas</t>
  </si>
  <si>
    <t>Guest</t>
  </si>
  <si>
    <t>Dembour Jean-Paul</t>
  </si>
  <si>
    <t>Deroitte Marie-Paul</t>
  </si>
  <si>
    <t>Troisfontaine Jean-Claude</t>
  </si>
  <si>
    <t>Genette Philippe</t>
  </si>
  <si>
    <t>B</t>
  </si>
  <si>
    <t>Munnix Maryline</t>
  </si>
  <si>
    <t>Vanbockstal Evelyne</t>
  </si>
  <si>
    <t>Sluysmans Daniel</t>
  </si>
  <si>
    <t>Lardinois Alain</t>
  </si>
  <si>
    <t>Wilputte Luc</t>
  </si>
  <si>
    <t>Closjean Marie-Françoise</t>
  </si>
  <si>
    <t>Boudabza Fatima</t>
  </si>
  <si>
    <t>Tilkin Michel</t>
  </si>
  <si>
    <t>Dmyterko Stephane</t>
  </si>
  <si>
    <t>Krings Françis</t>
  </si>
  <si>
    <t>Lejeune Micheline</t>
  </si>
  <si>
    <t>Cramer Ludwig</t>
  </si>
  <si>
    <t>Vincent Urbain</t>
  </si>
  <si>
    <t>Claessen Dominique</t>
  </si>
  <si>
    <t>Courtois Nicole</t>
  </si>
  <si>
    <t>Fourmanois Alain</t>
  </si>
  <si>
    <t>Gaspar René</t>
  </si>
  <si>
    <t>Dalemans Christian</t>
  </si>
  <si>
    <t>Petit Patrick</t>
  </si>
  <si>
    <t>Cession Dominique</t>
  </si>
  <si>
    <t>Bertrand Eric</t>
  </si>
  <si>
    <t>Paulus Chantal</t>
  </si>
  <si>
    <t>Guillot Patrick</t>
  </si>
  <si>
    <t>Bastin Dominique</t>
  </si>
  <si>
    <t xml:space="preserve">Schelings Léon </t>
  </si>
  <si>
    <t>Lehane Yvonne</t>
  </si>
  <si>
    <t>Remacle Claudine</t>
  </si>
  <si>
    <t>Bragard Gérard</t>
  </si>
  <si>
    <t>de Limbourg Marc</t>
  </si>
  <si>
    <t>Loxhet Marc</t>
  </si>
  <si>
    <t>Guillot Felix</t>
  </si>
  <si>
    <t>Starck Christian</t>
  </si>
  <si>
    <t>Ranking</t>
  </si>
  <si>
    <t>Encodage Résultats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</si>
</sst>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0.0"/>
  </numFmts>
  <fonts count="16" x14ac:knownFonts="1">
    <font>
      <sz val="11"/>
      <color theme="1"/>
      <name val="Calibri"/>
      <family val="2"/>
      <scheme val="minor"/>
    </font>
    <font>
      <b/>
      <sz val="11"/>
      <color theme="1"/>
      <name val="Calibri"/>
      <family val="2"/>
      <scheme val="minor"/>
    </font>
    <font>
      <b/>
      <sz val="22"/>
      <color theme="1"/>
      <name val="Calibri"/>
      <family val="2"/>
      <scheme val="minor"/>
    </font>
    <font>
      <b/>
      <sz val="11"/>
      <color rgb="FFFF0000"/>
      <name val="Calibri"/>
      <family val="2"/>
      <scheme val="minor"/>
    </font>
    <font>
      <b/>
      <sz val="16"/>
      <color theme="1"/>
      <name val="Calibri"/>
      <family val="2"/>
      <scheme val="minor"/>
    </font>
    <font>
      <b/>
      <sz val="18"/>
      <color rgb="FFFF0000"/>
      <name val="Calibri"/>
      <family val="2"/>
      <scheme val="minor"/>
    </font>
    <font>
      <b/>
      <sz val="12"/>
      <color theme="1"/>
      <name val="Calibri"/>
      <family val="2"/>
      <scheme val="minor"/>
    </font>
    <font>
      <b/>
      <sz val="14"/>
      <color theme="1"/>
      <name val="Calibri"/>
      <family val="2"/>
      <scheme val="minor"/>
    </font>
    <font>
      <sz val="11"/>
      <name val="Calibri"/>
      <family val="2"/>
      <scheme val="minor"/>
    </font>
    <font>
      <b/>
      <i/>
      <sz val="12"/>
      <color theme="1"/>
      <name val="Times New Roman"/>
      <family val="1"/>
    </font>
    <font>
      <sz val="11"/>
      <color rgb="FF0070C0"/>
      <name val="Calibri"/>
      <family val="2"/>
      <scheme val="minor"/>
    </font>
    <font>
      <b/>
      <sz val="11"/>
      <color rgb="FF0070C0"/>
      <name val="Calibri"/>
      <family val="2"/>
      <scheme val="minor"/>
    </font>
    <font>
      <sz val="14"/>
      <color theme="1"/>
      <name val="Calibri"/>
      <family val="2"/>
      <scheme val="minor"/>
    </font>
    <font>
      <sz val="12"/>
      <color theme="1"/>
      <name val="Calibri"/>
      <family val="2"/>
      <scheme val="minor"/>
    </font>
    <font>
      <i/>
      <sz val="18"/>
      <color theme="2"/>
      <name val="Calibri"/>
      <family val="2"/>
      <scheme val="minor"/>
    </font>
    <font>
      <i/>
      <sz val="12"/>
      <color theme="2"/>
      <name val="Calibri"/>
      <family val="2"/>
      <scheme val="minor"/>
    </font>
  </fonts>
  <fills count="9">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FFC000"/>
        <bgColor indexed="64"/>
      </patternFill>
    </fill>
    <fill>
      <patternFill patternType="solid">
        <fgColor rgb="FFFF0000"/>
        <bgColor indexed="64"/>
      </patternFill>
    </fill>
    <fill>
      <patternFill patternType="solid">
        <fgColor theme="7" tint="0.79998168889431442"/>
        <bgColor indexed="64"/>
      </patternFill>
    </fill>
    <fill>
      <patternFill patternType="solid">
        <fgColor theme="7" tint="-0.249977111117893"/>
        <bgColor indexed="64"/>
      </patternFill>
    </fill>
    <fill>
      <patternFill patternType="solid">
        <fgColor theme="5" tint="-0.249977111117893"/>
        <bgColor indexed="64"/>
      </patternFill>
    </fill>
  </fills>
  <borders count="4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auto="1"/>
      </right>
      <top style="medium">
        <color auto="1"/>
      </top>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top/>
      <bottom style="medium">
        <color indexed="64"/>
      </bottom>
      <diagonal/>
    </border>
    <border>
      <left/>
      <right style="medium">
        <color auto="1"/>
      </right>
      <top/>
      <bottom style="medium">
        <color auto="1"/>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right/>
      <top style="medium">
        <color indexed="64"/>
      </top>
      <bottom/>
      <diagonal/>
    </border>
    <border>
      <left style="medium">
        <color indexed="64"/>
      </left>
      <right/>
      <top/>
      <bottom/>
      <diagonal/>
    </border>
    <border>
      <left style="thin">
        <color auto="1"/>
      </left>
      <right style="thin">
        <color auto="1"/>
      </right>
      <top/>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right style="medium">
        <color auto="1"/>
      </right>
      <top/>
      <bottom/>
      <diagonal/>
    </border>
    <border>
      <left style="medium">
        <color indexed="64"/>
      </left>
      <right style="medium">
        <color indexed="64"/>
      </right>
      <top/>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right style="thin">
        <color auto="1"/>
      </right>
      <top style="thin">
        <color auto="1"/>
      </top>
      <bottom style="thin">
        <color auto="1"/>
      </bottom>
      <diagonal/>
    </border>
    <border>
      <left style="thin">
        <color indexed="64"/>
      </left>
      <right style="medium">
        <color indexed="64"/>
      </right>
      <top/>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right style="thin">
        <color auto="1"/>
      </right>
      <top style="thin">
        <color auto="1"/>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bottom/>
      <diagonal/>
    </border>
    <border>
      <left style="thin">
        <color indexed="64"/>
      </left>
      <right/>
      <top/>
      <bottom style="medium">
        <color indexed="64"/>
      </bottom>
      <diagonal/>
    </border>
    <border>
      <left/>
      <right style="thin">
        <color indexed="64"/>
      </right>
      <top style="medium">
        <color indexed="64"/>
      </top>
      <bottom/>
      <diagonal/>
    </border>
  </borders>
  <cellStyleXfs count="1">
    <xf numFmtId="0" fontId="0" fillId="0" borderId="0"/>
  </cellStyleXfs>
  <cellXfs count="170">
    <xf numFmtId="0" fontId="0" fillId="0" borderId="0" xfId="0"/>
    <xf numFmtId="3" fontId="0" fillId="0" borderId="0" xfId="0" applyNumberFormat="1" applyAlignment="1">
      <alignment horizontal="center"/>
    </xf>
    <xf numFmtId="0" fontId="3" fillId="0" borderId="2" xfId="0" applyFont="1" applyBorder="1" applyAlignment="1">
      <alignment horizontal="right" vertical="center"/>
    </xf>
    <xf numFmtId="0" fontId="3" fillId="0" borderId="1" xfId="0" applyFont="1" applyBorder="1" applyAlignment="1">
      <alignment horizontal="center" vertical="center"/>
    </xf>
    <xf numFmtId="0" fontId="0" fillId="0" borderId="8" xfId="0" applyBorder="1" applyAlignment="1">
      <alignment horizontal="center"/>
    </xf>
    <xf numFmtId="0" fontId="0" fillId="0" borderId="9" xfId="0" applyBorder="1" applyAlignment="1">
      <alignment horizontal="center"/>
    </xf>
    <xf numFmtId="2" fontId="8" fillId="0" borderId="16" xfId="0" applyNumberFormat="1" applyFont="1" applyFill="1" applyBorder="1" applyAlignment="1">
      <alignment horizontal="center"/>
    </xf>
    <xf numFmtId="2" fontId="8" fillId="0" borderId="18" xfId="0" applyNumberFormat="1" applyFont="1" applyFill="1" applyBorder="1" applyAlignment="1">
      <alignment horizontal="center"/>
    </xf>
    <xf numFmtId="0" fontId="1" fillId="0" borderId="19" xfId="0" applyFont="1" applyBorder="1" applyAlignment="1">
      <alignment horizontal="center" textRotation="90"/>
    </xf>
    <xf numFmtId="3" fontId="0" fillId="0" borderId="5" xfId="0" applyNumberFormat="1" applyBorder="1" applyAlignment="1">
      <alignment horizontal="center"/>
    </xf>
    <xf numFmtId="0" fontId="6" fillId="0" borderId="23" xfId="0" applyFont="1" applyFill="1" applyBorder="1" applyAlignment="1">
      <alignment horizontal="center"/>
    </xf>
    <xf numFmtId="0" fontId="1" fillId="0" borderId="0" xfId="0" applyFont="1" applyBorder="1" applyAlignment="1">
      <alignment horizontal="center" textRotation="90"/>
    </xf>
    <xf numFmtId="3" fontId="0" fillId="0" borderId="25" xfId="0" applyNumberFormat="1" applyBorder="1" applyAlignment="1">
      <alignment horizontal="center"/>
    </xf>
    <xf numFmtId="0" fontId="3" fillId="0" borderId="29" xfId="0" applyFont="1" applyFill="1" applyBorder="1" applyAlignment="1">
      <alignment horizontal="center"/>
    </xf>
    <xf numFmtId="3" fontId="0" fillId="0" borderId="13" xfId="0" applyNumberFormat="1" applyBorder="1" applyAlignment="1">
      <alignment horizontal="center"/>
    </xf>
    <xf numFmtId="0" fontId="1" fillId="0" borderId="19" xfId="0" applyFont="1" applyFill="1" applyBorder="1" applyAlignment="1">
      <alignment horizontal="center" textRotation="90"/>
    </xf>
    <xf numFmtId="0" fontId="1" fillId="0" borderId="0" xfId="0" applyFont="1" applyFill="1" applyBorder="1" applyAlignment="1">
      <alignment horizontal="center" textRotation="90"/>
    </xf>
    <xf numFmtId="0" fontId="6" fillId="0" borderId="9" xfId="0" applyFont="1" applyFill="1" applyBorder="1" applyAlignment="1">
      <alignment horizontal="center" vertical="center"/>
    </xf>
    <xf numFmtId="0" fontId="6" fillId="0" borderId="26" xfId="0" applyFont="1" applyFill="1" applyBorder="1" applyAlignment="1">
      <alignment horizontal="center" vertical="center"/>
    </xf>
    <xf numFmtId="0" fontId="0" fillId="0" borderId="7" xfId="0" applyBorder="1" applyAlignment="1"/>
    <xf numFmtId="0" fontId="6" fillId="2" borderId="1" xfId="0" applyFont="1" applyFill="1" applyBorder="1" applyAlignment="1">
      <alignment vertical="center"/>
    </xf>
    <xf numFmtId="0" fontId="6" fillId="2" borderId="3" xfId="0" applyFont="1" applyFill="1" applyBorder="1" applyAlignment="1">
      <alignment vertical="center"/>
    </xf>
    <xf numFmtId="0" fontId="6" fillId="5" borderId="3" xfId="0" applyFont="1" applyFill="1" applyBorder="1" applyAlignment="1">
      <alignment vertical="center"/>
    </xf>
    <xf numFmtId="0" fontId="6" fillId="0" borderId="33" xfId="0" applyFont="1" applyFill="1" applyBorder="1" applyAlignment="1">
      <alignment horizontal="center"/>
    </xf>
    <xf numFmtId="0" fontId="3" fillId="0" borderId="4" xfId="0" applyFont="1" applyBorder="1" applyAlignment="1">
      <alignment horizontal="right" vertical="center"/>
    </xf>
    <xf numFmtId="1" fontId="8" fillId="4" borderId="36" xfId="0" applyNumberFormat="1" applyFont="1" applyFill="1" applyBorder="1" applyAlignment="1">
      <alignment horizontal="center"/>
    </xf>
    <xf numFmtId="0" fontId="0" fillId="0" borderId="0" xfId="0" applyBorder="1"/>
    <xf numFmtId="0" fontId="0" fillId="2" borderId="2" xfId="0" applyFill="1" applyBorder="1" applyAlignment="1">
      <alignment horizontal="center"/>
    </xf>
    <xf numFmtId="0" fontId="0" fillId="2" borderId="1" xfId="0" applyFill="1" applyBorder="1" applyAlignment="1">
      <alignment horizontal="center"/>
    </xf>
    <xf numFmtId="0" fontId="6" fillId="5" borderId="1" xfId="0" applyFont="1" applyFill="1" applyBorder="1" applyAlignment="1">
      <alignment vertical="center"/>
    </xf>
    <xf numFmtId="0" fontId="0" fillId="0" borderId="0" xfId="0" applyAlignment="1">
      <alignment vertical="top"/>
    </xf>
    <xf numFmtId="0" fontId="0" fillId="0" borderId="3" xfId="0" applyBorder="1" applyAlignment="1">
      <alignment horizontal="center"/>
    </xf>
    <xf numFmtId="0" fontId="3" fillId="0" borderId="8" xfId="0" applyFont="1" applyBorder="1" applyAlignment="1" applyProtection="1">
      <alignment horizontal="center"/>
    </xf>
    <xf numFmtId="0" fontId="3" fillId="0" borderId="39" xfId="0" applyFont="1" applyBorder="1" applyAlignment="1" applyProtection="1">
      <alignment horizontal="center"/>
    </xf>
    <xf numFmtId="0" fontId="3" fillId="0" borderId="40" xfId="0" applyFont="1" applyBorder="1" applyAlignment="1" applyProtection="1">
      <alignment horizontal="center"/>
    </xf>
    <xf numFmtId="0" fontId="3" fillId="0" borderId="8" xfId="0" applyFont="1" applyFill="1" applyBorder="1" applyAlignment="1">
      <alignment horizontal="center"/>
    </xf>
    <xf numFmtId="0" fontId="3" fillId="0" borderId="39" xfId="0" applyFont="1" applyFill="1" applyBorder="1" applyAlignment="1">
      <alignment horizontal="center"/>
    </xf>
    <xf numFmtId="0" fontId="3" fillId="0" borderId="40" xfId="0" applyFont="1" applyFill="1" applyBorder="1" applyAlignment="1">
      <alignment horizontal="center"/>
    </xf>
    <xf numFmtId="0" fontId="6" fillId="0" borderId="31" xfId="0" applyFont="1" applyBorder="1" applyAlignment="1">
      <alignment horizontal="center"/>
    </xf>
    <xf numFmtId="0" fontId="6" fillId="0" borderId="21" xfId="0" applyFont="1" applyBorder="1" applyAlignment="1">
      <alignment horizontal="center"/>
    </xf>
    <xf numFmtId="0" fontId="6" fillId="0" borderId="34" xfId="0" applyFont="1" applyBorder="1" applyAlignment="1">
      <alignment horizontal="center"/>
    </xf>
    <xf numFmtId="0" fontId="0" fillId="3" borderId="15" xfId="0" applyFill="1" applyBorder="1" applyAlignment="1">
      <alignment horizontal="center" vertical="center"/>
    </xf>
    <xf numFmtId="0" fontId="0" fillId="2" borderId="16" xfId="0" applyFill="1" applyBorder="1" applyAlignment="1">
      <alignment horizontal="center" vertical="center"/>
    </xf>
    <xf numFmtId="1" fontId="8" fillId="3" borderId="38" xfId="0" applyNumberFormat="1" applyFont="1" applyFill="1" applyBorder="1" applyAlignment="1">
      <alignment horizontal="center"/>
    </xf>
    <xf numFmtId="1" fontId="8" fillId="3" borderId="36" xfId="0" applyNumberFormat="1" applyFont="1" applyFill="1" applyBorder="1" applyAlignment="1">
      <alignment horizontal="center"/>
    </xf>
    <xf numFmtId="0" fontId="0" fillId="4" borderId="15" xfId="0" applyFill="1" applyBorder="1" applyAlignment="1">
      <alignment horizontal="center" vertical="center"/>
    </xf>
    <xf numFmtId="1" fontId="8" fillId="4" borderId="38" xfId="0" applyNumberFormat="1" applyFont="1" applyFill="1" applyBorder="1" applyAlignment="1">
      <alignment horizontal="center"/>
    </xf>
    <xf numFmtId="0" fontId="10" fillId="0" borderId="27" xfId="0" applyFont="1" applyBorder="1" applyAlignment="1">
      <alignment horizontal="center"/>
    </xf>
    <xf numFmtId="0" fontId="10" fillId="0" borderId="28" xfId="0" applyFont="1" applyBorder="1" applyAlignment="1">
      <alignment horizontal="center"/>
    </xf>
    <xf numFmtId="0" fontId="10" fillId="0" borderId="43" xfId="0" applyFont="1" applyBorder="1" applyAlignment="1">
      <alignment horizontal="center"/>
    </xf>
    <xf numFmtId="0" fontId="9" fillId="0" borderId="0" xfId="0" applyFont="1" applyBorder="1" applyAlignment="1">
      <alignment horizontal="left"/>
    </xf>
    <xf numFmtId="0" fontId="0" fillId="0" borderId="7" xfId="0" applyFill="1" applyBorder="1" applyAlignment="1">
      <alignment horizontal="center" wrapText="1"/>
    </xf>
    <xf numFmtId="0" fontId="0" fillId="2" borderId="17" xfId="0" applyFill="1" applyBorder="1" applyAlignment="1">
      <alignment horizontal="center" vertical="center"/>
    </xf>
    <xf numFmtId="0" fontId="0" fillId="0" borderId="1" xfId="0" applyBorder="1" applyAlignment="1">
      <alignment horizontal="center"/>
    </xf>
    <xf numFmtId="0" fontId="0" fillId="0" borderId="0" xfId="0" applyAlignment="1">
      <alignment vertical="center" wrapText="1"/>
    </xf>
    <xf numFmtId="0" fontId="0" fillId="0" borderId="0" xfId="0" quotePrefix="1" applyAlignment="1">
      <alignment vertical="center" wrapText="1"/>
    </xf>
    <xf numFmtId="0" fontId="0" fillId="0" borderId="4" xfId="0" applyBorder="1"/>
    <xf numFmtId="0" fontId="0" fillId="0" borderId="19" xfId="0" applyBorder="1"/>
    <xf numFmtId="0" fontId="0" fillId="0" borderId="5" xfId="0" applyBorder="1"/>
    <xf numFmtId="0" fontId="0" fillId="0" borderId="20" xfId="0" applyBorder="1"/>
    <xf numFmtId="0" fontId="0" fillId="0" borderId="25" xfId="0" applyBorder="1"/>
    <xf numFmtId="0" fontId="0" fillId="0" borderId="12" xfId="0" applyBorder="1"/>
    <xf numFmtId="0" fontId="0" fillId="0" borderId="29" xfId="0" applyBorder="1"/>
    <xf numFmtId="0" fontId="0" fillId="0" borderId="13" xfId="0" applyBorder="1"/>
    <xf numFmtId="0" fontId="6" fillId="7" borderId="1" xfId="0" applyFont="1" applyFill="1" applyBorder="1" applyAlignment="1">
      <alignment vertical="center"/>
    </xf>
    <xf numFmtId="0" fontId="6" fillId="7" borderId="3" xfId="0" applyFont="1" applyFill="1" applyBorder="1" applyAlignment="1">
      <alignment vertical="center"/>
    </xf>
    <xf numFmtId="0" fontId="0" fillId="7" borderId="24" xfId="0" applyFill="1" applyBorder="1" applyAlignment="1">
      <alignment horizontal="center"/>
    </xf>
    <xf numFmtId="0" fontId="0" fillId="7" borderId="37" xfId="0" applyFill="1" applyBorder="1" applyAlignment="1">
      <alignment horizontal="center"/>
    </xf>
    <xf numFmtId="0" fontId="6" fillId="2" borderId="10" xfId="0" applyFont="1" applyFill="1" applyBorder="1" applyAlignment="1">
      <alignment horizontal="center" vertical="center"/>
    </xf>
    <xf numFmtId="0" fontId="6" fillId="2" borderId="5" xfId="0" applyFont="1" applyFill="1" applyBorder="1" applyAlignment="1">
      <alignment horizontal="center" vertical="center"/>
    </xf>
    <xf numFmtId="0" fontId="6" fillId="5" borderId="44" xfId="0" applyFont="1" applyFill="1" applyBorder="1" applyAlignment="1">
      <alignment horizontal="center" vertical="center"/>
    </xf>
    <xf numFmtId="0" fontId="6" fillId="5" borderId="5" xfId="0" applyFont="1" applyFill="1" applyBorder="1" applyAlignment="1">
      <alignment horizontal="center" vertical="center"/>
    </xf>
    <xf numFmtId="0" fontId="6" fillId="7" borderId="10" xfId="0" applyFont="1" applyFill="1" applyBorder="1" applyAlignment="1">
      <alignment horizontal="center" vertical="center"/>
    </xf>
    <xf numFmtId="0" fontId="6" fillId="7" borderId="5" xfId="0" applyFont="1" applyFill="1" applyBorder="1" applyAlignment="1">
      <alignment horizontal="center" vertical="center"/>
    </xf>
    <xf numFmtId="0" fontId="1" fillId="2" borderId="23" xfId="0" applyFont="1" applyFill="1" applyBorder="1" applyAlignment="1">
      <alignment horizontal="center" vertical="center"/>
    </xf>
    <xf numFmtId="0" fontId="1" fillId="5" borderId="23" xfId="0" applyFont="1" applyFill="1" applyBorder="1" applyAlignment="1">
      <alignment horizontal="center" vertical="center"/>
    </xf>
    <xf numFmtId="0" fontId="0" fillId="7" borderId="23" xfId="0" applyFill="1" applyBorder="1" applyAlignment="1">
      <alignment horizontal="center"/>
    </xf>
    <xf numFmtId="0" fontId="1" fillId="0" borderId="15" xfId="0" applyFont="1" applyFill="1" applyBorder="1" applyAlignment="1">
      <alignment horizontal="center" vertical="center"/>
    </xf>
    <xf numFmtId="0" fontId="1" fillId="2" borderId="16" xfId="0" applyFont="1" applyFill="1" applyBorder="1" applyAlignment="1">
      <alignment horizontal="center" vertical="center"/>
    </xf>
    <xf numFmtId="0" fontId="1" fillId="5" borderId="16" xfId="0" applyFont="1" applyFill="1" applyBorder="1" applyAlignment="1">
      <alignment horizontal="center" vertical="center"/>
    </xf>
    <xf numFmtId="0" fontId="0" fillId="7" borderId="16" xfId="0" applyFill="1" applyBorder="1" applyAlignment="1">
      <alignment horizontal="center"/>
    </xf>
    <xf numFmtId="0" fontId="0" fillId="7" borderId="17" xfId="0" applyFill="1" applyBorder="1" applyAlignment="1">
      <alignment horizontal="center"/>
    </xf>
    <xf numFmtId="0" fontId="1" fillId="0" borderId="22" xfId="0" applyFont="1" applyFill="1" applyBorder="1" applyAlignment="1">
      <alignment horizontal="center" vertical="center"/>
    </xf>
    <xf numFmtId="0" fontId="1" fillId="0" borderId="35" xfId="0" applyFont="1" applyFill="1" applyBorder="1" applyAlignment="1">
      <alignment horizontal="center" vertical="center"/>
    </xf>
    <xf numFmtId="0" fontId="1" fillId="2" borderId="36" xfId="0" applyFont="1" applyFill="1" applyBorder="1" applyAlignment="1">
      <alignment horizontal="center" vertical="center"/>
    </xf>
    <xf numFmtId="0" fontId="1" fillId="5" borderId="36" xfId="0" applyFont="1" applyFill="1" applyBorder="1" applyAlignment="1">
      <alignment horizontal="center" vertical="center"/>
    </xf>
    <xf numFmtId="0" fontId="0" fillId="7" borderId="36" xfId="0" applyFill="1" applyBorder="1" applyAlignment="1">
      <alignment horizontal="center"/>
    </xf>
    <xf numFmtId="0" fontId="7" fillId="0" borderId="1" xfId="0" applyFont="1" applyFill="1" applyBorder="1" applyAlignment="1">
      <alignment horizontal="center" vertical="center"/>
    </xf>
    <xf numFmtId="0" fontId="7" fillId="0" borderId="2" xfId="0" applyFont="1" applyFill="1" applyBorder="1" applyAlignment="1">
      <alignment horizontal="center" vertical="center"/>
    </xf>
    <xf numFmtId="0" fontId="7" fillId="0" borderId="3" xfId="0" applyFont="1" applyFill="1" applyBorder="1" applyAlignment="1">
      <alignment horizontal="center" vertical="center"/>
    </xf>
    <xf numFmtId="0" fontId="0" fillId="0" borderId="0" xfId="0" applyAlignment="1">
      <alignment horizontal="center"/>
    </xf>
    <xf numFmtId="0" fontId="0" fillId="5" borderId="1"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7" borderId="2" xfId="0" applyFill="1" applyBorder="1" applyAlignment="1">
      <alignment horizontal="center"/>
    </xf>
    <xf numFmtId="0" fontId="0" fillId="7" borderId="3" xfId="0" applyFill="1" applyBorder="1" applyAlignment="1">
      <alignment horizontal="center"/>
    </xf>
    <xf numFmtId="0" fontId="0" fillId="3" borderId="3" xfId="0" applyFill="1" applyBorder="1" applyAlignment="1">
      <alignment horizontal="center"/>
    </xf>
    <xf numFmtId="0" fontId="0" fillId="0" borderId="0" xfId="0" applyBorder="1" applyAlignment="1">
      <alignment horizontal="center"/>
    </xf>
    <xf numFmtId="0" fontId="0" fillId="0" borderId="29" xfId="0" applyBorder="1" applyAlignment="1">
      <alignment horizontal="center"/>
    </xf>
    <xf numFmtId="0" fontId="12" fillId="0" borderId="0" xfId="0" applyFont="1" applyAlignment="1">
      <alignment horizontal="center"/>
    </xf>
    <xf numFmtId="165" fontId="0" fillId="0" borderId="0" xfId="0" applyNumberFormat="1"/>
    <xf numFmtId="0" fontId="5" fillId="0" borderId="6" xfId="0" applyFont="1" applyBorder="1" applyAlignment="1">
      <alignment horizontal="left" vertical="center"/>
    </xf>
    <xf numFmtId="0" fontId="0" fillId="0" borderId="0" xfId="0" applyAlignment="1">
      <alignment horizontal="left"/>
    </xf>
    <xf numFmtId="0" fontId="13" fillId="2" borderId="0" xfId="0" applyFont="1" applyFill="1" applyAlignment="1">
      <alignment horizontal="center"/>
    </xf>
    <xf numFmtId="0" fontId="13" fillId="0" borderId="0" xfId="0" applyFont="1"/>
    <xf numFmtId="0" fontId="13" fillId="0" borderId="0" xfId="0" applyFont="1" applyAlignment="1">
      <alignment horizontal="center"/>
    </xf>
    <xf numFmtId="0" fontId="0" fillId="2" borderId="16" xfId="0" applyFill="1" applyBorder="1" applyAlignment="1" applyProtection="1">
      <alignment horizontal="center" vertical="center"/>
    </xf>
    <xf numFmtId="0" fontId="0" fillId="2" borderId="17" xfId="0" applyFill="1" applyBorder="1" applyAlignment="1" applyProtection="1">
      <alignment horizontal="center" vertical="center"/>
    </xf>
    <xf numFmtId="0" fontId="11" fillId="0" borderId="1" xfId="0" applyFont="1" applyBorder="1" applyAlignment="1">
      <alignment horizontal="center"/>
    </xf>
    <xf numFmtId="0" fontId="11" fillId="0" borderId="3" xfId="0" applyFont="1" applyBorder="1" applyAlignment="1">
      <alignment horizontal="center"/>
    </xf>
    <xf numFmtId="0" fontId="0" fillId="4" borderId="22" xfId="0" applyFill="1" applyBorder="1" applyAlignment="1">
      <alignment horizontal="center" vertical="center"/>
    </xf>
    <xf numFmtId="0" fontId="0" fillId="4" borderId="23" xfId="0" applyFill="1" applyBorder="1" applyAlignment="1">
      <alignment horizontal="center" vertical="center"/>
    </xf>
    <xf numFmtId="0" fontId="0" fillId="4" borderId="24" xfId="0" applyFill="1" applyBorder="1" applyAlignment="1">
      <alignment horizontal="center" vertical="center"/>
    </xf>
    <xf numFmtId="0" fontId="0" fillId="4" borderId="35" xfId="0" applyFill="1" applyBorder="1" applyAlignment="1">
      <alignment horizontal="center" vertical="center"/>
    </xf>
    <xf numFmtId="0" fontId="0" fillId="4" borderId="36" xfId="0" applyFill="1" applyBorder="1" applyAlignment="1">
      <alignment horizontal="center" vertical="center"/>
    </xf>
    <xf numFmtId="0" fontId="0" fillId="4" borderId="37" xfId="0" applyFill="1" applyBorder="1" applyAlignment="1">
      <alignment horizontal="center" vertical="center"/>
    </xf>
    <xf numFmtId="1" fontId="1" fillId="6" borderId="41" xfId="0" applyNumberFormat="1" applyFont="1" applyFill="1" applyBorder="1" applyAlignment="1">
      <alignment horizontal="center" vertical="center"/>
    </xf>
    <xf numFmtId="1" fontId="1" fillId="6" borderId="42" xfId="0" applyNumberFormat="1" applyFont="1" applyFill="1" applyBorder="1" applyAlignment="1">
      <alignment horizontal="center" vertical="center"/>
    </xf>
    <xf numFmtId="1" fontId="1" fillId="6" borderId="43" xfId="0" applyNumberFormat="1" applyFont="1" applyFill="1" applyBorder="1" applyAlignment="1">
      <alignment horizontal="center" vertical="center"/>
    </xf>
    <xf numFmtId="0" fontId="4" fillId="0" borderId="14" xfId="0" applyFont="1" applyBorder="1" applyAlignment="1">
      <alignment horizontal="center" vertical="top"/>
    </xf>
    <xf numFmtId="0" fontId="4" fillId="0" borderId="26" xfId="0" applyFont="1" applyBorder="1" applyAlignment="1">
      <alignment horizontal="center" vertical="top"/>
    </xf>
    <xf numFmtId="0" fontId="4" fillId="0" borderId="30" xfId="0" applyFont="1" applyBorder="1" applyAlignment="1">
      <alignment horizontal="center" vertical="top"/>
    </xf>
    <xf numFmtId="0" fontId="0" fillId="3" borderId="22" xfId="0" applyFill="1" applyBorder="1" applyAlignment="1">
      <alignment horizontal="center" vertical="center"/>
    </xf>
    <xf numFmtId="0" fontId="0" fillId="3" borderId="23" xfId="0" applyFill="1" applyBorder="1" applyAlignment="1">
      <alignment horizontal="center" vertical="center"/>
    </xf>
    <xf numFmtId="0" fontId="0" fillId="3" borderId="24" xfId="0" applyFill="1" applyBorder="1" applyAlignment="1">
      <alignment horizontal="center" vertical="center"/>
    </xf>
    <xf numFmtId="0" fontId="0" fillId="3" borderId="35" xfId="0" applyFill="1" applyBorder="1" applyAlignment="1">
      <alignment horizontal="center" vertical="center"/>
    </xf>
    <xf numFmtId="0" fontId="0" fillId="3" borderId="36" xfId="0" applyFill="1" applyBorder="1" applyAlignment="1">
      <alignment horizontal="center" vertical="center"/>
    </xf>
    <xf numFmtId="0" fontId="0" fillId="3" borderId="37" xfId="0" applyFill="1" applyBorder="1" applyAlignment="1">
      <alignment horizontal="center" vertical="center"/>
    </xf>
    <xf numFmtId="164" fontId="2" fillId="0" borderId="1" xfId="0" applyNumberFormat="1" applyFont="1" applyBorder="1" applyAlignment="1">
      <alignment horizontal="center"/>
    </xf>
    <xf numFmtId="164" fontId="2" fillId="0" borderId="2" xfId="0" applyNumberFormat="1" applyFont="1" applyBorder="1" applyAlignment="1">
      <alignment horizontal="center"/>
    </xf>
    <xf numFmtId="164" fontId="2" fillId="0" borderId="3" xfId="0" applyNumberFormat="1" applyFont="1" applyBorder="1" applyAlignment="1">
      <alignment horizontal="center"/>
    </xf>
    <xf numFmtId="0" fontId="3" fillId="0" borderId="1" xfId="0" applyFont="1" applyBorder="1" applyAlignment="1">
      <alignment horizontal="right" vertical="center"/>
    </xf>
    <xf numFmtId="0" fontId="3" fillId="0" borderId="2" xfId="0" applyFont="1" applyBorder="1" applyAlignment="1">
      <alignment horizontal="right" vertical="center"/>
    </xf>
    <xf numFmtId="0" fontId="1" fillId="0" borderId="5" xfId="0" applyFont="1" applyBorder="1" applyAlignment="1">
      <alignment horizontal="center" vertical="center" textRotation="90"/>
    </xf>
    <xf numFmtId="0" fontId="1" fillId="0" borderId="25" xfId="0" applyFont="1" applyBorder="1" applyAlignment="1">
      <alignment horizontal="center" vertical="center" textRotation="90"/>
    </xf>
    <xf numFmtId="0" fontId="4" fillId="0" borderId="4" xfId="0" applyFont="1" applyBorder="1" applyAlignment="1">
      <alignment horizontal="center"/>
    </xf>
    <xf numFmtId="0" fontId="4" fillId="0" borderId="5" xfId="0" applyFont="1" applyBorder="1" applyAlignment="1">
      <alignment horizontal="center"/>
    </xf>
    <xf numFmtId="0" fontId="4" fillId="0" borderId="12" xfId="0" applyFont="1" applyBorder="1" applyAlignment="1">
      <alignment horizontal="center"/>
    </xf>
    <xf numFmtId="0" fontId="4" fillId="0" borderId="13" xfId="0" applyFont="1" applyBorder="1" applyAlignment="1">
      <alignment horizontal="center"/>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1" fillId="0" borderId="10" xfId="0" applyFont="1" applyFill="1" applyBorder="1" applyAlignment="1">
      <alignment horizontal="left" vertical="center"/>
    </xf>
    <xf numFmtId="0" fontId="1" fillId="0" borderId="31" xfId="0" applyFont="1" applyFill="1" applyBorder="1" applyAlignment="1">
      <alignment horizontal="left" vertical="center"/>
    </xf>
    <xf numFmtId="0" fontId="1" fillId="0" borderId="32" xfId="0" applyFont="1" applyFill="1" applyBorder="1" applyAlignment="1">
      <alignment horizontal="left" vertical="center"/>
    </xf>
    <xf numFmtId="0" fontId="4" fillId="0" borderId="11" xfId="0" applyFont="1" applyFill="1" applyBorder="1" applyAlignment="1">
      <alignment horizontal="center" vertical="center"/>
    </xf>
    <xf numFmtId="0" fontId="4" fillId="0" borderId="21" xfId="0" applyFont="1" applyFill="1" applyBorder="1" applyAlignment="1">
      <alignment horizontal="center" vertical="center"/>
    </xf>
    <xf numFmtId="0" fontId="4" fillId="0" borderId="28" xfId="0" applyFont="1" applyFill="1" applyBorder="1" applyAlignment="1">
      <alignment horizontal="center" vertical="center"/>
    </xf>
    <xf numFmtId="0" fontId="4" fillId="0" borderId="11" xfId="0" applyFont="1" applyBorder="1" applyAlignment="1">
      <alignment horizontal="center" vertical="center"/>
    </xf>
    <xf numFmtId="0" fontId="4" fillId="0" borderId="21" xfId="0" applyFont="1" applyBorder="1" applyAlignment="1">
      <alignment horizontal="center" vertical="center"/>
    </xf>
    <xf numFmtId="0" fontId="4" fillId="0" borderId="28" xfId="0" applyFont="1" applyBorder="1" applyAlignment="1">
      <alignment horizontal="center" vertical="center"/>
    </xf>
    <xf numFmtId="165" fontId="0" fillId="0" borderId="11" xfId="0" applyNumberFormat="1" applyBorder="1" applyAlignment="1">
      <alignment horizontal="center" vertical="center"/>
    </xf>
    <xf numFmtId="165" fontId="0" fillId="0" borderId="21" xfId="0" applyNumberFormat="1" applyBorder="1" applyAlignment="1">
      <alignment horizontal="center" vertical="center"/>
    </xf>
    <xf numFmtId="165" fontId="0" fillId="0" borderId="28" xfId="0" applyNumberFormat="1" applyBorder="1" applyAlignment="1">
      <alignment horizontal="center" vertical="center"/>
    </xf>
    <xf numFmtId="0" fontId="11" fillId="0" borderId="32" xfId="0" applyFont="1" applyBorder="1" applyAlignment="1">
      <alignment horizontal="center"/>
    </xf>
    <xf numFmtId="0" fontId="11" fillId="0" borderId="28" xfId="0" applyFont="1" applyBorder="1" applyAlignment="1">
      <alignment horizontal="center"/>
    </xf>
    <xf numFmtId="0" fontId="7" fillId="0" borderId="1" xfId="0" applyFont="1" applyFill="1" applyBorder="1" applyAlignment="1">
      <alignment horizontal="center" vertical="center"/>
    </xf>
    <xf numFmtId="0" fontId="7" fillId="0" borderId="2" xfId="0" applyFont="1" applyFill="1" applyBorder="1" applyAlignment="1">
      <alignment horizontal="center" vertical="center"/>
    </xf>
    <xf numFmtId="0" fontId="7" fillId="0" borderId="3" xfId="0" applyFont="1" applyFill="1" applyBorder="1" applyAlignment="1">
      <alignment horizontal="center" vertical="center"/>
    </xf>
    <xf numFmtId="0" fontId="7" fillId="3" borderId="0" xfId="0" applyFont="1" applyFill="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1" fontId="2" fillId="8" borderId="9" xfId="0" applyNumberFormat="1" applyFont="1" applyFill="1" applyBorder="1" applyAlignment="1"/>
    <xf numFmtId="0" fontId="14" fillId="8" borderId="4" xfId="0" applyFont="1" applyFill="1" applyBorder="1" applyAlignment="1">
      <alignment horizontal="center" vertical="center"/>
    </xf>
    <xf numFmtId="0" fontId="15" fillId="8" borderId="19" xfId="0" applyFont="1" applyFill="1" applyBorder="1" applyAlignment="1">
      <alignment horizontal="center" vertical="center"/>
    </xf>
    <xf numFmtId="0" fontId="15" fillId="8" borderId="5" xfId="0" applyFont="1" applyFill="1" applyBorder="1" applyAlignment="1">
      <alignment horizontal="center" vertical="center"/>
    </xf>
    <xf numFmtId="0" fontId="15" fillId="8" borderId="12" xfId="0" applyFont="1" applyFill="1" applyBorder="1" applyAlignment="1">
      <alignment horizontal="center" vertical="center"/>
    </xf>
    <xf numFmtId="0" fontId="15" fillId="8" borderId="29" xfId="0" applyFont="1" applyFill="1" applyBorder="1" applyAlignment="1">
      <alignment horizontal="center" vertical="center"/>
    </xf>
    <xf numFmtId="0" fontId="15" fillId="8" borderId="13" xfId="0" applyFont="1" applyFill="1" applyBorder="1" applyAlignment="1">
      <alignment horizontal="center" vertical="center"/>
    </xf>
  </cellXfs>
  <cellStyles count="1">
    <cellStyle name="Normal" xfId="0" builtinId="0"/>
  </cellStyles>
  <dxfs count="1010">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lor auto="1"/>
      </font>
      <fill>
        <patternFill>
          <bgColor theme="7" tint="-0.24994659260841701"/>
        </patternFill>
      </fill>
    </dxf>
    <dxf>
      <fill>
        <patternFill>
          <bgColor theme="7" tint="-0.24994659260841701"/>
        </patternFill>
      </fill>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theme="0"/>
      </font>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lor theme="0"/>
      </font>
    </dxf>
    <dxf>
      <font>
        <color theme="0"/>
      </font>
    </dxf>
    <dxf>
      <font>
        <color theme="0"/>
      </font>
    </dxf>
    <dxf>
      <font>
        <color rgb="FF9C5700"/>
      </font>
      <fill>
        <patternFill>
          <bgColor rgb="FFFFFF00"/>
        </patternFill>
      </fill>
    </dxf>
    <dxf>
      <font>
        <color rgb="FF9C0006"/>
      </font>
      <fill>
        <patternFill>
          <bgColor rgb="FFFF0000"/>
        </patternFill>
      </fill>
    </dxf>
    <dxf>
      <font>
        <color rgb="FF9C5700"/>
      </font>
      <fill>
        <patternFill>
          <bgColor rgb="FFFFFF00"/>
        </patternFill>
      </fill>
    </dxf>
    <dxf>
      <font>
        <color rgb="FF9C0006"/>
      </font>
      <fill>
        <patternFill>
          <bgColor rgb="FFFF0000"/>
        </patternFill>
      </fill>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
      <font>
        <condense val="0"/>
        <extend val="0"/>
        <color rgb="FF9C0006"/>
      </font>
    </dxf>
    <dxf>
      <fill>
        <patternFill>
          <bgColor rgb="FFFFC7CE"/>
        </patternFill>
      </fill>
    </dxf>
    <dxf>
      <border>
        <left style="thin">
          <color rgb="FF9C0006"/>
        </left>
        <right style="thin">
          <color rgb="FF9C0006"/>
        </right>
        <top style="thin">
          <color rgb="FF9C0006"/>
        </top>
        <bottom style="thin">
          <color rgb="FF9C0006"/>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C70434-0D04-4147-B837-1877EADD940A}">
  <sheetPr codeName="Feuil1">
    <pageSetUpPr fitToPage="1"/>
  </sheetPr>
  <dimension ref="A1:AC256"/>
  <sheetViews>
    <sheetView tabSelected="1" workbookViewId="0">
      <pane ySplit="4" topLeftCell="A5" activePane="bottomLeft" state="frozen"/>
      <selection pane="bottomLeft" activeCell="AL18" sqref="AL18"/>
    </sheetView>
  </sheetViews>
  <sheetFormatPr baseColWidth="10" defaultRowHeight="15" x14ac:dyDescent="0.25"/>
  <cols>
    <col min="1" max="1" width="5.85546875" bestFit="1" customWidth="1"/>
    <col min="2" max="2" width="22.28515625" style="102" customWidth="1"/>
    <col min="3" max="3" width="7.85546875" bestFit="1" customWidth="1"/>
    <col min="4" max="4" width="7.5703125" customWidth="1"/>
    <col min="5" max="5" width="6" bestFit="1" customWidth="1"/>
    <col min="6" max="6" width="7.42578125" bestFit="1" customWidth="1"/>
    <col min="7" max="7" width="4.42578125" bestFit="1" customWidth="1"/>
    <col min="8" max="8" width="11" bestFit="1" customWidth="1"/>
    <col min="9" max="9" width="10" bestFit="1" customWidth="1"/>
    <col min="10" max="27" width="4.28515625" customWidth="1"/>
    <col min="28" max="28" width="5.85546875" bestFit="1" customWidth="1"/>
    <col min="29" max="29" width="4.42578125" bestFit="1" customWidth="1"/>
    <col min="30" max="30" width="3.5703125" customWidth="1"/>
    <col min="31" max="37" width="3" customWidth="1"/>
  </cols>
  <sheetData>
    <row r="1" spans="1:29" ht="29.25" thickBot="1" x14ac:dyDescent="0.5">
      <c r="A1" s="139" t="s">
        <v>10</v>
      </c>
      <c r="B1" s="140"/>
      <c r="C1" s="140"/>
      <c r="D1" s="140"/>
      <c r="E1" s="140"/>
      <c r="F1" s="140"/>
      <c r="G1" s="140"/>
      <c r="H1" s="140"/>
      <c r="I1" s="141"/>
      <c r="J1" s="128" t="s">
        <v>13</v>
      </c>
      <c r="K1" s="129"/>
      <c r="L1" s="129"/>
      <c r="M1" s="129"/>
      <c r="N1" s="129"/>
      <c r="O1" s="129"/>
      <c r="P1" s="129"/>
      <c r="Q1" s="129"/>
      <c r="R1" s="129"/>
      <c r="S1" s="129"/>
      <c r="T1" s="129"/>
      <c r="U1" s="129"/>
      <c r="V1" s="129"/>
      <c r="W1" s="129"/>
      <c r="X1" s="129"/>
      <c r="Y1" s="129"/>
      <c r="Z1" s="129"/>
      <c r="AA1" s="130"/>
      <c r="AB1" s="163">
        <v>15</v>
      </c>
      <c r="AC1" s="1"/>
    </row>
    <row r="2" spans="1:29" ht="21.75" customHeight="1" thickBot="1" x14ac:dyDescent="0.3">
      <c r="A2" s="164" t="s">
        <v>119</v>
      </c>
      <c r="B2" s="165"/>
      <c r="C2" s="165"/>
      <c r="D2" s="166"/>
      <c r="E2" s="135" t="s">
        <v>0</v>
      </c>
      <c r="F2" s="136"/>
      <c r="G2" s="131" t="s">
        <v>1</v>
      </c>
      <c r="H2" s="132"/>
      <c r="I2" s="132"/>
      <c r="J2" s="32">
        <v>3</v>
      </c>
      <c r="K2" s="33">
        <v>15</v>
      </c>
      <c r="L2" s="33">
        <v>7</v>
      </c>
      <c r="M2" s="33">
        <v>11</v>
      </c>
      <c r="N2" s="33">
        <v>9</v>
      </c>
      <c r="O2" s="33">
        <v>1</v>
      </c>
      <c r="P2" s="33">
        <v>17</v>
      </c>
      <c r="Q2" s="33">
        <v>5</v>
      </c>
      <c r="R2" s="34">
        <v>13</v>
      </c>
      <c r="S2" s="32">
        <v>4</v>
      </c>
      <c r="T2" s="33">
        <v>16</v>
      </c>
      <c r="U2" s="33">
        <v>8</v>
      </c>
      <c r="V2" s="33">
        <v>12</v>
      </c>
      <c r="W2" s="33">
        <v>10</v>
      </c>
      <c r="X2" s="33">
        <v>2</v>
      </c>
      <c r="Y2" s="33">
        <v>18</v>
      </c>
      <c r="Z2" s="33">
        <v>6</v>
      </c>
      <c r="AA2" s="34">
        <v>14</v>
      </c>
      <c r="AB2" s="133" t="s">
        <v>2</v>
      </c>
      <c r="AC2" s="1"/>
    </row>
    <row r="3" spans="1:29" ht="21.75" customHeight="1" thickBot="1" x14ac:dyDescent="0.3">
      <c r="A3" s="167"/>
      <c r="B3" s="168"/>
      <c r="C3" s="168"/>
      <c r="D3" s="169"/>
      <c r="E3" s="137"/>
      <c r="F3" s="138"/>
      <c r="G3" s="24"/>
      <c r="H3" s="2"/>
      <c r="I3" s="2" t="s">
        <v>15</v>
      </c>
      <c r="J3" s="35">
        <v>5</v>
      </c>
      <c r="K3" s="36">
        <v>3</v>
      </c>
      <c r="L3" s="36">
        <v>4</v>
      </c>
      <c r="M3" s="36">
        <v>4</v>
      </c>
      <c r="N3" s="36">
        <v>3</v>
      </c>
      <c r="O3" s="36">
        <v>5</v>
      </c>
      <c r="P3" s="36">
        <v>4</v>
      </c>
      <c r="Q3" s="36">
        <v>4</v>
      </c>
      <c r="R3" s="37">
        <v>4</v>
      </c>
      <c r="S3" s="35">
        <v>5</v>
      </c>
      <c r="T3" s="36">
        <v>3</v>
      </c>
      <c r="U3" s="36">
        <v>4</v>
      </c>
      <c r="V3" s="36">
        <v>4</v>
      </c>
      <c r="W3" s="36">
        <v>3</v>
      </c>
      <c r="X3" s="36">
        <v>5</v>
      </c>
      <c r="Y3" s="36">
        <v>4</v>
      </c>
      <c r="Z3" s="36">
        <v>4</v>
      </c>
      <c r="AA3" s="37">
        <v>4</v>
      </c>
      <c r="AB3" s="134"/>
      <c r="AC3" s="1"/>
    </row>
    <row r="4" spans="1:29" ht="30.75" thickBot="1" x14ac:dyDescent="0.3">
      <c r="A4" s="3" t="s">
        <v>11</v>
      </c>
      <c r="B4" s="101"/>
      <c r="C4" s="51" t="s">
        <v>32</v>
      </c>
      <c r="D4" s="51" t="s">
        <v>40</v>
      </c>
      <c r="E4" s="4" t="s">
        <v>3</v>
      </c>
      <c r="F4" s="19" t="s">
        <v>4</v>
      </c>
      <c r="G4" s="53"/>
      <c r="H4" s="5" t="s">
        <v>5</v>
      </c>
      <c r="I4" s="31" t="s">
        <v>6</v>
      </c>
      <c r="J4" s="38">
        <v>1</v>
      </c>
      <c r="K4" s="39">
        <v>2</v>
      </c>
      <c r="L4" s="39">
        <v>3</v>
      </c>
      <c r="M4" s="39">
        <v>4</v>
      </c>
      <c r="N4" s="39">
        <v>5</v>
      </c>
      <c r="O4" s="39">
        <v>6</v>
      </c>
      <c r="P4" s="39">
        <v>7</v>
      </c>
      <c r="Q4" s="39">
        <v>8</v>
      </c>
      <c r="R4" s="40">
        <v>9</v>
      </c>
      <c r="S4" s="38">
        <v>10</v>
      </c>
      <c r="T4" s="39">
        <v>11</v>
      </c>
      <c r="U4" s="39">
        <v>12</v>
      </c>
      <c r="V4" s="39">
        <v>13</v>
      </c>
      <c r="W4" s="39">
        <v>14</v>
      </c>
      <c r="X4" s="39">
        <v>15</v>
      </c>
      <c r="Y4" s="39">
        <v>16</v>
      </c>
      <c r="Z4" s="39">
        <v>17</v>
      </c>
      <c r="AA4" s="40">
        <v>18</v>
      </c>
      <c r="AB4" s="134"/>
      <c r="AC4" s="1" t="s">
        <v>7</v>
      </c>
    </row>
    <row r="5" spans="1:29" ht="16.5" customHeight="1" x14ac:dyDescent="0.25">
      <c r="A5" s="119">
        <v>1</v>
      </c>
      <c r="B5" s="142" t="s">
        <v>57</v>
      </c>
      <c r="C5" s="145" t="s">
        <v>55</v>
      </c>
      <c r="D5" s="148" t="s">
        <v>56</v>
      </c>
      <c r="E5" s="151">
        <v>33.200000000000003</v>
      </c>
      <c r="F5" s="116">
        <f>Calcul!X5</f>
        <v>33</v>
      </c>
      <c r="G5" s="41" t="s">
        <v>7</v>
      </c>
      <c r="H5" s="42">
        <v>957556579</v>
      </c>
      <c r="I5" s="52">
        <v>848466999</v>
      </c>
      <c r="J5" s="7" t="str">
        <f>MID($H5,J$4,1)</f>
        <v>9</v>
      </c>
      <c r="K5" s="6" t="str">
        <f t="shared" ref="K5:R5" si="0">MID($H5,K$4,1)</f>
        <v>5</v>
      </c>
      <c r="L5" s="6" t="str">
        <f t="shared" si="0"/>
        <v>7</v>
      </c>
      <c r="M5" s="6" t="str">
        <f t="shared" si="0"/>
        <v>5</v>
      </c>
      <c r="N5" s="6" t="str">
        <f t="shared" si="0"/>
        <v>5</v>
      </c>
      <c r="O5" s="6" t="str">
        <f t="shared" si="0"/>
        <v>6</v>
      </c>
      <c r="P5" s="6" t="str">
        <f t="shared" si="0"/>
        <v>5</v>
      </c>
      <c r="Q5" s="6" t="str">
        <f t="shared" si="0"/>
        <v>7</v>
      </c>
      <c r="R5" s="6" t="str">
        <f t="shared" si="0"/>
        <v>9</v>
      </c>
      <c r="S5" s="6" t="str">
        <f>MID($I5,J$4,1)</f>
        <v>8</v>
      </c>
      <c r="T5" s="6" t="str">
        <f t="shared" ref="T5:AA5" si="1">MID($I5,K$4,1)</f>
        <v>4</v>
      </c>
      <c r="U5" s="6" t="str">
        <f t="shared" si="1"/>
        <v>8</v>
      </c>
      <c r="V5" s="6" t="str">
        <f t="shared" si="1"/>
        <v>4</v>
      </c>
      <c r="W5" s="6" t="str">
        <f t="shared" si="1"/>
        <v>6</v>
      </c>
      <c r="X5" s="6" t="str">
        <f t="shared" si="1"/>
        <v>6</v>
      </c>
      <c r="Y5" s="6" t="str">
        <f t="shared" si="1"/>
        <v>9</v>
      </c>
      <c r="Z5" s="6" t="str">
        <f t="shared" si="1"/>
        <v>9</v>
      </c>
      <c r="AA5" s="6" t="str">
        <f t="shared" si="1"/>
        <v>9</v>
      </c>
      <c r="AB5" s="8"/>
      <c r="AC5" s="9">
        <f>J5+K5+L5+M5+N5+O5+P5+Q5+R5+S5+T5+U5+V5+W5+X5+Y5+Z5+AA5</f>
        <v>121</v>
      </c>
    </row>
    <row r="6" spans="1:29" ht="18.75" customHeight="1" x14ac:dyDescent="0.25">
      <c r="A6" s="120"/>
      <c r="B6" s="143"/>
      <c r="C6" s="146"/>
      <c r="D6" s="149"/>
      <c r="E6" s="152"/>
      <c r="F6" s="117"/>
      <c r="G6" s="122" t="s">
        <v>9</v>
      </c>
      <c r="H6" s="123"/>
      <c r="I6" s="124"/>
      <c r="J6" s="23">
        <f>IF(($F5+0.5-(Calcul!$AC5*18))&gt;(J$2),1,0)+Calcul!$AC5</f>
        <v>2</v>
      </c>
      <c r="K6" s="10">
        <f>IF(($F5+0.5-(Calcul!$AC5*18))&gt;(K$2),1,0)+Calcul!$AC5</f>
        <v>2</v>
      </c>
      <c r="L6" s="10">
        <f>IF(($F5+0.5-(Calcul!$AC5*18))&gt;(L$2),1,0)+Calcul!$AC5</f>
        <v>2</v>
      </c>
      <c r="M6" s="10">
        <f>IF(($F5+0.5-(Calcul!$AC5*18))&gt;(M$2),1,0)+Calcul!$AC5</f>
        <v>2</v>
      </c>
      <c r="N6" s="10">
        <f>IF(($F5+0.5-(Calcul!$AC5*18))&gt;(N$2),1,0)+Calcul!$AC5</f>
        <v>2</v>
      </c>
      <c r="O6" s="10">
        <f>IF(($F5+0.5-(Calcul!$AC5*18))&gt;(O$2),1,0)+Calcul!$AC5</f>
        <v>2</v>
      </c>
      <c r="P6" s="10">
        <f>IF(($F5+0.5-(Calcul!$AC5*18))&gt;(P$2),1,0)+Calcul!$AC5</f>
        <v>1</v>
      </c>
      <c r="Q6" s="10">
        <f>IF(($F5+0.5-(Calcul!$AC5*18))&gt;(Q$2),1,0)+Calcul!$AC5</f>
        <v>2</v>
      </c>
      <c r="R6" s="10">
        <f>IF(($F5+0.5-(Calcul!$AC5*18))&gt;(R$2),1,0)+Calcul!$AC5</f>
        <v>2</v>
      </c>
      <c r="S6" s="10">
        <f>IF(($F5+0.5-(Calcul!$AC5*18))&gt;(S$2),1,0)+Calcul!$AC5</f>
        <v>2</v>
      </c>
      <c r="T6" s="10">
        <f>IF(($F5+0.5-(Calcul!$AC5*18))&gt;(T$2),1,0)+Calcul!$AC5</f>
        <v>1</v>
      </c>
      <c r="U6" s="10">
        <f>IF(($F5+0.5-(Calcul!$AC5*18))&gt;(U$2),1,0)+Calcul!$AC5</f>
        <v>2</v>
      </c>
      <c r="V6" s="10">
        <f>IF(($F5+0.5-(Calcul!$AC5*18))&gt;(V$2),1,0)+Calcul!$AC5</f>
        <v>2</v>
      </c>
      <c r="W6" s="10">
        <f>IF(($F5+0.5-(Calcul!$AC5*18))&gt;(W$2),1,0)+Calcul!$AC5</f>
        <v>2</v>
      </c>
      <c r="X6" s="10">
        <f>IF(($F5+0.5-(Calcul!$AC5*18))&gt;(X$2),1,0)+Calcul!$AC5</f>
        <v>2</v>
      </c>
      <c r="Y6" s="10">
        <f>IF(($F5+0.5-(Calcul!$AC5*18))&gt;(Y$2),1,0)+Calcul!$AC5</f>
        <v>1</v>
      </c>
      <c r="Z6" s="10">
        <f>IF(($F5+0.5-(Calcul!$AC5*18))&gt;(Z$2),1,0)+Calcul!$AC5</f>
        <v>2</v>
      </c>
      <c r="AA6" s="10">
        <f>IF(($F5+0.5-(Calcul!$AC5*18))&gt;(AA$2),1,0)+Calcul!$AC5</f>
        <v>2</v>
      </c>
      <c r="AB6" s="11"/>
      <c r="AC6" s="12"/>
    </row>
    <row r="7" spans="1:29" ht="15.75" customHeight="1" thickBot="1" x14ac:dyDescent="0.3">
      <c r="A7" s="120"/>
      <c r="B7" s="144"/>
      <c r="C7" s="147"/>
      <c r="D7" s="150"/>
      <c r="E7" s="153"/>
      <c r="F7" s="118"/>
      <c r="G7" s="125" t="s">
        <v>8</v>
      </c>
      <c r="H7" s="126"/>
      <c r="I7" s="127"/>
      <c r="J7" s="43">
        <f>IF((J$3+J6-J5+2)&gt;0,(J$3+J6-J5+2),0)</f>
        <v>0</v>
      </c>
      <c r="K7" s="44">
        <f t="shared" ref="K7:AA7" si="2">IF((K$3+K6-K5+2)&gt;0,(K$3+K6-K5+2),0)</f>
        <v>2</v>
      </c>
      <c r="L7" s="44">
        <f t="shared" si="2"/>
        <v>1</v>
      </c>
      <c r="M7" s="44">
        <f t="shared" si="2"/>
        <v>3</v>
      </c>
      <c r="N7" s="44">
        <f t="shared" si="2"/>
        <v>2</v>
      </c>
      <c r="O7" s="44">
        <f t="shared" si="2"/>
        <v>3</v>
      </c>
      <c r="P7" s="44">
        <f t="shared" si="2"/>
        <v>2</v>
      </c>
      <c r="Q7" s="44">
        <f t="shared" si="2"/>
        <v>1</v>
      </c>
      <c r="R7" s="44">
        <f t="shared" si="2"/>
        <v>0</v>
      </c>
      <c r="S7" s="44">
        <f t="shared" si="2"/>
        <v>1</v>
      </c>
      <c r="T7" s="44">
        <f t="shared" si="2"/>
        <v>2</v>
      </c>
      <c r="U7" s="44">
        <f t="shared" si="2"/>
        <v>0</v>
      </c>
      <c r="V7" s="44">
        <f t="shared" si="2"/>
        <v>4</v>
      </c>
      <c r="W7" s="44">
        <f t="shared" si="2"/>
        <v>1</v>
      </c>
      <c r="X7" s="44">
        <f t="shared" si="2"/>
        <v>3</v>
      </c>
      <c r="Y7" s="44">
        <f t="shared" si="2"/>
        <v>0</v>
      </c>
      <c r="Z7" s="44">
        <f t="shared" si="2"/>
        <v>0</v>
      </c>
      <c r="AA7" s="44">
        <f t="shared" si="2"/>
        <v>0</v>
      </c>
      <c r="AB7" s="13">
        <f>SUM(J7:AA7)</f>
        <v>25</v>
      </c>
      <c r="AC7" s="14"/>
    </row>
    <row r="8" spans="1:29" ht="15.75" customHeight="1" x14ac:dyDescent="0.25">
      <c r="A8" s="120"/>
      <c r="B8" s="142" t="s">
        <v>58</v>
      </c>
      <c r="C8" s="145" t="s">
        <v>22</v>
      </c>
      <c r="D8" s="148" t="s">
        <v>56</v>
      </c>
      <c r="E8" s="151">
        <v>35.6</v>
      </c>
      <c r="F8" s="116">
        <f>Calcul!X8</f>
        <v>29</v>
      </c>
      <c r="G8" s="45" t="s">
        <v>7</v>
      </c>
      <c r="H8" s="42">
        <v>737597676</v>
      </c>
      <c r="I8" s="52">
        <v>755457999</v>
      </c>
      <c r="J8" s="7" t="str">
        <f>MID($H8,J$4,1)</f>
        <v>7</v>
      </c>
      <c r="K8" s="6" t="str">
        <f t="shared" ref="K8:R8" si="3">MID($H8,K$4,1)</f>
        <v>3</v>
      </c>
      <c r="L8" s="6" t="str">
        <f t="shared" si="3"/>
        <v>7</v>
      </c>
      <c r="M8" s="6" t="str">
        <f t="shared" si="3"/>
        <v>5</v>
      </c>
      <c r="N8" s="6" t="str">
        <f t="shared" si="3"/>
        <v>9</v>
      </c>
      <c r="O8" s="6" t="str">
        <f t="shared" si="3"/>
        <v>7</v>
      </c>
      <c r="P8" s="6" t="str">
        <f t="shared" si="3"/>
        <v>6</v>
      </c>
      <c r="Q8" s="6" t="str">
        <f t="shared" si="3"/>
        <v>7</v>
      </c>
      <c r="R8" s="6" t="str">
        <f t="shared" si="3"/>
        <v>6</v>
      </c>
      <c r="S8" s="6" t="str">
        <f>MID($I8,J$4,1)</f>
        <v>7</v>
      </c>
      <c r="T8" s="6" t="str">
        <f t="shared" ref="T8:AA8" si="4">MID($I8,K$4,1)</f>
        <v>5</v>
      </c>
      <c r="U8" s="6" t="str">
        <f t="shared" si="4"/>
        <v>5</v>
      </c>
      <c r="V8" s="6" t="str">
        <f t="shared" si="4"/>
        <v>4</v>
      </c>
      <c r="W8" s="6" t="str">
        <f t="shared" si="4"/>
        <v>5</v>
      </c>
      <c r="X8" s="6" t="str">
        <f t="shared" si="4"/>
        <v>7</v>
      </c>
      <c r="Y8" s="6" t="str">
        <f t="shared" si="4"/>
        <v>9</v>
      </c>
      <c r="Z8" s="6" t="str">
        <f t="shared" si="4"/>
        <v>9</v>
      </c>
      <c r="AA8" s="6" t="str">
        <f t="shared" si="4"/>
        <v>9</v>
      </c>
      <c r="AB8" s="15"/>
      <c r="AC8" s="9">
        <f>J8+K8+L8+M8+N8+O8+P8+Q8+R8+S8+T8+U8+V8+W8+X8+Y8+Z8+AA8</f>
        <v>117</v>
      </c>
    </row>
    <row r="9" spans="1:29" ht="15.75" customHeight="1" x14ac:dyDescent="0.25">
      <c r="A9" s="120"/>
      <c r="B9" s="143"/>
      <c r="C9" s="146"/>
      <c r="D9" s="149"/>
      <c r="E9" s="152"/>
      <c r="F9" s="117"/>
      <c r="G9" s="110" t="s">
        <v>9</v>
      </c>
      <c r="H9" s="111"/>
      <c r="I9" s="112"/>
      <c r="J9" s="23">
        <f>IF(($F8+0.5-(Calcul!$AC8*18))&gt;(J$2),1,0)+Calcul!$AC8</f>
        <v>2</v>
      </c>
      <c r="K9" s="10">
        <f>IF(($F8+0.5-(Calcul!$AC8*18))&gt;(K$2),1,0)+Calcul!$AC8</f>
        <v>1</v>
      </c>
      <c r="L9" s="10">
        <f>IF(($F8+0.5-(Calcul!$AC8*18))&gt;(L$2),1,0)+Calcul!$AC8</f>
        <v>2</v>
      </c>
      <c r="M9" s="10">
        <f>IF(($F8+0.5-(Calcul!$AC8*18))&gt;(M$2),1,0)+Calcul!$AC8</f>
        <v>2</v>
      </c>
      <c r="N9" s="10">
        <f>IF(($F8+0.5-(Calcul!$AC8*18))&gt;(N$2),1,0)+Calcul!$AC8</f>
        <v>2</v>
      </c>
      <c r="O9" s="10">
        <f>IF(($F8+0.5-(Calcul!$AC8*18))&gt;(O$2),1,0)+Calcul!$AC8</f>
        <v>2</v>
      </c>
      <c r="P9" s="10">
        <f>IF(($F8+0.5-(Calcul!$AC8*18))&gt;(P$2),1,0)+Calcul!$AC8</f>
        <v>1</v>
      </c>
      <c r="Q9" s="10">
        <f>IF(($F8+0.5-(Calcul!$AC8*18))&gt;(Q$2),1,0)+Calcul!$AC8</f>
        <v>2</v>
      </c>
      <c r="R9" s="10">
        <f>IF(($F8+0.5-(Calcul!$AC8*18))&gt;(R$2),1,0)+Calcul!$AC8</f>
        <v>1</v>
      </c>
      <c r="S9" s="10">
        <f>IF(($F8+0.5-(Calcul!$AC8*18))&gt;(S$2),1,0)+Calcul!$AC8</f>
        <v>2</v>
      </c>
      <c r="T9" s="10">
        <f>IF(($F8+0.5-(Calcul!$AC8*18))&gt;(T$2),1,0)+Calcul!$AC8</f>
        <v>1</v>
      </c>
      <c r="U9" s="10">
        <f>IF(($F8+0.5-(Calcul!$AC8*18))&gt;(U$2),1,0)+Calcul!$AC8</f>
        <v>2</v>
      </c>
      <c r="V9" s="10">
        <f>IF(($F8+0.5-(Calcul!$AC8*18))&gt;(V$2),1,0)+Calcul!$AC8</f>
        <v>1</v>
      </c>
      <c r="W9" s="10">
        <f>IF(($F8+0.5-(Calcul!$AC8*18))&gt;(W$2),1,0)+Calcul!$AC8</f>
        <v>2</v>
      </c>
      <c r="X9" s="10">
        <f>IF(($F8+0.5-(Calcul!$AC8*18))&gt;(X$2),1,0)+Calcul!$AC8</f>
        <v>2</v>
      </c>
      <c r="Y9" s="10">
        <f>IF(($F8+0.5-(Calcul!$AC8*18))&gt;(Y$2),1,0)+Calcul!$AC8</f>
        <v>1</v>
      </c>
      <c r="Z9" s="10">
        <f>IF(($F8+0.5-(Calcul!$AC8*18))&gt;(Z$2),1,0)+Calcul!$AC8</f>
        <v>2</v>
      </c>
      <c r="AA9" s="10">
        <f>IF(($F8+0.5-(Calcul!$AC8*18))&gt;(AA$2),1,0)+Calcul!$AC8</f>
        <v>1</v>
      </c>
      <c r="AB9" s="16"/>
      <c r="AC9" s="12"/>
    </row>
    <row r="10" spans="1:29" ht="15.75" customHeight="1" thickBot="1" x14ac:dyDescent="0.3">
      <c r="A10" s="121"/>
      <c r="B10" s="144"/>
      <c r="C10" s="147"/>
      <c r="D10" s="150"/>
      <c r="E10" s="153"/>
      <c r="F10" s="118"/>
      <c r="G10" s="113" t="s">
        <v>8</v>
      </c>
      <c r="H10" s="114"/>
      <c r="I10" s="115"/>
      <c r="J10" s="46">
        <f>IF((J$3+J9-J8+2)&gt;0,(J$3+J9-J8+2),0)</f>
        <v>2</v>
      </c>
      <c r="K10" s="25">
        <f t="shared" ref="K10:AA10" si="5">IF((K$3+K9-K8+2)&gt;0,(K$3+K9-K8+2),0)</f>
        <v>3</v>
      </c>
      <c r="L10" s="25">
        <f t="shared" si="5"/>
        <v>1</v>
      </c>
      <c r="M10" s="25">
        <f t="shared" si="5"/>
        <v>3</v>
      </c>
      <c r="N10" s="25">
        <f t="shared" si="5"/>
        <v>0</v>
      </c>
      <c r="O10" s="25">
        <f t="shared" si="5"/>
        <v>2</v>
      </c>
      <c r="P10" s="25">
        <f t="shared" si="5"/>
        <v>1</v>
      </c>
      <c r="Q10" s="25">
        <f t="shared" si="5"/>
        <v>1</v>
      </c>
      <c r="R10" s="25">
        <f t="shared" si="5"/>
        <v>1</v>
      </c>
      <c r="S10" s="25">
        <f t="shared" si="5"/>
        <v>2</v>
      </c>
      <c r="T10" s="25">
        <f t="shared" si="5"/>
        <v>1</v>
      </c>
      <c r="U10" s="25">
        <f t="shared" si="5"/>
        <v>3</v>
      </c>
      <c r="V10" s="25">
        <f t="shared" si="5"/>
        <v>3</v>
      </c>
      <c r="W10" s="25">
        <f t="shared" si="5"/>
        <v>2</v>
      </c>
      <c r="X10" s="25">
        <f t="shared" si="5"/>
        <v>2</v>
      </c>
      <c r="Y10" s="25">
        <f t="shared" si="5"/>
        <v>0</v>
      </c>
      <c r="Z10" s="25">
        <f t="shared" si="5"/>
        <v>0</v>
      </c>
      <c r="AA10" s="25">
        <f t="shared" si="5"/>
        <v>0</v>
      </c>
      <c r="AB10" s="13">
        <f>SUM(J10:AA10)</f>
        <v>27</v>
      </c>
      <c r="AC10" s="14"/>
    </row>
    <row r="11" spans="1:29" ht="15.75" thickBot="1" x14ac:dyDescent="0.3">
      <c r="E11" s="100"/>
      <c r="G11" s="154" t="s">
        <v>30</v>
      </c>
      <c r="H11" s="155"/>
      <c r="I11" s="155"/>
      <c r="J11" s="47">
        <f t="shared" ref="J11:AA11" si="6">IF(J7&gt;J10,(J7*10)+J10,(J10*10)+J7)</f>
        <v>20</v>
      </c>
      <c r="K11" s="48">
        <f t="shared" si="6"/>
        <v>32</v>
      </c>
      <c r="L11" s="48">
        <f t="shared" si="6"/>
        <v>11</v>
      </c>
      <c r="M11" s="48">
        <f t="shared" si="6"/>
        <v>33</v>
      </c>
      <c r="N11" s="48">
        <f t="shared" si="6"/>
        <v>20</v>
      </c>
      <c r="O11" s="48">
        <f t="shared" si="6"/>
        <v>32</v>
      </c>
      <c r="P11" s="48">
        <f t="shared" si="6"/>
        <v>21</v>
      </c>
      <c r="Q11" s="48">
        <f t="shared" si="6"/>
        <v>11</v>
      </c>
      <c r="R11" s="48">
        <f t="shared" si="6"/>
        <v>10</v>
      </c>
      <c r="S11" s="48">
        <f t="shared" si="6"/>
        <v>21</v>
      </c>
      <c r="T11" s="48">
        <f t="shared" si="6"/>
        <v>21</v>
      </c>
      <c r="U11" s="48">
        <f t="shared" si="6"/>
        <v>30</v>
      </c>
      <c r="V11" s="48">
        <f t="shared" si="6"/>
        <v>43</v>
      </c>
      <c r="W11" s="48">
        <f t="shared" si="6"/>
        <v>21</v>
      </c>
      <c r="X11" s="48">
        <f t="shared" si="6"/>
        <v>32</v>
      </c>
      <c r="Y11" s="48">
        <f t="shared" si="6"/>
        <v>0</v>
      </c>
      <c r="Z11" s="48">
        <f t="shared" si="6"/>
        <v>0</v>
      </c>
      <c r="AA11" s="49">
        <f t="shared" si="6"/>
        <v>0</v>
      </c>
      <c r="AB11" s="108">
        <f>SUM(J11:AA11)</f>
        <v>358</v>
      </c>
      <c r="AC11" s="109"/>
    </row>
    <row r="12" spans="1:29" ht="15" customHeight="1" x14ac:dyDescent="0.25">
      <c r="A12" s="119">
        <v>2</v>
      </c>
      <c r="B12" s="142" t="s">
        <v>59</v>
      </c>
      <c r="C12" s="145" t="s">
        <v>22</v>
      </c>
      <c r="D12" s="148" t="s">
        <v>18</v>
      </c>
      <c r="E12" s="151">
        <v>12.6</v>
      </c>
      <c r="F12" s="116">
        <f>Calcul!X12</f>
        <v>10</v>
      </c>
      <c r="G12" s="41" t="s">
        <v>7</v>
      </c>
      <c r="H12" s="42">
        <v>936456473</v>
      </c>
      <c r="I12" s="52">
        <v>674437999</v>
      </c>
      <c r="J12" s="7" t="str">
        <f>MID($H12,J$4,1)</f>
        <v>9</v>
      </c>
      <c r="K12" s="6" t="str">
        <f t="shared" ref="K12:R12" si="7">MID($H12,K$4,1)</f>
        <v>3</v>
      </c>
      <c r="L12" s="6" t="str">
        <f t="shared" si="7"/>
        <v>6</v>
      </c>
      <c r="M12" s="6" t="str">
        <f t="shared" si="7"/>
        <v>4</v>
      </c>
      <c r="N12" s="6" t="str">
        <f t="shared" si="7"/>
        <v>5</v>
      </c>
      <c r="O12" s="6" t="str">
        <f t="shared" si="7"/>
        <v>6</v>
      </c>
      <c r="P12" s="6" t="str">
        <f t="shared" si="7"/>
        <v>4</v>
      </c>
      <c r="Q12" s="6" t="str">
        <f t="shared" si="7"/>
        <v>7</v>
      </c>
      <c r="R12" s="6" t="str">
        <f t="shared" si="7"/>
        <v>3</v>
      </c>
      <c r="S12" s="6" t="str">
        <f>MID($I12,J$4,1)</f>
        <v>6</v>
      </c>
      <c r="T12" s="6" t="str">
        <f t="shared" ref="T12" si="8">MID($I12,K$4,1)</f>
        <v>7</v>
      </c>
      <c r="U12" s="6" t="str">
        <f t="shared" ref="U12" si="9">MID($I12,L$4,1)</f>
        <v>4</v>
      </c>
      <c r="V12" s="6" t="str">
        <f t="shared" ref="V12" si="10">MID($I12,M$4,1)</f>
        <v>4</v>
      </c>
      <c r="W12" s="6" t="str">
        <f t="shared" ref="W12" si="11">MID($I12,N$4,1)</f>
        <v>3</v>
      </c>
      <c r="X12" s="6" t="str">
        <f t="shared" ref="X12" si="12">MID($I12,O$4,1)</f>
        <v>7</v>
      </c>
      <c r="Y12" s="6" t="str">
        <f t="shared" ref="Y12" si="13">MID($I12,P$4,1)</f>
        <v>9</v>
      </c>
      <c r="Z12" s="6" t="str">
        <f t="shared" ref="Z12" si="14">MID($I12,Q$4,1)</f>
        <v>9</v>
      </c>
      <c r="AA12" s="6" t="str">
        <f t="shared" ref="AA12" si="15">MID($I12,R$4,1)</f>
        <v>9</v>
      </c>
      <c r="AB12" s="8"/>
      <c r="AC12" s="9">
        <f>J12+K12+L12+M12+N12+O12+P12+Q12+R12+S12+T12+U12+V12+W12+X12+Y12+Z12+AA12</f>
        <v>105</v>
      </c>
    </row>
    <row r="13" spans="1:29" ht="15.75" customHeight="1" x14ac:dyDescent="0.25">
      <c r="A13" s="120"/>
      <c r="B13" s="143"/>
      <c r="C13" s="146"/>
      <c r="D13" s="149"/>
      <c r="E13" s="152"/>
      <c r="F13" s="117"/>
      <c r="G13" s="122" t="s">
        <v>9</v>
      </c>
      <c r="H13" s="123"/>
      <c r="I13" s="124"/>
      <c r="J13" s="23">
        <f>IF(($F12+0.5-(Calcul!$AC12*18))&gt;(J$2),1,0)+Calcul!$AC12</f>
        <v>1</v>
      </c>
      <c r="K13" s="10">
        <f>IF(($F12+0.5-(Calcul!$AC12*18))&gt;(K$2),1,0)+Calcul!$AC12</f>
        <v>0</v>
      </c>
      <c r="L13" s="10">
        <f>IF(($F12+0.5-(Calcul!$AC12*18))&gt;(L$2),1,0)+Calcul!$AC12</f>
        <v>1</v>
      </c>
      <c r="M13" s="10">
        <f>IF(($F12+0.5-(Calcul!$AC12*18))&gt;(M$2),1,0)+Calcul!$AC12</f>
        <v>0</v>
      </c>
      <c r="N13" s="10">
        <f>IF(($F12+0.5-(Calcul!$AC12*18))&gt;(N$2),1,0)+Calcul!$AC12</f>
        <v>1</v>
      </c>
      <c r="O13" s="10">
        <f>IF(($F12+0.5-(Calcul!$AC12*18))&gt;(O$2),1,0)+Calcul!$AC12</f>
        <v>1</v>
      </c>
      <c r="P13" s="10">
        <f>IF(($F12+0.5-(Calcul!$AC12*18))&gt;(P$2),1,0)+Calcul!$AC12</f>
        <v>0</v>
      </c>
      <c r="Q13" s="10">
        <f>IF(($F12+0.5-(Calcul!$AC12*18))&gt;(Q$2),1,0)+Calcul!$AC12</f>
        <v>1</v>
      </c>
      <c r="R13" s="10">
        <f>IF(($F12+0.5-(Calcul!$AC12*18))&gt;(R$2),1,0)+Calcul!$AC12</f>
        <v>0</v>
      </c>
      <c r="S13" s="10">
        <f>IF(($F12+0.5-(Calcul!$AC12*18))&gt;(S$2),1,0)+Calcul!$AC12</f>
        <v>1</v>
      </c>
      <c r="T13" s="10">
        <f>IF(($F12+0.5-(Calcul!$AC12*18))&gt;(T$2),1,0)+Calcul!$AC12</f>
        <v>0</v>
      </c>
      <c r="U13" s="10">
        <f>IF(($F12+0.5-(Calcul!$AC12*18))&gt;(U$2),1,0)+Calcul!$AC12</f>
        <v>1</v>
      </c>
      <c r="V13" s="10">
        <f>IF(($F12+0.5-(Calcul!$AC12*18))&gt;(V$2),1,0)+Calcul!$AC12</f>
        <v>0</v>
      </c>
      <c r="W13" s="10">
        <f>IF(($F12+0.5-(Calcul!$AC12*18))&gt;(W$2),1,0)+Calcul!$AC12</f>
        <v>1</v>
      </c>
      <c r="X13" s="10">
        <f>IF(($F12+0.5-(Calcul!$AC12*18))&gt;(X$2),1,0)+Calcul!$AC12</f>
        <v>1</v>
      </c>
      <c r="Y13" s="10">
        <f>IF(($F12+0.5-(Calcul!$AC12*18))&gt;(Y$2),1,0)+Calcul!$AC12</f>
        <v>0</v>
      </c>
      <c r="Z13" s="10">
        <f>IF(($F12+0.5-(Calcul!$AC12*18))&gt;(Z$2),1,0)+Calcul!$AC12</f>
        <v>1</v>
      </c>
      <c r="AA13" s="10">
        <f>IF(($F12+0.5-(Calcul!$AC12*18))&gt;(AA$2),1,0)+Calcul!$AC12</f>
        <v>0</v>
      </c>
      <c r="AB13" s="11"/>
      <c r="AC13" s="12"/>
    </row>
    <row r="14" spans="1:29" ht="15.75" customHeight="1" thickBot="1" x14ac:dyDescent="0.3">
      <c r="A14" s="120"/>
      <c r="B14" s="144"/>
      <c r="C14" s="147"/>
      <c r="D14" s="150"/>
      <c r="E14" s="153"/>
      <c r="F14" s="118"/>
      <c r="G14" s="125" t="s">
        <v>8</v>
      </c>
      <c r="H14" s="126"/>
      <c r="I14" s="127"/>
      <c r="J14" s="43">
        <f>IF((J$3+J13-J12+2)&gt;0,(J$3+J13-J12+2),0)</f>
        <v>0</v>
      </c>
      <c r="K14" s="44">
        <f t="shared" ref="K14" si="16">IF((K$3+K13-K12+2)&gt;0,(K$3+K13-K12+2),0)</f>
        <v>2</v>
      </c>
      <c r="L14" s="44">
        <f t="shared" ref="L14" si="17">IF((L$3+L13-L12+2)&gt;0,(L$3+L13-L12+2),0)</f>
        <v>1</v>
      </c>
      <c r="M14" s="44">
        <f t="shared" ref="M14" si="18">IF((M$3+M13-M12+2)&gt;0,(M$3+M13-M12+2),0)</f>
        <v>2</v>
      </c>
      <c r="N14" s="44">
        <f t="shared" ref="N14" si="19">IF((N$3+N13-N12+2)&gt;0,(N$3+N13-N12+2),0)</f>
        <v>1</v>
      </c>
      <c r="O14" s="44">
        <f t="shared" ref="O14" si="20">IF((O$3+O13-O12+2)&gt;0,(O$3+O13-O12+2),0)</f>
        <v>2</v>
      </c>
      <c r="P14" s="44">
        <f t="shared" ref="P14" si="21">IF((P$3+P13-P12+2)&gt;0,(P$3+P13-P12+2),0)</f>
        <v>2</v>
      </c>
      <c r="Q14" s="44">
        <f t="shared" ref="Q14" si="22">IF((Q$3+Q13-Q12+2)&gt;0,(Q$3+Q13-Q12+2),0)</f>
        <v>0</v>
      </c>
      <c r="R14" s="44">
        <f t="shared" ref="R14" si="23">IF((R$3+R13-R12+2)&gt;0,(R$3+R13-R12+2),0)</f>
        <v>3</v>
      </c>
      <c r="S14" s="44">
        <f t="shared" ref="S14" si="24">IF((S$3+S13-S12+2)&gt;0,(S$3+S13-S12+2),0)</f>
        <v>2</v>
      </c>
      <c r="T14" s="44">
        <f t="shared" ref="T14" si="25">IF((T$3+T13-T12+2)&gt;0,(T$3+T13-T12+2),0)</f>
        <v>0</v>
      </c>
      <c r="U14" s="44">
        <f t="shared" ref="U14" si="26">IF((U$3+U13-U12+2)&gt;0,(U$3+U13-U12+2),0)</f>
        <v>3</v>
      </c>
      <c r="V14" s="44">
        <f t="shared" ref="V14" si="27">IF((V$3+V13-V12+2)&gt;0,(V$3+V13-V12+2),0)</f>
        <v>2</v>
      </c>
      <c r="W14" s="44">
        <f t="shared" ref="W14" si="28">IF((W$3+W13-W12+2)&gt;0,(W$3+W13-W12+2),0)</f>
        <v>3</v>
      </c>
      <c r="X14" s="44">
        <f t="shared" ref="X14" si="29">IF((X$3+X13-X12+2)&gt;0,(X$3+X13-X12+2),0)</f>
        <v>1</v>
      </c>
      <c r="Y14" s="44">
        <f t="shared" ref="Y14" si="30">IF((Y$3+Y13-Y12+2)&gt;0,(Y$3+Y13-Y12+2),0)</f>
        <v>0</v>
      </c>
      <c r="Z14" s="44">
        <f t="shared" ref="Z14" si="31">IF((Z$3+Z13-Z12+2)&gt;0,(Z$3+Z13-Z12+2),0)</f>
        <v>0</v>
      </c>
      <c r="AA14" s="44">
        <f t="shared" ref="AA14" si="32">IF((AA$3+AA13-AA12+2)&gt;0,(AA$3+AA13-AA12+2),0)</f>
        <v>0</v>
      </c>
      <c r="AB14" s="13">
        <f>SUM(J14:AA14)</f>
        <v>24</v>
      </c>
      <c r="AC14" s="14"/>
    </row>
    <row r="15" spans="1:29" ht="15" customHeight="1" x14ac:dyDescent="0.25">
      <c r="A15" s="120"/>
      <c r="B15" s="142" t="s">
        <v>60</v>
      </c>
      <c r="C15" s="145" t="s">
        <v>22</v>
      </c>
      <c r="D15" s="148" t="s">
        <v>18</v>
      </c>
      <c r="E15" s="151">
        <v>19.3</v>
      </c>
      <c r="F15" s="116">
        <f>Calcul!X15</f>
        <v>17</v>
      </c>
      <c r="G15" s="45" t="s">
        <v>7</v>
      </c>
      <c r="H15" s="42">
        <v>636556455</v>
      </c>
      <c r="I15" s="52">
        <v>654536999</v>
      </c>
      <c r="J15" s="7" t="str">
        <f>MID($H15,J$4,1)</f>
        <v>6</v>
      </c>
      <c r="K15" s="6" t="str">
        <f t="shared" ref="K15:R15" si="33">MID($H15,K$4,1)</f>
        <v>3</v>
      </c>
      <c r="L15" s="6" t="str">
        <f t="shared" si="33"/>
        <v>6</v>
      </c>
      <c r="M15" s="6" t="str">
        <f t="shared" si="33"/>
        <v>5</v>
      </c>
      <c r="N15" s="6" t="str">
        <f t="shared" si="33"/>
        <v>5</v>
      </c>
      <c r="O15" s="6" t="str">
        <f t="shared" si="33"/>
        <v>6</v>
      </c>
      <c r="P15" s="6" t="str">
        <f t="shared" si="33"/>
        <v>4</v>
      </c>
      <c r="Q15" s="6" t="str">
        <f t="shared" si="33"/>
        <v>5</v>
      </c>
      <c r="R15" s="6" t="str">
        <f t="shared" si="33"/>
        <v>5</v>
      </c>
      <c r="S15" s="6" t="str">
        <f>MID($I15,J$4,1)</f>
        <v>6</v>
      </c>
      <c r="T15" s="6" t="str">
        <f t="shared" ref="T15" si="34">MID($I15,K$4,1)</f>
        <v>5</v>
      </c>
      <c r="U15" s="6" t="str">
        <f t="shared" ref="U15" si="35">MID($I15,L$4,1)</f>
        <v>4</v>
      </c>
      <c r="V15" s="6" t="str">
        <f t="shared" ref="V15" si="36">MID($I15,M$4,1)</f>
        <v>5</v>
      </c>
      <c r="W15" s="6" t="str">
        <f t="shared" ref="W15" si="37">MID($I15,N$4,1)</f>
        <v>3</v>
      </c>
      <c r="X15" s="6" t="str">
        <f t="shared" ref="X15" si="38">MID($I15,O$4,1)</f>
        <v>6</v>
      </c>
      <c r="Y15" s="6" t="str">
        <f t="shared" ref="Y15" si="39">MID($I15,P$4,1)</f>
        <v>9</v>
      </c>
      <c r="Z15" s="6" t="str">
        <f t="shared" ref="Z15" si="40">MID($I15,Q$4,1)</f>
        <v>9</v>
      </c>
      <c r="AA15" s="6" t="str">
        <f t="shared" ref="AA15" si="41">MID($I15,R$4,1)</f>
        <v>9</v>
      </c>
      <c r="AB15" s="15"/>
      <c r="AC15" s="9">
        <f>J15+K15+L15+M15+N15+O15+P15+Q15+R15+S15+T15+U15+V15+W15+X15+Y15+Z15+AA15</f>
        <v>101</v>
      </c>
    </row>
    <row r="16" spans="1:29" ht="15.75" customHeight="1" x14ac:dyDescent="0.25">
      <c r="A16" s="120"/>
      <c r="B16" s="143"/>
      <c r="C16" s="146"/>
      <c r="D16" s="149"/>
      <c r="E16" s="152"/>
      <c r="F16" s="117"/>
      <c r="G16" s="110" t="s">
        <v>9</v>
      </c>
      <c r="H16" s="111"/>
      <c r="I16" s="112"/>
      <c r="J16" s="23">
        <f>IF(($F15+0.5-(Calcul!$AC15*18))&gt;(J$2),1,0)+Calcul!$AC15</f>
        <v>1</v>
      </c>
      <c r="K16" s="10">
        <f>IF(($F15+0.5-(Calcul!$AC15*18))&gt;(K$2),1,0)+Calcul!$AC15</f>
        <v>1</v>
      </c>
      <c r="L16" s="10">
        <f>IF(($F15+0.5-(Calcul!$AC15*18))&gt;(L$2),1,0)+Calcul!$AC15</f>
        <v>1</v>
      </c>
      <c r="M16" s="10">
        <f>IF(($F15+0.5-(Calcul!$AC15*18))&gt;(M$2),1,0)+Calcul!$AC15</f>
        <v>1</v>
      </c>
      <c r="N16" s="10">
        <f>IF(($F15+0.5-(Calcul!$AC15*18))&gt;(N$2),1,0)+Calcul!$AC15</f>
        <v>1</v>
      </c>
      <c r="O16" s="10">
        <f>IF(($F15+0.5-(Calcul!$AC15*18))&gt;(O$2),1,0)+Calcul!$AC15</f>
        <v>1</v>
      </c>
      <c r="P16" s="10">
        <f>IF(($F15+0.5-(Calcul!$AC15*18))&gt;(P$2),1,0)+Calcul!$AC15</f>
        <v>1</v>
      </c>
      <c r="Q16" s="10">
        <f>IF(($F15+0.5-(Calcul!$AC15*18))&gt;(Q$2),1,0)+Calcul!$AC15</f>
        <v>1</v>
      </c>
      <c r="R16" s="10">
        <f>IF(($F15+0.5-(Calcul!$AC15*18))&gt;(R$2),1,0)+Calcul!$AC15</f>
        <v>1</v>
      </c>
      <c r="S16" s="10">
        <f>IF(($F15+0.5-(Calcul!$AC15*18))&gt;(S$2),1,0)+Calcul!$AC15</f>
        <v>1</v>
      </c>
      <c r="T16" s="10">
        <f>IF(($F15+0.5-(Calcul!$AC15*18))&gt;(T$2),1,0)+Calcul!$AC15</f>
        <v>1</v>
      </c>
      <c r="U16" s="10">
        <f>IF(($F15+0.5-(Calcul!$AC15*18))&gt;(U$2),1,0)+Calcul!$AC15</f>
        <v>1</v>
      </c>
      <c r="V16" s="10">
        <f>IF(($F15+0.5-(Calcul!$AC15*18))&gt;(V$2),1,0)+Calcul!$AC15</f>
        <v>1</v>
      </c>
      <c r="W16" s="10">
        <f>IF(($F15+0.5-(Calcul!$AC15*18))&gt;(W$2),1,0)+Calcul!$AC15</f>
        <v>1</v>
      </c>
      <c r="X16" s="10">
        <f>IF(($F15+0.5-(Calcul!$AC15*18))&gt;(X$2),1,0)+Calcul!$AC15</f>
        <v>1</v>
      </c>
      <c r="Y16" s="10">
        <f>IF(($F15+0.5-(Calcul!$AC15*18))&gt;(Y$2),1,0)+Calcul!$AC15</f>
        <v>0</v>
      </c>
      <c r="Z16" s="10">
        <f>IF(($F15+0.5-(Calcul!$AC15*18))&gt;(Z$2),1,0)+Calcul!$AC15</f>
        <v>1</v>
      </c>
      <c r="AA16" s="10">
        <f>IF(($F15+0.5-(Calcul!$AC15*18))&gt;(AA$2),1,0)+Calcul!$AC15</f>
        <v>1</v>
      </c>
      <c r="AB16" s="16"/>
      <c r="AC16" s="12"/>
    </row>
    <row r="17" spans="1:29" ht="15.75" customHeight="1" thickBot="1" x14ac:dyDescent="0.3">
      <c r="A17" s="121"/>
      <c r="B17" s="144"/>
      <c r="C17" s="147"/>
      <c r="D17" s="150"/>
      <c r="E17" s="153"/>
      <c r="F17" s="118"/>
      <c r="G17" s="113" t="s">
        <v>8</v>
      </c>
      <c r="H17" s="114"/>
      <c r="I17" s="115"/>
      <c r="J17" s="46">
        <f>IF((J$3+J16-J15+2)&gt;0,(J$3+J16-J15+2),0)</f>
        <v>2</v>
      </c>
      <c r="K17" s="25">
        <f t="shared" ref="K17" si="42">IF((K$3+K16-K15+2)&gt;0,(K$3+K16-K15+2),0)</f>
        <v>3</v>
      </c>
      <c r="L17" s="25">
        <f t="shared" ref="L17" si="43">IF((L$3+L16-L15+2)&gt;0,(L$3+L16-L15+2),0)</f>
        <v>1</v>
      </c>
      <c r="M17" s="25">
        <f t="shared" ref="M17" si="44">IF((M$3+M16-M15+2)&gt;0,(M$3+M16-M15+2),0)</f>
        <v>2</v>
      </c>
      <c r="N17" s="25">
        <f t="shared" ref="N17" si="45">IF((N$3+N16-N15+2)&gt;0,(N$3+N16-N15+2),0)</f>
        <v>1</v>
      </c>
      <c r="O17" s="25">
        <f t="shared" ref="O17" si="46">IF((O$3+O16-O15+2)&gt;0,(O$3+O16-O15+2),0)</f>
        <v>2</v>
      </c>
      <c r="P17" s="25">
        <f t="shared" ref="P17" si="47">IF((P$3+P16-P15+2)&gt;0,(P$3+P16-P15+2),0)</f>
        <v>3</v>
      </c>
      <c r="Q17" s="25">
        <f t="shared" ref="Q17" si="48">IF((Q$3+Q16-Q15+2)&gt;0,(Q$3+Q16-Q15+2),0)</f>
        <v>2</v>
      </c>
      <c r="R17" s="25">
        <f t="shared" ref="R17" si="49">IF((R$3+R16-R15+2)&gt;0,(R$3+R16-R15+2),0)</f>
        <v>2</v>
      </c>
      <c r="S17" s="25">
        <f t="shared" ref="S17" si="50">IF((S$3+S16-S15+2)&gt;0,(S$3+S16-S15+2),0)</f>
        <v>2</v>
      </c>
      <c r="T17" s="25">
        <f t="shared" ref="T17" si="51">IF((T$3+T16-T15+2)&gt;0,(T$3+T16-T15+2),0)</f>
        <v>1</v>
      </c>
      <c r="U17" s="25">
        <f t="shared" ref="U17" si="52">IF((U$3+U16-U15+2)&gt;0,(U$3+U16-U15+2),0)</f>
        <v>3</v>
      </c>
      <c r="V17" s="25">
        <f t="shared" ref="V17" si="53">IF((V$3+V16-V15+2)&gt;0,(V$3+V16-V15+2),0)</f>
        <v>2</v>
      </c>
      <c r="W17" s="25">
        <f t="shared" ref="W17" si="54">IF((W$3+W16-W15+2)&gt;0,(W$3+W16-W15+2),0)</f>
        <v>3</v>
      </c>
      <c r="X17" s="25">
        <f t="shared" ref="X17" si="55">IF((X$3+X16-X15+2)&gt;0,(X$3+X16-X15+2),0)</f>
        <v>2</v>
      </c>
      <c r="Y17" s="25">
        <f t="shared" ref="Y17" si="56">IF((Y$3+Y16-Y15+2)&gt;0,(Y$3+Y16-Y15+2),0)</f>
        <v>0</v>
      </c>
      <c r="Z17" s="25">
        <f t="shared" ref="Z17" si="57">IF((Z$3+Z16-Z15+2)&gt;0,(Z$3+Z16-Z15+2),0)</f>
        <v>0</v>
      </c>
      <c r="AA17" s="25">
        <f t="shared" ref="AA17" si="58">IF((AA$3+AA16-AA15+2)&gt;0,(AA$3+AA16-AA15+2),0)</f>
        <v>0</v>
      </c>
      <c r="AB17" s="13">
        <f>SUM(J17:AA17)</f>
        <v>31</v>
      </c>
      <c r="AC17" s="14"/>
    </row>
    <row r="18" spans="1:29" ht="15.75" thickBot="1" x14ac:dyDescent="0.3">
      <c r="E18" s="100"/>
      <c r="G18" s="154" t="s">
        <v>30</v>
      </c>
      <c r="H18" s="155"/>
      <c r="I18" s="155"/>
      <c r="J18" s="47">
        <f t="shared" ref="J18:AA18" si="59">IF(J14&gt;J17,(J14*10)+J17,(J17*10)+J14)</f>
        <v>20</v>
      </c>
      <c r="K18" s="48">
        <f t="shared" si="59"/>
        <v>32</v>
      </c>
      <c r="L18" s="48">
        <f t="shared" si="59"/>
        <v>11</v>
      </c>
      <c r="M18" s="48">
        <f t="shared" si="59"/>
        <v>22</v>
      </c>
      <c r="N18" s="48">
        <f t="shared" si="59"/>
        <v>11</v>
      </c>
      <c r="O18" s="48">
        <f t="shared" si="59"/>
        <v>22</v>
      </c>
      <c r="P18" s="48">
        <f t="shared" si="59"/>
        <v>32</v>
      </c>
      <c r="Q18" s="48">
        <f t="shared" si="59"/>
        <v>20</v>
      </c>
      <c r="R18" s="48">
        <f t="shared" si="59"/>
        <v>32</v>
      </c>
      <c r="S18" s="48">
        <f t="shared" si="59"/>
        <v>22</v>
      </c>
      <c r="T18" s="48">
        <f t="shared" si="59"/>
        <v>10</v>
      </c>
      <c r="U18" s="48">
        <f t="shared" si="59"/>
        <v>33</v>
      </c>
      <c r="V18" s="48">
        <f t="shared" si="59"/>
        <v>22</v>
      </c>
      <c r="W18" s="48">
        <f t="shared" si="59"/>
        <v>33</v>
      </c>
      <c r="X18" s="48">
        <f t="shared" si="59"/>
        <v>21</v>
      </c>
      <c r="Y18" s="48">
        <f t="shared" si="59"/>
        <v>0</v>
      </c>
      <c r="Z18" s="48">
        <f t="shared" si="59"/>
        <v>0</v>
      </c>
      <c r="AA18" s="49">
        <f t="shared" si="59"/>
        <v>0</v>
      </c>
      <c r="AB18" s="108">
        <f>SUM(J18:AA18)</f>
        <v>343</v>
      </c>
      <c r="AC18" s="109"/>
    </row>
    <row r="19" spans="1:29" ht="15" customHeight="1" x14ac:dyDescent="0.25">
      <c r="A19" s="119">
        <v>3</v>
      </c>
      <c r="B19" s="142" t="s">
        <v>61</v>
      </c>
      <c r="C19" s="145" t="s">
        <v>22</v>
      </c>
      <c r="D19" s="148" t="s">
        <v>18</v>
      </c>
      <c r="E19" s="151">
        <v>26</v>
      </c>
      <c r="F19" s="116">
        <f>Calcul!X19</f>
        <v>24</v>
      </c>
      <c r="G19" s="41" t="s">
        <v>7</v>
      </c>
      <c r="H19" s="42">
        <v>645557665</v>
      </c>
      <c r="I19" s="52">
        <v>696665999</v>
      </c>
      <c r="J19" s="7" t="str">
        <f>MID($H19,J$4,1)</f>
        <v>6</v>
      </c>
      <c r="K19" s="6" t="str">
        <f t="shared" ref="K19:R19" si="60">MID($H19,K$4,1)</f>
        <v>4</v>
      </c>
      <c r="L19" s="6" t="str">
        <f t="shared" si="60"/>
        <v>5</v>
      </c>
      <c r="M19" s="6" t="str">
        <f t="shared" si="60"/>
        <v>5</v>
      </c>
      <c r="N19" s="6" t="str">
        <f t="shared" si="60"/>
        <v>5</v>
      </c>
      <c r="O19" s="6" t="str">
        <f t="shared" si="60"/>
        <v>7</v>
      </c>
      <c r="P19" s="6" t="str">
        <f t="shared" si="60"/>
        <v>6</v>
      </c>
      <c r="Q19" s="6" t="str">
        <f t="shared" si="60"/>
        <v>6</v>
      </c>
      <c r="R19" s="6" t="str">
        <f t="shared" si="60"/>
        <v>5</v>
      </c>
      <c r="S19" s="6" t="str">
        <f>MID($I19,J$4,1)</f>
        <v>6</v>
      </c>
      <c r="T19" s="6" t="str">
        <f t="shared" ref="T19" si="61">MID($I19,K$4,1)</f>
        <v>9</v>
      </c>
      <c r="U19" s="6" t="str">
        <f t="shared" ref="U19" si="62">MID($I19,L$4,1)</f>
        <v>6</v>
      </c>
      <c r="V19" s="6" t="str">
        <f t="shared" ref="V19" si="63">MID($I19,M$4,1)</f>
        <v>6</v>
      </c>
      <c r="W19" s="6" t="str">
        <f t="shared" ref="W19" si="64">MID($I19,N$4,1)</f>
        <v>6</v>
      </c>
      <c r="X19" s="6" t="str">
        <f t="shared" ref="X19" si="65">MID($I19,O$4,1)</f>
        <v>5</v>
      </c>
      <c r="Y19" s="6" t="str">
        <f t="shared" ref="Y19" si="66">MID($I19,P$4,1)</f>
        <v>9</v>
      </c>
      <c r="Z19" s="6" t="str">
        <f t="shared" ref="Z19" si="67">MID($I19,Q$4,1)</f>
        <v>9</v>
      </c>
      <c r="AA19" s="6" t="str">
        <f t="shared" ref="AA19" si="68">MID($I19,R$4,1)</f>
        <v>9</v>
      </c>
      <c r="AB19" s="8"/>
      <c r="AC19" s="9">
        <f>J19+K19+L19+M19+N19+O19+P19+Q19+R19+S19+T19+U19+V19+W19+X19+Y19+Z19+AA19</f>
        <v>114</v>
      </c>
    </row>
    <row r="20" spans="1:29" ht="15.75" customHeight="1" x14ac:dyDescent="0.25">
      <c r="A20" s="120"/>
      <c r="B20" s="143"/>
      <c r="C20" s="146"/>
      <c r="D20" s="149"/>
      <c r="E20" s="152"/>
      <c r="F20" s="117"/>
      <c r="G20" s="122" t="s">
        <v>9</v>
      </c>
      <c r="H20" s="123"/>
      <c r="I20" s="124"/>
      <c r="J20" s="23">
        <f>IF(($F19+0.5-(Calcul!$AC19*18))&gt;(J$2),1,0)+Calcul!$AC19</f>
        <v>2</v>
      </c>
      <c r="K20" s="10">
        <f>IF(($F19+0.5-(Calcul!$AC19*18))&gt;(K$2),1,0)+Calcul!$AC19</f>
        <v>1</v>
      </c>
      <c r="L20" s="10">
        <f>IF(($F19+0.5-(Calcul!$AC19*18))&gt;(L$2),1,0)+Calcul!$AC19</f>
        <v>1</v>
      </c>
      <c r="M20" s="10">
        <f>IF(($F19+0.5-(Calcul!$AC19*18))&gt;(M$2),1,0)+Calcul!$AC19</f>
        <v>1</v>
      </c>
      <c r="N20" s="10">
        <f>IF(($F19+0.5-(Calcul!$AC19*18))&gt;(N$2),1,0)+Calcul!$AC19</f>
        <v>1</v>
      </c>
      <c r="O20" s="10">
        <f>IF(($F19+0.5-(Calcul!$AC19*18))&gt;(O$2),1,0)+Calcul!$AC19</f>
        <v>2</v>
      </c>
      <c r="P20" s="10">
        <f>IF(($F19+0.5-(Calcul!$AC19*18))&gt;(P$2),1,0)+Calcul!$AC19</f>
        <v>1</v>
      </c>
      <c r="Q20" s="10">
        <f>IF(($F19+0.5-(Calcul!$AC19*18))&gt;(Q$2),1,0)+Calcul!$AC19</f>
        <v>2</v>
      </c>
      <c r="R20" s="10">
        <f>IF(($F19+0.5-(Calcul!$AC19*18))&gt;(R$2),1,0)+Calcul!$AC19</f>
        <v>1</v>
      </c>
      <c r="S20" s="10">
        <f>IF(($F19+0.5-(Calcul!$AC19*18))&gt;(S$2),1,0)+Calcul!$AC19</f>
        <v>2</v>
      </c>
      <c r="T20" s="10">
        <f>IF(($F19+0.5-(Calcul!$AC19*18))&gt;(T$2),1,0)+Calcul!$AC19</f>
        <v>1</v>
      </c>
      <c r="U20" s="10">
        <f>IF(($F19+0.5-(Calcul!$AC19*18))&gt;(U$2),1,0)+Calcul!$AC19</f>
        <v>1</v>
      </c>
      <c r="V20" s="10">
        <f>IF(($F19+0.5-(Calcul!$AC19*18))&gt;(V$2),1,0)+Calcul!$AC19</f>
        <v>1</v>
      </c>
      <c r="W20" s="10">
        <f>IF(($F19+0.5-(Calcul!$AC19*18))&gt;(W$2),1,0)+Calcul!$AC19</f>
        <v>1</v>
      </c>
      <c r="X20" s="10">
        <f>IF(($F19+0.5-(Calcul!$AC19*18))&gt;(X$2),1,0)+Calcul!$AC19</f>
        <v>2</v>
      </c>
      <c r="Y20" s="10">
        <f>IF(($F19+0.5-(Calcul!$AC19*18))&gt;(Y$2),1,0)+Calcul!$AC19</f>
        <v>1</v>
      </c>
      <c r="Z20" s="10">
        <f>IF(($F19+0.5-(Calcul!$AC19*18))&gt;(Z$2),1,0)+Calcul!$AC19</f>
        <v>2</v>
      </c>
      <c r="AA20" s="10">
        <f>IF(($F19+0.5-(Calcul!$AC19*18))&gt;(AA$2),1,0)+Calcul!$AC19</f>
        <v>1</v>
      </c>
      <c r="AB20" s="11"/>
      <c r="AC20" s="12"/>
    </row>
    <row r="21" spans="1:29" ht="15.75" customHeight="1" thickBot="1" x14ac:dyDescent="0.3">
      <c r="A21" s="120"/>
      <c r="B21" s="144"/>
      <c r="C21" s="147"/>
      <c r="D21" s="150"/>
      <c r="E21" s="153"/>
      <c r="F21" s="118"/>
      <c r="G21" s="125" t="s">
        <v>8</v>
      </c>
      <c r="H21" s="126"/>
      <c r="I21" s="127"/>
      <c r="J21" s="43">
        <f>IF((J$3+J20-J19+2)&gt;0,(J$3+J20-J19+2),0)</f>
        <v>3</v>
      </c>
      <c r="K21" s="44">
        <f t="shared" ref="K21" si="69">IF((K$3+K20-K19+2)&gt;0,(K$3+K20-K19+2),0)</f>
        <v>2</v>
      </c>
      <c r="L21" s="44">
        <f t="shared" ref="L21" si="70">IF((L$3+L20-L19+2)&gt;0,(L$3+L20-L19+2),0)</f>
        <v>2</v>
      </c>
      <c r="M21" s="44">
        <f t="shared" ref="M21" si="71">IF((M$3+M20-M19+2)&gt;0,(M$3+M20-M19+2),0)</f>
        <v>2</v>
      </c>
      <c r="N21" s="44">
        <f t="shared" ref="N21" si="72">IF((N$3+N20-N19+2)&gt;0,(N$3+N20-N19+2),0)</f>
        <v>1</v>
      </c>
      <c r="O21" s="44">
        <f t="shared" ref="O21" si="73">IF((O$3+O20-O19+2)&gt;0,(O$3+O20-O19+2),0)</f>
        <v>2</v>
      </c>
      <c r="P21" s="44">
        <f t="shared" ref="P21" si="74">IF((P$3+P20-P19+2)&gt;0,(P$3+P20-P19+2),0)</f>
        <v>1</v>
      </c>
      <c r="Q21" s="44">
        <f t="shared" ref="Q21" si="75">IF((Q$3+Q20-Q19+2)&gt;0,(Q$3+Q20-Q19+2),0)</f>
        <v>2</v>
      </c>
      <c r="R21" s="44">
        <f t="shared" ref="R21" si="76">IF((R$3+R20-R19+2)&gt;0,(R$3+R20-R19+2),0)</f>
        <v>2</v>
      </c>
      <c r="S21" s="44">
        <f t="shared" ref="S21" si="77">IF((S$3+S20-S19+2)&gt;0,(S$3+S20-S19+2),0)</f>
        <v>3</v>
      </c>
      <c r="T21" s="44">
        <f t="shared" ref="T21" si="78">IF((T$3+T20-T19+2)&gt;0,(T$3+T20-T19+2),0)</f>
        <v>0</v>
      </c>
      <c r="U21" s="44">
        <f t="shared" ref="U21" si="79">IF((U$3+U20-U19+2)&gt;0,(U$3+U20-U19+2),0)</f>
        <v>1</v>
      </c>
      <c r="V21" s="44">
        <f t="shared" ref="V21" si="80">IF((V$3+V20-V19+2)&gt;0,(V$3+V20-V19+2),0)</f>
        <v>1</v>
      </c>
      <c r="W21" s="44">
        <f t="shared" ref="W21" si="81">IF((W$3+W20-W19+2)&gt;0,(W$3+W20-W19+2),0)</f>
        <v>0</v>
      </c>
      <c r="X21" s="44">
        <f t="shared" ref="X21" si="82">IF((X$3+X20-X19+2)&gt;0,(X$3+X20-X19+2),0)</f>
        <v>4</v>
      </c>
      <c r="Y21" s="44">
        <f t="shared" ref="Y21" si="83">IF((Y$3+Y20-Y19+2)&gt;0,(Y$3+Y20-Y19+2),0)</f>
        <v>0</v>
      </c>
      <c r="Z21" s="44">
        <f t="shared" ref="Z21" si="84">IF((Z$3+Z20-Z19+2)&gt;0,(Z$3+Z20-Z19+2),0)</f>
        <v>0</v>
      </c>
      <c r="AA21" s="44">
        <f t="shared" ref="AA21" si="85">IF((AA$3+AA20-AA19+2)&gt;0,(AA$3+AA20-AA19+2),0)</f>
        <v>0</v>
      </c>
      <c r="AB21" s="13">
        <f>SUM(J21:AA21)</f>
        <v>26</v>
      </c>
      <c r="AC21" s="14"/>
    </row>
    <row r="22" spans="1:29" ht="15" customHeight="1" x14ac:dyDescent="0.25">
      <c r="A22" s="120"/>
      <c r="B22" s="142" t="s">
        <v>62</v>
      </c>
      <c r="C22" s="145" t="s">
        <v>55</v>
      </c>
      <c r="D22" s="148" t="s">
        <v>56</v>
      </c>
      <c r="E22" s="151">
        <v>35</v>
      </c>
      <c r="F22" s="116">
        <f>Calcul!X22</f>
        <v>35</v>
      </c>
      <c r="G22" s="45" t="s">
        <v>7</v>
      </c>
      <c r="H22" s="42">
        <v>946677776</v>
      </c>
      <c r="I22" s="52">
        <v>946649999</v>
      </c>
      <c r="J22" s="7" t="str">
        <f>MID($H22,J$4,1)</f>
        <v>9</v>
      </c>
      <c r="K22" s="6" t="str">
        <f t="shared" ref="K22:R22" si="86">MID($H22,K$4,1)</f>
        <v>4</v>
      </c>
      <c r="L22" s="6" t="str">
        <f t="shared" si="86"/>
        <v>6</v>
      </c>
      <c r="M22" s="6" t="str">
        <f t="shared" si="86"/>
        <v>6</v>
      </c>
      <c r="N22" s="6" t="str">
        <f t="shared" si="86"/>
        <v>7</v>
      </c>
      <c r="O22" s="6" t="str">
        <f t="shared" si="86"/>
        <v>7</v>
      </c>
      <c r="P22" s="6" t="str">
        <f t="shared" si="86"/>
        <v>7</v>
      </c>
      <c r="Q22" s="6" t="str">
        <f t="shared" si="86"/>
        <v>7</v>
      </c>
      <c r="R22" s="6" t="str">
        <f t="shared" si="86"/>
        <v>6</v>
      </c>
      <c r="S22" s="6" t="str">
        <f>MID($I22,J$4,1)</f>
        <v>9</v>
      </c>
      <c r="T22" s="6" t="str">
        <f t="shared" ref="T22" si="87">MID($I22,K$4,1)</f>
        <v>4</v>
      </c>
      <c r="U22" s="6" t="str">
        <f t="shared" ref="U22" si="88">MID($I22,L$4,1)</f>
        <v>6</v>
      </c>
      <c r="V22" s="6" t="str">
        <f t="shared" ref="V22" si="89">MID($I22,M$4,1)</f>
        <v>6</v>
      </c>
      <c r="W22" s="6" t="str">
        <f t="shared" ref="W22" si="90">MID($I22,N$4,1)</f>
        <v>4</v>
      </c>
      <c r="X22" s="6" t="str">
        <f t="shared" ref="X22" si="91">MID($I22,O$4,1)</f>
        <v>9</v>
      </c>
      <c r="Y22" s="6" t="str">
        <f t="shared" ref="Y22" si="92">MID($I22,P$4,1)</f>
        <v>9</v>
      </c>
      <c r="Z22" s="6" t="str">
        <f t="shared" ref="Z22" si="93">MID($I22,Q$4,1)</f>
        <v>9</v>
      </c>
      <c r="AA22" s="6" t="str">
        <f t="shared" ref="AA22" si="94">MID($I22,R$4,1)</f>
        <v>9</v>
      </c>
      <c r="AB22" s="15"/>
      <c r="AC22" s="9">
        <f>J22+K22+L22+M22+N22+O22+P22+Q22+R22+S22+T22+U22+V22+W22+X22+Y22+Z22+AA22</f>
        <v>124</v>
      </c>
    </row>
    <row r="23" spans="1:29" ht="15.75" customHeight="1" x14ac:dyDescent="0.25">
      <c r="A23" s="120"/>
      <c r="B23" s="143"/>
      <c r="C23" s="146"/>
      <c r="D23" s="149"/>
      <c r="E23" s="152"/>
      <c r="F23" s="117"/>
      <c r="G23" s="110" t="s">
        <v>9</v>
      </c>
      <c r="H23" s="111"/>
      <c r="I23" s="112"/>
      <c r="J23" s="23">
        <f>IF(($F22+0.5-(Calcul!$AC22*18))&gt;(J$2),1,0)+Calcul!$AC22</f>
        <v>2</v>
      </c>
      <c r="K23" s="10">
        <f>IF(($F22+0.5-(Calcul!$AC22*18))&gt;(K$2),1,0)+Calcul!$AC22</f>
        <v>2</v>
      </c>
      <c r="L23" s="10">
        <f>IF(($F22+0.5-(Calcul!$AC22*18))&gt;(L$2),1,0)+Calcul!$AC22</f>
        <v>2</v>
      </c>
      <c r="M23" s="10">
        <f>IF(($F22+0.5-(Calcul!$AC22*18))&gt;(M$2),1,0)+Calcul!$AC22</f>
        <v>2</v>
      </c>
      <c r="N23" s="10">
        <f>IF(($F22+0.5-(Calcul!$AC22*18))&gt;(N$2),1,0)+Calcul!$AC22</f>
        <v>2</v>
      </c>
      <c r="O23" s="10">
        <f>IF(($F22+0.5-(Calcul!$AC22*18))&gt;(O$2),1,0)+Calcul!$AC22</f>
        <v>2</v>
      </c>
      <c r="P23" s="10">
        <f>IF(($F22+0.5-(Calcul!$AC22*18))&gt;(P$2),1,0)+Calcul!$AC22</f>
        <v>2</v>
      </c>
      <c r="Q23" s="10">
        <f>IF(($F22+0.5-(Calcul!$AC22*18))&gt;(Q$2),1,0)+Calcul!$AC22</f>
        <v>2</v>
      </c>
      <c r="R23" s="10">
        <f>IF(($F22+0.5-(Calcul!$AC22*18))&gt;(R$2),1,0)+Calcul!$AC22</f>
        <v>2</v>
      </c>
      <c r="S23" s="10">
        <f>IF(($F22+0.5-(Calcul!$AC22*18))&gt;(S$2),1,0)+Calcul!$AC22</f>
        <v>2</v>
      </c>
      <c r="T23" s="10">
        <f>IF(($F22+0.5-(Calcul!$AC22*18))&gt;(T$2),1,0)+Calcul!$AC22</f>
        <v>2</v>
      </c>
      <c r="U23" s="10">
        <f>IF(($F22+0.5-(Calcul!$AC22*18))&gt;(U$2),1,0)+Calcul!$AC22</f>
        <v>2</v>
      </c>
      <c r="V23" s="10">
        <f>IF(($F22+0.5-(Calcul!$AC22*18))&gt;(V$2),1,0)+Calcul!$AC22</f>
        <v>2</v>
      </c>
      <c r="W23" s="10">
        <f>IF(($F22+0.5-(Calcul!$AC22*18))&gt;(W$2),1,0)+Calcul!$AC22</f>
        <v>2</v>
      </c>
      <c r="X23" s="10">
        <f>IF(($F22+0.5-(Calcul!$AC22*18))&gt;(X$2),1,0)+Calcul!$AC22</f>
        <v>2</v>
      </c>
      <c r="Y23" s="10">
        <f>IF(($F22+0.5-(Calcul!$AC22*18))&gt;(Y$2),1,0)+Calcul!$AC22</f>
        <v>1</v>
      </c>
      <c r="Z23" s="10">
        <f>IF(($F22+0.5-(Calcul!$AC22*18))&gt;(Z$2),1,0)+Calcul!$AC22</f>
        <v>2</v>
      </c>
      <c r="AA23" s="10">
        <f>IF(($F22+0.5-(Calcul!$AC22*18))&gt;(AA$2),1,0)+Calcul!$AC22</f>
        <v>2</v>
      </c>
      <c r="AB23" s="16"/>
      <c r="AC23" s="12"/>
    </row>
    <row r="24" spans="1:29" ht="15.75" customHeight="1" thickBot="1" x14ac:dyDescent="0.3">
      <c r="A24" s="121"/>
      <c r="B24" s="144"/>
      <c r="C24" s="147"/>
      <c r="D24" s="150"/>
      <c r="E24" s="153"/>
      <c r="F24" s="118"/>
      <c r="G24" s="113" t="s">
        <v>8</v>
      </c>
      <c r="H24" s="114"/>
      <c r="I24" s="115"/>
      <c r="J24" s="46">
        <f>IF((J$3+J23-J22+2)&gt;0,(J$3+J23-J22+2),0)</f>
        <v>0</v>
      </c>
      <c r="K24" s="25">
        <f t="shared" ref="K24" si="95">IF((K$3+K23-K22+2)&gt;0,(K$3+K23-K22+2),0)</f>
        <v>3</v>
      </c>
      <c r="L24" s="25">
        <f t="shared" ref="L24" si="96">IF((L$3+L23-L22+2)&gt;0,(L$3+L23-L22+2),0)</f>
        <v>2</v>
      </c>
      <c r="M24" s="25">
        <f t="shared" ref="M24" si="97">IF((M$3+M23-M22+2)&gt;0,(M$3+M23-M22+2),0)</f>
        <v>2</v>
      </c>
      <c r="N24" s="25">
        <f t="shared" ref="N24" si="98">IF((N$3+N23-N22+2)&gt;0,(N$3+N23-N22+2),0)</f>
        <v>0</v>
      </c>
      <c r="O24" s="25">
        <f t="shared" ref="O24" si="99">IF((O$3+O23-O22+2)&gt;0,(O$3+O23-O22+2),0)</f>
        <v>2</v>
      </c>
      <c r="P24" s="25">
        <f t="shared" ref="P24" si="100">IF((P$3+P23-P22+2)&gt;0,(P$3+P23-P22+2),0)</f>
        <v>1</v>
      </c>
      <c r="Q24" s="25">
        <f t="shared" ref="Q24" si="101">IF((Q$3+Q23-Q22+2)&gt;0,(Q$3+Q23-Q22+2),0)</f>
        <v>1</v>
      </c>
      <c r="R24" s="25">
        <f t="shared" ref="R24" si="102">IF((R$3+R23-R22+2)&gt;0,(R$3+R23-R22+2),0)</f>
        <v>2</v>
      </c>
      <c r="S24" s="25">
        <f t="shared" ref="S24" si="103">IF((S$3+S23-S22+2)&gt;0,(S$3+S23-S22+2),0)</f>
        <v>0</v>
      </c>
      <c r="T24" s="25">
        <f t="shared" ref="T24" si="104">IF((T$3+T23-T22+2)&gt;0,(T$3+T23-T22+2),0)</f>
        <v>3</v>
      </c>
      <c r="U24" s="25">
        <f t="shared" ref="U24" si="105">IF((U$3+U23-U22+2)&gt;0,(U$3+U23-U22+2),0)</f>
        <v>2</v>
      </c>
      <c r="V24" s="25">
        <f t="shared" ref="V24" si="106">IF((V$3+V23-V22+2)&gt;0,(V$3+V23-V22+2),0)</f>
        <v>2</v>
      </c>
      <c r="W24" s="25">
        <f t="shared" ref="W24" si="107">IF((W$3+W23-W22+2)&gt;0,(W$3+W23-W22+2),0)</f>
        <v>3</v>
      </c>
      <c r="X24" s="25">
        <f t="shared" ref="X24" si="108">IF((X$3+X23-X22+2)&gt;0,(X$3+X23-X22+2),0)</f>
        <v>0</v>
      </c>
      <c r="Y24" s="25">
        <f t="shared" ref="Y24" si="109">IF((Y$3+Y23-Y22+2)&gt;0,(Y$3+Y23-Y22+2),0)</f>
        <v>0</v>
      </c>
      <c r="Z24" s="25">
        <f t="shared" ref="Z24" si="110">IF((Z$3+Z23-Z22+2)&gt;0,(Z$3+Z23-Z22+2),0)</f>
        <v>0</v>
      </c>
      <c r="AA24" s="25">
        <f t="shared" ref="AA24" si="111">IF((AA$3+AA23-AA22+2)&gt;0,(AA$3+AA23-AA22+2),0)</f>
        <v>0</v>
      </c>
      <c r="AB24" s="13">
        <f>SUM(J24:AA24)</f>
        <v>23</v>
      </c>
      <c r="AC24" s="14"/>
    </row>
    <row r="25" spans="1:29" ht="15.75" thickBot="1" x14ac:dyDescent="0.3">
      <c r="E25" s="100"/>
      <c r="G25" s="154" t="s">
        <v>30</v>
      </c>
      <c r="H25" s="155"/>
      <c r="I25" s="155"/>
      <c r="J25" s="47">
        <f t="shared" ref="J25:AA25" si="112">IF(J21&gt;J24,(J21*10)+J24,(J24*10)+J21)</f>
        <v>30</v>
      </c>
      <c r="K25" s="48">
        <f t="shared" si="112"/>
        <v>32</v>
      </c>
      <c r="L25" s="48">
        <f t="shared" si="112"/>
        <v>22</v>
      </c>
      <c r="M25" s="48">
        <f t="shared" si="112"/>
        <v>22</v>
      </c>
      <c r="N25" s="48">
        <f t="shared" si="112"/>
        <v>10</v>
      </c>
      <c r="O25" s="48">
        <f t="shared" si="112"/>
        <v>22</v>
      </c>
      <c r="P25" s="48">
        <f t="shared" si="112"/>
        <v>11</v>
      </c>
      <c r="Q25" s="48">
        <f t="shared" si="112"/>
        <v>21</v>
      </c>
      <c r="R25" s="48">
        <f t="shared" si="112"/>
        <v>22</v>
      </c>
      <c r="S25" s="48">
        <f t="shared" si="112"/>
        <v>30</v>
      </c>
      <c r="T25" s="48">
        <f t="shared" si="112"/>
        <v>30</v>
      </c>
      <c r="U25" s="48">
        <f t="shared" si="112"/>
        <v>21</v>
      </c>
      <c r="V25" s="48">
        <f t="shared" si="112"/>
        <v>21</v>
      </c>
      <c r="W25" s="48">
        <f t="shared" si="112"/>
        <v>30</v>
      </c>
      <c r="X25" s="48">
        <f t="shared" si="112"/>
        <v>40</v>
      </c>
      <c r="Y25" s="48">
        <f t="shared" si="112"/>
        <v>0</v>
      </c>
      <c r="Z25" s="48">
        <f t="shared" si="112"/>
        <v>0</v>
      </c>
      <c r="AA25" s="49">
        <f t="shared" si="112"/>
        <v>0</v>
      </c>
      <c r="AB25" s="108">
        <f>SUM(J25:AA25)</f>
        <v>364</v>
      </c>
      <c r="AC25" s="109"/>
    </row>
    <row r="26" spans="1:29" ht="15" customHeight="1" x14ac:dyDescent="0.25">
      <c r="A26" s="119">
        <v>4</v>
      </c>
      <c r="B26" s="142" t="s">
        <v>63</v>
      </c>
      <c r="C26" s="145" t="s">
        <v>22</v>
      </c>
      <c r="D26" s="148" t="s">
        <v>56</v>
      </c>
      <c r="E26" s="151">
        <v>18</v>
      </c>
      <c r="F26" s="116">
        <f>Calcul!X26</f>
        <v>11</v>
      </c>
      <c r="G26" s="41" t="s">
        <v>7</v>
      </c>
      <c r="H26" s="42">
        <v>645557554</v>
      </c>
      <c r="I26" s="52">
        <v>694434999</v>
      </c>
      <c r="J26" s="7" t="str">
        <f>MID($H26,J$4,1)</f>
        <v>6</v>
      </c>
      <c r="K26" s="6" t="str">
        <f t="shared" ref="K26:R26" si="113">MID($H26,K$4,1)</f>
        <v>4</v>
      </c>
      <c r="L26" s="6" t="str">
        <f t="shared" si="113"/>
        <v>5</v>
      </c>
      <c r="M26" s="6" t="str">
        <f t="shared" si="113"/>
        <v>5</v>
      </c>
      <c r="N26" s="6" t="str">
        <f t="shared" si="113"/>
        <v>5</v>
      </c>
      <c r="O26" s="6" t="str">
        <f t="shared" si="113"/>
        <v>7</v>
      </c>
      <c r="P26" s="6" t="str">
        <f t="shared" si="113"/>
        <v>5</v>
      </c>
      <c r="Q26" s="6" t="str">
        <f t="shared" si="113"/>
        <v>5</v>
      </c>
      <c r="R26" s="6" t="str">
        <f t="shared" si="113"/>
        <v>4</v>
      </c>
      <c r="S26" s="6" t="str">
        <f>MID($I26,J$4,1)</f>
        <v>6</v>
      </c>
      <c r="T26" s="6" t="str">
        <f t="shared" ref="T26" si="114">MID($I26,K$4,1)</f>
        <v>9</v>
      </c>
      <c r="U26" s="6" t="str">
        <f t="shared" ref="U26" si="115">MID($I26,L$4,1)</f>
        <v>4</v>
      </c>
      <c r="V26" s="6" t="str">
        <f t="shared" ref="V26" si="116">MID($I26,M$4,1)</f>
        <v>4</v>
      </c>
      <c r="W26" s="6" t="str">
        <f t="shared" ref="W26" si="117">MID($I26,N$4,1)</f>
        <v>3</v>
      </c>
      <c r="X26" s="6" t="str">
        <f t="shared" ref="X26" si="118">MID($I26,O$4,1)</f>
        <v>4</v>
      </c>
      <c r="Y26" s="6" t="str">
        <f t="shared" ref="Y26" si="119">MID($I26,P$4,1)</f>
        <v>9</v>
      </c>
      <c r="Z26" s="6" t="str">
        <f t="shared" ref="Z26" si="120">MID($I26,Q$4,1)</f>
        <v>9</v>
      </c>
      <c r="AA26" s="6" t="str">
        <f t="shared" ref="AA26" si="121">MID($I26,R$4,1)</f>
        <v>9</v>
      </c>
      <c r="AB26" s="8"/>
      <c r="AC26" s="9">
        <f>J26+K26+L26+M26+N26+O26+P26+Q26+R26+S26+T26+U26+V26+W26+X26+Y26+Z26+AA26</f>
        <v>103</v>
      </c>
    </row>
    <row r="27" spans="1:29" ht="15.75" customHeight="1" x14ac:dyDescent="0.25">
      <c r="A27" s="120"/>
      <c r="B27" s="143"/>
      <c r="C27" s="146"/>
      <c r="D27" s="149"/>
      <c r="E27" s="152"/>
      <c r="F27" s="117"/>
      <c r="G27" s="122" t="s">
        <v>9</v>
      </c>
      <c r="H27" s="123"/>
      <c r="I27" s="124"/>
      <c r="J27" s="23">
        <f>IF(($F26+0.5-(Calcul!$AC26*18))&gt;(J$2),1,0)+Calcul!$AC26</f>
        <v>1</v>
      </c>
      <c r="K27" s="10">
        <f>IF(($F26+0.5-(Calcul!$AC26*18))&gt;(K$2),1,0)+Calcul!$AC26</f>
        <v>0</v>
      </c>
      <c r="L27" s="10">
        <f>IF(($F26+0.5-(Calcul!$AC26*18))&gt;(L$2),1,0)+Calcul!$AC26</f>
        <v>1</v>
      </c>
      <c r="M27" s="10">
        <f>IF(($F26+0.5-(Calcul!$AC26*18))&gt;(M$2),1,0)+Calcul!$AC26</f>
        <v>1</v>
      </c>
      <c r="N27" s="10">
        <f>IF(($F26+0.5-(Calcul!$AC26*18))&gt;(N$2),1,0)+Calcul!$AC26</f>
        <v>1</v>
      </c>
      <c r="O27" s="10">
        <f>IF(($F26+0.5-(Calcul!$AC26*18))&gt;(O$2),1,0)+Calcul!$AC26</f>
        <v>1</v>
      </c>
      <c r="P27" s="10">
        <f>IF(($F26+0.5-(Calcul!$AC26*18))&gt;(P$2),1,0)+Calcul!$AC26</f>
        <v>0</v>
      </c>
      <c r="Q27" s="10">
        <f>IF(($F26+0.5-(Calcul!$AC26*18))&gt;(Q$2),1,0)+Calcul!$AC26</f>
        <v>1</v>
      </c>
      <c r="R27" s="10">
        <f>IF(($F26+0.5-(Calcul!$AC26*18))&gt;(R$2),1,0)+Calcul!$AC26</f>
        <v>0</v>
      </c>
      <c r="S27" s="10">
        <f>IF(($F26+0.5-(Calcul!$AC26*18))&gt;(S$2),1,0)+Calcul!$AC26</f>
        <v>1</v>
      </c>
      <c r="T27" s="10">
        <f>IF(($F26+0.5-(Calcul!$AC26*18))&gt;(T$2),1,0)+Calcul!$AC26</f>
        <v>0</v>
      </c>
      <c r="U27" s="10">
        <f>IF(($F26+0.5-(Calcul!$AC26*18))&gt;(U$2),1,0)+Calcul!$AC26</f>
        <v>1</v>
      </c>
      <c r="V27" s="10">
        <f>IF(($F26+0.5-(Calcul!$AC26*18))&gt;(V$2),1,0)+Calcul!$AC26</f>
        <v>0</v>
      </c>
      <c r="W27" s="10">
        <f>IF(($F26+0.5-(Calcul!$AC26*18))&gt;(W$2),1,0)+Calcul!$AC26</f>
        <v>1</v>
      </c>
      <c r="X27" s="10">
        <f>IF(($F26+0.5-(Calcul!$AC26*18))&gt;(X$2),1,0)+Calcul!$AC26</f>
        <v>1</v>
      </c>
      <c r="Y27" s="10">
        <f>IF(($F26+0.5-(Calcul!$AC26*18))&gt;(Y$2),1,0)+Calcul!$AC26</f>
        <v>0</v>
      </c>
      <c r="Z27" s="10">
        <f>IF(($F26+0.5-(Calcul!$AC26*18))&gt;(Z$2),1,0)+Calcul!$AC26</f>
        <v>1</v>
      </c>
      <c r="AA27" s="10">
        <f>IF(($F26+0.5-(Calcul!$AC26*18))&gt;(AA$2),1,0)+Calcul!$AC26</f>
        <v>0</v>
      </c>
      <c r="AB27" s="11"/>
      <c r="AC27" s="12"/>
    </row>
    <row r="28" spans="1:29" ht="15.75" customHeight="1" thickBot="1" x14ac:dyDescent="0.3">
      <c r="A28" s="120"/>
      <c r="B28" s="144"/>
      <c r="C28" s="147"/>
      <c r="D28" s="150"/>
      <c r="E28" s="153"/>
      <c r="F28" s="118"/>
      <c r="G28" s="125" t="s">
        <v>8</v>
      </c>
      <c r="H28" s="126"/>
      <c r="I28" s="127"/>
      <c r="J28" s="43">
        <f>IF((J$3+J27-J26+2)&gt;0,(J$3+J27-J26+2),0)</f>
        <v>2</v>
      </c>
      <c r="K28" s="44">
        <f t="shared" ref="K28" si="122">IF((K$3+K27-K26+2)&gt;0,(K$3+K27-K26+2),0)</f>
        <v>1</v>
      </c>
      <c r="L28" s="44">
        <f t="shared" ref="L28" si="123">IF((L$3+L27-L26+2)&gt;0,(L$3+L27-L26+2),0)</f>
        <v>2</v>
      </c>
      <c r="M28" s="44">
        <f t="shared" ref="M28" si="124">IF((M$3+M27-M26+2)&gt;0,(M$3+M27-M26+2),0)</f>
        <v>2</v>
      </c>
      <c r="N28" s="44">
        <f t="shared" ref="N28" si="125">IF((N$3+N27-N26+2)&gt;0,(N$3+N27-N26+2),0)</f>
        <v>1</v>
      </c>
      <c r="O28" s="44">
        <f t="shared" ref="O28" si="126">IF((O$3+O27-O26+2)&gt;0,(O$3+O27-O26+2),0)</f>
        <v>1</v>
      </c>
      <c r="P28" s="44">
        <f t="shared" ref="P28" si="127">IF((P$3+P27-P26+2)&gt;0,(P$3+P27-P26+2),0)</f>
        <v>1</v>
      </c>
      <c r="Q28" s="44">
        <f t="shared" ref="Q28" si="128">IF((Q$3+Q27-Q26+2)&gt;0,(Q$3+Q27-Q26+2),0)</f>
        <v>2</v>
      </c>
      <c r="R28" s="44">
        <f t="shared" ref="R28" si="129">IF((R$3+R27-R26+2)&gt;0,(R$3+R27-R26+2),0)</f>
        <v>2</v>
      </c>
      <c r="S28" s="44">
        <f t="shared" ref="S28" si="130">IF((S$3+S27-S26+2)&gt;0,(S$3+S27-S26+2),0)</f>
        <v>2</v>
      </c>
      <c r="T28" s="44">
        <f t="shared" ref="T28" si="131">IF((T$3+T27-T26+2)&gt;0,(T$3+T27-T26+2),0)</f>
        <v>0</v>
      </c>
      <c r="U28" s="44">
        <f t="shared" ref="U28" si="132">IF((U$3+U27-U26+2)&gt;0,(U$3+U27-U26+2),0)</f>
        <v>3</v>
      </c>
      <c r="V28" s="44">
        <f t="shared" ref="V28" si="133">IF((V$3+V27-V26+2)&gt;0,(V$3+V27-V26+2),0)</f>
        <v>2</v>
      </c>
      <c r="W28" s="44">
        <f t="shared" ref="W28" si="134">IF((W$3+W27-W26+2)&gt;0,(W$3+W27-W26+2),0)</f>
        <v>3</v>
      </c>
      <c r="X28" s="44">
        <f t="shared" ref="X28" si="135">IF((X$3+X27-X26+2)&gt;0,(X$3+X27-X26+2),0)</f>
        <v>4</v>
      </c>
      <c r="Y28" s="44">
        <f t="shared" ref="Y28" si="136">IF((Y$3+Y27-Y26+2)&gt;0,(Y$3+Y27-Y26+2),0)</f>
        <v>0</v>
      </c>
      <c r="Z28" s="44">
        <f t="shared" ref="Z28" si="137">IF((Z$3+Z27-Z26+2)&gt;0,(Z$3+Z27-Z26+2),0)</f>
        <v>0</v>
      </c>
      <c r="AA28" s="44">
        <f t="shared" ref="AA28" si="138">IF((AA$3+AA27-AA26+2)&gt;0,(AA$3+AA27-AA26+2),0)</f>
        <v>0</v>
      </c>
      <c r="AB28" s="13">
        <f>SUM(J28:AA28)</f>
        <v>28</v>
      </c>
      <c r="AC28" s="14"/>
    </row>
    <row r="29" spans="1:29" ht="15" customHeight="1" x14ac:dyDescent="0.25">
      <c r="A29" s="120"/>
      <c r="B29" s="142" t="s">
        <v>64</v>
      </c>
      <c r="C29" s="145" t="s">
        <v>55</v>
      </c>
      <c r="D29" s="148" t="s">
        <v>56</v>
      </c>
      <c r="E29" s="151">
        <v>28.2</v>
      </c>
      <c r="F29" s="116">
        <f>Calcul!X29</f>
        <v>28</v>
      </c>
      <c r="G29" s="45" t="s">
        <v>7</v>
      </c>
      <c r="H29" s="42">
        <v>836667469</v>
      </c>
      <c r="I29" s="52">
        <v>645694999</v>
      </c>
      <c r="J29" s="7" t="str">
        <f>MID($H29,J$4,1)</f>
        <v>8</v>
      </c>
      <c r="K29" s="6" t="str">
        <f t="shared" ref="K29:R29" si="139">MID($H29,K$4,1)</f>
        <v>3</v>
      </c>
      <c r="L29" s="6" t="str">
        <f t="shared" si="139"/>
        <v>6</v>
      </c>
      <c r="M29" s="6" t="str">
        <f t="shared" si="139"/>
        <v>6</v>
      </c>
      <c r="N29" s="6" t="str">
        <f t="shared" si="139"/>
        <v>6</v>
      </c>
      <c r="O29" s="6" t="str">
        <f t="shared" si="139"/>
        <v>7</v>
      </c>
      <c r="P29" s="6" t="str">
        <f t="shared" si="139"/>
        <v>4</v>
      </c>
      <c r="Q29" s="6" t="str">
        <f t="shared" si="139"/>
        <v>6</v>
      </c>
      <c r="R29" s="6" t="str">
        <f t="shared" si="139"/>
        <v>9</v>
      </c>
      <c r="S29" s="6" t="str">
        <f>MID($I29,J$4,1)</f>
        <v>6</v>
      </c>
      <c r="T29" s="6" t="str">
        <f t="shared" ref="T29" si="140">MID($I29,K$4,1)</f>
        <v>4</v>
      </c>
      <c r="U29" s="6" t="str">
        <f t="shared" ref="U29" si="141">MID($I29,L$4,1)</f>
        <v>5</v>
      </c>
      <c r="V29" s="6" t="str">
        <f t="shared" ref="V29" si="142">MID($I29,M$4,1)</f>
        <v>6</v>
      </c>
      <c r="W29" s="6" t="str">
        <f t="shared" ref="W29" si="143">MID($I29,N$4,1)</f>
        <v>9</v>
      </c>
      <c r="X29" s="6" t="str">
        <f t="shared" ref="X29" si="144">MID($I29,O$4,1)</f>
        <v>4</v>
      </c>
      <c r="Y29" s="6" t="str">
        <f t="shared" ref="Y29" si="145">MID($I29,P$4,1)</f>
        <v>9</v>
      </c>
      <c r="Z29" s="6" t="str">
        <f t="shared" ref="Z29" si="146">MID($I29,Q$4,1)</f>
        <v>9</v>
      </c>
      <c r="AA29" s="6" t="str">
        <f t="shared" ref="AA29" si="147">MID($I29,R$4,1)</f>
        <v>9</v>
      </c>
      <c r="AB29" s="15"/>
      <c r="AC29" s="9">
        <f>J29+K29+L29+M29+N29+O29+P29+Q29+R29+S29+T29+U29+V29+W29+X29+Y29+Z29+AA29</f>
        <v>116</v>
      </c>
    </row>
    <row r="30" spans="1:29" ht="15.75" customHeight="1" x14ac:dyDescent="0.25">
      <c r="A30" s="120"/>
      <c r="B30" s="143"/>
      <c r="C30" s="146"/>
      <c r="D30" s="149"/>
      <c r="E30" s="152"/>
      <c r="F30" s="117"/>
      <c r="G30" s="110" t="s">
        <v>9</v>
      </c>
      <c r="H30" s="111"/>
      <c r="I30" s="112"/>
      <c r="J30" s="23">
        <f>IF(($F29+0.5-(Calcul!$AC29*18))&gt;(J$2),1,0)+Calcul!$AC29</f>
        <v>2</v>
      </c>
      <c r="K30" s="10">
        <f>IF(($F29+0.5-(Calcul!$AC29*18))&gt;(K$2),1,0)+Calcul!$AC29</f>
        <v>1</v>
      </c>
      <c r="L30" s="10">
        <f>IF(($F29+0.5-(Calcul!$AC29*18))&gt;(L$2),1,0)+Calcul!$AC29</f>
        <v>2</v>
      </c>
      <c r="M30" s="10">
        <f>IF(($F29+0.5-(Calcul!$AC29*18))&gt;(M$2),1,0)+Calcul!$AC29</f>
        <v>1</v>
      </c>
      <c r="N30" s="10">
        <f>IF(($F29+0.5-(Calcul!$AC29*18))&gt;(N$2),1,0)+Calcul!$AC29</f>
        <v>2</v>
      </c>
      <c r="O30" s="10">
        <f>IF(($F29+0.5-(Calcul!$AC29*18))&gt;(O$2),1,0)+Calcul!$AC29</f>
        <v>2</v>
      </c>
      <c r="P30" s="10">
        <f>IF(($F29+0.5-(Calcul!$AC29*18))&gt;(P$2),1,0)+Calcul!$AC29</f>
        <v>1</v>
      </c>
      <c r="Q30" s="10">
        <f>IF(($F29+0.5-(Calcul!$AC29*18))&gt;(Q$2),1,0)+Calcul!$AC29</f>
        <v>2</v>
      </c>
      <c r="R30" s="10">
        <f>IF(($F29+0.5-(Calcul!$AC29*18))&gt;(R$2),1,0)+Calcul!$AC29</f>
        <v>1</v>
      </c>
      <c r="S30" s="10">
        <f>IF(($F29+0.5-(Calcul!$AC29*18))&gt;(S$2),1,0)+Calcul!$AC29</f>
        <v>2</v>
      </c>
      <c r="T30" s="10">
        <f>IF(($F29+0.5-(Calcul!$AC29*18))&gt;(T$2),1,0)+Calcul!$AC29</f>
        <v>1</v>
      </c>
      <c r="U30" s="10">
        <f>IF(($F29+0.5-(Calcul!$AC29*18))&gt;(U$2),1,0)+Calcul!$AC29</f>
        <v>2</v>
      </c>
      <c r="V30" s="10">
        <f>IF(($F29+0.5-(Calcul!$AC29*18))&gt;(V$2),1,0)+Calcul!$AC29</f>
        <v>1</v>
      </c>
      <c r="W30" s="10">
        <f>IF(($F29+0.5-(Calcul!$AC29*18))&gt;(W$2),1,0)+Calcul!$AC29</f>
        <v>2</v>
      </c>
      <c r="X30" s="10">
        <f>IF(($F29+0.5-(Calcul!$AC29*18))&gt;(X$2),1,0)+Calcul!$AC29</f>
        <v>2</v>
      </c>
      <c r="Y30" s="10">
        <f>IF(($F29+0.5-(Calcul!$AC29*18))&gt;(Y$2),1,0)+Calcul!$AC29</f>
        <v>1</v>
      </c>
      <c r="Z30" s="10">
        <f>IF(($F29+0.5-(Calcul!$AC29*18))&gt;(Z$2),1,0)+Calcul!$AC29</f>
        <v>2</v>
      </c>
      <c r="AA30" s="10">
        <f>IF(($F29+0.5-(Calcul!$AC29*18))&gt;(AA$2),1,0)+Calcul!$AC29</f>
        <v>1</v>
      </c>
      <c r="AB30" s="16"/>
      <c r="AC30" s="12"/>
    </row>
    <row r="31" spans="1:29" ht="15.75" customHeight="1" thickBot="1" x14ac:dyDescent="0.3">
      <c r="A31" s="121"/>
      <c r="B31" s="144"/>
      <c r="C31" s="147"/>
      <c r="D31" s="150"/>
      <c r="E31" s="153"/>
      <c r="F31" s="118"/>
      <c r="G31" s="113" t="s">
        <v>8</v>
      </c>
      <c r="H31" s="114"/>
      <c r="I31" s="115"/>
      <c r="J31" s="46">
        <f>IF((J$3+J30-J29+2)&gt;0,(J$3+J30-J29+2),0)</f>
        <v>1</v>
      </c>
      <c r="K31" s="25">
        <f t="shared" ref="K31" si="148">IF((K$3+K30-K29+2)&gt;0,(K$3+K30-K29+2),0)</f>
        <v>3</v>
      </c>
      <c r="L31" s="25">
        <f t="shared" ref="L31" si="149">IF((L$3+L30-L29+2)&gt;0,(L$3+L30-L29+2),0)</f>
        <v>2</v>
      </c>
      <c r="M31" s="25">
        <f t="shared" ref="M31" si="150">IF((M$3+M30-M29+2)&gt;0,(M$3+M30-M29+2),0)</f>
        <v>1</v>
      </c>
      <c r="N31" s="25">
        <f t="shared" ref="N31" si="151">IF((N$3+N30-N29+2)&gt;0,(N$3+N30-N29+2),0)</f>
        <v>1</v>
      </c>
      <c r="O31" s="25">
        <f t="shared" ref="O31" si="152">IF((O$3+O30-O29+2)&gt;0,(O$3+O30-O29+2),0)</f>
        <v>2</v>
      </c>
      <c r="P31" s="25">
        <f t="shared" ref="P31" si="153">IF((P$3+P30-P29+2)&gt;0,(P$3+P30-P29+2),0)</f>
        <v>3</v>
      </c>
      <c r="Q31" s="25">
        <f t="shared" ref="Q31" si="154">IF((Q$3+Q30-Q29+2)&gt;0,(Q$3+Q30-Q29+2),0)</f>
        <v>2</v>
      </c>
      <c r="R31" s="25">
        <f t="shared" ref="R31" si="155">IF((R$3+R30-R29+2)&gt;0,(R$3+R30-R29+2),0)</f>
        <v>0</v>
      </c>
      <c r="S31" s="25">
        <f t="shared" ref="S31" si="156">IF((S$3+S30-S29+2)&gt;0,(S$3+S30-S29+2),0)</f>
        <v>3</v>
      </c>
      <c r="T31" s="25">
        <f t="shared" ref="T31" si="157">IF((T$3+T30-T29+2)&gt;0,(T$3+T30-T29+2),0)</f>
        <v>2</v>
      </c>
      <c r="U31" s="25">
        <f t="shared" ref="U31" si="158">IF((U$3+U30-U29+2)&gt;0,(U$3+U30-U29+2),0)</f>
        <v>3</v>
      </c>
      <c r="V31" s="25">
        <f t="shared" ref="V31" si="159">IF((V$3+V30-V29+2)&gt;0,(V$3+V30-V29+2),0)</f>
        <v>1</v>
      </c>
      <c r="W31" s="25">
        <f t="shared" ref="W31" si="160">IF((W$3+W30-W29+2)&gt;0,(W$3+W30-W29+2),0)</f>
        <v>0</v>
      </c>
      <c r="X31" s="25">
        <f t="shared" ref="X31" si="161">IF((X$3+X30-X29+2)&gt;0,(X$3+X30-X29+2),0)</f>
        <v>5</v>
      </c>
      <c r="Y31" s="25">
        <f t="shared" ref="Y31" si="162">IF((Y$3+Y30-Y29+2)&gt;0,(Y$3+Y30-Y29+2),0)</f>
        <v>0</v>
      </c>
      <c r="Z31" s="25">
        <f t="shared" ref="Z31" si="163">IF((Z$3+Z30-Z29+2)&gt;0,(Z$3+Z30-Z29+2),0)</f>
        <v>0</v>
      </c>
      <c r="AA31" s="25">
        <f t="shared" ref="AA31" si="164">IF((AA$3+AA30-AA29+2)&gt;0,(AA$3+AA30-AA29+2),0)</f>
        <v>0</v>
      </c>
      <c r="AB31" s="13">
        <f>SUM(J31:AA31)</f>
        <v>29</v>
      </c>
      <c r="AC31" s="14"/>
    </row>
    <row r="32" spans="1:29" ht="15.75" thickBot="1" x14ac:dyDescent="0.3">
      <c r="E32" s="100"/>
      <c r="G32" s="154" t="s">
        <v>30</v>
      </c>
      <c r="H32" s="155"/>
      <c r="I32" s="155"/>
      <c r="J32" s="47">
        <f t="shared" ref="J32:AA32" si="165">IF(J28&gt;J31,(J28*10)+J31,(J31*10)+J28)</f>
        <v>21</v>
      </c>
      <c r="K32" s="48">
        <f t="shared" si="165"/>
        <v>31</v>
      </c>
      <c r="L32" s="48">
        <f t="shared" si="165"/>
        <v>22</v>
      </c>
      <c r="M32" s="48">
        <f t="shared" si="165"/>
        <v>21</v>
      </c>
      <c r="N32" s="48">
        <f t="shared" si="165"/>
        <v>11</v>
      </c>
      <c r="O32" s="48">
        <f t="shared" si="165"/>
        <v>21</v>
      </c>
      <c r="P32" s="48">
        <f t="shared" si="165"/>
        <v>31</v>
      </c>
      <c r="Q32" s="48">
        <f t="shared" si="165"/>
        <v>22</v>
      </c>
      <c r="R32" s="48">
        <f t="shared" si="165"/>
        <v>20</v>
      </c>
      <c r="S32" s="48">
        <f t="shared" si="165"/>
        <v>32</v>
      </c>
      <c r="T32" s="48">
        <f t="shared" si="165"/>
        <v>20</v>
      </c>
      <c r="U32" s="48">
        <f t="shared" si="165"/>
        <v>33</v>
      </c>
      <c r="V32" s="48">
        <f t="shared" si="165"/>
        <v>21</v>
      </c>
      <c r="W32" s="48">
        <f t="shared" si="165"/>
        <v>30</v>
      </c>
      <c r="X32" s="48">
        <f t="shared" si="165"/>
        <v>54</v>
      </c>
      <c r="Y32" s="48">
        <f t="shared" si="165"/>
        <v>0</v>
      </c>
      <c r="Z32" s="48">
        <f t="shared" si="165"/>
        <v>0</v>
      </c>
      <c r="AA32" s="49">
        <f t="shared" si="165"/>
        <v>0</v>
      </c>
      <c r="AB32" s="108">
        <f>SUM(J32:AA32)</f>
        <v>390</v>
      </c>
      <c r="AC32" s="109"/>
    </row>
    <row r="33" spans="1:29" ht="15" customHeight="1" x14ac:dyDescent="0.25">
      <c r="A33" s="119">
        <v>5</v>
      </c>
      <c r="B33" s="142" t="s">
        <v>65</v>
      </c>
      <c r="C33" s="145" t="s">
        <v>22</v>
      </c>
      <c r="D33" s="148" t="s">
        <v>18</v>
      </c>
      <c r="E33" s="151">
        <v>29.8</v>
      </c>
      <c r="F33" s="116">
        <f>Calcul!X33</f>
        <v>28</v>
      </c>
      <c r="G33" s="41" t="s">
        <v>7</v>
      </c>
      <c r="H33" s="106">
        <v>926558765</v>
      </c>
      <c r="I33" s="107">
        <v>745546999</v>
      </c>
      <c r="J33" s="7" t="str">
        <f>MID($H33,J$4,1)</f>
        <v>9</v>
      </c>
      <c r="K33" s="6" t="str">
        <f t="shared" ref="K33:R33" si="166">MID($H33,K$4,1)</f>
        <v>2</v>
      </c>
      <c r="L33" s="6" t="str">
        <f t="shared" si="166"/>
        <v>6</v>
      </c>
      <c r="M33" s="6" t="str">
        <f t="shared" si="166"/>
        <v>5</v>
      </c>
      <c r="N33" s="6" t="str">
        <f t="shared" si="166"/>
        <v>5</v>
      </c>
      <c r="O33" s="6" t="str">
        <f t="shared" si="166"/>
        <v>8</v>
      </c>
      <c r="P33" s="6" t="str">
        <f t="shared" si="166"/>
        <v>7</v>
      </c>
      <c r="Q33" s="6" t="str">
        <f t="shared" si="166"/>
        <v>6</v>
      </c>
      <c r="R33" s="6" t="str">
        <f t="shared" si="166"/>
        <v>5</v>
      </c>
      <c r="S33" s="6" t="str">
        <f>MID($I33,J$4,1)</f>
        <v>7</v>
      </c>
      <c r="T33" s="6" t="str">
        <f t="shared" ref="T33" si="167">MID($I33,K$4,1)</f>
        <v>4</v>
      </c>
      <c r="U33" s="6" t="str">
        <f t="shared" ref="U33" si="168">MID($I33,L$4,1)</f>
        <v>5</v>
      </c>
      <c r="V33" s="6" t="str">
        <f t="shared" ref="V33" si="169">MID($I33,M$4,1)</f>
        <v>5</v>
      </c>
      <c r="W33" s="6" t="str">
        <f t="shared" ref="W33" si="170">MID($I33,N$4,1)</f>
        <v>4</v>
      </c>
      <c r="X33" s="6" t="str">
        <f t="shared" ref="X33" si="171">MID($I33,O$4,1)</f>
        <v>6</v>
      </c>
      <c r="Y33" s="6" t="str">
        <f t="shared" ref="Y33" si="172">MID($I33,P$4,1)</f>
        <v>9</v>
      </c>
      <c r="Z33" s="6" t="str">
        <f t="shared" ref="Z33" si="173">MID($I33,Q$4,1)</f>
        <v>9</v>
      </c>
      <c r="AA33" s="6" t="str">
        <f t="shared" ref="AA33" si="174">MID($I33,R$4,1)</f>
        <v>9</v>
      </c>
      <c r="AB33" s="8"/>
      <c r="AC33" s="9">
        <f>J33+K33+L33+M33+N33+O33+P33+Q33+R33+S33+T33+U33+V33+W33+X33+Y33+Z33+AA33</f>
        <v>111</v>
      </c>
    </row>
    <row r="34" spans="1:29" ht="15.75" customHeight="1" x14ac:dyDescent="0.25">
      <c r="A34" s="120"/>
      <c r="B34" s="143"/>
      <c r="C34" s="146"/>
      <c r="D34" s="149"/>
      <c r="E34" s="152"/>
      <c r="F34" s="117"/>
      <c r="G34" s="122" t="s">
        <v>9</v>
      </c>
      <c r="H34" s="123"/>
      <c r="I34" s="124"/>
      <c r="J34" s="23">
        <f>IF(($F33+0.5-(Calcul!$AC33*18))&gt;(J$2),1,0)+Calcul!$AC33</f>
        <v>2</v>
      </c>
      <c r="K34" s="10">
        <f>IF(($F33+0.5-(Calcul!$AC33*18))&gt;(K$2),1,0)+Calcul!$AC33</f>
        <v>1</v>
      </c>
      <c r="L34" s="10">
        <f>IF(($F33+0.5-(Calcul!$AC33*18))&gt;(L$2),1,0)+Calcul!$AC33</f>
        <v>2</v>
      </c>
      <c r="M34" s="10">
        <f>IF(($F33+0.5-(Calcul!$AC33*18))&gt;(M$2),1,0)+Calcul!$AC33</f>
        <v>1</v>
      </c>
      <c r="N34" s="10">
        <f>IF(($F33+0.5-(Calcul!$AC33*18))&gt;(N$2),1,0)+Calcul!$AC33</f>
        <v>2</v>
      </c>
      <c r="O34" s="10">
        <f>IF(($F33+0.5-(Calcul!$AC33*18))&gt;(O$2),1,0)+Calcul!$AC33</f>
        <v>2</v>
      </c>
      <c r="P34" s="10">
        <f>IF(($F33+0.5-(Calcul!$AC33*18))&gt;(P$2),1,0)+Calcul!$AC33</f>
        <v>1</v>
      </c>
      <c r="Q34" s="10">
        <f>IF(($F33+0.5-(Calcul!$AC33*18))&gt;(Q$2),1,0)+Calcul!$AC33</f>
        <v>2</v>
      </c>
      <c r="R34" s="10">
        <f>IF(($F33+0.5-(Calcul!$AC33*18))&gt;(R$2),1,0)+Calcul!$AC33</f>
        <v>1</v>
      </c>
      <c r="S34" s="10">
        <f>IF(($F33+0.5-(Calcul!$AC33*18))&gt;(S$2),1,0)+Calcul!$AC33</f>
        <v>2</v>
      </c>
      <c r="T34" s="10">
        <f>IF(($F33+0.5-(Calcul!$AC33*18))&gt;(T$2),1,0)+Calcul!$AC33</f>
        <v>1</v>
      </c>
      <c r="U34" s="10">
        <f>IF(($F33+0.5-(Calcul!$AC33*18))&gt;(U$2),1,0)+Calcul!$AC33</f>
        <v>2</v>
      </c>
      <c r="V34" s="10">
        <f>IF(($F33+0.5-(Calcul!$AC33*18))&gt;(V$2),1,0)+Calcul!$AC33</f>
        <v>1</v>
      </c>
      <c r="W34" s="10">
        <f>IF(($F33+0.5-(Calcul!$AC33*18))&gt;(W$2),1,0)+Calcul!$AC33</f>
        <v>2</v>
      </c>
      <c r="X34" s="10">
        <f>IF(($F33+0.5-(Calcul!$AC33*18))&gt;(X$2),1,0)+Calcul!$AC33</f>
        <v>2</v>
      </c>
      <c r="Y34" s="10">
        <f>IF(($F33+0.5-(Calcul!$AC33*18))&gt;(Y$2),1,0)+Calcul!$AC33</f>
        <v>1</v>
      </c>
      <c r="Z34" s="10">
        <f>IF(($F33+0.5-(Calcul!$AC33*18))&gt;(Z$2),1,0)+Calcul!$AC33</f>
        <v>2</v>
      </c>
      <c r="AA34" s="10">
        <f>IF(($F33+0.5-(Calcul!$AC33*18))&gt;(AA$2),1,0)+Calcul!$AC33</f>
        <v>1</v>
      </c>
      <c r="AB34" s="11"/>
      <c r="AC34" s="12"/>
    </row>
    <row r="35" spans="1:29" ht="15.75" customHeight="1" thickBot="1" x14ac:dyDescent="0.3">
      <c r="A35" s="120"/>
      <c r="B35" s="144"/>
      <c r="C35" s="147"/>
      <c r="D35" s="150"/>
      <c r="E35" s="153"/>
      <c r="F35" s="118"/>
      <c r="G35" s="125" t="s">
        <v>8</v>
      </c>
      <c r="H35" s="126"/>
      <c r="I35" s="127"/>
      <c r="J35" s="43">
        <f>IF((J$3+J34-J33+2)&gt;0,(J$3+J34-J33+2),0)</f>
        <v>0</v>
      </c>
      <c r="K35" s="44">
        <f t="shared" ref="K35" si="175">IF((K$3+K34-K33+2)&gt;0,(K$3+K34-K33+2),0)</f>
        <v>4</v>
      </c>
      <c r="L35" s="44">
        <f t="shared" ref="L35" si="176">IF((L$3+L34-L33+2)&gt;0,(L$3+L34-L33+2),0)</f>
        <v>2</v>
      </c>
      <c r="M35" s="44">
        <f t="shared" ref="M35" si="177">IF((M$3+M34-M33+2)&gt;0,(M$3+M34-M33+2),0)</f>
        <v>2</v>
      </c>
      <c r="N35" s="44">
        <f t="shared" ref="N35" si="178">IF((N$3+N34-N33+2)&gt;0,(N$3+N34-N33+2),0)</f>
        <v>2</v>
      </c>
      <c r="O35" s="44">
        <f t="shared" ref="O35" si="179">IF((O$3+O34-O33+2)&gt;0,(O$3+O34-O33+2),0)</f>
        <v>1</v>
      </c>
      <c r="P35" s="44">
        <f t="shared" ref="P35" si="180">IF((P$3+P34-P33+2)&gt;0,(P$3+P34-P33+2),0)</f>
        <v>0</v>
      </c>
      <c r="Q35" s="44">
        <f t="shared" ref="Q35" si="181">IF((Q$3+Q34-Q33+2)&gt;0,(Q$3+Q34-Q33+2),0)</f>
        <v>2</v>
      </c>
      <c r="R35" s="44">
        <f t="shared" ref="R35" si="182">IF((R$3+R34-R33+2)&gt;0,(R$3+R34-R33+2),0)</f>
        <v>2</v>
      </c>
      <c r="S35" s="44">
        <f t="shared" ref="S35" si="183">IF((S$3+S34-S33+2)&gt;0,(S$3+S34-S33+2),0)</f>
        <v>2</v>
      </c>
      <c r="T35" s="44">
        <f t="shared" ref="T35" si="184">IF((T$3+T34-T33+2)&gt;0,(T$3+T34-T33+2),0)</f>
        <v>2</v>
      </c>
      <c r="U35" s="44">
        <f t="shared" ref="U35" si="185">IF((U$3+U34-U33+2)&gt;0,(U$3+U34-U33+2),0)</f>
        <v>3</v>
      </c>
      <c r="V35" s="44">
        <f t="shared" ref="V35" si="186">IF((V$3+V34-V33+2)&gt;0,(V$3+V34-V33+2),0)</f>
        <v>2</v>
      </c>
      <c r="W35" s="44">
        <f t="shared" ref="W35" si="187">IF((W$3+W34-W33+2)&gt;0,(W$3+W34-W33+2),0)</f>
        <v>3</v>
      </c>
      <c r="X35" s="44">
        <f t="shared" ref="X35" si="188">IF((X$3+X34-X33+2)&gt;0,(X$3+X34-X33+2),0)</f>
        <v>3</v>
      </c>
      <c r="Y35" s="44">
        <f t="shared" ref="Y35" si="189">IF((Y$3+Y34-Y33+2)&gt;0,(Y$3+Y34-Y33+2),0)</f>
        <v>0</v>
      </c>
      <c r="Z35" s="44">
        <f t="shared" ref="Z35" si="190">IF((Z$3+Z34-Z33+2)&gt;0,(Z$3+Z34-Z33+2),0)</f>
        <v>0</v>
      </c>
      <c r="AA35" s="44">
        <f t="shared" ref="AA35" si="191">IF((AA$3+AA34-AA33+2)&gt;0,(AA$3+AA34-AA33+2),0)</f>
        <v>0</v>
      </c>
      <c r="AB35" s="13">
        <f>SUM(J35:AA35)</f>
        <v>30</v>
      </c>
      <c r="AC35" s="14"/>
    </row>
    <row r="36" spans="1:29" ht="15" customHeight="1" x14ac:dyDescent="0.25">
      <c r="A36" s="120"/>
      <c r="B36" s="142" t="s">
        <v>66</v>
      </c>
      <c r="C36" s="145" t="s">
        <v>55</v>
      </c>
      <c r="D36" s="148" t="s">
        <v>56</v>
      </c>
      <c r="E36" s="151">
        <v>31.3</v>
      </c>
      <c r="F36" s="116">
        <f>Calcul!X36</f>
        <v>31</v>
      </c>
      <c r="G36" s="45" t="s">
        <v>7</v>
      </c>
      <c r="H36" s="106">
        <v>967656696</v>
      </c>
      <c r="I36" s="107">
        <v>867765999</v>
      </c>
      <c r="J36" s="7" t="str">
        <f>MID($H36,J$4,1)</f>
        <v>9</v>
      </c>
      <c r="K36" s="6" t="str">
        <f t="shared" ref="K36:R36" si="192">MID($H36,K$4,1)</f>
        <v>6</v>
      </c>
      <c r="L36" s="6" t="str">
        <f t="shared" si="192"/>
        <v>7</v>
      </c>
      <c r="M36" s="6" t="str">
        <f t="shared" si="192"/>
        <v>6</v>
      </c>
      <c r="N36" s="6" t="str">
        <f t="shared" si="192"/>
        <v>5</v>
      </c>
      <c r="O36" s="6" t="str">
        <f t="shared" si="192"/>
        <v>6</v>
      </c>
      <c r="P36" s="6" t="str">
        <f t="shared" si="192"/>
        <v>6</v>
      </c>
      <c r="Q36" s="6" t="str">
        <f t="shared" si="192"/>
        <v>9</v>
      </c>
      <c r="R36" s="6" t="str">
        <f t="shared" si="192"/>
        <v>6</v>
      </c>
      <c r="S36" s="6" t="str">
        <f>MID($I36,J$4,1)</f>
        <v>8</v>
      </c>
      <c r="T36" s="6" t="str">
        <f t="shared" ref="T36" si="193">MID($I36,K$4,1)</f>
        <v>6</v>
      </c>
      <c r="U36" s="6" t="str">
        <f t="shared" ref="U36" si="194">MID($I36,L$4,1)</f>
        <v>7</v>
      </c>
      <c r="V36" s="6" t="str">
        <f t="shared" ref="V36" si="195">MID($I36,M$4,1)</f>
        <v>7</v>
      </c>
      <c r="W36" s="6" t="str">
        <f t="shared" ref="W36" si="196">MID($I36,N$4,1)</f>
        <v>6</v>
      </c>
      <c r="X36" s="6" t="str">
        <f t="shared" ref="X36" si="197">MID($I36,O$4,1)</f>
        <v>5</v>
      </c>
      <c r="Y36" s="6" t="str">
        <f t="shared" ref="Y36" si="198">MID($I36,P$4,1)</f>
        <v>9</v>
      </c>
      <c r="Z36" s="6" t="str">
        <f t="shared" ref="Z36" si="199">MID($I36,Q$4,1)</f>
        <v>9</v>
      </c>
      <c r="AA36" s="6" t="str">
        <f t="shared" ref="AA36" si="200">MID($I36,R$4,1)</f>
        <v>9</v>
      </c>
      <c r="AB36" s="15"/>
      <c r="AC36" s="9">
        <f>J36+K36+L36+M36+N36+O36+P36+Q36+R36+S36+T36+U36+V36+W36+X36+Y36+Z36+AA36</f>
        <v>126</v>
      </c>
    </row>
    <row r="37" spans="1:29" ht="15.75" customHeight="1" x14ac:dyDescent="0.25">
      <c r="A37" s="120"/>
      <c r="B37" s="143"/>
      <c r="C37" s="146"/>
      <c r="D37" s="149"/>
      <c r="E37" s="152"/>
      <c r="F37" s="117"/>
      <c r="G37" s="110" t="s">
        <v>9</v>
      </c>
      <c r="H37" s="111"/>
      <c r="I37" s="112"/>
      <c r="J37" s="23">
        <f>IF(($F36+0.5-(Calcul!$AC36*18))&gt;(J$2),1,0)+Calcul!$AC36</f>
        <v>2</v>
      </c>
      <c r="K37" s="10">
        <f>IF(($F36+0.5-(Calcul!$AC36*18))&gt;(K$2),1,0)+Calcul!$AC36</f>
        <v>1</v>
      </c>
      <c r="L37" s="10">
        <f>IF(($F36+0.5-(Calcul!$AC36*18))&gt;(L$2),1,0)+Calcul!$AC36</f>
        <v>2</v>
      </c>
      <c r="M37" s="10">
        <f>IF(($F36+0.5-(Calcul!$AC36*18))&gt;(M$2),1,0)+Calcul!$AC36</f>
        <v>2</v>
      </c>
      <c r="N37" s="10">
        <f>IF(($F36+0.5-(Calcul!$AC36*18))&gt;(N$2),1,0)+Calcul!$AC36</f>
        <v>2</v>
      </c>
      <c r="O37" s="10">
        <f>IF(($F36+0.5-(Calcul!$AC36*18))&gt;(O$2),1,0)+Calcul!$AC36</f>
        <v>2</v>
      </c>
      <c r="P37" s="10">
        <f>IF(($F36+0.5-(Calcul!$AC36*18))&gt;(P$2),1,0)+Calcul!$AC36</f>
        <v>1</v>
      </c>
      <c r="Q37" s="10">
        <f>IF(($F36+0.5-(Calcul!$AC36*18))&gt;(Q$2),1,0)+Calcul!$AC36</f>
        <v>2</v>
      </c>
      <c r="R37" s="10">
        <f>IF(($F36+0.5-(Calcul!$AC36*18))&gt;(R$2),1,0)+Calcul!$AC36</f>
        <v>2</v>
      </c>
      <c r="S37" s="10">
        <f>IF(($F36+0.5-(Calcul!$AC36*18))&gt;(S$2),1,0)+Calcul!$AC36</f>
        <v>2</v>
      </c>
      <c r="T37" s="10">
        <f>IF(($F36+0.5-(Calcul!$AC36*18))&gt;(T$2),1,0)+Calcul!$AC36</f>
        <v>1</v>
      </c>
      <c r="U37" s="10">
        <f>IF(($F36+0.5-(Calcul!$AC36*18))&gt;(U$2),1,0)+Calcul!$AC36</f>
        <v>2</v>
      </c>
      <c r="V37" s="10">
        <f>IF(($F36+0.5-(Calcul!$AC36*18))&gt;(V$2),1,0)+Calcul!$AC36</f>
        <v>2</v>
      </c>
      <c r="W37" s="10">
        <f>IF(($F36+0.5-(Calcul!$AC36*18))&gt;(W$2),1,0)+Calcul!$AC36</f>
        <v>2</v>
      </c>
      <c r="X37" s="10">
        <f>IF(($F36+0.5-(Calcul!$AC36*18))&gt;(X$2),1,0)+Calcul!$AC36</f>
        <v>2</v>
      </c>
      <c r="Y37" s="10">
        <f>IF(($F36+0.5-(Calcul!$AC36*18))&gt;(Y$2),1,0)+Calcul!$AC36</f>
        <v>1</v>
      </c>
      <c r="Z37" s="10">
        <f>IF(($F36+0.5-(Calcul!$AC36*18))&gt;(Z$2),1,0)+Calcul!$AC36</f>
        <v>2</v>
      </c>
      <c r="AA37" s="10">
        <f>IF(($F36+0.5-(Calcul!$AC36*18))&gt;(AA$2),1,0)+Calcul!$AC36</f>
        <v>1</v>
      </c>
      <c r="AB37" s="16"/>
      <c r="AC37" s="12"/>
    </row>
    <row r="38" spans="1:29" ht="15.75" customHeight="1" thickBot="1" x14ac:dyDescent="0.3">
      <c r="A38" s="121"/>
      <c r="B38" s="144"/>
      <c r="C38" s="147"/>
      <c r="D38" s="150"/>
      <c r="E38" s="153"/>
      <c r="F38" s="118"/>
      <c r="G38" s="113" t="s">
        <v>8</v>
      </c>
      <c r="H38" s="114"/>
      <c r="I38" s="115"/>
      <c r="J38" s="46">
        <f>IF((J$3+J37-J36+2)&gt;0,(J$3+J37-J36+2),0)</f>
        <v>0</v>
      </c>
      <c r="K38" s="25">
        <f t="shared" ref="K38" si="201">IF((K$3+K37-K36+2)&gt;0,(K$3+K37-K36+2),0)</f>
        <v>0</v>
      </c>
      <c r="L38" s="25">
        <f t="shared" ref="L38" si="202">IF((L$3+L37-L36+2)&gt;0,(L$3+L37-L36+2),0)</f>
        <v>1</v>
      </c>
      <c r="M38" s="25">
        <f t="shared" ref="M38" si="203">IF((M$3+M37-M36+2)&gt;0,(M$3+M37-M36+2),0)</f>
        <v>2</v>
      </c>
      <c r="N38" s="25">
        <f t="shared" ref="N38" si="204">IF((N$3+N37-N36+2)&gt;0,(N$3+N37-N36+2),0)</f>
        <v>2</v>
      </c>
      <c r="O38" s="25">
        <f t="shared" ref="O38" si="205">IF((O$3+O37-O36+2)&gt;0,(O$3+O37-O36+2),0)</f>
        <v>3</v>
      </c>
      <c r="P38" s="25">
        <f t="shared" ref="P38" si="206">IF((P$3+P37-P36+2)&gt;0,(P$3+P37-P36+2),0)</f>
        <v>1</v>
      </c>
      <c r="Q38" s="25">
        <f t="shared" ref="Q38" si="207">IF((Q$3+Q37-Q36+2)&gt;0,(Q$3+Q37-Q36+2),0)</f>
        <v>0</v>
      </c>
      <c r="R38" s="25">
        <f t="shared" ref="R38" si="208">IF((R$3+R37-R36+2)&gt;0,(R$3+R37-R36+2),0)</f>
        <v>2</v>
      </c>
      <c r="S38" s="25">
        <f t="shared" ref="S38" si="209">IF((S$3+S37-S36+2)&gt;0,(S$3+S37-S36+2),0)</f>
        <v>1</v>
      </c>
      <c r="T38" s="25">
        <f t="shared" ref="T38" si="210">IF((T$3+T37-T36+2)&gt;0,(T$3+T37-T36+2),0)</f>
        <v>0</v>
      </c>
      <c r="U38" s="25">
        <f t="shared" ref="U38" si="211">IF((U$3+U37-U36+2)&gt;0,(U$3+U37-U36+2),0)</f>
        <v>1</v>
      </c>
      <c r="V38" s="25">
        <f t="shared" ref="V38" si="212">IF((V$3+V37-V36+2)&gt;0,(V$3+V37-V36+2),0)</f>
        <v>1</v>
      </c>
      <c r="W38" s="25">
        <f t="shared" ref="W38" si="213">IF((W$3+W37-W36+2)&gt;0,(W$3+W37-W36+2),0)</f>
        <v>1</v>
      </c>
      <c r="X38" s="25">
        <f t="shared" ref="X38" si="214">IF((X$3+X37-X36+2)&gt;0,(X$3+X37-X36+2),0)</f>
        <v>4</v>
      </c>
      <c r="Y38" s="25">
        <f t="shared" ref="Y38" si="215">IF((Y$3+Y37-Y36+2)&gt;0,(Y$3+Y37-Y36+2),0)</f>
        <v>0</v>
      </c>
      <c r="Z38" s="25">
        <f t="shared" ref="Z38" si="216">IF((Z$3+Z37-Z36+2)&gt;0,(Z$3+Z37-Z36+2),0)</f>
        <v>0</v>
      </c>
      <c r="AA38" s="25">
        <f t="shared" ref="AA38" si="217">IF((AA$3+AA37-AA36+2)&gt;0,(AA$3+AA37-AA36+2),0)</f>
        <v>0</v>
      </c>
      <c r="AB38" s="13">
        <f>SUM(J38:AA38)</f>
        <v>19</v>
      </c>
      <c r="AC38" s="14"/>
    </row>
    <row r="39" spans="1:29" ht="15.75" thickBot="1" x14ac:dyDescent="0.3">
      <c r="E39" s="100"/>
      <c r="G39" s="154" t="s">
        <v>30</v>
      </c>
      <c r="H39" s="155"/>
      <c r="I39" s="155"/>
      <c r="J39" s="47">
        <f t="shared" ref="J39:AA39" si="218">IF(J35&gt;J38,(J35*10)+J38,(J38*10)+J35)</f>
        <v>0</v>
      </c>
      <c r="K39" s="48">
        <f t="shared" si="218"/>
        <v>40</v>
      </c>
      <c r="L39" s="48">
        <f t="shared" si="218"/>
        <v>21</v>
      </c>
      <c r="M39" s="48">
        <f t="shared" si="218"/>
        <v>22</v>
      </c>
      <c r="N39" s="48">
        <f t="shared" si="218"/>
        <v>22</v>
      </c>
      <c r="O39" s="48">
        <f t="shared" si="218"/>
        <v>31</v>
      </c>
      <c r="P39" s="48">
        <f t="shared" si="218"/>
        <v>10</v>
      </c>
      <c r="Q39" s="48">
        <f t="shared" si="218"/>
        <v>20</v>
      </c>
      <c r="R39" s="48">
        <f t="shared" si="218"/>
        <v>22</v>
      </c>
      <c r="S39" s="48">
        <f t="shared" si="218"/>
        <v>21</v>
      </c>
      <c r="T39" s="48">
        <f t="shared" si="218"/>
        <v>20</v>
      </c>
      <c r="U39" s="48">
        <f t="shared" si="218"/>
        <v>31</v>
      </c>
      <c r="V39" s="48">
        <f t="shared" si="218"/>
        <v>21</v>
      </c>
      <c r="W39" s="48">
        <f t="shared" si="218"/>
        <v>31</v>
      </c>
      <c r="X39" s="48">
        <f t="shared" si="218"/>
        <v>43</v>
      </c>
      <c r="Y39" s="48">
        <f t="shared" si="218"/>
        <v>0</v>
      </c>
      <c r="Z39" s="48">
        <f t="shared" si="218"/>
        <v>0</v>
      </c>
      <c r="AA39" s="49">
        <f t="shared" si="218"/>
        <v>0</v>
      </c>
      <c r="AB39" s="108">
        <f>SUM(J39:AA39)</f>
        <v>355</v>
      </c>
      <c r="AC39" s="109"/>
    </row>
    <row r="40" spans="1:29" ht="15" customHeight="1" x14ac:dyDescent="0.25">
      <c r="A40" s="119">
        <v>6</v>
      </c>
      <c r="B40" s="142" t="s">
        <v>67</v>
      </c>
      <c r="C40" s="145" t="s">
        <v>22</v>
      </c>
      <c r="D40" s="148" t="s">
        <v>18</v>
      </c>
      <c r="E40" s="151">
        <v>18.3</v>
      </c>
      <c r="F40" s="116">
        <f>Calcul!X40</f>
        <v>16</v>
      </c>
      <c r="G40" s="41" t="s">
        <v>7</v>
      </c>
      <c r="H40" s="106">
        <v>635436454</v>
      </c>
      <c r="I40" s="107">
        <v>745346999</v>
      </c>
      <c r="J40" s="7" t="str">
        <f>MID($H40,J$4,1)</f>
        <v>6</v>
      </c>
      <c r="K40" s="6" t="str">
        <f t="shared" ref="K40:R40" si="219">MID($H40,K$4,1)</f>
        <v>3</v>
      </c>
      <c r="L40" s="6" t="str">
        <f t="shared" si="219"/>
        <v>5</v>
      </c>
      <c r="M40" s="6" t="str">
        <f t="shared" si="219"/>
        <v>4</v>
      </c>
      <c r="N40" s="6" t="str">
        <f t="shared" si="219"/>
        <v>3</v>
      </c>
      <c r="O40" s="6" t="str">
        <f t="shared" si="219"/>
        <v>6</v>
      </c>
      <c r="P40" s="6" t="str">
        <f t="shared" si="219"/>
        <v>4</v>
      </c>
      <c r="Q40" s="6" t="str">
        <f t="shared" si="219"/>
        <v>5</v>
      </c>
      <c r="R40" s="6" t="str">
        <f t="shared" si="219"/>
        <v>4</v>
      </c>
      <c r="S40" s="6" t="str">
        <f>MID($I40,J$4,1)</f>
        <v>7</v>
      </c>
      <c r="T40" s="6" t="str">
        <f t="shared" ref="T40" si="220">MID($I40,K$4,1)</f>
        <v>4</v>
      </c>
      <c r="U40" s="6" t="str">
        <f t="shared" ref="U40" si="221">MID($I40,L$4,1)</f>
        <v>5</v>
      </c>
      <c r="V40" s="6" t="str">
        <f t="shared" ref="V40" si="222">MID($I40,M$4,1)</f>
        <v>3</v>
      </c>
      <c r="W40" s="6" t="str">
        <f t="shared" ref="W40" si="223">MID($I40,N$4,1)</f>
        <v>4</v>
      </c>
      <c r="X40" s="6" t="str">
        <f t="shared" ref="X40" si="224">MID($I40,O$4,1)</f>
        <v>6</v>
      </c>
      <c r="Y40" s="6" t="str">
        <f t="shared" ref="Y40" si="225">MID($I40,P$4,1)</f>
        <v>9</v>
      </c>
      <c r="Z40" s="6" t="str">
        <f t="shared" ref="Z40" si="226">MID($I40,Q$4,1)</f>
        <v>9</v>
      </c>
      <c r="AA40" s="6" t="str">
        <f t="shared" ref="AA40" si="227">MID($I40,R$4,1)</f>
        <v>9</v>
      </c>
      <c r="AB40" s="8"/>
      <c r="AC40" s="9">
        <f>J40+K40+L40+M40+N40+O40+P40+Q40+R40+S40+T40+U40+V40+W40+X40+Y40+Z40+AA40</f>
        <v>96</v>
      </c>
    </row>
    <row r="41" spans="1:29" ht="15.75" customHeight="1" x14ac:dyDescent="0.25">
      <c r="A41" s="120"/>
      <c r="B41" s="143"/>
      <c r="C41" s="146"/>
      <c r="D41" s="149"/>
      <c r="E41" s="152"/>
      <c r="F41" s="117"/>
      <c r="G41" s="122" t="s">
        <v>9</v>
      </c>
      <c r="H41" s="123"/>
      <c r="I41" s="124"/>
      <c r="J41" s="23">
        <f>IF(($F40+0.5-(Calcul!$AC40*18))&gt;(J$2),1,0)+Calcul!$AC40</f>
        <v>1</v>
      </c>
      <c r="K41" s="10">
        <f>IF(($F40+0.5-(Calcul!$AC40*18))&gt;(K$2),1,0)+Calcul!$AC40</f>
        <v>1</v>
      </c>
      <c r="L41" s="10">
        <f>IF(($F40+0.5-(Calcul!$AC40*18))&gt;(L$2),1,0)+Calcul!$AC40</f>
        <v>1</v>
      </c>
      <c r="M41" s="10">
        <f>IF(($F40+0.5-(Calcul!$AC40*18))&gt;(M$2),1,0)+Calcul!$AC40</f>
        <v>1</v>
      </c>
      <c r="N41" s="10">
        <f>IF(($F40+0.5-(Calcul!$AC40*18))&gt;(N$2),1,0)+Calcul!$AC40</f>
        <v>1</v>
      </c>
      <c r="O41" s="10">
        <f>IF(($F40+0.5-(Calcul!$AC40*18))&gt;(O$2),1,0)+Calcul!$AC40</f>
        <v>1</v>
      </c>
      <c r="P41" s="10">
        <f>IF(($F40+0.5-(Calcul!$AC40*18))&gt;(P$2),1,0)+Calcul!$AC40</f>
        <v>0</v>
      </c>
      <c r="Q41" s="10">
        <f>IF(($F40+0.5-(Calcul!$AC40*18))&gt;(Q$2),1,0)+Calcul!$AC40</f>
        <v>1</v>
      </c>
      <c r="R41" s="10">
        <f>IF(($F40+0.5-(Calcul!$AC40*18))&gt;(R$2),1,0)+Calcul!$AC40</f>
        <v>1</v>
      </c>
      <c r="S41" s="10">
        <f>IF(($F40+0.5-(Calcul!$AC40*18))&gt;(S$2),1,0)+Calcul!$AC40</f>
        <v>1</v>
      </c>
      <c r="T41" s="10">
        <f>IF(($F40+0.5-(Calcul!$AC40*18))&gt;(T$2),1,0)+Calcul!$AC40</f>
        <v>1</v>
      </c>
      <c r="U41" s="10">
        <f>IF(($F40+0.5-(Calcul!$AC40*18))&gt;(U$2),1,0)+Calcul!$AC40</f>
        <v>1</v>
      </c>
      <c r="V41" s="10">
        <f>IF(($F40+0.5-(Calcul!$AC40*18))&gt;(V$2),1,0)+Calcul!$AC40</f>
        <v>1</v>
      </c>
      <c r="W41" s="10">
        <f>IF(($F40+0.5-(Calcul!$AC40*18))&gt;(W$2),1,0)+Calcul!$AC40</f>
        <v>1</v>
      </c>
      <c r="X41" s="10">
        <f>IF(($F40+0.5-(Calcul!$AC40*18))&gt;(X$2),1,0)+Calcul!$AC40</f>
        <v>1</v>
      </c>
      <c r="Y41" s="10">
        <f>IF(($F40+0.5-(Calcul!$AC40*18))&gt;(Y$2),1,0)+Calcul!$AC40</f>
        <v>0</v>
      </c>
      <c r="Z41" s="10">
        <f>IF(($F40+0.5-(Calcul!$AC40*18))&gt;(Z$2),1,0)+Calcul!$AC40</f>
        <v>1</v>
      </c>
      <c r="AA41" s="10">
        <f>IF(($F40+0.5-(Calcul!$AC40*18))&gt;(AA$2),1,0)+Calcul!$AC40</f>
        <v>1</v>
      </c>
      <c r="AB41" s="11"/>
      <c r="AC41" s="12"/>
    </row>
    <row r="42" spans="1:29" ht="15.75" customHeight="1" thickBot="1" x14ac:dyDescent="0.3">
      <c r="A42" s="120"/>
      <c r="B42" s="144"/>
      <c r="C42" s="147"/>
      <c r="D42" s="150"/>
      <c r="E42" s="153"/>
      <c r="F42" s="118"/>
      <c r="G42" s="125" t="s">
        <v>8</v>
      </c>
      <c r="H42" s="126"/>
      <c r="I42" s="127"/>
      <c r="J42" s="43">
        <f>IF((J$3+J41-J40+2)&gt;0,(J$3+J41-J40+2),0)</f>
        <v>2</v>
      </c>
      <c r="K42" s="44">
        <f t="shared" ref="K42" si="228">IF((K$3+K41-K40+2)&gt;0,(K$3+K41-K40+2),0)</f>
        <v>3</v>
      </c>
      <c r="L42" s="44">
        <f t="shared" ref="L42" si="229">IF((L$3+L41-L40+2)&gt;0,(L$3+L41-L40+2),0)</f>
        <v>2</v>
      </c>
      <c r="M42" s="44">
        <f t="shared" ref="M42" si="230">IF((M$3+M41-M40+2)&gt;0,(M$3+M41-M40+2),0)</f>
        <v>3</v>
      </c>
      <c r="N42" s="44">
        <f t="shared" ref="N42" si="231">IF((N$3+N41-N40+2)&gt;0,(N$3+N41-N40+2),0)</f>
        <v>3</v>
      </c>
      <c r="O42" s="44">
        <f t="shared" ref="O42" si="232">IF((O$3+O41-O40+2)&gt;0,(O$3+O41-O40+2),0)</f>
        <v>2</v>
      </c>
      <c r="P42" s="44">
        <f t="shared" ref="P42" si="233">IF((P$3+P41-P40+2)&gt;0,(P$3+P41-P40+2),0)</f>
        <v>2</v>
      </c>
      <c r="Q42" s="44">
        <f t="shared" ref="Q42" si="234">IF((Q$3+Q41-Q40+2)&gt;0,(Q$3+Q41-Q40+2),0)</f>
        <v>2</v>
      </c>
      <c r="R42" s="44">
        <f t="shared" ref="R42" si="235">IF((R$3+R41-R40+2)&gt;0,(R$3+R41-R40+2),0)</f>
        <v>3</v>
      </c>
      <c r="S42" s="44">
        <f t="shared" ref="S42" si="236">IF((S$3+S41-S40+2)&gt;0,(S$3+S41-S40+2),0)</f>
        <v>1</v>
      </c>
      <c r="T42" s="44">
        <f t="shared" ref="T42" si="237">IF((T$3+T41-T40+2)&gt;0,(T$3+T41-T40+2),0)</f>
        <v>2</v>
      </c>
      <c r="U42" s="44">
        <f t="shared" ref="U42" si="238">IF((U$3+U41-U40+2)&gt;0,(U$3+U41-U40+2),0)</f>
        <v>2</v>
      </c>
      <c r="V42" s="44">
        <f t="shared" ref="V42" si="239">IF((V$3+V41-V40+2)&gt;0,(V$3+V41-V40+2),0)</f>
        <v>4</v>
      </c>
      <c r="W42" s="44">
        <f t="shared" ref="W42" si="240">IF((W$3+W41-W40+2)&gt;0,(W$3+W41-W40+2),0)</f>
        <v>2</v>
      </c>
      <c r="X42" s="44">
        <f t="shared" ref="X42" si="241">IF((X$3+X41-X40+2)&gt;0,(X$3+X41-X40+2),0)</f>
        <v>2</v>
      </c>
      <c r="Y42" s="44">
        <f t="shared" ref="Y42" si="242">IF((Y$3+Y41-Y40+2)&gt;0,(Y$3+Y41-Y40+2),0)</f>
        <v>0</v>
      </c>
      <c r="Z42" s="44">
        <f t="shared" ref="Z42" si="243">IF((Z$3+Z41-Z40+2)&gt;0,(Z$3+Z41-Z40+2),0)</f>
        <v>0</v>
      </c>
      <c r="AA42" s="44">
        <f t="shared" ref="AA42" si="244">IF((AA$3+AA41-AA40+2)&gt;0,(AA$3+AA41-AA40+2),0)</f>
        <v>0</v>
      </c>
      <c r="AB42" s="13">
        <f>SUM(J42:AA42)</f>
        <v>35</v>
      </c>
      <c r="AC42" s="14"/>
    </row>
    <row r="43" spans="1:29" ht="15" customHeight="1" x14ac:dyDescent="0.25">
      <c r="A43" s="120"/>
      <c r="B43" s="142" t="s">
        <v>68</v>
      </c>
      <c r="C43" s="145" t="s">
        <v>55</v>
      </c>
      <c r="D43" s="148" t="s">
        <v>56</v>
      </c>
      <c r="E43" s="151">
        <v>32.1</v>
      </c>
      <c r="F43" s="116">
        <f>Calcul!X43</f>
        <v>32</v>
      </c>
      <c r="G43" s="45" t="s">
        <v>7</v>
      </c>
      <c r="H43" s="106">
        <v>955667676</v>
      </c>
      <c r="I43" s="107">
        <v>935445999</v>
      </c>
      <c r="J43" s="7" t="str">
        <f>MID($H43,J$4,1)</f>
        <v>9</v>
      </c>
      <c r="K43" s="6" t="str">
        <f t="shared" ref="K43:R43" si="245">MID($H43,K$4,1)</f>
        <v>5</v>
      </c>
      <c r="L43" s="6" t="str">
        <f t="shared" si="245"/>
        <v>5</v>
      </c>
      <c r="M43" s="6" t="str">
        <f t="shared" si="245"/>
        <v>6</v>
      </c>
      <c r="N43" s="6" t="str">
        <f t="shared" si="245"/>
        <v>6</v>
      </c>
      <c r="O43" s="6" t="str">
        <f t="shared" si="245"/>
        <v>7</v>
      </c>
      <c r="P43" s="6" t="str">
        <f t="shared" si="245"/>
        <v>6</v>
      </c>
      <c r="Q43" s="6" t="str">
        <f t="shared" si="245"/>
        <v>7</v>
      </c>
      <c r="R43" s="6" t="str">
        <f t="shared" si="245"/>
        <v>6</v>
      </c>
      <c r="S43" s="6" t="str">
        <f>MID($I43,J$4,1)</f>
        <v>9</v>
      </c>
      <c r="T43" s="6" t="str">
        <f t="shared" ref="T43" si="246">MID($I43,K$4,1)</f>
        <v>3</v>
      </c>
      <c r="U43" s="6" t="str">
        <f t="shared" ref="U43" si="247">MID($I43,L$4,1)</f>
        <v>5</v>
      </c>
      <c r="V43" s="6" t="str">
        <f t="shared" ref="V43" si="248">MID($I43,M$4,1)</f>
        <v>4</v>
      </c>
      <c r="W43" s="6" t="str">
        <f t="shared" ref="W43" si="249">MID($I43,N$4,1)</f>
        <v>4</v>
      </c>
      <c r="X43" s="6" t="str">
        <f t="shared" ref="X43" si="250">MID($I43,O$4,1)</f>
        <v>5</v>
      </c>
      <c r="Y43" s="6" t="str">
        <f t="shared" ref="Y43" si="251">MID($I43,P$4,1)</f>
        <v>9</v>
      </c>
      <c r="Z43" s="6" t="str">
        <f t="shared" ref="Z43" si="252">MID($I43,Q$4,1)</f>
        <v>9</v>
      </c>
      <c r="AA43" s="6" t="str">
        <f t="shared" ref="AA43" si="253">MID($I43,R$4,1)</f>
        <v>9</v>
      </c>
      <c r="AB43" s="15"/>
      <c r="AC43" s="9">
        <f>J43+K43+L43+M43+N43+O43+P43+Q43+R43+S43+T43+U43+V43+W43+X43+Y43+Z43+AA43</f>
        <v>114</v>
      </c>
    </row>
    <row r="44" spans="1:29" ht="15.75" customHeight="1" x14ac:dyDescent="0.25">
      <c r="A44" s="120"/>
      <c r="B44" s="143"/>
      <c r="C44" s="146"/>
      <c r="D44" s="149"/>
      <c r="E44" s="152"/>
      <c r="F44" s="117"/>
      <c r="G44" s="110" t="s">
        <v>9</v>
      </c>
      <c r="H44" s="111"/>
      <c r="I44" s="112"/>
      <c r="J44" s="23">
        <f>IF(($F43+0.5-(Calcul!$AC43*18))&gt;(J$2),1,0)+Calcul!$AC43</f>
        <v>2</v>
      </c>
      <c r="K44" s="10">
        <f>IF(($F43+0.5-(Calcul!$AC43*18))&gt;(K$2),1,0)+Calcul!$AC43</f>
        <v>1</v>
      </c>
      <c r="L44" s="10">
        <f>IF(($F43+0.5-(Calcul!$AC43*18))&gt;(L$2),1,0)+Calcul!$AC43</f>
        <v>2</v>
      </c>
      <c r="M44" s="10">
        <f>IF(($F43+0.5-(Calcul!$AC43*18))&gt;(M$2),1,0)+Calcul!$AC43</f>
        <v>2</v>
      </c>
      <c r="N44" s="10">
        <f>IF(($F43+0.5-(Calcul!$AC43*18))&gt;(N$2),1,0)+Calcul!$AC43</f>
        <v>2</v>
      </c>
      <c r="O44" s="10">
        <f>IF(($F43+0.5-(Calcul!$AC43*18))&gt;(O$2),1,0)+Calcul!$AC43</f>
        <v>2</v>
      </c>
      <c r="P44" s="10">
        <f>IF(($F43+0.5-(Calcul!$AC43*18))&gt;(P$2),1,0)+Calcul!$AC43</f>
        <v>1</v>
      </c>
      <c r="Q44" s="10">
        <f>IF(($F43+0.5-(Calcul!$AC43*18))&gt;(Q$2),1,0)+Calcul!$AC43</f>
        <v>2</v>
      </c>
      <c r="R44" s="10">
        <f>IF(($F43+0.5-(Calcul!$AC43*18))&gt;(R$2),1,0)+Calcul!$AC43</f>
        <v>2</v>
      </c>
      <c r="S44" s="10">
        <f>IF(($F43+0.5-(Calcul!$AC43*18))&gt;(S$2),1,0)+Calcul!$AC43</f>
        <v>2</v>
      </c>
      <c r="T44" s="10">
        <f>IF(($F43+0.5-(Calcul!$AC43*18))&gt;(T$2),1,0)+Calcul!$AC43</f>
        <v>1</v>
      </c>
      <c r="U44" s="10">
        <f>IF(($F43+0.5-(Calcul!$AC43*18))&gt;(U$2),1,0)+Calcul!$AC43</f>
        <v>2</v>
      </c>
      <c r="V44" s="10">
        <f>IF(($F43+0.5-(Calcul!$AC43*18))&gt;(V$2),1,0)+Calcul!$AC43</f>
        <v>2</v>
      </c>
      <c r="W44" s="10">
        <f>IF(($F43+0.5-(Calcul!$AC43*18))&gt;(W$2),1,0)+Calcul!$AC43</f>
        <v>2</v>
      </c>
      <c r="X44" s="10">
        <f>IF(($F43+0.5-(Calcul!$AC43*18))&gt;(X$2),1,0)+Calcul!$AC43</f>
        <v>2</v>
      </c>
      <c r="Y44" s="10">
        <f>IF(($F43+0.5-(Calcul!$AC43*18))&gt;(Y$2),1,0)+Calcul!$AC43</f>
        <v>1</v>
      </c>
      <c r="Z44" s="10">
        <f>IF(($F43+0.5-(Calcul!$AC43*18))&gt;(Z$2),1,0)+Calcul!$AC43</f>
        <v>2</v>
      </c>
      <c r="AA44" s="10">
        <f>IF(($F43+0.5-(Calcul!$AC43*18))&gt;(AA$2),1,0)+Calcul!$AC43</f>
        <v>2</v>
      </c>
      <c r="AB44" s="16"/>
      <c r="AC44" s="12"/>
    </row>
    <row r="45" spans="1:29" ht="15.75" customHeight="1" thickBot="1" x14ac:dyDescent="0.3">
      <c r="A45" s="121"/>
      <c r="B45" s="144"/>
      <c r="C45" s="147"/>
      <c r="D45" s="150"/>
      <c r="E45" s="153"/>
      <c r="F45" s="118"/>
      <c r="G45" s="113" t="s">
        <v>8</v>
      </c>
      <c r="H45" s="114"/>
      <c r="I45" s="115"/>
      <c r="J45" s="46">
        <f>IF((J$3+J44-J43+2)&gt;0,(J$3+J44-J43+2),0)</f>
        <v>0</v>
      </c>
      <c r="K45" s="25">
        <f t="shared" ref="K45" si="254">IF((K$3+K44-K43+2)&gt;0,(K$3+K44-K43+2),0)</f>
        <v>1</v>
      </c>
      <c r="L45" s="25">
        <f t="shared" ref="L45" si="255">IF((L$3+L44-L43+2)&gt;0,(L$3+L44-L43+2),0)</f>
        <v>3</v>
      </c>
      <c r="M45" s="25">
        <f t="shared" ref="M45" si="256">IF((M$3+M44-M43+2)&gt;0,(M$3+M44-M43+2),0)</f>
        <v>2</v>
      </c>
      <c r="N45" s="25">
        <f t="shared" ref="N45" si="257">IF((N$3+N44-N43+2)&gt;0,(N$3+N44-N43+2),0)</f>
        <v>1</v>
      </c>
      <c r="O45" s="25">
        <f t="shared" ref="O45" si="258">IF((O$3+O44-O43+2)&gt;0,(O$3+O44-O43+2),0)</f>
        <v>2</v>
      </c>
      <c r="P45" s="25">
        <f t="shared" ref="P45" si="259">IF((P$3+P44-P43+2)&gt;0,(P$3+P44-P43+2),0)</f>
        <v>1</v>
      </c>
      <c r="Q45" s="25">
        <f t="shared" ref="Q45" si="260">IF((Q$3+Q44-Q43+2)&gt;0,(Q$3+Q44-Q43+2),0)</f>
        <v>1</v>
      </c>
      <c r="R45" s="25">
        <f t="shared" ref="R45" si="261">IF((R$3+R44-R43+2)&gt;0,(R$3+R44-R43+2),0)</f>
        <v>2</v>
      </c>
      <c r="S45" s="25">
        <f t="shared" ref="S45" si="262">IF((S$3+S44-S43+2)&gt;0,(S$3+S44-S43+2),0)</f>
        <v>0</v>
      </c>
      <c r="T45" s="25">
        <f t="shared" ref="T45" si="263">IF((T$3+T44-T43+2)&gt;0,(T$3+T44-T43+2),0)</f>
        <v>3</v>
      </c>
      <c r="U45" s="25">
        <f t="shared" ref="U45" si="264">IF((U$3+U44-U43+2)&gt;0,(U$3+U44-U43+2),0)</f>
        <v>3</v>
      </c>
      <c r="V45" s="25">
        <f t="shared" ref="V45" si="265">IF((V$3+V44-V43+2)&gt;0,(V$3+V44-V43+2),0)</f>
        <v>4</v>
      </c>
      <c r="W45" s="25">
        <f t="shared" ref="W45" si="266">IF((W$3+W44-W43+2)&gt;0,(W$3+W44-W43+2),0)</f>
        <v>3</v>
      </c>
      <c r="X45" s="25">
        <f t="shared" ref="X45" si="267">IF((X$3+X44-X43+2)&gt;0,(X$3+X44-X43+2),0)</f>
        <v>4</v>
      </c>
      <c r="Y45" s="25">
        <f t="shared" ref="Y45" si="268">IF((Y$3+Y44-Y43+2)&gt;0,(Y$3+Y44-Y43+2),0)</f>
        <v>0</v>
      </c>
      <c r="Z45" s="25">
        <f t="shared" ref="Z45" si="269">IF((Z$3+Z44-Z43+2)&gt;0,(Z$3+Z44-Z43+2),0)</f>
        <v>0</v>
      </c>
      <c r="AA45" s="25">
        <f t="shared" ref="AA45" si="270">IF((AA$3+AA44-AA43+2)&gt;0,(AA$3+AA44-AA43+2),0)</f>
        <v>0</v>
      </c>
      <c r="AB45" s="13">
        <f>SUM(J45:AA45)</f>
        <v>30</v>
      </c>
      <c r="AC45" s="14"/>
    </row>
    <row r="46" spans="1:29" ht="15.75" thickBot="1" x14ac:dyDescent="0.3">
      <c r="E46" s="100"/>
      <c r="G46" s="154" t="s">
        <v>30</v>
      </c>
      <c r="H46" s="155"/>
      <c r="I46" s="155"/>
      <c r="J46" s="47">
        <f t="shared" ref="J46:AA46" si="271">IF(J42&gt;J45,(J42*10)+J45,(J45*10)+J42)</f>
        <v>20</v>
      </c>
      <c r="K46" s="48">
        <f t="shared" si="271"/>
        <v>31</v>
      </c>
      <c r="L46" s="48">
        <f t="shared" si="271"/>
        <v>32</v>
      </c>
      <c r="M46" s="48">
        <f t="shared" si="271"/>
        <v>32</v>
      </c>
      <c r="N46" s="48">
        <f t="shared" si="271"/>
        <v>31</v>
      </c>
      <c r="O46" s="48">
        <f t="shared" si="271"/>
        <v>22</v>
      </c>
      <c r="P46" s="48">
        <f t="shared" si="271"/>
        <v>21</v>
      </c>
      <c r="Q46" s="48">
        <f t="shared" si="271"/>
        <v>21</v>
      </c>
      <c r="R46" s="48">
        <f t="shared" si="271"/>
        <v>32</v>
      </c>
      <c r="S46" s="48">
        <f t="shared" si="271"/>
        <v>10</v>
      </c>
      <c r="T46" s="48">
        <f t="shared" si="271"/>
        <v>32</v>
      </c>
      <c r="U46" s="48">
        <f t="shared" si="271"/>
        <v>32</v>
      </c>
      <c r="V46" s="48">
        <f t="shared" si="271"/>
        <v>44</v>
      </c>
      <c r="W46" s="48">
        <f t="shared" si="271"/>
        <v>32</v>
      </c>
      <c r="X46" s="48">
        <f t="shared" si="271"/>
        <v>42</v>
      </c>
      <c r="Y46" s="48">
        <f t="shared" si="271"/>
        <v>0</v>
      </c>
      <c r="Z46" s="48">
        <f t="shared" si="271"/>
        <v>0</v>
      </c>
      <c r="AA46" s="49">
        <f t="shared" si="271"/>
        <v>0</v>
      </c>
      <c r="AB46" s="108">
        <f>SUM(J46:AA46)</f>
        <v>434</v>
      </c>
      <c r="AC46" s="109"/>
    </row>
    <row r="47" spans="1:29" ht="15" customHeight="1" x14ac:dyDescent="0.25">
      <c r="A47" s="119">
        <v>7</v>
      </c>
      <c r="B47" s="142" t="s">
        <v>69</v>
      </c>
      <c r="C47" s="145" t="s">
        <v>55</v>
      </c>
      <c r="D47" s="148" t="s">
        <v>56</v>
      </c>
      <c r="E47" s="151">
        <v>19.600000000000001</v>
      </c>
      <c r="F47" s="116">
        <f>Calcul!X47</f>
        <v>19</v>
      </c>
      <c r="G47" s="41" t="s">
        <v>7</v>
      </c>
      <c r="H47" s="42">
        <v>644656455</v>
      </c>
      <c r="I47" s="52">
        <v>745647999</v>
      </c>
      <c r="J47" s="7" t="str">
        <f>MID($H47,J$4,1)</f>
        <v>6</v>
      </c>
      <c r="K47" s="6" t="str">
        <f t="shared" ref="K47:R47" si="272">MID($H47,K$4,1)</f>
        <v>4</v>
      </c>
      <c r="L47" s="6" t="str">
        <f t="shared" si="272"/>
        <v>4</v>
      </c>
      <c r="M47" s="6" t="str">
        <f t="shared" si="272"/>
        <v>6</v>
      </c>
      <c r="N47" s="6" t="str">
        <f t="shared" si="272"/>
        <v>5</v>
      </c>
      <c r="O47" s="6" t="str">
        <f t="shared" si="272"/>
        <v>6</v>
      </c>
      <c r="P47" s="6" t="str">
        <f t="shared" si="272"/>
        <v>4</v>
      </c>
      <c r="Q47" s="6" t="str">
        <f t="shared" si="272"/>
        <v>5</v>
      </c>
      <c r="R47" s="6" t="str">
        <f t="shared" si="272"/>
        <v>5</v>
      </c>
      <c r="S47" s="6" t="str">
        <f>MID($I47,J$4,1)</f>
        <v>7</v>
      </c>
      <c r="T47" s="6" t="str">
        <f t="shared" ref="T47" si="273">MID($I47,K$4,1)</f>
        <v>4</v>
      </c>
      <c r="U47" s="6" t="str">
        <f t="shared" ref="U47" si="274">MID($I47,L$4,1)</f>
        <v>5</v>
      </c>
      <c r="V47" s="6" t="str">
        <f t="shared" ref="V47" si="275">MID($I47,M$4,1)</f>
        <v>6</v>
      </c>
      <c r="W47" s="6" t="str">
        <f t="shared" ref="W47" si="276">MID($I47,N$4,1)</f>
        <v>4</v>
      </c>
      <c r="X47" s="6" t="str">
        <f t="shared" ref="X47" si="277">MID($I47,O$4,1)</f>
        <v>7</v>
      </c>
      <c r="Y47" s="6" t="str">
        <f t="shared" ref="Y47" si="278">MID($I47,P$4,1)</f>
        <v>9</v>
      </c>
      <c r="Z47" s="6" t="str">
        <f t="shared" ref="Z47" si="279">MID($I47,Q$4,1)</f>
        <v>9</v>
      </c>
      <c r="AA47" s="6" t="str">
        <f t="shared" ref="AA47" si="280">MID($I47,R$4,1)</f>
        <v>9</v>
      </c>
      <c r="AB47" s="8"/>
      <c r="AC47" s="9">
        <f>J47+K47+L47+M47+N47+O47+P47+Q47+R47+S47+T47+U47+V47+W47+X47+Y47+Z47+AA47</f>
        <v>105</v>
      </c>
    </row>
    <row r="48" spans="1:29" ht="15.75" customHeight="1" x14ac:dyDescent="0.25">
      <c r="A48" s="120"/>
      <c r="B48" s="143"/>
      <c r="C48" s="146"/>
      <c r="D48" s="149"/>
      <c r="E48" s="152"/>
      <c r="F48" s="117"/>
      <c r="G48" s="122" t="s">
        <v>9</v>
      </c>
      <c r="H48" s="123"/>
      <c r="I48" s="124"/>
      <c r="J48" s="23">
        <f>IF(($F47+0.5-(Calcul!$AC47*18))&gt;(J$2),1,0)+Calcul!$AC47</f>
        <v>1</v>
      </c>
      <c r="K48" s="10">
        <f>IF(($F47+0.5-(Calcul!$AC47*18))&gt;(K$2),1,0)+Calcul!$AC47</f>
        <v>1</v>
      </c>
      <c r="L48" s="10">
        <f>IF(($F47+0.5-(Calcul!$AC47*18))&gt;(L$2),1,0)+Calcul!$AC47</f>
        <v>1</v>
      </c>
      <c r="M48" s="10">
        <f>IF(($F47+0.5-(Calcul!$AC47*18))&gt;(M$2),1,0)+Calcul!$AC47</f>
        <v>1</v>
      </c>
      <c r="N48" s="10">
        <f>IF(($F47+0.5-(Calcul!$AC47*18))&gt;(N$2),1,0)+Calcul!$AC47</f>
        <v>1</v>
      </c>
      <c r="O48" s="10">
        <f>IF(($F47+0.5-(Calcul!$AC47*18))&gt;(O$2),1,0)+Calcul!$AC47</f>
        <v>2</v>
      </c>
      <c r="P48" s="10">
        <f>IF(($F47+0.5-(Calcul!$AC47*18))&gt;(P$2),1,0)+Calcul!$AC47</f>
        <v>1</v>
      </c>
      <c r="Q48" s="10">
        <f>IF(($F47+0.5-(Calcul!$AC47*18))&gt;(Q$2),1,0)+Calcul!$AC47</f>
        <v>1</v>
      </c>
      <c r="R48" s="10">
        <f>IF(($F47+0.5-(Calcul!$AC47*18))&gt;(R$2),1,0)+Calcul!$AC47</f>
        <v>1</v>
      </c>
      <c r="S48" s="10">
        <f>IF(($F47+0.5-(Calcul!$AC47*18))&gt;(S$2),1,0)+Calcul!$AC47</f>
        <v>1</v>
      </c>
      <c r="T48" s="10">
        <f>IF(($F47+0.5-(Calcul!$AC47*18))&gt;(T$2),1,0)+Calcul!$AC47</f>
        <v>1</v>
      </c>
      <c r="U48" s="10">
        <f>IF(($F47+0.5-(Calcul!$AC47*18))&gt;(U$2),1,0)+Calcul!$AC47</f>
        <v>1</v>
      </c>
      <c r="V48" s="10">
        <f>IF(($F47+0.5-(Calcul!$AC47*18))&gt;(V$2),1,0)+Calcul!$AC47</f>
        <v>1</v>
      </c>
      <c r="W48" s="10">
        <f>IF(($F47+0.5-(Calcul!$AC47*18))&gt;(W$2),1,0)+Calcul!$AC47</f>
        <v>1</v>
      </c>
      <c r="X48" s="10">
        <f>IF(($F47+0.5-(Calcul!$AC47*18))&gt;(X$2),1,0)+Calcul!$AC47</f>
        <v>1</v>
      </c>
      <c r="Y48" s="10">
        <f>IF(($F47+0.5-(Calcul!$AC47*18))&gt;(Y$2),1,0)+Calcul!$AC47</f>
        <v>1</v>
      </c>
      <c r="Z48" s="10">
        <f>IF(($F47+0.5-(Calcul!$AC47*18))&gt;(Z$2),1,0)+Calcul!$AC47</f>
        <v>1</v>
      </c>
      <c r="AA48" s="10">
        <f>IF(($F47+0.5-(Calcul!$AC47*18))&gt;(AA$2),1,0)+Calcul!$AC47</f>
        <v>1</v>
      </c>
      <c r="AB48" s="11"/>
      <c r="AC48" s="12"/>
    </row>
    <row r="49" spans="1:29" ht="15.75" customHeight="1" thickBot="1" x14ac:dyDescent="0.3">
      <c r="A49" s="120"/>
      <c r="B49" s="144"/>
      <c r="C49" s="147"/>
      <c r="D49" s="150"/>
      <c r="E49" s="153"/>
      <c r="F49" s="118"/>
      <c r="G49" s="125" t="s">
        <v>8</v>
      </c>
      <c r="H49" s="126"/>
      <c r="I49" s="127"/>
      <c r="J49" s="43">
        <f>IF((J$3+J48-J47+2)&gt;0,(J$3+J48-J47+2),0)</f>
        <v>2</v>
      </c>
      <c r="K49" s="44">
        <f t="shared" ref="K49" si="281">IF((K$3+K48-K47+2)&gt;0,(K$3+K48-K47+2),0)</f>
        <v>2</v>
      </c>
      <c r="L49" s="44">
        <f t="shared" ref="L49" si="282">IF((L$3+L48-L47+2)&gt;0,(L$3+L48-L47+2),0)</f>
        <v>3</v>
      </c>
      <c r="M49" s="44">
        <f t="shared" ref="M49" si="283">IF((M$3+M48-M47+2)&gt;0,(M$3+M48-M47+2),0)</f>
        <v>1</v>
      </c>
      <c r="N49" s="44">
        <f t="shared" ref="N49" si="284">IF((N$3+N48-N47+2)&gt;0,(N$3+N48-N47+2),0)</f>
        <v>1</v>
      </c>
      <c r="O49" s="44">
        <f t="shared" ref="O49" si="285">IF((O$3+O48-O47+2)&gt;0,(O$3+O48-O47+2),0)</f>
        <v>3</v>
      </c>
      <c r="P49" s="44">
        <f t="shared" ref="P49" si="286">IF((P$3+P48-P47+2)&gt;0,(P$3+P48-P47+2),0)</f>
        <v>3</v>
      </c>
      <c r="Q49" s="44">
        <f t="shared" ref="Q49" si="287">IF((Q$3+Q48-Q47+2)&gt;0,(Q$3+Q48-Q47+2),0)</f>
        <v>2</v>
      </c>
      <c r="R49" s="44">
        <f t="shared" ref="R49" si="288">IF((R$3+R48-R47+2)&gt;0,(R$3+R48-R47+2),0)</f>
        <v>2</v>
      </c>
      <c r="S49" s="44">
        <f t="shared" ref="S49" si="289">IF((S$3+S48-S47+2)&gt;0,(S$3+S48-S47+2),0)</f>
        <v>1</v>
      </c>
      <c r="T49" s="44">
        <f t="shared" ref="T49" si="290">IF((T$3+T48-T47+2)&gt;0,(T$3+T48-T47+2),0)</f>
        <v>2</v>
      </c>
      <c r="U49" s="44">
        <f t="shared" ref="U49" si="291">IF((U$3+U48-U47+2)&gt;0,(U$3+U48-U47+2),0)</f>
        <v>2</v>
      </c>
      <c r="V49" s="44">
        <f t="shared" ref="V49" si="292">IF((V$3+V48-V47+2)&gt;0,(V$3+V48-V47+2),0)</f>
        <v>1</v>
      </c>
      <c r="W49" s="44">
        <f t="shared" ref="W49" si="293">IF((W$3+W48-W47+2)&gt;0,(W$3+W48-W47+2),0)</f>
        <v>2</v>
      </c>
      <c r="X49" s="44">
        <f t="shared" ref="X49" si="294">IF((X$3+X48-X47+2)&gt;0,(X$3+X48-X47+2),0)</f>
        <v>1</v>
      </c>
      <c r="Y49" s="44">
        <f t="shared" ref="Y49" si="295">IF((Y$3+Y48-Y47+2)&gt;0,(Y$3+Y48-Y47+2),0)</f>
        <v>0</v>
      </c>
      <c r="Z49" s="44">
        <f t="shared" ref="Z49" si="296">IF((Z$3+Z48-Z47+2)&gt;0,(Z$3+Z48-Z47+2),0)</f>
        <v>0</v>
      </c>
      <c r="AA49" s="44">
        <f t="shared" ref="AA49" si="297">IF((AA$3+AA48-AA47+2)&gt;0,(AA$3+AA48-AA47+2),0)</f>
        <v>0</v>
      </c>
      <c r="AB49" s="13">
        <f>SUM(J49:AA49)</f>
        <v>28</v>
      </c>
      <c r="AC49" s="14"/>
    </row>
    <row r="50" spans="1:29" ht="15" customHeight="1" x14ac:dyDescent="0.25">
      <c r="A50" s="120"/>
      <c r="B50" s="142" t="s">
        <v>70</v>
      </c>
      <c r="C50" s="145" t="s">
        <v>55</v>
      </c>
      <c r="D50" s="148" t="s">
        <v>56</v>
      </c>
      <c r="E50" s="151">
        <v>36</v>
      </c>
      <c r="F50" s="116">
        <f>Calcul!X50</f>
        <v>36</v>
      </c>
      <c r="G50" s="45" t="s">
        <v>7</v>
      </c>
      <c r="H50" s="42">
        <v>846647566</v>
      </c>
      <c r="I50" s="52">
        <v>836766999</v>
      </c>
      <c r="J50" s="7" t="str">
        <f>MID($H50,J$4,1)</f>
        <v>8</v>
      </c>
      <c r="K50" s="6" t="str">
        <f t="shared" ref="K50:R50" si="298">MID($H50,K$4,1)</f>
        <v>4</v>
      </c>
      <c r="L50" s="6" t="str">
        <f t="shared" si="298"/>
        <v>6</v>
      </c>
      <c r="M50" s="6" t="str">
        <f t="shared" si="298"/>
        <v>6</v>
      </c>
      <c r="N50" s="6" t="str">
        <f t="shared" si="298"/>
        <v>4</v>
      </c>
      <c r="O50" s="6" t="str">
        <f t="shared" si="298"/>
        <v>7</v>
      </c>
      <c r="P50" s="6" t="str">
        <f t="shared" si="298"/>
        <v>5</v>
      </c>
      <c r="Q50" s="6" t="str">
        <f t="shared" si="298"/>
        <v>6</v>
      </c>
      <c r="R50" s="6" t="str">
        <f t="shared" si="298"/>
        <v>6</v>
      </c>
      <c r="S50" s="6" t="str">
        <f>MID($I50,J$4,1)</f>
        <v>8</v>
      </c>
      <c r="T50" s="6" t="str">
        <f t="shared" ref="T50" si="299">MID($I50,K$4,1)</f>
        <v>3</v>
      </c>
      <c r="U50" s="6" t="str">
        <f t="shared" ref="U50" si="300">MID($I50,L$4,1)</f>
        <v>6</v>
      </c>
      <c r="V50" s="6" t="str">
        <f t="shared" ref="V50" si="301">MID($I50,M$4,1)</f>
        <v>7</v>
      </c>
      <c r="W50" s="6" t="str">
        <f t="shared" ref="W50" si="302">MID($I50,N$4,1)</f>
        <v>6</v>
      </c>
      <c r="X50" s="6" t="str">
        <f t="shared" ref="X50" si="303">MID($I50,O$4,1)</f>
        <v>6</v>
      </c>
      <c r="Y50" s="6" t="str">
        <f t="shared" ref="Y50" si="304">MID($I50,P$4,1)</f>
        <v>9</v>
      </c>
      <c r="Z50" s="6" t="str">
        <f t="shared" ref="Z50" si="305">MID($I50,Q$4,1)</f>
        <v>9</v>
      </c>
      <c r="AA50" s="6" t="str">
        <f t="shared" ref="AA50" si="306">MID($I50,R$4,1)</f>
        <v>9</v>
      </c>
      <c r="AB50" s="15"/>
      <c r="AC50" s="9">
        <f>J50+K50+L50+M50+N50+O50+P50+Q50+R50+S50+T50+U50+V50+W50+X50+Y50+Z50+AA50</f>
        <v>115</v>
      </c>
    </row>
    <row r="51" spans="1:29" ht="15.75" customHeight="1" x14ac:dyDescent="0.25">
      <c r="A51" s="120"/>
      <c r="B51" s="143"/>
      <c r="C51" s="146"/>
      <c r="D51" s="149"/>
      <c r="E51" s="152"/>
      <c r="F51" s="117"/>
      <c r="G51" s="110" t="s">
        <v>9</v>
      </c>
      <c r="H51" s="111"/>
      <c r="I51" s="112"/>
      <c r="J51" s="23">
        <f>IF(($F50+0.5-(Calcul!$AC50*18))&gt;(J$2),1,0)+Calcul!$AC50</f>
        <v>2</v>
      </c>
      <c r="K51" s="10">
        <f>IF(($F50+0.5-(Calcul!$AC50*18))&gt;(K$2),1,0)+Calcul!$AC50</f>
        <v>2</v>
      </c>
      <c r="L51" s="10">
        <f>IF(($F50+0.5-(Calcul!$AC50*18))&gt;(L$2),1,0)+Calcul!$AC50</f>
        <v>2</v>
      </c>
      <c r="M51" s="10">
        <f>IF(($F50+0.5-(Calcul!$AC50*18))&gt;(M$2),1,0)+Calcul!$AC50</f>
        <v>2</v>
      </c>
      <c r="N51" s="10">
        <f>IF(($F50+0.5-(Calcul!$AC50*18))&gt;(N$2),1,0)+Calcul!$AC50</f>
        <v>2</v>
      </c>
      <c r="O51" s="10">
        <f>IF(($F50+0.5-(Calcul!$AC50*18))&gt;(O$2),1,0)+Calcul!$AC50</f>
        <v>2</v>
      </c>
      <c r="P51" s="10">
        <f>IF(($F50+0.5-(Calcul!$AC50*18))&gt;(P$2),1,0)+Calcul!$AC50</f>
        <v>2</v>
      </c>
      <c r="Q51" s="10">
        <f>IF(($F50+0.5-(Calcul!$AC50*18))&gt;(Q$2),1,0)+Calcul!$AC50</f>
        <v>2</v>
      </c>
      <c r="R51" s="10">
        <f>IF(($F50+0.5-(Calcul!$AC50*18))&gt;(R$2),1,0)+Calcul!$AC50</f>
        <v>2</v>
      </c>
      <c r="S51" s="10">
        <f>IF(($F50+0.5-(Calcul!$AC50*18))&gt;(S$2),1,0)+Calcul!$AC50</f>
        <v>2</v>
      </c>
      <c r="T51" s="10">
        <f>IF(($F50+0.5-(Calcul!$AC50*18))&gt;(T$2),1,0)+Calcul!$AC50</f>
        <v>2</v>
      </c>
      <c r="U51" s="10">
        <f>IF(($F50+0.5-(Calcul!$AC50*18))&gt;(U$2),1,0)+Calcul!$AC50</f>
        <v>2</v>
      </c>
      <c r="V51" s="10">
        <f>IF(($F50+0.5-(Calcul!$AC50*18))&gt;(V$2),1,0)+Calcul!$AC50</f>
        <v>2</v>
      </c>
      <c r="W51" s="10">
        <f>IF(($F50+0.5-(Calcul!$AC50*18))&gt;(W$2),1,0)+Calcul!$AC50</f>
        <v>2</v>
      </c>
      <c r="X51" s="10">
        <f>IF(($F50+0.5-(Calcul!$AC50*18))&gt;(X$2),1,0)+Calcul!$AC50</f>
        <v>2</v>
      </c>
      <c r="Y51" s="10">
        <f>IF(($F50+0.5-(Calcul!$AC50*18))&gt;(Y$2),1,0)+Calcul!$AC50</f>
        <v>2</v>
      </c>
      <c r="Z51" s="10">
        <f>IF(($F50+0.5-(Calcul!$AC50*18))&gt;(Z$2),1,0)+Calcul!$AC50</f>
        <v>2</v>
      </c>
      <c r="AA51" s="10">
        <f>IF(($F50+0.5-(Calcul!$AC50*18))&gt;(AA$2),1,0)+Calcul!$AC50</f>
        <v>2</v>
      </c>
      <c r="AB51" s="16"/>
      <c r="AC51" s="12"/>
    </row>
    <row r="52" spans="1:29" ht="15.75" customHeight="1" thickBot="1" x14ac:dyDescent="0.3">
      <c r="A52" s="121"/>
      <c r="B52" s="144"/>
      <c r="C52" s="147"/>
      <c r="D52" s="150"/>
      <c r="E52" s="153"/>
      <c r="F52" s="118"/>
      <c r="G52" s="113" t="s">
        <v>8</v>
      </c>
      <c r="H52" s="114"/>
      <c r="I52" s="115"/>
      <c r="J52" s="46">
        <f>IF((J$3+J51-J50+2)&gt;0,(J$3+J51-J50+2),0)</f>
        <v>1</v>
      </c>
      <c r="K52" s="25">
        <f t="shared" ref="K52" si="307">IF((K$3+K51-K50+2)&gt;0,(K$3+K51-K50+2),0)</f>
        <v>3</v>
      </c>
      <c r="L52" s="25">
        <f t="shared" ref="L52" si="308">IF((L$3+L51-L50+2)&gt;0,(L$3+L51-L50+2),0)</f>
        <v>2</v>
      </c>
      <c r="M52" s="25">
        <f t="shared" ref="M52" si="309">IF((M$3+M51-M50+2)&gt;0,(M$3+M51-M50+2),0)</f>
        <v>2</v>
      </c>
      <c r="N52" s="25">
        <f t="shared" ref="N52" si="310">IF((N$3+N51-N50+2)&gt;0,(N$3+N51-N50+2),0)</f>
        <v>3</v>
      </c>
      <c r="O52" s="25">
        <f t="shared" ref="O52" si="311">IF((O$3+O51-O50+2)&gt;0,(O$3+O51-O50+2),0)</f>
        <v>2</v>
      </c>
      <c r="P52" s="25">
        <f t="shared" ref="P52" si="312">IF((P$3+P51-P50+2)&gt;0,(P$3+P51-P50+2),0)</f>
        <v>3</v>
      </c>
      <c r="Q52" s="25">
        <f t="shared" ref="Q52" si="313">IF((Q$3+Q51-Q50+2)&gt;0,(Q$3+Q51-Q50+2),0)</f>
        <v>2</v>
      </c>
      <c r="R52" s="25">
        <f t="shared" ref="R52" si="314">IF((R$3+R51-R50+2)&gt;0,(R$3+R51-R50+2),0)</f>
        <v>2</v>
      </c>
      <c r="S52" s="25">
        <f t="shared" ref="S52" si="315">IF((S$3+S51-S50+2)&gt;0,(S$3+S51-S50+2),0)</f>
        <v>1</v>
      </c>
      <c r="T52" s="25">
        <f t="shared" ref="T52" si="316">IF((T$3+T51-T50+2)&gt;0,(T$3+T51-T50+2),0)</f>
        <v>4</v>
      </c>
      <c r="U52" s="25">
        <f t="shared" ref="U52" si="317">IF((U$3+U51-U50+2)&gt;0,(U$3+U51-U50+2),0)</f>
        <v>2</v>
      </c>
      <c r="V52" s="25">
        <f t="shared" ref="V52" si="318">IF((V$3+V51-V50+2)&gt;0,(V$3+V51-V50+2),0)</f>
        <v>1</v>
      </c>
      <c r="W52" s="25">
        <f t="shared" ref="W52" si="319">IF((W$3+W51-W50+2)&gt;0,(W$3+W51-W50+2),0)</f>
        <v>1</v>
      </c>
      <c r="X52" s="25">
        <f t="shared" ref="X52" si="320">IF((X$3+X51-X50+2)&gt;0,(X$3+X51-X50+2),0)</f>
        <v>3</v>
      </c>
      <c r="Y52" s="25">
        <f t="shared" ref="Y52" si="321">IF((Y$3+Y51-Y50+2)&gt;0,(Y$3+Y51-Y50+2),0)</f>
        <v>0</v>
      </c>
      <c r="Z52" s="25">
        <f t="shared" ref="Z52" si="322">IF((Z$3+Z51-Z50+2)&gt;0,(Z$3+Z51-Z50+2),0)</f>
        <v>0</v>
      </c>
      <c r="AA52" s="25">
        <f t="shared" ref="AA52" si="323">IF((AA$3+AA51-AA50+2)&gt;0,(AA$3+AA51-AA50+2),0)</f>
        <v>0</v>
      </c>
      <c r="AB52" s="13">
        <f>SUM(J52:AA52)</f>
        <v>32</v>
      </c>
      <c r="AC52" s="14"/>
    </row>
    <row r="53" spans="1:29" ht="15.75" thickBot="1" x14ac:dyDescent="0.3">
      <c r="E53" s="100"/>
      <c r="G53" s="154" t="s">
        <v>30</v>
      </c>
      <c r="H53" s="155"/>
      <c r="I53" s="155"/>
      <c r="J53" s="47">
        <f t="shared" ref="J53:AA53" si="324">IF(J49&gt;J52,(J49*10)+J52,(J52*10)+J49)</f>
        <v>21</v>
      </c>
      <c r="K53" s="48">
        <f t="shared" si="324"/>
        <v>32</v>
      </c>
      <c r="L53" s="48">
        <f t="shared" si="324"/>
        <v>32</v>
      </c>
      <c r="M53" s="48">
        <f t="shared" si="324"/>
        <v>21</v>
      </c>
      <c r="N53" s="48">
        <f t="shared" si="324"/>
        <v>31</v>
      </c>
      <c r="O53" s="48">
        <f t="shared" si="324"/>
        <v>32</v>
      </c>
      <c r="P53" s="48">
        <f t="shared" si="324"/>
        <v>33</v>
      </c>
      <c r="Q53" s="48">
        <f t="shared" si="324"/>
        <v>22</v>
      </c>
      <c r="R53" s="48">
        <f t="shared" si="324"/>
        <v>22</v>
      </c>
      <c r="S53" s="48">
        <f t="shared" si="324"/>
        <v>11</v>
      </c>
      <c r="T53" s="48">
        <f t="shared" si="324"/>
        <v>42</v>
      </c>
      <c r="U53" s="48">
        <f t="shared" si="324"/>
        <v>22</v>
      </c>
      <c r="V53" s="48">
        <f t="shared" si="324"/>
        <v>11</v>
      </c>
      <c r="W53" s="48">
        <f t="shared" si="324"/>
        <v>21</v>
      </c>
      <c r="X53" s="48">
        <f t="shared" si="324"/>
        <v>31</v>
      </c>
      <c r="Y53" s="48">
        <f t="shared" si="324"/>
        <v>0</v>
      </c>
      <c r="Z53" s="48">
        <f t="shared" si="324"/>
        <v>0</v>
      </c>
      <c r="AA53" s="49">
        <f t="shared" si="324"/>
        <v>0</v>
      </c>
      <c r="AB53" s="108">
        <f>SUM(J53:AA53)</f>
        <v>384</v>
      </c>
      <c r="AC53" s="109"/>
    </row>
    <row r="54" spans="1:29" ht="15" customHeight="1" x14ac:dyDescent="0.25">
      <c r="A54" s="119">
        <v>8</v>
      </c>
      <c r="B54" s="142" t="s">
        <v>71</v>
      </c>
      <c r="C54" s="145" t="s">
        <v>55</v>
      </c>
      <c r="D54" s="148" t="s">
        <v>56</v>
      </c>
      <c r="E54" s="151">
        <v>17.399999999999999</v>
      </c>
      <c r="F54" s="116">
        <f>Calcul!X54</f>
        <v>16</v>
      </c>
      <c r="G54" s="41" t="s">
        <v>7</v>
      </c>
      <c r="H54" s="42">
        <v>755547655</v>
      </c>
      <c r="I54" s="52">
        <v>644567999</v>
      </c>
      <c r="J54" s="7" t="str">
        <f>MID($H54,J$4,1)</f>
        <v>7</v>
      </c>
      <c r="K54" s="6" t="str">
        <f t="shared" ref="K54:R54" si="325">MID($H54,K$4,1)</f>
        <v>5</v>
      </c>
      <c r="L54" s="6" t="str">
        <f t="shared" si="325"/>
        <v>5</v>
      </c>
      <c r="M54" s="6" t="str">
        <f t="shared" si="325"/>
        <v>5</v>
      </c>
      <c r="N54" s="6" t="str">
        <f t="shared" si="325"/>
        <v>4</v>
      </c>
      <c r="O54" s="6" t="str">
        <f t="shared" si="325"/>
        <v>7</v>
      </c>
      <c r="P54" s="6" t="str">
        <f t="shared" si="325"/>
        <v>6</v>
      </c>
      <c r="Q54" s="6" t="str">
        <f t="shared" si="325"/>
        <v>5</v>
      </c>
      <c r="R54" s="6" t="str">
        <f t="shared" si="325"/>
        <v>5</v>
      </c>
      <c r="S54" s="6" t="str">
        <f>MID($I54,J$4,1)</f>
        <v>6</v>
      </c>
      <c r="T54" s="6" t="str">
        <f t="shared" ref="T54" si="326">MID($I54,K$4,1)</f>
        <v>4</v>
      </c>
      <c r="U54" s="6" t="str">
        <f t="shared" ref="U54" si="327">MID($I54,L$4,1)</f>
        <v>4</v>
      </c>
      <c r="V54" s="6" t="str">
        <f t="shared" ref="V54" si="328">MID($I54,M$4,1)</f>
        <v>5</v>
      </c>
      <c r="W54" s="6" t="str">
        <f t="shared" ref="W54" si="329">MID($I54,N$4,1)</f>
        <v>6</v>
      </c>
      <c r="X54" s="6" t="str">
        <f t="shared" ref="X54" si="330">MID($I54,O$4,1)</f>
        <v>7</v>
      </c>
      <c r="Y54" s="6" t="str">
        <f t="shared" ref="Y54" si="331">MID($I54,P$4,1)</f>
        <v>9</v>
      </c>
      <c r="Z54" s="6" t="str">
        <f t="shared" ref="Z54" si="332">MID($I54,Q$4,1)</f>
        <v>9</v>
      </c>
      <c r="AA54" s="6" t="str">
        <f t="shared" ref="AA54" si="333">MID($I54,R$4,1)</f>
        <v>9</v>
      </c>
      <c r="AB54" s="8"/>
      <c r="AC54" s="9">
        <f>J54+K54+L54+M54+N54+O54+P54+Q54+R54+S54+T54+U54+V54+W54+X54+Y54+Z54+AA54</f>
        <v>108</v>
      </c>
    </row>
    <row r="55" spans="1:29" ht="15.75" customHeight="1" x14ac:dyDescent="0.25">
      <c r="A55" s="120"/>
      <c r="B55" s="143"/>
      <c r="C55" s="146"/>
      <c r="D55" s="149"/>
      <c r="E55" s="152"/>
      <c r="F55" s="117"/>
      <c r="G55" s="122" t="s">
        <v>9</v>
      </c>
      <c r="H55" s="123"/>
      <c r="I55" s="124"/>
      <c r="J55" s="23">
        <f>IF(($F54+0.5-(Calcul!$AC54*18))&gt;(J$2),1,0)+Calcul!$AC54</f>
        <v>1</v>
      </c>
      <c r="K55" s="10">
        <f>IF(($F54+0.5-(Calcul!$AC54*18))&gt;(K$2),1,0)+Calcul!$AC54</f>
        <v>1</v>
      </c>
      <c r="L55" s="10">
        <f>IF(($F54+0.5-(Calcul!$AC54*18))&gt;(L$2),1,0)+Calcul!$AC54</f>
        <v>1</v>
      </c>
      <c r="M55" s="10">
        <f>IF(($F54+0.5-(Calcul!$AC54*18))&gt;(M$2),1,0)+Calcul!$AC54</f>
        <v>1</v>
      </c>
      <c r="N55" s="10">
        <f>IF(($F54+0.5-(Calcul!$AC54*18))&gt;(N$2),1,0)+Calcul!$AC54</f>
        <v>1</v>
      </c>
      <c r="O55" s="10">
        <f>IF(($F54+0.5-(Calcul!$AC54*18))&gt;(O$2),1,0)+Calcul!$AC54</f>
        <v>1</v>
      </c>
      <c r="P55" s="10">
        <f>IF(($F54+0.5-(Calcul!$AC54*18))&gt;(P$2),1,0)+Calcul!$AC54</f>
        <v>0</v>
      </c>
      <c r="Q55" s="10">
        <f>IF(($F54+0.5-(Calcul!$AC54*18))&gt;(Q$2),1,0)+Calcul!$AC54</f>
        <v>1</v>
      </c>
      <c r="R55" s="10">
        <f>IF(($F54+0.5-(Calcul!$AC54*18))&gt;(R$2),1,0)+Calcul!$AC54</f>
        <v>1</v>
      </c>
      <c r="S55" s="10">
        <f>IF(($F54+0.5-(Calcul!$AC54*18))&gt;(S$2),1,0)+Calcul!$AC54</f>
        <v>1</v>
      </c>
      <c r="T55" s="10">
        <f>IF(($F54+0.5-(Calcul!$AC54*18))&gt;(T$2),1,0)+Calcul!$AC54</f>
        <v>1</v>
      </c>
      <c r="U55" s="10">
        <f>IF(($F54+0.5-(Calcul!$AC54*18))&gt;(U$2),1,0)+Calcul!$AC54</f>
        <v>1</v>
      </c>
      <c r="V55" s="10">
        <f>IF(($F54+0.5-(Calcul!$AC54*18))&gt;(V$2),1,0)+Calcul!$AC54</f>
        <v>1</v>
      </c>
      <c r="W55" s="10">
        <f>IF(($F54+0.5-(Calcul!$AC54*18))&gt;(W$2),1,0)+Calcul!$AC54</f>
        <v>1</v>
      </c>
      <c r="X55" s="10">
        <f>IF(($F54+0.5-(Calcul!$AC54*18))&gt;(X$2),1,0)+Calcul!$AC54</f>
        <v>1</v>
      </c>
      <c r="Y55" s="10">
        <f>IF(($F54+0.5-(Calcul!$AC54*18))&gt;(Y$2),1,0)+Calcul!$AC54</f>
        <v>0</v>
      </c>
      <c r="Z55" s="10">
        <f>IF(($F54+0.5-(Calcul!$AC54*18))&gt;(Z$2),1,0)+Calcul!$AC54</f>
        <v>1</v>
      </c>
      <c r="AA55" s="10">
        <f>IF(($F54+0.5-(Calcul!$AC54*18))&gt;(AA$2),1,0)+Calcul!$AC54</f>
        <v>1</v>
      </c>
      <c r="AB55" s="11"/>
      <c r="AC55" s="12"/>
    </row>
    <row r="56" spans="1:29" ht="15.75" customHeight="1" thickBot="1" x14ac:dyDescent="0.3">
      <c r="A56" s="120"/>
      <c r="B56" s="144"/>
      <c r="C56" s="147"/>
      <c r="D56" s="150"/>
      <c r="E56" s="153"/>
      <c r="F56" s="118"/>
      <c r="G56" s="125" t="s">
        <v>8</v>
      </c>
      <c r="H56" s="126"/>
      <c r="I56" s="127"/>
      <c r="J56" s="43">
        <f>IF((J$3+J55-J54+2)&gt;0,(J$3+J55-J54+2),0)</f>
        <v>1</v>
      </c>
      <c r="K56" s="44">
        <f t="shared" ref="K56" si="334">IF((K$3+K55-K54+2)&gt;0,(K$3+K55-K54+2),0)</f>
        <v>1</v>
      </c>
      <c r="L56" s="44">
        <f t="shared" ref="L56" si="335">IF((L$3+L55-L54+2)&gt;0,(L$3+L55-L54+2),0)</f>
        <v>2</v>
      </c>
      <c r="M56" s="44">
        <f t="shared" ref="M56" si="336">IF((M$3+M55-M54+2)&gt;0,(M$3+M55-M54+2),0)</f>
        <v>2</v>
      </c>
      <c r="N56" s="44">
        <f t="shared" ref="N56" si="337">IF((N$3+N55-N54+2)&gt;0,(N$3+N55-N54+2),0)</f>
        <v>2</v>
      </c>
      <c r="O56" s="44">
        <f t="shared" ref="O56" si="338">IF((O$3+O55-O54+2)&gt;0,(O$3+O55-O54+2),0)</f>
        <v>1</v>
      </c>
      <c r="P56" s="44">
        <f t="shared" ref="P56" si="339">IF((P$3+P55-P54+2)&gt;0,(P$3+P55-P54+2),0)</f>
        <v>0</v>
      </c>
      <c r="Q56" s="44">
        <f t="shared" ref="Q56" si="340">IF((Q$3+Q55-Q54+2)&gt;0,(Q$3+Q55-Q54+2),0)</f>
        <v>2</v>
      </c>
      <c r="R56" s="44">
        <f t="shared" ref="R56" si="341">IF((R$3+R55-R54+2)&gt;0,(R$3+R55-R54+2),0)</f>
        <v>2</v>
      </c>
      <c r="S56" s="44">
        <f t="shared" ref="S56" si="342">IF((S$3+S55-S54+2)&gt;0,(S$3+S55-S54+2),0)</f>
        <v>2</v>
      </c>
      <c r="T56" s="44">
        <f t="shared" ref="T56" si="343">IF((T$3+T55-T54+2)&gt;0,(T$3+T55-T54+2),0)</f>
        <v>2</v>
      </c>
      <c r="U56" s="44">
        <f t="shared" ref="U56" si="344">IF((U$3+U55-U54+2)&gt;0,(U$3+U55-U54+2),0)</f>
        <v>3</v>
      </c>
      <c r="V56" s="44">
        <f t="shared" ref="V56" si="345">IF((V$3+V55-V54+2)&gt;0,(V$3+V55-V54+2),0)</f>
        <v>2</v>
      </c>
      <c r="W56" s="44">
        <f t="shared" ref="W56" si="346">IF((W$3+W55-W54+2)&gt;0,(W$3+W55-W54+2),0)</f>
        <v>0</v>
      </c>
      <c r="X56" s="44">
        <f t="shared" ref="X56" si="347">IF((X$3+X55-X54+2)&gt;0,(X$3+X55-X54+2),0)</f>
        <v>1</v>
      </c>
      <c r="Y56" s="44">
        <f t="shared" ref="Y56" si="348">IF((Y$3+Y55-Y54+2)&gt;0,(Y$3+Y55-Y54+2),0)</f>
        <v>0</v>
      </c>
      <c r="Z56" s="44">
        <f t="shared" ref="Z56" si="349">IF((Z$3+Z55-Z54+2)&gt;0,(Z$3+Z55-Z54+2),0)</f>
        <v>0</v>
      </c>
      <c r="AA56" s="44">
        <f t="shared" ref="AA56" si="350">IF((AA$3+AA55-AA54+2)&gt;0,(AA$3+AA55-AA54+2),0)</f>
        <v>0</v>
      </c>
      <c r="AB56" s="13">
        <f>SUM(J56:AA56)</f>
        <v>23</v>
      </c>
      <c r="AC56" s="14"/>
    </row>
    <row r="57" spans="1:29" ht="15" customHeight="1" x14ac:dyDescent="0.25">
      <c r="A57" s="120"/>
      <c r="B57" s="142" t="s">
        <v>72</v>
      </c>
      <c r="C57" s="145" t="s">
        <v>22</v>
      </c>
      <c r="D57" s="148" t="s">
        <v>18</v>
      </c>
      <c r="E57" s="151">
        <v>22.4</v>
      </c>
      <c r="F57" s="116">
        <f>Calcul!X57</f>
        <v>20</v>
      </c>
      <c r="G57" s="45" t="s">
        <v>7</v>
      </c>
      <c r="H57" s="42">
        <v>536578654</v>
      </c>
      <c r="I57" s="52">
        <v>636547999</v>
      </c>
      <c r="J57" s="7" t="str">
        <f>MID($H57,J$4,1)</f>
        <v>5</v>
      </c>
      <c r="K57" s="6" t="str">
        <f t="shared" ref="K57:R57" si="351">MID($H57,K$4,1)</f>
        <v>3</v>
      </c>
      <c r="L57" s="6" t="str">
        <f t="shared" si="351"/>
        <v>6</v>
      </c>
      <c r="M57" s="6" t="str">
        <f t="shared" si="351"/>
        <v>5</v>
      </c>
      <c r="N57" s="6" t="str">
        <f t="shared" si="351"/>
        <v>7</v>
      </c>
      <c r="O57" s="6" t="str">
        <f t="shared" si="351"/>
        <v>8</v>
      </c>
      <c r="P57" s="6" t="str">
        <f t="shared" si="351"/>
        <v>6</v>
      </c>
      <c r="Q57" s="6" t="str">
        <f t="shared" si="351"/>
        <v>5</v>
      </c>
      <c r="R57" s="6" t="str">
        <f t="shared" si="351"/>
        <v>4</v>
      </c>
      <c r="S57" s="6" t="str">
        <f>MID($I57,J$4,1)</f>
        <v>6</v>
      </c>
      <c r="T57" s="6" t="str">
        <f t="shared" ref="T57" si="352">MID($I57,K$4,1)</f>
        <v>3</v>
      </c>
      <c r="U57" s="6" t="str">
        <f t="shared" ref="U57" si="353">MID($I57,L$4,1)</f>
        <v>6</v>
      </c>
      <c r="V57" s="6" t="str">
        <f t="shared" ref="V57" si="354">MID($I57,M$4,1)</f>
        <v>5</v>
      </c>
      <c r="W57" s="6" t="str">
        <f t="shared" ref="W57" si="355">MID($I57,N$4,1)</f>
        <v>4</v>
      </c>
      <c r="X57" s="6" t="str">
        <f t="shared" ref="X57" si="356">MID($I57,O$4,1)</f>
        <v>7</v>
      </c>
      <c r="Y57" s="6" t="str">
        <f t="shared" ref="Y57" si="357">MID($I57,P$4,1)</f>
        <v>9</v>
      </c>
      <c r="Z57" s="6" t="str">
        <f t="shared" ref="Z57" si="358">MID($I57,Q$4,1)</f>
        <v>9</v>
      </c>
      <c r="AA57" s="6" t="str">
        <f t="shared" ref="AA57" si="359">MID($I57,R$4,1)</f>
        <v>9</v>
      </c>
      <c r="AB57" s="15"/>
      <c r="AC57" s="9">
        <f>J57+K57+L57+M57+N57+O57+P57+Q57+R57+S57+T57+U57+V57+W57+X57+Y57+Z57+AA57</f>
        <v>107</v>
      </c>
    </row>
    <row r="58" spans="1:29" ht="15.75" customHeight="1" x14ac:dyDescent="0.25">
      <c r="A58" s="120"/>
      <c r="B58" s="143"/>
      <c r="C58" s="146"/>
      <c r="D58" s="149"/>
      <c r="E58" s="152"/>
      <c r="F58" s="117"/>
      <c r="G58" s="110" t="s">
        <v>9</v>
      </c>
      <c r="H58" s="111"/>
      <c r="I58" s="112"/>
      <c r="J58" s="23">
        <f>IF(($F57+0.5-(Calcul!$AC57*18))&gt;(J$2),1,0)+Calcul!$AC57</f>
        <v>1</v>
      </c>
      <c r="K58" s="10">
        <f>IF(($F57+0.5-(Calcul!$AC57*18))&gt;(K$2),1,0)+Calcul!$AC57</f>
        <v>1</v>
      </c>
      <c r="L58" s="10">
        <f>IF(($F57+0.5-(Calcul!$AC57*18))&gt;(L$2),1,0)+Calcul!$AC57</f>
        <v>1</v>
      </c>
      <c r="M58" s="10">
        <f>IF(($F57+0.5-(Calcul!$AC57*18))&gt;(M$2),1,0)+Calcul!$AC57</f>
        <v>1</v>
      </c>
      <c r="N58" s="10">
        <f>IF(($F57+0.5-(Calcul!$AC57*18))&gt;(N$2),1,0)+Calcul!$AC57</f>
        <v>1</v>
      </c>
      <c r="O58" s="10">
        <f>IF(($F57+0.5-(Calcul!$AC57*18))&gt;(O$2),1,0)+Calcul!$AC57</f>
        <v>2</v>
      </c>
      <c r="P58" s="10">
        <f>IF(($F57+0.5-(Calcul!$AC57*18))&gt;(P$2),1,0)+Calcul!$AC57</f>
        <v>1</v>
      </c>
      <c r="Q58" s="10">
        <f>IF(($F57+0.5-(Calcul!$AC57*18))&gt;(Q$2),1,0)+Calcul!$AC57</f>
        <v>1</v>
      </c>
      <c r="R58" s="10">
        <f>IF(($F57+0.5-(Calcul!$AC57*18))&gt;(R$2),1,0)+Calcul!$AC57</f>
        <v>1</v>
      </c>
      <c r="S58" s="10">
        <f>IF(($F57+0.5-(Calcul!$AC57*18))&gt;(S$2),1,0)+Calcul!$AC57</f>
        <v>1</v>
      </c>
      <c r="T58" s="10">
        <f>IF(($F57+0.5-(Calcul!$AC57*18))&gt;(T$2),1,0)+Calcul!$AC57</f>
        <v>1</v>
      </c>
      <c r="U58" s="10">
        <f>IF(($F57+0.5-(Calcul!$AC57*18))&gt;(U$2),1,0)+Calcul!$AC57</f>
        <v>1</v>
      </c>
      <c r="V58" s="10">
        <f>IF(($F57+0.5-(Calcul!$AC57*18))&gt;(V$2),1,0)+Calcul!$AC57</f>
        <v>1</v>
      </c>
      <c r="W58" s="10">
        <f>IF(($F57+0.5-(Calcul!$AC57*18))&gt;(W$2),1,0)+Calcul!$AC57</f>
        <v>1</v>
      </c>
      <c r="X58" s="10">
        <f>IF(($F57+0.5-(Calcul!$AC57*18))&gt;(X$2),1,0)+Calcul!$AC57</f>
        <v>2</v>
      </c>
      <c r="Y58" s="10">
        <f>IF(($F57+0.5-(Calcul!$AC57*18))&gt;(Y$2),1,0)+Calcul!$AC57</f>
        <v>1</v>
      </c>
      <c r="Z58" s="10">
        <f>IF(($F57+0.5-(Calcul!$AC57*18))&gt;(Z$2),1,0)+Calcul!$AC57</f>
        <v>1</v>
      </c>
      <c r="AA58" s="10">
        <f>IF(($F57+0.5-(Calcul!$AC57*18))&gt;(AA$2),1,0)+Calcul!$AC57</f>
        <v>1</v>
      </c>
      <c r="AB58" s="16"/>
      <c r="AC58" s="12"/>
    </row>
    <row r="59" spans="1:29" ht="15.75" customHeight="1" thickBot="1" x14ac:dyDescent="0.3">
      <c r="A59" s="121"/>
      <c r="B59" s="144"/>
      <c r="C59" s="147"/>
      <c r="D59" s="150"/>
      <c r="E59" s="153"/>
      <c r="F59" s="118"/>
      <c r="G59" s="113" t="s">
        <v>8</v>
      </c>
      <c r="H59" s="114"/>
      <c r="I59" s="115"/>
      <c r="J59" s="46">
        <f>IF((J$3+J58-J57+2)&gt;0,(J$3+J58-J57+2),0)</f>
        <v>3</v>
      </c>
      <c r="K59" s="25">
        <f t="shared" ref="K59" si="360">IF((K$3+K58-K57+2)&gt;0,(K$3+K58-K57+2),0)</f>
        <v>3</v>
      </c>
      <c r="L59" s="25">
        <f t="shared" ref="L59" si="361">IF((L$3+L58-L57+2)&gt;0,(L$3+L58-L57+2),0)</f>
        <v>1</v>
      </c>
      <c r="M59" s="25">
        <f t="shared" ref="M59" si="362">IF((M$3+M58-M57+2)&gt;0,(M$3+M58-M57+2),0)</f>
        <v>2</v>
      </c>
      <c r="N59" s="25">
        <f t="shared" ref="N59" si="363">IF((N$3+N58-N57+2)&gt;0,(N$3+N58-N57+2),0)</f>
        <v>0</v>
      </c>
      <c r="O59" s="25">
        <f t="shared" ref="O59" si="364">IF((O$3+O58-O57+2)&gt;0,(O$3+O58-O57+2),0)</f>
        <v>1</v>
      </c>
      <c r="P59" s="25">
        <f t="shared" ref="P59" si="365">IF((P$3+P58-P57+2)&gt;0,(P$3+P58-P57+2),0)</f>
        <v>1</v>
      </c>
      <c r="Q59" s="25">
        <f t="shared" ref="Q59" si="366">IF((Q$3+Q58-Q57+2)&gt;0,(Q$3+Q58-Q57+2),0)</f>
        <v>2</v>
      </c>
      <c r="R59" s="25">
        <f t="shared" ref="R59" si="367">IF((R$3+R58-R57+2)&gt;0,(R$3+R58-R57+2),0)</f>
        <v>3</v>
      </c>
      <c r="S59" s="25">
        <f t="shared" ref="S59" si="368">IF((S$3+S58-S57+2)&gt;0,(S$3+S58-S57+2),0)</f>
        <v>2</v>
      </c>
      <c r="T59" s="25">
        <f t="shared" ref="T59" si="369">IF((T$3+T58-T57+2)&gt;0,(T$3+T58-T57+2),0)</f>
        <v>3</v>
      </c>
      <c r="U59" s="25">
        <f t="shared" ref="U59" si="370">IF((U$3+U58-U57+2)&gt;0,(U$3+U58-U57+2),0)</f>
        <v>1</v>
      </c>
      <c r="V59" s="25">
        <f t="shared" ref="V59" si="371">IF((V$3+V58-V57+2)&gt;0,(V$3+V58-V57+2),0)</f>
        <v>2</v>
      </c>
      <c r="W59" s="25">
        <f t="shared" ref="W59" si="372">IF((W$3+W58-W57+2)&gt;0,(W$3+W58-W57+2),0)</f>
        <v>2</v>
      </c>
      <c r="X59" s="25">
        <f t="shared" ref="X59" si="373">IF((X$3+X58-X57+2)&gt;0,(X$3+X58-X57+2),0)</f>
        <v>2</v>
      </c>
      <c r="Y59" s="25">
        <f t="shared" ref="Y59" si="374">IF((Y$3+Y58-Y57+2)&gt;0,(Y$3+Y58-Y57+2),0)</f>
        <v>0</v>
      </c>
      <c r="Z59" s="25">
        <f t="shared" ref="Z59" si="375">IF((Z$3+Z58-Z57+2)&gt;0,(Z$3+Z58-Z57+2),0)</f>
        <v>0</v>
      </c>
      <c r="AA59" s="25">
        <f t="shared" ref="AA59" si="376">IF((AA$3+AA58-AA57+2)&gt;0,(AA$3+AA58-AA57+2),0)</f>
        <v>0</v>
      </c>
      <c r="AB59" s="13">
        <f>SUM(J59:AA59)</f>
        <v>28</v>
      </c>
      <c r="AC59" s="14"/>
    </row>
    <row r="60" spans="1:29" ht="15.75" thickBot="1" x14ac:dyDescent="0.3">
      <c r="E60" s="100"/>
      <c r="G60" s="154" t="s">
        <v>30</v>
      </c>
      <c r="H60" s="155"/>
      <c r="I60" s="155"/>
      <c r="J60" s="47">
        <f t="shared" ref="J60:AA60" si="377">IF(J56&gt;J59,(J56*10)+J59,(J59*10)+J56)</f>
        <v>31</v>
      </c>
      <c r="K60" s="48">
        <f t="shared" si="377"/>
        <v>31</v>
      </c>
      <c r="L60" s="48">
        <f t="shared" si="377"/>
        <v>21</v>
      </c>
      <c r="M60" s="48">
        <f t="shared" si="377"/>
        <v>22</v>
      </c>
      <c r="N60" s="48">
        <f t="shared" si="377"/>
        <v>20</v>
      </c>
      <c r="O60" s="48">
        <f t="shared" si="377"/>
        <v>11</v>
      </c>
      <c r="P60" s="48">
        <f t="shared" si="377"/>
        <v>10</v>
      </c>
      <c r="Q60" s="48">
        <f t="shared" si="377"/>
        <v>22</v>
      </c>
      <c r="R60" s="48">
        <f t="shared" si="377"/>
        <v>32</v>
      </c>
      <c r="S60" s="48">
        <f t="shared" si="377"/>
        <v>22</v>
      </c>
      <c r="T60" s="48">
        <f t="shared" si="377"/>
        <v>32</v>
      </c>
      <c r="U60" s="48">
        <f t="shared" si="377"/>
        <v>31</v>
      </c>
      <c r="V60" s="48">
        <f t="shared" si="377"/>
        <v>22</v>
      </c>
      <c r="W60" s="48">
        <f t="shared" si="377"/>
        <v>20</v>
      </c>
      <c r="X60" s="48">
        <f t="shared" si="377"/>
        <v>21</v>
      </c>
      <c r="Y60" s="48">
        <f t="shared" si="377"/>
        <v>0</v>
      </c>
      <c r="Z60" s="48">
        <f t="shared" si="377"/>
        <v>0</v>
      </c>
      <c r="AA60" s="49">
        <f t="shared" si="377"/>
        <v>0</v>
      </c>
      <c r="AB60" s="108">
        <f>SUM(J60:AA60)</f>
        <v>348</v>
      </c>
      <c r="AC60" s="109"/>
    </row>
    <row r="61" spans="1:29" ht="15" customHeight="1" x14ac:dyDescent="0.25">
      <c r="A61" s="119">
        <v>9</v>
      </c>
      <c r="B61" s="142" t="s">
        <v>73</v>
      </c>
      <c r="C61" s="145" t="s">
        <v>22</v>
      </c>
      <c r="D61" s="148" t="s">
        <v>18</v>
      </c>
      <c r="E61" s="151">
        <v>19.899999999999999</v>
      </c>
      <c r="F61" s="116">
        <f>Calcul!X61</f>
        <v>18</v>
      </c>
      <c r="G61" s="41" t="s">
        <v>7</v>
      </c>
      <c r="H61" s="106">
        <v>645445564</v>
      </c>
      <c r="I61" s="107">
        <v>645547999</v>
      </c>
      <c r="J61" s="7" t="str">
        <f>MID($H61,J$4,1)</f>
        <v>6</v>
      </c>
      <c r="K61" s="6" t="str">
        <f t="shared" ref="K61:R61" si="378">MID($H61,K$4,1)</f>
        <v>4</v>
      </c>
      <c r="L61" s="6" t="str">
        <f t="shared" si="378"/>
        <v>5</v>
      </c>
      <c r="M61" s="6" t="str">
        <f t="shared" si="378"/>
        <v>4</v>
      </c>
      <c r="N61" s="6" t="str">
        <f t="shared" si="378"/>
        <v>4</v>
      </c>
      <c r="O61" s="6" t="str">
        <f t="shared" si="378"/>
        <v>5</v>
      </c>
      <c r="P61" s="6" t="str">
        <f t="shared" si="378"/>
        <v>5</v>
      </c>
      <c r="Q61" s="6" t="str">
        <f t="shared" si="378"/>
        <v>6</v>
      </c>
      <c r="R61" s="6" t="str">
        <f t="shared" si="378"/>
        <v>4</v>
      </c>
      <c r="S61" s="6" t="str">
        <f>MID($I61,J$4,1)</f>
        <v>6</v>
      </c>
      <c r="T61" s="6" t="str">
        <f t="shared" ref="T61" si="379">MID($I61,K$4,1)</f>
        <v>4</v>
      </c>
      <c r="U61" s="6" t="str">
        <f t="shared" ref="U61" si="380">MID($I61,L$4,1)</f>
        <v>5</v>
      </c>
      <c r="V61" s="6" t="str">
        <f t="shared" ref="V61" si="381">MID($I61,M$4,1)</f>
        <v>5</v>
      </c>
      <c r="W61" s="6" t="str">
        <f t="shared" ref="W61" si="382">MID($I61,N$4,1)</f>
        <v>4</v>
      </c>
      <c r="X61" s="6" t="str">
        <f t="shared" ref="X61" si="383">MID($I61,O$4,1)</f>
        <v>7</v>
      </c>
      <c r="Y61" s="6" t="str">
        <f t="shared" ref="Y61" si="384">MID($I61,P$4,1)</f>
        <v>9</v>
      </c>
      <c r="Z61" s="6" t="str">
        <f t="shared" ref="Z61" si="385">MID($I61,Q$4,1)</f>
        <v>9</v>
      </c>
      <c r="AA61" s="6" t="str">
        <f t="shared" ref="AA61" si="386">MID($I61,R$4,1)</f>
        <v>9</v>
      </c>
      <c r="AB61" s="8"/>
      <c r="AC61" s="9">
        <f>J61+K61+L61+M61+N61+O61+P61+Q61+R61+S61+T61+U61+V61+W61+X61+Y61+Z61+AA61</f>
        <v>101</v>
      </c>
    </row>
    <row r="62" spans="1:29" ht="15.75" customHeight="1" x14ac:dyDescent="0.25">
      <c r="A62" s="120"/>
      <c r="B62" s="143"/>
      <c r="C62" s="146"/>
      <c r="D62" s="149"/>
      <c r="E62" s="152"/>
      <c r="F62" s="117"/>
      <c r="G62" s="122" t="s">
        <v>9</v>
      </c>
      <c r="H62" s="123"/>
      <c r="I62" s="124"/>
      <c r="J62" s="23">
        <f>IF(($F61+0.5-(Calcul!$AC61*18))&gt;(J$2),1,0)+Calcul!$AC61</f>
        <v>1</v>
      </c>
      <c r="K62" s="10">
        <f>IF(($F61+0.5-(Calcul!$AC61*18))&gt;(K$2),1,0)+Calcul!$AC61</f>
        <v>1</v>
      </c>
      <c r="L62" s="10">
        <f>IF(($F61+0.5-(Calcul!$AC61*18))&gt;(L$2),1,0)+Calcul!$AC61</f>
        <v>1</v>
      </c>
      <c r="M62" s="10">
        <f>IF(($F61+0.5-(Calcul!$AC61*18))&gt;(M$2),1,0)+Calcul!$AC61</f>
        <v>1</v>
      </c>
      <c r="N62" s="10">
        <f>IF(($F61+0.5-(Calcul!$AC61*18))&gt;(N$2),1,0)+Calcul!$AC61</f>
        <v>1</v>
      </c>
      <c r="O62" s="10">
        <f>IF(($F61+0.5-(Calcul!$AC61*18))&gt;(O$2),1,0)+Calcul!$AC61</f>
        <v>1</v>
      </c>
      <c r="P62" s="10">
        <f>IF(($F61+0.5-(Calcul!$AC61*18))&gt;(P$2),1,0)+Calcul!$AC61</f>
        <v>1</v>
      </c>
      <c r="Q62" s="10">
        <f>IF(($F61+0.5-(Calcul!$AC61*18))&gt;(Q$2),1,0)+Calcul!$AC61</f>
        <v>1</v>
      </c>
      <c r="R62" s="10">
        <f>IF(($F61+0.5-(Calcul!$AC61*18))&gt;(R$2),1,0)+Calcul!$AC61</f>
        <v>1</v>
      </c>
      <c r="S62" s="10">
        <f>IF(($F61+0.5-(Calcul!$AC61*18))&gt;(S$2),1,0)+Calcul!$AC61</f>
        <v>1</v>
      </c>
      <c r="T62" s="10">
        <f>IF(($F61+0.5-(Calcul!$AC61*18))&gt;(T$2),1,0)+Calcul!$AC61</f>
        <v>1</v>
      </c>
      <c r="U62" s="10">
        <f>IF(($F61+0.5-(Calcul!$AC61*18))&gt;(U$2),1,0)+Calcul!$AC61</f>
        <v>1</v>
      </c>
      <c r="V62" s="10">
        <f>IF(($F61+0.5-(Calcul!$AC61*18))&gt;(V$2),1,0)+Calcul!$AC61</f>
        <v>1</v>
      </c>
      <c r="W62" s="10">
        <f>IF(($F61+0.5-(Calcul!$AC61*18))&gt;(W$2),1,0)+Calcul!$AC61</f>
        <v>1</v>
      </c>
      <c r="X62" s="10">
        <f>IF(($F61+0.5-(Calcul!$AC61*18))&gt;(X$2),1,0)+Calcul!$AC61</f>
        <v>1</v>
      </c>
      <c r="Y62" s="10">
        <f>IF(($F61+0.5-(Calcul!$AC61*18))&gt;(Y$2),1,0)+Calcul!$AC61</f>
        <v>1</v>
      </c>
      <c r="Z62" s="10">
        <f>IF(($F61+0.5-(Calcul!$AC61*18))&gt;(Z$2),1,0)+Calcul!$AC61</f>
        <v>1</v>
      </c>
      <c r="AA62" s="10">
        <f>IF(($F61+0.5-(Calcul!$AC61*18))&gt;(AA$2),1,0)+Calcul!$AC61</f>
        <v>1</v>
      </c>
      <c r="AB62" s="11"/>
      <c r="AC62" s="12"/>
    </row>
    <row r="63" spans="1:29" ht="15.75" customHeight="1" thickBot="1" x14ac:dyDescent="0.3">
      <c r="A63" s="120"/>
      <c r="B63" s="144"/>
      <c r="C63" s="147"/>
      <c r="D63" s="150"/>
      <c r="E63" s="153"/>
      <c r="F63" s="118"/>
      <c r="G63" s="125" t="s">
        <v>8</v>
      </c>
      <c r="H63" s="126"/>
      <c r="I63" s="127"/>
      <c r="J63" s="43">
        <f>IF((J$3+J62-J61+2)&gt;0,(J$3+J62-J61+2),0)</f>
        <v>2</v>
      </c>
      <c r="K63" s="44">
        <f t="shared" ref="K63" si="387">IF((K$3+K62-K61+2)&gt;0,(K$3+K62-K61+2),0)</f>
        <v>2</v>
      </c>
      <c r="L63" s="44">
        <f t="shared" ref="L63" si="388">IF((L$3+L62-L61+2)&gt;0,(L$3+L62-L61+2),0)</f>
        <v>2</v>
      </c>
      <c r="M63" s="44">
        <f t="shared" ref="M63" si="389">IF((M$3+M62-M61+2)&gt;0,(M$3+M62-M61+2),0)</f>
        <v>3</v>
      </c>
      <c r="N63" s="44">
        <f t="shared" ref="N63" si="390">IF((N$3+N62-N61+2)&gt;0,(N$3+N62-N61+2),0)</f>
        <v>2</v>
      </c>
      <c r="O63" s="44">
        <f t="shared" ref="O63" si="391">IF((O$3+O62-O61+2)&gt;0,(O$3+O62-O61+2),0)</f>
        <v>3</v>
      </c>
      <c r="P63" s="44">
        <f t="shared" ref="P63" si="392">IF((P$3+P62-P61+2)&gt;0,(P$3+P62-P61+2),0)</f>
        <v>2</v>
      </c>
      <c r="Q63" s="44">
        <f t="shared" ref="Q63" si="393">IF((Q$3+Q62-Q61+2)&gt;0,(Q$3+Q62-Q61+2),0)</f>
        <v>1</v>
      </c>
      <c r="R63" s="44">
        <f t="shared" ref="R63" si="394">IF((R$3+R62-R61+2)&gt;0,(R$3+R62-R61+2),0)</f>
        <v>3</v>
      </c>
      <c r="S63" s="44">
        <f t="shared" ref="S63" si="395">IF((S$3+S62-S61+2)&gt;0,(S$3+S62-S61+2),0)</f>
        <v>2</v>
      </c>
      <c r="T63" s="44">
        <f t="shared" ref="T63" si="396">IF((T$3+T62-T61+2)&gt;0,(T$3+T62-T61+2),0)</f>
        <v>2</v>
      </c>
      <c r="U63" s="44">
        <f t="shared" ref="U63" si="397">IF((U$3+U62-U61+2)&gt;0,(U$3+U62-U61+2),0)</f>
        <v>2</v>
      </c>
      <c r="V63" s="44">
        <f t="shared" ref="V63" si="398">IF((V$3+V62-V61+2)&gt;0,(V$3+V62-V61+2),0)</f>
        <v>2</v>
      </c>
      <c r="W63" s="44">
        <f t="shared" ref="W63" si="399">IF((W$3+W62-W61+2)&gt;0,(W$3+W62-W61+2),0)</f>
        <v>2</v>
      </c>
      <c r="X63" s="44">
        <f t="shared" ref="X63" si="400">IF((X$3+X62-X61+2)&gt;0,(X$3+X62-X61+2),0)</f>
        <v>1</v>
      </c>
      <c r="Y63" s="44">
        <f t="shared" ref="Y63" si="401">IF((Y$3+Y62-Y61+2)&gt;0,(Y$3+Y62-Y61+2),0)</f>
        <v>0</v>
      </c>
      <c r="Z63" s="44">
        <f t="shared" ref="Z63" si="402">IF((Z$3+Z62-Z61+2)&gt;0,(Z$3+Z62-Z61+2),0)</f>
        <v>0</v>
      </c>
      <c r="AA63" s="44">
        <f t="shared" ref="AA63" si="403">IF((AA$3+AA62-AA61+2)&gt;0,(AA$3+AA62-AA61+2),0)</f>
        <v>0</v>
      </c>
      <c r="AB63" s="13">
        <f>SUM(J63:AA63)</f>
        <v>31</v>
      </c>
      <c r="AC63" s="14"/>
    </row>
    <row r="64" spans="1:29" ht="15" customHeight="1" x14ac:dyDescent="0.25">
      <c r="A64" s="120"/>
      <c r="B64" s="142" t="s">
        <v>74</v>
      </c>
      <c r="C64" s="145" t="s">
        <v>22</v>
      </c>
      <c r="D64" s="148" t="s">
        <v>56</v>
      </c>
      <c r="E64" s="151">
        <v>30</v>
      </c>
      <c r="F64" s="116">
        <f>Calcul!X64</f>
        <v>23</v>
      </c>
      <c r="G64" s="45" t="s">
        <v>7</v>
      </c>
      <c r="H64" s="106">
        <v>846559564</v>
      </c>
      <c r="I64" s="107">
        <v>937645999</v>
      </c>
      <c r="J64" s="7" t="str">
        <f>MID($H64,J$4,1)</f>
        <v>8</v>
      </c>
      <c r="K64" s="6" t="str">
        <f t="shared" ref="K64:R64" si="404">MID($H64,K$4,1)</f>
        <v>4</v>
      </c>
      <c r="L64" s="6" t="str">
        <f t="shared" si="404"/>
        <v>6</v>
      </c>
      <c r="M64" s="6" t="str">
        <f t="shared" si="404"/>
        <v>5</v>
      </c>
      <c r="N64" s="6" t="str">
        <f t="shared" si="404"/>
        <v>5</v>
      </c>
      <c r="O64" s="6" t="str">
        <f t="shared" si="404"/>
        <v>9</v>
      </c>
      <c r="P64" s="6" t="str">
        <f t="shared" si="404"/>
        <v>5</v>
      </c>
      <c r="Q64" s="6" t="str">
        <f t="shared" si="404"/>
        <v>6</v>
      </c>
      <c r="R64" s="6" t="str">
        <f t="shared" si="404"/>
        <v>4</v>
      </c>
      <c r="S64" s="6" t="str">
        <f>MID($I64,J$4,1)</f>
        <v>9</v>
      </c>
      <c r="T64" s="6" t="str">
        <f t="shared" ref="T64" si="405">MID($I64,K$4,1)</f>
        <v>3</v>
      </c>
      <c r="U64" s="6" t="str">
        <f t="shared" ref="U64" si="406">MID($I64,L$4,1)</f>
        <v>7</v>
      </c>
      <c r="V64" s="6" t="str">
        <f t="shared" ref="V64" si="407">MID($I64,M$4,1)</f>
        <v>6</v>
      </c>
      <c r="W64" s="6" t="str">
        <f t="shared" ref="W64" si="408">MID($I64,N$4,1)</f>
        <v>4</v>
      </c>
      <c r="X64" s="6" t="str">
        <f t="shared" ref="X64" si="409">MID($I64,O$4,1)</f>
        <v>5</v>
      </c>
      <c r="Y64" s="6" t="str">
        <f t="shared" ref="Y64" si="410">MID($I64,P$4,1)</f>
        <v>9</v>
      </c>
      <c r="Z64" s="6" t="str">
        <f t="shared" ref="Z64" si="411">MID($I64,Q$4,1)</f>
        <v>9</v>
      </c>
      <c r="AA64" s="6" t="str">
        <f t="shared" ref="AA64" si="412">MID($I64,R$4,1)</f>
        <v>9</v>
      </c>
      <c r="AB64" s="15"/>
      <c r="AC64" s="9">
        <f>J64+K64+L64+M64+N64+O64+P64+Q64+R64+S64+T64+U64+V64+W64+X64+Y64+Z64+AA64</f>
        <v>113</v>
      </c>
    </row>
    <row r="65" spans="1:29" ht="15.75" customHeight="1" x14ac:dyDescent="0.25">
      <c r="A65" s="120"/>
      <c r="B65" s="143"/>
      <c r="C65" s="146"/>
      <c r="D65" s="149"/>
      <c r="E65" s="152"/>
      <c r="F65" s="117"/>
      <c r="G65" s="110" t="s">
        <v>9</v>
      </c>
      <c r="H65" s="111"/>
      <c r="I65" s="112"/>
      <c r="J65" s="23">
        <f>IF(($F64+0.5-(Calcul!$AC64*18))&gt;(J$2),1,0)+Calcul!$AC64</f>
        <v>2</v>
      </c>
      <c r="K65" s="10">
        <f>IF(($F64+0.5-(Calcul!$AC64*18))&gt;(K$2),1,0)+Calcul!$AC64</f>
        <v>1</v>
      </c>
      <c r="L65" s="10">
        <f>IF(($F64+0.5-(Calcul!$AC64*18))&gt;(L$2),1,0)+Calcul!$AC64</f>
        <v>1</v>
      </c>
      <c r="M65" s="10">
        <f>IF(($F64+0.5-(Calcul!$AC64*18))&gt;(M$2),1,0)+Calcul!$AC64</f>
        <v>1</v>
      </c>
      <c r="N65" s="10">
        <f>IF(($F64+0.5-(Calcul!$AC64*18))&gt;(N$2),1,0)+Calcul!$AC64</f>
        <v>1</v>
      </c>
      <c r="O65" s="10">
        <f>IF(($F64+0.5-(Calcul!$AC64*18))&gt;(O$2),1,0)+Calcul!$AC64</f>
        <v>2</v>
      </c>
      <c r="P65" s="10">
        <f>IF(($F64+0.5-(Calcul!$AC64*18))&gt;(P$2),1,0)+Calcul!$AC64</f>
        <v>1</v>
      </c>
      <c r="Q65" s="10">
        <f>IF(($F64+0.5-(Calcul!$AC64*18))&gt;(Q$2),1,0)+Calcul!$AC64</f>
        <v>2</v>
      </c>
      <c r="R65" s="10">
        <f>IF(($F64+0.5-(Calcul!$AC64*18))&gt;(R$2),1,0)+Calcul!$AC64</f>
        <v>1</v>
      </c>
      <c r="S65" s="10">
        <f>IF(($F64+0.5-(Calcul!$AC64*18))&gt;(S$2),1,0)+Calcul!$AC64</f>
        <v>2</v>
      </c>
      <c r="T65" s="10">
        <f>IF(($F64+0.5-(Calcul!$AC64*18))&gt;(T$2),1,0)+Calcul!$AC64</f>
        <v>1</v>
      </c>
      <c r="U65" s="10">
        <f>IF(($F64+0.5-(Calcul!$AC64*18))&gt;(U$2),1,0)+Calcul!$AC64</f>
        <v>1</v>
      </c>
      <c r="V65" s="10">
        <f>IF(($F64+0.5-(Calcul!$AC64*18))&gt;(V$2),1,0)+Calcul!$AC64</f>
        <v>1</v>
      </c>
      <c r="W65" s="10">
        <f>IF(($F64+0.5-(Calcul!$AC64*18))&gt;(W$2),1,0)+Calcul!$AC64</f>
        <v>1</v>
      </c>
      <c r="X65" s="10">
        <f>IF(($F64+0.5-(Calcul!$AC64*18))&gt;(X$2),1,0)+Calcul!$AC64</f>
        <v>2</v>
      </c>
      <c r="Y65" s="10">
        <f>IF(($F64+0.5-(Calcul!$AC64*18))&gt;(Y$2),1,0)+Calcul!$AC64</f>
        <v>1</v>
      </c>
      <c r="Z65" s="10">
        <f>IF(($F64+0.5-(Calcul!$AC64*18))&gt;(Z$2),1,0)+Calcul!$AC64</f>
        <v>1</v>
      </c>
      <c r="AA65" s="10">
        <f>IF(($F64+0.5-(Calcul!$AC64*18))&gt;(AA$2),1,0)+Calcul!$AC64</f>
        <v>1</v>
      </c>
      <c r="AB65" s="16"/>
      <c r="AC65" s="12"/>
    </row>
    <row r="66" spans="1:29" ht="15.75" customHeight="1" thickBot="1" x14ac:dyDescent="0.3">
      <c r="A66" s="121"/>
      <c r="B66" s="144"/>
      <c r="C66" s="147"/>
      <c r="D66" s="150"/>
      <c r="E66" s="153"/>
      <c r="F66" s="118"/>
      <c r="G66" s="113" t="s">
        <v>8</v>
      </c>
      <c r="H66" s="114"/>
      <c r="I66" s="115"/>
      <c r="J66" s="46">
        <f>IF((J$3+J65-J64+2)&gt;0,(J$3+J65-J64+2),0)</f>
        <v>1</v>
      </c>
      <c r="K66" s="25">
        <f t="shared" ref="K66" si="413">IF((K$3+K65-K64+2)&gt;0,(K$3+K65-K64+2),0)</f>
        <v>2</v>
      </c>
      <c r="L66" s="25">
        <f t="shared" ref="L66" si="414">IF((L$3+L65-L64+2)&gt;0,(L$3+L65-L64+2),0)</f>
        <v>1</v>
      </c>
      <c r="M66" s="25">
        <f t="shared" ref="M66" si="415">IF((M$3+M65-M64+2)&gt;0,(M$3+M65-M64+2),0)</f>
        <v>2</v>
      </c>
      <c r="N66" s="25">
        <f t="shared" ref="N66" si="416">IF((N$3+N65-N64+2)&gt;0,(N$3+N65-N64+2),0)</f>
        <v>1</v>
      </c>
      <c r="O66" s="25">
        <f t="shared" ref="O66" si="417">IF((O$3+O65-O64+2)&gt;0,(O$3+O65-O64+2),0)</f>
        <v>0</v>
      </c>
      <c r="P66" s="25">
        <f t="shared" ref="P66" si="418">IF((P$3+P65-P64+2)&gt;0,(P$3+P65-P64+2),0)</f>
        <v>2</v>
      </c>
      <c r="Q66" s="25">
        <f t="shared" ref="Q66" si="419">IF((Q$3+Q65-Q64+2)&gt;0,(Q$3+Q65-Q64+2),0)</f>
        <v>2</v>
      </c>
      <c r="R66" s="25">
        <f t="shared" ref="R66" si="420">IF((R$3+R65-R64+2)&gt;0,(R$3+R65-R64+2),0)</f>
        <v>3</v>
      </c>
      <c r="S66" s="25">
        <f t="shared" ref="S66" si="421">IF((S$3+S65-S64+2)&gt;0,(S$3+S65-S64+2),0)</f>
        <v>0</v>
      </c>
      <c r="T66" s="25">
        <f t="shared" ref="T66" si="422">IF((T$3+T65-T64+2)&gt;0,(T$3+T65-T64+2),0)</f>
        <v>3</v>
      </c>
      <c r="U66" s="25">
        <f t="shared" ref="U66" si="423">IF((U$3+U65-U64+2)&gt;0,(U$3+U65-U64+2),0)</f>
        <v>0</v>
      </c>
      <c r="V66" s="25">
        <f t="shared" ref="V66" si="424">IF((V$3+V65-V64+2)&gt;0,(V$3+V65-V64+2),0)</f>
        <v>1</v>
      </c>
      <c r="W66" s="25">
        <f t="shared" ref="W66" si="425">IF((W$3+W65-W64+2)&gt;0,(W$3+W65-W64+2),0)</f>
        <v>2</v>
      </c>
      <c r="X66" s="25">
        <f t="shared" ref="X66" si="426">IF((X$3+X65-X64+2)&gt;0,(X$3+X65-X64+2),0)</f>
        <v>4</v>
      </c>
      <c r="Y66" s="25">
        <f t="shared" ref="Y66" si="427">IF((Y$3+Y65-Y64+2)&gt;0,(Y$3+Y65-Y64+2),0)</f>
        <v>0</v>
      </c>
      <c r="Z66" s="25">
        <f t="shared" ref="Z66" si="428">IF((Z$3+Z65-Z64+2)&gt;0,(Z$3+Z65-Z64+2),0)</f>
        <v>0</v>
      </c>
      <c r="AA66" s="25">
        <f t="shared" ref="AA66" si="429">IF((AA$3+AA65-AA64+2)&gt;0,(AA$3+AA65-AA64+2),0)</f>
        <v>0</v>
      </c>
      <c r="AB66" s="13">
        <f>SUM(J66:AA66)</f>
        <v>24</v>
      </c>
      <c r="AC66" s="14"/>
    </row>
    <row r="67" spans="1:29" ht="15.75" thickBot="1" x14ac:dyDescent="0.3">
      <c r="E67" s="100"/>
      <c r="G67" s="154" t="s">
        <v>30</v>
      </c>
      <c r="H67" s="155"/>
      <c r="I67" s="155"/>
      <c r="J67" s="47">
        <f t="shared" ref="J67:AA67" si="430">IF(J63&gt;J66,(J63*10)+J66,(J66*10)+J63)</f>
        <v>21</v>
      </c>
      <c r="K67" s="48">
        <f t="shared" si="430"/>
        <v>22</v>
      </c>
      <c r="L67" s="48">
        <f t="shared" si="430"/>
        <v>21</v>
      </c>
      <c r="M67" s="48">
        <f t="shared" si="430"/>
        <v>32</v>
      </c>
      <c r="N67" s="48">
        <f t="shared" si="430"/>
        <v>21</v>
      </c>
      <c r="O67" s="48">
        <f t="shared" si="430"/>
        <v>30</v>
      </c>
      <c r="P67" s="48">
        <f t="shared" si="430"/>
        <v>22</v>
      </c>
      <c r="Q67" s="48">
        <f t="shared" si="430"/>
        <v>21</v>
      </c>
      <c r="R67" s="48">
        <f t="shared" si="430"/>
        <v>33</v>
      </c>
      <c r="S67" s="48">
        <f t="shared" si="430"/>
        <v>20</v>
      </c>
      <c r="T67" s="48">
        <f t="shared" si="430"/>
        <v>32</v>
      </c>
      <c r="U67" s="48">
        <f t="shared" si="430"/>
        <v>20</v>
      </c>
      <c r="V67" s="48">
        <f t="shared" si="430"/>
        <v>21</v>
      </c>
      <c r="W67" s="48">
        <f t="shared" si="430"/>
        <v>22</v>
      </c>
      <c r="X67" s="48">
        <f t="shared" si="430"/>
        <v>41</v>
      </c>
      <c r="Y67" s="48">
        <f t="shared" si="430"/>
        <v>0</v>
      </c>
      <c r="Z67" s="48">
        <f t="shared" si="430"/>
        <v>0</v>
      </c>
      <c r="AA67" s="49">
        <f t="shared" si="430"/>
        <v>0</v>
      </c>
      <c r="AB67" s="108">
        <f>SUM(J67:AA67)</f>
        <v>379</v>
      </c>
      <c r="AC67" s="109"/>
    </row>
    <row r="68" spans="1:29" ht="15" customHeight="1" x14ac:dyDescent="0.25">
      <c r="A68" s="119">
        <v>10</v>
      </c>
      <c r="B68" s="142" t="s">
        <v>75</v>
      </c>
      <c r="C68" s="145" t="s">
        <v>22</v>
      </c>
      <c r="D68" s="148" t="s">
        <v>18</v>
      </c>
      <c r="E68" s="151">
        <v>24.5</v>
      </c>
      <c r="F68" s="116">
        <f>Calcul!X68</f>
        <v>23</v>
      </c>
      <c r="G68" s="41" t="s">
        <v>7</v>
      </c>
      <c r="H68" s="106">
        <v>845449556</v>
      </c>
      <c r="I68" s="107">
        <v>995959999</v>
      </c>
      <c r="J68" s="7" t="str">
        <f>MID($H68,J$4,1)</f>
        <v>8</v>
      </c>
      <c r="K68" s="6" t="str">
        <f t="shared" ref="K68:R68" si="431">MID($H68,K$4,1)</f>
        <v>4</v>
      </c>
      <c r="L68" s="6" t="str">
        <f t="shared" si="431"/>
        <v>5</v>
      </c>
      <c r="M68" s="6" t="str">
        <f t="shared" si="431"/>
        <v>4</v>
      </c>
      <c r="N68" s="6" t="str">
        <f t="shared" si="431"/>
        <v>4</v>
      </c>
      <c r="O68" s="6" t="str">
        <f t="shared" si="431"/>
        <v>9</v>
      </c>
      <c r="P68" s="6" t="str">
        <f t="shared" si="431"/>
        <v>5</v>
      </c>
      <c r="Q68" s="6" t="str">
        <f t="shared" si="431"/>
        <v>5</v>
      </c>
      <c r="R68" s="6" t="str">
        <f t="shared" si="431"/>
        <v>6</v>
      </c>
      <c r="S68" s="6" t="str">
        <f>MID($I68,J$4,1)</f>
        <v>9</v>
      </c>
      <c r="T68" s="6" t="str">
        <f t="shared" ref="T68" si="432">MID($I68,K$4,1)</f>
        <v>9</v>
      </c>
      <c r="U68" s="6" t="str">
        <f t="shared" ref="U68" si="433">MID($I68,L$4,1)</f>
        <v>5</v>
      </c>
      <c r="V68" s="6" t="str">
        <f t="shared" ref="V68" si="434">MID($I68,M$4,1)</f>
        <v>9</v>
      </c>
      <c r="W68" s="6" t="str">
        <f t="shared" ref="W68" si="435">MID($I68,N$4,1)</f>
        <v>5</v>
      </c>
      <c r="X68" s="6" t="str">
        <f t="shared" ref="X68" si="436">MID($I68,O$4,1)</f>
        <v>9</v>
      </c>
      <c r="Y68" s="6" t="str">
        <f t="shared" ref="Y68" si="437">MID($I68,P$4,1)</f>
        <v>9</v>
      </c>
      <c r="Z68" s="6" t="str">
        <f t="shared" ref="Z68" si="438">MID($I68,Q$4,1)</f>
        <v>9</v>
      </c>
      <c r="AA68" s="6" t="str">
        <f t="shared" ref="AA68" si="439">MID($I68,R$4,1)</f>
        <v>9</v>
      </c>
      <c r="AB68" s="8"/>
      <c r="AC68" s="9">
        <f>J68+K68+L68+M68+N68+O68+P68+Q68+R68+S68+T68+U68+V68+W68+X68+Y68+Z68+AA68</f>
        <v>123</v>
      </c>
    </row>
    <row r="69" spans="1:29" ht="15.75" customHeight="1" x14ac:dyDescent="0.25">
      <c r="A69" s="120"/>
      <c r="B69" s="143"/>
      <c r="C69" s="146"/>
      <c r="D69" s="149"/>
      <c r="E69" s="152"/>
      <c r="F69" s="117"/>
      <c r="G69" s="122" t="s">
        <v>9</v>
      </c>
      <c r="H69" s="123"/>
      <c r="I69" s="124"/>
      <c r="J69" s="23">
        <f>IF(($F68+0.5-(Calcul!$AC68*18))&gt;(J$2),1,0)+Calcul!$AC68</f>
        <v>2</v>
      </c>
      <c r="K69" s="10">
        <f>IF(($F68+0.5-(Calcul!$AC68*18))&gt;(K$2),1,0)+Calcul!$AC68</f>
        <v>1</v>
      </c>
      <c r="L69" s="10">
        <f>IF(($F68+0.5-(Calcul!$AC68*18))&gt;(L$2),1,0)+Calcul!$AC68</f>
        <v>1</v>
      </c>
      <c r="M69" s="10">
        <f>IF(($F68+0.5-(Calcul!$AC68*18))&gt;(M$2),1,0)+Calcul!$AC68</f>
        <v>1</v>
      </c>
      <c r="N69" s="10">
        <f>IF(($F68+0.5-(Calcul!$AC68*18))&gt;(N$2),1,0)+Calcul!$AC68</f>
        <v>1</v>
      </c>
      <c r="O69" s="10">
        <f>IF(($F68+0.5-(Calcul!$AC68*18))&gt;(O$2),1,0)+Calcul!$AC68</f>
        <v>2</v>
      </c>
      <c r="P69" s="10">
        <f>IF(($F68+0.5-(Calcul!$AC68*18))&gt;(P$2),1,0)+Calcul!$AC68</f>
        <v>1</v>
      </c>
      <c r="Q69" s="10">
        <f>IF(($F68+0.5-(Calcul!$AC68*18))&gt;(Q$2),1,0)+Calcul!$AC68</f>
        <v>2</v>
      </c>
      <c r="R69" s="10">
        <f>IF(($F68+0.5-(Calcul!$AC68*18))&gt;(R$2),1,0)+Calcul!$AC68</f>
        <v>1</v>
      </c>
      <c r="S69" s="10">
        <f>IF(($F68+0.5-(Calcul!$AC68*18))&gt;(S$2),1,0)+Calcul!$AC68</f>
        <v>2</v>
      </c>
      <c r="T69" s="10">
        <f>IF(($F68+0.5-(Calcul!$AC68*18))&gt;(T$2),1,0)+Calcul!$AC68</f>
        <v>1</v>
      </c>
      <c r="U69" s="10">
        <f>IF(($F68+0.5-(Calcul!$AC68*18))&gt;(U$2),1,0)+Calcul!$AC68</f>
        <v>1</v>
      </c>
      <c r="V69" s="10">
        <f>IF(($F68+0.5-(Calcul!$AC68*18))&gt;(V$2),1,0)+Calcul!$AC68</f>
        <v>1</v>
      </c>
      <c r="W69" s="10">
        <f>IF(($F68+0.5-(Calcul!$AC68*18))&gt;(W$2),1,0)+Calcul!$AC68</f>
        <v>1</v>
      </c>
      <c r="X69" s="10">
        <f>IF(($F68+0.5-(Calcul!$AC68*18))&gt;(X$2),1,0)+Calcul!$AC68</f>
        <v>2</v>
      </c>
      <c r="Y69" s="10">
        <f>IF(($F68+0.5-(Calcul!$AC68*18))&gt;(Y$2),1,0)+Calcul!$AC68</f>
        <v>1</v>
      </c>
      <c r="Z69" s="10">
        <f>IF(($F68+0.5-(Calcul!$AC68*18))&gt;(Z$2),1,0)+Calcul!$AC68</f>
        <v>1</v>
      </c>
      <c r="AA69" s="10">
        <f>IF(($F68+0.5-(Calcul!$AC68*18))&gt;(AA$2),1,0)+Calcul!$AC68</f>
        <v>1</v>
      </c>
      <c r="AB69" s="11"/>
      <c r="AC69" s="12"/>
    </row>
    <row r="70" spans="1:29" ht="15.75" customHeight="1" thickBot="1" x14ac:dyDescent="0.3">
      <c r="A70" s="120"/>
      <c r="B70" s="144"/>
      <c r="C70" s="147"/>
      <c r="D70" s="150"/>
      <c r="E70" s="153"/>
      <c r="F70" s="118"/>
      <c r="G70" s="125" t="s">
        <v>8</v>
      </c>
      <c r="H70" s="126"/>
      <c r="I70" s="127"/>
      <c r="J70" s="43">
        <f>IF((J$3+J69-J68+2)&gt;0,(J$3+J69-J68+2),0)</f>
        <v>1</v>
      </c>
      <c r="K70" s="44">
        <f t="shared" ref="K70" si="440">IF((K$3+K69-K68+2)&gt;0,(K$3+K69-K68+2),0)</f>
        <v>2</v>
      </c>
      <c r="L70" s="44">
        <f t="shared" ref="L70" si="441">IF((L$3+L69-L68+2)&gt;0,(L$3+L69-L68+2),0)</f>
        <v>2</v>
      </c>
      <c r="M70" s="44">
        <f t="shared" ref="M70" si="442">IF((M$3+M69-M68+2)&gt;0,(M$3+M69-M68+2),0)</f>
        <v>3</v>
      </c>
      <c r="N70" s="44">
        <f t="shared" ref="N70" si="443">IF((N$3+N69-N68+2)&gt;0,(N$3+N69-N68+2),0)</f>
        <v>2</v>
      </c>
      <c r="O70" s="44">
        <f t="shared" ref="O70" si="444">IF((O$3+O69-O68+2)&gt;0,(O$3+O69-O68+2),0)</f>
        <v>0</v>
      </c>
      <c r="P70" s="44">
        <f t="shared" ref="P70" si="445">IF((P$3+P69-P68+2)&gt;0,(P$3+P69-P68+2),0)</f>
        <v>2</v>
      </c>
      <c r="Q70" s="44">
        <f t="shared" ref="Q70" si="446">IF((Q$3+Q69-Q68+2)&gt;0,(Q$3+Q69-Q68+2),0)</f>
        <v>3</v>
      </c>
      <c r="R70" s="44">
        <f t="shared" ref="R70" si="447">IF((R$3+R69-R68+2)&gt;0,(R$3+R69-R68+2),0)</f>
        <v>1</v>
      </c>
      <c r="S70" s="44">
        <f t="shared" ref="S70" si="448">IF((S$3+S69-S68+2)&gt;0,(S$3+S69-S68+2),0)</f>
        <v>0</v>
      </c>
      <c r="T70" s="44">
        <f t="shared" ref="T70" si="449">IF((T$3+T69-T68+2)&gt;0,(T$3+T69-T68+2),0)</f>
        <v>0</v>
      </c>
      <c r="U70" s="44">
        <f t="shared" ref="U70" si="450">IF((U$3+U69-U68+2)&gt;0,(U$3+U69-U68+2),0)</f>
        <v>2</v>
      </c>
      <c r="V70" s="44">
        <f t="shared" ref="V70" si="451">IF((V$3+V69-V68+2)&gt;0,(V$3+V69-V68+2),0)</f>
        <v>0</v>
      </c>
      <c r="W70" s="44">
        <f t="shared" ref="W70" si="452">IF((W$3+W69-W68+2)&gt;0,(W$3+W69-W68+2),0)</f>
        <v>1</v>
      </c>
      <c r="X70" s="44">
        <f t="shared" ref="X70" si="453">IF((X$3+X69-X68+2)&gt;0,(X$3+X69-X68+2),0)</f>
        <v>0</v>
      </c>
      <c r="Y70" s="44">
        <f t="shared" ref="Y70" si="454">IF((Y$3+Y69-Y68+2)&gt;0,(Y$3+Y69-Y68+2),0)</f>
        <v>0</v>
      </c>
      <c r="Z70" s="44">
        <f t="shared" ref="Z70" si="455">IF((Z$3+Z69-Z68+2)&gt;0,(Z$3+Z69-Z68+2),0)</f>
        <v>0</v>
      </c>
      <c r="AA70" s="44">
        <f t="shared" ref="AA70" si="456">IF((AA$3+AA69-AA68+2)&gt;0,(AA$3+AA69-AA68+2),0)</f>
        <v>0</v>
      </c>
      <c r="AB70" s="13">
        <f>SUM(J70:AA70)</f>
        <v>19</v>
      </c>
      <c r="AC70" s="14"/>
    </row>
    <row r="71" spans="1:29" ht="15" customHeight="1" x14ac:dyDescent="0.25">
      <c r="A71" s="120"/>
      <c r="B71" s="142" t="s">
        <v>76</v>
      </c>
      <c r="C71" s="145" t="s">
        <v>22</v>
      </c>
      <c r="D71" s="148" t="s">
        <v>56</v>
      </c>
      <c r="E71" s="151">
        <v>30.6</v>
      </c>
      <c r="F71" s="116">
        <f>Calcul!X71</f>
        <v>24</v>
      </c>
      <c r="G71" s="45" t="s">
        <v>7</v>
      </c>
      <c r="H71" s="106">
        <v>954798486</v>
      </c>
      <c r="I71" s="107">
        <v>845755999</v>
      </c>
      <c r="J71" s="7" t="str">
        <f>MID($H71,J$4,1)</f>
        <v>9</v>
      </c>
      <c r="K71" s="6" t="str">
        <f t="shared" ref="K71:R71" si="457">MID($H71,K$4,1)</f>
        <v>5</v>
      </c>
      <c r="L71" s="6" t="str">
        <f t="shared" si="457"/>
        <v>4</v>
      </c>
      <c r="M71" s="6" t="str">
        <f t="shared" si="457"/>
        <v>7</v>
      </c>
      <c r="N71" s="6" t="str">
        <f t="shared" si="457"/>
        <v>9</v>
      </c>
      <c r="O71" s="6" t="str">
        <f t="shared" si="457"/>
        <v>8</v>
      </c>
      <c r="P71" s="6" t="str">
        <f t="shared" si="457"/>
        <v>4</v>
      </c>
      <c r="Q71" s="6" t="str">
        <f t="shared" si="457"/>
        <v>8</v>
      </c>
      <c r="R71" s="6" t="str">
        <f t="shared" si="457"/>
        <v>6</v>
      </c>
      <c r="S71" s="6" t="str">
        <f>MID($I71,J$4,1)</f>
        <v>8</v>
      </c>
      <c r="T71" s="6" t="str">
        <f t="shared" ref="T71" si="458">MID($I71,K$4,1)</f>
        <v>4</v>
      </c>
      <c r="U71" s="6" t="str">
        <f t="shared" ref="U71" si="459">MID($I71,L$4,1)</f>
        <v>5</v>
      </c>
      <c r="V71" s="6" t="str">
        <f t="shared" ref="V71" si="460">MID($I71,M$4,1)</f>
        <v>7</v>
      </c>
      <c r="W71" s="6" t="str">
        <f t="shared" ref="W71" si="461">MID($I71,N$4,1)</f>
        <v>5</v>
      </c>
      <c r="X71" s="6" t="str">
        <f t="shared" ref="X71" si="462">MID($I71,O$4,1)</f>
        <v>5</v>
      </c>
      <c r="Y71" s="6" t="str">
        <f t="shared" ref="Y71" si="463">MID($I71,P$4,1)</f>
        <v>9</v>
      </c>
      <c r="Z71" s="6" t="str">
        <f t="shared" ref="Z71" si="464">MID($I71,Q$4,1)</f>
        <v>9</v>
      </c>
      <c r="AA71" s="6" t="str">
        <f t="shared" ref="AA71" si="465">MID($I71,R$4,1)</f>
        <v>9</v>
      </c>
      <c r="AB71" s="15"/>
      <c r="AC71" s="9">
        <f>J71+K71+L71+M71+N71+O71+P71+Q71+R71+S71+T71+U71+V71+W71+X71+Y71+Z71+AA71</f>
        <v>121</v>
      </c>
    </row>
    <row r="72" spans="1:29" ht="15.75" customHeight="1" x14ac:dyDescent="0.25">
      <c r="A72" s="120"/>
      <c r="B72" s="143"/>
      <c r="C72" s="146"/>
      <c r="D72" s="149"/>
      <c r="E72" s="152"/>
      <c r="F72" s="117"/>
      <c r="G72" s="110" t="s">
        <v>9</v>
      </c>
      <c r="H72" s="111"/>
      <c r="I72" s="112"/>
      <c r="J72" s="23">
        <f>IF(($F71+0.5-(Calcul!$AC71*18))&gt;(J$2),1,0)+Calcul!$AC71</f>
        <v>2</v>
      </c>
      <c r="K72" s="10">
        <f>IF(($F71+0.5-(Calcul!$AC71*18))&gt;(K$2),1,0)+Calcul!$AC71</f>
        <v>1</v>
      </c>
      <c r="L72" s="10">
        <f>IF(($F71+0.5-(Calcul!$AC71*18))&gt;(L$2),1,0)+Calcul!$AC71</f>
        <v>1</v>
      </c>
      <c r="M72" s="10">
        <f>IF(($F71+0.5-(Calcul!$AC71*18))&gt;(M$2),1,0)+Calcul!$AC71</f>
        <v>1</v>
      </c>
      <c r="N72" s="10">
        <f>IF(($F71+0.5-(Calcul!$AC71*18))&gt;(N$2),1,0)+Calcul!$AC71</f>
        <v>1</v>
      </c>
      <c r="O72" s="10">
        <f>IF(($F71+0.5-(Calcul!$AC71*18))&gt;(O$2),1,0)+Calcul!$AC71</f>
        <v>2</v>
      </c>
      <c r="P72" s="10">
        <f>IF(($F71+0.5-(Calcul!$AC71*18))&gt;(P$2),1,0)+Calcul!$AC71</f>
        <v>1</v>
      </c>
      <c r="Q72" s="10">
        <f>IF(($F71+0.5-(Calcul!$AC71*18))&gt;(Q$2),1,0)+Calcul!$AC71</f>
        <v>2</v>
      </c>
      <c r="R72" s="10">
        <f>IF(($F71+0.5-(Calcul!$AC71*18))&gt;(R$2),1,0)+Calcul!$AC71</f>
        <v>1</v>
      </c>
      <c r="S72" s="10">
        <f>IF(($F71+0.5-(Calcul!$AC71*18))&gt;(S$2),1,0)+Calcul!$AC71</f>
        <v>2</v>
      </c>
      <c r="T72" s="10">
        <f>IF(($F71+0.5-(Calcul!$AC71*18))&gt;(T$2),1,0)+Calcul!$AC71</f>
        <v>1</v>
      </c>
      <c r="U72" s="10">
        <f>IF(($F71+0.5-(Calcul!$AC71*18))&gt;(U$2),1,0)+Calcul!$AC71</f>
        <v>1</v>
      </c>
      <c r="V72" s="10">
        <f>IF(($F71+0.5-(Calcul!$AC71*18))&gt;(V$2),1,0)+Calcul!$AC71</f>
        <v>1</v>
      </c>
      <c r="W72" s="10">
        <f>IF(($F71+0.5-(Calcul!$AC71*18))&gt;(W$2),1,0)+Calcul!$AC71</f>
        <v>1</v>
      </c>
      <c r="X72" s="10">
        <f>IF(($F71+0.5-(Calcul!$AC71*18))&gt;(X$2),1,0)+Calcul!$AC71</f>
        <v>2</v>
      </c>
      <c r="Y72" s="10">
        <f>IF(($F71+0.5-(Calcul!$AC71*18))&gt;(Y$2),1,0)+Calcul!$AC71</f>
        <v>1</v>
      </c>
      <c r="Z72" s="10">
        <f>IF(($F71+0.5-(Calcul!$AC71*18))&gt;(Z$2),1,0)+Calcul!$AC71</f>
        <v>2</v>
      </c>
      <c r="AA72" s="10">
        <f>IF(($F71+0.5-(Calcul!$AC71*18))&gt;(AA$2),1,0)+Calcul!$AC71</f>
        <v>1</v>
      </c>
      <c r="AB72" s="16"/>
      <c r="AC72" s="12"/>
    </row>
    <row r="73" spans="1:29" ht="15.75" customHeight="1" thickBot="1" x14ac:dyDescent="0.3">
      <c r="A73" s="121"/>
      <c r="B73" s="144"/>
      <c r="C73" s="147"/>
      <c r="D73" s="150"/>
      <c r="E73" s="153"/>
      <c r="F73" s="118"/>
      <c r="G73" s="113" t="s">
        <v>8</v>
      </c>
      <c r="H73" s="114"/>
      <c r="I73" s="115"/>
      <c r="J73" s="46">
        <f>IF((J$3+J72-J71+2)&gt;0,(J$3+J72-J71+2),0)</f>
        <v>0</v>
      </c>
      <c r="K73" s="25">
        <f t="shared" ref="K73" si="466">IF((K$3+K72-K71+2)&gt;0,(K$3+K72-K71+2),0)</f>
        <v>1</v>
      </c>
      <c r="L73" s="25">
        <f t="shared" ref="L73" si="467">IF((L$3+L72-L71+2)&gt;0,(L$3+L72-L71+2),0)</f>
        <v>3</v>
      </c>
      <c r="M73" s="25">
        <f t="shared" ref="M73" si="468">IF((M$3+M72-M71+2)&gt;0,(M$3+M72-M71+2),0)</f>
        <v>0</v>
      </c>
      <c r="N73" s="25">
        <f t="shared" ref="N73" si="469">IF((N$3+N72-N71+2)&gt;0,(N$3+N72-N71+2),0)</f>
        <v>0</v>
      </c>
      <c r="O73" s="25">
        <f t="shared" ref="O73" si="470">IF((O$3+O72-O71+2)&gt;0,(O$3+O72-O71+2),0)</f>
        <v>1</v>
      </c>
      <c r="P73" s="25">
        <f t="shared" ref="P73" si="471">IF((P$3+P72-P71+2)&gt;0,(P$3+P72-P71+2),0)</f>
        <v>3</v>
      </c>
      <c r="Q73" s="25">
        <f t="shared" ref="Q73" si="472">IF((Q$3+Q72-Q71+2)&gt;0,(Q$3+Q72-Q71+2),0)</f>
        <v>0</v>
      </c>
      <c r="R73" s="25">
        <f t="shared" ref="R73" si="473">IF((R$3+R72-R71+2)&gt;0,(R$3+R72-R71+2),0)</f>
        <v>1</v>
      </c>
      <c r="S73" s="25">
        <f t="shared" ref="S73" si="474">IF((S$3+S72-S71+2)&gt;0,(S$3+S72-S71+2),0)</f>
        <v>1</v>
      </c>
      <c r="T73" s="25">
        <f t="shared" ref="T73" si="475">IF((T$3+T72-T71+2)&gt;0,(T$3+T72-T71+2),0)</f>
        <v>2</v>
      </c>
      <c r="U73" s="25">
        <f t="shared" ref="U73" si="476">IF((U$3+U72-U71+2)&gt;0,(U$3+U72-U71+2),0)</f>
        <v>2</v>
      </c>
      <c r="V73" s="25">
        <f t="shared" ref="V73" si="477">IF((V$3+V72-V71+2)&gt;0,(V$3+V72-V71+2),0)</f>
        <v>0</v>
      </c>
      <c r="W73" s="25">
        <f t="shared" ref="W73" si="478">IF((W$3+W72-W71+2)&gt;0,(W$3+W72-W71+2),0)</f>
        <v>1</v>
      </c>
      <c r="X73" s="25">
        <f t="shared" ref="X73" si="479">IF((X$3+X72-X71+2)&gt;0,(X$3+X72-X71+2),0)</f>
        <v>4</v>
      </c>
      <c r="Y73" s="25">
        <f t="shared" ref="Y73" si="480">IF((Y$3+Y72-Y71+2)&gt;0,(Y$3+Y72-Y71+2),0)</f>
        <v>0</v>
      </c>
      <c r="Z73" s="25">
        <f t="shared" ref="Z73" si="481">IF((Z$3+Z72-Z71+2)&gt;0,(Z$3+Z72-Z71+2),0)</f>
        <v>0</v>
      </c>
      <c r="AA73" s="25">
        <f t="shared" ref="AA73" si="482">IF((AA$3+AA72-AA71+2)&gt;0,(AA$3+AA72-AA71+2),0)</f>
        <v>0</v>
      </c>
      <c r="AB73" s="13">
        <f>SUM(J73:AA73)</f>
        <v>19</v>
      </c>
      <c r="AC73" s="14"/>
    </row>
    <row r="74" spans="1:29" ht="15.75" thickBot="1" x14ac:dyDescent="0.3">
      <c r="E74" s="100"/>
      <c r="G74" s="154" t="s">
        <v>30</v>
      </c>
      <c r="H74" s="155"/>
      <c r="I74" s="155"/>
      <c r="J74" s="47">
        <f t="shared" ref="J74:AA74" si="483">IF(J70&gt;J73,(J70*10)+J73,(J73*10)+J70)</f>
        <v>10</v>
      </c>
      <c r="K74" s="48">
        <f t="shared" si="483"/>
        <v>21</v>
      </c>
      <c r="L74" s="48">
        <f t="shared" si="483"/>
        <v>32</v>
      </c>
      <c r="M74" s="48">
        <f t="shared" si="483"/>
        <v>30</v>
      </c>
      <c r="N74" s="48">
        <f t="shared" si="483"/>
        <v>20</v>
      </c>
      <c r="O74" s="48">
        <f t="shared" si="483"/>
        <v>10</v>
      </c>
      <c r="P74" s="48">
        <f t="shared" si="483"/>
        <v>32</v>
      </c>
      <c r="Q74" s="48">
        <f t="shared" si="483"/>
        <v>30</v>
      </c>
      <c r="R74" s="48">
        <f t="shared" si="483"/>
        <v>11</v>
      </c>
      <c r="S74" s="48">
        <f t="shared" si="483"/>
        <v>10</v>
      </c>
      <c r="T74" s="48">
        <f t="shared" si="483"/>
        <v>20</v>
      </c>
      <c r="U74" s="48">
        <f t="shared" si="483"/>
        <v>22</v>
      </c>
      <c r="V74" s="48">
        <f t="shared" si="483"/>
        <v>0</v>
      </c>
      <c r="W74" s="48">
        <f t="shared" si="483"/>
        <v>11</v>
      </c>
      <c r="X74" s="48">
        <f t="shared" si="483"/>
        <v>40</v>
      </c>
      <c r="Y74" s="48">
        <f t="shared" si="483"/>
        <v>0</v>
      </c>
      <c r="Z74" s="48">
        <f t="shared" si="483"/>
        <v>0</v>
      </c>
      <c r="AA74" s="49">
        <f t="shared" si="483"/>
        <v>0</v>
      </c>
      <c r="AB74" s="108">
        <f>SUM(J74:AA74)</f>
        <v>299</v>
      </c>
      <c r="AC74" s="109"/>
    </row>
    <row r="75" spans="1:29" ht="15" customHeight="1" x14ac:dyDescent="0.25">
      <c r="A75" s="119">
        <v>11</v>
      </c>
      <c r="B75" s="142" t="s">
        <v>77</v>
      </c>
      <c r="C75" s="145" t="s">
        <v>55</v>
      </c>
      <c r="D75" s="148" t="s">
        <v>56</v>
      </c>
      <c r="E75" s="151">
        <v>21.9</v>
      </c>
      <c r="F75" s="116">
        <f>Calcul!X75</f>
        <v>21</v>
      </c>
      <c r="G75" s="41" t="s">
        <v>7</v>
      </c>
      <c r="H75" s="106">
        <v>756668564</v>
      </c>
      <c r="I75" s="107">
        <v>865545999</v>
      </c>
      <c r="J75" s="7" t="str">
        <f>MID($H75,J$4,1)</f>
        <v>7</v>
      </c>
      <c r="K75" s="6" t="str">
        <f t="shared" ref="K75:R75" si="484">MID($H75,K$4,1)</f>
        <v>5</v>
      </c>
      <c r="L75" s="6" t="str">
        <f t="shared" si="484"/>
        <v>6</v>
      </c>
      <c r="M75" s="6" t="str">
        <f t="shared" si="484"/>
        <v>6</v>
      </c>
      <c r="N75" s="6" t="str">
        <f t="shared" si="484"/>
        <v>6</v>
      </c>
      <c r="O75" s="6" t="str">
        <f t="shared" si="484"/>
        <v>8</v>
      </c>
      <c r="P75" s="6" t="str">
        <f t="shared" si="484"/>
        <v>5</v>
      </c>
      <c r="Q75" s="6" t="str">
        <f t="shared" si="484"/>
        <v>6</v>
      </c>
      <c r="R75" s="6" t="str">
        <f t="shared" si="484"/>
        <v>4</v>
      </c>
      <c r="S75" s="6" t="str">
        <f>MID($I75,J$4,1)</f>
        <v>8</v>
      </c>
      <c r="T75" s="6" t="str">
        <f t="shared" ref="T75" si="485">MID($I75,K$4,1)</f>
        <v>6</v>
      </c>
      <c r="U75" s="6" t="str">
        <f t="shared" ref="U75" si="486">MID($I75,L$4,1)</f>
        <v>5</v>
      </c>
      <c r="V75" s="6" t="str">
        <f t="shared" ref="V75" si="487">MID($I75,M$4,1)</f>
        <v>5</v>
      </c>
      <c r="W75" s="6" t="str">
        <f t="shared" ref="W75" si="488">MID($I75,N$4,1)</f>
        <v>4</v>
      </c>
      <c r="X75" s="6" t="str">
        <f t="shared" ref="X75" si="489">MID($I75,O$4,1)</f>
        <v>5</v>
      </c>
      <c r="Y75" s="6" t="str">
        <f t="shared" ref="Y75" si="490">MID($I75,P$4,1)</f>
        <v>9</v>
      </c>
      <c r="Z75" s="6" t="str">
        <f t="shared" ref="Z75" si="491">MID($I75,Q$4,1)</f>
        <v>9</v>
      </c>
      <c r="AA75" s="6" t="str">
        <f t="shared" ref="AA75" si="492">MID($I75,R$4,1)</f>
        <v>9</v>
      </c>
      <c r="AB75" s="8"/>
      <c r="AC75" s="9">
        <f>J75+K75+L75+M75+N75+O75+P75+Q75+R75+S75+T75+U75+V75+W75+X75+Y75+Z75+AA75</f>
        <v>113</v>
      </c>
    </row>
    <row r="76" spans="1:29" ht="15.75" customHeight="1" x14ac:dyDescent="0.25">
      <c r="A76" s="120"/>
      <c r="B76" s="143"/>
      <c r="C76" s="146"/>
      <c r="D76" s="149"/>
      <c r="E76" s="152"/>
      <c r="F76" s="117"/>
      <c r="G76" s="122" t="s">
        <v>9</v>
      </c>
      <c r="H76" s="123"/>
      <c r="I76" s="124"/>
      <c r="J76" s="23">
        <f>IF(($F75+0.5-(Calcul!$AC75*18))&gt;(J$2),1,0)+Calcul!$AC75</f>
        <v>2</v>
      </c>
      <c r="K76" s="10">
        <f>IF(($F75+0.5-(Calcul!$AC75*18))&gt;(K$2),1,0)+Calcul!$AC75</f>
        <v>1</v>
      </c>
      <c r="L76" s="10">
        <f>IF(($F75+0.5-(Calcul!$AC75*18))&gt;(L$2),1,0)+Calcul!$AC75</f>
        <v>1</v>
      </c>
      <c r="M76" s="10">
        <f>IF(($F75+0.5-(Calcul!$AC75*18))&gt;(M$2),1,0)+Calcul!$AC75</f>
        <v>1</v>
      </c>
      <c r="N76" s="10">
        <f>IF(($F75+0.5-(Calcul!$AC75*18))&gt;(N$2),1,0)+Calcul!$AC75</f>
        <v>1</v>
      </c>
      <c r="O76" s="10">
        <f>IF(($F75+0.5-(Calcul!$AC75*18))&gt;(O$2),1,0)+Calcul!$AC75</f>
        <v>2</v>
      </c>
      <c r="P76" s="10">
        <f>IF(($F75+0.5-(Calcul!$AC75*18))&gt;(P$2),1,0)+Calcul!$AC75</f>
        <v>1</v>
      </c>
      <c r="Q76" s="10">
        <f>IF(($F75+0.5-(Calcul!$AC75*18))&gt;(Q$2),1,0)+Calcul!$AC75</f>
        <v>1</v>
      </c>
      <c r="R76" s="10">
        <f>IF(($F75+0.5-(Calcul!$AC75*18))&gt;(R$2),1,0)+Calcul!$AC75</f>
        <v>1</v>
      </c>
      <c r="S76" s="10">
        <f>IF(($F75+0.5-(Calcul!$AC75*18))&gt;(S$2),1,0)+Calcul!$AC75</f>
        <v>1</v>
      </c>
      <c r="T76" s="10">
        <f>IF(($F75+0.5-(Calcul!$AC75*18))&gt;(T$2),1,0)+Calcul!$AC75</f>
        <v>1</v>
      </c>
      <c r="U76" s="10">
        <f>IF(($F75+0.5-(Calcul!$AC75*18))&gt;(U$2),1,0)+Calcul!$AC75</f>
        <v>1</v>
      </c>
      <c r="V76" s="10">
        <f>IF(($F75+0.5-(Calcul!$AC75*18))&gt;(V$2),1,0)+Calcul!$AC75</f>
        <v>1</v>
      </c>
      <c r="W76" s="10">
        <f>IF(($F75+0.5-(Calcul!$AC75*18))&gt;(W$2),1,0)+Calcul!$AC75</f>
        <v>1</v>
      </c>
      <c r="X76" s="10">
        <f>IF(($F75+0.5-(Calcul!$AC75*18))&gt;(X$2),1,0)+Calcul!$AC75</f>
        <v>2</v>
      </c>
      <c r="Y76" s="10">
        <f>IF(($F75+0.5-(Calcul!$AC75*18))&gt;(Y$2),1,0)+Calcul!$AC75</f>
        <v>1</v>
      </c>
      <c r="Z76" s="10">
        <f>IF(($F75+0.5-(Calcul!$AC75*18))&gt;(Z$2),1,0)+Calcul!$AC75</f>
        <v>1</v>
      </c>
      <c r="AA76" s="10">
        <f>IF(($F75+0.5-(Calcul!$AC75*18))&gt;(AA$2),1,0)+Calcul!$AC75</f>
        <v>1</v>
      </c>
      <c r="AB76" s="11"/>
      <c r="AC76" s="12"/>
    </row>
    <row r="77" spans="1:29" ht="15.75" customHeight="1" thickBot="1" x14ac:dyDescent="0.3">
      <c r="A77" s="120"/>
      <c r="B77" s="144"/>
      <c r="C77" s="147"/>
      <c r="D77" s="150"/>
      <c r="E77" s="153"/>
      <c r="F77" s="118"/>
      <c r="G77" s="125" t="s">
        <v>8</v>
      </c>
      <c r="H77" s="126"/>
      <c r="I77" s="127"/>
      <c r="J77" s="43">
        <f>IF((J$3+J76-J75+2)&gt;0,(J$3+J76-J75+2),0)</f>
        <v>2</v>
      </c>
      <c r="K77" s="44">
        <f t="shared" ref="K77" si="493">IF((K$3+K76-K75+2)&gt;0,(K$3+K76-K75+2),0)</f>
        <v>1</v>
      </c>
      <c r="L77" s="44">
        <f t="shared" ref="L77" si="494">IF((L$3+L76-L75+2)&gt;0,(L$3+L76-L75+2),0)</f>
        <v>1</v>
      </c>
      <c r="M77" s="44">
        <f t="shared" ref="M77" si="495">IF((M$3+M76-M75+2)&gt;0,(M$3+M76-M75+2),0)</f>
        <v>1</v>
      </c>
      <c r="N77" s="44">
        <f t="shared" ref="N77" si="496">IF((N$3+N76-N75+2)&gt;0,(N$3+N76-N75+2),0)</f>
        <v>0</v>
      </c>
      <c r="O77" s="44">
        <f t="shared" ref="O77" si="497">IF((O$3+O76-O75+2)&gt;0,(O$3+O76-O75+2),0)</f>
        <v>1</v>
      </c>
      <c r="P77" s="44">
        <f t="shared" ref="P77" si="498">IF((P$3+P76-P75+2)&gt;0,(P$3+P76-P75+2),0)</f>
        <v>2</v>
      </c>
      <c r="Q77" s="44">
        <f t="shared" ref="Q77" si="499">IF((Q$3+Q76-Q75+2)&gt;0,(Q$3+Q76-Q75+2),0)</f>
        <v>1</v>
      </c>
      <c r="R77" s="44">
        <f t="shared" ref="R77" si="500">IF((R$3+R76-R75+2)&gt;0,(R$3+R76-R75+2),0)</f>
        <v>3</v>
      </c>
      <c r="S77" s="44">
        <f t="shared" ref="S77" si="501">IF((S$3+S76-S75+2)&gt;0,(S$3+S76-S75+2),0)</f>
        <v>0</v>
      </c>
      <c r="T77" s="44">
        <f t="shared" ref="T77" si="502">IF((T$3+T76-T75+2)&gt;0,(T$3+T76-T75+2),0)</f>
        <v>0</v>
      </c>
      <c r="U77" s="44">
        <f t="shared" ref="U77" si="503">IF((U$3+U76-U75+2)&gt;0,(U$3+U76-U75+2),0)</f>
        <v>2</v>
      </c>
      <c r="V77" s="44">
        <f t="shared" ref="V77" si="504">IF((V$3+V76-V75+2)&gt;0,(V$3+V76-V75+2),0)</f>
        <v>2</v>
      </c>
      <c r="W77" s="44">
        <f t="shared" ref="W77" si="505">IF((W$3+W76-W75+2)&gt;0,(W$3+W76-W75+2),0)</f>
        <v>2</v>
      </c>
      <c r="X77" s="44">
        <f t="shared" ref="X77" si="506">IF((X$3+X76-X75+2)&gt;0,(X$3+X76-X75+2),0)</f>
        <v>4</v>
      </c>
      <c r="Y77" s="44">
        <f t="shared" ref="Y77" si="507">IF((Y$3+Y76-Y75+2)&gt;0,(Y$3+Y76-Y75+2),0)</f>
        <v>0</v>
      </c>
      <c r="Z77" s="44">
        <f t="shared" ref="Z77" si="508">IF((Z$3+Z76-Z75+2)&gt;0,(Z$3+Z76-Z75+2),0)</f>
        <v>0</v>
      </c>
      <c r="AA77" s="44">
        <f t="shared" ref="AA77" si="509">IF((AA$3+AA76-AA75+2)&gt;0,(AA$3+AA76-AA75+2),0)</f>
        <v>0</v>
      </c>
      <c r="AB77" s="13">
        <f>SUM(J77:AA77)</f>
        <v>22</v>
      </c>
      <c r="AC77" s="14"/>
    </row>
    <row r="78" spans="1:29" ht="15" customHeight="1" x14ac:dyDescent="0.25">
      <c r="A78" s="120"/>
      <c r="B78" s="142" t="s">
        <v>78</v>
      </c>
      <c r="C78" s="145" t="s">
        <v>22</v>
      </c>
      <c r="D78" s="148" t="s">
        <v>18</v>
      </c>
      <c r="E78" s="151">
        <v>24.5</v>
      </c>
      <c r="F78" s="116">
        <f>Calcul!X78</f>
        <v>23</v>
      </c>
      <c r="G78" s="45" t="s">
        <v>7</v>
      </c>
      <c r="H78" s="106">
        <v>825548656</v>
      </c>
      <c r="I78" s="107">
        <v>544449999</v>
      </c>
      <c r="J78" s="7" t="str">
        <f>MID($H78,J$4,1)</f>
        <v>8</v>
      </c>
      <c r="K78" s="6" t="str">
        <f t="shared" ref="K78:R78" si="510">MID($H78,K$4,1)</f>
        <v>2</v>
      </c>
      <c r="L78" s="6" t="str">
        <f t="shared" si="510"/>
        <v>5</v>
      </c>
      <c r="M78" s="6" t="str">
        <f t="shared" si="510"/>
        <v>5</v>
      </c>
      <c r="N78" s="6" t="str">
        <f t="shared" si="510"/>
        <v>4</v>
      </c>
      <c r="O78" s="6" t="str">
        <f t="shared" si="510"/>
        <v>8</v>
      </c>
      <c r="P78" s="6" t="str">
        <f t="shared" si="510"/>
        <v>6</v>
      </c>
      <c r="Q78" s="6" t="str">
        <f t="shared" si="510"/>
        <v>5</v>
      </c>
      <c r="R78" s="6" t="str">
        <f t="shared" si="510"/>
        <v>6</v>
      </c>
      <c r="S78" s="6" t="str">
        <f>MID($I78,J$4,1)</f>
        <v>5</v>
      </c>
      <c r="T78" s="6" t="str">
        <f t="shared" ref="T78" si="511">MID($I78,K$4,1)</f>
        <v>4</v>
      </c>
      <c r="U78" s="6" t="str">
        <f t="shared" ref="U78" si="512">MID($I78,L$4,1)</f>
        <v>4</v>
      </c>
      <c r="V78" s="6" t="str">
        <f t="shared" ref="V78" si="513">MID($I78,M$4,1)</f>
        <v>4</v>
      </c>
      <c r="W78" s="6" t="str">
        <f t="shared" ref="W78" si="514">MID($I78,N$4,1)</f>
        <v>4</v>
      </c>
      <c r="X78" s="6" t="str">
        <f t="shared" ref="X78" si="515">MID($I78,O$4,1)</f>
        <v>9</v>
      </c>
      <c r="Y78" s="6" t="str">
        <f t="shared" ref="Y78" si="516">MID($I78,P$4,1)</f>
        <v>9</v>
      </c>
      <c r="Z78" s="6" t="str">
        <f t="shared" ref="Z78" si="517">MID($I78,Q$4,1)</f>
        <v>9</v>
      </c>
      <c r="AA78" s="6" t="str">
        <f t="shared" ref="AA78" si="518">MID($I78,R$4,1)</f>
        <v>9</v>
      </c>
      <c r="AB78" s="15"/>
      <c r="AC78" s="9">
        <f>J78+K78+L78+M78+N78+O78+P78+Q78+R78+S78+T78+U78+V78+W78+X78+Y78+Z78+AA78</f>
        <v>106</v>
      </c>
    </row>
    <row r="79" spans="1:29" ht="15.75" customHeight="1" x14ac:dyDescent="0.25">
      <c r="A79" s="120"/>
      <c r="B79" s="143"/>
      <c r="C79" s="146"/>
      <c r="D79" s="149"/>
      <c r="E79" s="152"/>
      <c r="F79" s="117"/>
      <c r="G79" s="110" t="s">
        <v>9</v>
      </c>
      <c r="H79" s="111"/>
      <c r="I79" s="112"/>
      <c r="J79" s="23">
        <f>IF(($F78+0.5-(Calcul!$AC78*18))&gt;(J$2),1,0)+Calcul!$AC78</f>
        <v>2</v>
      </c>
      <c r="K79" s="10">
        <f>IF(($F78+0.5-(Calcul!$AC78*18))&gt;(K$2),1,0)+Calcul!$AC78</f>
        <v>1</v>
      </c>
      <c r="L79" s="10">
        <f>IF(($F78+0.5-(Calcul!$AC78*18))&gt;(L$2),1,0)+Calcul!$AC78</f>
        <v>1</v>
      </c>
      <c r="M79" s="10">
        <f>IF(($F78+0.5-(Calcul!$AC78*18))&gt;(M$2),1,0)+Calcul!$AC78</f>
        <v>1</v>
      </c>
      <c r="N79" s="10">
        <f>IF(($F78+0.5-(Calcul!$AC78*18))&gt;(N$2),1,0)+Calcul!$AC78</f>
        <v>1</v>
      </c>
      <c r="O79" s="10">
        <f>IF(($F78+0.5-(Calcul!$AC78*18))&gt;(O$2),1,0)+Calcul!$AC78</f>
        <v>2</v>
      </c>
      <c r="P79" s="10">
        <f>IF(($F78+0.5-(Calcul!$AC78*18))&gt;(P$2),1,0)+Calcul!$AC78</f>
        <v>1</v>
      </c>
      <c r="Q79" s="10">
        <f>IF(($F78+0.5-(Calcul!$AC78*18))&gt;(Q$2),1,0)+Calcul!$AC78</f>
        <v>2</v>
      </c>
      <c r="R79" s="10">
        <f>IF(($F78+0.5-(Calcul!$AC78*18))&gt;(R$2),1,0)+Calcul!$AC78</f>
        <v>1</v>
      </c>
      <c r="S79" s="10">
        <f>IF(($F78+0.5-(Calcul!$AC78*18))&gt;(S$2),1,0)+Calcul!$AC78</f>
        <v>2</v>
      </c>
      <c r="T79" s="10">
        <f>IF(($F78+0.5-(Calcul!$AC78*18))&gt;(T$2),1,0)+Calcul!$AC78</f>
        <v>1</v>
      </c>
      <c r="U79" s="10">
        <f>IF(($F78+0.5-(Calcul!$AC78*18))&gt;(U$2),1,0)+Calcul!$AC78</f>
        <v>1</v>
      </c>
      <c r="V79" s="10">
        <f>IF(($F78+0.5-(Calcul!$AC78*18))&gt;(V$2),1,0)+Calcul!$AC78</f>
        <v>1</v>
      </c>
      <c r="W79" s="10">
        <f>IF(($F78+0.5-(Calcul!$AC78*18))&gt;(W$2),1,0)+Calcul!$AC78</f>
        <v>1</v>
      </c>
      <c r="X79" s="10">
        <f>IF(($F78+0.5-(Calcul!$AC78*18))&gt;(X$2),1,0)+Calcul!$AC78</f>
        <v>2</v>
      </c>
      <c r="Y79" s="10">
        <f>IF(($F78+0.5-(Calcul!$AC78*18))&gt;(Y$2),1,0)+Calcul!$AC78</f>
        <v>1</v>
      </c>
      <c r="Z79" s="10">
        <f>IF(($F78+0.5-(Calcul!$AC78*18))&gt;(Z$2),1,0)+Calcul!$AC78</f>
        <v>1</v>
      </c>
      <c r="AA79" s="10">
        <f>IF(($F78+0.5-(Calcul!$AC78*18))&gt;(AA$2),1,0)+Calcul!$AC78</f>
        <v>1</v>
      </c>
      <c r="AB79" s="16"/>
      <c r="AC79" s="12"/>
    </row>
    <row r="80" spans="1:29" ht="15.75" customHeight="1" thickBot="1" x14ac:dyDescent="0.3">
      <c r="A80" s="121"/>
      <c r="B80" s="144"/>
      <c r="C80" s="147"/>
      <c r="D80" s="150"/>
      <c r="E80" s="153"/>
      <c r="F80" s="118"/>
      <c r="G80" s="113" t="s">
        <v>8</v>
      </c>
      <c r="H80" s="114"/>
      <c r="I80" s="115"/>
      <c r="J80" s="46">
        <f>IF((J$3+J79-J78+2)&gt;0,(J$3+J79-J78+2),0)</f>
        <v>1</v>
      </c>
      <c r="K80" s="25">
        <f t="shared" ref="K80" si="519">IF((K$3+K79-K78+2)&gt;0,(K$3+K79-K78+2),0)</f>
        <v>4</v>
      </c>
      <c r="L80" s="25">
        <f t="shared" ref="L80" si="520">IF((L$3+L79-L78+2)&gt;0,(L$3+L79-L78+2),0)</f>
        <v>2</v>
      </c>
      <c r="M80" s="25">
        <f t="shared" ref="M80" si="521">IF((M$3+M79-M78+2)&gt;0,(M$3+M79-M78+2),0)</f>
        <v>2</v>
      </c>
      <c r="N80" s="25">
        <f t="shared" ref="N80" si="522">IF((N$3+N79-N78+2)&gt;0,(N$3+N79-N78+2),0)</f>
        <v>2</v>
      </c>
      <c r="O80" s="25">
        <f t="shared" ref="O80" si="523">IF((O$3+O79-O78+2)&gt;0,(O$3+O79-O78+2),0)</f>
        <v>1</v>
      </c>
      <c r="P80" s="25">
        <f t="shared" ref="P80" si="524">IF((P$3+P79-P78+2)&gt;0,(P$3+P79-P78+2),0)</f>
        <v>1</v>
      </c>
      <c r="Q80" s="25">
        <f t="shared" ref="Q80" si="525">IF((Q$3+Q79-Q78+2)&gt;0,(Q$3+Q79-Q78+2),0)</f>
        <v>3</v>
      </c>
      <c r="R80" s="25">
        <f t="shared" ref="R80" si="526">IF((R$3+R79-R78+2)&gt;0,(R$3+R79-R78+2),0)</f>
        <v>1</v>
      </c>
      <c r="S80" s="25">
        <f t="shared" ref="S80" si="527">IF((S$3+S79-S78+2)&gt;0,(S$3+S79-S78+2),0)</f>
        <v>4</v>
      </c>
      <c r="T80" s="25">
        <f t="shared" ref="T80" si="528">IF((T$3+T79-T78+2)&gt;0,(T$3+T79-T78+2),0)</f>
        <v>2</v>
      </c>
      <c r="U80" s="25">
        <f t="shared" ref="U80" si="529">IF((U$3+U79-U78+2)&gt;0,(U$3+U79-U78+2),0)</f>
        <v>3</v>
      </c>
      <c r="V80" s="25">
        <f t="shared" ref="V80" si="530">IF((V$3+V79-V78+2)&gt;0,(V$3+V79-V78+2),0)</f>
        <v>3</v>
      </c>
      <c r="W80" s="25">
        <f t="shared" ref="W80" si="531">IF((W$3+W79-W78+2)&gt;0,(W$3+W79-W78+2),0)</f>
        <v>2</v>
      </c>
      <c r="X80" s="25">
        <f t="shared" ref="X80" si="532">IF((X$3+X79-X78+2)&gt;0,(X$3+X79-X78+2),0)</f>
        <v>0</v>
      </c>
      <c r="Y80" s="25">
        <f t="shared" ref="Y80" si="533">IF((Y$3+Y79-Y78+2)&gt;0,(Y$3+Y79-Y78+2),0)</f>
        <v>0</v>
      </c>
      <c r="Z80" s="25">
        <f t="shared" ref="Z80" si="534">IF((Z$3+Z79-Z78+2)&gt;0,(Z$3+Z79-Z78+2),0)</f>
        <v>0</v>
      </c>
      <c r="AA80" s="25">
        <f t="shared" ref="AA80" si="535">IF((AA$3+AA79-AA78+2)&gt;0,(AA$3+AA79-AA78+2),0)</f>
        <v>0</v>
      </c>
      <c r="AB80" s="13">
        <f>SUM(J80:AA80)</f>
        <v>31</v>
      </c>
      <c r="AC80" s="14"/>
    </row>
    <row r="81" spans="1:29" ht="15.75" thickBot="1" x14ac:dyDescent="0.3">
      <c r="E81" s="100"/>
      <c r="G81" s="154" t="s">
        <v>30</v>
      </c>
      <c r="H81" s="155"/>
      <c r="I81" s="155"/>
      <c r="J81" s="47">
        <f t="shared" ref="J81:AA81" si="536">IF(J77&gt;J80,(J77*10)+J80,(J80*10)+J77)</f>
        <v>21</v>
      </c>
      <c r="K81" s="48">
        <f t="shared" si="536"/>
        <v>41</v>
      </c>
      <c r="L81" s="48">
        <f t="shared" si="536"/>
        <v>21</v>
      </c>
      <c r="M81" s="48">
        <f t="shared" si="536"/>
        <v>21</v>
      </c>
      <c r="N81" s="48">
        <f t="shared" si="536"/>
        <v>20</v>
      </c>
      <c r="O81" s="48">
        <f t="shared" si="536"/>
        <v>11</v>
      </c>
      <c r="P81" s="48">
        <f t="shared" si="536"/>
        <v>21</v>
      </c>
      <c r="Q81" s="48">
        <f t="shared" si="536"/>
        <v>31</v>
      </c>
      <c r="R81" s="48">
        <f t="shared" si="536"/>
        <v>31</v>
      </c>
      <c r="S81" s="48">
        <f t="shared" si="536"/>
        <v>40</v>
      </c>
      <c r="T81" s="48">
        <f t="shared" si="536"/>
        <v>20</v>
      </c>
      <c r="U81" s="48">
        <f t="shared" si="536"/>
        <v>32</v>
      </c>
      <c r="V81" s="48">
        <f t="shared" si="536"/>
        <v>32</v>
      </c>
      <c r="W81" s="48">
        <f t="shared" si="536"/>
        <v>22</v>
      </c>
      <c r="X81" s="48">
        <f t="shared" si="536"/>
        <v>40</v>
      </c>
      <c r="Y81" s="48">
        <f t="shared" si="536"/>
        <v>0</v>
      </c>
      <c r="Z81" s="48">
        <f t="shared" si="536"/>
        <v>0</v>
      </c>
      <c r="AA81" s="49">
        <f t="shared" si="536"/>
        <v>0</v>
      </c>
      <c r="AB81" s="108">
        <f>SUM(J81:AA81)</f>
        <v>404</v>
      </c>
      <c r="AC81" s="109"/>
    </row>
    <row r="82" spans="1:29" ht="15" customHeight="1" x14ac:dyDescent="0.25">
      <c r="A82" s="119">
        <v>12</v>
      </c>
      <c r="B82" s="142" t="s">
        <v>79</v>
      </c>
      <c r="C82" s="145" t="s">
        <v>22</v>
      </c>
      <c r="D82" s="148" t="s">
        <v>18</v>
      </c>
      <c r="E82" s="151">
        <v>20.9</v>
      </c>
      <c r="F82" s="116">
        <f>Calcul!X82</f>
        <v>19</v>
      </c>
      <c r="G82" s="41" t="s">
        <v>7</v>
      </c>
      <c r="H82" s="106">
        <v>756939454</v>
      </c>
      <c r="I82" s="107">
        <v>899999999</v>
      </c>
      <c r="J82" s="7" t="str">
        <f>MID($H82,J$4,1)</f>
        <v>7</v>
      </c>
      <c r="K82" s="6" t="str">
        <f t="shared" ref="K82:R82" si="537">MID($H82,K$4,1)</f>
        <v>5</v>
      </c>
      <c r="L82" s="6" t="str">
        <f t="shared" si="537"/>
        <v>6</v>
      </c>
      <c r="M82" s="6" t="str">
        <f t="shared" si="537"/>
        <v>9</v>
      </c>
      <c r="N82" s="6" t="str">
        <f t="shared" si="537"/>
        <v>3</v>
      </c>
      <c r="O82" s="6" t="str">
        <f t="shared" si="537"/>
        <v>9</v>
      </c>
      <c r="P82" s="6" t="str">
        <f t="shared" si="537"/>
        <v>4</v>
      </c>
      <c r="Q82" s="6" t="str">
        <f t="shared" si="537"/>
        <v>5</v>
      </c>
      <c r="R82" s="6" t="str">
        <f t="shared" si="537"/>
        <v>4</v>
      </c>
      <c r="S82" s="6" t="str">
        <f>MID($I82,J$4,1)</f>
        <v>8</v>
      </c>
      <c r="T82" s="6" t="str">
        <f t="shared" ref="T82" si="538">MID($I82,K$4,1)</f>
        <v>9</v>
      </c>
      <c r="U82" s="6" t="str">
        <f t="shared" ref="U82" si="539">MID($I82,L$4,1)</f>
        <v>9</v>
      </c>
      <c r="V82" s="6" t="str">
        <f t="shared" ref="V82" si="540">MID($I82,M$4,1)</f>
        <v>9</v>
      </c>
      <c r="W82" s="6" t="str">
        <f t="shared" ref="W82" si="541">MID($I82,N$4,1)</f>
        <v>9</v>
      </c>
      <c r="X82" s="6" t="str">
        <f t="shared" ref="X82" si="542">MID($I82,O$4,1)</f>
        <v>9</v>
      </c>
      <c r="Y82" s="6" t="str">
        <f t="shared" ref="Y82" si="543">MID($I82,P$4,1)</f>
        <v>9</v>
      </c>
      <c r="Z82" s="6" t="str">
        <f t="shared" ref="Z82" si="544">MID($I82,Q$4,1)</f>
        <v>9</v>
      </c>
      <c r="AA82" s="6" t="str">
        <f t="shared" ref="AA82" si="545">MID($I82,R$4,1)</f>
        <v>9</v>
      </c>
      <c r="AB82" s="8"/>
      <c r="AC82" s="9">
        <f>J82+K82+L82+M82+N82+O82+P82+Q82+R82+S82+T82+U82+V82+W82+X82+Y82+Z82+AA82</f>
        <v>132</v>
      </c>
    </row>
    <row r="83" spans="1:29" ht="15.75" customHeight="1" x14ac:dyDescent="0.25">
      <c r="A83" s="120"/>
      <c r="B83" s="143"/>
      <c r="C83" s="146"/>
      <c r="D83" s="149"/>
      <c r="E83" s="152"/>
      <c r="F83" s="117"/>
      <c r="G83" s="122" t="s">
        <v>9</v>
      </c>
      <c r="H83" s="123"/>
      <c r="I83" s="124"/>
      <c r="J83" s="23">
        <f>IF(($F82+0.5-(Calcul!$AC82*18))&gt;(J$2),1,0)+Calcul!$AC82</f>
        <v>1</v>
      </c>
      <c r="K83" s="10">
        <f>IF(($F82+0.5-(Calcul!$AC82*18))&gt;(K$2),1,0)+Calcul!$AC82</f>
        <v>1</v>
      </c>
      <c r="L83" s="10">
        <f>IF(($F82+0.5-(Calcul!$AC82*18))&gt;(L$2),1,0)+Calcul!$AC82</f>
        <v>1</v>
      </c>
      <c r="M83" s="10">
        <f>IF(($F82+0.5-(Calcul!$AC82*18))&gt;(M$2),1,0)+Calcul!$AC82</f>
        <v>1</v>
      </c>
      <c r="N83" s="10">
        <f>IF(($F82+0.5-(Calcul!$AC82*18))&gt;(N$2),1,0)+Calcul!$AC82</f>
        <v>1</v>
      </c>
      <c r="O83" s="10">
        <f>IF(($F82+0.5-(Calcul!$AC82*18))&gt;(O$2),1,0)+Calcul!$AC82</f>
        <v>2</v>
      </c>
      <c r="P83" s="10">
        <f>IF(($F82+0.5-(Calcul!$AC82*18))&gt;(P$2),1,0)+Calcul!$AC82</f>
        <v>1</v>
      </c>
      <c r="Q83" s="10">
        <f>IF(($F82+0.5-(Calcul!$AC82*18))&gt;(Q$2),1,0)+Calcul!$AC82</f>
        <v>1</v>
      </c>
      <c r="R83" s="10">
        <f>IF(($F82+0.5-(Calcul!$AC82*18))&gt;(R$2),1,0)+Calcul!$AC82</f>
        <v>1</v>
      </c>
      <c r="S83" s="10">
        <f>IF(($F82+0.5-(Calcul!$AC82*18))&gt;(S$2),1,0)+Calcul!$AC82</f>
        <v>1</v>
      </c>
      <c r="T83" s="10">
        <f>IF(($F82+0.5-(Calcul!$AC82*18))&gt;(T$2),1,0)+Calcul!$AC82</f>
        <v>1</v>
      </c>
      <c r="U83" s="10">
        <f>IF(($F82+0.5-(Calcul!$AC82*18))&gt;(U$2),1,0)+Calcul!$AC82</f>
        <v>1</v>
      </c>
      <c r="V83" s="10">
        <f>IF(($F82+0.5-(Calcul!$AC82*18))&gt;(V$2),1,0)+Calcul!$AC82</f>
        <v>1</v>
      </c>
      <c r="W83" s="10">
        <f>IF(($F82+0.5-(Calcul!$AC82*18))&gt;(W$2),1,0)+Calcul!$AC82</f>
        <v>1</v>
      </c>
      <c r="X83" s="10">
        <f>IF(($F82+0.5-(Calcul!$AC82*18))&gt;(X$2),1,0)+Calcul!$AC82</f>
        <v>1</v>
      </c>
      <c r="Y83" s="10">
        <f>IF(($F82+0.5-(Calcul!$AC82*18))&gt;(Y$2),1,0)+Calcul!$AC82</f>
        <v>1</v>
      </c>
      <c r="Z83" s="10">
        <f>IF(($F82+0.5-(Calcul!$AC82*18))&gt;(Z$2),1,0)+Calcul!$AC82</f>
        <v>1</v>
      </c>
      <c r="AA83" s="10">
        <f>IF(($F82+0.5-(Calcul!$AC82*18))&gt;(AA$2),1,0)+Calcul!$AC82</f>
        <v>1</v>
      </c>
      <c r="AB83" s="11"/>
      <c r="AC83" s="12"/>
    </row>
    <row r="84" spans="1:29" ht="15.75" customHeight="1" thickBot="1" x14ac:dyDescent="0.3">
      <c r="A84" s="120"/>
      <c r="B84" s="144"/>
      <c r="C84" s="147"/>
      <c r="D84" s="150"/>
      <c r="E84" s="153"/>
      <c r="F84" s="118"/>
      <c r="G84" s="125" t="s">
        <v>8</v>
      </c>
      <c r="H84" s="126"/>
      <c r="I84" s="127"/>
      <c r="J84" s="43">
        <f>IF((J$3+J83-J82+2)&gt;0,(J$3+J83-J82+2),0)</f>
        <v>1</v>
      </c>
      <c r="K84" s="44">
        <f t="shared" ref="K84" si="546">IF((K$3+K83-K82+2)&gt;0,(K$3+K83-K82+2),0)</f>
        <v>1</v>
      </c>
      <c r="L84" s="44">
        <f t="shared" ref="L84" si="547">IF((L$3+L83-L82+2)&gt;0,(L$3+L83-L82+2),0)</f>
        <v>1</v>
      </c>
      <c r="M84" s="44">
        <f t="shared" ref="M84" si="548">IF((M$3+M83-M82+2)&gt;0,(M$3+M83-M82+2),0)</f>
        <v>0</v>
      </c>
      <c r="N84" s="44">
        <f t="shared" ref="N84" si="549">IF((N$3+N83-N82+2)&gt;0,(N$3+N83-N82+2),0)</f>
        <v>3</v>
      </c>
      <c r="O84" s="44">
        <f t="shared" ref="O84" si="550">IF((O$3+O83-O82+2)&gt;0,(O$3+O83-O82+2),0)</f>
        <v>0</v>
      </c>
      <c r="P84" s="44">
        <f t="shared" ref="P84" si="551">IF((P$3+P83-P82+2)&gt;0,(P$3+P83-P82+2),0)</f>
        <v>3</v>
      </c>
      <c r="Q84" s="44">
        <f t="shared" ref="Q84" si="552">IF((Q$3+Q83-Q82+2)&gt;0,(Q$3+Q83-Q82+2),0)</f>
        <v>2</v>
      </c>
      <c r="R84" s="44">
        <f t="shared" ref="R84" si="553">IF((R$3+R83-R82+2)&gt;0,(R$3+R83-R82+2),0)</f>
        <v>3</v>
      </c>
      <c r="S84" s="44">
        <f t="shared" ref="S84" si="554">IF((S$3+S83-S82+2)&gt;0,(S$3+S83-S82+2),0)</f>
        <v>0</v>
      </c>
      <c r="T84" s="44">
        <f t="shared" ref="T84" si="555">IF((T$3+T83-T82+2)&gt;0,(T$3+T83-T82+2),0)</f>
        <v>0</v>
      </c>
      <c r="U84" s="44">
        <f t="shared" ref="U84" si="556">IF((U$3+U83-U82+2)&gt;0,(U$3+U83-U82+2),0)</f>
        <v>0</v>
      </c>
      <c r="V84" s="44">
        <f t="shared" ref="V84" si="557">IF((V$3+V83-V82+2)&gt;0,(V$3+V83-V82+2),0)</f>
        <v>0</v>
      </c>
      <c r="W84" s="44">
        <f t="shared" ref="W84" si="558">IF((W$3+W83-W82+2)&gt;0,(W$3+W83-W82+2),0)</f>
        <v>0</v>
      </c>
      <c r="X84" s="44">
        <f t="shared" ref="X84" si="559">IF((X$3+X83-X82+2)&gt;0,(X$3+X83-X82+2),0)</f>
        <v>0</v>
      </c>
      <c r="Y84" s="44">
        <f t="shared" ref="Y84" si="560">IF((Y$3+Y83-Y82+2)&gt;0,(Y$3+Y83-Y82+2),0)</f>
        <v>0</v>
      </c>
      <c r="Z84" s="44">
        <f t="shared" ref="Z84" si="561">IF((Z$3+Z83-Z82+2)&gt;0,(Z$3+Z83-Z82+2),0)</f>
        <v>0</v>
      </c>
      <c r="AA84" s="44">
        <f t="shared" ref="AA84" si="562">IF((AA$3+AA83-AA82+2)&gt;0,(AA$3+AA83-AA82+2),0)</f>
        <v>0</v>
      </c>
      <c r="AB84" s="13">
        <f>SUM(J84:AA84)</f>
        <v>14</v>
      </c>
      <c r="AC84" s="14"/>
    </row>
    <row r="85" spans="1:29" ht="15" customHeight="1" x14ac:dyDescent="0.25">
      <c r="A85" s="120"/>
      <c r="B85" s="142" t="s">
        <v>80</v>
      </c>
      <c r="C85" s="145"/>
      <c r="D85" s="148"/>
      <c r="E85" s="151"/>
      <c r="F85" s="116">
        <f>Calcul!X85</f>
        <v>0</v>
      </c>
      <c r="G85" s="45" t="s">
        <v>7</v>
      </c>
      <c r="H85" s="106">
        <v>756939454</v>
      </c>
      <c r="I85" s="107">
        <v>899999999</v>
      </c>
      <c r="J85" s="7" t="str">
        <f>MID($H85,J$4,1)</f>
        <v>7</v>
      </c>
      <c r="K85" s="6" t="str">
        <f t="shared" ref="K85:R85" si="563">MID($H85,K$4,1)</f>
        <v>5</v>
      </c>
      <c r="L85" s="6" t="str">
        <f t="shared" si="563"/>
        <v>6</v>
      </c>
      <c r="M85" s="6" t="str">
        <f t="shared" si="563"/>
        <v>9</v>
      </c>
      <c r="N85" s="6" t="str">
        <f t="shared" si="563"/>
        <v>3</v>
      </c>
      <c r="O85" s="6" t="str">
        <f t="shared" si="563"/>
        <v>9</v>
      </c>
      <c r="P85" s="6" t="str">
        <f t="shared" si="563"/>
        <v>4</v>
      </c>
      <c r="Q85" s="6" t="str">
        <f t="shared" si="563"/>
        <v>5</v>
      </c>
      <c r="R85" s="6" t="str">
        <f t="shared" si="563"/>
        <v>4</v>
      </c>
      <c r="S85" s="6" t="str">
        <f>MID($I85,J$4,1)</f>
        <v>8</v>
      </c>
      <c r="T85" s="6" t="str">
        <f t="shared" ref="T85" si="564">MID($I85,K$4,1)</f>
        <v>9</v>
      </c>
      <c r="U85" s="6" t="str">
        <f t="shared" ref="U85" si="565">MID($I85,L$4,1)</f>
        <v>9</v>
      </c>
      <c r="V85" s="6" t="str">
        <f t="shared" ref="V85" si="566">MID($I85,M$4,1)</f>
        <v>9</v>
      </c>
      <c r="W85" s="6" t="str">
        <f t="shared" ref="W85" si="567">MID($I85,N$4,1)</f>
        <v>9</v>
      </c>
      <c r="X85" s="6" t="str">
        <f t="shared" ref="X85" si="568">MID($I85,O$4,1)</f>
        <v>9</v>
      </c>
      <c r="Y85" s="6" t="str">
        <f t="shared" ref="Y85" si="569">MID($I85,P$4,1)</f>
        <v>9</v>
      </c>
      <c r="Z85" s="6" t="str">
        <f t="shared" ref="Z85" si="570">MID($I85,Q$4,1)</f>
        <v>9</v>
      </c>
      <c r="AA85" s="6" t="str">
        <f t="shared" ref="AA85" si="571">MID($I85,R$4,1)</f>
        <v>9</v>
      </c>
      <c r="AB85" s="15"/>
      <c r="AC85" s="9">
        <f>J85+K85+L85+M85+N85+O85+P85+Q85+R85+S85+T85+U85+V85+W85+X85+Y85+Z85+AA85</f>
        <v>132</v>
      </c>
    </row>
    <row r="86" spans="1:29" ht="15.75" customHeight="1" x14ac:dyDescent="0.25">
      <c r="A86" s="120"/>
      <c r="B86" s="143"/>
      <c r="C86" s="146"/>
      <c r="D86" s="149"/>
      <c r="E86" s="152"/>
      <c r="F86" s="117"/>
      <c r="G86" s="110" t="s">
        <v>9</v>
      </c>
      <c r="H86" s="111"/>
      <c r="I86" s="112"/>
      <c r="J86" s="23">
        <f>IF(($F85+0.5-(Calcul!$AC85*18))&gt;(J$2),1,0)+Calcul!$AC85</f>
        <v>0</v>
      </c>
      <c r="K86" s="10">
        <f>IF(($F85+0.5-(Calcul!$AC85*18))&gt;(K$2),1,0)+Calcul!$AC85</f>
        <v>0</v>
      </c>
      <c r="L86" s="10">
        <f>IF(($F85+0.5-(Calcul!$AC85*18))&gt;(L$2),1,0)+Calcul!$AC85</f>
        <v>0</v>
      </c>
      <c r="M86" s="10">
        <f>IF(($F85+0.5-(Calcul!$AC85*18))&gt;(M$2),1,0)+Calcul!$AC85</f>
        <v>0</v>
      </c>
      <c r="N86" s="10">
        <f>IF(($F85+0.5-(Calcul!$AC85*18))&gt;(N$2),1,0)+Calcul!$AC85</f>
        <v>0</v>
      </c>
      <c r="O86" s="10">
        <f>IF(($F85+0.5-(Calcul!$AC85*18))&gt;(O$2),1,0)+Calcul!$AC85</f>
        <v>0</v>
      </c>
      <c r="P86" s="10">
        <f>IF(($F85+0.5-(Calcul!$AC85*18))&gt;(P$2),1,0)+Calcul!$AC85</f>
        <v>0</v>
      </c>
      <c r="Q86" s="10">
        <f>IF(($F85+0.5-(Calcul!$AC85*18))&gt;(Q$2),1,0)+Calcul!$AC85</f>
        <v>0</v>
      </c>
      <c r="R86" s="10">
        <f>IF(($F85+0.5-(Calcul!$AC85*18))&gt;(R$2),1,0)+Calcul!$AC85</f>
        <v>0</v>
      </c>
      <c r="S86" s="10">
        <f>IF(($F85+0.5-(Calcul!$AC85*18))&gt;(S$2),1,0)+Calcul!$AC85</f>
        <v>0</v>
      </c>
      <c r="T86" s="10">
        <f>IF(($F85+0.5-(Calcul!$AC85*18))&gt;(T$2),1,0)+Calcul!$AC85</f>
        <v>0</v>
      </c>
      <c r="U86" s="10">
        <f>IF(($F85+0.5-(Calcul!$AC85*18))&gt;(U$2),1,0)+Calcul!$AC85</f>
        <v>0</v>
      </c>
      <c r="V86" s="10">
        <f>IF(($F85+0.5-(Calcul!$AC85*18))&gt;(V$2),1,0)+Calcul!$AC85</f>
        <v>0</v>
      </c>
      <c r="W86" s="10">
        <f>IF(($F85+0.5-(Calcul!$AC85*18))&gt;(W$2),1,0)+Calcul!$AC85</f>
        <v>0</v>
      </c>
      <c r="X86" s="10">
        <f>IF(($F85+0.5-(Calcul!$AC85*18))&gt;(X$2),1,0)+Calcul!$AC85</f>
        <v>0</v>
      </c>
      <c r="Y86" s="10">
        <f>IF(($F85+0.5-(Calcul!$AC85*18))&gt;(Y$2),1,0)+Calcul!$AC85</f>
        <v>0</v>
      </c>
      <c r="Z86" s="10">
        <f>IF(($F85+0.5-(Calcul!$AC85*18))&gt;(Z$2),1,0)+Calcul!$AC85</f>
        <v>0</v>
      </c>
      <c r="AA86" s="10">
        <f>IF(($F85+0.5-(Calcul!$AC85*18))&gt;(AA$2),1,0)+Calcul!$AC85</f>
        <v>0</v>
      </c>
      <c r="AB86" s="16"/>
      <c r="AC86" s="12"/>
    </row>
    <row r="87" spans="1:29" ht="15.75" customHeight="1" thickBot="1" x14ac:dyDescent="0.3">
      <c r="A87" s="121"/>
      <c r="B87" s="144"/>
      <c r="C87" s="147"/>
      <c r="D87" s="150"/>
      <c r="E87" s="153"/>
      <c r="F87" s="118"/>
      <c r="G87" s="113" t="s">
        <v>8</v>
      </c>
      <c r="H87" s="114"/>
      <c r="I87" s="115"/>
      <c r="J87" s="46">
        <f>IF((J$3+J86-J85+2)&gt;0,(J$3+J86-J85+2),0)</f>
        <v>0</v>
      </c>
      <c r="K87" s="25">
        <f t="shared" ref="K87" si="572">IF((K$3+K86-K85+2)&gt;0,(K$3+K86-K85+2),0)</f>
        <v>0</v>
      </c>
      <c r="L87" s="25">
        <f t="shared" ref="L87" si="573">IF((L$3+L86-L85+2)&gt;0,(L$3+L86-L85+2),0)</f>
        <v>0</v>
      </c>
      <c r="M87" s="25">
        <f t="shared" ref="M87" si="574">IF((M$3+M86-M85+2)&gt;0,(M$3+M86-M85+2),0)</f>
        <v>0</v>
      </c>
      <c r="N87" s="25">
        <f t="shared" ref="N87" si="575">IF((N$3+N86-N85+2)&gt;0,(N$3+N86-N85+2),0)</f>
        <v>2</v>
      </c>
      <c r="O87" s="25">
        <f t="shared" ref="O87" si="576">IF((O$3+O86-O85+2)&gt;0,(O$3+O86-O85+2),0)</f>
        <v>0</v>
      </c>
      <c r="P87" s="25">
        <f t="shared" ref="P87" si="577">IF((P$3+P86-P85+2)&gt;0,(P$3+P86-P85+2),0)</f>
        <v>2</v>
      </c>
      <c r="Q87" s="25">
        <f t="shared" ref="Q87" si="578">IF((Q$3+Q86-Q85+2)&gt;0,(Q$3+Q86-Q85+2),0)</f>
        <v>1</v>
      </c>
      <c r="R87" s="25">
        <f t="shared" ref="R87" si="579">IF((R$3+R86-R85+2)&gt;0,(R$3+R86-R85+2),0)</f>
        <v>2</v>
      </c>
      <c r="S87" s="25">
        <f t="shared" ref="S87" si="580">IF((S$3+S86-S85+2)&gt;0,(S$3+S86-S85+2),0)</f>
        <v>0</v>
      </c>
      <c r="T87" s="25">
        <f t="shared" ref="T87" si="581">IF((T$3+T86-T85+2)&gt;0,(T$3+T86-T85+2),0)</f>
        <v>0</v>
      </c>
      <c r="U87" s="25">
        <f t="shared" ref="U87" si="582">IF((U$3+U86-U85+2)&gt;0,(U$3+U86-U85+2),0)</f>
        <v>0</v>
      </c>
      <c r="V87" s="25">
        <f t="shared" ref="V87" si="583">IF((V$3+V86-V85+2)&gt;0,(V$3+V86-V85+2),0)</f>
        <v>0</v>
      </c>
      <c r="W87" s="25">
        <f t="shared" ref="W87" si="584">IF((W$3+W86-W85+2)&gt;0,(W$3+W86-W85+2),0)</f>
        <v>0</v>
      </c>
      <c r="X87" s="25">
        <f t="shared" ref="X87" si="585">IF((X$3+X86-X85+2)&gt;0,(X$3+X86-X85+2),0)</f>
        <v>0</v>
      </c>
      <c r="Y87" s="25">
        <f t="shared" ref="Y87" si="586">IF((Y$3+Y86-Y85+2)&gt;0,(Y$3+Y86-Y85+2),0)</f>
        <v>0</v>
      </c>
      <c r="Z87" s="25">
        <f t="shared" ref="Z87" si="587">IF((Z$3+Z86-Z85+2)&gt;0,(Z$3+Z86-Z85+2),0)</f>
        <v>0</v>
      </c>
      <c r="AA87" s="25">
        <f t="shared" ref="AA87" si="588">IF((AA$3+AA86-AA85+2)&gt;0,(AA$3+AA86-AA85+2),0)</f>
        <v>0</v>
      </c>
      <c r="AB87" s="13">
        <f>SUM(J87:AA87)</f>
        <v>7</v>
      </c>
      <c r="AC87" s="14"/>
    </row>
    <row r="88" spans="1:29" ht="15.75" thickBot="1" x14ac:dyDescent="0.3">
      <c r="E88" s="100"/>
      <c r="G88" s="154" t="s">
        <v>30</v>
      </c>
      <c r="H88" s="155"/>
      <c r="I88" s="155"/>
      <c r="J88" s="47">
        <f t="shared" ref="J88:AA88" si="589">IF(J84&gt;J87,(J84*10)+J87,(J87*10)+J84)</f>
        <v>10</v>
      </c>
      <c r="K88" s="48">
        <f t="shared" si="589"/>
        <v>10</v>
      </c>
      <c r="L88" s="48">
        <f t="shared" si="589"/>
        <v>10</v>
      </c>
      <c r="M88" s="48">
        <f t="shared" si="589"/>
        <v>0</v>
      </c>
      <c r="N88" s="48">
        <f t="shared" si="589"/>
        <v>32</v>
      </c>
      <c r="O88" s="48">
        <f t="shared" si="589"/>
        <v>0</v>
      </c>
      <c r="P88" s="48">
        <f t="shared" si="589"/>
        <v>32</v>
      </c>
      <c r="Q88" s="48">
        <f t="shared" si="589"/>
        <v>21</v>
      </c>
      <c r="R88" s="48">
        <f t="shared" si="589"/>
        <v>32</v>
      </c>
      <c r="S88" s="48">
        <f t="shared" si="589"/>
        <v>0</v>
      </c>
      <c r="T88" s="48">
        <f t="shared" si="589"/>
        <v>0</v>
      </c>
      <c r="U88" s="48">
        <f t="shared" si="589"/>
        <v>0</v>
      </c>
      <c r="V88" s="48">
        <f t="shared" si="589"/>
        <v>0</v>
      </c>
      <c r="W88" s="48">
        <f t="shared" si="589"/>
        <v>0</v>
      </c>
      <c r="X88" s="48">
        <f t="shared" si="589"/>
        <v>0</v>
      </c>
      <c r="Y88" s="48">
        <f t="shared" si="589"/>
        <v>0</v>
      </c>
      <c r="Z88" s="48">
        <f t="shared" si="589"/>
        <v>0</v>
      </c>
      <c r="AA88" s="49">
        <f t="shared" si="589"/>
        <v>0</v>
      </c>
      <c r="AB88" s="108">
        <f>SUM(J88:AA88)</f>
        <v>147</v>
      </c>
      <c r="AC88" s="109"/>
    </row>
    <row r="89" spans="1:29" ht="15" customHeight="1" x14ac:dyDescent="0.25">
      <c r="A89" s="119">
        <v>13</v>
      </c>
      <c r="B89" s="142" t="s">
        <v>81</v>
      </c>
      <c r="C89" s="145" t="s">
        <v>22</v>
      </c>
      <c r="D89" s="148" t="s">
        <v>56</v>
      </c>
      <c r="E89" s="151">
        <v>20.9</v>
      </c>
      <c r="F89" s="116">
        <f>Calcul!X89</f>
        <v>14</v>
      </c>
      <c r="G89" s="41" t="s">
        <v>7</v>
      </c>
      <c r="H89" s="106">
        <v>635546564</v>
      </c>
      <c r="I89" s="107">
        <v>545553999</v>
      </c>
      <c r="J89" s="7" t="str">
        <f>MID($H89,J$4,1)</f>
        <v>6</v>
      </c>
      <c r="K89" s="6" t="str">
        <f t="shared" ref="K89:R89" si="590">MID($H89,K$4,1)</f>
        <v>3</v>
      </c>
      <c r="L89" s="6" t="str">
        <f t="shared" si="590"/>
        <v>5</v>
      </c>
      <c r="M89" s="6" t="str">
        <f t="shared" si="590"/>
        <v>5</v>
      </c>
      <c r="N89" s="6" t="str">
        <f t="shared" si="590"/>
        <v>4</v>
      </c>
      <c r="O89" s="6" t="str">
        <f t="shared" si="590"/>
        <v>6</v>
      </c>
      <c r="P89" s="6" t="str">
        <f t="shared" si="590"/>
        <v>5</v>
      </c>
      <c r="Q89" s="6" t="str">
        <f t="shared" si="590"/>
        <v>6</v>
      </c>
      <c r="R89" s="6" t="str">
        <f t="shared" si="590"/>
        <v>4</v>
      </c>
      <c r="S89" s="6" t="str">
        <f>MID($I89,J$4,1)</f>
        <v>5</v>
      </c>
      <c r="T89" s="6" t="str">
        <f t="shared" ref="T89" si="591">MID($I89,K$4,1)</f>
        <v>4</v>
      </c>
      <c r="U89" s="6" t="str">
        <f t="shared" ref="U89" si="592">MID($I89,L$4,1)</f>
        <v>5</v>
      </c>
      <c r="V89" s="6" t="str">
        <f t="shared" ref="V89" si="593">MID($I89,M$4,1)</f>
        <v>5</v>
      </c>
      <c r="W89" s="6" t="str">
        <f t="shared" ref="W89" si="594">MID($I89,N$4,1)</f>
        <v>5</v>
      </c>
      <c r="X89" s="6" t="str">
        <f t="shared" ref="X89" si="595">MID($I89,O$4,1)</f>
        <v>3</v>
      </c>
      <c r="Y89" s="6" t="str">
        <f t="shared" ref="Y89" si="596">MID($I89,P$4,1)</f>
        <v>9</v>
      </c>
      <c r="Z89" s="6" t="str">
        <f t="shared" ref="Z89" si="597">MID($I89,Q$4,1)</f>
        <v>9</v>
      </c>
      <c r="AA89" s="6" t="str">
        <f t="shared" ref="AA89" si="598">MID($I89,R$4,1)</f>
        <v>9</v>
      </c>
      <c r="AB89" s="8"/>
      <c r="AC89" s="9">
        <f>J89+K89+L89+M89+N89+O89+P89+Q89+R89+S89+T89+U89+V89+W89+X89+Y89+Z89+AA89</f>
        <v>98</v>
      </c>
    </row>
    <row r="90" spans="1:29" ht="15.75" customHeight="1" x14ac:dyDescent="0.25">
      <c r="A90" s="120"/>
      <c r="B90" s="143"/>
      <c r="C90" s="146"/>
      <c r="D90" s="149"/>
      <c r="E90" s="152"/>
      <c r="F90" s="117"/>
      <c r="G90" s="122" t="s">
        <v>9</v>
      </c>
      <c r="H90" s="123"/>
      <c r="I90" s="124"/>
      <c r="J90" s="23">
        <f>IF(($F89+0.5-(Calcul!$AC89*18))&gt;(J$2),1,0)+Calcul!$AC89</f>
        <v>1</v>
      </c>
      <c r="K90" s="10">
        <f>IF(($F89+0.5-(Calcul!$AC89*18))&gt;(K$2),1,0)+Calcul!$AC89</f>
        <v>0</v>
      </c>
      <c r="L90" s="10">
        <f>IF(($F89+0.5-(Calcul!$AC89*18))&gt;(L$2),1,0)+Calcul!$AC89</f>
        <v>1</v>
      </c>
      <c r="M90" s="10">
        <f>IF(($F89+0.5-(Calcul!$AC89*18))&gt;(M$2),1,0)+Calcul!$AC89</f>
        <v>1</v>
      </c>
      <c r="N90" s="10">
        <f>IF(($F89+0.5-(Calcul!$AC89*18))&gt;(N$2),1,0)+Calcul!$AC89</f>
        <v>1</v>
      </c>
      <c r="O90" s="10">
        <f>IF(($F89+0.5-(Calcul!$AC89*18))&gt;(O$2),1,0)+Calcul!$AC89</f>
        <v>1</v>
      </c>
      <c r="P90" s="10">
        <f>IF(($F89+0.5-(Calcul!$AC89*18))&gt;(P$2),1,0)+Calcul!$AC89</f>
        <v>0</v>
      </c>
      <c r="Q90" s="10">
        <f>IF(($F89+0.5-(Calcul!$AC89*18))&gt;(Q$2),1,0)+Calcul!$AC89</f>
        <v>1</v>
      </c>
      <c r="R90" s="10">
        <f>IF(($F89+0.5-(Calcul!$AC89*18))&gt;(R$2),1,0)+Calcul!$AC89</f>
        <v>1</v>
      </c>
      <c r="S90" s="10">
        <f>IF(($F89+0.5-(Calcul!$AC89*18))&gt;(S$2),1,0)+Calcul!$AC89</f>
        <v>1</v>
      </c>
      <c r="T90" s="10">
        <f>IF(($F89+0.5-(Calcul!$AC89*18))&gt;(T$2),1,0)+Calcul!$AC89</f>
        <v>0</v>
      </c>
      <c r="U90" s="10">
        <f>IF(($F89+0.5-(Calcul!$AC89*18))&gt;(U$2),1,0)+Calcul!$AC89</f>
        <v>1</v>
      </c>
      <c r="V90" s="10">
        <f>IF(($F89+0.5-(Calcul!$AC89*18))&gt;(V$2),1,0)+Calcul!$AC89</f>
        <v>1</v>
      </c>
      <c r="W90" s="10">
        <f>IF(($F89+0.5-(Calcul!$AC89*18))&gt;(W$2),1,0)+Calcul!$AC89</f>
        <v>1</v>
      </c>
      <c r="X90" s="10">
        <f>IF(($F89+0.5-(Calcul!$AC89*18))&gt;(X$2),1,0)+Calcul!$AC89</f>
        <v>1</v>
      </c>
      <c r="Y90" s="10">
        <f>IF(($F89+0.5-(Calcul!$AC89*18))&gt;(Y$2),1,0)+Calcul!$AC89</f>
        <v>0</v>
      </c>
      <c r="Z90" s="10">
        <f>IF(($F89+0.5-(Calcul!$AC89*18))&gt;(Z$2),1,0)+Calcul!$AC89</f>
        <v>1</v>
      </c>
      <c r="AA90" s="10">
        <f>IF(($F89+0.5-(Calcul!$AC89*18))&gt;(AA$2),1,0)+Calcul!$AC89</f>
        <v>1</v>
      </c>
      <c r="AB90" s="11"/>
      <c r="AC90" s="12"/>
    </row>
    <row r="91" spans="1:29" ht="15.75" customHeight="1" thickBot="1" x14ac:dyDescent="0.3">
      <c r="A91" s="120"/>
      <c r="B91" s="144"/>
      <c r="C91" s="147"/>
      <c r="D91" s="150"/>
      <c r="E91" s="153"/>
      <c r="F91" s="118"/>
      <c r="G91" s="125" t="s">
        <v>8</v>
      </c>
      <c r="H91" s="126"/>
      <c r="I91" s="127"/>
      <c r="J91" s="43">
        <f>IF((J$3+J90-J89+2)&gt;0,(J$3+J90-J89+2),0)</f>
        <v>2</v>
      </c>
      <c r="K91" s="44">
        <f t="shared" ref="K91" si="599">IF((K$3+K90-K89+2)&gt;0,(K$3+K90-K89+2),0)</f>
        <v>2</v>
      </c>
      <c r="L91" s="44">
        <f t="shared" ref="L91" si="600">IF((L$3+L90-L89+2)&gt;0,(L$3+L90-L89+2),0)</f>
        <v>2</v>
      </c>
      <c r="M91" s="44">
        <f t="shared" ref="M91" si="601">IF((M$3+M90-M89+2)&gt;0,(M$3+M90-M89+2),0)</f>
        <v>2</v>
      </c>
      <c r="N91" s="44">
        <f t="shared" ref="N91" si="602">IF((N$3+N90-N89+2)&gt;0,(N$3+N90-N89+2),0)</f>
        <v>2</v>
      </c>
      <c r="O91" s="44">
        <f t="shared" ref="O91" si="603">IF((O$3+O90-O89+2)&gt;0,(O$3+O90-O89+2),0)</f>
        <v>2</v>
      </c>
      <c r="P91" s="44">
        <f t="shared" ref="P91" si="604">IF((P$3+P90-P89+2)&gt;0,(P$3+P90-P89+2),0)</f>
        <v>1</v>
      </c>
      <c r="Q91" s="44">
        <f t="shared" ref="Q91" si="605">IF((Q$3+Q90-Q89+2)&gt;0,(Q$3+Q90-Q89+2),0)</f>
        <v>1</v>
      </c>
      <c r="R91" s="44">
        <f t="shared" ref="R91" si="606">IF((R$3+R90-R89+2)&gt;0,(R$3+R90-R89+2),0)</f>
        <v>3</v>
      </c>
      <c r="S91" s="44">
        <f t="shared" ref="S91" si="607">IF((S$3+S90-S89+2)&gt;0,(S$3+S90-S89+2),0)</f>
        <v>3</v>
      </c>
      <c r="T91" s="44">
        <f t="shared" ref="T91" si="608">IF((T$3+T90-T89+2)&gt;0,(T$3+T90-T89+2),0)</f>
        <v>1</v>
      </c>
      <c r="U91" s="44">
        <f t="shared" ref="U91" si="609">IF((U$3+U90-U89+2)&gt;0,(U$3+U90-U89+2),0)</f>
        <v>2</v>
      </c>
      <c r="V91" s="44">
        <f t="shared" ref="V91" si="610">IF((V$3+V90-V89+2)&gt;0,(V$3+V90-V89+2),0)</f>
        <v>2</v>
      </c>
      <c r="W91" s="44">
        <f t="shared" ref="W91" si="611">IF((W$3+W90-W89+2)&gt;0,(W$3+W90-W89+2),0)</f>
        <v>1</v>
      </c>
      <c r="X91" s="44">
        <f t="shared" ref="X91" si="612">IF((X$3+X90-X89+2)&gt;0,(X$3+X90-X89+2),0)</f>
        <v>5</v>
      </c>
      <c r="Y91" s="44">
        <f t="shared" ref="Y91" si="613">IF((Y$3+Y90-Y89+2)&gt;0,(Y$3+Y90-Y89+2),0)</f>
        <v>0</v>
      </c>
      <c r="Z91" s="44">
        <f t="shared" ref="Z91" si="614">IF((Z$3+Z90-Z89+2)&gt;0,(Z$3+Z90-Z89+2),0)</f>
        <v>0</v>
      </c>
      <c r="AA91" s="44">
        <f t="shared" ref="AA91" si="615">IF((AA$3+AA90-AA89+2)&gt;0,(AA$3+AA90-AA89+2),0)</f>
        <v>0</v>
      </c>
      <c r="AB91" s="13">
        <f>SUM(J91:AA91)</f>
        <v>31</v>
      </c>
      <c r="AC91" s="14"/>
    </row>
    <row r="92" spans="1:29" ht="15" customHeight="1" x14ac:dyDescent="0.25">
      <c r="A92" s="120"/>
      <c r="B92" s="142" t="s">
        <v>82</v>
      </c>
      <c r="C92" s="145" t="s">
        <v>55</v>
      </c>
      <c r="D92" s="148" t="s">
        <v>56</v>
      </c>
      <c r="E92" s="151">
        <v>29.1</v>
      </c>
      <c r="F92" s="116">
        <f>Calcul!X92</f>
        <v>29</v>
      </c>
      <c r="G92" s="45" t="s">
        <v>7</v>
      </c>
      <c r="H92" s="106">
        <v>756547576</v>
      </c>
      <c r="I92" s="107">
        <v>647657999</v>
      </c>
      <c r="J92" s="7" t="str">
        <f>MID($H92,J$4,1)</f>
        <v>7</v>
      </c>
      <c r="K92" s="6" t="str">
        <f t="shared" ref="K92:R92" si="616">MID($H92,K$4,1)</f>
        <v>5</v>
      </c>
      <c r="L92" s="6" t="str">
        <f t="shared" si="616"/>
        <v>6</v>
      </c>
      <c r="M92" s="6" t="str">
        <f t="shared" si="616"/>
        <v>5</v>
      </c>
      <c r="N92" s="6" t="str">
        <f t="shared" si="616"/>
        <v>4</v>
      </c>
      <c r="O92" s="6" t="str">
        <f t="shared" si="616"/>
        <v>7</v>
      </c>
      <c r="P92" s="6" t="str">
        <f t="shared" si="616"/>
        <v>5</v>
      </c>
      <c r="Q92" s="6" t="str">
        <f t="shared" si="616"/>
        <v>7</v>
      </c>
      <c r="R92" s="6" t="str">
        <f t="shared" si="616"/>
        <v>6</v>
      </c>
      <c r="S92" s="6" t="str">
        <f>MID($I92,J$4,1)</f>
        <v>6</v>
      </c>
      <c r="T92" s="6" t="str">
        <f t="shared" ref="T92" si="617">MID($I92,K$4,1)</f>
        <v>4</v>
      </c>
      <c r="U92" s="6" t="str">
        <f t="shared" ref="U92" si="618">MID($I92,L$4,1)</f>
        <v>7</v>
      </c>
      <c r="V92" s="6" t="str">
        <f t="shared" ref="V92" si="619">MID($I92,M$4,1)</f>
        <v>6</v>
      </c>
      <c r="W92" s="6" t="str">
        <f t="shared" ref="W92" si="620">MID($I92,N$4,1)</f>
        <v>5</v>
      </c>
      <c r="X92" s="6" t="str">
        <f t="shared" ref="X92" si="621">MID($I92,O$4,1)</f>
        <v>7</v>
      </c>
      <c r="Y92" s="6" t="str">
        <f t="shared" ref="Y92" si="622">MID($I92,P$4,1)</f>
        <v>9</v>
      </c>
      <c r="Z92" s="6" t="str">
        <f t="shared" ref="Z92" si="623">MID($I92,Q$4,1)</f>
        <v>9</v>
      </c>
      <c r="AA92" s="6" t="str">
        <f t="shared" ref="AA92" si="624">MID($I92,R$4,1)</f>
        <v>9</v>
      </c>
      <c r="AB92" s="15"/>
      <c r="AC92" s="9">
        <f>J92+K92+L92+M92+N92+O92+P92+Q92+R92+S92+T92+U92+V92+W92+X92+Y92+Z92+AA92</f>
        <v>114</v>
      </c>
    </row>
    <row r="93" spans="1:29" ht="15.75" customHeight="1" x14ac:dyDescent="0.25">
      <c r="A93" s="120"/>
      <c r="B93" s="143"/>
      <c r="C93" s="146"/>
      <c r="D93" s="149"/>
      <c r="E93" s="152"/>
      <c r="F93" s="117"/>
      <c r="G93" s="110" t="s">
        <v>9</v>
      </c>
      <c r="H93" s="111"/>
      <c r="I93" s="112"/>
      <c r="J93" s="23">
        <f>IF(($F92+0.5-(Calcul!$AC92*18))&gt;(J$2),1,0)+Calcul!$AC92</f>
        <v>2</v>
      </c>
      <c r="K93" s="10">
        <f>IF(($F92+0.5-(Calcul!$AC92*18))&gt;(K$2),1,0)+Calcul!$AC92</f>
        <v>1</v>
      </c>
      <c r="L93" s="10">
        <f>IF(($F92+0.5-(Calcul!$AC92*18))&gt;(L$2),1,0)+Calcul!$AC92</f>
        <v>2</v>
      </c>
      <c r="M93" s="10">
        <f>IF(($F92+0.5-(Calcul!$AC92*18))&gt;(M$2),1,0)+Calcul!$AC92</f>
        <v>2</v>
      </c>
      <c r="N93" s="10">
        <f>IF(($F92+0.5-(Calcul!$AC92*18))&gt;(N$2),1,0)+Calcul!$AC92</f>
        <v>2</v>
      </c>
      <c r="O93" s="10">
        <f>IF(($F92+0.5-(Calcul!$AC92*18))&gt;(O$2),1,0)+Calcul!$AC92</f>
        <v>2</v>
      </c>
      <c r="P93" s="10">
        <f>IF(($F92+0.5-(Calcul!$AC92*18))&gt;(P$2),1,0)+Calcul!$AC92</f>
        <v>1</v>
      </c>
      <c r="Q93" s="10">
        <f>IF(($F92+0.5-(Calcul!$AC92*18))&gt;(Q$2),1,0)+Calcul!$AC92</f>
        <v>2</v>
      </c>
      <c r="R93" s="10">
        <f>IF(($F92+0.5-(Calcul!$AC92*18))&gt;(R$2),1,0)+Calcul!$AC92</f>
        <v>1</v>
      </c>
      <c r="S93" s="10">
        <f>IF(($F92+0.5-(Calcul!$AC92*18))&gt;(S$2),1,0)+Calcul!$AC92</f>
        <v>2</v>
      </c>
      <c r="T93" s="10">
        <f>IF(($F92+0.5-(Calcul!$AC92*18))&gt;(T$2),1,0)+Calcul!$AC92</f>
        <v>1</v>
      </c>
      <c r="U93" s="10">
        <f>IF(($F92+0.5-(Calcul!$AC92*18))&gt;(U$2),1,0)+Calcul!$AC92</f>
        <v>2</v>
      </c>
      <c r="V93" s="10">
        <f>IF(($F92+0.5-(Calcul!$AC92*18))&gt;(V$2),1,0)+Calcul!$AC92</f>
        <v>1</v>
      </c>
      <c r="W93" s="10">
        <f>IF(($F92+0.5-(Calcul!$AC92*18))&gt;(W$2),1,0)+Calcul!$AC92</f>
        <v>2</v>
      </c>
      <c r="X93" s="10">
        <f>IF(($F92+0.5-(Calcul!$AC92*18))&gt;(X$2),1,0)+Calcul!$AC92</f>
        <v>2</v>
      </c>
      <c r="Y93" s="10">
        <f>IF(($F92+0.5-(Calcul!$AC92*18))&gt;(Y$2),1,0)+Calcul!$AC92</f>
        <v>1</v>
      </c>
      <c r="Z93" s="10">
        <f>IF(($F92+0.5-(Calcul!$AC92*18))&gt;(Z$2),1,0)+Calcul!$AC92</f>
        <v>2</v>
      </c>
      <c r="AA93" s="10">
        <f>IF(($F92+0.5-(Calcul!$AC92*18))&gt;(AA$2),1,0)+Calcul!$AC92</f>
        <v>1</v>
      </c>
      <c r="AB93" s="16"/>
      <c r="AC93" s="12"/>
    </row>
    <row r="94" spans="1:29" ht="15.75" customHeight="1" thickBot="1" x14ac:dyDescent="0.3">
      <c r="A94" s="121"/>
      <c r="B94" s="144"/>
      <c r="C94" s="147"/>
      <c r="D94" s="150"/>
      <c r="E94" s="153"/>
      <c r="F94" s="118"/>
      <c r="G94" s="113" t="s">
        <v>8</v>
      </c>
      <c r="H94" s="114"/>
      <c r="I94" s="115"/>
      <c r="J94" s="46">
        <f>IF((J$3+J93-J92+2)&gt;0,(J$3+J93-J92+2),0)</f>
        <v>2</v>
      </c>
      <c r="K94" s="25">
        <f t="shared" ref="K94" si="625">IF((K$3+K93-K92+2)&gt;0,(K$3+K93-K92+2),0)</f>
        <v>1</v>
      </c>
      <c r="L94" s="25">
        <f t="shared" ref="L94" si="626">IF((L$3+L93-L92+2)&gt;0,(L$3+L93-L92+2),0)</f>
        <v>2</v>
      </c>
      <c r="M94" s="25">
        <f t="shared" ref="M94" si="627">IF((M$3+M93-M92+2)&gt;0,(M$3+M93-M92+2),0)</f>
        <v>3</v>
      </c>
      <c r="N94" s="25">
        <f t="shared" ref="N94" si="628">IF((N$3+N93-N92+2)&gt;0,(N$3+N93-N92+2),0)</f>
        <v>3</v>
      </c>
      <c r="O94" s="25">
        <f t="shared" ref="O94" si="629">IF((O$3+O93-O92+2)&gt;0,(O$3+O93-O92+2),0)</f>
        <v>2</v>
      </c>
      <c r="P94" s="25">
        <f t="shared" ref="P94" si="630">IF((P$3+P93-P92+2)&gt;0,(P$3+P93-P92+2),0)</f>
        <v>2</v>
      </c>
      <c r="Q94" s="25">
        <f t="shared" ref="Q94" si="631">IF((Q$3+Q93-Q92+2)&gt;0,(Q$3+Q93-Q92+2),0)</f>
        <v>1</v>
      </c>
      <c r="R94" s="25">
        <f t="shared" ref="R94" si="632">IF((R$3+R93-R92+2)&gt;0,(R$3+R93-R92+2),0)</f>
        <v>1</v>
      </c>
      <c r="S94" s="25">
        <f t="shared" ref="S94" si="633">IF((S$3+S93-S92+2)&gt;0,(S$3+S93-S92+2),0)</f>
        <v>3</v>
      </c>
      <c r="T94" s="25">
        <f t="shared" ref="T94" si="634">IF((T$3+T93-T92+2)&gt;0,(T$3+T93-T92+2),0)</f>
        <v>2</v>
      </c>
      <c r="U94" s="25">
        <f t="shared" ref="U94" si="635">IF((U$3+U93-U92+2)&gt;0,(U$3+U93-U92+2),0)</f>
        <v>1</v>
      </c>
      <c r="V94" s="25">
        <f t="shared" ref="V94" si="636">IF((V$3+V93-V92+2)&gt;0,(V$3+V93-V92+2),0)</f>
        <v>1</v>
      </c>
      <c r="W94" s="25">
        <f t="shared" ref="W94" si="637">IF((W$3+W93-W92+2)&gt;0,(W$3+W93-W92+2),0)</f>
        <v>2</v>
      </c>
      <c r="X94" s="25">
        <f t="shared" ref="X94" si="638">IF((X$3+X93-X92+2)&gt;0,(X$3+X93-X92+2),0)</f>
        <v>2</v>
      </c>
      <c r="Y94" s="25">
        <f t="shared" ref="Y94" si="639">IF((Y$3+Y93-Y92+2)&gt;0,(Y$3+Y93-Y92+2),0)</f>
        <v>0</v>
      </c>
      <c r="Z94" s="25">
        <f t="shared" ref="Z94" si="640">IF((Z$3+Z93-Z92+2)&gt;0,(Z$3+Z93-Z92+2),0)</f>
        <v>0</v>
      </c>
      <c r="AA94" s="25">
        <f t="shared" ref="AA94" si="641">IF((AA$3+AA93-AA92+2)&gt;0,(AA$3+AA93-AA92+2),0)</f>
        <v>0</v>
      </c>
      <c r="AB94" s="13">
        <f>SUM(J94:AA94)</f>
        <v>28</v>
      </c>
      <c r="AC94" s="14"/>
    </row>
    <row r="95" spans="1:29" ht="15.75" thickBot="1" x14ac:dyDescent="0.3">
      <c r="E95" s="100"/>
      <c r="G95" s="154" t="s">
        <v>30</v>
      </c>
      <c r="H95" s="155"/>
      <c r="I95" s="155"/>
      <c r="J95" s="47">
        <f t="shared" ref="J95:AA95" si="642">IF(J91&gt;J94,(J91*10)+J94,(J94*10)+J91)</f>
        <v>22</v>
      </c>
      <c r="K95" s="48">
        <f t="shared" si="642"/>
        <v>21</v>
      </c>
      <c r="L95" s="48">
        <f t="shared" si="642"/>
        <v>22</v>
      </c>
      <c r="M95" s="48">
        <f t="shared" si="642"/>
        <v>32</v>
      </c>
      <c r="N95" s="48">
        <f t="shared" si="642"/>
        <v>32</v>
      </c>
      <c r="O95" s="48">
        <f t="shared" si="642"/>
        <v>22</v>
      </c>
      <c r="P95" s="48">
        <f t="shared" si="642"/>
        <v>21</v>
      </c>
      <c r="Q95" s="48">
        <f t="shared" si="642"/>
        <v>11</v>
      </c>
      <c r="R95" s="48">
        <f t="shared" si="642"/>
        <v>31</v>
      </c>
      <c r="S95" s="48">
        <f t="shared" si="642"/>
        <v>33</v>
      </c>
      <c r="T95" s="48">
        <f t="shared" si="642"/>
        <v>21</v>
      </c>
      <c r="U95" s="48">
        <f t="shared" si="642"/>
        <v>21</v>
      </c>
      <c r="V95" s="48">
        <f t="shared" si="642"/>
        <v>21</v>
      </c>
      <c r="W95" s="48">
        <f t="shared" si="642"/>
        <v>21</v>
      </c>
      <c r="X95" s="48">
        <f t="shared" si="642"/>
        <v>52</v>
      </c>
      <c r="Y95" s="48">
        <f t="shared" si="642"/>
        <v>0</v>
      </c>
      <c r="Z95" s="48">
        <f t="shared" si="642"/>
        <v>0</v>
      </c>
      <c r="AA95" s="49">
        <f t="shared" si="642"/>
        <v>0</v>
      </c>
      <c r="AB95" s="108">
        <f>SUM(J95:AA95)</f>
        <v>383</v>
      </c>
      <c r="AC95" s="109"/>
    </row>
    <row r="96" spans="1:29" ht="15" customHeight="1" x14ac:dyDescent="0.25">
      <c r="A96" s="119">
        <v>14</v>
      </c>
      <c r="B96" s="142" t="s">
        <v>83</v>
      </c>
      <c r="C96" s="145" t="s">
        <v>22</v>
      </c>
      <c r="D96" s="148" t="s">
        <v>56</v>
      </c>
      <c r="E96" s="151">
        <v>32.6</v>
      </c>
      <c r="F96" s="116">
        <f>Calcul!X96</f>
        <v>26</v>
      </c>
      <c r="G96" s="41" t="s">
        <v>7</v>
      </c>
      <c r="H96" s="106">
        <v>954637475</v>
      </c>
      <c r="I96" s="107">
        <v>756525999</v>
      </c>
      <c r="J96" s="7" t="str">
        <f>MID($H96,J$4,1)</f>
        <v>9</v>
      </c>
      <c r="K96" s="6" t="str">
        <f t="shared" ref="K96:R96" si="643">MID($H96,K$4,1)</f>
        <v>5</v>
      </c>
      <c r="L96" s="6" t="str">
        <f t="shared" si="643"/>
        <v>4</v>
      </c>
      <c r="M96" s="6" t="str">
        <f t="shared" si="643"/>
        <v>6</v>
      </c>
      <c r="N96" s="6" t="str">
        <f t="shared" si="643"/>
        <v>3</v>
      </c>
      <c r="O96" s="6" t="str">
        <f t="shared" si="643"/>
        <v>7</v>
      </c>
      <c r="P96" s="6" t="str">
        <f t="shared" si="643"/>
        <v>4</v>
      </c>
      <c r="Q96" s="6" t="str">
        <f t="shared" si="643"/>
        <v>7</v>
      </c>
      <c r="R96" s="6" t="str">
        <f t="shared" si="643"/>
        <v>5</v>
      </c>
      <c r="S96" s="6" t="str">
        <f>MID($I96,J$4,1)</f>
        <v>7</v>
      </c>
      <c r="T96" s="6" t="str">
        <f t="shared" ref="T96" si="644">MID($I96,K$4,1)</f>
        <v>5</v>
      </c>
      <c r="U96" s="6" t="str">
        <f t="shared" ref="U96" si="645">MID($I96,L$4,1)</f>
        <v>6</v>
      </c>
      <c r="V96" s="6" t="str">
        <f t="shared" ref="V96" si="646">MID($I96,M$4,1)</f>
        <v>5</v>
      </c>
      <c r="W96" s="6" t="str">
        <f t="shared" ref="W96" si="647">MID($I96,N$4,1)</f>
        <v>2</v>
      </c>
      <c r="X96" s="6" t="str">
        <f t="shared" ref="X96" si="648">MID($I96,O$4,1)</f>
        <v>5</v>
      </c>
      <c r="Y96" s="6" t="str">
        <f t="shared" ref="Y96" si="649">MID($I96,P$4,1)</f>
        <v>9</v>
      </c>
      <c r="Z96" s="6" t="str">
        <f t="shared" ref="Z96" si="650">MID($I96,Q$4,1)</f>
        <v>9</v>
      </c>
      <c r="AA96" s="6" t="str">
        <f t="shared" ref="AA96" si="651">MID($I96,R$4,1)</f>
        <v>9</v>
      </c>
      <c r="AB96" s="8"/>
      <c r="AC96" s="9">
        <f>J96+K96+L96+M96+N96+O96+P96+Q96+R96+S96+T96+U96+V96+W96+X96+Y96+Z96+AA96</f>
        <v>107</v>
      </c>
    </row>
    <row r="97" spans="1:29" ht="15.75" customHeight="1" x14ac:dyDescent="0.25">
      <c r="A97" s="120"/>
      <c r="B97" s="143"/>
      <c r="C97" s="146"/>
      <c r="D97" s="149"/>
      <c r="E97" s="152"/>
      <c r="F97" s="117"/>
      <c r="G97" s="122" t="s">
        <v>9</v>
      </c>
      <c r="H97" s="123"/>
      <c r="I97" s="124"/>
      <c r="J97" s="23">
        <f>IF(($F96+0.5-(Calcul!$AC96*18))&gt;(J$2),1,0)+Calcul!$AC96</f>
        <v>2</v>
      </c>
      <c r="K97" s="10">
        <f>IF(($F96+0.5-(Calcul!$AC96*18))&gt;(K$2),1,0)+Calcul!$AC96</f>
        <v>1</v>
      </c>
      <c r="L97" s="10">
        <f>IF(($F96+0.5-(Calcul!$AC96*18))&gt;(L$2),1,0)+Calcul!$AC96</f>
        <v>2</v>
      </c>
      <c r="M97" s="10">
        <f>IF(($F96+0.5-(Calcul!$AC96*18))&gt;(M$2),1,0)+Calcul!$AC96</f>
        <v>1</v>
      </c>
      <c r="N97" s="10">
        <f>IF(($F96+0.5-(Calcul!$AC96*18))&gt;(N$2),1,0)+Calcul!$AC96</f>
        <v>1</v>
      </c>
      <c r="O97" s="10">
        <f>IF(($F96+0.5-(Calcul!$AC96*18))&gt;(O$2),1,0)+Calcul!$AC96</f>
        <v>2</v>
      </c>
      <c r="P97" s="10">
        <f>IF(($F96+0.5-(Calcul!$AC96*18))&gt;(P$2),1,0)+Calcul!$AC96</f>
        <v>1</v>
      </c>
      <c r="Q97" s="10">
        <f>IF(($F96+0.5-(Calcul!$AC96*18))&gt;(Q$2),1,0)+Calcul!$AC96</f>
        <v>2</v>
      </c>
      <c r="R97" s="10">
        <f>IF(($F96+0.5-(Calcul!$AC96*18))&gt;(R$2),1,0)+Calcul!$AC96</f>
        <v>1</v>
      </c>
      <c r="S97" s="10">
        <f>IF(($F96+0.5-(Calcul!$AC96*18))&gt;(S$2),1,0)+Calcul!$AC96</f>
        <v>2</v>
      </c>
      <c r="T97" s="10">
        <f>IF(($F96+0.5-(Calcul!$AC96*18))&gt;(T$2),1,0)+Calcul!$AC96</f>
        <v>1</v>
      </c>
      <c r="U97" s="10">
        <f>IF(($F96+0.5-(Calcul!$AC96*18))&gt;(U$2),1,0)+Calcul!$AC96</f>
        <v>2</v>
      </c>
      <c r="V97" s="10">
        <f>IF(($F96+0.5-(Calcul!$AC96*18))&gt;(V$2),1,0)+Calcul!$AC96</f>
        <v>1</v>
      </c>
      <c r="W97" s="10">
        <f>IF(($F96+0.5-(Calcul!$AC96*18))&gt;(W$2),1,0)+Calcul!$AC96</f>
        <v>1</v>
      </c>
      <c r="X97" s="10">
        <f>IF(($F96+0.5-(Calcul!$AC96*18))&gt;(X$2),1,0)+Calcul!$AC96</f>
        <v>2</v>
      </c>
      <c r="Y97" s="10">
        <f>IF(($F96+0.5-(Calcul!$AC96*18))&gt;(Y$2),1,0)+Calcul!$AC96</f>
        <v>1</v>
      </c>
      <c r="Z97" s="10">
        <f>IF(($F96+0.5-(Calcul!$AC96*18))&gt;(Z$2),1,0)+Calcul!$AC96</f>
        <v>2</v>
      </c>
      <c r="AA97" s="10">
        <f>IF(($F96+0.5-(Calcul!$AC96*18))&gt;(AA$2),1,0)+Calcul!$AC96</f>
        <v>1</v>
      </c>
      <c r="AB97" s="11"/>
      <c r="AC97" s="12"/>
    </row>
    <row r="98" spans="1:29" ht="15.75" customHeight="1" thickBot="1" x14ac:dyDescent="0.3">
      <c r="A98" s="120"/>
      <c r="B98" s="144"/>
      <c r="C98" s="147"/>
      <c r="D98" s="150"/>
      <c r="E98" s="153"/>
      <c r="F98" s="118"/>
      <c r="G98" s="125" t="s">
        <v>8</v>
      </c>
      <c r="H98" s="126"/>
      <c r="I98" s="127"/>
      <c r="J98" s="43">
        <f>IF((J$3+J97-J96+2)&gt;0,(J$3+J97-J96+2),0)</f>
        <v>0</v>
      </c>
      <c r="K98" s="44">
        <f t="shared" ref="K98" si="652">IF((K$3+K97-K96+2)&gt;0,(K$3+K97-K96+2),0)</f>
        <v>1</v>
      </c>
      <c r="L98" s="44">
        <f t="shared" ref="L98" si="653">IF((L$3+L97-L96+2)&gt;0,(L$3+L97-L96+2),0)</f>
        <v>4</v>
      </c>
      <c r="M98" s="44">
        <f t="shared" ref="M98" si="654">IF((M$3+M97-M96+2)&gt;0,(M$3+M97-M96+2),0)</f>
        <v>1</v>
      </c>
      <c r="N98" s="44">
        <f t="shared" ref="N98" si="655">IF((N$3+N97-N96+2)&gt;0,(N$3+N97-N96+2),0)</f>
        <v>3</v>
      </c>
      <c r="O98" s="44">
        <f t="shared" ref="O98" si="656">IF((O$3+O97-O96+2)&gt;0,(O$3+O97-O96+2),0)</f>
        <v>2</v>
      </c>
      <c r="P98" s="44">
        <f t="shared" ref="P98" si="657">IF((P$3+P97-P96+2)&gt;0,(P$3+P97-P96+2),0)</f>
        <v>3</v>
      </c>
      <c r="Q98" s="44">
        <f t="shared" ref="Q98" si="658">IF((Q$3+Q97-Q96+2)&gt;0,(Q$3+Q97-Q96+2),0)</f>
        <v>1</v>
      </c>
      <c r="R98" s="44">
        <f t="shared" ref="R98" si="659">IF((R$3+R97-R96+2)&gt;0,(R$3+R97-R96+2),0)</f>
        <v>2</v>
      </c>
      <c r="S98" s="44">
        <f t="shared" ref="S98" si="660">IF((S$3+S97-S96+2)&gt;0,(S$3+S97-S96+2),0)</f>
        <v>2</v>
      </c>
      <c r="T98" s="44">
        <f t="shared" ref="T98" si="661">IF((T$3+T97-T96+2)&gt;0,(T$3+T97-T96+2),0)</f>
        <v>1</v>
      </c>
      <c r="U98" s="44">
        <f t="shared" ref="U98" si="662">IF((U$3+U97-U96+2)&gt;0,(U$3+U97-U96+2),0)</f>
        <v>2</v>
      </c>
      <c r="V98" s="44">
        <f t="shared" ref="V98" si="663">IF((V$3+V97-V96+2)&gt;0,(V$3+V97-V96+2),0)</f>
        <v>2</v>
      </c>
      <c r="W98" s="44">
        <f t="shared" ref="W98" si="664">IF((W$3+W97-W96+2)&gt;0,(W$3+W97-W96+2),0)</f>
        <v>4</v>
      </c>
      <c r="X98" s="44">
        <f t="shared" ref="X98" si="665">IF((X$3+X97-X96+2)&gt;0,(X$3+X97-X96+2),0)</f>
        <v>4</v>
      </c>
      <c r="Y98" s="44">
        <f t="shared" ref="Y98" si="666">IF((Y$3+Y97-Y96+2)&gt;0,(Y$3+Y97-Y96+2),0)</f>
        <v>0</v>
      </c>
      <c r="Z98" s="44">
        <f t="shared" ref="Z98" si="667">IF((Z$3+Z97-Z96+2)&gt;0,(Z$3+Z97-Z96+2),0)</f>
        <v>0</v>
      </c>
      <c r="AA98" s="44">
        <f t="shared" ref="AA98" si="668">IF((AA$3+AA97-AA96+2)&gt;0,(AA$3+AA97-AA96+2),0)</f>
        <v>0</v>
      </c>
      <c r="AB98" s="13">
        <f>SUM(J98:AA98)</f>
        <v>32</v>
      </c>
      <c r="AC98" s="14"/>
    </row>
    <row r="99" spans="1:29" ht="15" customHeight="1" x14ac:dyDescent="0.25">
      <c r="A99" s="120"/>
      <c r="B99" s="142" t="s">
        <v>84</v>
      </c>
      <c r="C99" s="145" t="s">
        <v>22</v>
      </c>
      <c r="D99" s="148" t="s">
        <v>85</v>
      </c>
      <c r="E99" s="151">
        <v>54</v>
      </c>
      <c r="F99" s="116">
        <f>Calcul!X99</f>
        <v>31</v>
      </c>
      <c r="G99" s="45" t="s">
        <v>7</v>
      </c>
      <c r="H99" s="106">
        <v>947749469</v>
      </c>
      <c r="I99" s="107">
        <v>657876999</v>
      </c>
      <c r="J99" s="7" t="str">
        <f>MID($H99,J$4,1)</f>
        <v>9</v>
      </c>
      <c r="K99" s="6" t="str">
        <f t="shared" ref="K99:R99" si="669">MID($H99,K$4,1)</f>
        <v>4</v>
      </c>
      <c r="L99" s="6" t="str">
        <f t="shared" si="669"/>
        <v>7</v>
      </c>
      <c r="M99" s="6" t="str">
        <f t="shared" si="669"/>
        <v>7</v>
      </c>
      <c r="N99" s="6" t="str">
        <f t="shared" si="669"/>
        <v>4</v>
      </c>
      <c r="O99" s="6" t="str">
        <f t="shared" si="669"/>
        <v>9</v>
      </c>
      <c r="P99" s="6" t="str">
        <f t="shared" si="669"/>
        <v>4</v>
      </c>
      <c r="Q99" s="6" t="str">
        <f t="shared" si="669"/>
        <v>6</v>
      </c>
      <c r="R99" s="6" t="str">
        <f t="shared" si="669"/>
        <v>9</v>
      </c>
      <c r="S99" s="6" t="str">
        <f>MID($I99,J$4,1)</f>
        <v>6</v>
      </c>
      <c r="T99" s="6" t="str">
        <f t="shared" ref="T99" si="670">MID($I99,K$4,1)</f>
        <v>5</v>
      </c>
      <c r="U99" s="6" t="str">
        <f t="shared" ref="U99" si="671">MID($I99,L$4,1)</f>
        <v>7</v>
      </c>
      <c r="V99" s="6" t="str">
        <f t="shared" ref="V99" si="672">MID($I99,M$4,1)</f>
        <v>8</v>
      </c>
      <c r="W99" s="6" t="str">
        <f t="shared" ref="W99" si="673">MID($I99,N$4,1)</f>
        <v>7</v>
      </c>
      <c r="X99" s="6" t="str">
        <f t="shared" ref="X99" si="674">MID($I99,O$4,1)</f>
        <v>6</v>
      </c>
      <c r="Y99" s="6" t="str">
        <f t="shared" ref="Y99" si="675">MID($I99,P$4,1)</f>
        <v>9</v>
      </c>
      <c r="Z99" s="6" t="str">
        <f t="shared" ref="Z99" si="676">MID($I99,Q$4,1)</f>
        <v>9</v>
      </c>
      <c r="AA99" s="6" t="str">
        <f t="shared" ref="AA99" si="677">MID($I99,R$4,1)</f>
        <v>9</v>
      </c>
      <c r="AB99" s="15"/>
      <c r="AC99" s="9">
        <f>J99+K99+L99+M99+N99+O99+P99+Q99+R99+S99+T99+U99+V99+W99+X99+Y99+Z99+AA99</f>
        <v>125</v>
      </c>
    </row>
    <row r="100" spans="1:29" ht="15.75" customHeight="1" x14ac:dyDescent="0.25">
      <c r="A100" s="120"/>
      <c r="B100" s="143"/>
      <c r="C100" s="146"/>
      <c r="D100" s="149"/>
      <c r="E100" s="152"/>
      <c r="F100" s="117"/>
      <c r="G100" s="110" t="s">
        <v>9</v>
      </c>
      <c r="H100" s="111"/>
      <c r="I100" s="112"/>
      <c r="J100" s="23">
        <f>IF(($F99+0.5-(Calcul!$AC99*18))&gt;(J$2),1,0)+Calcul!$AC99</f>
        <v>2</v>
      </c>
      <c r="K100" s="10">
        <f>IF(($F99+0.5-(Calcul!$AC99*18))&gt;(K$2),1,0)+Calcul!$AC99</f>
        <v>1</v>
      </c>
      <c r="L100" s="10">
        <f>IF(($F99+0.5-(Calcul!$AC99*18))&gt;(L$2),1,0)+Calcul!$AC99</f>
        <v>2</v>
      </c>
      <c r="M100" s="10">
        <f>IF(($F99+0.5-(Calcul!$AC99*18))&gt;(M$2),1,0)+Calcul!$AC99</f>
        <v>2</v>
      </c>
      <c r="N100" s="10">
        <f>IF(($F99+0.5-(Calcul!$AC99*18))&gt;(N$2),1,0)+Calcul!$AC99</f>
        <v>2</v>
      </c>
      <c r="O100" s="10">
        <f>IF(($F99+0.5-(Calcul!$AC99*18))&gt;(O$2),1,0)+Calcul!$AC99</f>
        <v>2</v>
      </c>
      <c r="P100" s="10">
        <f>IF(($F99+0.5-(Calcul!$AC99*18))&gt;(P$2),1,0)+Calcul!$AC99</f>
        <v>1</v>
      </c>
      <c r="Q100" s="10">
        <f>IF(($F99+0.5-(Calcul!$AC99*18))&gt;(Q$2),1,0)+Calcul!$AC99</f>
        <v>2</v>
      </c>
      <c r="R100" s="10">
        <f>IF(($F99+0.5-(Calcul!$AC99*18))&gt;(R$2),1,0)+Calcul!$AC99</f>
        <v>2</v>
      </c>
      <c r="S100" s="10">
        <f>IF(($F99+0.5-(Calcul!$AC99*18))&gt;(S$2),1,0)+Calcul!$AC99</f>
        <v>2</v>
      </c>
      <c r="T100" s="10">
        <f>IF(($F99+0.5-(Calcul!$AC99*18))&gt;(T$2),1,0)+Calcul!$AC99</f>
        <v>1</v>
      </c>
      <c r="U100" s="10">
        <f>IF(($F99+0.5-(Calcul!$AC99*18))&gt;(U$2),1,0)+Calcul!$AC99</f>
        <v>2</v>
      </c>
      <c r="V100" s="10">
        <f>IF(($F99+0.5-(Calcul!$AC99*18))&gt;(V$2),1,0)+Calcul!$AC99</f>
        <v>2</v>
      </c>
      <c r="W100" s="10">
        <f>IF(($F99+0.5-(Calcul!$AC99*18))&gt;(W$2),1,0)+Calcul!$AC99</f>
        <v>2</v>
      </c>
      <c r="X100" s="10">
        <f>IF(($F99+0.5-(Calcul!$AC99*18))&gt;(X$2),1,0)+Calcul!$AC99</f>
        <v>2</v>
      </c>
      <c r="Y100" s="10">
        <f>IF(($F99+0.5-(Calcul!$AC99*18))&gt;(Y$2),1,0)+Calcul!$AC99</f>
        <v>1</v>
      </c>
      <c r="Z100" s="10">
        <f>IF(($F99+0.5-(Calcul!$AC99*18))&gt;(Z$2),1,0)+Calcul!$AC99</f>
        <v>2</v>
      </c>
      <c r="AA100" s="10">
        <f>IF(($F99+0.5-(Calcul!$AC99*18))&gt;(AA$2),1,0)+Calcul!$AC99</f>
        <v>1</v>
      </c>
      <c r="AB100" s="16"/>
      <c r="AC100" s="12"/>
    </row>
    <row r="101" spans="1:29" ht="15.75" customHeight="1" thickBot="1" x14ac:dyDescent="0.3">
      <c r="A101" s="121"/>
      <c r="B101" s="144"/>
      <c r="C101" s="147"/>
      <c r="D101" s="150"/>
      <c r="E101" s="153"/>
      <c r="F101" s="118"/>
      <c r="G101" s="113" t="s">
        <v>8</v>
      </c>
      <c r="H101" s="114"/>
      <c r="I101" s="115"/>
      <c r="J101" s="46">
        <f>IF((J$3+J100-J99+2)&gt;0,(J$3+J100-J99+2),0)</f>
        <v>0</v>
      </c>
      <c r="K101" s="25">
        <f t="shared" ref="K101" si="678">IF((K$3+K100-K99+2)&gt;0,(K$3+K100-K99+2),0)</f>
        <v>2</v>
      </c>
      <c r="L101" s="25">
        <f t="shared" ref="L101" si="679">IF((L$3+L100-L99+2)&gt;0,(L$3+L100-L99+2),0)</f>
        <v>1</v>
      </c>
      <c r="M101" s="25">
        <f t="shared" ref="M101" si="680">IF((M$3+M100-M99+2)&gt;0,(M$3+M100-M99+2),0)</f>
        <v>1</v>
      </c>
      <c r="N101" s="25">
        <f t="shared" ref="N101" si="681">IF((N$3+N100-N99+2)&gt;0,(N$3+N100-N99+2),0)</f>
        <v>3</v>
      </c>
      <c r="O101" s="25">
        <f t="shared" ref="O101" si="682">IF((O$3+O100-O99+2)&gt;0,(O$3+O100-O99+2),0)</f>
        <v>0</v>
      </c>
      <c r="P101" s="25">
        <f t="shared" ref="P101" si="683">IF((P$3+P100-P99+2)&gt;0,(P$3+P100-P99+2),0)</f>
        <v>3</v>
      </c>
      <c r="Q101" s="25">
        <f t="shared" ref="Q101" si="684">IF((Q$3+Q100-Q99+2)&gt;0,(Q$3+Q100-Q99+2),0)</f>
        <v>2</v>
      </c>
      <c r="R101" s="25">
        <f t="shared" ref="R101" si="685">IF((R$3+R100-R99+2)&gt;0,(R$3+R100-R99+2),0)</f>
        <v>0</v>
      </c>
      <c r="S101" s="25">
        <f t="shared" ref="S101" si="686">IF((S$3+S100-S99+2)&gt;0,(S$3+S100-S99+2),0)</f>
        <v>3</v>
      </c>
      <c r="T101" s="25">
        <f t="shared" ref="T101" si="687">IF((T$3+T100-T99+2)&gt;0,(T$3+T100-T99+2),0)</f>
        <v>1</v>
      </c>
      <c r="U101" s="25">
        <f t="shared" ref="U101" si="688">IF((U$3+U100-U99+2)&gt;0,(U$3+U100-U99+2),0)</f>
        <v>1</v>
      </c>
      <c r="V101" s="25">
        <f t="shared" ref="V101" si="689">IF((V$3+V100-V99+2)&gt;0,(V$3+V100-V99+2),0)</f>
        <v>0</v>
      </c>
      <c r="W101" s="25">
        <f t="shared" ref="W101" si="690">IF((W$3+W100-W99+2)&gt;0,(W$3+W100-W99+2),0)</f>
        <v>0</v>
      </c>
      <c r="X101" s="25">
        <f t="shared" ref="X101" si="691">IF((X$3+X100-X99+2)&gt;0,(X$3+X100-X99+2),0)</f>
        <v>3</v>
      </c>
      <c r="Y101" s="25">
        <f t="shared" ref="Y101" si="692">IF((Y$3+Y100-Y99+2)&gt;0,(Y$3+Y100-Y99+2),0)</f>
        <v>0</v>
      </c>
      <c r="Z101" s="25">
        <f t="shared" ref="Z101" si="693">IF((Z$3+Z100-Z99+2)&gt;0,(Z$3+Z100-Z99+2),0)</f>
        <v>0</v>
      </c>
      <c r="AA101" s="25">
        <f t="shared" ref="AA101" si="694">IF((AA$3+AA100-AA99+2)&gt;0,(AA$3+AA100-AA99+2),0)</f>
        <v>0</v>
      </c>
      <c r="AB101" s="13">
        <f>SUM(J101:AA101)</f>
        <v>20</v>
      </c>
      <c r="AC101" s="14"/>
    </row>
    <row r="102" spans="1:29" ht="15.75" thickBot="1" x14ac:dyDescent="0.3">
      <c r="E102" s="100"/>
      <c r="G102" s="154" t="s">
        <v>30</v>
      </c>
      <c r="H102" s="155"/>
      <c r="I102" s="155"/>
      <c r="J102" s="47">
        <f t="shared" ref="J102:AA102" si="695">IF(J98&gt;J101,(J98*10)+J101,(J101*10)+J98)</f>
        <v>0</v>
      </c>
      <c r="K102" s="48">
        <f t="shared" si="695"/>
        <v>21</v>
      </c>
      <c r="L102" s="48">
        <f t="shared" si="695"/>
        <v>41</v>
      </c>
      <c r="M102" s="48">
        <f t="shared" si="695"/>
        <v>11</v>
      </c>
      <c r="N102" s="48">
        <f t="shared" si="695"/>
        <v>33</v>
      </c>
      <c r="O102" s="48">
        <f t="shared" si="695"/>
        <v>20</v>
      </c>
      <c r="P102" s="48">
        <f t="shared" si="695"/>
        <v>33</v>
      </c>
      <c r="Q102" s="48">
        <f t="shared" si="695"/>
        <v>21</v>
      </c>
      <c r="R102" s="48">
        <f t="shared" si="695"/>
        <v>20</v>
      </c>
      <c r="S102" s="48">
        <f t="shared" si="695"/>
        <v>32</v>
      </c>
      <c r="T102" s="48">
        <f t="shared" si="695"/>
        <v>11</v>
      </c>
      <c r="U102" s="48">
        <f t="shared" si="695"/>
        <v>21</v>
      </c>
      <c r="V102" s="48">
        <f t="shared" si="695"/>
        <v>20</v>
      </c>
      <c r="W102" s="48">
        <f t="shared" si="695"/>
        <v>40</v>
      </c>
      <c r="X102" s="48">
        <f t="shared" si="695"/>
        <v>43</v>
      </c>
      <c r="Y102" s="48">
        <f t="shared" si="695"/>
        <v>0</v>
      </c>
      <c r="Z102" s="48">
        <f t="shared" si="695"/>
        <v>0</v>
      </c>
      <c r="AA102" s="49">
        <f t="shared" si="695"/>
        <v>0</v>
      </c>
      <c r="AB102" s="108">
        <f>SUM(J102:AA102)</f>
        <v>367</v>
      </c>
      <c r="AC102" s="109"/>
    </row>
    <row r="103" spans="1:29" ht="15" customHeight="1" x14ac:dyDescent="0.25">
      <c r="A103" s="119">
        <v>15</v>
      </c>
      <c r="B103" s="142" t="s">
        <v>86</v>
      </c>
      <c r="C103" s="145" t="s">
        <v>55</v>
      </c>
      <c r="D103" s="148" t="s">
        <v>56</v>
      </c>
      <c r="E103" s="151">
        <v>28</v>
      </c>
      <c r="F103" s="116">
        <f>Calcul!X103</f>
        <v>28</v>
      </c>
      <c r="G103" s="41" t="s">
        <v>7</v>
      </c>
      <c r="H103" s="106">
        <v>726468364</v>
      </c>
      <c r="I103" s="107">
        <v>657568999</v>
      </c>
      <c r="J103" s="7" t="str">
        <f>MID($H103,J$4,1)</f>
        <v>7</v>
      </c>
      <c r="K103" s="6" t="str">
        <f t="shared" ref="K103:R103" si="696">MID($H103,K$4,1)</f>
        <v>2</v>
      </c>
      <c r="L103" s="6" t="str">
        <f t="shared" si="696"/>
        <v>6</v>
      </c>
      <c r="M103" s="6" t="str">
        <f t="shared" si="696"/>
        <v>4</v>
      </c>
      <c r="N103" s="6" t="str">
        <f t="shared" si="696"/>
        <v>6</v>
      </c>
      <c r="O103" s="6" t="str">
        <f t="shared" si="696"/>
        <v>8</v>
      </c>
      <c r="P103" s="6" t="str">
        <f t="shared" si="696"/>
        <v>3</v>
      </c>
      <c r="Q103" s="6" t="str">
        <f t="shared" si="696"/>
        <v>6</v>
      </c>
      <c r="R103" s="6" t="str">
        <f t="shared" si="696"/>
        <v>4</v>
      </c>
      <c r="S103" s="6" t="str">
        <f>MID($I103,J$4,1)</f>
        <v>6</v>
      </c>
      <c r="T103" s="6" t="str">
        <f t="shared" ref="T103" si="697">MID($I103,K$4,1)</f>
        <v>5</v>
      </c>
      <c r="U103" s="6" t="str">
        <f t="shared" ref="U103" si="698">MID($I103,L$4,1)</f>
        <v>7</v>
      </c>
      <c r="V103" s="6" t="str">
        <f t="shared" ref="V103" si="699">MID($I103,M$4,1)</f>
        <v>5</v>
      </c>
      <c r="W103" s="6" t="str">
        <f t="shared" ref="W103" si="700">MID($I103,N$4,1)</f>
        <v>6</v>
      </c>
      <c r="X103" s="6" t="str">
        <f t="shared" ref="X103" si="701">MID($I103,O$4,1)</f>
        <v>8</v>
      </c>
      <c r="Y103" s="6" t="str">
        <f t="shared" ref="Y103" si="702">MID($I103,P$4,1)</f>
        <v>9</v>
      </c>
      <c r="Z103" s="6" t="str">
        <f t="shared" ref="Z103" si="703">MID($I103,Q$4,1)</f>
        <v>9</v>
      </c>
      <c r="AA103" s="6" t="str">
        <f t="shared" ref="AA103" si="704">MID($I103,R$4,1)</f>
        <v>9</v>
      </c>
      <c r="AB103" s="8"/>
      <c r="AC103" s="9">
        <f>J103+K103+L103+M103+N103+O103+P103+Q103+R103+S103+T103+U103+V103+W103+X103+Y103+Z103+AA103</f>
        <v>110</v>
      </c>
    </row>
    <row r="104" spans="1:29" ht="15.75" customHeight="1" x14ac:dyDescent="0.25">
      <c r="A104" s="120"/>
      <c r="B104" s="143"/>
      <c r="C104" s="146"/>
      <c r="D104" s="149"/>
      <c r="E104" s="152"/>
      <c r="F104" s="117"/>
      <c r="G104" s="122" t="s">
        <v>9</v>
      </c>
      <c r="H104" s="123"/>
      <c r="I104" s="124"/>
      <c r="J104" s="23">
        <f>IF(($F103+0.5-(Calcul!$AC103*18))&gt;(J$2),1,0)+Calcul!$AC103</f>
        <v>2</v>
      </c>
      <c r="K104" s="10">
        <f>IF(($F103+0.5-(Calcul!$AC103*18))&gt;(K$2),1,0)+Calcul!$AC103</f>
        <v>1</v>
      </c>
      <c r="L104" s="10">
        <f>IF(($F103+0.5-(Calcul!$AC103*18))&gt;(L$2),1,0)+Calcul!$AC103</f>
        <v>2</v>
      </c>
      <c r="M104" s="10">
        <f>IF(($F103+0.5-(Calcul!$AC103*18))&gt;(M$2),1,0)+Calcul!$AC103</f>
        <v>1</v>
      </c>
      <c r="N104" s="10">
        <f>IF(($F103+0.5-(Calcul!$AC103*18))&gt;(N$2),1,0)+Calcul!$AC103</f>
        <v>2</v>
      </c>
      <c r="O104" s="10">
        <f>IF(($F103+0.5-(Calcul!$AC103*18))&gt;(O$2),1,0)+Calcul!$AC103</f>
        <v>2</v>
      </c>
      <c r="P104" s="10">
        <f>IF(($F103+0.5-(Calcul!$AC103*18))&gt;(P$2),1,0)+Calcul!$AC103</f>
        <v>1</v>
      </c>
      <c r="Q104" s="10">
        <f>IF(($F103+0.5-(Calcul!$AC103*18))&gt;(Q$2),1,0)+Calcul!$AC103</f>
        <v>2</v>
      </c>
      <c r="R104" s="10">
        <f>IF(($F103+0.5-(Calcul!$AC103*18))&gt;(R$2),1,0)+Calcul!$AC103</f>
        <v>1</v>
      </c>
      <c r="S104" s="10">
        <f>IF(($F103+0.5-(Calcul!$AC103*18))&gt;(S$2),1,0)+Calcul!$AC103</f>
        <v>2</v>
      </c>
      <c r="T104" s="10">
        <f>IF(($F103+0.5-(Calcul!$AC103*18))&gt;(T$2),1,0)+Calcul!$AC103</f>
        <v>1</v>
      </c>
      <c r="U104" s="10">
        <f>IF(($F103+0.5-(Calcul!$AC103*18))&gt;(U$2),1,0)+Calcul!$AC103</f>
        <v>2</v>
      </c>
      <c r="V104" s="10">
        <f>IF(($F103+0.5-(Calcul!$AC103*18))&gt;(V$2),1,0)+Calcul!$AC103</f>
        <v>1</v>
      </c>
      <c r="W104" s="10">
        <f>IF(($F103+0.5-(Calcul!$AC103*18))&gt;(W$2),1,0)+Calcul!$AC103</f>
        <v>2</v>
      </c>
      <c r="X104" s="10">
        <f>IF(($F103+0.5-(Calcul!$AC103*18))&gt;(X$2),1,0)+Calcul!$AC103</f>
        <v>2</v>
      </c>
      <c r="Y104" s="10">
        <f>IF(($F103+0.5-(Calcul!$AC103*18))&gt;(Y$2),1,0)+Calcul!$AC103</f>
        <v>1</v>
      </c>
      <c r="Z104" s="10">
        <f>IF(($F103+0.5-(Calcul!$AC103*18))&gt;(Z$2),1,0)+Calcul!$AC103</f>
        <v>2</v>
      </c>
      <c r="AA104" s="10">
        <f>IF(($F103+0.5-(Calcul!$AC103*18))&gt;(AA$2),1,0)+Calcul!$AC103</f>
        <v>1</v>
      </c>
      <c r="AB104" s="11"/>
      <c r="AC104" s="12"/>
    </row>
    <row r="105" spans="1:29" ht="15.75" customHeight="1" thickBot="1" x14ac:dyDescent="0.3">
      <c r="A105" s="120"/>
      <c r="B105" s="144"/>
      <c r="C105" s="147"/>
      <c r="D105" s="150"/>
      <c r="E105" s="153"/>
      <c r="F105" s="118"/>
      <c r="G105" s="125" t="s">
        <v>8</v>
      </c>
      <c r="H105" s="126"/>
      <c r="I105" s="127"/>
      <c r="J105" s="43">
        <f>IF((J$3+J104-J103+2)&gt;0,(J$3+J104-J103+2),0)</f>
        <v>2</v>
      </c>
      <c r="K105" s="44">
        <f t="shared" ref="K105" si="705">IF((K$3+K104-K103+2)&gt;0,(K$3+K104-K103+2),0)</f>
        <v>4</v>
      </c>
      <c r="L105" s="44">
        <f t="shared" ref="L105" si="706">IF((L$3+L104-L103+2)&gt;0,(L$3+L104-L103+2),0)</f>
        <v>2</v>
      </c>
      <c r="M105" s="44">
        <f t="shared" ref="M105" si="707">IF((M$3+M104-M103+2)&gt;0,(M$3+M104-M103+2),0)</f>
        <v>3</v>
      </c>
      <c r="N105" s="44">
        <f t="shared" ref="N105" si="708">IF((N$3+N104-N103+2)&gt;0,(N$3+N104-N103+2),0)</f>
        <v>1</v>
      </c>
      <c r="O105" s="44">
        <f t="shared" ref="O105" si="709">IF((O$3+O104-O103+2)&gt;0,(O$3+O104-O103+2),0)</f>
        <v>1</v>
      </c>
      <c r="P105" s="44">
        <f t="shared" ref="P105" si="710">IF((P$3+P104-P103+2)&gt;0,(P$3+P104-P103+2),0)</f>
        <v>4</v>
      </c>
      <c r="Q105" s="44">
        <f t="shared" ref="Q105" si="711">IF((Q$3+Q104-Q103+2)&gt;0,(Q$3+Q104-Q103+2),0)</f>
        <v>2</v>
      </c>
      <c r="R105" s="44">
        <f t="shared" ref="R105" si="712">IF((R$3+R104-R103+2)&gt;0,(R$3+R104-R103+2),0)</f>
        <v>3</v>
      </c>
      <c r="S105" s="44">
        <f t="shared" ref="S105" si="713">IF((S$3+S104-S103+2)&gt;0,(S$3+S104-S103+2),0)</f>
        <v>3</v>
      </c>
      <c r="T105" s="44">
        <f t="shared" ref="T105" si="714">IF((T$3+T104-T103+2)&gt;0,(T$3+T104-T103+2),0)</f>
        <v>1</v>
      </c>
      <c r="U105" s="44">
        <f t="shared" ref="U105" si="715">IF((U$3+U104-U103+2)&gt;0,(U$3+U104-U103+2),0)</f>
        <v>1</v>
      </c>
      <c r="V105" s="44">
        <f t="shared" ref="V105" si="716">IF((V$3+V104-V103+2)&gt;0,(V$3+V104-V103+2),0)</f>
        <v>2</v>
      </c>
      <c r="W105" s="44">
        <f t="shared" ref="W105" si="717">IF((W$3+W104-W103+2)&gt;0,(W$3+W104-W103+2),0)</f>
        <v>1</v>
      </c>
      <c r="X105" s="44">
        <f t="shared" ref="X105" si="718">IF((X$3+X104-X103+2)&gt;0,(X$3+X104-X103+2),0)</f>
        <v>1</v>
      </c>
      <c r="Y105" s="44">
        <f t="shared" ref="Y105" si="719">IF((Y$3+Y104-Y103+2)&gt;0,(Y$3+Y104-Y103+2),0)</f>
        <v>0</v>
      </c>
      <c r="Z105" s="44">
        <f t="shared" ref="Z105" si="720">IF((Z$3+Z104-Z103+2)&gt;0,(Z$3+Z104-Z103+2),0)</f>
        <v>0</v>
      </c>
      <c r="AA105" s="44">
        <f t="shared" ref="AA105" si="721">IF((AA$3+AA104-AA103+2)&gt;0,(AA$3+AA104-AA103+2),0)</f>
        <v>0</v>
      </c>
      <c r="AB105" s="13">
        <f>SUM(J105:AA105)</f>
        <v>31</v>
      </c>
      <c r="AC105" s="14"/>
    </row>
    <row r="106" spans="1:29" ht="15" customHeight="1" x14ac:dyDescent="0.25">
      <c r="A106" s="120"/>
      <c r="B106" s="142" t="s">
        <v>87</v>
      </c>
      <c r="C106" s="145" t="s">
        <v>55</v>
      </c>
      <c r="D106" s="148" t="s">
        <v>56</v>
      </c>
      <c r="E106" s="151">
        <v>32.5</v>
      </c>
      <c r="F106" s="116">
        <f>Calcul!X106</f>
        <v>32</v>
      </c>
      <c r="G106" s="45" t="s">
        <v>7</v>
      </c>
      <c r="H106" s="106">
        <v>959769475</v>
      </c>
      <c r="I106" s="107">
        <v>897549999</v>
      </c>
      <c r="J106" s="7" t="str">
        <f>MID($H106,J$4,1)</f>
        <v>9</v>
      </c>
      <c r="K106" s="6" t="str">
        <f t="shared" ref="K106:R106" si="722">MID($H106,K$4,1)</f>
        <v>5</v>
      </c>
      <c r="L106" s="6" t="str">
        <f t="shared" si="722"/>
        <v>9</v>
      </c>
      <c r="M106" s="6" t="str">
        <f t="shared" si="722"/>
        <v>7</v>
      </c>
      <c r="N106" s="6" t="str">
        <f t="shared" si="722"/>
        <v>6</v>
      </c>
      <c r="O106" s="6" t="str">
        <f t="shared" si="722"/>
        <v>9</v>
      </c>
      <c r="P106" s="6" t="str">
        <f t="shared" si="722"/>
        <v>4</v>
      </c>
      <c r="Q106" s="6" t="str">
        <f t="shared" si="722"/>
        <v>7</v>
      </c>
      <c r="R106" s="6" t="str">
        <f t="shared" si="722"/>
        <v>5</v>
      </c>
      <c r="S106" s="6" t="str">
        <f>MID($I106,J$4,1)</f>
        <v>8</v>
      </c>
      <c r="T106" s="6" t="str">
        <f t="shared" ref="T106" si="723">MID($I106,K$4,1)</f>
        <v>9</v>
      </c>
      <c r="U106" s="6" t="str">
        <f t="shared" ref="U106" si="724">MID($I106,L$4,1)</f>
        <v>7</v>
      </c>
      <c r="V106" s="6" t="str">
        <f t="shared" ref="V106" si="725">MID($I106,M$4,1)</f>
        <v>5</v>
      </c>
      <c r="W106" s="6" t="str">
        <f t="shared" ref="W106" si="726">MID($I106,N$4,1)</f>
        <v>4</v>
      </c>
      <c r="X106" s="6" t="str">
        <f t="shared" ref="X106" si="727">MID($I106,O$4,1)</f>
        <v>9</v>
      </c>
      <c r="Y106" s="6" t="str">
        <f t="shared" ref="Y106" si="728">MID($I106,P$4,1)</f>
        <v>9</v>
      </c>
      <c r="Z106" s="6" t="str">
        <f t="shared" ref="Z106" si="729">MID($I106,Q$4,1)</f>
        <v>9</v>
      </c>
      <c r="AA106" s="6" t="str">
        <f t="shared" ref="AA106" si="730">MID($I106,R$4,1)</f>
        <v>9</v>
      </c>
      <c r="AB106" s="15"/>
      <c r="AC106" s="9">
        <f>J106+K106+L106+M106+N106+O106+P106+Q106+R106+S106+T106+U106+V106+W106+X106+Y106+Z106+AA106</f>
        <v>130</v>
      </c>
    </row>
    <row r="107" spans="1:29" ht="15.75" customHeight="1" x14ac:dyDescent="0.25">
      <c r="A107" s="120"/>
      <c r="B107" s="143"/>
      <c r="C107" s="146"/>
      <c r="D107" s="149"/>
      <c r="E107" s="152"/>
      <c r="F107" s="117"/>
      <c r="G107" s="110" t="s">
        <v>9</v>
      </c>
      <c r="H107" s="111"/>
      <c r="I107" s="112"/>
      <c r="J107" s="23">
        <f>IF(($F106+0.5-(Calcul!$AC106*18))&gt;(J$2),1,0)+Calcul!$AC106</f>
        <v>2</v>
      </c>
      <c r="K107" s="10">
        <f>IF(($F106+0.5-(Calcul!$AC106*18))&gt;(K$2),1,0)+Calcul!$AC106</f>
        <v>1</v>
      </c>
      <c r="L107" s="10">
        <f>IF(($F106+0.5-(Calcul!$AC106*18))&gt;(L$2),1,0)+Calcul!$AC106</f>
        <v>2</v>
      </c>
      <c r="M107" s="10">
        <f>IF(($F106+0.5-(Calcul!$AC106*18))&gt;(M$2),1,0)+Calcul!$AC106</f>
        <v>2</v>
      </c>
      <c r="N107" s="10">
        <f>IF(($F106+0.5-(Calcul!$AC106*18))&gt;(N$2),1,0)+Calcul!$AC106</f>
        <v>2</v>
      </c>
      <c r="O107" s="10">
        <f>IF(($F106+0.5-(Calcul!$AC106*18))&gt;(O$2),1,0)+Calcul!$AC106</f>
        <v>2</v>
      </c>
      <c r="P107" s="10">
        <f>IF(($F106+0.5-(Calcul!$AC106*18))&gt;(P$2),1,0)+Calcul!$AC106</f>
        <v>1</v>
      </c>
      <c r="Q107" s="10">
        <f>IF(($F106+0.5-(Calcul!$AC106*18))&gt;(Q$2),1,0)+Calcul!$AC106</f>
        <v>2</v>
      </c>
      <c r="R107" s="10">
        <f>IF(($F106+0.5-(Calcul!$AC106*18))&gt;(R$2),1,0)+Calcul!$AC106</f>
        <v>2</v>
      </c>
      <c r="S107" s="10">
        <f>IF(($F106+0.5-(Calcul!$AC106*18))&gt;(S$2),1,0)+Calcul!$AC106</f>
        <v>2</v>
      </c>
      <c r="T107" s="10">
        <f>IF(($F106+0.5-(Calcul!$AC106*18))&gt;(T$2),1,0)+Calcul!$AC106</f>
        <v>1</v>
      </c>
      <c r="U107" s="10">
        <f>IF(($F106+0.5-(Calcul!$AC106*18))&gt;(U$2),1,0)+Calcul!$AC106</f>
        <v>2</v>
      </c>
      <c r="V107" s="10">
        <f>IF(($F106+0.5-(Calcul!$AC106*18))&gt;(V$2),1,0)+Calcul!$AC106</f>
        <v>2</v>
      </c>
      <c r="W107" s="10">
        <f>IF(($F106+0.5-(Calcul!$AC106*18))&gt;(W$2),1,0)+Calcul!$AC106</f>
        <v>2</v>
      </c>
      <c r="X107" s="10">
        <f>IF(($F106+0.5-(Calcul!$AC106*18))&gt;(X$2),1,0)+Calcul!$AC106</f>
        <v>2</v>
      </c>
      <c r="Y107" s="10">
        <f>IF(($F106+0.5-(Calcul!$AC106*18))&gt;(Y$2),1,0)+Calcul!$AC106</f>
        <v>1</v>
      </c>
      <c r="Z107" s="10">
        <f>IF(($F106+0.5-(Calcul!$AC106*18))&gt;(Z$2),1,0)+Calcul!$AC106</f>
        <v>2</v>
      </c>
      <c r="AA107" s="10">
        <f>IF(($F106+0.5-(Calcul!$AC106*18))&gt;(AA$2),1,0)+Calcul!$AC106</f>
        <v>2</v>
      </c>
      <c r="AB107" s="16"/>
      <c r="AC107" s="12"/>
    </row>
    <row r="108" spans="1:29" ht="15.75" customHeight="1" thickBot="1" x14ac:dyDescent="0.3">
      <c r="A108" s="121"/>
      <c r="B108" s="144"/>
      <c r="C108" s="147"/>
      <c r="D108" s="150"/>
      <c r="E108" s="153"/>
      <c r="F108" s="118"/>
      <c r="G108" s="113" t="s">
        <v>8</v>
      </c>
      <c r="H108" s="114"/>
      <c r="I108" s="115"/>
      <c r="J108" s="46">
        <f>IF((J$3+J107-J106+2)&gt;0,(J$3+J107-J106+2),0)</f>
        <v>0</v>
      </c>
      <c r="K108" s="25">
        <f t="shared" ref="K108" si="731">IF((K$3+K107-K106+2)&gt;0,(K$3+K107-K106+2),0)</f>
        <v>1</v>
      </c>
      <c r="L108" s="25">
        <f t="shared" ref="L108" si="732">IF((L$3+L107-L106+2)&gt;0,(L$3+L107-L106+2),0)</f>
        <v>0</v>
      </c>
      <c r="M108" s="25">
        <f t="shared" ref="M108" si="733">IF((M$3+M107-M106+2)&gt;0,(M$3+M107-M106+2),0)</f>
        <v>1</v>
      </c>
      <c r="N108" s="25">
        <f t="shared" ref="N108" si="734">IF((N$3+N107-N106+2)&gt;0,(N$3+N107-N106+2),0)</f>
        <v>1</v>
      </c>
      <c r="O108" s="25">
        <f t="shared" ref="O108" si="735">IF((O$3+O107-O106+2)&gt;0,(O$3+O107-O106+2),0)</f>
        <v>0</v>
      </c>
      <c r="P108" s="25">
        <f t="shared" ref="P108" si="736">IF((P$3+P107-P106+2)&gt;0,(P$3+P107-P106+2),0)</f>
        <v>3</v>
      </c>
      <c r="Q108" s="25">
        <f t="shared" ref="Q108" si="737">IF((Q$3+Q107-Q106+2)&gt;0,(Q$3+Q107-Q106+2),0)</f>
        <v>1</v>
      </c>
      <c r="R108" s="25">
        <f t="shared" ref="R108" si="738">IF((R$3+R107-R106+2)&gt;0,(R$3+R107-R106+2),0)</f>
        <v>3</v>
      </c>
      <c r="S108" s="25">
        <f t="shared" ref="S108" si="739">IF((S$3+S107-S106+2)&gt;0,(S$3+S107-S106+2),0)</f>
        <v>1</v>
      </c>
      <c r="T108" s="25">
        <f t="shared" ref="T108" si="740">IF((T$3+T107-T106+2)&gt;0,(T$3+T107-T106+2),0)</f>
        <v>0</v>
      </c>
      <c r="U108" s="25">
        <f t="shared" ref="U108" si="741">IF((U$3+U107-U106+2)&gt;0,(U$3+U107-U106+2),0)</f>
        <v>1</v>
      </c>
      <c r="V108" s="25">
        <f t="shared" ref="V108" si="742">IF((V$3+V107-V106+2)&gt;0,(V$3+V107-V106+2),0)</f>
        <v>3</v>
      </c>
      <c r="W108" s="25">
        <f t="shared" ref="W108" si="743">IF((W$3+W107-W106+2)&gt;0,(W$3+W107-W106+2),0)</f>
        <v>3</v>
      </c>
      <c r="X108" s="25">
        <f t="shared" ref="X108" si="744">IF((X$3+X107-X106+2)&gt;0,(X$3+X107-X106+2),0)</f>
        <v>0</v>
      </c>
      <c r="Y108" s="25">
        <f t="shared" ref="Y108" si="745">IF((Y$3+Y107-Y106+2)&gt;0,(Y$3+Y107-Y106+2),0)</f>
        <v>0</v>
      </c>
      <c r="Z108" s="25">
        <f t="shared" ref="Z108" si="746">IF((Z$3+Z107-Z106+2)&gt;0,(Z$3+Z107-Z106+2),0)</f>
        <v>0</v>
      </c>
      <c r="AA108" s="25">
        <f t="shared" ref="AA108" si="747">IF((AA$3+AA107-AA106+2)&gt;0,(AA$3+AA107-AA106+2),0)</f>
        <v>0</v>
      </c>
      <c r="AB108" s="13">
        <f>SUM(J108:AA108)</f>
        <v>18</v>
      </c>
      <c r="AC108" s="14"/>
    </row>
    <row r="109" spans="1:29" ht="15.75" thickBot="1" x14ac:dyDescent="0.3">
      <c r="E109" s="100"/>
      <c r="G109" s="154" t="s">
        <v>30</v>
      </c>
      <c r="H109" s="155"/>
      <c r="I109" s="155"/>
      <c r="J109" s="47">
        <f t="shared" ref="J109:AA109" si="748">IF(J105&gt;J108,(J105*10)+J108,(J108*10)+J105)</f>
        <v>20</v>
      </c>
      <c r="K109" s="48">
        <f t="shared" si="748"/>
        <v>41</v>
      </c>
      <c r="L109" s="48">
        <f t="shared" si="748"/>
        <v>20</v>
      </c>
      <c r="M109" s="48">
        <f t="shared" si="748"/>
        <v>31</v>
      </c>
      <c r="N109" s="48">
        <f t="shared" si="748"/>
        <v>11</v>
      </c>
      <c r="O109" s="48">
        <f t="shared" si="748"/>
        <v>10</v>
      </c>
      <c r="P109" s="48">
        <f t="shared" si="748"/>
        <v>43</v>
      </c>
      <c r="Q109" s="48">
        <f t="shared" si="748"/>
        <v>21</v>
      </c>
      <c r="R109" s="48">
        <f t="shared" si="748"/>
        <v>33</v>
      </c>
      <c r="S109" s="48">
        <f t="shared" si="748"/>
        <v>31</v>
      </c>
      <c r="T109" s="48">
        <f t="shared" si="748"/>
        <v>10</v>
      </c>
      <c r="U109" s="48">
        <f t="shared" si="748"/>
        <v>11</v>
      </c>
      <c r="V109" s="48">
        <f t="shared" si="748"/>
        <v>32</v>
      </c>
      <c r="W109" s="48">
        <f t="shared" si="748"/>
        <v>31</v>
      </c>
      <c r="X109" s="48">
        <f t="shared" si="748"/>
        <v>10</v>
      </c>
      <c r="Y109" s="48">
        <f t="shared" si="748"/>
        <v>0</v>
      </c>
      <c r="Z109" s="48">
        <f t="shared" si="748"/>
        <v>0</v>
      </c>
      <c r="AA109" s="49">
        <f t="shared" si="748"/>
        <v>0</v>
      </c>
      <c r="AB109" s="108">
        <f>SUM(J109:AA109)</f>
        <v>355</v>
      </c>
      <c r="AC109" s="109"/>
    </row>
    <row r="110" spans="1:29" ht="15" customHeight="1" x14ac:dyDescent="0.25">
      <c r="A110" s="119">
        <v>16</v>
      </c>
      <c r="B110" s="142" t="s">
        <v>88</v>
      </c>
      <c r="C110" s="145" t="s">
        <v>22</v>
      </c>
      <c r="D110" s="148" t="s">
        <v>18</v>
      </c>
      <c r="E110" s="151">
        <v>19.100000000000001</v>
      </c>
      <c r="F110" s="116">
        <f>Calcul!X110</f>
        <v>17</v>
      </c>
      <c r="G110" s="41" t="s">
        <v>7</v>
      </c>
      <c r="H110" s="106">
        <v>995447566</v>
      </c>
      <c r="I110" s="107">
        <v>635436999</v>
      </c>
      <c r="J110" s="7" t="str">
        <f>MID($H110,J$4,1)</f>
        <v>9</v>
      </c>
      <c r="K110" s="6" t="str">
        <f t="shared" ref="K110:R110" si="749">MID($H110,K$4,1)</f>
        <v>9</v>
      </c>
      <c r="L110" s="6" t="str">
        <f t="shared" si="749"/>
        <v>5</v>
      </c>
      <c r="M110" s="6" t="str">
        <f t="shared" si="749"/>
        <v>4</v>
      </c>
      <c r="N110" s="6" t="str">
        <f t="shared" si="749"/>
        <v>4</v>
      </c>
      <c r="O110" s="6" t="str">
        <f t="shared" si="749"/>
        <v>7</v>
      </c>
      <c r="P110" s="6" t="str">
        <f t="shared" si="749"/>
        <v>5</v>
      </c>
      <c r="Q110" s="6" t="str">
        <f t="shared" si="749"/>
        <v>6</v>
      </c>
      <c r="R110" s="6" t="str">
        <f t="shared" si="749"/>
        <v>6</v>
      </c>
      <c r="S110" s="6" t="str">
        <f>MID($I110,J$4,1)</f>
        <v>6</v>
      </c>
      <c r="T110" s="6" t="str">
        <f t="shared" ref="T110" si="750">MID($I110,K$4,1)</f>
        <v>3</v>
      </c>
      <c r="U110" s="6" t="str">
        <f t="shared" ref="U110" si="751">MID($I110,L$4,1)</f>
        <v>5</v>
      </c>
      <c r="V110" s="6" t="str">
        <f t="shared" ref="V110" si="752">MID($I110,M$4,1)</f>
        <v>4</v>
      </c>
      <c r="W110" s="6" t="str">
        <f t="shared" ref="W110" si="753">MID($I110,N$4,1)</f>
        <v>3</v>
      </c>
      <c r="X110" s="6" t="str">
        <f t="shared" ref="X110" si="754">MID($I110,O$4,1)</f>
        <v>6</v>
      </c>
      <c r="Y110" s="6" t="str">
        <f t="shared" ref="Y110" si="755">MID($I110,P$4,1)</f>
        <v>9</v>
      </c>
      <c r="Z110" s="6" t="str">
        <f t="shared" ref="Z110" si="756">MID($I110,Q$4,1)</f>
        <v>9</v>
      </c>
      <c r="AA110" s="6" t="str">
        <f t="shared" ref="AA110" si="757">MID($I110,R$4,1)</f>
        <v>9</v>
      </c>
      <c r="AB110" s="8"/>
      <c r="AC110" s="9">
        <f>J110+K110+L110+M110+N110+O110+P110+Q110+R110+S110+T110+U110+V110+W110+X110+Y110+Z110+AA110</f>
        <v>109</v>
      </c>
    </row>
    <row r="111" spans="1:29" ht="15.75" customHeight="1" x14ac:dyDescent="0.25">
      <c r="A111" s="120"/>
      <c r="B111" s="143"/>
      <c r="C111" s="146"/>
      <c r="D111" s="149"/>
      <c r="E111" s="152"/>
      <c r="F111" s="117"/>
      <c r="G111" s="122" t="s">
        <v>9</v>
      </c>
      <c r="H111" s="123"/>
      <c r="I111" s="124"/>
      <c r="J111" s="23">
        <f>IF(($F110+0.5-(Calcul!$AC110*18))&gt;(J$2),1,0)+Calcul!$AC110</f>
        <v>1</v>
      </c>
      <c r="K111" s="10">
        <f>IF(($F110+0.5-(Calcul!$AC110*18))&gt;(K$2),1,0)+Calcul!$AC110</f>
        <v>1</v>
      </c>
      <c r="L111" s="10">
        <f>IF(($F110+0.5-(Calcul!$AC110*18))&gt;(L$2),1,0)+Calcul!$AC110</f>
        <v>1</v>
      </c>
      <c r="M111" s="10">
        <f>IF(($F110+0.5-(Calcul!$AC110*18))&gt;(M$2),1,0)+Calcul!$AC110</f>
        <v>1</v>
      </c>
      <c r="N111" s="10">
        <f>IF(($F110+0.5-(Calcul!$AC110*18))&gt;(N$2),1,0)+Calcul!$AC110</f>
        <v>1</v>
      </c>
      <c r="O111" s="10">
        <f>IF(($F110+0.5-(Calcul!$AC110*18))&gt;(O$2),1,0)+Calcul!$AC110</f>
        <v>1</v>
      </c>
      <c r="P111" s="10">
        <f>IF(($F110+0.5-(Calcul!$AC110*18))&gt;(P$2),1,0)+Calcul!$AC110</f>
        <v>1</v>
      </c>
      <c r="Q111" s="10">
        <f>IF(($F110+0.5-(Calcul!$AC110*18))&gt;(Q$2),1,0)+Calcul!$AC110</f>
        <v>1</v>
      </c>
      <c r="R111" s="10">
        <f>IF(($F110+0.5-(Calcul!$AC110*18))&gt;(R$2),1,0)+Calcul!$AC110</f>
        <v>1</v>
      </c>
      <c r="S111" s="10">
        <f>IF(($F110+0.5-(Calcul!$AC110*18))&gt;(S$2),1,0)+Calcul!$AC110</f>
        <v>1</v>
      </c>
      <c r="T111" s="10">
        <f>IF(($F110+0.5-(Calcul!$AC110*18))&gt;(T$2),1,0)+Calcul!$AC110</f>
        <v>1</v>
      </c>
      <c r="U111" s="10">
        <f>IF(($F110+0.5-(Calcul!$AC110*18))&gt;(U$2),1,0)+Calcul!$AC110</f>
        <v>1</v>
      </c>
      <c r="V111" s="10">
        <f>IF(($F110+0.5-(Calcul!$AC110*18))&gt;(V$2),1,0)+Calcul!$AC110</f>
        <v>1</v>
      </c>
      <c r="W111" s="10">
        <f>IF(($F110+0.5-(Calcul!$AC110*18))&gt;(W$2),1,0)+Calcul!$AC110</f>
        <v>1</v>
      </c>
      <c r="X111" s="10">
        <f>IF(($F110+0.5-(Calcul!$AC110*18))&gt;(X$2),1,0)+Calcul!$AC110</f>
        <v>1</v>
      </c>
      <c r="Y111" s="10">
        <f>IF(($F110+0.5-(Calcul!$AC110*18))&gt;(Y$2),1,0)+Calcul!$AC110</f>
        <v>0</v>
      </c>
      <c r="Z111" s="10">
        <f>IF(($F110+0.5-(Calcul!$AC110*18))&gt;(Z$2),1,0)+Calcul!$AC110</f>
        <v>1</v>
      </c>
      <c r="AA111" s="10">
        <f>IF(($F110+0.5-(Calcul!$AC110*18))&gt;(AA$2),1,0)+Calcul!$AC110</f>
        <v>1</v>
      </c>
      <c r="AB111" s="11"/>
      <c r="AC111" s="12"/>
    </row>
    <row r="112" spans="1:29" ht="15.75" customHeight="1" thickBot="1" x14ac:dyDescent="0.3">
      <c r="A112" s="120"/>
      <c r="B112" s="144"/>
      <c r="C112" s="147"/>
      <c r="D112" s="150"/>
      <c r="E112" s="153"/>
      <c r="F112" s="118"/>
      <c r="G112" s="125" t="s">
        <v>8</v>
      </c>
      <c r="H112" s="126"/>
      <c r="I112" s="127"/>
      <c r="J112" s="43">
        <f>IF((J$3+J111-J110+2)&gt;0,(J$3+J111-J110+2),0)</f>
        <v>0</v>
      </c>
      <c r="K112" s="44">
        <f t="shared" ref="K112" si="758">IF((K$3+K111-K110+2)&gt;0,(K$3+K111-K110+2),0)</f>
        <v>0</v>
      </c>
      <c r="L112" s="44">
        <f t="shared" ref="L112" si="759">IF((L$3+L111-L110+2)&gt;0,(L$3+L111-L110+2),0)</f>
        <v>2</v>
      </c>
      <c r="M112" s="44">
        <f t="shared" ref="M112" si="760">IF((M$3+M111-M110+2)&gt;0,(M$3+M111-M110+2),0)</f>
        <v>3</v>
      </c>
      <c r="N112" s="44">
        <f t="shared" ref="N112" si="761">IF((N$3+N111-N110+2)&gt;0,(N$3+N111-N110+2),0)</f>
        <v>2</v>
      </c>
      <c r="O112" s="44">
        <f t="shared" ref="O112" si="762">IF((O$3+O111-O110+2)&gt;0,(O$3+O111-O110+2),0)</f>
        <v>1</v>
      </c>
      <c r="P112" s="44">
        <f t="shared" ref="P112" si="763">IF((P$3+P111-P110+2)&gt;0,(P$3+P111-P110+2),0)</f>
        <v>2</v>
      </c>
      <c r="Q112" s="44">
        <f t="shared" ref="Q112" si="764">IF((Q$3+Q111-Q110+2)&gt;0,(Q$3+Q111-Q110+2),0)</f>
        <v>1</v>
      </c>
      <c r="R112" s="44">
        <f t="shared" ref="R112" si="765">IF((R$3+R111-R110+2)&gt;0,(R$3+R111-R110+2),0)</f>
        <v>1</v>
      </c>
      <c r="S112" s="44">
        <f t="shared" ref="S112" si="766">IF((S$3+S111-S110+2)&gt;0,(S$3+S111-S110+2),0)</f>
        <v>2</v>
      </c>
      <c r="T112" s="44">
        <f t="shared" ref="T112" si="767">IF((T$3+T111-T110+2)&gt;0,(T$3+T111-T110+2),0)</f>
        <v>3</v>
      </c>
      <c r="U112" s="44">
        <f t="shared" ref="U112" si="768">IF((U$3+U111-U110+2)&gt;0,(U$3+U111-U110+2),0)</f>
        <v>2</v>
      </c>
      <c r="V112" s="44">
        <f t="shared" ref="V112" si="769">IF((V$3+V111-V110+2)&gt;0,(V$3+V111-V110+2),0)</f>
        <v>3</v>
      </c>
      <c r="W112" s="44">
        <f t="shared" ref="W112" si="770">IF((W$3+W111-W110+2)&gt;0,(W$3+W111-W110+2),0)</f>
        <v>3</v>
      </c>
      <c r="X112" s="44">
        <f t="shared" ref="X112" si="771">IF((X$3+X111-X110+2)&gt;0,(X$3+X111-X110+2),0)</f>
        <v>2</v>
      </c>
      <c r="Y112" s="44">
        <f t="shared" ref="Y112" si="772">IF((Y$3+Y111-Y110+2)&gt;0,(Y$3+Y111-Y110+2),0)</f>
        <v>0</v>
      </c>
      <c r="Z112" s="44">
        <f t="shared" ref="Z112" si="773">IF((Z$3+Z111-Z110+2)&gt;0,(Z$3+Z111-Z110+2),0)</f>
        <v>0</v>
      </c>
      <c r="AA112" s="44">
        <f t="shared" ref="AA112" si="774">IF((AA$3+AA111-AA110+2)&gt;0,(AA$3+AA111-AA110+2),0)</f>
        <v>0</v>
      </c>
      <c r="AB112" s="13">
        <f>SUM(J112:AA112)</f>
        <v>27</v>
      </c>
      <c r="AC112" s="14"/>
    </row>
    <row r="113" spans="1:29" ht="15" customHeight="1" x14ac:dyDescent="0.25">
      <c r="A113" s="120"/>
      <c r="B113" s="142" t="s">
        <v>89</v>
      </c>
      <c r="C113" s="145" t="s">
        <v>22</v>
      </c>
      <c r="D113" s="148" t="s">
        <v>56</v>
      </c>
      <c r="E113" s="151">
        <v>42</v>
      </c>
      <c r="F113" s="116">
        <f>Calcul!X113</f>
        <v>35</v>
      </c>
      <c r="G113" s="45" t="s">
        <v>7</v>
      </c>
      <c r="H113" s="106">
        <v>949469567</v>
      </c>
      <c r="I113" s="107">
        <v>939695999</v>
      </c>
      <c r="J113" s="7" t="str">
        <f>MID($H113,J$4,1)</f>
        <v>9</v>
      </c>
      <c r="K113" s="6" t="str">
        <f t="shared" ref="K113:R113" si="775">MID($H113,K$4,1)</f>
        <v>4</v>
      </c>
      <c r="L113" s="6" t="str">
        <f t="shared" si="775"/>
        <v>9</v>
      </c>
      <c r="M113" s="6" t="str">
        <f t="shared" si="775"/>
        <v>4</v>
      </c>
      <c r="N113" s="6" t="str">
        <f t="shared" si="775"/>
        <v>6</v>
      </c>
      <c r="O113" s="6" t="str">
        <f t="shared" si="775"/>
        <v>9</v>
      </c>
      <c r="P113" s="6" t="str">
        <f t="shared" si="775"/>
        <v>5</v>
      </c>
      <c r="Q113" s="6" t="str">
        <f t="shared" si="775"/>
        <v>6</v>
      </c>
      <c r="R113" s="6" t="str">
        <f t="shared" si="775"/>
        <v>7</v>
      </c>
      <c r="S113" s="6" t="str">
        <f>MID($I113,J$4,1)</f>
        <v>9</v>
      </c>
      <c r="T113" s="6" t="str">
        <f t="shared" ref="T113" si="776">MID($I113,K$4,1)</f>
        <v>3</v>
      </c>
      <c r="U113" s="6" t="str">
        <f t="shared" ref="U113" si="777">MID($I113,L$4,1)</f>
        <v>9</v>
      </c>
      <c r="V113" s="6" t="str">
        <f t="shared" ref="V113" si="778">MID($I113,M$4,1)</f>
        <v>6</v>
      </c>
      <c r="W113" s="6" t="str">
        <f t="shared" ref="W113" si="779">MID($I113,N$4,1)</f>
        <v>9</v>
      </c>
      <c r="X113" s="6" t="str">
        <f t="shared" ref="X113" si="780">MID($I113,O$4,1)</f>
        <v>5</v>
      </c>
      <c r="Y113" s="6" t="str">
        <f t="shared" ref="Y113" si="781">MID($I113,P$4,1)</f>
        <v>9</v>
      </c>
      <c r="Z113" s="6" t="str">
        <f t="shared" ref="Z113" si="782">MID($I113,Q$4,1)</f>
        <v>9</v>
      </c>
      <c r="AA113" s="6" t="str">
        <f t="shared" ref="AA113" si="783">MID($I113,R$4,1)</f>
        <v>9</v>
      </c>
      <c r="AB113" s="15"/>
      <c r="AC113" s="9">
        <f>J113+K113+L113+M113+N113+O113+P113+Q113+R113+S113+T113+U113+V113+W113+X113+Y113+Z113+AA113</f>
        <v>127</v>
      </c>
    </row>
    <row r="114" spans="1:29" ht="15.75" customHeight="1" x14ac:dyDescent="0.25">
      <c r="A114" s="120"/>
      <c r="B114" s="143"/>
      <c r="C114" s="146"/>
      <c r="D114" s="149"/>
      <c r="E114" s="152"/>
      <c r="F114" s="117"/>
      <c r="G114" s="110" t="s">
        <v>9</v>
      </c>
      <c r="H114" s="111"/>
      <c r="I114" s="112"/>
      <c r="J114" s="23">
        <f>IF(($F113+0.5-(Calcul!$AC113*18))&gt;(J$2),1,0)+Calcul!$AC113</f>
        <v>2</v>
      </c>
      <c r="K114" s="10">
        <f>IF(($F113+0.5-(Calcul!$AC113*18))&gt;(K$2),1,0)+Calcul!$AC113</f>
        <v>2</v>
      </c>
      <c r="L114" s="10">
        <f>IF(($F113+0.5-(Calcul!$AC113*18))&gt;(L$2),1,0)+Calcul!$AC113</f>
        <v>2</v>
      </c>
      <c r="M114" s="10">
        <f>IF(($F113+0.5-(Calcul!$AC113*18))&gt;(M$2),1,0)+Calcul!$AC113</f>
        <v>2</v>
      </c>
      <c r="N114" s="10">
        <f>IF(($F113+0.5-(Calcul!$AC113*18))&gt;(N$2),1,0)+Calcul!$AC113</f>
        <v>2</v>
      </c>
      <c r="O114" s="10">
        <f>IF(($F113+0.5-(Calcul!$AC113*18))&gt;(O$2),1,0)+Calcul!$AC113</f>
        <v>2</v>
      </c>
      <c r="P114" s="10">
        <f>IF(($F113+0.5-(Calcul!$AC113*18))&gt;(P$2),1,0)+Calcul!$AC113</f>
        <v>2</v>
      </c>
      <c r="Q114" s="10">
        <f>IF(($F113+0.5-(Calcul!$AC113*18))&gt;(Q$2),1,0)+Calcul!$AC113</f>
        <v>2</v>
      </c>
      <c r="R114" s="10">
        <f>IF(($F113+0.5-(Calcul!$AC113*18))&gt;(R$2),1,0)+Calcul!$AC113</f>
        <v>2</v>
      </c>
      <c r="S114" s="10">
        <f>IF(($F113+0.5-(Calcul!$AC113*18))&gt;(S$2),1,0)+Calcul!$AC113</f>
        <v>2</v>
      </c>
      <c r="T114" s="10">
        <f>IF(($F113+0.5-(Calcul!$AC113*18))&gt;(T$2),1,0)+Calcul!$AC113</f>
        <v>2</v>
      </c>
      <c r="U114" s="10">
        <f>IF(($F113+0.5-(Calcul!$AC113*18))&gt;(U$2),1,0)+Calcul!$AC113</f>
        <v>2</v>
      </c>
      <c r="V114" s="10">
        <f>IF(($F113+0.5-(Calcul!$AC113*18))&gt;(V$2),1,0)+Calcul!$AC113</f>
        <v>2</v>
      </c>
      <c r="W114" s="10">
        <f>IF(($F113+0.5-(Calcul!$AC113*18))&gt;(W$2),1,0)+Calcul!$AC113</f>
        <v>2</v>
      </c>
      <c r="X114" s="10">
        <f>IF(($F113+0.5-(Calcul!$AC113*18))&gt;(X$2),1,0)+Calcul!$AC113</f>
        <v>2</v>
      </c>
      <c r="Y114" s="10">
        <f>IF(($F113+0.5-(Calcul!$AC113*18))&gt;(Y$2),1,0)+Calcul!$AC113</f>
        <v>1</v>
      </c>
      <c r="Z114" s="10">
        <f>IF(($F113+0.5-(Calcul!$AC113*18))&gt;(Z$2),1,0)+Calcul!$AC113</f>
        <v>2</v>
      </c>
      <c r="AA114" s="10">
        <f>IF(($F113+0.5-(Calcul!$AC113*18))&gt;(AA$2),1,0)+Calcul!$AC113</f>
        <v>2</v>
      </c>
      <c r="AB114" s="16"/>
      <c r="AC114" s="12"/>
    </row>
    <row r="115" spans="1:29" ht="15.75" customHeight="1" thickBot="1" x14ac:dyDescent="0.3">
      <c r="A115" s="121"/>
      <c r="B115" s="144"/>
      <c r="C115" s="147"/>
      <c r="D115" s="150"/>
      <c r="E115" s="153"/>
      <c r="F115" s="118"/>
      <c r="G115" s="113" t="s">
        <v>8</v>
      </c>
      <c r="H115" s="114"/>
      <c r="I115" s="115"/>
      <c r="J115" s="46">
        <f>IF((J$3+J114-J113+2)&gt;0,(J$3+J114-J113+2),0)</f>
        <v>0</v>
      </c>
      <c r="K115" s="25">
        <f t="shared" ref="K115" si="784">IF((K$3+K114-K113+2)&gt;0,(K$3+K114-K113+2),0)</f>
        <v>3</v>
      </c>
      <c r="L115" s="25">
        <f t="shared" ref="L115" si="785">IF((L$3+L114-L113+2)&gt;0,(L$3+L114-L113+2),0)</f>
        <v>0</v>
      </c>
      <c r="M115" s="25">
        <f t="shared" ref="M115" si="786">IF((M$3+M114-M113+2)&gt;0,(M$3+M114-M113+2),0)</f>
        <v>4</v>
      </c>
      <c r="N115" s="25">
        <f t="shared" ref="N115" si="787">IF((N$3+N114-N113+2)&gt;0,(N$3+N114-N113+2),0)</f>
        <v>1</v>
      </c>
      <c r="O115" s="25">
        <f t="shared" ref="O115" si="788">IF((O$3+O114-O113+2)&gt;0,(O$3+O114-O113+2),0)</f>
        <v>0</v>
      </c>
      <c r="P115" s="25">
        <f t="shared" ref="P115" si="789">IF((P$3+P114-P113+2)&gt;0,(P$3+P114-P113+2),0)</f>
        <v>3</v>
      </c>
      <c r="Q115" s="25">
        <f t="shared" ref="Q115" si="790">IF((Q$3+Q114-Q113+2)&gt;0,(Q$3+Q114-Q113+2),0)</f>
        <v>2</v>
      </c>
      <c r="R115" s="25">
        <f t="shared" ref="R115" si="791">IF((R$3+R114-R113+2)&gt;0,(R$3+R114-R113+2),0)</f>
        <v>1</v>
      </c>
      <c r="S115" s="25">
        <f t="shared" ref="S115" si="792">IF((S$3+S114-S113+2)&gt;0,(S$3+S114-S113+2),0)</f>
        <v>0</v>
      </c>
      <c r="T115" s="25">
        <f t="shared" ref="T115" si="793">IF((T$3+T114-T113+2)&gt;0,(T$3+T114-T113+2),0)</f>
        <v>4</v>
      </c>
      <c r="U115" s="25">
        <f t="shared" ref="U115" si="794">IF((U$3+U114-U113+2)&gt;0,(U$3+U114-U113+2),0)</f>
        <v>0</v>
      </c>
      <c r="V115" s="25">
        <f t="shared" ref="V115" si="795">IF((V$3+V114-V113+2)&gt;0,(V$3+V114-V113+2),0)</f>
        <v>2</v>
      </c>
      <c r="W115" s="25">
        <f t="shared" ref="W115" si="796">IF((W$3+W114-W113+2)&gt;0,(W$3+W114-W113+2),0)</f>
        <v>0</v>
      </c>
      <c r="X115" s="25">
        <f t="shared" ref="X115" si="797">IF((X$3+X114-X113+2)&gt;0,(X$3+X114-X113+2),0)</f>
        <v>4</v>
      </c>
      <c r="Y115" s="25">
        <f t="shared" ref="Y115" si="798">IF((Y$3+Y114-Y113+2)&gt;0,(Y$3+Y114-Y113+2),0)</f>
        <v>0</v>
      </c>
      <c r="Z115" s="25">
        <f t="shared" ref="Z115" si="799">IF((Z$3+Z114-Z113+2)&gt;0,(Z$3+Z114-Z113+2),0)</f>
        <v>0</v>
      </c>
      <c r="AA115" s="25">
        <f t="shared" ref="AA115" si="800">IF((AA$3+AA114-AA113+2)&gt;0,(AA$3+AA114-AA113+2),0)</f>
        <v>0</v>
      </c>
      <c r="AB115" s="13">
        <f>SUM(J115:AA115)</f>
        <v>24</v>
      </c>
      <c r="AC115" s="14"/>
    </row>
    <row r="116" spans="1:29" ht="15.75" thickBot="1" x14ac:dyDescent="0.3">
      <c r="E116" s="100"/>
      <c r="G116" s="154" t="s">
        <v>30</v>
      </c>
      <c r="H116" s="155"/>
      <c r="I116" s="155"/>
      <c r="J116" s="47">
        <f t="shared" ref="J116:AA116" si="801">IF(J112&gt;J115,(J112*10)+J115,(J115*10)+J112)</f>
        <v>0</v>
      </c>
      <c r="K116" s="48">
        <f t="shared" si="801"/>
        <v>30</v>
      </c>
      <c r="L116" s="48">
        <f t="shared" si="801"/>
        <v>20</v>
      </c>
      <c r="M116" s="48">
        <f t="shared" si="801"/>
        <v>43</v>
      </c>
      <c r="N116" s="48">
        <f t="shared" si="801"/>
        <v>21</v>
      </c>
      <c r="O116" s="48">
        <f t="shared" si="801"/>
        <v>10</v>
      </c>
      <c r="P116" s="48">
        <f t="shared" si="801"/>
        <v>32</v>
      </c>
      <c r="Q116" s="48">
        <f t="shared" si="801"/>
        <v>21</v>
      </c>
      <c r="R116" s="48">
        <f t="shared" si="801"/>
        <v>11</v>
      </c>
      <c r="S116" s="48">
        <f t="shared" si="801"/>
        <v>20</v>
      </c>
      <c r="T116" s="48">
        <f t="shared" si="801"/>
        <v>43</v>
      </c>
      <c r="U116" s="48">
        <f t="shared" si="801"/>
        <v>20</v>
      </c>
      <c r="V116" s="48">
        <f t="shared" si="801"/>
        <v>32</v>
      </c>
      <c r="W116" s="48">
        <f t="shared" si="801"/>
        <v>30</v>
      </c>
      <c r="X116" s="48">
        <f t="shared" si="801"/>
        <v>42</v>
      </c>
      <c r="Y116" s="48">
        <f t="shared" si="801"/>
        <v>0</v>
      </c>
      <c r="Z116" s="48">
        <f t="shared" si="801"/>
        <v>0</v>
      </c>
      <c r="AA116" s="49">
        <f t="shared" si="801"/>
        <v>0</v>
      </c>
      <c r="AB116" s="108">
        <f>SUM(J116:AA116)</f>
        <v>375</v>
      </c>
      <c r="AC116" s="109"/>
    </row>
    <row r="117" spans="1:29" ht="15" customHeight="1" x14ac:dyDescent="0.25">
      <c r="A117" s="119">
        <v>17</v>
      </c>
      <c r="B117" s="142" t="s">
        <v>90</v>
      </c>
      <c r="C117" s="145" t="s">
        <v>22</v>
      </c>
      <c r="D117" s="148" t="s">
        <v>18</v>
      </c>
      <c r="E117" s="151">
        <v>14.5</v>
      </c>
      <c r="F117" s="116">
        <f>Calcul!X117</f>
        <v>12</v>
      </c>
      <c r="G117" s="41" t="s">
        <v>7</v>
      </c>
      <c r="H117" s="106">
        <v>834649464</v>
      </c>
      <c r="I117" s="107">
        <v>545346999</v>
      </c>
      <c r="J117" s="7" t="str">
        <f>MID($H117,J$4,1)</f>
        <v>8</v>
      </c>
      <c r="K117" s="6" t="str">
        <f t="shared" ref="K117:R117" si="802">MID($H117,K$4,1)</f>
        <v>3</v>
      </c>
      <c r="L117" s="6" t="str">
        <f t="shared" si="802"/>
        <v>4</v>
      </c>
      <c r="M117" s="6" t="str">
        <f t="shared" si="802"/>
        <v>6</v>
      </c>
      <c r="N117" s="6" t="str">
        <f t="shared" si="802"/>
        <v>4</v>
      </c>
      <c r="O117" s="6" t="str">
        <f t="shared" si="802"/>
        <v>9</v>
      </c>
      <c r="P117" s="6" t="str">
        <f t="shared" si="802"/>
        <v>4</v>
      </c>
      <c r="Q117" s="6" t="str">
        <f t="shared" si="802"/>
        <v>6</v>
      </c>
      <c r="R117" s="6" t="str">
        <f t="shared" si="802"/>
        <v>4</v>
      </c>
      <c r="S117" s="6" t="str">
        <f>MID($I117,J$4,1)</f>
        <v>5</v>
      </c>
      <c r="T117" s="6" t="str">
        <f t="shared" ref="T117" si="803">MID($I117,K$4,1)</f>
        <v>4</v>
      </c>
      <c r="U117" s="6" t="str">
        <f t="shared" ref="U117" si="804">MID($I117,L$4,1)</f>
        <v>5</v>
      </c>
      <c r="V117" s="6" t="str">
        <f t="shared" ref="V117" si="805">MID($I117,M$4,1)</f>
        <v>3</v>
      </c>
      <c r="W117" s="6" t="str">
        <f t="shared" ref="W117" si="806">MID($I117,N$4,1)</f>
        <v>4</v>
      </c>
      <c r="X117" s="6" t="str">
        <f t="shared" ref="X117" si="807">MID($I117,O$4,1)</f>
        <v>6</v>
      </c>
      <c r="Y117" s="6" t="str">
        <f t="shared" ref="Y117" si="808">MID($I117,P$4,1)</f>
        <v>9</v>
      </c>
      <c r="Z117" s="6" t="str">
        <f t="shared" ref="Z117" si="809">MID($I117,Q$4,1)</f>
        <v>9</v>
      </c>
      <c r="AA117" s="6" t="str">
        <f t="shared" ref="AA117" si="810">MID($I117,R$4,1)</f>
        <v>9</v>
      </c>
      <c r="AB117" s="8"/>
      <c r="AC117" s="9">
        <f>J117+K117+L117+M117+N117+O117+P117+Q117+R117+S117+T117+U117+V117+W117+X117+Y117+Z117+AA117</f>
        <v>102</v>
      </c>
    </row>
    <row r="118" spans="1:29" ht="15.75" customHeight="1" x14ac:dyDescent="0.25">
      <c r="A118" s="120"/>
      <c r="B118" s="143"/>
      <c r="C118" s="146"/>
      <c r="D118" s="149"/>
      <c r="E118" s="152"/>
      <c r="F118" s="117"/>
      <c r="G118" s="122" t="s">
        <v>9</v>
      </c>
      <c r="H118" s="123"/>
      <c r="I118" s="124"/>
      <c r="J118" s="23">
        <f>IF(($F117+0.5-(Calcul!$AC117*18))&gt;(J$2),1,0)+Calcul!$AC117</f>
        <v>1</v>
      </c>
      <c r="K118" s="10">
        <f>IF(($F117+0.5-(Calcul!$AC117*18))&gt;(K$2),1,0)+Calcul!$AC117</f>
        <v>0</v>
      </c>
      <c r="L118" s="10">
        <f>IF(($F117+0.5-(Calcul!$AC117*18))&gt;(L$2),1,0)+Calcul!$AC117</f>
        <v>1</v>
      </c>
      <c r="M118" s="10">
        <f>IF(($F117+0.5-(Calcul!$AC117*18))&gt;(M$2),1,0)+Calcul!$AC117</f>
        <v>1</v>
      </c>
      <c r="N118" s="10">
        <f>IF(($F117+0.5-(Calcul!$AC117*18))&gt;(N$2),1,0)+Calcul!$AC117</f>
        <v>1</v>
      </c>
      <c r="O118" s="10">
        <f>IF(($F117+0.5-(Calcul!$AC117*18))&gt;(O$2),1,0)+Calcul!$AC117</f>
        <v>1</v>
      </c>
      <c r="P118" s="10">
        <f>IF(($F117+0.5-(Calcul!$AC117*18))&gt;(P$2),1,0)+Calcul!$AC117</f>
        <v>0</v>
      </c>
      <c r="Q118" s="10">
        <f>IF(($F117+0.5-(Calcul!$AC117*18))&gt;(Q$2),1,0)+Calcul!$AC117</f>
        <v>1</v>
      </c>
      <c r="R118" s="10">
        <f>IF(($F117+0.5-(Calcul!$AC117*18))&gt;(R$2),1,0)+Calcul!$AC117</f>
        <v>0</v>
      </c>
      <c r="S118" s="10">
        <f>IF(($F117+0.5-(Calcul!$AC117*18))&gt;(S$2),1,0)+Calcul!$AC117</f>
        <v>1</v>
      </c>
      <c r="T118" s="10">
        <f>IF(($F117+0.5-(Calcul!$AC117*18))&gt;(T$2),1,0)+Calcul!$AC117</f>
        <v>0</v>
      </c>
      <c r="U118" s="10">
        <f>IF(($F117+0.5-(Calcul!$AC117*18))&gt;(U$2),1,0)+Calcul!$AC117</f>
        <v>1</v>
      </c>
      <c r="V118" s="10">
        <f>IF(($F117+0.5-(Calcul!$AC117*18))&gt;(V$2),1,0)+Calcul!$AC117</f>
        <v>1</v>
      </c>
      <c r="W118" s="10">
        <f>IF(($F117+0.5-(Calcul!$AC117*18))&gt;(W$2),1,0)+Calcul!$AC117</f>
        <v>1</v>
      </c>
      <c r="X118" s="10">
        <f>IF(($F117+0.5-(Calcul!$AC117*18))&gt;(X$2),1,0)+Calcul!$AC117</f>
        <v>1</v>
      </c>
      <c r="Y118" s="10">
        <f>IF(($F117+0.5-(Calcul!$AC117*18))&gt;(Y$2),1,0)+Calcul!$AC117</f>
        <v>0</v>
      </c>
      <c r="Z118" s="10">
        <f>IF(($F117+0.5-(Calcul!$AC117*18))&gt;(Z$2),1,0)+Calcul!$AC117</f>
        <v>1</v>
      </c>
      <c r="AA118" s="10">
        <f>IF(($F117+0.5-(Calcul!$AC117*18))&gt;(AA$2),1,0)+Calcul!$AC117</f>
        <v>0</v>
      </c>
      <c r="AB118" s="11"/>
      <c r="AC118" s="12"/>
    </row>
    <row r="119" spans="1:29" ht="15.75" customHeight="1" thickBot="1" x14ac:dyDescent="0.3">
      <c r="A119" s="120"/>
      <c r="B119" s="144"/>
      <c r="C119" s="147"/>
      <c r="D119" s="150"/>
      <c r="E119" s="153"/>
      <c r="F119" s="118"/>
      <c r="G119" s="125" t="s">
        <v>8</v>
      </c>
      <c r="H119" s="126"/>
      <c r="I119" s="127"/>
      <c r="J119" s="43">
        <f>IF((J$3+J118-J117+2)&gt;0,(J$3+J118-J117+2),0)</f>
        <v>0</v>
      </c>
      <c r="K119" s="44">
        <f t="shared" ref="K119" si="811">IF((K$3+K118-K117+2)&gt;0,(K$3+K118-K117+2),0)</f>
        <v>2</v>
      </c>
      <c r="L119" s="44">
        <f t="shared" ref="L119" si="812">IF((L$3+L118-L117+2)&gt;0,(L$3+L118-L117+2),0)</f>
        <v>3</v>
      </c>
      <c r="M119" s="44">
        <f t="shared" ref="M119" si="813">IF((M$3+M118-M117+2)&gt;0,(M$3+M118-M117+2),0)</f>
        <v>1</v>
      </c>
      <c r="N119" s="44">
        <f t="shared" ref="N119" si="814">IF((N$3+N118-N117+2)&gt;0,(N$3+N118-N117+2),0)</f>
        <v>2</v>
      </c>
      <c r="O119" s="44">
        <f t="shared" ref="O119" si="815">IF((O$3+O118-O117+2)&gt;0,(O$3+O118-O117+2),0)</f>
        <v>0</v>
      </c>
      <c r="P119" s="44">
        <f t="shared" ref="P119" si="816">IF((P$3+P118-P117+2)&gt;0,(P$3+P118-P117+2),0)</f>
        <v>2</v>
      </c>
      <c r="Q119" s="44">
        <f t="shared" ref="Q119" si="817">IF((Q$3+Q118-Q117+2)&gt;0,(Q$3+Q118-Q117+2),0)</f>
        <v>1</v>
      </c>
      <c r="R119" s="44">
        <f t="shared" ref="R119" si="818">IF((R$3+R118-R117+2)&gt;0,(R$3+R118-R117+2),0)</f>
        <v>2</v>
      </c>
      <c r="S119" s="44">
        <f t="shared" ref="S119" si="819">IF((S$3+S118-S117+2)&gt;0,(S$3+S118-S117+2),0)</f>
        <v>3</v>
      </c>
      <c r="T119" s="44">
        <f t="shared" ref="T119" si="820">IF((T$3+T118-T117+2)&gt;0,(T$3+T118-T117+2),0)</f>
        <v>1</v>
      </c>
      <c r="U119" s="44">
        <f t="shared" ref="U119" si="821">IF((U$3+U118-U117+2)&gt;0,(U$3+U118-U117+2),0)</f>
        <v>2</v>
      </c>
      <c r="V119" s="44">
        <f t="shared" ref="V119" si="822">IF((V$3+V118-V117+2)&gt;0,(V$3+V118-V117+2),0)</f>
        <v>4</v>
      </c>
      <c r="W119" s="44">
        <f t="shared" ref="W119" si="823">IF((W$3+W118-W117+2)&gt;0,(W$3+W118-W117+2),0)</f>
        <v>2</v>
      </c>
      <c r="X119" s="44">
        <f t="shared" ref="X119" si="824">IF((X$3+X118-X117+2)&gt;0,(X$3+X118-X117+2),0)</f>
        <v>2</v>
      </c>
      <c r="Y119" s="44">
        <f t="shared" ref="Y119" si="825">IF((Y$3+Y118-Y117+2)&gt;0,(Y$3+Y118-Y117+2),0)</f>
        <v>0</v>
      </c>
      <c r="Z119" s="44">
        <f t="shared" ref="Z119" si="826">IF((Z$3+Z118-Z117+2)&gt;0,(Z$3+Z118-Z117+2),0)</f>
        <v>0</v>
      </c>
      <c r="AA119" s="44">
        <f t="shared" ref="AA119" si="827">IF((AA$3+AA118-AA117+2)&gt;0,(AA$3+AA118-AA117+2),0)</f>
        <v>0</v>
      </c>
      <c r="AB119" s="13">
        <f>SUM(J119:AA119)</f>
        <v>27</v>
      </c>
      <c r="AC119" s="14"/>
    </row>
    <row r="120" spans="1:29" ht="15" customHeight="1" x14ac:dyDescent="0.25">
      <c r="A120" s="120"/>
      <c r="B120" s="142" t="s">
        <v>91</v>
      </c>
      <c r="C120" s="145" t="s">
        <v>55</v>
      </c>
      <c r="D120" s="148" t="s">
        <v>56</v>
      </c>
      <c r="E120" s="151">
        <v>36</v>
      </c>
      <c r="F120" s="116">
        <f>Calcul!X120</f>
        <v>36</v>
      </c>
      <c r="G120" s="45" t="s">
        <v>7</v>
      </c>
      <c r="H120" s="106">
        <v>746759564</v>
      </c>
      <c r="I120" s="107">
        <v>935949999</v>
      </c>
      <c r="J120" s="7" t="str">
        <f>MID($H120,J$4,1)</f>
        <v>7</v>
      </c>
      <c r="K120" s="6" t="str">
        <f t="shared" ref="K120:R120" si="828">MID($H120,K$4,1)</f>
        <v>4</v>
      </c>
      <c r="L120" s="6" t="str">
        <f t="shared" si="828"/>
        <v>6</v>
      </c>
      <c r="M120" s="6" t="str">
        <f t="shared" si="828"/>
        <v>7</v>
      </c>
      <c r="N120" s="6" t="str">
        <f t="shared" si="828"/>
        <v>5</v>
      </c>
      <c r="O120" s="6" t="str">
        <f t="shared" si="828"/>
        <v>9</v>
      </c>
      <c r="P120" s="6" t="str">
        <f t="shared" si="828"/>
        <v>5</v>
      </c>
      <c r="Q120" s="6" t="str">
        <f t="shared" si="828"/>
        <v>6</v>
      </c>
      <c r="R120" s="6" t="str">
        <f t="shared" si="828"/>
        <v>4</v>
      </c>
      <c r="S120" s="6" t="str">
        <f>MID($I120,J$4,1)</f>
        <v>9</v>
      </c>
      <c r="T120" s="6" t="str">
        <f t="shared" ref="T120" si="829">MID($I120,K$4,1)</f>
        <v>3</v>
      </c>
      <c r="U120" s="6" t="str">
        <f t="shared" ref="U120" si="830">MID($I120,L$4,1)</f>
        <v>5</v>
      </c>
      <c r="V120" s="6" t="str">
        <f t="shared" ref="V120" si="831">MID($I120,M$4,1)</f>
        <v>9</v>
      </c>
      <c r="W120" s="6" t="str">
        <f t="shared" ref="W120" si="832">MID($I120,N$4,1)</f>
        <v>4</v>
      </c>
      <c r="X120" s="6" t="str">
        <f t="shared" ref="X120" si="833">MID($I120,O$4,1)</f>
        <v>9</v>
      </c>
      <c r="Y120" s="6" t="str">
        <f t="shared" ref="Y120" si="834">MID($I120,P$4,1)</f>
        <v>9</v>
      </c>
      <c r="Z120" s="6" t="str">
        <f t="shared" ref="Z120" si="835">MID($I120,Q$4,1)</f>
        <v>9</v>
      </c>
      <c r="AA120" s="6" t="str">
        <f t="shared" ref="AA120" si="836">MID($I120,R$4,1)</f>
        <v>9</v>
      </c>
      <c r="AB120" s="15"/>
      <c r="AC120" s="9">
        <f>J120+K120+L120+M120+N120+O120+P120+Q120+R120+S120+T120+U120+V120+W120+X120+Y120+Z120+AA120</f>
        <v>119</v>
      </c>
    </row>
    <row r="121" spans="1:29" ht="15.75" customHeight="1" x14ac:dyDescent="0.25">
      <c r="A121" s="120"/>
      <c r="B121" s="143"/>
      <c r="C121" s="146"/>
      <c r="D121" s="149"/>
      <c r="E121" s="152"/>
      <c r="F121" s="117"/>
      <c r="G121" s="110" t="s">
        <v>9</v>
      </c>
      <c r="H121" s="111"/>
      <c r="I121" s="112"/>
      <c r="J121" s="23">
        <f>IF(($F120+0.5-(Calcul!$AC120*18))&gt;(J$2),1,0)+Calcul!$AC120</f>
        <v>2</v>
      </c>
      <c r="K121" s="10">
        <f>IF(($F120+0.5-(Calcul!$AC120*18))&gt;(K$2),1,0)+Calcul!$AC120</f>
        <v>2</v>
      </c>
      <c r="L121" s="10">
        <f>IF(($F120+0.5-(Calcul!$AC120*18))&gt;(L$2),1,0)+Calcul!$AC120</f>
        <v>2</v>
      </c>
      <c r="M121" s="10">
        <f>IF(($F120+0.5-(Calcul!$AC120*18))&gt;(M$2),1,0)+Calcul!$AC120</f>
        <v>2</v>
      </c>
      <c r="N121" s="10">
        <f>IF(($F120+0.5-(Calcul!$AC120*18))&gt;(N$2),1,0)+Calcul!$AC120</f>
        <v>2</v>
      </c>
      <c r="O121" s="10">
        <f>IF(($F120+0.5-(Calcul!$AC120*18))&gt;(O$2),1,0)+Calcul!$AC120</f>
        <v>2</v>
      </c>
      <c r="P121" s="10">
        <f>IF(($F120+0.5-(Calcul!$AC120*18))&gt;(P$2),1,0)+Calcul!$AC120</f>
        <v>2</v>
      </c>
      <c r="Q121" s="10">
        <f>IF(($F120+0.5-(Calcul!$AC120*18))&gt;(Q$2),1,0)+Calcul!$AC120</f>
        <v>2</v>
      </c>
      <c r="R121" s="10">
        <f>IF(($F120+0.5-(Calcul!$AC120*18))&gt;(R$2),1,0)+Calcul!$AC120</f>
        <v>2</v>
      </c>
      <c r="S121" s="10">
        <f>IF(($F120+0.5-(Calcul!$AC120*18))&gt;(S$2),1,0)+Calcul!$AC120</f>
        <v>2</v>
      </c>
      <c r="T121" s="10">
        <f>IF(($F120+0.5-(Calcul!$AC120*18))&gt;(T$2),1,0)+Calcul!$AC120</f>
        <v>2</v>
      </c>
      <c r="U121" s="10">
        <f>IF(($F120+0.5-(Calcul!$AC120*18))&gt;(U$2),1,0)+Calcul!$AC120</f>
        <v>2</v>
      </c>
      <c r="V121" s="10">
        <f>IF(($F120+0.5-(Calcul!$AC120*18))&gt;(V$2),1,0)+Calcul!$AC120</f>
        <v>2</v>
      </c>
      <c r="W121" s="10">
        <f>IF(($F120+0.5-(Calcul!$AC120*18))&gt;(W$2),1,0)+Calcul!$AC120</f>
        <v>2</v>
      </c>
      <c r="X121" s="10">
        <f>IF(($F120+0.5-(Calcul!$AC120*18))&gt;(X$2),1,0)+Calcul!$AC120</f>
        <v>2</v>
      </c>
      <c r="Y121" s="10">
        <f>IF(($F120+0.5-(Calcul!$AC120*18))&gt;(Y$2),1,0)+Calcul!$AC120</f>
        <v>2</v>
      </c>
      <c r="Z121" s="10">
        <f>IF(($F120+0.5-(Calcul!$AC120*18))&gt;(Z$2),1,0)+Calcul!$AC120</f>
        <v>2</v>
      </c>
      <c r="AA121" s="10">
        <f>IF(($F120+0.5-(Calcul!$AC120*18))&gt;(AA$2),1,0)+Calcul!$AC120</f>
        <v>2</v>
      </c>
      <c r="AB121" s="16"/>
      <c r="AC121" s="12"/>
    </row>
    <row r="122" spans="1:29" ht="15.75" customHeight="1" thickBot="1" x14ac:dyDescent="0.3">
      <c r="A122" s="121"/>
      <c r="B122" s="144"/>
      <c r="C122" s="147"/>
      <c r="D122" s="150"/>
      <c r="E122" s="153"/>
      <c r="F122" s="118"/>
      <c r="G122" s="113" t="s">
        <v>8</v>
      </c>
      <c r="H122" s="114"/>
      <c r="I122" s="115"/>
      <c r="J122" s="46">
        <f>IF((J$3+J121-J120+2)&gt;0,(J$3+J121-J120+2),0)</f>
        <v>2</v>
      </c>
      <c r="K122" s="25">
        <f t="shared" ref="K122" si="837">IF((K$3+K121-K120+2)&gt;0,(K$3+K121-K120+2),0)</f>
        <v>3</v>
      </c>
      <c r="L122" s="25">
        <f t="shared" ref="L122" si="838">IF((L$3+L121-L120+2)&gt;0,(L$3+L121-L120+2),0)</f>
        <v>2</v>
      </c>
      <c r="M122" s="25">
        <f t="shared" ref="M122" si="839">IF((M$3+M121-M120+2)&gt;0,(M$3+M121-M120+2),0)</f>
        <v>1</v>
      </c>
      <c r="N122" s="25">
        <f t="shared" ref="N122" si="840">IF((N$3+N121-N120+2)&gt;0,(N$3+N121-N120+2),0)</f>
        <v>2</v>
      </c>
      <c r="O122" s="25">
        <f t="shared" ref="O122" si="841">IF((O$3+O121-O120+2)&gt;0,(O$3+O121-O120+2),0)</f>
        <v>0</v>
      </c>
      <c r="P122" s="25">
        <f t="shared" ref="P122" si="842">IF((P$3+P121-P120+2)&gt;0,(P$3+P121-P120+2),0)</f>
        <v>3</v>
      </c>
      <c r="Q122" s="25">
        <f t="shared" ref="Q122" si="843">IF((Q$3+Q121-Q120+2)&gt;0,(Q$3+Q121-Q120+2),0)</f>
        <v>2</v>
      </c>
      <c r="R122" s="25">
        <f t="shared" ref="R122" si="844">IF((R$3+R121-R120+2)&gt;0,(R$3+R121-R120+2),0)</f>
        <v>4</v>
      </c>
      <c r="S122" s="25">
        <f t="shared" ref="S122" si="845">IF((S$3+S121-S120+2)&gt;0,(S$3+S121-S120+2),0)</f>
        <v>0</v>
      </c>
      <c r="T122" s="25">
        <f t="shared" ref="T122" si="846">IF((T$3+T121-T120+2)&gt;0,(T$3+T121-T120+2),0)</f>
        <v>4</v>
      </c>
      <c r="U122" s="25">
        <f t="shared" ref="U122" si="847">IF((U$3+U121-U120+2)&gt;0,(U$3+U121-U120+2),0)</f>
        <v>3</v>
      </c>
      <c r="V122" s="25">
        <f t="shared" ref="V122" si="848">IF((V$3+V121-V120+2)&gt;0,(V$3+V121-V120+2),0)</f>
        <v>0</v>
      </c>
      <c r="W122" s="25">
        <f t="shared" ref="W122" si="849">IF((W$3+W121-W120+2)&gt;0,(W$3+W121-W120+2),0)</f>
        <v>3</v>
      </c>
      <c r="X122" s="25">
        <f t="shared" ref="X122" si="850">IF((X$3+X121-X120+2)&gt;0,(X$3+X121-X120+2),0)</f>
        <v>0</v>
      </c>
      <c r="Y122" s="25">
        <f t="shared" ref="Y122" si="851">IF((Y$3+Y121-Y120+2)&gt;0,(Y$3+Y121-Y120+2),0)</f>
        <v>0</v>
      </c>
      <c r="Z122" s="25">
        <f t="shared" ref="Z122" si="852">IF((Z$3+Z121-Z120+2)&gt;0,(Z$3+Z121-Z120+2),0)</f>
        <v>0</v>
      </c>
      <c r="AA122" s="25">
        <f t="shared" ref="AA122" si="853">IF((AA$3+AA121-AA120+2)&gt;0,(AA$3+AA121-AA120+2),0)</f>
        <v>0</v>
      </c>
      <c r="AB122" s="13">
        <f>SUM(J122:AA122)</f>
        <v>29</v>
      </c>
      <c r="AC122" s="14"/>
    </row>
    <row r="123" spans="1:29" ht="15.75" thickBot="1" x14ac:dyDescent="0.3">
      <c r="E123" s="100"/>
      <c r="G123" s="154" t="s">
        <v>30</v>
      </c>
      <c r="H123" s="155"/>
      <c r="I123" s="155"/>
      <c r="J123" s="47">
        <f t="shared" ref="J123:AA123" si="854">IF(J119&gt;J122,(J119*10)+J122,(J122*10)+J119)</f>
        <v>20</v>
      </c>
      <c r="K123" s="48">
        <f t="shared" si="854"/>
        <v>32</v>
      </c>
      <c r="L123" s="48">
        <f t="shared" si="854"/>
        <v>32</v>
      </c>
      <c r="M123" s="48">
        <f t="shared" si="854"/>
        <v>11</v>
      </c>
      <c r="N123" s="48">
        <f t="shared" si="854"/>
        <v>22</v>
      </c>
      <c r="O123" s="48">
        <f t="shared" si="854"/>
        <v>0</v>
      </c>
      <c r="P123" s="48">
        <f t="shared" si="854"/>
        <v>32</v>
      </c>
      <c r="Q123" s="48">
        <f t="shared" si="854"/>
        <v>21</v>
      </c>
      <c r="R123" s="48">
        <f t="shared" si="854"/>
        <v>42</v>
      </c>
      <c r="S123" s="48">
        <f t="shared" si="854"/>
        <v>30</v>
      </c>
      <c r="T123" s="48">
        <f t="shared" si="854"/>
        <v>41</v>
      </c>
      <c r="U123" s="48">
        <f t="shared" si="854"/>
        <v>32</v>
      </c>
      <c r="V123" s="48">
        <f t="shared" si="854"/>
        <v>40</v>
      </c>
      <c r="W123" s="48">
        <f t="shared" si="854"/>
        <v>32</v>
      </c>
      <c r="X123" s="48">
        <f t="shared" si="854"/>
        <v>20</v>
      </c>
      <c r="Y123" s="48">
        <f t="shared" si="854"/>
        <v>0</v>
      </c>
      <c r="Z123" s="48">
        <f t="shared" si="854"/>
        <v>0</v>
      </c>
      <c r="AA123" s="49">
        <f t="shared" si="854"/>
        <v>0</v>
      </c>
      <c r="AB123" s="108">
        <f>SUM(J123:AA123)</f>
        <v>407</v>
      </c>
      <c r="AC123" s="109"/>
    </row>
    <row r="124" spans="1:29" ht="15" customHeight="1" x14ac:dyDescent="0.25">
      <c r="A124" s="119">
        <v>18</v>
      </c>
      <c r="B124" s="142" t="s">
        <v>92</v>
      </c>
      <c r="C124" s="145" t="s">
        <v>55</v>
      </c>
      <c r="D124" s="148" t="s">
        <v>56</v>
      </c>
      <c r="E124" s="151">
        <v>20.8</v>
      </c>
      <c r="F124" s="116">
        <f>Calcul!X124</f>
        <v>20</v>
      </c>
      <c r="G124" s="41" t="s">
        <v>7</v>
      </c>
      <c r="H124" s="106">
        <v>743346464</v>
      </c>
      <c r="I124" s="107">
        <v>894546999</v>
      </c>
      <c r="J124" s="7" t="str">
        <f>MID($H124,J$4,1)</f>
        <v>7</v>
      </c>
      <c r="K124" s="6" t="str">
        <f t="shared" ref="K124:R124" si="855">MID($H124,K$4,1)</f>
        <v>4</v>
      </c>
      <c r="L124" s="6" t="str">
        <f t="shared" si="855"/>
        <v>3</v>
      </c>
      <c r="M124" s="6" t="str">
        <f t="shared" si="855"/>
        <v>3</v>
      </c>
      <c r="N124" s="6" t="str">
        <f t="shared" si="855"/>
        <v>4</v>
      </c>
      <c r="O124" s="6" t="str">
        <f t="shared" si="855"/>
        <v>6</v>
      </c>
      <c r="P124" s="6" t="str">
        <f t="shared" si="855"/>
        <v>4</v>
      </c>
      <c r="Q124" s="6" t="str">
        <f t="shared" si="855"/>
        <v>6</v>
      </c>
      <c r="R124" s="6" t="str">
        <f t="shared" si="855"/>
        <v>4</v>
      </c>
      <c r="S124" s="6" t="str">
        <f>MID($I124,J$4,1)</f>
        <v>8</v>
      </c>
      <c r="T124" s="6" t="str">
        <f t="shared" ref="T124" si="856">MID($I124,K$4,1)</f>
        <v>9</v>
      </c>
      <c r="U124" s="6" t="str">
        <f t="shared" ref="U124" si="857">MID($I124,L$4,1)</f>
        <v>4</v>
      </c>
      <c r="V124" s="6" t="str">
        <f t="shared" ref="V124" si="858">MID($I124,M$4,1)</f>
        <v>5</v>
      </c>
      <c r="W124" s="6" t="str">
        <f t="shared" ref="W124" si="859">MID($I124,N$4,1)</f>
        <v>4</v>
      </c>
      <c r="X124" s="6" t="str">
        <f t="shared" ref="X124" si="860">MID($I124,O$4,1)</f>
        <v>6</v>
      </c>
      <c r="Y124" s="6" t="str">
        <f t="shared" ref="Y124" si="861">MID($I124,P$4,1)</f>
        <v>9</v>
      </c>
      <c r="Z124" s="6" t="str">
        <f t="shared" ref="Z124" si="862">MID($I124,Q$4,1)</f>
        <v>9</v>
      </c>
      <c r="AA124" s="6" t="str">
        <f t="shared" ref="AA124" si="863">MID($I124,R$4,1)</f>
        <v>9</v>
      </c>
      <c r="AB124" s="8"/>
      <c r="AC124" s="9">
        <f>J124+K124+L124+M124+N124+O124+P124+Q124+R124+S124+T124+U124+V124+W124+X124+Y124+Z124+AA124</f>
        <v>104</v>
      </c>
    </row>
    <row r="125" spans="1:29" ht="15.75" customHeight="1" x14ac:dyDescent="0.25">
      <c r="A125" s="120"/>
      <c r="B125" s="143"/>
      <c r="C125" s="146"/>
      <c r="D125" s="149"/>
      <c r="E125" s="152"/>
      <c r="F125" s="117"/>
      <c r="G125" s="122" t="s">
        <v>9</v>
      </c>
      <c r="H125" s="123"/>
      <c r="I125" s="124"/>
      <c r="J125" s="23">
        <f>IF(($F124+0.5-(Calcul!$AC124*18))&gt;(J$2),1,0)+Calcul!$AC124</f>
        <v>1</v>
      </c>
      <c r="K125" s="10">
        <f>IF(($F124+0.5-(Calcul!$AC124*18))&gt;(K$2),1,0)+Calcul!$AC124</f>
        <v>1</v>
      </c>
      <c r="L125" s="10">
        <f>IF(($F124+0.5-(Calcul!$AC124*18))&gt;(L$2),1,0)+Calcul!$AC124</f>
        <v>1</v>
      </c>
      <c r="M125" s="10">
        <f>IF(($F124+0.5-(Calcul!$AC124*18))&gt;(M$2),1,0)+Calcul!$AC124</f>
        <v>1</v>
      </c>
      <c r="N125" s="10">
        <f>IF(($F124+0.5-(Calcul!$AC124*18))&gt;(N$2),1,0)+Calcul!$AC124</f>
        <v>1</v>
      </c>
      <c r="O125" s="10">
        <f>IF(($F124+0.5-(Calcul!$AC124*18))&gt;(O$2),1,0)+Calcul!$AC124</f>
        <v>2</v>
      </c>
      <c r="P125" s="10">
        <f>IF(($F124+0.5-(Calcul!$AC124*18))&gt;(P$2),1,0)+Calcul!$AC124</f>
        <v>1</v>
      </c>
      <c r="Q125" s="10">
        <f>IF(($F124+0.5-(Calcul!$AC124*18))&gt;(Q$2),1,0)+Calcul!$AC124</f>
        <v>1</v>
      </c>
      <c r="R125" s="10">
        <f>IF(($F124+0.5-(Calcul!$AC124*18))&gt;(R$2),1,0)+Calcul!$AC124</f>
        <v>1</v>
      </c>
      <c r="S125" s="10">
        <f>IF(($F124+0.5-(Calcul!$AC124*18))&gt;(S$2),1,0)+Calcul!$AC124</f>
        <v>1</v>
      </c>
      <c r="T125" s="10">
        <f>IF(($F124+0.5-(Calcul!$AC124*18))&gt;(T$2),1,0)+Calcul!$AC124</f>
        <v>1</v>
      </c>
      <c r="U125" s="10">
        <f>IF(($F124+0.5-(Calcul!$AC124*18))&gt;(U$2),1,0)+Calcul!$AC124</f>
        <v>1</v>
      </c>
      <c r="V125" s="10">
        <f>IF(($F124+0.5-(Calcul!$AC124*18))&gt;(V$2),1,0)+Calcul!$AC124</f>
        <v>1</v>
      </c>
      <c r="W125" s="10">
        <f>IF(($F124+0.5-(Calcul!$AC124*18))&gt;(W$2),1,0)+Calcul!$AC124</f>
        <v>1</v>
      </c>
      <c r="X125" s="10">
        <f>IF(($F124+0.5-(Calcul!$AC124*18))&gt;(X$2),1,0)+Calcul!$AC124</f>
        <v>2</v>
      </c>
      <c r="Y125" s="10">
        <f>IF(($F124+0.5-(Calcul!$AC124*18))&gt;(Y$2),1,0)+Calcul!$AC124</f>
        <v>1</v>
      </c>
      <c r="Z125" s="10">
        <f>IF(($F124+0.5-(Calcul!$AC124*18))&gt;(Z$2),1,0)+Calcul!$AC124</f>
        <v>1</v>
      </c>
      <c r="AA125" s="10">
        <f>IF(($F124+0.5-(Calcul!$AC124*18))&gt;(AA$2),1,0)+Calcul!$AC124</f>
        <v>1</v>
      </c>
      <c r="AB125" s="11"/>
      <c r="AC125" s="12"/>
    </row>
    <row r="126" spans="1:29" ht="15.75" customHeight="1" thickBot="1" x14ac:dyDescent="0.3">
      <c r="A126" s="120"/>
      <c r="B126" s="144"/>
      <c r="C126" s="147"/>
      <c r="D126" s="150"/>
      <c r="E126" s="153"/>
      <c r="F126" s="118"/>
      <c r="G126" s="125" t="s">
        <v>8</v>
      </c>
      <c r="H126" s="126"/>
      <c r="I126" s="127"/>
      <c r="J126" s="43">
        <f>IF((J$3+J125-J124+2)&gt;0,(J$3+J125-J124+2),0)</f>
        <v>1</v>
      </c>
      <c r="K126" s="44">
        <f t="shared" ref="K126" si="864">IF((K$3+K125-K124+2)&gt;0,(K$3+K125-K124+2),0)</f>
        <v>2</v>
      </c>
      <c r="L126" s="44">
        <f t="shared" ref="L126" si="865">IF((L$3+L125-L124+2)&gt;0,(L$3+L125-L124+2),0)</f>
        <v>4</v>
      </c>
      <c r="M126" s="44">
        <f t="shared" ref="M126" si="866">IF((M$3+M125-M124+2)&gt;0,(M$3+M125-M124+2),0)</f>
        <v>4</v>
      </c>
      <c r="N126" s="44">
        <f t="shared" ref="N126" si="867">IF((N$3+N125-N124+2)&gt;0,(N$3+N125-N124+2),0)</f>
        <v>2</v>
      </c>
      <c r="O126" s="44">
        <f t="shared" ref="O126" si="868">IF((O$3+O125-O124+2)&gt;0,(O$3+O125-O124+2),0)</f>
        <v>3</v>
      </c>
      <c r="P126" s="44">
        <f t="shared" ref="P126" si="869">IF((P$3+P125-P124+2)&gt;0,(P$3+P125-P124+2),0)</f>
        <v>3</v>
      </c>
      <c r="Q126" s="44">
        <f t="shared" ref="Q126" si="870">IF((Q$3+Q125-Q124+2)&gt;0,(Q$3+Q125-Q124+2),0)</f>
        <v>1</v>
      </c>
      <c r="R126" s="44">
        <f t="shared" ref="R126" si="871">IF((R$3+R125-R124+2)&gt;0,(R$3+R125-R124+2),0)</f>
        <v>3</v>
      </c>
      <c r="S126" s="44">
        <f t="shared" ref="S126" si="872">IF((S$3+S125-S124+2)&gt;0,(S$3+S125-S124+2),0)</f>
        <v>0</v>
      </c>
      <c r="T126" s="44">
        <f t="shared" ref="T126" si="873">IF((T$3+T125-T124+2)&gt;0,(T$3+T125-T124+2),0)</f>
        <v>0</v>
      </c>
      <c r="U126" s="44">
        <f t="shared" ref="U126" si="874">IF((U$3+U125-U124+2)&gt;0,(U$3+U125-U124+2),0)</f>
        <v>3</v>
      </c>
      <c r="V126" s="44">
        <f t="shared" ref="V126" si="875">IF((V$3+V125-V124+2)&gt;0,(V$3+V125-V124+2),0)</f>
        <v>2</v>
      </c>
      <c r="W126" s="44">
        <f t="shared" ref="W126" si="876">IF((W$3+W125-W124+2)&gt;0,(W$3+W125-W124+2),0)</f>
        <v>2</v>
      </c>
      <c r="X126" s="44">
        <f t="shared" ref="X126" si="877">IF((X$3+X125-X124+2)&gt;0,(X$3+X125-X124+2),0)</f>
        <v>3</v>
      </c>
      <c r="Y126" s="44">
        <f t="shared" ref="Y126" si="878">IF((Y$3+Y125-Y124+2)&gt;0,(Y$3+Y125-Y124+2),0)</f>
        <v>0</v>
      </c>
      <c r="Z126" s="44">
        <f t="shared" ref="Z126" si="879">IF((Z$3+Z125-Z124+2)&gt;0,(Z$3+Z125-Z124+2),0)</f>
        <v>0</v>
      </c>
      <c r="AA126" s="44">
        <f t="shared" ref="AA126" si="880">IF((AA$3+AA125-AA124+2)&gt;0,(AA$3+AA125-AA124+2),0)</f>
        <v>0</v>
      </c>
      <c r="AB126" s="13">
        <f>SUM(J126:AA126)</f>
        <v>33</v>
      </c>
      <c r="AC126" s="14"/>
    </row>
    <row r="127" spans="1:29" ht="15" customHeight="1" x14ac:dyDescent="0.25">
      <c r="A127" s="120"/>
      <c r="B127" s="142" t="s">
        <v>93</v>
      </c>
      <c r="C127" s="145" t="s">
        <v>22</v>
      </c>
      <c r="D127" s="148" t="s">
        <v>56</v>
      </c>
      <c r="E127" s="151">
        <v>36</v>
      </c>
      <c r="F127" s="116">
        <f>Calcul!X127</f>
        <v>29</v>
      </c>
      <c r="G127" s="45" t="s">
        <v>7</v>
      </c>
      <c r="H127" s="106">
        <v>937656665</v>
      </c>
      <c r="I127" s="107">
        <v>945666999</v>
      </c>
      <c r="J127" s="7" t="str">
        <f>MID($H127,J$4,1)</f>
        <v>9</v>
      </c>
      <c r="K127" s="6" t="str">
        <f t="shared" ref="K127:R127" si="881">MID($H127,K$4,1)</f>
        <v>3</v>
      </c>
      <c r="L127" s="6" t="str">
        <f t="shared" si="881"/>
        <v>7</v>
      </c>
      <c r="M127" s="6" t="str">
        <f t="shared" si="881"/>
        <v>6</v>
      </c>
      <c r="N127" s="6" t="str">
        <f t="shared" si="881"/>
        <v>5</v>
      </c>
      <c r="O127" s="6" t="str">
        <f t="shared" si="881"/>
        <v>6</v>
      </c>
      <c r="P127" s="6" t="str">
        <f t="shared" si="881"/>
        <v>6</v>
      </c>
      <c r="Q127" s="6" t="str">
        <f t="shared" si="881"/>
        <v>6</v>
      </c>
      <c r="R127" s="6" t="str">
        <f t="shared" si="881"/>
        <v>5</v>
      </c>
      <c r="S127" s="6" t="str">
        <f>MID($I127,J$4,1)</f>
        <v>9</v>
      </c>
      <c r="T127" s="6" t="str">
        <f t="shared" ref="T127" si="882">MID($I127,K$4,1)</f>
        <v>4</v>
      </c>
      <c r="U127" s="6" t="str">
        <f t="shared" ref="U127" si="883">MID($I127,L$4,1)</f>
        <v>5</v>
      </c>
      <c r="V127" s="6" t="str">
        <f t="shared" ref="V127" si="884">MID($I127,M$4,1)</f>
        <v>6</v>
      </c>
      <c r="W127" s="6" t="str">
        <f t="shared" ref="W127" si="885">MID($I127,N$4,1)</f>
        <v>6</v>
      </c>
      <c r="X127" s="6" t="str">
        <f t="shared" ref="X127" si="886">MID($I127,O$4,1)</f>
        <v>6</v>
      </c>
      <c r="Y127" s="6" t="str">
        <f t="shared" ref="Y127" si="887">MID($I127,P$4,1)</f>
        <v>9</v>
      </c>
      <c r="Z127" s="6" t="str">
        <f t="shared" ref="Z127" si="888">MID($I127,Q$4,1)</f>
        <v>9</v>
      </c>
      <c r="AA127" s="6" t="str">
        <f t="shared" ref="AA127" si="889">MID($I127,R$4,1)</f>
        <v>9</v>
      </c>
      <c r="AB127" s="15"/>
      <c r="AC127" s="9">
        <f>J127+K127+L127+M127+N127+O127+P127+Q127+R127+S127+T127+U127+V127+W127+X127+Y127+Z127+AA127</f>
        <v>116</v>
      </c>
    </row>
    <row r="128" spans="1:29" ht="15.75" customHeight="1" x14ac:dyDescent="0.25">
      <c r="A128" s="120"/>
      <c r="B128" s="143"/>
      <c r="C128" s="146"/>
      <c r="D128" s="149"/>
      <c r="E128" s="152"/>
      <c r="F128" s="117"/>
      <c r="G128" s="110" t="s">
        <v>9</v>
      </c>
      <c r="H128" s="111"/>
      <c r="I128" s="112"/>
      <c r="J128" s="23">
        <f>IF(($F127+0.5-(Calcul!$AC127*18))&gt;(J$2),1,0)+Calcul!$AC127</f>
        <v>2</v>
      </c>
      <c r="K128" s="10">
        <f>IF(($F127+0.5-(Calcul!$AC127*18))&gt;(K$2),1,0)+Calcul!$AC127</f>
        <v>1</v>
      </c>
      <c r="L128" s="10">
        <f>IF(($F127+0.5-(Calcul!$AC127*18))&gt;(L$2),1,0)+Calcul!$AC127</f>
        <v>2</v>
      </c>
      <c r="M128" s="10">
        <f>IF(($F127+0.5-(Calcul!$AC127*18))&gt;(M$2),1,0)+Calcul!$AC127</f>
        <v>2</v>
      </c>
      <c r="N128" s="10">
        <f>IF(($F127+0.5-(Calcul!$AC127*18))&gt;(N$2),1,0)+Calcul!$AC127</f>
        <v>2</v>
      </c>
      <c r="O128" s="10">
        <f>IF(($F127+0.5-(Calcul!$AC127*18))&gt;(O$2),1,0)+Calcul!$AC127</f>
        <v>2</v>
      </c>
      <c r="P128" s="10">
        <f>IF(($F127+0.5-(Calcul!$AC127*18))&gt;(P$2),1,0)+Calcul!$AC127</f>
        <v>1</v>
      </c>
      <c r="Q128" s="10">
        <f>IF(($F127+0.5-(Calcul!$AC127*18))&gt;(Q$2),1,0)+Calcul!$AC127</f>
        <v>2</v>
      </c>
      <c r="R128" s="10">
        <f>IF(($F127+0.5-(Calcul!$AC127*18))&gt;(R$2),1,0)+Calcul!$AC127</f>
        <v>1</v>
      </c>
      <c r="S128" s="10">
        <f>IF(($F127+0.5-(Calcul!$AC127*18))&gt;(S$2),1,0)+Calcul!$AC127</f>
        <v>2</v>
      </c>
      <c r="T128" s="10">
        <f>IF(($F127+0.5-(Calcul!$AC127*18))&gt;(T$2),1,0)+Calcul!$AC127</f>
        <v>1</v>
      </c>
      <c r="U128" s="10">
        <f>IF(($F127+0.5-(Calcul!$AC127*18))&gt;(U$2),1,0)+Calcul!$AC127</f>
        <v>2</v>
      </c>
      <c r="V128" s="10">
        <f>IF(($F127+0.5-(Calcul!$AC127*18))&gt;(V$2),1,0)+Calcul!$AC127</f>
        <v>1</v>
      </c>
      <c r="W128" s="10">
        <f>IF(($F127+0.5-(Calcul!$AC127*18))&gt;(W$2),1,0)+Calcul!$AC127</f>
        <v>2</v>
      </c>
      <c r="X128" s="10">
        <f>IF(($F127+0.5-(Calcul!$AC127*18))&gt;(X$2),1,0)+Calcul!$AC127</f>
        <v>2</v>
      </c>
      <c r="Y128" s="10">
        <f>IF(($F127+0.5-(Calcul!$AC127*18))&gt;(Y$2),1,0)+Calcul!$AC127</f>
        <v>1</v>
      </c>
      <c r="Z128" s="10">
        <f>IF(($F127+0.5-(Calcul!$AC127*18))&gt;(Z$2),1,0)+Calcul!$AC127</f>
        <v>2</v>
      </c>
      <c r="AA128" s="10">
        <f>IF(($F127+0.5-(Calcul!$AC127*18))&gt;(AA$2),1,0)+Calcul!$AC127</f>
        <v>1</v>
      </c>
      <c r="AB128" s="16"/>
      <c r="AC128" s="12"/>
    </row>
    <row r="129" spans="1:29" ht="15.75" customHeight="1" thickBot="1" x14ac:dyDescent="0.3">
      <c r="A129" s="121"/>
      <c r="B129" s="144"/>
      <c r="C129" s="147"/>
      <c r="D129" s="150"/>
      <c r="E129" s="153"/>
      <c r="F129" s="118"/>
      <c r="G129" s="113" t="s">
        <v>8</v>
      </c>
      <c r="H129" s="114"/>
      <c r="I129" s="115"/>
      <c r="J129" s="46">
        <f>IF((J$3+J128-J127+2)&gt;0,(J$3+J128-J127+2),0)</f>
        <v>0</v>
      </c>
      <c r="K129" s="25">
        <f t="shared" ref="K129" si="890">IF((K$3+K128-K127+2)&gt;0,(K$3+K128-K127+2),0)</f>
        <v>3</v>
      </c>
      <c r="L129" s="25">
        <f t="shared" ref="L129" si="891">IF((L$3+L128-L127+2)&gt;0,(L$3+L128-L127+2),0)</f>
        <v>1</v>
      </c>
      <c r="M129" s="25">
        <f t="shared" ref="M129" si="892">IF((M$3+M128-M127+2)&gt;0,(M$3+M128-M127+2),0)</f>
        <v>2</v>
      </c>
      <c r="N129" s="25">
        <f t="shared" ref="N129" si="893">IF((N$3+N128-N127+2)&gt;0,(N$3+N128-N127+2),0)</f>
        <v>2</v>
      </c>
      <c r="O129" s="25">
        <f t="shared" ref="O129" si="894">IF((O$3+O128-O127+2)&gt;0,(O$3+O128-O127+2),0)</f>
        <v>3</v>
      </c>
      <c r="P129" s="25">
        <f t="shared" ref="P129" si="895">IF((P$3+P128-P127+2)&gt;0,(P$3+P128-P127+2),0)</f>
        <v>1</v>
      </c>
      <c r="Q129" s="25">
        <f t="shared" ref="Q129" si="896">IF((Q$3+Q128-Q127+2)&gt;0,(Q$3+Q128-Q127+2),0)</f>
        <v>2</v>
      </c>
      <c r="R129" s="25">
        <f t="shared" ref="R129" si="897">IF((R$3+R128-R127+2)&gt;0,(R$3+R128-R127+2),0)</f>
        <v>2</v>
      </c>
      <c r="S129" s="25">
        <f t="shared" ref="S129" si="898">IF((S$3+S128-S127+2)&gt;0,(S$3+S128-S127+2),0)</f>
        <v>0</v>
      </c>
      <c r="T129" s="25">
        <f t="shared" ref="T129" si="899">IF((T$3+T128-T127+2)&gt;0,(T$3+T128-T127+2),0)</f>
        <v>2</v>
      </c>
      <c r="U129" s="25">
        <f t="shared" ref="U129" si="900">IF((U$3+U128-U127+2)&gt;0,(U$3+U128-U127+2),0)</f>
        <v>3</v>
      </c>
      <c r="V129" s="25">
        <f t="shared" ref="V129" si="901">IF((V$3+V128-V127+2)&gt;0,(V$3+V128-V127+2),0)</f>
        <v>1</v>
      </c>
      <c r="W129" s="25">
        <f t="shared" ref="W129" si="902">IF((W$3+W128-W127+2)&gt;0,(W$3+W128-W127+2),0)</f>
        <v>1</v>
      </c>
      <c r="X129" s="25">
        <f t="shared" ref="X129" si="903">IF((X$3+X128-X127+2)&gt;0,(X$3+X128-X127+2),0)</f>
        <v>3</v>
      </c>
      <c r="Y129" s="25">
        <f t="shared" ref="Y129" si="904">IF((Y$3+Y128-Y127+2)&gt;0,(Y$3+Y128-Y127+2),0)</f>
        <v>0</v>
      </c>
      <c r="Z129" s="25">
        <f t="shared" ref="Z129" si="905">IF((Z$3+Z128-Z127+2)&gt;0,(Z$3+Z128-Z127+2),0)</f>
        <v>0</v>
      </c>
      <c r="AA129" s="25">
        <f t="shared" ref="AA129" si="906">IF((AA$3+AA128-AA127+2)&gt;0,(AA$3+AA128-AA127+2),0)</f>
        <v>0</v>
      </c>
      <c r="AB129" s="13">
        <f>SUM(J129:AA129)</f>
        <v>26</v>
      </c>
      <c r="AC129" s="14"/>
    </row>
    <row r="130" spans="1:29" ht="15.75" thickBot="1" x14ac:dyDescent="0.3">
      <c r="E130" s="100"/>
      <c r="G130" s="154" t="s">
        <v>30</v>
      </c>
      <c r="H130" s="155"/>
      <c r="I130" s="155"/>
      <c r="J130" s="47">
        <f t="shared" ref="J130:AA130" si="907">IF(J126&gt;J129,(J126*10)+J129,(J129*10)+J126)</f>
        <v>10</v>
      </c>
      <c r="K130" s="48">
        <f t="shared" si="907"/>
        <v>32</v>
      </c>
      <c r="L130" s="48">
        <f t="shared" si="907"/>
        <v>41</v>
      </c>
      <c r="M130" s="48">
        <f t="shared" si="907"/>
        <v>42</v>
      </c>
      <c r="N130" s="48">
        <f t="shared" si="907"/>
        <v>22</v>
      </c>
      <c r="O130" s="48">
        <f t="shared" si="907"/>
        <v>33</v>
      </c>
      <c r="P130" s="48">
        <f t="shared" si="907"/>
        <v>31</v>
      </c>
      <c r="Q130" s="48">
        <f t="shared" si="907"/>
        <v>21</v>
      </c>
      <c r="R130" s="48">
        <f t="shared" si="907"/>
        <v>32</v>
      </c>
      <c r="S130" s="48">
        <f t="shared" si="907"/>
        <v>0</v>
      </c>
      <c r="T130" s="48">
        <f t="shared" si="907"/>
        <v>20</v>
      </c>
      <c r="U130" s="48">
        <f t="shared" si="907"/>
        <v>33</v>
      </c>
      <c r="V130" s="48">
        <f t="shared" si="907"/>
        <v>21</v>
      </c>
      <c r="W130" s="48">
        <f t="shared" si="907"/>
        <v>21</v>
      </c>
      <c r="X130" s="48">
        <f t="shared" si="907"/>
        <v>33</v>
      </c>
      <c r="Y130" s="48">
        <f t="shared" si="907"/>
        <v>0</v>
      </c>
      <c r="Z130" s="48">
        <f t="shared" si="907"/>
        <v>0</v>
      </c>
      <c r="AA130" s="49">
        <f t="shared" si="907"/>
        <v>0</v>
      </c>
      <c r="AB130" s="108">
        <f>SUM(J130:AA130)</f>
        <v>392</v>
      </c>
      <c r="AC130" s="109"/>
    </row>
    <row r="131" spans="1:29" ht="15" customHeight="1" x14ac:dyDescent="0.25">
      <c r="A131" s="119">
        <v>19</v>
      </c>
      <c r="B131" s="142" t="s">
        <v>94</v>
      </c>
      <c r="C131" s="145" t="s">
        <v>22</v>
      </c>
      <c r="D131" s="148" t="s">
        <v>18</v>
      </c>
      <c r="E131" s="151">
        <v>25.4</v>
      </c>
      <c r="F131" s="116">
        <f>Calcul!X131</f>
        <v>24</v>
      </c>
      <c r="G131" s="41" t="s">
        <v>7</v>
      </c>
      <c r="H131" s="42">
        <v>835549476</v>
      </c>
      <c r="I131" s="52">
        <v>756556999</v>
      </c>
      <c r="J131" s="7" t="str">
        <f>MID($H131,J$4,1)</f>
        <v>8</v>
      </c>
      <c r="K131" s="6" t="str">
        <f t="shared" ref="K131:R131" si="908">MID($H131,K$4,1)</f>
        <v>3</v>
      </c>
      <c r="L131" s="6" t="str">
        <f t="shared" si="908"/>
        <v>5</v>
      </c>
      <c r="M131" s="6" t="str">
        <f t="shared" si="908"/>
        <v>5</v>
      </c>
      <c r="N131" s="6" t="str">
        <f t="shared" si="908"/>
        <v>4</v>
      </c>
      <c r="O131" s="6" t="str">
        <f t="shared" si="908"/>
        <v>9</v>
      </c>
      <c r="P131" s="6" t="str">
        <f t="shared" si="908"/>
        <v>4</v>
      </c>
      <c r="Q131" s="6" t="str">
        <f t="shared" si="908"/>
        <v>7</v>
      </c>
      <c r="R131" s="6" t="str">
        <f t="shared" si="908"/>
        <v>6</v>
      </c>
      <c r="S131" s="6" t="str">
        <f>MID($I131,J$4,1)</f>
        <v>7</v>
      </c>
      <c r="T131" s="6" t="str">
        <f t="shared" ref="T131" si="909">MID($I131,K$4,1)</f>
        <v>5</v>
      </c>
      <c r="U131" s="6" t="str">
        <f t="shared" ref="U131" si="910">MID($I131,L$4,1)</f>
        <v>6</v>
      </c>
      <c r="V131" s="6" t="str">
        <f t="shared" ref="V131" si="911">MID($I131,M$4,1)</f>
        <v>5</v>
      </c>
      <c r="W131" s="6" t="str">
        <f t="shared" ref="W131" si="912">MID($I131,N$4,1)</f>
        <v>5</v>
      </c>
      <c r="X131" s="6" t="str">
        <f t="shared" ref="X131" si="913">MID($I131,O$4,1)</f>
        <v>6</v>
      </c>
      <c r="Y131" s="6" t="str">
        <f t="shared" ref="Y131" si="914">MID($I131,P$4,1)</f>
        <v>9</v>
      </c>
      <c r="Z131" s="6" t="str">
        <f t="shared" ref="Z131" si="915">MID($I131,Q$4,1)</f>
        <v>9</v>
      </c>
      <c r="AA131" s="6" t="str">
        <f t="shared" ref="AA131" si="916">MID($I131,R$4,1)</f>
        <v>9</v>
      </c>
      <c r="AB131" s="8"/>
      <c r="AC131" s="9">
        <f>J131+K131+L131+M131+N131+O131+P131+Q131+R131+S131+T131+U131+V131+W131+X131+Y131+Z131+AA131</f>
        <v>112</v>
      </c>
    </row>
    <row r="132" spans="1:29" ht="15.75" customHeight="1" x14ac:dyDescent="0.25">
      <c r="A132" s="120"/>
      <c r="B132" s="143"/>
      <c r="C132" s="146"/>
      <c r="D132" s="149"/>
      <c r="E132" s="152"/>
      <c r="F132" s="117"/>
      <c r="G132" s="122" t="s">
        <v>9</v>
      </c>
      <c r="H132" s="123"/>
      <c r="I132" s="124"/>
      <c r="J132" s="23">
        <f>IF(($F131+0.5-(Calcul!$AC131*18))&gt;(J$2),1,0)+Calcul!$AC131</f>
        <v>2</v>
      </c>
      <c r="K132" s="10">
        <f>IF(($F131+0.5-(Calcul!$AC131*18))&gt;(K$2),1,0)+Calcul!$AC131</f>
        <v>1</v>
      </c>
      <c r="L132" s="10">
        <f>IF(($F131+0.5-(Calcul!$AC131*18))&gt;(L$2),1,0)+Calcul!$AC131</f>
        <v>1</v>
      </c>
      <c r="M132" s="10">
        <f>IF(($F131+0.5-(Calcul!$AC131*18))&gt;(M$2),1,0)+Calcul!$AC131</f>
        <v>1</v>
      </c>
      <c r="N132" s="10">
        <f>IF(($F131+0.5-(Calcul!$AC131*18))&gt;(N$2),1,0)+Calcul!$AC131</f>
        <v>1</v>
      </c>
      <c r="O132" s="10">
        <f>IF(($F131+0.5-(Calcul!$AC131*18))&gt;(O$2),1,0)+Calcul!$AC131</f>
        <v>2</v>
      </c>
      <c r="P132" s="10">
        <f>IF(($F131+0.5-(Calcul!$AC131*18))&gt;(P$2),1,0)+Calcul!$AC131</f>
        <v>1</v>
      </c>
      <c r="Q132" s="10">
        <f>IF(($F131+0.5-(Calcul!$AC131*18))&gt;(Q$2),1,0)+Calcul!$AC131</f>
        <v>2</v>
      </c>
      <c r="R132" s="10">
        <f>IF(($F131+0.5-(Calcul!$AC131*18))&gt;(R$2),1,0)+Calcul!$AC131</f>
        <v>1</v>
      </c>
      <c r="S132" s="10">
        <f>IF(($F131+0.5-(Calcul!$AC131*18))&gt;(S$2),1,0)+Calcul!$AC131</f>
        <v>2</v>
      </c>
      <c r="T132" s="10">
        <f>IF(($F131+0.5-(Calcul!$AC131*18))&gt;(T$2),1,0)+Calcul!$AC131</f>
        <v>1</v>
      </c>
      <c r="U132" s="10">
        <f>IF(($F131+0.5-(Calcul!$AC131*18))&gt;(U$2),1,0)+Calcul!$AC131</f>
        <v>1</v>
      </c>
      <c r="V132" s="10">
        <f>IF(($F131+0.5-(Calcul!$AC131*18))&gt;(V$2),1,0)+Calcul!$AC131</f>
        <v>1</v>
      </c>
      <c r="W132" s="10">
        <f>IF(($F131+0.5-(Calcul!$AC131*18))&gt;(W$2),1,0)+Calcul!$AC131</f>
        <v>1</v>
      </c>
      <c r="X132" s="10">
        <f>IF(($F131+0.5-(Calcul!$AC131*18))&gt;(X$2),1,0)+Calcul!$AC131</f>
        <v>2</v>
      </c>
      <c r="Y132" s="10">
        <f>IF(($F131+0.5-(Calcul!$AC131*18))&gt;(Y$2),1,0)+Calcul!$AC131</f>
        <v>1</v>
      </c>
      <c r="Z132" s="10">
        <f>IF(($F131+0.5-(Calcul!$AC131*18))&gt;(Z$2),1,0)+Calcul!$AC131</f>
        <v>2</v>
      </c>
      <c r="AA132" s="10">
        <f>IF(($F131+0.5-(Calcul!$AC131*18))&gt;(AA$2),1,0)+Calcul!$AC131</f>
        <v>1</v>
      </c>
      <c r="AB132" s="11"/>
      <c r="AC132" s="12"/>
    </row>
    <row r="133" spans="1:29" ht="15.75" customHeight="1" thickBot="1" x14ac:dyDescent="0.3">
      <c r="A133" s="120"/>
      <c r="B133" s="144"/>
      <c r="C133" s="147"/>
      <c r="D133" s="150"/>
      <c r="E133" s="153"/>
      <c r="F133" s="118"/>
      <c r="G133" s="125" t="s">
        <v>8</v>
      </c>
      <c r="H133" s="126"/>
      <c r="I133" s="127"/>
      <c r="J133" s="43">
        <f>IF((J$3+J132-J131+2)&gt;0,(J$3+J132-J131+2),0)</f>
        <v>1</v>
      </c>
      <c r="K133" s="44">
        <f t="shared" ref="K133" si="917">IF((K$3+K132-K131+2)&gt;0,(K$3+K132-K131+2),0)</f>
        <v>3</v>
      </c>
      <c r="L133" s="44">
        <f t="shared" ref="L133" si="918">IF((L$3+L132-L131+2)&gt;0,(L$3+L132-L131+2),0)</f>
        <v>2</v>
      </c>
      <c r="M133" s="44">
        <f t="shared" ref="M133" si="919">IF((M$3+M132-M131+2)&gt;0,(M$3+M132-M131+2),0)</f>
        <v>2</v>
      </c>
      <c r="N133" s="44">
        <f t="shared" ref="N133" si="920">IF((N$3+N132-N131+2)&gt;0,(N$3+N132-N131+2),0)</f>
        <v>2</v>
      </c>
      <c r="O133" s="44">
        <f t="shared" ref="O133" si="921">IF((O$3+O132-O131+2)&gt;0,(O$3+O132-O131+2),0)</f>
        <v>0</v>
      </c>
      <c r="P133" s="44">
        <f t="shared" ref="P133" si="922">IF((P$3+P132-P131+2)&gt;0,(P$3+P132-P131+2),0)</f>
        <v>3</v>
      </c>
      <c r="Q133" s="44">
        <f t="shared" ref="Q133" si="923">IF((Q$3+Q132-Q131+2)&gt;0,(Q$3+Q132-Q131+2),0)</f>
        <v>1</v>
      </c>
      <c r="R133" s="44">
        <f t="shared" ref="R133" si="924">IF((R$3+R132-R131+2)&gt;0,(R$3+R132-R131+2),0)</f>
        <v>1</v>
      </c>
      <c r="S133" s="44">
        <f t="shared" ref="S133" si="925">IF((S$3+S132-S131+2)&gt;0,(S$3+S132-S131+2),0)</f>
        <v>2</v>
      </c>
      <c r="T133" s="44">
        <f t="shared" ref="T133" si="926">IF((T$3+T132-T131+2)&gt;0,(T$3+T132-T131+2),0)</f>
        <v>1</v>
      </c>
      <c r="U133" s="44">
        <f t="shared" ref="U133" si="927">IF((U$3+U132-U131+2)&gt;0,(U$3+U132-U131+2),0)</f>
        <v>1</v>
      </c>
      <c r="V133" s="44">
        <f t="shared" ref="V133" si="928">IF((V$3+V132-V131+2)&gt;0,(V$3+V132-V131+2),0)</f>
        <v>2</v>
      </c>
      <c r="W133" s="44">
        <f t="shared" ref="W133" si="929">IF((W$3+W132-W131+2)&gt;0,(W$3+W132-W131+2),0)</f>
        <v>1</v>
      </c>
      <c r="X133" s="44">
        <f t="shared" ref="X133" si="930">IF((X$3+X132-X131+2)&gt;0,(X$3+X132-X131+2),0)</f>
        <v>3</v>
      </c>
      <c r="Y133" s="44">
        <f t="shared" ref="Y133" si="931">IF((Y$3+Y132-Y131+2)&gt;0,(Y$3+Y132-Y131+2),0)</f>
        <v>0</v>
      </c>
      <c r="Z133" s="44">
        <f t="shared" ref="Z133" si="932">IF((Z$3+Z132-Z131+2)&gt;0,(Z$3+Z132-Z131+2),0)</f>
        <v>0</v>
      </c>
      <c r="AA133" s="44">
        <f t="shared" ref="AA133" si="933">IF((AA$3+AA132-AA131+2)&gt;0,(AA$3+AA132-AA131+2),0)</f>
        <v>0</v>
      </c>
      <c r="AB133" s="13">
        <f>SUM(J133:AA133)</f>
        <v>25</v>
      </c>
      <c r="AC133" s="14"/>
    </row>
    <row r="134" spans="1:29" ht="15" customHeight="1" x14ac:dyDescent="0.25">
      <c r="A134" s="120"/>
      <c r="B134" s="142" t="s">
        <v>95</v>
      </c>
      <c r="C134" s="145" t="s">
        <v>22</v>
      </c>
      <c r="D134" s="148" t="s">
        <v>56</v>
      </c>
      <c r="E134" s="151">
        <v>30.2</v>
      </c>
      <c r="F134" s="116">
        <f>Calcul!X134</f>
        <v>23</v>
      </c>
      <c r="G134" s="45" t="s">
        <v>7</v>
      </c>
      <c r="H134" s="42">
        <v>945748565</v>
      </c>
      <c r="I134" s="52">
        <v>836449999</v>
      </c>
      <c r="J134" s="7" t="str">
        <f>MID($H134,J$4,1)</f>
        <v>9</v>
      </c>
      <c r="K134" s="6" t="str">
        <f t="shared" ref="K134:R134" si="934">MID($H134,K$4,1)</f>
        <v>4</v>
      </c>
      <c r="L134" s="6" t="str">
        <f t="shared" si="934"/>
        <v>5</v>
      </c>
      <c r="M134" s="6" t="str">
        <f t="shared" si="934"/>
        <v>7</v>
      </c>
      <c r="N134" s="6" t="str">
        <f t="shared" si="934"/>
        <v>4</v>
      </c>
      <c r="O134" s="6" t="str">
        <f t="shared" si="934"/>
        <v>8</v>
      </c>
      <c r="P134" s="6" t="str">
        <f t="shared" si="934"/>
        <v>5</v>
      </c>
      <c r="Q134" s="6" t="str">
        <f t="shared" si="934"/>
        <v>6</v>
      </c>
      <c r="R134" s="6" t="str">
        <f t="shared" si="934"/>
        <v>5</v>
      </c>
      <c r="S134" s="6" t="str">
        <f>MID($I134,J$4,1)</f>
        <v>8</v>
      </c>
      <c r="T134" s="6" t="str">
        <f t="shared" ref="T134" si="935">MID($I134,K$4,1)</f>
        <v>3</v>
      </c>
      <c r="U134" s="6" t="str">
        <f t="shared" ref="U134" si="936">MID($I134,L$4,1)</f>
        <v>6</v>
      </c>
      <c r="V134" s="6" t="str">
        <f t="shared" ref="V134" si="937">MID($I134,M$4,1)</f>
        <v>4</v>
      </c>
      <c r="W134" s="6" t="str">
        <f t="shared" ref="W134" si="938">MID($I134,N$4,1)</f>
        <v>4</v>
      </c>
      <c r="X134" s="6" t="str">
        <f t="shared" ref="X134" si="939">MID($I134,O$4,1)</f>
        <v>9</v>
      </c>
      <c r="Y134" s="6" t="str">
        <f t="shared" ref="Y134" si="940">MID($I134,P$4,1)</f>
        <v>9</v>
      </c>
      <c r="Z134" s="6" t="str">
        <f t="shared" ref="Z134" si="941">MID($I134,Q$4,1)</f>
        <v>9</v>
      </c>
      <c r="AA134" s="6" t="str">
        <f t="shared" ref="AA134" si="942">MID($I134,R$4,1)</f>
        <v>9</v>
      </c>
      <c r="AB134" s="15"/>
      <c r="AC134" s="9">
        <f>J134+K134+L134+M134+N134+O134+P134+Q134+R134+S134+T134+U134+V134+W134+X134+Y134+Z134+AA134</f>
        <v>114</v>
      </c>
    </row>
    <row r="135" spans="1:29" ht="15.75" customHeight="1" x14ac:dyDescent="0.25">
      <c r="A135" s="120"/>
      <c r="B135" s="143"/>
      <c r="C135" s="146"/>
      <c r="D135" s="149"/>
      <c r="E135" s="152"/>
      <c r="F135" s="117"/>
      <c r="G135" s="110" t="s">
        <v>9</v>
      </c>
      <c r="H135" s="111"/>
      <c r="I135" s="112"/>
      <c r="J135" s="23">
        <f>IF(($F134+0.5-(Calcul!$AC134*18))&gt;(J$2),1,0)+Calcul!$AC134</f>
        <v>2</v>
      </c>
      <c r="K135" s="10">
        <f>IF(($F134+0.5-(Calcul!$AC134*18))&gt;(K$2),1,0)+Calcul!$AC134</f>
        <v>1</v>
      </c>
      <c r="L135" s="10">
        <f>IF(($F134+0.5-(Calcul!$AC134*18))&gt;(L$2),1,0)+Calcul!$AC134</f>
        <v>1</v>
      </c>
      <c r="M135" s="10">
        <f>IF(($F134+0.5-(Calcul!$AC134*18))&gt;(M$2),1,0)+Calcul!$AC134</f>
        <v>1</v>
      </c>
      <c r="N135" s="10">
        <f>IF(($F134+0.5-(Calcul!$AC134*18))&gt;(N$2),1,0)+Calcul!$AC134</f>
        <v>1</v>
      </c>
      <c r="O135" s="10">
        <f>IF(($F134+0.5-(Calcul!$AC134*18))&gt;(O$2),1,0)+Calcul!$AC134</f>
        <v>2</v>
      </c>
      <c r="P135" s="10">
        <f>IF(($F134+0.5-(Calcul!$AC134*18))&gt;(P$2),1,0)+Calcul!$AC134</f>
        <v>1</v>
      </c>
      <c r="Q135" s="10">
        <f>IF(($F134+0.5-(Calcul!$AC134*18))&gt;(Q$2),1,0)+Calcul!$AC134</f>
        <v>2</v>
      </c>
      <c r="R135" s="10">
        <f>IF(($F134+0.5-(Calcul!$AC134*18))&gt;(R$2),1,0)+Calcul!$AC134</f>
        <v>1</v>
      </c>
      <c r="S135" s="10">
        <f>IF(($F134+0.5-(Calcul!$AC134*18))&gt;(S$2),1,0)+Calcul!$AC134</f>
        <v>2</v>
      </c>
      <c r="T135" s="10">
        <f>IF(($F134+0.5-(Calcul!$AC134*18))&gt;(T$2),1,0)+Calcul!$AC134</f>
        <v>1</v>
      </c>
      <c r="U135" s="10">
        <f>IF(($F134+0.5-(Calcul!$AC134*18))&gt;(U$2),1,0)+Calcul!$AC134</f>
        <v>1</v>
      </c>
      <c r="V135" s="10">
        <f>IF(($F134+0.5-(Calcul!$AC134*18))&gt;(V$2),1,0)+Calcul!$AC134</f>
        <v>1</v>
      </c>
      <c r="W135" s="10">
        <f>IF(($F134+0.5-(Calcul!$AC134*18))&gt;(W$2),1,0)+Calcul!$AC134</f>
        <v>1</v>
      </c>
      <c r="X135" s="10">
        <f>IF(($F134+0.5-(Calcul!$AC134*18))&gt;(X$2),1,0)+Calcul!$AC134</f>
        <v>2</v>
      </c>
      <c r="Y135" s="10">
        <f>IF(($F134+0.5-(Calcul!$AC134*18))&gt;(Y$2),1,0)+Calcul!$AC134</f>
        <v>1</v>
      </c>
      <c r="Z135" s="10">
        <f>IF(($F134+0.5-(Calcul!$AC134*18))&gt;(Z$2),1,0)+Calcul!$AC134</f>
        <v>1</v>
      </c>
      <c r="AA135" s="10">
        <f>IF(($F134+0.5-(Calcul!$AC134*18))&gt;(AA$2),1,0)+Calcul!$AC134</f>
        <v>1</v>
      </c>
      <c r="AB135" s="16"/>
      <c r="AC135" s="12"/>
    </row>
    <row r="136" spans="1:29" ht="15.75" customHeight="1" thickBot="1" x14ac:dyDescent="0.3">
      <c r="A136" s="121"/>
      <c r="B136" s="144"/>
      <c r="C136" s="147"/>
      <c r="D136" s="150"/>
      <c r="E136" s="153"/>
      <c r="F136" s="118"/>
      <c r="G136" s="113" t="s">
        <v>8</v>
      </c>
      <c r="H136" s="114"/>
      <c r="I136" s="115"/>
      <c r="J136" s="46">
        <f>IF((J$3+J135-J134+2)&gt;0,(J$3+J135-J134+2),0)</f>
        <v>0</v>
      </c>
      <c r="K136" s="25">
        <f t="shared" ref="K136" si="943">IF((K$3+K135-K134+2)&gt;0,(K$3+K135-K134+2),0)</f>
        <v>2</v>
      </c>
      <c r="L136" s="25">
        <f t="shared" ref="L136" si="944">IF((L$3+L135-L134+2)&gt;0,(L$3+L135-L134+2),0)</f>
        <v>2</v>
      </c>
      <c r="M136" s="25">
        <f t="shared" ref="M136" si="945">IF((M$3+M135-M134+2)&gt;0,(M$3+M135-M134+2),0)</f>
        <v>0</v>
      </c>
      <c r="N136" s="25">
        <f t="shared" ref="N136" si="946">IF((N$3+N135-N134+2)&gt;0,(N$3+N135-N134+2),0)</f>
        <v>2</v>
      </c>
      <c r="O136" s="25">
        <f t="shared" ref="O136" si="947">IF((O$3+O135-O134+2)&gt;0,(O$3+O135-O134+2),0)</f>
        <v>1</v>
      </c>
      <c r="P136" s="25">
        <f t="shared" ref="P136" si="948">IF((P$3+P135-P134+2)&gt;0,(P$3+P135-P134+2),0)</f>
        <v>2</v>
      </c>
      <c r="Q136" s="25">
        <f t="shared" ref="Q136" si="949">IF((Q$3+Q135-Q134+2)&gt;0,(Q$3+Q135-Q134+2),0)</f>
        <v>2</v>
      </c>
      <c r="R136" s="25">
        <f t="shared" ref="R136" si="950">IF((R$3+R135-R134+2)&gt;0,(R$3+R135-R134+2),0)</f>
        <v>2</v>
      </c>
      <c r="S136" s="25">
        <f t="shared" ref="S136" si="951">IF((S$3+S135-S134+2)&gt;0,(S$3+S135-S134+2),0)</f>
        <v>1</v>
      </c>
      <c r="T136" s="25">
        <f t="shared" ref="T136" si="952">IF((T$3+T135-T134+2)&gt;0,(T$3+T135-T134+2),0)</f>
        <v>3</v>
      </c>
      <c r="U136" s="25">
        <f t="shared" ref="U136" si="953">IF((U$3+U135-U134+2)&gt;0,(U$3+U135-U134+2),0)</f>
        <v>1</v>
      </c>
      <c r="V136" s="25">
        <f t="shared" ref="V136" si="954">IF((V$3+V135-V134+2)&gt;0,(V$3+V135-V134+2),0)</f>
        <v>3</v>
      </c>
      <c r="W136" s="25">
        <f t="shared" ref="W136" si="955">IF((W$3+W135-W134+2)&gt;0,(W$3+W135-W134+2),0)</f>
        <v>2</v>
      </c>
      <c r="X136" s="25">
        <f t="shared" ref="X136" si="956">IF((X$3+X135-X134+2)&gt;0,(X$3+X135-X134+2),0)</f>
        <v>0</v>
      </c>
      <c r="Y136" s="25">
        <f t="shared" ref="Y136" si="957">IF((Y$3+Y135-Y134+2)&gt;0,(Y$3+Y135-Y134+2),0)</f>
        <v>0</v>
      </c>
      <c r="Z136" s="25">
        <f t="shared" ref="Z136" si="958">IF((Z$3+Z135-Z134+2)&gt;0,(Z$3+Z135-Z134+2),0)</f>
        <v>0</v>
      </c>
      <c r="AA136" s="25">
        <f t="shared" ref="AA136" si="959">IF((AA$3+AA135-AA134+2)&gt;0,(AA$3+AA135-AA134+2),0)</f>
        <v>0</v>
      </c>
      <c r="AB136" s="13">
        <f>SUM(J136:AA136)</f>
        <v>23</v>
      </c>
      <c r="AC136" s="14"/>
    </row>
    <row r="137" spans="1:29" ht="15.75" thickBot="1" x14ac:dyDescent="0.3">
      <c r="E137" s="100"/>
      <c r="G137" s="154" t="s">
        <v>30</v>
      </c>
      <c r="H137" s="155"/>
      <c r="I137" s="155"/>
      <c r="J137" s="47">
        <f t="shared" ref="J137:AA137" si="960">IF(J133&gt;J136,(J133*10)+J136,(J136*10)+J133)</f>
        <v>10</v>
      </c>
      <c r="K137" s="48">
        <f t="shared" si="960"/>
        <v>32</v>
      </c>
      <c r="L137" s="48">
        <f t="shared" si="960"/>
        <v>22</v>
      </c>
      <c r="M137" s="48">
        <f t="shared" si="960"/>
        <v>20</v>
      </c>
      <c r="N137" s="48">
        <f t="shared" si="960"/>
        <v>22</v>
      </c>
      <c r="O137" s="48">
        <f t="shared" si="960"/>
        <v>10</v>
      </c>
      <c r="P137" s="48">
        <f t="shared" si="960"/>
        <v>32</v>
      </c>
      <c r="Q137" s="48">
        <f t="shared" si="960"/>
        <v>21</v>
      </c>
      <c r="R137" s="48">
        <f t="shared" si="960"/>
        <v>21</v>
      </c>
      <c r="S137" s="48">
        <f t="shared" si="960"/>
        <v>21</v>
      </c>
      <c r="T137" s="48">
        <f t="shared" si="960"/>
        <v>31</v>
      </c>
      <c r="U137" s="48">
        <f t="shared" si="960"/>
        <v>11</v>
      </c>
      <c r="V137" s="48">
        <f t="shared" si="960"/>
        <v>32</v>
      </c>
      <c r="W137" s="48">
        <f t="shared" si="960"/>
        <v>21</v>
      </c>
      <c r="X137" s="48">
        <f t="shared" si="960"/>
        <v>30</v>
      </c>
      <c r="Y137" s="48">
        <f t="shared" si="960"/>
        <v>0</v>
      </c>
      <c r="Z137" s="48">
        <f t="shared" si="960"/>
        <v>0</v>
      </c>
      <c r="AA137" s="49">
        <f t="shared" si="960"/>
        <v>0</v>
      </c>
      <c r="AB137" s="108">
        <f>SUM(J137:AA137)</f>
        <v>336</v>
      </c>
      <c r="AC137" s="109"/>
    </row>
    <row r="138" spans="1:29" ht="15" customHeight="1" x14ac:dyDescent="0.25">
      <c r="A138" s="119">
        <v>20</v>
      </c>
      <c r="B138" s="142" t="s">
        <v>96</v>
      </c>
      <c r="C138" s="145" t="s">
        <v>55</v>
      </c>
      <c r="D138" s="148" t="s">
        <v>56</v>
      </c>
      <c r="E138" s="151">
        <v>24.7</v>
      </c>
      <c r="F138" s="116">
        <f>Calcul!X138</f>
        <v>24</v>
      </c>
      <c r="G138" s="41" t="s">
        <v>7</v>
      </c>
      <c r="H138" s="42">
        <v>725556467</v>
      </c>
      <c r="I138" s="52">
        <v>765455999</v>
      </c>
      <c r="J138" s="7" t="str">
        <f>MID($H138,J$4,1)</f>
        <v>7</v>
      </c>
      <c r="K138" s="6" t="str">
        <f t="shared" ref="K138:R138" si="961">MID($H138,K$4,1)</f>
        <v>2</v>
      </c>
      <c r="L138" s="6" t="str">
        <f t="shared" si="961"/>
        <v>5</v>
      </c>
      <c r="M138" s="6" t="str">
        <f t="shared" si="961"/>
        <v>5</v>
      </c>
      <c r="N138" s="6" t="str">
        <f t="shared" si="961"/>
        <v>5</v>
      </c>
      <c r="O138" s="6" t="str">
        <f t="shared" si="961"/>
        <v>6</v>
      </c>
      <c r="P138" s="6" t="str">
        <f t="shared" si="961"/>
        <v>4</v>
      </c>
      <c r="Q138" s="6" t="str">
        <f t="shared" si="961"/>
        <v>6</v>
      </c>
      <c r="R138" s="6" t="str">
        <f t="shared" si="961"/>
        <v>7</v>
      </c>
      <c r="S138" s="6" t="str">
        <f>MID($I138,J$4,1)</f>
        <v>7</v>
      </c>
      <c r="T138" s="6" t="str">
        <f t="shared" ref="T138" si="962">MID($I138,K$4,1)</f>
        <v>6</v>
      </c>
      <c r="U138" s="6" t="str">
        <f t="shared" ref="U138" si="963">MID($I138,L$4,1)</f>
        <v>5</v>
      </c>
      <c r="V138" s="6" t="str">
        <f t="shared" ref="V138" si="964">MID($I138,M$4,1)</f>
        <v>4</v>
      </c>
      <c r="W138" s="6" t="str">
        <f t="shared" ref="W138" si="965">MID($I138,N$4,1)</f>
        <v>5</v>
      </c>
      <c r="X138" s="6" t="str">
        <f t="shared" ref="X138" si="966">MID($I138,O$4,1)</f>
        <v>5</v>
      </c>
      <c r="Y138" s="6" t="str">
        <f t="shared" ref="Y138" si="967">MID($I138,P$4,1)</f>
        <v>9</v>
      </c>
      <c r="Z138" s="6" t="str">
        <f t="shared" ref="Z138" si="968">MID($I138,Q$4,1)</f>
        <v>9</v>
      </c>
      <c r="AA138" s="6" t="str">
        <f t="shared" ref="AA138" si="969">MID($I138,R$4,1)</f>
        <v>9</v>
      </c>
      <c r="AB138" s="8"/>
      <c r="AC138" s="9">
        <f>J138+K138+L138+M138+N138+O138+P138+Q138+R138+S138+T138+U138+V138+W138+X138+Y138+Z138+AA138</f>
        <v>106</v>
      </c>
    </row>
    <row r="139" spans="1:29" ht="15.75" customHeight="1" x14ac:dyDescent="0.25">
      <c r="A139" s="120"/>
      <c r="B139" s="143"/>
      <c r="C139" s="146"/>
      <c r="D139" s="149"/>
      <c r="E139" s="152"/>
      <c r="F139" s="117"/>
      <c r="G139" s="122" t="s">
        <v>9</v>
      </c>
      <c r="H139" s="123"/>
      <c r="I139" s="124"/>
      <c r="J139" s="23">
        <f>IF(($F138+0.5-(Calcul!$AC138*18))&gt;(J$2),1,0)+Calcul!$AC138</f>
        <v>2</v>
      </c>
      <c r="K139" s="10">
        <f>IF(($F138+0.5-(Calcul!$AC138*18))&gt;(K$2),1,0)+Calcul!$AC138</f>
        <v>1</v>
      </c>
      <c r="L139" s="10">
        <f>IF(($F138+0.5-(Calcul!$AC138*18))&gt;(L$2),1,0)+Calcul!$AC138</f>
        <v>1</v>
      </c>
      <c r="M139" s="10">
        <f>IF(($F138+0.5-(Calcul!$AC138*18))&gt;(M$2),1,0)+Calcul!$AC138</f>
        <v>1</v>
      </c>
      <c r="N139" s="10">
        <f>IF(($F138+0.5-(Calcul!$AC138*18))&gt;(N$2),1,0)+Calcul!$AC138</f>
        <v>1</v>
      </c>
      <c r="O139" s="10">
        <f>IF(($F138+0.5-(Calcul!$AC138*18))&gt;(O$2),1,0)+Calcul!$AC138</f>
        <v>2</v>
      </c>
      <c r="P139" s="10">
        <f>IF(($F138+0.5-(Calcul!$AC138*18))&gt;(P$2),1,0)+Calcul!$AC138</f>
        <v>1</v>
      </c>
      <c r="Q139" s="10">
        <f>IF(($F138+0.5-(Calcul!$AC138*18))&gt;(Q$2),1,0)+Calcul!$AC138</f>
        <v>2</v>
      </c>
      <c r="R139" s="10">
        <f>IF(($F138+0.5-(Calcul!$AC138*18))&gt;(R$2),1,0)+Calcul!$AC138</f>
        <v>1</v>
      </c>
      <c r="S139" s="10">
        <f>IF(($F138+0.5-(Calcul!$AC138*18))&gt;(S$2),1,0)+Calcul!$AC138</f>
        <v>2</v>
      </c>
      <c r="T139" s="10">
        <f>IF(($F138+0.5-(Calcul!$AC138*18))&gt;(T$2),1,0)+Calcul!$AC138</f>
        <v>1</v>
      </c>
      <c r="U139" s="10">
        <f>IF(($F138+0.5-(Calcul!$AC138*18))&gt;(U$2),1,0)+Calcul!$AC138</f>
        <v>1</v>
      </c>
      <c r="V139" s="10">
        <f>IF(($F138+0.5-(Calcul!$AC138*18))&gt;(V$2),1,0)+Calcul!$AC138</f>
        <v>1</v>
      </c>
      <c r="W139" s="10">
        <f>IF(($F138+0.5-(Calcul!$AC138*18))&gt;(W$2),1,0)+Calcul!$AC138</f>
        <v>1</v>
      </c>
      <c r="X139" s="10">
        <f>IF(($F138+0.5-(Calcul!$AC138*18))&gt;(X$2),1,0)+Calcul!$AC138</f>
        <v>2</v>
      </c>
      <c r="Y139" s="10">
        <f>IF(($F138+0.5-(Calcul!$AC138*18))&gt;(Y$2),1,0)+Calcul!$AC138</f>
        <v>1</v>
      </c>
      <c r="Z139" s="10">
        <f>IF(($F138+0.5-(Calcul!$AC138*18))&gt;(Z$2),1,0)+Calcul!$AC138</f>
        <v>2</v>
      </c>
      <c r="AA139" s="10">
        <f>IF(($F138+0.5-(Calcul!$AC138*18))&gt;(AA$2),1,0)+Calcul!$AC138</f>
        <v>1</v>
      </c>
      <c r="AB139" s="11"/>
      <c r="AC139" s="12"/>
    </row>
    <row r="140" spans="1:29" ht="15.75" customHeight="1" thickBot="1" x14ac:dyDescent="0.3">
      <c r="A140" s="120"/>
      <c r="B140" s="144"/>
      <c r="C140" s="147"/>
      <c r="D140" s="150"/>
      <c r="E140" s="153"/>
      <c r="F140" s="118"/>
      <c r="G140" s="125" t="s">
        <v>8</v>
      </c>
      <c r="H140" s="126"/>
      <c r="I140" s="127"/>
      <c r="J140" s="43">
        <f>IF((J$3+J139-J138+2)&gt;0,(J$3+J139-J138+2),0)</f>
        <v>2</v>
      </c>
      <c r="K140" s="44">
        <f t="shared" ref="K140" si="970">IF((K$3+K139-K138+2)&gt;0,(K$3+K139-K138+2),0)</f>
        <v>4</v>
      </c>
      <c r="L140" s="44">
        <f t="shared" ref="L140" si="971">IF((L$3+L139-L138+2)&gt;0,(L$3+L139-L138+2),0)</f>
        <v>2</v>
      </c>
      <c r="M140" s="44">
        <f t="shared" ref="M140" si="972">IF((M$3+M139-M138+2)&gt;0,(M$3+M139-M138+2),0)</f>
        <v>2</v>
      </c>
      <c r="N140" s="44">
        <f t="shared" ref="N140" si="973">IF((N$3+N139-N138+2)&gt;0,(N$3+N139-N138+2),0)</f>
        <v>1</v>
      </c>
      <c r="O140" s="44">
        <f t="shared" ref="O140" si="974">IF((O$3+O139-O138+2)&gt;0,(O$3+O139-O138+2),0)</f>
        <v>3</v>
      </c>
      <c r="P140" s="44">
        <f t="shared" ref="P140" si="975">IF((P$3+P139-P138+2)&gt;0,(P$3+P139-P138+2),0)</f>
        <v>3</v>
      </c>
      <c r="Q140" s="44">
        <f t="shared" ref="Q140" si="976">IF((Q$3+Q139-Q138+2)&gt;0,(Q$3+Q139-Q138+2),0)</f>
        <v>2</v>
      </c>
      <c r="R140" s="44">
        <f t="shared" ref="R140" si="977">IF((R$3+R139-R138+2)&gt;0,(R$3+R139-R138+2),0)</f>
        <v>0</v>
      </c>
      <c r="S140" s="44">
        <f t="shared" ref="S140" si="978">IF((S$3+S139-S138+2)&gt;0,(S$3+S139-S138+2),0)</f>
        <v>2</v>
      </c>
      <c r="T140" s="44">
        <f t="shared" ref="T140" si="979">IF((T$3+T139-T138+2)&gt;0,(T$3+T139-T138+2),0)</f>
        <v>0</v>
      </c>
      <c r="U140" s="44">
        <f t="shared" ref="U140" si="980">IF((U$3+U139-U138+2)&gt;0,(U$3+U139-U138+2),0)</f>
        <v>2</v>
      </c>
      <c r="V140" s="44">
        <f t="shared" ref="V140" si="981">IF((V$3+V139-V138+2)&gt;0,(V$3+V139-V138+2),0)</f>
        <v>3</v>
      </c>
      <c r="W140" s="44">
        <f t="shared" ref="W140" si="982">IF((W$3+W139-W138+2)&gt;0,(W$3+W139-W138+2),0)</f>
        <v>1</v>
      </c>
      <c r="X140" s="44">
        <f t="shared" ref="X140" si="983">IF((X$3+X139-X138+2)&gt;0,(X$3+X139-X138+2),0)</f>
        <v>4</v>
      </c>
      <c r="Y140" s="44">
        <f t="shared" ref="Y140" si="984">IF((Y$3+Y139-Y138+2)&gt;0,(Y$3+Y139-Y138+2),0)</f>
        <v>0</v>
      </c>
      <c r="Z140" s="44">
        <f t="shared" ref="Z140" si="985">IF((Z$3+Z139-Z138+2)&gt;0,(Z$3+Z139-Z138+2),0)</f>
        <v>0</v>
      </c>
      <c r="AA140" s="44">
        <f t="shared" ref="AA140" si="986">IF((AA$3+AA139-AA138+2)&gt;0,(AA$3+AA139-AA138+2),0)</f>
        <v>0</v>
      </c>
      <c r="AB140" s="13">
        <f>SUM(J140:AA140)</f>
        <v>31</v>
      </c>
      <c r="AC140" s="14"/>
    </row>
    <row r="141" spans="1:29" ht="15" customHeight="1" x14ac:dyDescent="0.25">
      <c r="A141" s="120"/>
      <c r="B141" s="142" t="s">
        <v>97</v>
      </c>
      <c r="C141" s="145" t="s">
        <v>22</v>
      </c>
      <c r="D141" s="148" t="s">
        <v>56</v>
      </c>
      <c r="E141" s="151">
        <v>34.1</v>
      </c>
      <c r="F141" s="116">
        <f>Calcul!X141</f>
        <v>27</v>
      </c>
      <c r="G141" s="45" t="s">
        <v>7</v>
      </c>
      <c r="H141" s="42">
        <v>944759347</v>
      </c>
      <c r="I141" s="52">
        <v>755665999</v>
      </c>
      <c r="J141" s="7" t="str">
        <f>MID($H141,J$4,1)</f>
        <v>9</v>
      </c>
      <c r="K141" s="6" t="str">
        <f t="shared" ref="K141:R141" si="987">MID($H141,K$4,1)</f>
        <v>4</v>
      </c>
      <c r="L141" s="6" t="str">
        <f t="shared" si="987"/>
        <v>4</v>
      </c>
      <c r="M141" s="6" t="str">
        <f t="shared" si="987"/>
        <v>7</v>
      </c>
      <c r="N141" s="6" t="str">
        <f t="shared" si="987"/>
        <v>5</v>
      </c>
      <c r="O141" s="6" t="str">
        <f t="shared" si="987"/>
        <v>9</v>
      </c>
      <c r="P141" s="6" t="str">
        <f t="shared" si="987"/>
        <v>3</v>
      </c>
      <c r="Q141" s="6" t="str">
        <f t="shared" si="987"/>
        <v>4</v>
      </c>
      <c r="R141" s="6" t="str">
        <f t="shared" si="987"/>
        <v>7</v>
      </c>
      <c r="S141" s="6" t="str">
        <f>MID($I141,J$4,1)</f>
        <v>7</v>
      </c>
      <c r="T141" s="6" t="str">
        <f t="shared" ref="T141" si="988">MID($I141,K$4,1)</f>
        <v>5</v>
      </c>
      <c r="U141" s="6" t="str">
        <f t="shared" ref="U141" si="989">MID($I141,L$4,1)</f>
        <v>5</v>
      </c>
      <c r="V141" s="6" t="str">
        <f t="shared" ref="V141" si="990">MID($I141,M$4,1)</f>
        <v>6</v>
      </c>
      <c r="W141" s="6" t="str">
        <f t="shared" ref="W141" si="991">MID($I141,N$4,1)</f>
        <v>6</v>
      </c>
      <c r="X141" s="6" t="str">
        <f t="shared" ref="X141" si="992">MID($I141,O$4,1)</f>
        <v>5</v>
      </c>
      <c r="Y141" s="6" t="str">
        <f t="shared" ref="Y141" si="993">MID($I141,P$4,1)</f>
        <v>9</v>
      </c>
      <c r="Z141" s="6" t="str">
        <f t="shared" ref="Z141" si="994">MID($I141,Q$4,1)</f>
        <v>9</v>
      </c>
      <c r="AA141" s="6" t="str">
        <f t="shared" ref="AA141" si="995">MID($I141,R$4,1)</f>
        <v>9</v>
      </c>
      <c r="AB141" s="15"/>
      <c r="AC141" s="9">
        <f>J141+K141+L141+M141+N141+O141+P141+Q141+R141+S141+T141+U141+V141+W141+X141+Y141+Z141+AA141</f>
        <v>113</v>
      </c>
    </row>
    <row r="142" spans="1:29" ht="15.75" customHeight="1" x14ac:dyDescent="0.25">
      <c r="A142" s="120"/>
      <c r="B142" s="143"/>
      <c r="C142" s="146"/>
      <c r="D142" s="149"/>
      <c r="E142" s="152"/>
      <c r="F142" s="117"/>
      <c r="G142" s="110" t="s">
        <v>9</v>
      </c>
      <c r="H142" s="111"/>
      <c r="I142" s="112"/>
      <c r="J142" s="23">
        <f>IF(($F141+0.5-(Calcul!$AC141*18))&gt;(J$2),1,0)+Calcul!$AC141</f>
        <v>2</v>
      </c>
      <c r="K142" s="10">
        <f>IF(($F141+0.5-(Calcul!$AC141*18))&gt;(K$2),1,0)+Calcul!$AC141</f>
        <v>1</v>
      </c>
      <c r="L142" s="10">
        <f>IF(($F141+0.5-(Calcul!$AC141*18))&gt;(L$2),1,0)+Calcul!$AC141</f>
        <v>2</v>
      </c>
      <c r="M142" s="10">
        <f>IF(($F141+0.5-(Calcul!$AC141*18))&gt;(M$2),1,0)+Calcul!$AC141</f>
        <v>1</v>
      </c>
      <c r="N142" s="10">
        <f>IF(($F141+0.5-(Calcul!$AC141*18))&gt;(N$2),1,0)+Calcul!$AC141</f>
        <v>2</v>
      </c>
      <c r="O142" s="10">
        <f>IF(($F141+0.5-(Calcul!$AC141*18))&gt;(O$2),1,0)+Calcul!$AC141</f>
        <v>2</v>
      </c>
      <c r="P142" s="10">
        <f>IF(($F141+0.5-(Calcul!$AC141*18))&gt;(P$2),1,0)+Calcul!$AC141</f>
        <v>1</v>
      </c>
      <c r="Q142" s="10">
        <f>IF(($F141+0.5-(Calcul!$AC141*18))&gt;(Q$2),1,0)+Calcul!$AC141</f>
        <v>2</v>
      </c>
      <c r="R142" s="10">
        <f>IF(($F141+0.5-(Calcul!$AC141*18))&gt;(R$2),1,0)+Calcul!$AC141</f>
        <v>1</v>
      </c>
      <c r="S142" s="10">
        <f>IF(($F141+0.5-(Calcul!$AC141*18))&gt;(S$2),1,0)+Calcul!$AC141</f>
        <v>2</v>
      </c>
      <c r="T142" s="10">
        <f>IF(($F141+0.5-(Calcul!$AC141*18))&gt;(T$2),1,0)+Calcul!$AC141</f>
        <v>1</v>
      </c>
      <c r="U142" s="10">
        <f>IF(($F141+0.5-(Calcul!$AC141*18))&gt;(U$2),1,0)+Calcul!$AC141</f>
        <v>2</v>
      </c>
      <c r="V142" s="10">
        <f>IF(($F141+0.5-(Calcul!$AC141*18))&gt;(V$2),1,0)+Calcul!$AC141</f>
        <v>1</v>
      </c>
      <c r="W142" s="10">
        <f>IF(($F141+0.5-(Calcul!$AC141*18))&gt;(W$2),1,0)+Calcul!$AC141</f>
        <v>1</v>
      </c>
      <c r="X142" s="10">
        <f>IF(($F141+0.5-(Calcul!$AC141*18))&gt;(X$2),1,0)+Calcul!$AC141</f>
        <v>2</v>
      </c>
      <c r="Y142" s="10">
        <f>IF(($F141+0.5-(Calcul!$AC141*18))&gt;(Y$2),1,0)+Calcul!$AC141</f>
        <v>1</v>
      </c>
      <c r="Z142" s="10">
        <f>IF(($F141+0.5-(Calcul!$AC141*18))&gt;(Z$2),1,0)+Calcul!$AC141</f>
        <v>2</v>
      </c>
      <c r="AA142" s="10">
        <f>IF(($F141+0.5-(Calcul!$AC141*18))&gt;(AA$2),1,0)+Calcul!$AC141</f>
        <v>1</v>
      </c>
      <c r="AB142" s="16"/>
      <c r="AC142" s="12"/>
    </row>
    <row r="143" spans="1:29" ht="15.75" customHeight="1" thickBot="1" x14ac:dyDescent="0.3">
      <c r="A143" s="121"/>
      <c r="B143" s="144"/>
      <c r="C143" s="147"/>
      <c r="D143" s="150"/>
      <c r="E143" s="153"/>
      <c r="F143" s="118"/>
      <c r="G143" s="113" t="s">
        <v>8</v>
      </c>
      <c r="H143" s="114"/>
      <c r="I143" s="115"/>
      <c r="J143" s="46">
        <f>IF((J$3+J142-J141+2)&gt;0,(J$3+J142-J141+2),0)</f>
        <v>0</v>
      </c>
      <c r="K143" s="25">
        <f t="shared" ref="K143" si="996">IF((K$3+K142-K141+2)&gt;0,(K$3+K142-K141+2),0)</f>
        <v>2</v>
      </c>
      <c r="L143" s="25">
        <f t="shared" ref="L143" si="997">IF((L$3+L142-L141+2)&gt;0,(L$3+L142-L141+2),0)</f>
        <v>4</v>
      </c>
      <c r="M143" s="25">
        <f t="shared" ref="M143" si="998">IF((M$3+M142-M141+2)&gt;0,(M$3+M142-M141+2),0)</f>
        <v>0</v>
      </c>
      <c r="N143" s="25">
        <f t="shared" ref="N143" si="999">IF((N$3+N142-N141+2)&gt;0,(N$3+N142-N141+2),0)</f>
        <v>2</v>
      </c>
      <c r="O143" s="25">
        <f t="shared" ref="O143" si="1000">IF((O$3+O142-O141+2)&gt;0,(O$3+O142-O141+2),0)</f>
        <v>0</v>
      </c>
      <c r="P143" s="25">
        <f t="shared" ref="P143" si="1001">IF((P$3+P142-P141+2)&gt;0,(P$3+P142-P141+2),0)</f>
        <v>4</v>
      </c>
      <c r="Q143" s="25">
        <f t="shared" ref="Q143" si="1002">IF((Q$3+Q142-Q141+2)&gt;0,(Q$3+Q142-Q141+2),0)</f>
        <v>4</v>
      </c>
      <c r="R143" s="25">
        <f t="shared" ref="R143" si="1003">IF((R$3+R142-R141+2)&gt;0,(R$3+R142-R141+2),0)</f>
        <v>0</v>
      </c>
      <c r="S143" s="25">
        <f t="shared" ref="S143" si="1004">IF((S$3+S142-S141+2)&gt;0,(S$3+S142-S141+2),0)</f>
        <v>2</v>
      </c>
      <c r="T143" s="25">
        <f t="shared" ref="T143" si="1005">IF((T$3+T142-T141+2)&gt;0,(T$3+T142-T141+2),0)</f>
        <v>1</v>
      </c>
      <c r="U143" s="25">
        <f t="shared" ref="U143" si="1006">IF((U$3+U142-U141+2)&gt;0,(U$3+U142-U141+2),0)</f>
        <v>3</v>
      </c>
      <c r="V143" s="25">
        <f t="shared" ref="V143" si="1007">IF((V$3+V142-V141+2)&gt;0,(V$3+V142-V141+2),0)</f>
        <v>1</v>
      </c>
      <c r="W143" s="25">
        <f t="shared" ref="W143" si="1008">IF((W$3+W142-W141+2)&gt;0,(W$3+W142-W141+2),0)</f>
        <v>0</v>
      </c>
      <c r="X143" s="25">
        <f t="shared" ref="X143" si="1009">IF((X$3+X142-X141+2)&gt;0,(X$3+X142-X141+2),0)</f>
        <v>4</v>
      </c>
      <c r="Y143" s="25">
        <f t="shared" ref="Y143" si="1010">IF((Y$3+Y142-Y141+2)&gt;0,(Y$3+Y142-Y141+2),0)</f>
        <v>0</v>
      </c>
      <c r="Z143" s="25">
        <f t="shared" ref="Z143" si="1011">IF((Z$3+Z142-Z141+2)&gt;0,(Z$3+Z142-Z141+2),0)</f>
        <v>0</v>
      </c>
      <c r="AA143" s="25">
        <f t="shared" ref="AA143" si="1012">IF((AA$3+AA142-AA141+2)&gt;0,(AA$3+AA142-AA141+2),0)</f>
        <v>0</v>
      </c>
      <c r="AB143" s="13">
        <f>SUM(J143:AA143)</f>
        <v>27</v>
      </c>
      <c r="AC143" s="14"/>
    </row>
    <row r="144" spans="1:29" ht="15.75" thickBot="1" x14ac:dyDescent="0.3">
      <c r="E144" s="100"/>
      <c r="G144" s="154" t="s">
        <v>30</v>
      </c>
      <c r="H144" s="155"/>
      <c r="I144" s="155"/>
      <c r="J144" s="47">
        <f t="shared" ref="J144:AA144" si="1013">IF(J140&gt;J143,(J140*10)+J143,(J143*10)+J140)</f>
        <v>20</v>
      </c>
      <c r="K144" s="48">
        <f t="shared" si="1013"/>
        <v>42</v>
      </c>
      <c r="L144" s="48">
        <f t="shared" si="1013"/>
        <v>42</v>
      </c>
      <c r="M144" s="48">
        <f t="shared" si="1013"/>
        <v>20</v>
      </c>
      <c r="N144" s="48">
        <f t="shared" si="1013"/>
        <v>21</v>
      </c>
      <c r="O144" s="48">
        <f t="shared" si="1013"/>
        <v>30</v>
      </c>
      <c r="P144" s="48">
        <f t="shared" si="1013"/>
        <v>43</v>
      </c>
      <c r="Q144" s="48">
        <f t="shared" si="1013"/>
        <v>42</v>
      </c>
      <c r="R144" s="48">
        <f t="shared" si="1013"/>
        <v>0</v>
      </c>
      <c r="S144" s="48">
        <f t="shared" si="1013"/>
        <v>22</v>
      </c>
      <c r="T144" s="48">
        <f t="shared" si="1013"/>
        <v>10</v>
      </c>
      <c r="U144" s="48">
        <f t="shared" si="1013"/>
        <v>32</v>
      </c>
      <c r="V144" s="48">
        <f t="shared" si="1013"/>
        <v>31</v>
      </c>
      <c r="W144" s="48">
        <f t="shared" si="1013"/>
        <v>10</v>
      </c>
      <c r="X144" s="48">
        <f t="shared" si="1013"/>
        <v>44</v>
      </c>
      <c r="Y144" s="48">
        <f t="shared" si="1013"/>
        <v>0</v>
      </c>
      <c r="Z144" s="48">
        <f t="shared" si="1013"/>
        <v>0</v>
      </c>
      <c r="AA144" s="49">
        <f t="shared" si="1013"/>
        <v>0</v>
      </c>
      <c r="AB144" s="108">
        <f>SUM(J144:AA144)</f>
        <v>409</v>
      </c>
      <c r="AC144" s="109"/>
    </row>
    <row r="145" spans="1:29" ht="15" customHeight="1" x14ac:dyDescent="0.25">
      <c r="A145" s="119">
        <v>21</v>
      </c>
      <c r="B145" s="142" t="s">
        <v>98</v>
      </c>
      <c r="C145" s="145" t="s">
        <v>22</v>
      </c>
      <c r="D145" s="148" t="s">
        <v>56</v>
      </c>
      <c r="E145" s="151">
        <v>29.7</v>
      </c>
      <c r="F145" s="116">
        <f>Calcul!X145</f>
        <v>23</v>
      </c>
      <c r="G145" s="41" t="s">
        <v>7</v>
      </c>
      <c r="H145" s="42">
        <v>795656445</v>
      </c>
      <c r="I145" s="52">
        <v>744956999</v>
      </c>
      <c r="J145" s="7" t="str">
        <f>MID($H145,J$4,1)</f>
        <v>7</v>
      </c>
      <c r="K145" s="6" t="str">
        <f t="shared" ref="K145:R145" si="1014">MID($H145,K$4,1)</f>
        <v>9</v>
      </c>
      <c r="L145" s="6" t="str">
        <f t="shared" si="1014"/>
        <v>5</v>
      </c>
      <c r="M145" s="6" t="str">
        <f t="shared" si="1014"/>
        <v>6</v>
      </c>
      <c r="N145" s="6" t="str">
        <f t="shared" si="1014"/>
        <v>5</v>
      </c>
      <c r="O145" s="6" t="str">
        <f t="shared" si="1014"/>
        <v>6</v>
      </c>
      <c r="P145" s="6" t="str">
        <f t="shared" si="1014"/>
        <v>4</v>
      </c>
      <c r="Q145" s="6" t="str">
        <f t="shared" si="1014"/>
        <v>4</v>
      </c>
      <c r="R145" s="6" t="str">
        <f t="shared" si="1014"/>
        <v>5</v>
      </c>
      <c r="S145" s="6" t="str">
        <f>MID($I145,J$4,1)</f>
        <v>7</v>
      </c>
      <c r="T145" s="6" t="str">
        <f t="shared" ref="T145" si="1015">MID($I145,K$4,1)</f>
        <v>4</v>
      </c>
      <c r="U145" s="6" t="str">
        <f t="shared" ref="U145" si="1016">MID($I145,L$4,1)</f>
        <v>4</v>
      </c>
      <c r="V145" s="6" t="str">
        <f t="shared" ref="V145" si="1017">MID($I145,M$4,1)</f>
        <v>9</v>
      </c>
      <c r="W145" s="6" t="str">
        <f t="shared" ref="W145" si="1018">MID($I145,N$4,1)</f>
        <v>5</v>
      </c>
      <c r="X145" s="6" t="str">
        <f t="shared" ref="X145" si="1019">MID($I145,O$4,1)</f>
        <v>6</v>
      </c>
      <c r="Y145" s="6" t="str">
        <f t="shared" ref="Y145" si="1020">MID($I145,P$4,1)</f>
        <v>9</v>
      </c>
      <c r="Z145" s="6" t="str">
        <f t="shared" ref="Z145" si="1021">MID($I145,Q$4,1)</f>
        <v>9</v>
      </c>
      <c r="AA145" s="6" t="str">
        <f t="shared" ref="AA145" si="1022">MID($I145,R$4,1)</f>
        <v>9</v>
      </c>
      <c r="AB145" s="8"/>
      <c r="AC145" s="9">
        <f>J145+K145+L145+M145+N145+O145+P145+Q145+R145+S145+T145+U145+V145+W145+X145+Y145+Z145+AA145</f>
        <v>113</v>
      </c>
    </row>
    <row r="146" spans="1:29" ht="15.75" customHeight="1" x14ac:dyDescent="0.25">
      <c r="A146" s="120"/>
      <c r="B146" s="143"/>
      <c r="C146" s="146"/>
      <c r="D146" s="149"/>
      <c r="E146" s="152"/>
      <c r="F146" s="117"/>
      <c r="G146" s="122" t="s">
        <v>9</v>
      </c>
      <c r="H146" s="123"/>
      <c r="I146" s="124"/>
      <c r="J146" s="23">
        <f>IF(($F145+0.5-(Calcul!$AC145*18))&gt;(J$2),1,0)+Calcul!$AC145</f>
        <v>2</v>
      </c>
      <c r="K146" s="10">
        <f>IF(($F145+0.5-(Calcul!$AC145*18))&gt;(K$2),1,0)+Calcul!$AC145</f>
        <v>1</v>
      </c>
      <c r="L146" s="10">
        <f>IF(($F145+0.5-(Calcul!$AC145*18))&gt;(L$2),1,0)+Calcul!$AC145</f>
        <v>1</v>
      </c>
      <c r="M146" s="10">
        <f>IF(($F145+0.5-(Calcul!$AC145*18))&gt;(M$2),1,0)+Calcul!$AC145</f>
        <v>1</v>
      </c>
      <c r="N146" s="10">
        <f>IF(($F145+0.5-(Calcul!$AC145*18))&gt;(N$2),1,0)+Calcul!$AC145</f>
        <v>1</v>
      </c>
      <c r="O146" s="10">
        <f>IF(($F145+0.5-(Calcul!$AC145*18))&gt;(O$2),1,0)+Calcul!$AC145</f>
        <v>2</v>
      </c>
      <c r="P146" s="10">
        <f>IF(($F145+0.5-(Calcul!$AC145*18))&gt;(P$2),1,0)+Calcul!$AC145</f>
        <v>1</v>
      </c>
      <c r="Q146" s="10">
        <f>IF(($F145+0.5-(Calcul!$AC145*18))&gt;(Q$2),1,0)+Calcul!$AC145</f>
        <v>2</v>
      </c>
      <c r="R146" s="10">
        <f>IF(($F145+0.5-(Calcul!$AC145*18))&gt;(R$2),1,0)+Calcul!$AC145</f>
        <v>1</v>
      </c>
      <c r="S146" s="10">
        <f>IF(($F145+0.5-(Calcul!$AC145*18))&gt;(S$2),1,0)+Calcul!$AC145</f>
        <v>2</v>
      </c>
      <c r="T146" s="10">
        <f>IF(($F145+0.5-(Calcul!$AC145*18))&gt;(T$2),1,0)+Calcul!$AC145</f>
        <v>1</v>
      </c>
      <c r="U146" s="10">
        <f>IF(($F145+0.5-(Calcul!$AC145*18))&gt;(U$2),1,0)+Calcul!$AC145</f>
        <v>1</v>
      </c>
      <c r="V146" s="10">
        <f>IF(($F145+0.5-(Calcul!$AC145*18))&gt;(V$2),1,0)+Calcul!$AC145</f>
        <v>1</v>
      </c>
      <c r="W146" s="10">
        <f>IF(($F145+0.5-(Calcul!$AC145*18))&gt;(W$2),1,0)+Calcul!$AC145</f>
        <v>1</v>
      </c>
      <c r="X146" s="10">
        <f>IF(($F145+0.5-(Calcul!$AC145*18))&gt;(X$2),1,0)+Calcul!$AC145</f>
        <v>2</v>
      </c>
      <c r="Y146" s="10">
        <f>IF(($F145+0.5-(Calcul!$AC145*18))&gt;(Y$2),1,0)+Calcul!$AC145</f>
        <v>1</v>
      </c>
      <c r="Z146" s="10">
        <f>IF(($F145+0.5-(Calcul!$AC145*18))&gt;(Z$2),1,0)+Calcul!$AC145</f>
        <v>1</v>
      </c>
      <c r="AA146" s="10">
        <f>IF(($F145+0.5-(Calcul!$AC145*18))&gt;(AA$2),1,0)+Calcul!$AC145</f>
        <v>1</v>
      </c>
      <c r="AB146" s="11"/>
      <c r="AC146" s="12"/>
    </row>
    <row r="147" spans="1:29" ht="15.75" customHeight="1" thickBot="1" x14ac:dyDescent="0.3">
      <c r="A147" s="120"/>
      <c r="B147" s="144"/>
      <c r="C147" s="147"/>
      <c r="D147" s="150"/>
      <c r="E147" s="153"/>
      <c r="F147" s="118"/>
      <c r="G147" s="125" t="s">
        <v>8</v>
      </c>
      <c r="H147" s="126"/>
      <c r="I147" s="127"/>
      <c r="J147" s="43">
        <f>IF((J$3+J146-J145+2)&gt;0,(J$3+J146-J145+2),0)</f>
        <v>2</v>
      </c>
      <c r="K147" s="44">
        <f t="shared" ref="K147" si="1023">IF((K$3+K146-K145+2)&gt;0,(K$3+K146-K145+2),0)</f>
        <v>0</v>
      </c>
      <c r="L147" s="44">
        <f t="shared" ref="L147" si="1024">IF((L$3+L146-L145+2)&gt;0,(L$3+L146-L145+2),0)</f>
        <v>2</v>
      </c>
      <c r="M147" s="44">
        <f t="shared" ref="M147" si="1025">IF((M$3+M146-M145+2)&gt;0,(M$3+M146-M145+2),0)</f>
        <v>1</v>
      </c>
      <c r="N147" s="44">
        <f t="shared" ref="N147" si="1026">IF((N$3+N146-N145+2)&gt;0,(N$3+N146-N145+2),0)</f>
        <v>1</v>
      </c>
      <c r="O147" s="44">
        <f t="shared" ref="O147" si="1027">IF((O$3+O146-O145+2)&gt;0,(O$3+O146-O145+2),0)</f>
        <v>3</v>
      </c>
      <c r="P147" s="44">
        <f t="shared" ref="P147" si="1028">IF((P$3+P146-P145+2)&gt;0,(P$3+P146-P145+2),0)</f>
        <v>3</v>
      </c>
      <c r="Q147" s="44">
        <f t="shared" ref="Q147" si="1029">IF((Q$3+Q146-Q145+2)&gt;0,(Q$3+Q146-Q145+2),0)</f>
        <v>4</v>
      </c>
      <c r="R147" s="44">
        <f t="shared" ref="R147" si="1030">IF((R$3+R146-R145+2)&gt;0,(R$3+R146-R145+2),0)</f>
        <v>2</v>
      </c>
      <c r="S147" s="44">
        <f t="shared" ref="S147" si="1031">IF((S$3+S146-S145+2)&gt;0,(S$3+S146-S145+2),0)</f>
        <v>2</v>
      </c>
      <c r="T147" s="44">
        <f t="shared" ref="T147" si="1032">IF((T$3+T146-T145+2)&gt;0,(T$3+T146-T145+2),0)</f>
        <v>2</v>
      </c>
      <c r="U147" s="44">
        <f t="shared" ref="U147" si="1033">IF((U$3+U146-U145+2)&gt;0,(U$3+U146-U145+2),0)</f>
        <v>3</v>
      </c>
      <c r="V147" s="44">
        <f t="shared" ref="V147" si="1034">IF((V$3+V146-V145+2)&gt;0,(V$3+V146-V145+2),0)</f>
        <v>0</v>
      </c>
      <c r="W147" s="44">
        <f t="shared" ref="W147" si="1035">IF((W$3+W146-W145+2)&gt;0,(W$3+W146-W145+2),0)</f>
        <v>1</v>
      </c>
      <c r="X147" s="44">
        <f t="shared" ref="X147" si="1036">IF((X$3+X146-X145+2)&gt;0,(X$3+X146-X145+2),0)</f>
        <v>3</v>
      </c>
      <c r="Y147" s="44">
        <f t="shared" ref="Y147" si="1037">IF((Y$3+Y146-Y145+2)&gt;0,(Y$3+Y146-Y145+2),0)</f>
        <v>0</v>
      </c>
      <c r="Z147" s="44">
        <f t="shared" ref="Z147" si="1038">IF((Z$3+Z146-Z145+2)&gt;0,(Z$3+Z146-Z145+2),0)</f>
        <v>0</v>
      </c>
      <c r="AA147" s="44">
        <f t="shared" ref="AA147" si="1039">IF((AA$3+AA146-AA145+2)&gt;0,(AA$3+AA146-AA145+2),0)</f>
        <v>0</v>
      </c>
      <c r="AB147" s="13">
        <f>SUM(J147:AA147)</f>
        <v>29</v>
      </c>
      <c r="AC147" s="14"/>
    </row>
    <row r="148" spans="1:29" ht="15" customHeight="1" x14ac:dyDescent="0.25">
      <c r="A148" s="120"/>
      <c r="B148" s="142" t="s">
        <v>99</v>
      </c>
      <c r="C148" s="145" t="s">
        <v>22</v>
      </c>
      <c r="D148" s="148" t="s">
        <v>56</v>
      </c>
      <c r="E148" s="151">
        <v>30.4</v>
      </c>
      <c r="F148" s="116">
        <f>Calcul!X148</f>
        <v>24</v>
      </c>
      <c r="G148" s="45" t="s">
        <v>7</v>
      </c>
      <c r="H148" s="42">
        <v>655546956</v>
      </c>
      <c r="I148" s="52">
        <v>849545999</v>
      </c>
      <c r="J148" s="7" t="str">
        <f>MID($H148,J$4,1)</f>
        <v>6</v>
      </c>
      <c r="K148" s="6" t="str">
        <f t="shared" ref="K148:R148" si="1040">MID($H148,K$4,1)</f>
        <v>5</v>
      </c>
      <c r="L148" s="6" t="str">
        <f t="shared" si="1040"/>
        <v>5</v>
      </c>
      <c r="M148" s="6" t="str">
        <f t="shared" si="1040"/>
        <v>5</v>
      </c>
      <c r="N148" s="6" t="str">
        <f t="shared" si="1040"/>
        <v>4</v>
      </c>
      <c r="O148" s="6" t="str">
        <f t="shared" si="1040"/>
        <v>6</v>
      </c>
      <c r="P148" s="6" t="str">
        <f t="shared" si="1040"/>
        <v>9</v>
      </c>
      <c r="Q148" s="6" t="str">
        <f t="shared" si="1040"/>
        <v>5</v>
      </c>
      <c r="R148" s="6" t="str">
        <f t="shared" si="1040"/>
        <v>6</v>
      </c>
      <c r="S148" s="6" t="str">
        <f>MID($I148,J$4,1)</f>
        <v>8</v>
      </c>
      <c r="T148" s="6" t="str">
        <f t="shared" ref="T148" si="1041">MID($I148,K$4,1)</f>
        <v>4</v>
      </c>
      <c r="U148" s="6" t="str">
        <f t="shared" ref="U148" si="1042">MID($I148,L$4,1)</f>
        <v>9</v>
      </c>
      <c r="V148" s="6" t="str">
        <f t="shared" ref="V148" si="1043">MID($I148,M$4,1)</f>
        <v>5</v>
      </c>
      <c r="W148" s="6" t="str">
        <f t="shared" ref="W148" si="1044">MID($I148,N$4,1)</f>
        <v>4</v>
      </c>
      <c r="X148" s="6" t="str">
        <f t="shared" ref="X148" si="1045">MID($I148,O$4,1)</f>
        <v>5</v>
      </c>
      <c r="Y148" s="6" t="str">
        <f t="shared" ref="Y148" si="1046">MID($I148,P$4,1)</f>
        <v>9</v>
      </c>
      <c r="Z148" s="6" t="str">
        <f t="shared" ref="Z148" si="1047">MID($I148,Q$4,1)</f>
        <v>9</v>
      </c>
      <c r="AA148" s="6" t="str">
        <f t="shared" ref="AA148" si="1048">MID($I148,R$4,1)</f>
        <v>9</v>
      </c>
      <c r="AB148" s="15"/>
      <c r="AC148" s="9">
        <f>J148+K148+L148+M148+N148+O148+P148+Q148+R148+S148+T148+U148+V148+W148+X148+Y148+Z148+AA148</f>
        <v>113</v>
      </c>
    </row>
    <row r="149" spans="1:29" ht="15.75" customHeight="1" x14ac:dyDescent="0.25">
      <c r="A149" s="120"/>
      <c r="B149" s="143"/>
      <c r="C149" s="146"/>
      <c r="D149" s="149"/>
      <c r="E149" s="152"/>
      <c r="F149" s="117"/>
      <c r="G149" s="110" t="s">
        <v>9</v>
      </c>
      <c r="H149" s="111"/>
      <c r="I149" s="112"/>
      <c r="J149" s="23">
        <f>IF(($F148+0.5-(Calcul!$AC148*18))&gt;(J$2),1,0)+Calcul!$AC148</f>
        <v>2</v>
      </c>
      <c r="K149" s="10">
        <f>IF(($F148+0.5-(Calcul!$AC148*18))&gt;(K$2),1,0)+Calcul!$AC148</f>
        <v>1</v>
      </c>
      <c r="L149" s="10">
        <f>IF(($F148+0.5-(Calcul!$AC148*18))&gt;(L$2),1,0)+Calcul!$AC148</f>
        <v>1</v>
      </c>
      <c r="M149" s="10">
        <f>IF(($F148+0.5-(Calcul!$AC148*18))&gt;(M$2),1,0)+Calcul!$AC148</f>
        <v>1</v>
      </c>
      <c r="N149" s="10">
        <f>IF(($F148+0.5-(Calcul!$AC148*18))&gt;(N$2),1,0)+Calcul!$AC148</f>
        <v>1</v>
      </c>
      <c r="O149" s="10">
        <f>IF(($F148+0.5-(Calcul!$AC148*18))&gt;(O$2),1,0)+Calcul!$AC148</f>
        <v>2</v>
      </c>
      <c r="P149" s="10">
        <f>IF(($F148+0.5-(Calcul!$AC148*18))&gt;(P$2),1,0)+Calcul!$AC148</f>
        <v>1</v>
      </c>
      <c r="Q149" s="10">
        <f>IF(($F148+0.5-(Calcul!$AC148*18))&gt;(Q$2),1,0)+Calcul!$AC148</f>
        <v>2</v>
      </c>
      <c r="R149" s="10">
        <f>IF(($F148+0.5-(Calcul!$AC148*18))&gt;(R$2),1,0)+Calcul!$AC148</f>
        <v>1</v>
      </c>
      <c r="S149" s="10">
        <f>IF(($F148+0.5-(Calcul!$AC148*18))&gt;(S$2),1,0)+Calcul!$AC148</f>
        <v>2</v>
      </c>
      <c r="T149" s="10">
        <f>IF(($F148+0.5-(Calcul!$AC148*18))&gt;(T$2),1,0)+Calcul!$AC148</f>
        <v>1</v>
      </c>
      <c r="U149" s="10">
        <f>IF(($F148+0.5-(Calcul!$AC148*18))&gt;(U$2),1,0)+Calcul!$AC148</f>
        <v>1</v>
      </c>
      <c r="V149" s="10">
        <f>IF(($F148+0.5-(Calcul!$AC148*18))&gt;(V$2),1,0)+Calcul!$AC148</f>
        <v>1</v>
      </c>
      <c r="W149" s="10">
        <f>IF(($F148+0.5-(Calcul!$AC148*18))&gt;(W$2),1,0)+Calcul!$AC148</f>
        <v>1</v>
      </c>
      <c r="X149" s="10">
        <f>IF(($F148+0.5-(Calcul!$AC148*18))&gt;(X$2),1,0)+Calcul!$AC148</f>
        <v>2</v>
      </c>
      <c r="Y149" s="10">
        <f>IF(($F148+0.5-(Calcul!$AC148*18))&gt;(Y$2),1,0)+Calcul!$AC148</f>
        <v>1</v>
      </c>
      <c r="Z149" s="10">
        <f>IF(($F148+0.5-(Calcul!$AC148*18))&gt;(Z$2),1,0)+Calcul!$AC148</f>
        <v>2</v>
      </c>
      <c r="AA149" s="10">
        <f>IF(($F148+0.5-(Calcul!$AC148*18))&gt;(AA$2),1,0)+Calcul!$AC148</f>
        <v>1</v>
      </c>
      <c r="AB149" s="16"/>
      <c r="AC149" s="12"/>
    </row>
    <row r="150" spans="1:29" ht="15.75" customHeight="1" thickBot="1" x14ac:dyDescent="0.3">
      <c r="A150" s="121"/>
      <c r="B150" s="144"/>
      <c r="C150" s="147"/>
      <c r="D150" s="150"/>
      <c r="E150" s="153"/>
      <c r="F150" s="118"/>
      <c r="G150" s="113" t="s">
        <v>8</v>
      </c>
      <c r="H150" s="114"/>
      <c r="I150" s="115"/>
      <c r="J150" s="46">
        <f>IF((J$3+J149-J148+2)&gt;0,(J$3+J149-J148+2),0)</f>
        <v>3</v>
      </c>
      <c r="K150" s="25">
        <f t="shared" ref="K150" si="1049">IF((K$3+K149-K148+2)&gt;0,(K$3+K149-K148+2),0)</f>
        <v>1</v>
      </c>
      <c r="L150" s="25">
        <f t="shared" ref="L150" si="1050">IF((L$3+L149-L148+2)&gt;0,(L$3+L149-L148+2),0)</f>
        <v>2</v>
      </c>
      <c r="M150" s="25">
        <f t="shared" ref="M150" si="1051">IF((M$3+M149-M148+2)&gt;0,(M$3+M149-M148+2),0)</f>
        <v>2</v>
      </c>
      <c r="N150" s="25">
        <f t="shared" ref="N150" si="1052">IF((N$3+N149-N148+2)&gt;0,(N$3+N149-N148+2),0)</f>
        <v>2</v>
      </c>
      <c r="O150" s="25">
        <f t="shared" ref="O150" si="1053">IF((O$3+O149-O148+2)&gt;0,(O$3+O149-O148+2),0)</f>
        <v>3</v>
      </c>
      <c r="P150" s="25">
        <f t="shared" ref="P150" si="1054">IF((P$3+P149-P148+2)&gt;0,(P$3+P149-P148+2),0)</f>
        <v>0</v>
      </c>
      <c r="Q150" s="25">
        <f t="shared" ref="Q150" si="1055">IF((Q$3+Q149-Q148+2)&gt;0,(Q$3+Q149-Q148+2),0)</f>
        <v>3</v>
      </c>
      <c r="R150" s="25">
        <f t="shared" ref="R150" si="1056">IF((R$3+R149-R148+2)&gt;0,(R$3+R149-R148+2),0)</f>
        <v>1</v>
      </c>
      <c r="S150" s="25">
        <f t="shared" ref="S150" si="1057">IF((S$3+S149-S148+2)&gt;0,(S$3+S149-S148+2),0)</f>
        <v>1</v>
      </c>
      <c r="T150" s="25">
        <f t="shared" ref="T150" si="1058">IF((T$3+T149-T148+2)&gt;0,(T$3+T149-T148+2),0)</f>
        <v>2</v>
      </c>
      <c r="U150" s="25">
        <f t="shared" ref="U150" si="1059">IF((U$3+U149-U148+2)&gt;0,(U$3+U149-U148+2),0)</f>
        <v>0</v>
      </c>
      <c r="V150" s="25">
        <f t="shared" ref="V150" si="1060">IF((V$3+V149-V148+2)&gt;0,(V$3+V149-V148+2),0)</f>
        <v>2</v>
      </c>
      <c r="W150" s="25">
        <f t="shared" ref="W150" si="1061">IF((W$3+W149-W148+2)&gt;0,(W$3+W149-W148+2),0)</f>
        <v>2</v>
      </c>
      <c r="X150" s="25">
        <f t="shared" ref="X150" si="1062">IF((X$3+X149-X148+2)&gt;0,(X$3+X149-X148+2),0)</f>
        <v>4</v>
      </c>
      <c r="Y150" s="25">
        <f t="shared" ref="Y150" si="1063">IF((Y$3+Y149-Y148+2)&gt;0,(Y$3+Y149-Y148+2),0)</f>
        <v>0</v>
      </c>
      <c r="Z150" s="25">
        <f t="shared" ref="Z150" si="1064">IF((Z$3+Z149-Z148+2)&gt;0,(Z$3+Z149-Z148+2),0)</f>
        <v>0</v>
      </c>
      <c r="AA150" s="25">
        <f t="shared" ref="AA150" si="1065">IF((AA$3+AA149-AA148+2)&gt;0,(AA$3+AA149-AA148+2),0)</f>
        <v>0</v>
      </c>
      <c r="AB150" s="13">
        <f>SUM(J150:AA150)</f>
        <v>28</v>
      </c>
      <c r="AC150" s="14"/>
    </row>
    <row r="151" spans="1:29" ht="15.75" thickBot="1" x14ac:dyDescent="0.3">
      <c r="E151" s="100"/>
      <c r="G151" s="154" t="s">
        <v>30</v>
      </c>
      <c r="H151" s="155"/>
      <c r="I151" s="155"/>
      <c r="J151" s="47">
        <f t="shared" ref="J151:AA151" si="1066">IF(J147&gt;J150,(J147*10)+J150,(J150*10)+J147)</f>
        <v>32</v>
      </c>
      <c r="K151" s="48">
        <f t="shared" si="1066"/>
        <v>10</v>
      </c>
      <c r="L151" s="48">
        <f t="shared" si="1066"/>
        <v>22</v>
      </c>
      <c r="M151" s="48">
        <f t="shared" si="1066"/>
        <v>21</v>
      </c>
      <c r="N151" s="48">
        <f t="shared" si="1066"/>
        <v>21</v>
      </c>
      <c r="O151" s="48">
        <f t="shared" si="1066"/>
        <v>33</v>
      </c>
      <c r="P151" s="48">
        <f t="shared" si="1066"/>
        <v>30</v>
      </c>
      <c r="Q151" s="48">
        <f t="shared" si="1066"/>
        <v>43</v>
      </c>
      <c r="R151" s="48">
        <f t="shared" si="1066"/>
        <v>21</v>
      </c>
      <c r="S151" s="48">
        <f t="shared" si="1066"/>
        <v>21</v>
      </c>
      <c r="T151" s="48">
        <f t="shared" si="1066"/>
        <v>22</v>
      </c>
      <c r="U151" s="48">
        <f t="shared" si="1066"/>
        <v>30</v>
      </c>
      <c r="V151" s="48">
        <f t="shared" si="1066"/>
        <v>20</v>
      </c>
      <c r="W151" s="48">
        <f t="shared" si="1066"/>
        <v>21</v>
      </c>
      <c r="X151" s="48">
        <f t="shared" si="1066"/>
        <v>43</v>
      </c>
      <c r="Y151" s="48">
        <f t="shared" si="1066"/>
        <v>0</v>
      </c>
      <c r="Z151" s="48">
        <f t="shared" si="1066"/>
        <v>0</v>
      </c>
      <c r="AA151" s="49">
        <f t="shared" si="1066"/>
        <v>0</v>
      </c>
      <c r="AB151" s="108">
        <f>SUM(J151:AA151)</f>
        <v>390</v>
      </c>
      <c r="AC151" s="109"/>
    </row>
    <row r="152" spans="1:29" ht="15" customHeight="1" x14ac:dyDescent="0.25">
      <c r="A152" s="119">
        <v>22</v>
      </c>
      <c r="B152" s="142" t="s">
        <v>100</v>
      </c>
      <c r="C152" s="145" t="s">
        <v>55</v>
      </c>
      <c r="D152" s="148" t="s">
        <v>56</v>
      </c>
      <c r="E152" s="151">
        <v>21.5</v>
      </c>
      <c r="F152" s="116">
        <f>Calcul!X152</f>
        <v>21</v>
      </c>
      <c r="G152" s="41" t="s">
        <v>7</v>
      </c>
      <c r="H152" s="42">
        <v>766556666</v>
      </c>
      <c r="I152" s="52">
        <v>744655999</v>
      </c>
      <c r="J152" s="7" t="str">
        <f>MID($H152,J$4,1)</f>
        <v>7</v>
      </c>
      <c r="K152" s="6" t="str">
        <f t="shared" ref="K152:R152" si="1067">MID($H152,K$4,1)</f>
        <v>6</v>
      </c>
      <c r="L152" s="6" t="str">
        <f t="shared" si="1067"/>
        <v>6</v>
      </c>
      <c r="M152" s="6" t="str">
        <f t="shared" si="1067"/>
        <v>5</v>
      </c>
      <c r="N152" s="6" t="str">
        <f t="shared" si="1067"/>
        <v>5</v>
      </c>
      <c r="O152" s="6" t="str">
        <f t="shared" si="1067"/>
        <v>6</v>
      </c>
      <c r="P152" s="6" t="str">
        <f t="shared" si="1067"/>
        <v>6</v>
      </c>
      <c r="Q152" s="6" t="str">
        <f t="shared" si="1067"/>
        <v>6</v>
      </c>
      <c r="R152" s="6" t="str">
        <f t="shared" si="1067"/>
        <v>6</v>
      </c>
      <c r="S152" s="6" t="str">
        <f>MID($I152,J$4,1)</f>
        <v>7</v>
      </c>
      <c r="T152" s="6" t="str">
        <f t="shared" ref="T152" si="1068">MID($I152,K$4,1)</f>
        <v>4</v>
      </c>
      <c r="U152" s="6" t="str">
        <f t="shared" ref="U152" si="1069">MID($I152,L$4,1)</f>
        <v>4</v>
      </c>
      <c r="V152" s="6" t="str">
        <f t="shared" ref="V152" si="1070">MID($I152,M$4,1)</f>
        <v>6</v>
      </c>
      <c r="W152" s="6" t="str">
        <f t="shared" ref="W152" si="1071">MID($I152,N$4,1)</f>
        <v>5</v>
      </c>
      <c r="X152" s="6" t="str">
        <f t="shared" ref="X152" si="1072">MID($I152,O$4,1)</f>
        <v>5</v>
      </c>
      <c r="Y152" s="6" t="str">
        <f t="shared" ref="Y152" si="1073">MID($I152,P$4,1)</f>
        <v>9</v>
      </c>
      <c r="Z152" s="6" t="str">
        <f t="shared" ref="Z152" si="1074">MID($I152,Q$4,1)</f>
        <v>9</v>
      </c>
      <c r="AA152" s="6" t="str">
        <f t="shared" ref="AA152" si="1075">MID($I152,R$4,1)</f>
        <v>9</v>
      </c>
      <c r="AB152" s="8"/>
      <c r="AC152" s="9">
        <f>J152+K152+L152+M152+N152+O152+P152+Q152+R152+S152+T152+U152+V152+W152+X152+Y152+Z152+AA152</f>
        <v>111</v>
      </c>
    </row>
    <row r="153" spans="1:29" ht="15.75" customHeight="1" x14ac:dyDescent="0.25">
      <c r="A153" s="120"/>
      <c r="B153" s="143"/>
      <c r="C153" s="146"/>
      <c r="D153" s="149"/>
      <c r="E153" s="152"/>
      <c r="F153" s="117"/>
      <c r="G153" s="122" t="s">
        <v>9</v>
      </c>
      <c r="H153" s="123"/>
      <c r="I153" s="124"/>
      <c r="J153" s="23">
        <f>IF(($F152+0.5-(Calcul!$AC152*18))&gt;(J$2),1,0)+Calcul!$AC152</f>
        <v>2</v>
      </c>
      <c r="K153" s="10">
        <f>IF(($F152+0.5-(Calcul!$AC152*18))&gt;(K$2),1,0)+Calcul!$AC152</f>
        <v>1</v>
      </c>
      <c r="L153" s="10">
        <f>IF(($F152+0.5-(Calcul!$AC152*18))&gt;(L$2),1,0)+Calcul!$AC152</f>
        <v>1</v>
      </c>
      <c r="M153" s="10">
        <f>IF(($F152+0.5-(Calcul!$AC152*18))&gt;(M$2),1,0)+Calcul!$AC152</f>
        <v>1</v>
      </c>
      <c r="N153" s="10">
        <f>IF(($F152+0.5-(Calcul!$AC152*18))&gt;(N$2),1,0)+Calcul!$AC152</f>
        <v>1</v>
      </c>
      <c r="O153" s="10">
        <f>IF(($F152+0.5-(Calcul!$AC152*18))&gt;(O$2),1,0)+Calcul!$AC152</f>
        <v>2</v>
      </c>
      <c r="P153" s="10">
        <f>IF(($F152+0.5-(Calcul!$AC152*18))&gt;(P$2),1,0)+Calcul!$AC152</f>
        <v>1</v>
      </c>
      <c r="Q153" s="10">
        <f>IF(($F152+0.5-(Calcul!$AC152*18))&gt;(Q$2),1,0)+Calcul!$AC152</f>
        <v>1</v>
      </c>
      <c r="R153" s="10">
        <f>IF(($F152+0.5-(Calcul!$AC152*18))&gt;(R$2),1,0)+Calcul!$AC152</f>
        <v>1</v>
      </c>
      <c r="S153" s="10">
        <f>IF(($F152+0.5-(Calcul!$AC152*18))&gt;(S$2),1,0)+Calcul!$AC152</f>
        <v>1</v>
      </c>
      <c r="T153" s="10">
        <f>IF(($F152+0.5-(Calcul!$AC152*18))&gt;(T$2),1,0)+Calcul!$AC152</f>
        <v>1</v>
      </c>
      <c r="U153" s="10">
        <f>IF(($F152+0.5-(Calcul!$AC152*18))&gt;(U$2),1,0)+Calcul!$AC152</f>
        <v>1</v>
      </c>
      <c r="V153" s="10">
        <f>IF(($F152+0.5-(Calcul!$AC152*18))&gt;(V$2),1,0)+Calcul!$AC152</f>
        <v>1</v>
      </c>
      <c r="W153" s="10">
        <f>IF(($F152+0.5-(Calcul!$AC152*18))&gt;(W$2),1,0)+Calcul!$AC152</f>
        <v>1</v>
      </c>
      <c r="X153" s="10">
        <f>IF(($F152+0.5-(Calcul!$AC152*18))&gt;(X$2),1,0)+Calcul!$AC152</f>
        <v>2</v>
      </c>
      <c r="Y153" s="10">
        <f>IF(($F152+0.5-(Calcul!$AC152*18))&gt;(Y$2),1,0)+Calcul!$AC152</f>
        <v>1</v>
      </c>
      <c r="Z153" s="10">
        <f>IF(($F152+0.5-(Calcul!$AC152*18))&gt;(Z$2),1,0)+Calcul!$AC152</f>
        <v>1</v>
      </c>
      <c r="AA153" s="10">
        <f>IF(($F152+0.5-(Calcul!$AC152*18))&gt;(AA$2),1,0)+Calcul!$AC152</f>
        <v>1</v>
      </c>
      <c r="AB153" s="11"/>
      <c r="AC153" s="12"/>
    </row>
    <row r="154" spans="1:29" ht="15.75" customHeight="1" thickBot="1" x14ac:dyDescent="0.3">
      <c r="A154" s="120"/>
      <c r="B154" s="144"/>
      <c r="C154" s="147"/>
      <c r="D154" s="150"/>
      <c r="E154" s="153"/>
      <c r="F154" s="118"/>
      <c r="G154" s="125" t="s">
        <v>8</v>
      </c>
      <c r="H154" s="126"/>
      <c r="I154" s="127"/>
      <c r="J154" s="43">
        <f>IF((J$3+J153-J152+2)&gt;0,(J$3+J153-J152+2),0)</f>
        <v>2</v>
      </c>
      <c r="K154" s="44">
        <f t="shared" ref="K154" si="1076">IF((K$3+K153-K152+2)&gt;0,(K$3+K153-K152+2),0)</f>
        <v>0</v>
      </c>
      <c r="L154" s="44">
        <f t="shared" ref="L154" si="1077">IF((L$3+L153-L152+2)&gt;0,(L$3+L153-L152+2),0)</f>
        <v>1</v>
      </c>
      <c r="M154" s="44">
        <f t="shared" ref="M154" si="1078">IF((M$3+M153-M152+2)&gt;0,(M$3+M153-M152+2),0)</f>
        <v>2</v>
      </c>
      <c r="N154" s="44">
        <f t="shared" ref="N154" si="1079">IF((N$3+N153-N152+2)&gt;0,(N$3+N153-N152+2),0)</f>
        <v>1</v>
      </c>
      <c r="O154" s="44">
        <f t="shared" ref="O154" si="1080">IF((O$3+O153-O152+2)&gt;0,(O$3+O153-O152+2),0)</f>
        <v>3</v>
      </c>
      <c r="P154" s="44">
        <f t="shared" ref="P154" si="1081">IF((P$3+P153-P152+2)&gt;0,(P$3+P153-P152+2),0)</f>
        <v>1</v>
      </c>
      <c r="Q154" s="44">
        <f t="shared" ref="Q154" si="1082">IF((Q$3+Q153-Q152+2)&gt;0,(Q$3+Q153-Q152+2),0)</f>
        <v>1</v>
      </c>
      <c r="R154" s="44">
        <f t="shared" ref="R154" si="1083">IF((R$3+R153-R152+2)&gt;0,(R$3+R153-R152+2),0)</f>
        <v>1</v>
      </c>
      <c r="S154" s="44">
        <f t="shared" ref="S154" si="1084">IF((S$3+S153-S152+2)&gt;0,(S$3+S153-S152+2),0)</f>
        <v>1</v>
      </c>
      <c r="T154" s="44">
        <f t="shared" ref="T154" si="1085">IF((T$3+T153-T152+2)&gt;0,(T$3+T153-T152+2),0)</f>
        <v>2</v>
      </c>
      <c r="U154" s="44">
        <f t="shared" ref="U154" si="1086">IF((U$3+U153-U152+2)&gt;0,(U$3+U153-U152+2),0)</f>
        <v>3</v>
      </c>
      <c r="V154" s="44">
        <f t="shared" ref="V154" si="1087">IF((V$3+V153-V152+2)&gt;0,(V$3+V153-V152+2),0)</f>
        <v>1</v>
      </c>
      <c r="W154" s="44">
        <f t="shared" ref="W154" si="1088">IF((W$3+W153-W152+2)&gt;0,(W$3+W153-W152+2),0)</f>
        <v>1</v>
      </c>
      <c r="X154" s="44">
        <f t="shared" ref="X154" si="1089">IF((X$3+X153-X152+2)&gt;0,(X$3+X153-X152+2),0)</f>
        <v>4</v>
      </c>
      <c r="Y154" s="44">
        <f t="shared" ref="Y154" si="1090">IF((Y$3+Y153-Y152+2)&gt;0,(Y$3+Y153-Y152+2),0)</f>
        <v>0</v>
      </c>
      <c r="Z154" s="44">
        <f t="shared" ref="Z154" si="1091">IF((Z$3+Z153-Z152+2)&gt;0,(Z$3+Z153-Z152+2),0)</f>
        <v>0</v>
      </c>
      <c r="AA154" s="44">
        <f t="shared" ref="AA154" si="1092">IF((AA$3+AA153-AA152+2)&gt;0,(AA$3+AA153-AA152+2),0)</f>
        <v>0</v>
      </c>
      <c r="AB154" s="13">
        <f>SUM(J154:AA154)</f>
        <v>24</v>
      </c>
      <c r="AC154" s="14"/>
    </row>
    <row r="155" spans="1:29" ht="15" customHeight="1" x14ac:dyDescent="0.25">
      <c r="A155" s="120"/>
      <c r="B155" s="142" t="s">
        <v>101</v>
      </c>
      <c r="C155" s="145" t="s">
        <v>22</v>
      </c>
      <c r="D155" s="148" t="s">
        <v>18</v>
      </c>
      <c r="E155" s="151">
        <v>24.2</v>
      </c>
      <c r="F155" s="116">
        <f>Calcul!X155</f>
        <v>22</v>
      </c>
      <c r="G155" s="45" t="s">
        <v>7</v>
      </c>
      <c r="H155" s="42">
        <v>646956464</v>
      </c>
      <c r="I155" s="52">
        <v>749549999</v>
      </c>
      <c r="J155" s="7" t="str">
        <f>MID($H155,J$4,1)</f>
        <v>6</v>
      </c>
      <c r="K155" s="6" t="str">
        <f t="shared" ref="K155:R155" si="1093">MID($H155,K$4,1)</f>
        <v>4</v>
      </c>
      <c r="L155" s="6" t="str">
        <f t="shared" si="1093"/>
        <v>6</v>
      </c>
      <c r="M155" s="6" t="str">
        <f t="shared" si="1093"/>
        <v>9</v>
      </c>
      <c r="N155" s="6" t="str">
        <f t="shared" si="1093"/>
        <v>5</v>
      </c>
      <c r="O155" s="6" t="str">
        <f t="shared" si="1093"/>
        <v>6</v>
      </c>
      <c r="P155" s="6" t="str">
        <f t="shared" si="1093"/>
        <v>4</v>
      </c>
      <c r="Q155" s="6" t="str">
        <f t="shared" si="1093"/>
        <v>6</v>
      </c>
      <c r="R155" s="6" t="str">
        <f t="shared" si="1093"/>
        <v>4</v>
      </c>
      <c r="S155" s="6" t="str">
        <f>MID($I155,J$4,1)</f>
        <v>7</v>
      </c>
      <c r="T155" s="6" t="str">
        <f t="shared" ref="T155" si="1094">MID($I155,K$4,1)</f>
        <v>4</v>
      </c>
      <c r="U155" s="6" t="str">
        <f t="shared" ref="U155" si="1095">MID($I155,L$4,1)</f>
        <v>9</v>
      </c>
      <c r="V155" s="6" t="str">
        <f t="shared" ref="V155" si="1096">MID($I155,M$4,1)</f>
        <v>5</v>
      </c>
      <c r="W155" s="6" t="str">
        <f t="shared" ref="W155" si="1097">MID($I155,N$4,1)</f>
        <v>4</v>
      </c>
      <c r="X155" s="6" t="str">
        <f t="shared" ref="X155" si="1098">MID($I155,O$4,1)</f>
        <v>9</v>
      </c>
      <c r="Y155" s="6" t="str">
        <f t="shared" ref="Y155" si="1099">MID($I155,P$4,1)</f>
        <v>9</v>
      </c>
      <c r="Z155" s="6" t="str">
        <f t="shared" ref="Z155" si="1100">MID($I155,Q$4,1)</f>
        <v>9</v>
      </c>
      <c r="AA155" s="6" t="str">
        <f t="shared" ref="AA155" si="1101">MID($I155,R$4,1)</f>
        <v>9</v>
      </c>
      <c r="AB155" s="15"/>
      <c r="AC155" s="9">
        <f>J155+K155+L155+M155+N155+O155+P155+Q155+R155+S155+T155+U155+V155+W155+X155+Y155+Z155+AA155</f>
        <v>115</v>
      </c>
    </row>
    <row r="156" spans="1:29" ht="15.75" customHeight="1" x14ac:dyDescent="0.25">
      <c r="A156" s="120"/>
      <c r="B156" s="143"/>
      <c r="C156" s="146"/>
      <c r="D156" s="149"/>
      <c r="E156" s="152"/>
      <c r="F156" s="117"/>
      <c r="G156" s="110" t="s">
        <v>9</v>
      </c>
      <c r="H156" s="111"/>
      <c r="I156" s="112"/>
      <c r="J156" s="23">
        <f>IF(($F155+0.5-(Calcul!$AC155*18))&gt;(J$2),1,0)+Calcul!$AC155</f>
        <v>2</v>
      </c>
      <c r="K156" s="10">
        <f>IF(($F155+0.5-(Calcul!$AC155*18))&gt;(K$2),1,0)+Calcul!$AC155</f>
        <v>1</v>
      </c>
      <c r="L156" s="10">
        <f>IF(($F155+0.5-(Calcul!$AC155*18))&gt;(L$2),1,0)+Calcul!$AC155</f>
        <v>1</v>
      </c>
      <c r="M156" s="10">
        <f>IF(($F155+0.5-(Calcul!$AC155*18))&gt;(M$2),1,0)+Calcul!$AC155</f>
        <v>1</v>
      </c>
      <c r="N156" s="10">
        <f>IF(($F155+0.5-(Calcul!$AC155*18))&gt;(N$2),1,0)+Calcul!$AC155</f>
        <v>1</v>
      </c>
      <c r="O156" s="10">
        <f>IF(($F155+0.5-(Calcul!$AC155*18))&gt;(O$2),1,0)+Calcul!$AC155</f>
        <v>2</v>
      </c>
      <c r="P156" s="10">
        <f>IF(($F155+0.5-(Calcul!$AC155*18))&gt;(P$2),1,0)+Calcul!$AC155</f>
        <v>1</v>
      </c>
      <c r="Q156" s="10">
        <f>IF(($F155+0.5-(Calcul!$AC155*18))&gt;(Q$2),1,0)+Calcul!$AC155</f>
        <v>1</v>
      </c>
      <c r="R156" s="10">
        <f>IF(($F155+0.5-(Calcul!$AC155*18))&gt;(R$2),1,0)+Calcul!$AC155</f>
        <v>1</v>
      </c>
      <c r="S156" s="10">
        <f>IF(($F155+0.5-(Calcul!$AC155*18))&gt;(S$2),1,0)+Calcul!$AC155</f>
        <v>2</v>
      </c>
      <c r="T156" s="10">
        <f>IF(($F155+0.5-(Calcul!$AC155*18))&gt;(T$2),1,0)+Calcul!$AC155</f>
        <v>1</v>
      </c>
      <c r="U156" s="10">
        <f>IF(($F155+0.5-(Calcul!$AC155*18))&gt;(U$2),1,0)+Calcul!$AC155</f>
        <v>1</v>
      </c>
      <c r="V156" s="10">
        <f>IF(($F155+0.5-(Calcul!$AC155*18))&gt;(V$2),1,0)+Calcul!$AC155</f>
        <v>1</v>
      </c>
      <c r="W156" s="10">
        <f>IF(($F155+0.5-(Calcul!$AC155*18))&gt;(W$2),1,0)+Calcul!$AC155</f>
        <v>1</v>
      </c>
      <c r="X156" s="10">
        <f>IF(($F155+0.5-(Calcul!$AC155*18))&gt;(X$2),1,0)+Calcul!$AC155</f>
        <v>2</v>
      </c>
      <c r="Y156" s="10">
        <f>IF(($F155+0.5-(Calcul!$AC155*18))&gt;(Y$2),1,0)+Calcul!$AC155</f>
        <v>1</v>
      </c>
      <c r="Z156" s="10">
        <f>IF(($F155+0.5-(Calcul!$AC155*18))&gt;(Z$2),1,0)+Calcul!$AC155</f>
        <v>1</v>
      </c>
      <c r="AA156" s="10">
        <f>IF(($F155+0.5-(Calcul!$AC155*18))&gt;(AA$2),1,0)+Calcul!$AC155</f>
        <v>1</v>
      </c>
      <c r="AB156" s="16"/>
      <c r="AC156" s="12"/>
    </row>
    <row r="157" spans="1:29" ht="15.75" customHeight="1" thickBot="1" x14ac:dyDescent="0.3">
      <c r="A157" s="121"/>
      <c r="B157" s="144"/>
      <c r="C157" s="147"/>
      <c r="D157" s="150"/>
      <c r="E157" s="153"/>
      <c r="F157" s="118"/>
      <c r="G157" s="113" t="s">
        <v>8</v>
      </c>
      <c r="H157" s="114"/>
      <c r="I157" s="115"/>
      <c r="J157" s="46">
        <f>IF((J$3+J156-J155+2)&gt;0,(J$3+J156-J155+2),0)</f>
        <v>3</v>
      </c>
      <c r="K157" s="25">
        <f t="shared" ref="K157" si="1102">IF((K$3+K156-K155+2)&gt;0,(K$3+K156-K155+2),0)</f>
        <v>2</v>
      </c>
      <c r="L157" s="25">
        <f t="shared" ref="L157" si="1103">IF((L$3+L156-L155+2)&gt;0,(L$3+L156-L155+2),0)</f>
        <v>1</v>
      </c>
      <c r="M157" s="25">
        <f t="shared" ref="M157" si="1104">IF((M$3+M156-M155+2)&gt;0,(M$3+M156-M155+2),0)</f>
        <v>0</v>
      </c>
      <c r="N157" s="25">
        <f t="shared" ref="N157" si="1105">IF((N$3+N156-N155+2)&gt;0,(N$3+N156-N155+2),0)</f>
        <v>1</v>
      </c>
      <c r="O157" s="25">
        <f t="shared" ref="O157" si="1106">IF((O$3+O156-O155+2)&gt;0,(O$3+O156-O155+2),0)</f>
        <v>3</v>
      </c>
      <c r="P157" s="25">
        <f t="shared" ref="P157" si="1107">IF((P$3+P156-P155+2)&gt;0,(P$3+P156-P155+2),0)</f>
        <v>3</v>
      </c>
      <c r="Q157" s="25">
        <f t="shared" ref="Q157" si="1108">IF((Q$3+Q156-Q155+2)&gt;0,(Q$3+Q156-Q155+2),0)</f>
        <v>1</v>
      </c>
      <c r="R157" s="25">
        <f t="shared" ref="R157" si="1109">IF((R$3+R156-R155+2)&gt;0,(R$3+R156-R155+2),0)</f>
        <v>3</v>
      </c>
      <c r="S157" s="25">
        <f t="shared" ref="S157" si="1110">IF((S$3+S156-S155+2)&gt;0,(S$3+S156-S155+2),0)</f>
        <v>2</v>
      </c>
      <c r="T157" s="25">
        <f t="shared" ref="T157" si="1111">IF((T$3+T156-T155+2)&gt;0,(T$3+T156-T155+2),0)</f>
        <v>2</v>
      </c>
      <c r="U157" s="25">
        <f t="shared" ref="U157" si="1112">IF((U$3+U156-U155+2)&gt;0,(U$3+U156-U155+2),0)</f>
        <v>0</v>
      </c>
      <c r="V157" s="25">
        <f t="shared" ref="V157" si="1113">IF((V$3+V156-V155+2)&gt;0,(V$3+V156-V155+2),0)</f>
        <v>2</v>
      </c>
      <c r="W157" s="25">
        <f t="shared" ref="W157" si="1114">IF((W$3+W156-W155+2)&gt;0,(W$3+W156-W155+2),0)</f>
        <v>2</v>
      </c>
      <c r="X157" s="25">
        <f t="shared" ref="X157" si="1115">IF((X$3+X156-X155+2)&gt;0,(X$3+X156-X155+2),0)</f>
        <v>0</v>
      </c>
      <c r="Y157" s="25">
        <f t="shared" ref="Y157" si="1116">IF((Y$3+Y156-Y155+2)&gt;0,(Y$3+Y156-Y155+2),0)</f>
        <v>0</v>
      </c>
      <c r="Z157" s="25">
        <f t="shared" ref="Z157" si="1117">IF((Z$3+Z156-Z155+2)&gt;0,(Z$3+Z156-Z155+2),0)</f>
        <v>0</v>
      </c>
      <c r="AA157" s="25">
        <f t="shared" ref="AA157" si="1118">IF((AA$3+AA156-AA155+2)&gt;0,(AA$3+AA156-AA155+2),0)</f>
        <v>0</v>
      </c>
      <c r="AB157" s="13">
        <f>SUM(J157:AA157)</f>
        <v>25</v>
      </c>
      <c r="AC157" s="14"/>
    </row>
    <row r="158" spans="1:29" ht="15.75" thickBot="1" x14ac:dyDescent="0.3">
      <c r="E158" s="100"/>
      <c r="G158" s="154" t="s">
        <v>30</v>
      </c>
      <c r="H158" s="155"/>
      <c r="I158" s="155"/>
      <c r="J158" s="47">
        <f t="shared" ref="J158:AA158" si="1119">IF(J154&gt;J157,(J154*10)+J157,(J157*10)+J154)</f>
        <v>32</v>
      </c>
      <c r="K158" s="48">
        <f t="shared" si="1119"/>
        <v>20</v>
      </c>
      <c r="L158" s="48">
        <f t="shared" si="1119"/>
        <v>11</v>
      </c>
      <c r="M158" s="48">
        <f t="shared" si="1119"/>
        <v>20</v>
      </c>
      <c r="N158" s="48">
        <f t="shared" si="1119"/>
        <v>11</v>
      </c>
      <c r="O158" s="48">
        <f t="shared" si="1119"/>
        <v>33</v>
      </c>
      <c r="P158" s="48">
        <f t="shared" si="1119"/>
        <v>31</v>
      </c>
      <c r="Q158" s="48">
        <f t="shared" si="1119"/>
        <v>11</v>
      </c>
      <c r="R158" s="48">
        <f t="shared" si="1119"/>
        <v>31</v>
      </c>
      <c r="S158" s="48">
        <f t="shared" si="1119"/>
        <v>21</v>
      </c>
      <c r="T158" s="48">
        <f t="shared" si="1119"/>
        <v>22</v>
      </c>
      <c r="U158" s="48">
        <f t="shared" si="1119"/>
        <v>30</v>
      </c>
      <c r="V158" s="48">
        <f t="shared" si="1119"/>
        <v>21</v>
      </c>
      <c r="W158" s="48">
        <f t="shared" si="1119"/>
        <v>21</v>
      </c>
      <c r="X158" s="48">
        <f t="shared" si="1119"/>
        <v>40</v>
      </c>
      <c r="Y158" s="48">
        <f t="shared" si="1119"/>
        <v>0</v>
      </c>
      <c r="Z158" s="48">
        <f t="shared" si="1119"/>
        <v>0</v>
      </c>
      <c r="AA158" s="49">
        <f t="shared" si="1119"/>
        <v>0</v>
      </c>
      <c r="AB158" s="108">
        <f>SUM(J158:AA158)</f>
        <v>355</v>
      </c>
      <c r="AC158" s="109"/>
    </row>
    <row r="159" spans="1:29" ht="15" customHeight="1" x14ac:dyDescent="0.25">
      <c r="A159" s="119">
        <v>23</v>
      </c>
      <c r="B159" s="142" t="s">
        <v>102</v>
      </c>
      <c r="C159" s="145" t="s">
        <v>22</v>
      </c>
      <c r="D159" s="148" t="s">
        <v>18</v>
      </c>
      <c r="E159" s="151">
        <v>13.2</v>
      </c>
      <c r="F159" s="116">
        <f>Calcul!X159</f>
        <v>11</v>
      </c>
      <c r="G159" s="41" t="s">
        <v>7</v>
      </c>
      <c r="H159" s="42">
        <v>634446455</v>
      </c>
      <c r="I159" s="52">
        <v>634525999</v>
      </c>
      <c r="J159" s="7" t="str">
        <f>MID($H159,J$4,1)</f>
        <v>6</v>
      </c>
      <c r="K159" s="6" t="str">
        <f t="shared" ref="K159:R159" si="1120">MID($H159,K$4,1)</f>
        <v>3</v>
      </c>
      <c r="L159" s="6" t="str">
        <f t="shared" si="1120"/>
        <v>4</v>
      </c>
      <c r="M159" s="6" t="str">
        <f t="shared" si="1120"/>
        <v>4</v>
      </c>
      <c r="N159" s="6" t="str">
        <f t="shared" si="1120"/>
        <v>4</v>
      </c>
      <c r="O159" s="6" t="str">
        <f t="shared" si="1120"/>
        <v>6</v>
      </c>
      <c r="P159" s="6" t="str">
        <f t="shared" si="1120"/>
        <v>4</v>
      </c>
      <c r="Q159" s="6" t="str">
        <f t="shared" si="1120"/>
        <v>5</v>
      </c>
      <c r="R159" s="6" t="str">
        <f t="shared" si="1120"/>
        <v>5</v>
      </c>
      <c r="S159" s="6" t="str">
        <f>MID($I159,J$4,1)</f>
        <v>6</v>
      </c>
      <c r="T159" s="6" t="str">
        <f t="shared" ref="T159" si="1121">MID($I159,K$4,1)</f>
        <v>3</v>
      </c>
      <c r="U159" s="6" t="str">
        <f t="shared" ref="U159" si="1122">MID($I159,L$4,1)</f>
        <v>4</v>
      </c>
      <c r="V159" s="6" t="str">
        <f t="shared" ref="V159" si="1123">MID($I159,M$4,1)</f>
        <v>5</v>
      </c>
      <c r="W159" s="6" t="str">
        <f t="shared" ref="W159" si="1124">MID($I159,N$4,1)</f>
        <v>2</v>
      </c>
      <c r="X159" s="6" t="str">
        <f t="shared" ref="X159" si="1125">MID($I159,O$4,1)</f>
        <v>5</v>
      </c>
      <c r="Y159" s="6" t="str">
        <f t="shared" ref="Y159" si="1126">MID($I159,P$4,1)</f>
        <v>9</v>
      </c>
      <c r="Z159" s="6" t="str">
        <f t="shared" ref="Z159" si="1127">MID($I159,Q$4,1)</f>
        <v>9</v>
      </c>
      <c r="AA159" s="6" t="str">
        <f t="shared" ref="AA159" si="1128">MID($I159,R$4,1)</f>
        <v>9</v>
      </c>
      <c r="AB159" s="8"/>
      <c r="AC159" s="9">
        <f>J159+K159+L159+M159+N159+O159+P159+Q159+R159+S159+T159+U159+V159+W159+X159+Y159+Z159+AA159</f>
        <v>93</v>
      </c>
    </row>
    <row r="160" spans="1:29" ht="15.75" customHeight="1" x14ac:dyDescent="0.25">
      <c r="A160" s="120"/>
      <c r="B160" s="143"/>
      <c r="C160" s="146"/>
      <c r="D160" s="149"/>
      <c r="E160" s="152"/>
      <c r="F160" s="117"/>
      <c r="G160" s="122" t="s">
        <v>9</v>
      </c>
      <c r="H160" s="123"/>
      <c r="I160" s="124"/>
      <c r="J160" s="23">
        <f>IF(($F159+0.5-(Calcul!$AC159*18))&gt;(J$2),1,0)+Calcul!$AC159</f>
        <v>1</v>
      </c>
      <c r="K160" s="10">
        <f>IF(($F159+0.5-(Calcul!$AC159*18))&gt;(K$2),1,0)+Calcul!$AC159</f>
        <v>0</v>
      </c>
      <c r="L160" s="10">
        <f>IF(($F159+0.5-(Calcul!$AC159*18))&gt;(L$2),1,0)+Calcul!$AC159</f>
        <v>1</v>
      </c>
      <c r="M160" s="10">
        <f>IF(($F159+0.5-(Calcul!$AC159*18))&gt;(M$2),1,0)+Calcul!$AC159</f>
        <v>1</v>
      </c>
      <c r="N160" s="10">
        <f>IF(($F159+0.5-(Calcul!$AC159*18))&gt;(N$2),1,0)+Calcul!$AC159</f>
        <v>1</v>
      </c>
      <c r="O160" s="10">
        <f>IF(($F159+0.5-(Calcul!$AC159*18))&gt;(O$2),1,0)+Calcul!$AC159</f>
        <v>1</v>
      </c>
      <c r="P160" s="10">
        <f>IF(($F159+0.5-(Calcul!$AC159*18))&gt;(P$2),1,0)+Calcul!$AC159</f>
        <v>0</v>
      </c>
      <c r="Q160" s="10">
        <f>IF(($F159+0.5-(Calcul!$AC159*18))&gt;(Q$2),1,0)+Calcul!$AC159</f>
        <v>1</v>
      </c>
      <c r="R160" s="10">
        <f>IF(($F159+0.5-(Calcul!$AC159*18))&gt;(R$2),1,0)+Calcul!$AC159</f>
        <v>0</v>
      </c>
      <c r="S160" s="10">
        <f>IF(($F159+0.5-(Calcul!$AC159*18))&gt;(S$2),1,0)+Calcul!$AC159</f>
        <v>1</v>
      </c>
      <c r="T160" s="10">
        <f>IF(($F159+0.5-(Calcul!$AC159*18))&gt;(T$2),1,0)+Calcul!$AC159</f>
        <v>0</v>
      </c>
      <c r="U160" s="10">
        <f>IF(($F159+0.5-(Calcul!$AC159*18))&gt;(U$2),1,0)+Calcul!$AC159</f>
        <v>1</v>
      </c>
      <c r="V160" s="10">
        <f>IF(($F159+0.5-(Calcul!$AC159*18))&gt;(V$2),1,0)+Calcul!$AC159</f>
        <v>0</v>
      </c>
      <c r="W160" s="10">
        <f>IF(($F159+0.5-(Calcul!$AC159*18))&gt;(W$2),1,0)+Calcul!$AC159</f>
        <v>1</v>
      </c>
      <c r="X160" s="10">
        <f>IF(($F159+0.5-(Calcul!$AC159*18))&gt;(X$2),1,0)+Calcul!$AC159</f>
        <v>1</v>
      </c>
      <c r="Y160" s="10">
        <f>IF(($F159+0.5-(Calcul!$AC159*18))&gt;(Y$2),1,0)+Calcul!$AC159</f>
        <v>0</v>
      </c>
      <c r="Z160" s="10">
        <f>IF(($F159+0.5-(Calcul!$AC159*18))&gt;(Z$2),1,0)+Calcul!$AC159</f>
        <v>1</v>
      </c>
      <c r="AA160" s="10">
        <f>IF(($F159+0.5-(Calcul!$AC159*18))&gt;(AA$2),1,0)+Calcul!$AC159</f>
        <v>0</v>
      </c>
      <c r="AB160" s="11"/>
      <c r="AC160" s="12"/>
    </row>
    <row r="161" spans="1:29" ht="15.75" customHeight="1" thickBot="1" x14ac:dyDescent="0.3">
      <c r="A161" s="120"/>
      <c r="B161" s="144"/>
      <c r="C161" s="147"/>
      <c r="D161" s="150"/>
      <c r="E161" s="153"/>
      <c r="F161" s="118"/>
      <c r="G161" s="125" t="s">
        <v>8</v>
      </c>
      <c r="H161" s="126"/>
      <c r="I161" s="127"/>
      <c r="J161" s="43">
        <f>IF((J$3+J160-J159+2)&gt;0,(J$3+J160-J159+2),0)</f>
        <v>2</v>
      </c>
      <c r="K161" s="44">
        <f t="shared" ref="K161" si="1129">IF((K$3+K160-K159+2)&gt;0,(K$3+K160-K159+2),0)</f>
        <v>2</v>
      </c>
      <c r="L161" s="44">
        <f t="shared" ref="L161" si="1130">IF((L$3+L160-L159+2)&gt;0,(L$3+L160-L159+2),0)</f>
        <v>3</v>
      </c>
      <c r="M161" s="44">
        <f t="shared" ref="M161" si="1131">IF((M$3+M160-M159+2)&gt;0,(M$3+M160-M159+2),0)</f>
        <v>3</v>
      </c>
      <c r="N161" s="44">
        <f t="shared" ref="N161" si="1132">IF((N$3+N160-N159+2)&gt;0,(N$3+N160-N159+2),0)</f>
        <v>2</v>
      </c>
      <c r="O161" s="44">
        <f t="shared" ref="O161" si="1133">IF((O$3+O160-O159+2)&gt;0,(O$3+O160-O159+2),0)</f>
        <v>2</v>
      </c>
      <c r="P161" s="44">
        <f t="shared" ref="P161" si="1134">IF((P$3+P160-P159+2)&gt;0,(P$3+P160-P159+2),0)</f>
        <v>2</v>
      </c>
      <c r="Q161" s="44">
        <f t="shared" ref="Q161" si="1135">IF((Q$3+Q160-Q159+2)&gt;0,(Q$3+Q160-Q159+2),0)</f>
        <v>2</v>
      </c>
      <c r="R161" s="44">
        <f t="shared" ref="R161" si="1136">IF((R$3+R160-R159+2)&gt;0,(R$3+R160-R159+2),0)</f>
        <v>1</v>
      </c>
      <c r="S161" s="44">
        <f t="shared" ref="S161" si="1137">IF((S$3+S160-S159+2)&gt;0,(S$3+S160-S159+2),0)</f>
        <v>2</v>
      </c>
      <c r="T161" s="44">
        <f t="shared" ref="T161" si="1138">IF((T$3+T160-T159+2)&gt;0,(T$3+T160-T159+2),0)</f>
        <v>2</v>
      </c>
      <c r="U161" s="44">
        <f t="shared" ref="U161" si="1139">IF((U$3+U160-U159+2)&gt;0,(U$3+U160-U159+2),0)</f>
        <v>3</v>
      </c>
      <c r="V161" s="44">
        <f t="shared" ref="V161" si="1140">IF((V$3+V160-V159+2)&gt;0,(V$3+V160-V159+2),0)</f>
        <v>1</v>
      </c>
      <c r="W161" s="44">
        <f t="shared" ref="W161" si="1141">IF((W$3+W160-W159+2)&gt;0,(W$3+W160-W159+2),0)</f>
        <v>4</v>
      </c>
      <c r="X161" s="44">
        <f t="shared" ref="X161" si="1142">IF((X$3+X160-X159+2)&gt;0,(X$3+X160-X159+2),0)</f>
        <v>3</v>
      </c>
      <c r="Y161" s="44">
        <f t="shared" ref="Y161" si="1143">IF((Y$3+Y160-Y159+2)&gt;0,(Y$3+Y160-Y159+2),0)</f>
        <v>0</v>
      </c>
      <c r="Z161" s="44">
        <f t="shared" ref="Z161" si="1144">IF((Z$3+Z160-Z159+2)&gt;0,(Z$3+Z160-Z159+2),0)</f>
        <v>0</v>
      </c>
      <c r="AA161" s="44">
        <f t="shared" ref="AA161" si="1145">IF((AA$3+AA160-AA159+2)&gt;0,(AA$3+AA160-AA159+2),0)</f>
        <v>0</v>
      </c>
      <c r="AB161" s="13">
        <f>SUM(J161:AA161)</f>
        <v>34</v>
      </c>
      <c r="AC161" s="14"/>
    </row>
    <row r="162" spans="1:29" ht="15" customHeight="1" x14ac:dyDescent="0.25">
      <c r="A162" s="120"/>
      <c r="B162" s="142" t="s">
        <v>103</v>
      </c>
      <c r="C162" s="145" t="s">
        <v>22</v>
      </c>
      <c r="D162" s="148" t="s">
        <v>18</v>
      </c>
      <c r="E162" s="151">
        <v>24</v>
      </c>
      <c r="F162" s="116">
        <f>Calcul!X162</f>
        <v>22</v>
      </c>
      <c r="G162" s="45" t="s">
        <v>7</v>
      </c>
      <c r="H162" s="42">
        <v>799549694</v>
      </c>
      <c r="I162" s="52">
        <v>895554999</v>
      </c>
      <c r="J162" s="7" t="str">
        <f>MID($H162,J$4,1)</f>
        <v>7</v>
      </c>
      <c r="K162" s="6" t="str">
        <f t="shared" ref="K162:R162" si="1146">MID($H162,K$4,1)</f>
        <v>9</v>
      </c>
      <c r="L162" s="6" t="str">
        <f t="shared" si="1146"/>
        <v>9</v>
      </c>
      <c r="M162" s="6" t="str">
        <f t="shared" si="1146"/>
        <v>5</v>
      </c>
      <c r="N162" s="6" t="str">
        <f t="shared" si="1146"/>
        <v>4</v>
      </c>
      <c r="O162" s="6" t="str">
        <f t="shared" si="1146"/>
        <v>9</v>
      </c>
      <c r="P162" s="6" t="str">
        <f t="shared" si="1146"/>
        <v>6</v>
      </c>
      <c r="Q162" s="6" t="str">
        <f t="shared" si="1146"/>
        <v>9</v>
      </c>
      <c r="R162" s="6" t="str">
        <f t="shared" si="1146"/>
        <v>4</v>
      </c>
      <c r="S162" s="6" t="str">
        <f>MID($I162,J$4,1)</f>
        <v>8</v>
      </c>
      <c r="T162" s="6" t="str">
        <f t="shared" ref="T162" si="1147">MID($I162,K$4,1)</f>
        <v>9</v>
      </c>
      <c r="U162" s="6" t="str">
        <f t="shared" ref="U162" si="1148">MID($I162,L$4,1)</f>
        <v>5</v>
      </c>
      <c r="V162" s="6" t="str">
        <f t="shared" ref="V162" si="1149">MID($I162,M$4,1)</f>
        <v>5</v>
      </c>
      <c r="W162" s="6" t="str">
        <f t="shared" ref="W162" si="1150">MID($I162,N$4,1)</f>
        <v>5</v>
      </c>
      <c r="X162" s="6" t="str">
        <f t="shared" ref="X162" si="1151">MID($I162,O$4,1)</f>
        <v>4</v>
      </c>
      <c r="Y162" s="6" t="str">
        <f t="shared" ref="Y162" si="1152">MID($I162,P$4,1)</f>
        <v>9</v>
      </c>
      <c r="Z162" s="6" t="str">
        <f t="shared" ref="Z162" si="1153">MID($I162,Q$4,1)</f>
        <v>9</v>
      </c>
      <c r="AA162" s="6" t="str">
        <f t="shared" ref="AA162" si="1154">MID($I162,R$4,1)</f>
        <v>9</v>
      </c>
      <c r="AB162" s="15"/>
      <c r="AC162" s="9">
        <f>J162+K162+L162+M162+N162+O162+P162+Q162+R162+S162+T162+U162+V162+W162+X162+Y162+Z162+AA162</f>
        <v>125</v>
      </c>
    </row>
    <row r="163" spans="1:29" ht="15.75" customHeight="1" x14ac:dyDescent="0.25">
      <c r="A163" s="120"/>
      <c r="B163" s="143"/>
      <c r="C163" s="146"/>
      <c r="D163" s="149"/>
      <c r="E163" s="152"/>
      <c r="F163" s="117"/>
      <c r="G163" s="110" t="s">
        <v>9</v>
      </c>
      <c r="H163" s="111"/>
      <c r="I163" s="112"/>
      <c r="J163" s="23">
        <f>IF(($F162+0.5-(Calcul!$AC162*18))&gt;(J$2),1,0)+Calcul!$AC162</f>
        <v>2</v>
      </c>
      <c r="K163" s="10">
        <f>IF(($F162+0.5-(Calcul!$AC162*18))&gt;(K$2),1,0)+Calcul!$AC162</f>
        <v>1</v>
      </c>
      <c r="L163" s="10">
        <f>IF(($F162+0.5-(Calcul!$AC162*18))&gt;(L$2),1,0)+Calcul!$AC162</f>
        <v>1</v>
      </c>
      <c r="M163" s="10">
        <f>IF(($F162+0.5-(Calcul!$AC162*18))&gt;(M$2),1,0)+Calcul!$AC162</f>
        <v>1</v>
      </c>
      <c r="N163" s="10">
        <f>IF(($F162+0.5-(Calcul!$AC162*18))&gt;(N$2),1,0)+Calcul!$AC162</f>
        <v>1</v>
      </c>
      <c r="O163" s="10">
        <f>IF(($F162+0.5-(Calcul!$AC162*18))&gt;(O$2),1,0)+Calcul!$AC162</f>
        <v>2</v>
      </c>
      <c r="P163" s="10">
        <f>IF(($F162+0.5-(Calcul!$AC162*18))&gt;(P$2),1,0)+Calcul!$AC162</f>
        <v>1</v>
      </c>
      <c r="Q163" s="10">
        <f>IF(($F162+0.5-(Calcul!$AC162*18))&gt;(Q$2),1,0)+Calcul!$AC162</f>
        <v>1</v>
      </c>
      <c r="R163" s="10">
        <f>IF(($F162+0.5-(Calcul!$AC162*18))&gt;(R$2),1,0)+Calcul!$AC162</f>
        <v>1</v>
      </c>
      <c r="S163" s="10">
        <f>IF(($F162+0.5-(Calcul!$AC162*18))&gt;(S$2),1,0)+Calcul!$AC162</f>
        <v>2</v>
      </c>
      <c r="T163" s="10">
        <f>IF(($F162+0.5-(Calcul!$AC162*18))&gt;(T$2),1,0)+Calcul!$AC162</f>
        <v>1</v>
      </c>
      <c r="U163" s="10">
        <f>IF(($F162+0.5-(Calcul!$AC162*18))&gt;(U$2),1,0)+Calcul!$AC162</f>
        <v>1</v>
      </c>
      <c r="V163" s="10">
        <f>IF(($F162+0.5-(Calcul!$AC162*18))&gt;(V$2),1,0)+Calcul!$AC162</f>
        <v>1</v>
      </c>
      <c r="W163" s="10">
        <f>IF(($F162+0.5-(Calcul!$AC162*18))&gt;(W$2),1,0)+Calcul!$AC162</f>
        <v>1</v>
      </c>
      <c r="X163" s="10">
        <f>IF(($F162+0.5-(Calcul!$AC162*18))&gt;(X$2),1,0)+Calcul!$AC162</f>
        <v>2</v>
      </c>
      <c r="Y163" s="10">
        <f>IF(($F162+0.5-(Calcul!$AC162*18))&gt;(Y$2),1,0)+Calcul!$AC162</f>
        <v>1</v>
      </c>
      <c r="Z163" s="10">
        <f>IF(($F162+0.5-(Calcul!$AC162*18))&gt;(Z$2),1,0)+Calcul!$AC162</f>
        <v>1</v>
      </c>
      <c r="AA163" s="10">
        <f>IF(($F162+0.5-(Calcul!$AC162*18))&gt;(AA$2),1,0)+Calcul!$AC162</f>
        <v>1</v>
      </c>
      <c r="AB163" s="16"/>
      <c r="AC163" s="12"/>
    </row>
    <row r="164" spans="1:29" ht="15.75" customHeight="1" thickBot="1" x14ac:dyDescent="0.3">
      <c r="A164" s="121"/>
      <c r="B164" s="144"/>
      <c r="C164" s="147"/>
      <c r="D164" s="150"/>
      <c r="E164" s="153"/>
      <c r="F164" s="118"/>
      <c r="G164" s="113" t="s">
        <v>8</v>
      </c>
      <c r="H164" s="114"/>
      <c r="I164" s="115"/>
      <c r="J164" s="46">
        <f>IF((J$3+J163-J162+2)&gt;0,(J$3+J163-J162+2),0)</f>
        <v>2</v>
      </c>
      <c r="K164" s="25">
        <f t="shared" ref="K164" si="1155">IF((K$3+K163-K162+2)&gt;0,(K$3+K163-K162+2),0)</f>
        <v>0</v>
      </c>
      <c r="L164" s="25">
        <f t="shared" ref="L164" si="1156">IF((L$3+L163-L162+2)&gt;0,(L$3+L163-L162+2),0)</f>
        <v>0</v>
      </c>
      <c r="M164" s="25">
        <f t="shared" ref="M164" si="1157">IF((M$3+M163-M162+2)&gt;0,(M$3+M163-M162+2),0)</f>
        <v>2</v>
      </c>
      <c r="N164" s="25">
        <f t="shared" ref="N164" si="1158">IF((N$3+N163-N162+2)&gt;0,(N$3+N163-N162+2),0)</f>
        <v>2</v>
      </c>
      <c r="O164" s="25">
        <f t="shared" ref="O164" si="1159">IF((O$3+O163-O162+2)&gt;0,(O$3+O163-O162+2),0)</f>
        <v>0</v>
      </c>
      <c r="P164" s="25">
        <f t="shared" ref="P164" si="1160">IF((P$3+P163-P162+2)&gt;0,(P$3+P163-P162+2),0)</f>
        <v>1</v>
      </c>
      <c r="Q164" s="25">
        <f t="shared" ref="Q164" si="1161">IF((Q$3+Q163-Q162+2)&gt;0,(Q$3+Q163-Q162+2),0)</f>
        <v>0</v>
      </c>
      <c r="R164" s="25">
        <f t="shared" ref="R164" si="1162">IF((R$3+R163-R162+2)&gt;0,(R$3+R163-R162+2),0)</f>
        <v>3</v>
      </c>
      <c r="S164" s="25">
        <f t="shared" ref="S164" si="1163">IF((S$3+S163-S162+2)&gt;0,(S$3+S163-S162+2),0)</f>
        <v>1</v>
      </c>
      <c r="T164" s="25">
        <f t="shared" ref="T164" si="1164">IF((T$3+T163-T162+2)&gt;0,(T$3+T163-T162+2),0)</f>
        <v>0</v>
      </c>
      <c r="U164" s="25">
        <f t="shared" ref="U164" si="1165">IF((U$3+U163-U162+2)&gt;0,(U$3+U163-U162+2),0)</f>
        <v>2</v>
      </c>
      <c r="V164" s="25">
        <f t="shared" ref="V164" si="1166">IF((V$3+V163-V162+2)&gt;0,(V$3+V163-V162+2),0)</f>
        <v>2</v>
      </c>
      <c r="W164" s="25">
        <f t="shared" ref="W164" si="1167">IF((W$3+W163-W162+2)&gt;0,(W$3+W163-W162+2),0)</f>
        <v>1</v>
      </c>
      <c r="X164" s="25">
        <f t="shared" ref="X164" si="1168">IF((X$3+X163-X162+2)&gt;0,(X$3+X163-X162+2),0)</f>
        <v>5</v>
      </c>
      <c r="Y164" s="25">
        <f t="shared" ref="Y164" si="1169">IF((Y$3+Y163-Y162+2)&gt;0,(Y$3+Y163-Y162+2),0)</f>
        <v>0</v>
      </c>
      <c r="Z164" s="25">
        <f t="shared" ref="Z164" si="1170">IF((Z$3+Z163-Z162+2)&gt;0,(Z$3+Z163-Z162+2),0)</f>
        <v>0</v>
      </c>
      <c r="AA164" s="25">
        <f t="shared" ref="AA164" si="1171">IF((AA$3+AA163-AA162+2)&gt;0,(AA$3+AA163-AA162+2),0)</f>
        <v>0</v>
      </c>
      <c r="AB164" s="13">
        <f>SUM(J164:AA164)</f>
        <v>21</v>
      </c>
      <c r="AC164" s="14"/>
    </row>
    <row r="165" spans="1:29" ht="15.75" thickBot="1" x14ac:dyDescent="0.3">
      <c r="E165" s="100"/>
      <c r="G165" s="154" t="s">
        <v>30</v>
      </c>
      <c r="H165" s="155"/>
      <c r="I165" s="155"/>
      <c r="J165" s="47">
        <f t="shared" ref="J165:AA165" si="1172">IF(J161&gt;J164,(J161*10)+J164,(J164*10)+J161)</f>
        <v>22</v>
      </c>
      <c r="K165" s="48">
        <f t="shared" si="1172"/>
        <v>20</v>
      </c>
      <c r="L165" s="48">
        <f t="shared" si="1172"/>
        <v>30</v>
      </c>
      <c r="M165" s="48">
        <f t="shared" si="1172"/>
        <v>32</v>
      </c>
      <c r="N165" s="48">
        <f t="shared" si="1172"/>
        <v>22</v>
      </c>
      <c r="O165" s="48">
        <f t="shared" si="1172"/>
        <v>20</v>
      </c>
      <c r="P165" s="48">
        <f t="shared" si="1172"/>
        <v>21</v>
      </c>
      <c r="Q165" s="48">
        <f t="shared" si="1172"/>
        <v>20</v>
      </c>
      <c r="R165" s="48">
        <f t="shared" si="1172"/>
        <v>31</v>
      </c>
      <c r="S165" s="48">
        <f t="shared" si="1172"/>
        <v>21</v>
      </c>
      <c r="T165" s="48">
        <f t="shared" si="1172"/>
        <v>20</v>
      </c>
      <c r="U165" s="48">
        <f t="shared" si="1172"/>
        <v>32</v>
      </c>
      <c r="V165" s="48">
        <f t="shared" si="1172"/>
        <v>21</v>
      </c>
      <c r="W165" s="48">
        <f t="shared" si="1172"/>
        <v>41</v>
      </c>
      <c r="X165" s="48">
        <f t="shared" si="1172"/>
        <v>53</v>
      </c>
      <c r="Y165" s="48">
        <f t="shared" si="1172"/>
        <v>0</v>
      </c>
      <c r="Z165" s="48">
        <f t="shared" si="1172"/>
        <v>0</v>
      </c>
      <c r="AA165" s="49">
        <f t="shared" si="1172"/>
        <v>0</v>
      </c>
      <c r="AB165" s="108">
        <f>SUM(J165:AA165)</f>
        <v>406</v>
      </c>
      <c r="AC165" s="109"/>
    </row>
    <row r="166" spans="1:29" ht="15" customHeight="1" x14ac:dyDescent="0.25">
      <c r="A166" s="119">
        <v>24</v>
      </c>
      <c r="B166" s="142" t="s">
        <v>104</v>
      </c>
      <c r="C166" s="145" t="s">
        <v>22</v>
      </c>
      <c r="D166" s="148" t="s">
        <v>56</v>
      </c>
      <c r="E166" s="151">
        <v>32.299999999999997</v>
      </c>
      <c r="F166" s="116">
        <f>Calcul!X166</f>
        <v>25</v>
      </c>
      <c r="G166" s="41" t="s">
        <v>7</v>
      </c>
      <c r="H166" s="42">
        <v>725557455</v>
      </c>
      <c r="I166" s="52">
        <v>756646999</v>
      </c>
      <c r="J166" s="7" t="str">
        <f>MID($H166,J$4,1)</f>
        <v>7</v>
      </c>
      <c r="K166" s="6" t="str">
        <f t="shared" ref="K166:R166" si="1173">MID($H166,K$4,1)</f>
        <v>2</v>
      </c>
      <c r="L166" s="6" t="str">
        <f t="shared" si="1173"/>
        <v>5</v>
      </c>
      <c r="M166" s="6" t="str">
        <f t="shared" si="1173"/>
        <v>5</v>
      </c>
      <c r="N166" s="6" t="str">
        <f t="shared" si="1173"/>
        <v>5</v>
      </c>
      <c r="O166" s="6" t="str">
        <f t="shared" si="1173"/>
        <v>7</v>
      </c>
      <c r="P166" s="6" t="str">
        <f t="shared" si="1173"/>
        <v>4</v>
      </c>
      <c r="Q166" s="6" t="str">
        <f t="shared" si="1173"/>
        <v>5</v>
      </c>
      <c r="R166" s="6" t="str">
        <f t="shared" si="1173"/>
        <v>5</v>
      </c>
      <c r="S166" s="6" t="str">
        <f>MID($I166,J$4,1)</f>
        <v>7</v>
      </c>
      <c r="T166" s="6" t="str">
        <f t="shared" ref="T166" si="1174">MID($I166,K$4,1)</f>
        <v>5</v>
      </c>
      <c r="U166" s="6" t="str">
        <f t="shared" ref="U166" si="1175">MID($I166,L$4,1)</f>
        <v>6</v>
      </c>
      <c r="V166" s="6" t="str">
        <f t="shared" ref="V166" si="1176">MID($I166,M$4,1)</f>
        <v>6</v>
      </c>
      <c r="W166" s="6" t="str">
        <f t="shared" ref="W166" si="1177">MID($I166,N$4,1)</f>
        <v>4</v>
      </c>
      <c r="X166" s="6" t="str">
        <f t="shared" ref="X166" si="1178">MID($I166,O$4,1)</f>
        <v>6</v>
      </c>
      <c r="Y166" s="6" t="str">
        <f t="shared" ref="Y166" si="1179">MID($I166,P$4,1)</f>
        <v>9</v>
      </c>
      <c r="Z166" s="6" t="str">
        <f t="shared" ref="Z166" si="1180">MID($I166,Q$4,1)</f>
        <v>9</v>
      </c>
      <c r="AA166" s="6" t="str">
        <f t="shared" ref="AA166" si="1181">MID($I166,R$4,1)</f>
        <v>9</v>
      </c>
      <c r="AB166" s="8"/>
      <c r="AC166" s="9">
        <f>J166+K166+L166+M166+N166+O166+P166+Q166+R166+S166+T166+U166+V166+W166+X166+Y166+Z166+AA166</f>
        <v>106</v>
      </c>
    </row>
    <row r="167" spans="1:29" ht="15.75" customHeight="1" x14ac:dyDescent="0.25">
      <c r="A167" s="120"/>
      <c r="B167" s="143"/>
      <c r="C167" s="146"/>
      <c r="D167" s="149"/>
      <c r="E167" s="152"/>
      <c r="F167" s="117"/>
      <c r="G167" s="122" t="s">
        <v>9</v>
      </c>
      <c r="H167" s="123"/>
      <c r="I167" s="124"/>
      <c r="J167" s="23">
        <f>IF(($F166+0.5-(Calcul!$AC166*18))&gt;(J$2),1,0)+Calcul!$AC166</f>
        <v>2</v>
      </c>
      <c r="K167" s="10">
        <f>IF(($F166+0.5-(Calcul!$AC166*18))&gt;(K$2),1,0)+Calcul!$AC166</f>
        <v>1</v>
      </c>
      <c r="L167" s="10">
        <f>IF(($F166+0.5-(Calcul!$AC166*18))&gt;(L$2),1,0)+Calcul!$AC166</f>
        <v>2</v>
      </c>
      <c r="M167" s="10">
        <f>IF(($F166+0.5-(Calcul!$AC166*18))&gt;(M$2),1,0)+Calcul!$AC166</f>
        <v>1</v>
      </c>
      <c r="N167" s="10">
        <f>IF(($F166+0.5-(Calcul!$AC166*18))&gt;(N$2),1,0)+Calcul!$AC166</f>
        <v>1</v>
      </c>
      <c r="O167" s="10">
        <f>IF(($F166+0.5-(Calcul!$AC166*18))&gt;(O$2),1,0)+Calcul!$AC166</f>
        <v>2</v>
      </c>
      <c r="P167" s="10">
        <f>IF(($F166+0.5-(Calcul!$AC166*18))&gt;(P$2),1,0)+Calcul!$AC166</f>
        <v>1</v>
      </c>
      <c r="Q167" s="10">
        <f>IF(($F166+0.5-(Calcul!$AC166*18))&gt;(Q$2),1,0)+Calcul!$AC166</f>
        <v>2</v>
      </c>
      <c r="R167" s="10">
        <f>IF(($F166+0.5-(Calcul!$AC166*18))&gt;(R$2),1,0)+Calcul!$AC166</f>
        <v>1</v>
      </c>
      <c r="S167" s="10">
        <f>IF(($F166+0.5-(Calcul!$AC166*18))&gt;(S$2),1,0)+Calcul!$AC166</f>
        <v>2</v>
      </c>
      <c r="T167" s="10">
        <f>IF(($F166+0.5-(Calcul!$AC166*18))&gt;(T$2),1,0)+Calcul!$AC166</f>
        <v>1</v>
      </c>
      <c r="U167" s="10">
        <f>IF(($F166+0.5-(Calcul!$AC166*18))&gt;(U$2),1,0)+Calcul!$AC166</f>
        <v>1</v>
      </c>
      <c r="V167" s="10">
        <f>IF(($F166+0.5-(Calcul!$AC166*18))&gt;(V$2),1,0)+Calcul!$AC166</f>
        <v>1</v>
      </c>
      <c r="W167" s="10">
        <f>IF(($F166+0.5-(Calcul!$AC166*18))&gt;(W$2),1,0)+Calcul!$AC166</f>
        <v>1</v>
      </c>
      <c r="X167" s="10">
        <f>IF(($F166+0.5-(Calcul!$AC166*18))&gt;(X$2),1,0)+Calcul!$AC166</f>
        <v>2</v>
      </c>
      <c r="Y167" s="10">
        <f>IF(($F166+0.5-(Calcul!$AC166*18))&gt;(Y$2),1,0)+Calcul!$AC166</f>
        <v>1</v>
      </c>
      <c r="Z167" s="10">
        <f>IF(($F166+0.5-(Calcul!$AC166*18))&gt;(Z$2),1,0)+Calcul!$AC166</f>
        <v>2</v>
      </c>
      <c r="AA167" s="10">
        <f>IF(($F166+0.5-(Calcul!$AC166*18))&gt;(AA$2),1,0)+Calcul!$AC166</f>
        <v>1</v>
      </c>
      <c r="AB167" s="11"/>
      <c r="AC167" s="12"/>
    </row>
    <row r="168" spans="1:29" ht="15.75" customHeight="1" thickBot="1" x14ac:dyDescent="0.3">
      <c r="A168" s="120"/>
      <c r="B168" s="144"/>
      <c r="C168" s="147"/>
      <c r="D168" s="150"/>
      <c r="E168" s="153"/>
      <c r="F168" s="118"/>
      <c r="G168" s="125" t="s">
        <v>8</v>
      </c>
      <c r="H168" s="126"/>
      <c r="I168" s="127"/>
      <c r="J168" s="43">
        <f>IF((J$3+J167-J166+2)&gt;0,(J$3+J167-J166+2),0)</f>
        <v>2</v>
      </c>
      <c r="K168" s="44">
        <f t="shared" ref="K168" si="1182">IF((K$3+K167-K166+2)&gt;0,(K$3+K167-K166+2),0)</f>
        <v>4</v>
      </c>
      <c r="L168" s="44">
        <f t="shared" ref="L168" si="1183">IF((L$3+L167-L166+2)&gt;0,(L$3+L167-L166+2),0)</f>
        <v>3</v>
      </c>
      <c r="M168" s="44">
        <f t="shared" ref="M168" si="1184">IF((M$3+M167-M166+2)&gt;0,(M$3+M167-M166+2),0)</f>
        <v>2</v>
      </c>
      <c r="N168" s="44">
        <f t="shared" ref="N168" si="1185">IF((N$3+N167-N166+2)&gt;0,(N$3+N167-N166+2),0)</f>
        <v>1</v>
      </c>
      <c r="O168" s="44">
        <f t="shared" ref="O168" si="1186">IF((O$3+O167-O166+2)&gt;0,(O$3+O167-O166+2),0)</f>
        <v>2</v>
      </c>
      <c r="P168" s="44">
        <f t="shared" ref="P168" si="1187">IF((P$3+P167-P166+2)&gt;0,(P$3+P167-P166+2),0)</f>
        <v>3</v>
      </c>
      <c r="Q168" s="44">
        <f t="shared" ref="Q168" si="1188">IF((Q$3+Q167-Q166+2)&gt;0,(Q$3+Q167-Q166+2),0)</f>
        <v>3</v>
      </c>
      <c r="R168" s="44">
        <f t="shared" ref="R168" si="1189">IF((R$3+R167-R166+2)&gt;0,(R$3+R167-R166+2),0)</f>
        <v>2</v>
      </c>
      <c r="S168" s="44">
        <f t="shared" ref="S168" si="1190">IF((S$3+S167-S166+2)&gt;0,(S$3+S167-S166+2),0)</f>
        <v>2</v>
      </c>
      <c r="T168" s="44">
        <f t="shared" ref="T168" si="1191">IF((T$3+T167-T166+2)&gt;0,(T$3+T167-T166+2),0)</f>
        <v>1</v>
      </c>
      <c r="U168" s="44">
        <f t="shared" ref="U168" si="1192">IF((U$3+U167-U166+2)&gt;0,(U$3+U167-U166+2),0)</f>
        <v>1</v>
      </c>
      <c r="V168" s="44">
        <f t="shared" ref="V168" si="1193">IF((V$3+V167-V166+2)&gt;0,(V$3+V167-V166+2),0)</f>
        <v>1</v>
      </c>
      <c r="W168" s="44">
        <f t="shared" ref="W168" si="1194">IF((W$3+W167-W166+2)&gt;0,(W$3+W167-W166+2),0)</f>
        <v>2</v>
      </c>
      <c r="X168" s="44">
        <f t="shared" ref="X168" si="1195">IF((X$3+X167-X166+2)&gt;0,(X$3+X167-X166+2),0)</f>
        <v>3</v>
      </c>
      <c r="Y168" s="44">
        <f t="shared" ref="Y168" si="1196">IF((Y$3+Y167-Y166+2)&gt;0,(Y$3+Y167-Y166+2),0)</f>
        <v>0</v>
      </c>
      <c r="Z168" s="44">
        <f t="shared" ref="Z168" si="1197">IF((Z$3+Z167-Z166+2)&gt;0,(Z$3+Z167-Z166+2),0)</f>
        <v>0</v>
      </c>
      <c r="AA168" s="44">
        <f t="shared" ref="AA168" si="1198">IF((AA$3+AA167-AA166+2)&gt;0,(AA$3+AA167-AA166+2),0)</f>
        <v>0</v>
      </c>
      <c r="AB168" s="13">
        <f>SUM(J168:AA168)</f>
        <v>32</v>
      </c>
      <c r="AC168" s="14"/>
    </row>
    <row r="169" spans="1:29" ht="15" customHeight="1" x14ac:dyDescent="0.25">
      <c r="A169" s="120"/>
      <c r="B169" s="142" t="s">
        <v>105</v>
      </c>
      <c r="C169" s="145" t="s">
        <v>55</v>
      </c>
      <c r="D169" s="148" t="s">
        <v>85</v>
      </c>
      <c r="E169" s="151">
        <v>54</v>
      </c>
      <c r="F169" s="116">
        <f>Calcul!X169</f>
        <v>36</v>
      </c>
      <c r="G169" s="45" t="s">
        <v>7</v>
      </c>
      <c r="H169" s="42">
        <v>944947456</v>
      </c>
      <c r="I169" s="52">
        <v>835544999</v>
      </c>
      <c r="J169" s="7" t="str">
        <f>MID($H169,J$4,1)</f>
        <v>9</v>
      </c>
      <c r="K169" s="6" t="str">
        <f t="shared" ref="K169:R169" si="1199">MID($H169,K$4,1)</f>
        <v>4</v>
      </c>
      <c r="L169" s="6" t="str">
        <f t="shared" si="1199"/>
        <v>4</v>
      </c>
      <c r="M169" s="6" t="str">
        <f t="shared" si="1199"/>
        <v>9</v>
      </c>
      <c r="N169" s="6" t="str">
        <f t="shared" si="1199"/>
        <v>4</v>
      </c>
      <c r="O169" s="6" t="str">
        <f t="shared" si="1199"/>
        <v>7</v>
      </c>
      <c r="P169" s="6" t="str">
        <f t="shared" si="1199"/>
        <v>4</v>
      </c>
      <c r="Q169" s="6" t="str">
        <f t="shared" si="1199"/>
        <v>5</v>
      </c>
      <c r="R169" s="6" t="str">
        <f t="shared" si="1199"/>
        <v>6</v>
      </c>
      <c r="S169" s="6" t="str">
        <f>MID($I169,J$4,1)</f>
        <v>8</v>
      </c>
      <c r="T169" s="6" t="str">
        <f t="shared" ref="T169" si="1200">MID($I169,K$4,1)</f>
        <v>3</v>
      </c>
      <c r="U169" s="6" t="str">
        <f t="shared" ref="U169" si="1201">MID($I169,L$4,1)</f>
        <v>5</v>
      </c>
      <c r="V169" s="6" t="str">
        <f t="shared" ref="V169" si="1202">MID($I169,M$4,1)</f>
        <v>5</v>
      </c>
      <c r="W169" s="6" t="str">
        <f t="shared" ref="W169" si="1203">MID($I169,N$4,1)</f>
        <v>4</v>
      </c>
      <c r="X169" s="6" t="str">
        <f t="shared" ref="X169" si="1204">MID($I169,O$4,1)</f>
        <v>4</v>
      </c>
      <c r="Y169" s="6" t="str">
        <f t="shared" ref="Y169" si="1205">MID($I169,P$4,1)</f>
        <v>9</v>
      </c>
      <c r="Z169" s="6" t="str">
        <f t="shared" ref="Z169" si="1206">MID($I169,Q$4,1)</f>
        <v>9</v>
      </c>
      <c r="AA169" s="6" t="str">
        <f t="shared" ref="AA169" si="1207">MID($I169,R$4,1)</f>
        <v>9</v>
      </c>
      <c r="AB169" s="15"/>
      <c r="AC169" s="9">
        <f>J169+K169+L169+M169+N169+O169+P169+Q169+R169+S169+T169+U169+V169+W169+X169+Y169+Z169+AA169</f>
        <v>108</v>
      </c>
    </row>
    <row r="170" spans="1:29" ht="15.75" customHeight="1" x14ac:dyDescent="0.25">
      <c r="A170" s="120"/>
      <c r="B170" s="143"/>
      <c r="C170" s="146"/>
      <c r="D170" s="149"/>
      <c r="E170" s="152"/>
      <c r="F170" s="117"/>
      <c r="G170" s="110" t="s">
        <v>9</v>
      </c>
      <c r="H170" s="111"/>
      <c r="I170" s="112"/>
      <c r="J170" s="23">
        <f>IF(($F169+0.5-(Calcul!$AC169*18))&gt;(J$2),1,0)+Calcul!$AC169</f>
        <v>2</v>
      </c>
      <c r="K170" s="10">
        <f>IF(($F169+0.5-(Calcul!$AC169*18))&gt;(K$2),1,0)+Calcul!$AC169</f>
        <v>2</v>
      </c>
      <c r="L170" s="10">
        <f>IF(($F169+0.5-(Calcul!$AC169*18))&gt;(L$2),1,0)+Calcul!$AC169</f>
        <v>2</v>
      </c>
      <c r="M170" s="10">
        <f>IF(($F169+0.5-(Calcul!$AC169*18))&gt;(M$2),1,0)+Calcul!$AC169</f>
        <v>2</v>
      </c>
      <c r="N170" s="10">
        <f>IF(($F169+0.5-(Calcul!$AC169*18))&gt;(N$2),1,0)+Calcul!$AC169</f>
        <v>2</v>
      </c>
      <c r="O170" s="10">
        <f>IF(($F169+0.5-(Calcul!$AC169*18))&gt;(O$2),1,0)+Calcul!$AC169</f>
        <v>2</v>
      </c>
      <c r="P170" s="10">
        <f>IF(($F169+0.5-(Calcul!$AC169*18))&gt;(P$2),1,0)+Calcul!$AC169</f>
        <v>2</v>
      </c>
      <c r="Q170" s="10">
        <f>IF(($F169+0.5-(Calcul!$AC169*18))&gt;(Q$2),1,0)+Calcul!$AC169</f>
        <v>2</v>
      </c>
      <c r="R170" s="10">
        <f>IF(($F169+0.5-(Calcul!$AC169*18))&gt;(R$2),1,0)+Calcul!$AC169</f>
        <v>2</v>
      </c>
      <c r="S170" s="10">
        <f>IF(($F169+0.5-(Calcul!$AC169*18))&gt;(S$2),1,0)+Calcul!$AC169</f>
        <v>2</v>
      </c>
      <c r="T170" s="10">
        <f>IF(($F169+0.5-(Calcul!$AC169*18))&gt;(T$2),1,0)+Calcul!$AC169</f>
        <v>2</v>
      </c>
      <c r="U170" s="10">
        <f>IF(($F169+0.5-(Calcul!$AC169*18))&gt;(U$2),1,0)+Calcul!$AC169</f>
        <v>2</v>
      </c>
      <c r="V170" s="10">
        <f>IF(($F169+0.5-(Calcul!$AC169*18))&gt;(V$2),1,0)+Calcul!$AC169</f>
        <v>2</v>
      </c>
      <c r="W170" s="10">
        <f>IF(($F169+0.5-(Calcul!$AC169*18))&gt;(W$2),1,0)+Calcul!$AC169</f>
        <v>2</v>
      </c>
      <c r="X170" s="10">
        <f>IF(($F169+0.5-(Calcul!$AC169*18))&gt;(X$2),1,0)+Calcul!$AC169</f>
        <v>2</v>
      </c>
      <c r="Y170" s="10">
        <f>IF(($F169+0.5-(Calcul!$AC169*18))&gt;(Y$2),1,0)+Calcul!$AC169</f>
        <v>2</v>
      </c>
      <c r="Z170" s="10">
        <f>IF(($F169+0.5-(Calcul!$AC169*18))&gt;(Z$2),1,0)+Calcul!$AC169</f>
        <v>2</v>
      </c>
      <c r="AA170" s="10">
        <f>IF(($F169+0.5-(Calcul!$AC169*18))&gt;(AA$2),1,0)+Calcul!$AC169</f>
        <v>2</v>
      </c>
      <c r="AB170" s="16"/>
      <c r="AC170" s="12"/>
    </row>
    <row r="171" spans="1:29" ht="15.75" customHeight="1" thickBot="1" x14ac:dyDescent="0.3">
      <c r="A171" s="121"/>
      <c r="B171" s="144"/>
      <c r="C171" s="147"/>
      <c r="D171" s="150"/>
      <c r="E171" s="153"/>
      <c r="F171" s="118"/>
      <c r="G171" s="113" t="s">
        <v>8</v>
      </c>
      <c r="H171" s="114"/>
      <c r="I171" s="115"/>
      <c r="J171" s="46">
        <f>IF((J$3+J170-J169+2)&gt;0,(J$3+J170-J169+2),0)</f>
        <v>0</v>
      </c>
      <c r="K171" s="25">
        <f t="shared" ref="K171" si="1208">IF((K$3+K170-K169+2)&gt;0,(K$3+K170-K169+2),0)</f>
        <v>3</v>
      </c>
      <c r="L171" s="25">
        <f t="shared" ref="L171" si="1209">IF((L$3+L170-L169+2)&gt;0,(L$3+L170-L169+2),0)</f>
        <v>4</v>
      </c>
      <c r="M171" s="25">
        <f t="shared" ref="M171" si="1210">IF((M$3+M170-M169+2)&gt;0,(M$3+M170-M169+2),0)</f>
        <v>0</v>
      </c>
      <c r="N171" s="25">
        <f t="shared" ref="N171" si="1211">IF((N$3+N170-N169+2)&gt;0,(N$3+N170-N169+2),0)</f>
        <v>3</v>
      </c>
      <c r="O171" s="25">
        <f t="shared" ref="O171" si="1212">IF((O$3+O170-O169+2)&gt;0,(O$3+O170-O169+2),0)</f>
        <v>2</v>
      </c>
      <c r="P171" s="25">
        <f t="shared" ref="P171" si="1213">IF((P$3+P170-P169+2)&gt;0,(P$3+P170-P169+2),0)</f>
        <v>4</v>
      </c>
      <c r="Q171" s="25">
        <f t="shared" ref="Q171" si="1214">IF((Q$3+Q170-Q169+2)&gt;0,(Q$3+Q170-Q169+2),0)</f>
        <v>3</v>
      </c>
      <c r="R171" s="25">
        <f t="shared" ref="R171" si="1215">IF((R$3+R170-R169+2)&gt;0,(R$3+R170-R169+2),0)</f>
        <v>2</v>
      </c>
      <c r="S171" s="25">
        <f t="shared" ref="S171" si="1216">IF((S$3+S170-S169+2)&gt;0,(S$3+S170-S169+2),0)</f>
        <v>1</v>
      </c>
      <c r="T171" s="25">
        <f t="shared" ref="T171" si="1217">IF((T$3+T170-T169+2)&gt;0,(T$3+T170-T169+2),0)</f>
        <v>4</v>
      </c>
      <c r="U171" s="25">
        <f t="shared" ref="U171" si="1218">IF((U$3+U170-U169+2)&gt;0,(U$3+U170-U169+2),0)</f>
        <v>3</v>
      </c>
      <c r="V171" s="25">
        <f t="shared" ref="V171" si="1219">IF((V$3+V170-V169+2)&gt;0,(V$3+V170-V169+2),0)</f>
        <v>3</v>
      </c>
      <c r="W171" s="25">
        <f t="shared" ref="W171" si="1220">IF((W$3+W170-W169+2)&gt;0,(W$3+W170-W169+2),0)</f>
        <v>3</v>
      </c>
      <c r="X171" s="25">
        <f t="shared" ref="X171" si="1221">IF((X$3+X170-X169+2)&gt;0,(X$3+X170-X169+2),0)</f>
        <v>5</v>
      </c>
      <c r="Y171" s="25">
        <f t="shared" ref="Y171" si="1222">IF((Y$3+Y170-Y169+2)&gt;0,(Y$3+Y170-Y169+2),0)</f>
        <v>0</v>
      </c>
      <c r="Z171" s="25">
        <f t="shared" ref="Z171" si="1223">IF((Z$3+Z170-Z169+2)&gt;0,(Z$3+Z170-Z169+2),0)</f>
        <v>0</v>
      </c>
      <c r="AA171" s="25">
        <f t="shared" ref="AA171" si="1224">IF((AA$3+AA170-AA169+2)&gt;0,(AA$3+AA170-AA169+2),0)</f>
        <v>0</v>
      </c>
      <c r="AB171" s="13">
        <f>SUM(J171:AA171)</f>
        <v>40</v>
      </c>
      <c r="AC171" s="14"/>
    </row>
    <row r="172" spans="1:29" ht="15.75" thickBot="1" x14ac:dyDescent="0.3">
      <c r="E172" s="100"/>
      <c r="G172" s="154" t="s">
        <v>30</v>
      </c>
      <c r="H172" s="155"/>
      <c r="I172" s="155"/>
      <c r="J172" s="47">
        <f t="shared" ref="J172:AA172" si="1225">IF(J168&gt;J171,(J168*10)+J171,(J171*10)+J168)</f>
        <v>20</v>
      </c>
      <c r="K172" s="48">
        <f t="shared" si="1225"/>
        <v>43</v>
      </c>
      <c r="L172" s="48">
        <f t="shared" si="1225"/>
        <v>43</v>
      </c>
      <c r="M172" s="48">
        <f t="shared" si="1225"/>
        <v>20</v>
      </c>
      <c r="N172" s="48">
        <f t="shared" si="1225"/>
        <v>31</v>
      </c>
      <c r="O172" s="48">
        <f t="shared" si="1225"/>
        <v>22</v>
      </c>
      <c r="P172" s="48">
        <f t="shared" si="1225"/>
        <v>43</v>
      </c>
      <c r="Q172" s="48">
        <f t="shared" si="1225"/>
        <v>33</v>
      </c>
      <c r="R172" s="48">
        <f t="shared" si="1225"/>
        <v>22</v>
      </c>
      <c r="S172" s="48">
        <f t="shared" si="1225"/>
        <v>21</v>
      </c>
      <c r="T172" s="48">
        <f t="shared" si="1225"/>
        <v>41</v>
      </c>
      <c r="U172" s="48">
        <f t="shared" si="1225"/>
        <v>31</v>
      </c>
      <c r="V172" s="48">
        <f t="shared" si="1225"/>
        <v>31</v>
      </c>
      <c r="W172" s="48">
        <f t="shared" si="1225"/>
        <v>32</v>
      </c>
      <c r="X172" s="48">
        <f t="shared" si="1225"/>
        <v>53</v>
      </c>
      <c r="Y172" s="48">
        <f t="shared" si="1225"/>
        <v>0</v>
      </c>
      <c r="Z172" s="48">
        <f t="shared" si="1225"/>
        <v>0</v>
      </c>
      <c r="AA172" s="49">
        <f t="shared" si="1225"/>
        <v>0</v>
      </c>
      <c r="AB172" s="108">
        <f>SUM(J172:AA172)</f>
        <v>486</v>
      </c>
      <c r="AC172" s="109"/>
    </row>
    <row r="173" spans="1:29" ht="15" customHeight="1" x14ac:dyDescent="0.25">
      <c r="A173" s="119">
        <v>25</v>
      </c>
      <c r="B173" s="142" t="s">
        <v>106</v>
      </c>
      <c r="C173" s="145" t="s">
        <v>22</v>
      </c>
      <c r="D173" s="148" t="s">
        <v>18</v>
      </c>
      <c r="E173" s="151">
        <v>14.7</v>
      </c>
      <c r="F173" s="116">
        <f>Calcul!X173</f>
        <v>12</v>
      </c>
      <c r="G173" s="41" t="s">
        <v>7</v>
      </c>
      <c r="H173" s="42">
        <v>744459555</v>
      </c>
      <c r="I173" s="52">
        <v>745936999</v>
      </c>
      <c r="J173" s="7" t="str">
        <f>MID($H173,J$4,1)</f>
        <v>7</v>
      </c>
      <c r="K173" s="6" t="str">
        <f t="shared" ref="K173:R173" si="1226">MID($H173,K$4,1)</f>
        <v>4</v>
      </c>
      <c r="L173" s="6" t="str">
        <f t="shared" si="1226"/>
        <v>4</v>
      </c>
      <c r="M173" s="6" t="str">
        <f t="shared" si="1226"/>
        <v>4</v>
      </c>
      <c r="N173" s="6" t="str">
        <f t="shared" si="1226"/>
        <v>5</v>
      </c>
      <c r="O173" s="6" t="str">
        <f t="shared" si="1226"/>
        <v>9</v>
      </c>
      <c r="P173" s="6" t="str">
        <f t="shared" si="1226"/>
        <v>5</v>
      </c>
      <c r="Q173" s="6" t="str">
        <f t="shared" si="1226"/>
        <v>5</v>
      </c>
      <c r="R173" s="6" t="str">
        <f t="shared" si="1226"/>
        <v>5</v>
      </c>
      <c r="S173" s="6" t="str">
        <f>MID($I173,J$4,1)</f>
        <v>7</v>
      </c>
      <c r="T173" s="6" t="str">
        <f t="shared" ref="T173" si="1227">MID($I173,K$4,1)</f>
        <v>4</v>
      </c>
      <c r="U173" s="6" t="str">
        <f t="shared" ref="U173" si="1228">MID($I173,L$4,1)</f>
        <v>5</v>
      </c>
      <c r="V173" s="6" t="str">
        <f t="shared" ref="V173" si="1229">MID($I173,M$4,1)</f>
        <v>9</v>
      </c>
      <c r="W173" s="6" t="str">
        <f t="shared" ref="W173" si="1230">MID($I173,N$4,1)</f>
        <v>3</v>
      </c>
      <c r="X173" s="6" t="str">
        <f t="shared" ref="X173" si="1231">MID($I173,O$4,1)</f>
        <v>6</v>
      </c>
      <c r="Y173" s="6" t="str">
        <f t="shared" ref="Y173" si="1232">MID($I173,P$4,1)</f>
        <v>9</v>
      </c>
      <c r="Z173" s="6" t="str">
        <f t="shared" ref="Z173" si="1233">MID($I173,Q$4,1)</f>
        <v>9</v>
      </c>
      <c r="AA173" s="6" t="str">
        <f t="shared" ref="AA173" si="1234">MID($I173,R$4,1)</f>
        <v>9</v>
      </c>
      <c r="AB173" s="8"/>
      <c r="AC173" s="9">
        <f>J173+K173+L173+M173+N173+O173+P173+Q173+R173+S173+T173+U173+V173+W173+X173+Y173+Z173+AA173</f>
        <v>109</v>
      </c>
    </row>
    <row r="174" spans="1:29" ht="15.75" customHeight="1" x14ac:dyDescent="0.25">
      <c r="A174" s="120"/>
      <c r="B174" s="143"/>
      <c r="C174" s="146"/>
      <c r="D174" s="149"/>
      <c r="E174" s="152"/>
      <c r="F174" s="117"/>
      <c r="G174" s="122" t="s">
        <v>9</v>
      </c>
      <c r="H174" s="123"/>
      <c r="I174" s="124"/>
      <c r="J174" s="23">
        <f>IF(($F173+0.5-(Calcul!$AC173*18))&gt;(J$2),1,0)+Calcul!$AC173</f>
        <v>1</v>
      </c>
      <c r="K174" s="10">
        <f>IF(($F173+0.5-(Calcul!$AC173*18))&gt;(K$2),1,0)+Calcul!$AC173</f>
        <v>0</v>
      </c>
      <c r="L174" s="10">
        <f>IF(($F173+0.5-(Calcul!$AC173*18))&gt;(L$2),1,0)+Calcul!$AC173</f>
        <v>1</v>
      </c>
      <c r="M174" s="10">
        <f>IF(($F173+0.5-(Calcul!$AC173*18))&gt;(M$2),1,0)+Calcul!$AC173</f>
        <v>1</v>
      </c>
      <c r="N174" s="10">
        <f>IF(($F173+0.5-(Calcul!$AC173*18))&gt;(N$2),1,0)+Calcul!$AC173</f>
        <v>1</v>
      </c>
      <c r="O174" s="10">
        <f>IF(($F173+0.5-(Calcul!$AC173*18))&gt;(O$2),1,0)+Calcul!$AC173</f>
        <v>1</v>
      </c>
      <c r="P174" s="10">
        <f>IF(($F173+0.5-(Calcul!$AC173*18))&gt;(P$2),1,0)+Calcul!$AC173</f>
        <v>0</v>
      </c>
      <c r="Q174" s="10">
        <f>IF(($F173+0.5-(Calcul!$AC173*18))&gt;(Q$2),1,0)+Calcul!$AC173</f>
        <v>1</v>
      </c>
      <c r="R174" s="10">
        <f>IF(($F173+0.5-(Calcul!$AC173*18))&gt;(R$2),1,0)+Calcul!$AC173</f>
        <v>0</v>
      </c>
      <c r="S174" s="10">
        <f>IF(($F173+0.5-(Calcul!$AC173*18))&gt;(S$2),1,0)+Calcul!$AC173</f>
        <v>1</v>
      </c>
      <c r="T174" s="10">
        <f>IF(($F173+0.5-(Calcul!$AC173*18))&gt;(T$2),1,0)+Calcul!$AC173</f>
        <v>0</v>
      </c>
      <c r="U174" s="10">
        <f>IF(($F173+0.5-(Calcul!$AC173*18))&gt;(U$2),1,0)+Calcul!$AC173</f>
        <v>1</v>
      </c>
      <c r="V174" s="10">
        <f>IF(($F173+0.5-(Calcul!$AC173*18))&gt;(V$2),1,0)+Calcul!$AC173</f>
        <v>1</v>
      </c>
      <c r="W174" s="10">
        <f>IF(($F173+0.5-(Calcul!$AC173*18))&gt;(W$2),1,0)+Calcul!$AC173</f>
        <v>1</v>
      </c>
      <c r="X174" s="10">
        <f>IF(($F173+0.5-(Calcul!$AC173*18))&gt;(X$2),1,0)+Calcul!$AC173</f>
        <v>1</v>
      </c>
      <c r="Y174" s="10">
        <f>IF(($F173+0.5-(Calcul!$AC173*18))&gt;(Y$2),1,0)+Calcul!$AC173</f>
        <v>0</v>
      </c>
      <c r="Z174" s="10">
        <f>IF(($F173+0.5-(Calcul!$AC173*18))&gt;(Z$2),1,0)+Calcul!$AC173</f>
        <v>1</v>
      </c>
      <c r="AA174" s="10">
        <f>IF(($F173+0.5-(Calcul!$AC173*18))&gt;(AA$2),1,0)+Calcul!$AC173</f>
        <v>0</v>
      </c>
      <c r="AB174" s="11"/>
      <c r="AC174" s="12"/>
    </row>
    <row r="175" spans="1:29" ht="15.75" customHeight="1" thickBot="1" x14ac:dyDescent="0.3">
      <c r="A175" s="120"/>
      <c r="B175" s="144"/>
      <c r="C175" s="147"/>
      <c r="D175" s="150"/>
      <c r="E175" s="153"/>
      <c r="F175" s="118"/>
      <c r="G175" s="125" t="s">
        <v>8</v>
      </c>
      <c r="H175" s="126"/>
      <c r="I175" s="127"/>
      <c r="J175" s="43">
        <f>IF((J$3+J174-J173+2)&gt;0,(J$3+J174-J173+2),0)</f>
        <v>1</v>
      </c>
      <c r="K175" s="44">
        <f t="shared" ref="K175" si="1235">IF((K$3+K174-K173+2)&gt;0,(K$3+K174-K173+2),0)</f>
        <v>1</v>
      </c>
      <c r="L175" s="44">
        <f t="shared" ref="L175" si="1236">IF((L$3+L174-L173+2)&gt;0,(L$3+L174-L173+2),0)</f>
        <v>3</v>
      </c>
      <c r="M175" s="44">
        <f t="shared" ref="M175" si="1237">IF((M$3+M174-M173+2)&gt;0,(M$3+M174-M173+2),0)</f>
        <v>3</v>
      </c>
      <c r="N175" s="44">
        <f t="shared" ref="N175" si="1238">IF((N$3+N174-N173+2)&gt;0,(N$3+N174-N173+2),0)</f>
        <v>1</v>
      </c>
      <c r="O175" s="44">
        <f t="shared" ref="O175" si="1239">IF((O$3+O174-O173+2)&gt;0,(O$3+O174-O173+2),0)</f>
        <v>0</v>
      </c>
      <c r="P175" s="44">
        <f t="shared" ref="P175" si="1240">IF((P$3+P174-P173+2)&gt;0,(P$3+P174-P173+2),0)</f>
        <v>1</v>
      </c>
      <c r="Q175" s="44">
        <f t="shared" ref="Q175" si="1241">IF((Q$3+Q174-Q173+2)&gt;0,(Q$3+Q174-Q173+2),0)</f>
        <v>2</v>
      </c>
      <c r="R175" s="44">
        <f t="shared" ref="R175" si="1242">IF((R$3+R174-R173+2)&gt;0,(R$3+R174-R173+2),0)</f>
        <v>1</v>
      </c>
      <c r="S175" s="44">
        <f t="shared" ref="S175" si="1243">IF((S$3+S174-S173+2)&gt;0,(S$3+S174-S173+2),0)</f>
        <v>1</v>
      </c>
      <c r="T175" s="44">
        <f t="shared" ref="T175" si="1244">IF((T$3+T174-T173+2)&gt;0,(T$3+T174-T173+2),0)</f>
        <v>1</v>
      </c>
      <c r="U175" s="44">
        <f t="shared" ref="U175" si="1245">IF((U$3+U174-U173+2)&gt;0,(U$3+U174-U173+2),0)</f>
        <v>2</v>
      </c>
      <c r="V175" s="44">
        <f t="shared" ref="V175" si="1246">IF((V$3+V174-V173+2)&gt;0,(V$3+V174-V173+2),0)</f>
        <v>0</v>
      </c>
      <c r="W175" s="44">
        <f t="shared" ref="W175" si="1247">IF((W$3+W174-W173+2)&gt;0,(W$3+W174-W173+2),0)</f>
        <v>3</v>
      </c>
      <c r="X175" s="44">
        <f t="shared" ref="X175" si="1248">IF((X$3+X174-X173+2)&gt;0,(X$3+X174-X173+2),0)</f>
        <v>2</v>
      </c>
      <c r="Y175" s="44">
        <f t="shared" ref="Y175" si="1249">IF((Y$3+Y174-Y173+2)&gt;0,(Y$3+Y174-Y173+2),0)</f>
        <v>0</v>
      </c>
      <c r="Z175" s="44">
        <f t="shared" ref="Z175" si="1250">IF((Z$3+Z174-Z173+2)&gt;0,(Z$3+Z174-Z173+2),0)</f>
        <v>0</v>
      </c>
      <c r="AA175" s="44">
        <f t="shared" ref="AA175" si="1251">IF((AA$3+AA174-AA173+2)&gt;0,(AA$3+AA174-AA173+2),0)</f>
        <v>0</v>
      </c>
      <c r="AB175" s="13">
        <f>SUM(J175:AA175)</f>
        <v>22</v>
      </c>
      <c r="AC175" s="14"/>
    </row>
    <row r="176" spans="1:29" ht="15" customHeight="1" x14ac:dyDescent="0.25">
      <c r="A176" s="120"/>
      <c r="B176" s="142" t="s">
        <v>107</v>
      </c>
      <c r="C176" s="145" t="s">
        <v>55</v>
      </c>
      <c r="D176" s="148" t="s">
        <v>18</v>
      </c>
      <c r="E176" s="151">
        <v>16.8</v>
      </c>
      <c r="F176" s="116">
        <f>Calcul!X176</f>
        <v>21</v>
      </c>
      <c r="G176" s="45" t="s">
        <v>7</v>
      </c>
      <c r="H176" s="42">
        <v>645549465</v>
      </c>
      <c r="I176" s="52">
        <v>545547999</v>
      </c>
      <c r="J176" s="7" t="str">
        <f>MID($H176,J$4,1)</f>
        <v>6</v>
      </c>
      <c r="K176" s="6" t="str">
        <f t="shared" ref="K176:R176" si="1252">MID($H176,K$4,1)</f>
        <v>4</v>
      </c>
      <c r="L176" s="6" t="str">
        <f t="shared" si="1252"/>
        <v>5</v>
      </c>
      <c r="M176" s="6" t="str">
        <f t="shared" si="1252"/>
        <v>5</v>
      </c>
      <c r="N176" s="6" t="str">
        <f t="shared" si="1252"/>
        <v>4</v>
      </c>
      <c r="O176" s="6" t="str">
        <f t="shared" si="1252"/>
        <v>9</v>
      </c>
      <c r="P176" s="6" t="str">
        <f t="shared" si="1252"/>
        <v>4</v>
      </c>
      <c r="Q176" s="6" t="str">
        <f t="shared" si="1252"/>
        <v>6</v>
      </c>
      <c r="R176" s="6" t="str">
        <f t="shared" si="1252"/>
        <v>5</v>
      </c>
      <c r="S176" s="6" t="str">
        <f>MID($I176,J$4,1)</f>
        <v>5</v>
      </c>
      <c r="T176" s="6" t="str">
        <f t="shared" ref="T176" si="1253">MID($I176,K$4,1)</f>
        <v>4</v>
      </c>
      <c r="U176" s="6" t="str">
        <f t="shared" ref="U176" si="1254">MID($I176,L$4,1)</f>
        <v>5</v>
      </c>
      <c r="V176" s="6" t="str">
        <f t="shared" ref="V176" si="1255">MID($I176,M$4,1)</f>
        <v>5</v>
      </c>
      <c r="W176" s="6" t="str">
        <f t="shared" ref="W176" si="1256">MID($I176,N$4,1)</f>
        <v>4</v>
      </c>
      <c r="X176" s="6" t="str">
        <f t="shared" ref="X176" si="1257">MID($I176,O$4,1)</f>
        <v>7</v>
      </c>
      <c r="Y176" s="6" t="str">
        <f t="shared" ref="Y176" si="1258">MID($I176,P$4,1)</f>
        <v>9</v>
      </c>
      <c r="Z176" s="6" t="str">
        <f t="shared" ref="Z176" si="1259">MID($I176,Q$4,1)</f>
        <v>9</v>
      </c>
      <c r="AA176" s="6" t="str">
        <f t="shared" ref="AA176" si="1260">MID($I176,R$4,1)</f>
        <v>9</v>
      </c>
      <c r="AB176" s="15"/>
      <c r="AC176" s="9">
        <f>J176+K176+L176+M176+N176+O176+P176+Q176+R176+S176+T176+U176+V176+W176+X176+Y176+Z176+AA176</f>
        <v>105</v>
      </c>
    </row>
    <row r="177" spans="1:29" ht="15.75" customHeight="1" x14ac:dyDescent="0.25">
      <c r="A177" s="120"/>
      <c r="B177" s="143"/>
      <c r="C177" s="146"/>
      <c r="D177" s="149"/>
      <c r="E177" s="152"/>
      <c r="F177" s="117"/>
      <c r="G177" s="110" t="s">
        <v>9</v>
      </c>
      <c r="H177" s="111"/>
      <c r="I177" s="112"/>
      <c r="J177" s="23">
        <f>IF(($F176+0.5-(Calcul!$AC176*18))&gt;(J$2),1,0)+Calcul!$AC176</f>
        <v>2</v>
      </c>
      <c r="K177" s="10">
        <f>IF(($F176+0.5-(Calcul!$AC176*18))&gt;(K$2),1,0)+Calcul!$AC176</f>
        <v>1</v>
      </c>
      <c r="L177" s="10">
        <f>IF(($F176+0.5-(Calcul!$AC176*18))&gt;(L$2),1,0)+Calcul!$AC176</f>
        <v>1</v>
      </c>
      <c r="M177" s="10">
        <f>IF(($F176+0.5-(Calcul!$AC176*18))&gt;(M$2),1,0)+Calcul!$AC176</f>
        <v>1</v>
      </c>
      <c r="N177" s="10">
        <f>IF(($F176+0.5-(Calcul!$AC176*18))&gt;(N$2),1,0)+Calcul!$AC176</f>
        <v>1</v>
      </c>
      <c r="O177" s="10">
        <f>IF(($F176+0.5-(Calcul!$AC176*18))&gt;(O$2),1,0)+Calcul!$AC176</f>
        <v>2</v>
      </c>
      <c r="P177" s="10">
        <f>IF(($F176+0.5-(Calcul!$AC176*18))&gt;(P$2),1,0)+Calcul!$AC176</f>
        <v>1</v>
      </c>
      <c r="Q177" s="10">
        <f>IF(($F176+0.5-(Calcul!$AC176*18))&gt;(Q$2),1,0)+Calcul!$AC176</f>
        <v>1</v>
      </c>
      <c r="R177" s="10">
        <f>IF(($F176+0.5-(Calcul!$AC176*18))&gt;(R$2),1,0)+Calcul!$AC176</f>
        <v>1</v>
      </c>
      <c r="S177" s="10">
        <f>IF(($F176+0.5-(Calcul!$AC176*18))&gt;(S$2),1,0)+Calcul!$AC176</f>
        <v>1</v>
      </c>
      <c r="T177" s="10">
        <f>IF(($F176+0.5-(Calcul!$AC176*18))&gt;(T$2),1,0)+Calcul!$AC176</f>
        <v>1</v>
      </c>
      <c r="U177" s="10">
        <f>IF(($F176+0.5-(Calcul!$AC176*18))&gt;(U$2),1,0)+Calcul!$AC176</f>
        <v>1</v>
      </c>
      <c r="V177" s="10">
        <f>IF(($F176+0.5-(Calcul!$AC176*18))&gt;(V$2),1,0)+Calcul!$AC176</f>
        <v>1</v>
      </c>
      <c r="W177" s="10">
        <f>IF(($F176+0.5-(Calcul!$AC176*18))&gt;(W$2),1,0)+Calcul!$AC176</f>
        <v>1</v>
      </c>
      <c r="X177" s="10">
        <f>IF(($F176+0.5-(Calcul!$AC176*18))&gt;(X$2),1,0)+Calcul!$AC176</f>
        <v>2</v>
      </c>
      <c r="Y177" s="10">
        <f>IF(($F176+0.5-(Calcul!$AC176*18))&gt;(Y$2),1,0)+Calcul!$AC176</f>
        <v>1</v>
      </c>
      <c r="Z177" s="10">
        <f>IF(($F176+0.5-(Calcul!$AC176*18))&gt;(Z$2),1,0)+Calcul!$AC176</f>
        <v>1</v>
      </c>
      <c r="AA177" s="10">
        <f>IF(($F176+0.5-(Calcul!$AC176*18))&gt;(AA$2),1,0)+Calcul!$AC176</f>
        <v>1</v>
      </c>
      <c r="AB177" s="16"/>
      <c r="AC177" s="12"/>
    </row>
    <row r="178" spans="1:29" ht="15.75" customHeight="1" thickBot="1" x14ac:dyDescent="0.3">
      <c r="A178" s="121"/>
      <c r="B178" s="144"/>
      <c r="C178" s="147"/>
      <c r="D178" s="150"/>
      <c r="E178" s="153"/>
      <c r="F178" s="118"/>
      <c r="G178" s="113" t="s">
        <v>8</v>
      </c>
      <c r="H178" s="114"/>
      <c r="I178" s="115"/>
      <c r="J178" s="46">
        <f>IF((J$3+J177-J176+2)&gt;0,(J$3+J177-J176+2),0)</f>
        <v>3</v>
      </c>
      <c r="K178" s="25">
        <f t="shared" ref="K178" si="1261">IF((K$3+K177-K176+2)&gt;0,(K$3+K177-K176+2),0)</f>
        <v>2</v>
      </c>
      <c r="L178" s="25">
        <f t="shared" ref="L178" si="1262">IF((L$3+L177-L176+2)&gt;0,(L$3+L177-L176+2),0)</f>
        <v>2</v>
      </c>
      <c r="M178" s="25">
        <f t="shared" ref="M178" si="1263">IF((M$3+M177-M176+2)&gt;0,(M$3+M177-M176+2),0)</f>
        <v>2</v>
      </c>
      <c r="N178" s="25">
        <f t="shared" ref="N178" si="1264">IF((N$3+N177-N176+2)&gt;0,(N$3+N177-N176+2),0)</f>
        <v>2</v>
      </c>
      <c r="O178" s="25">
        <f t="shared" ref="O178" si="1265">IF((O$3+O177-O176+2)&gt;0,(O$3+O177-O176+2),0)</f>
        <v>0</v>
      </c>
      <c r="P178" s="25">
        <f t="shared" ref="P178" si="1266">IF((P$3+P177-P176+2)&gt;0,(P$3+P177-P176+2),0)</f>
        <v>3</v>
      </c>
      <c r="Q178" s="25">
        <f t="shared" ref="Q178" si="1267">IF((Q$3+Q177-Q176+2)&gt;0,(Q$3+Q177-Q176+2),0)</f>
        <v>1</v>
      </c>
      <c r="R178" s="25">
        <f t="shared" ref="R178" si="1268">IF((R$3+R177-R176+2)&gt;0,(R$3+R177-R176+2),0)</f>
        <v>2</v>
      </c>
      <c r="S178" s="25">
        <f t="shared" ref="S178" si="1269">IF((S$3+S177-S176+2)&gt;0,(S$3+S177-S176+2),0)</f>
        <v>3</v>
      </c>
      <c r="T178" s="25">
        <f t="shared" ref="T178" si="1270">IF((T$3+T177-T176+2)&gt;0,(T$3+T177-T176+2),0)</f>
        <v>2</v>
      </c>
      <c r="U178" s="25">
        <f t="shared" ref="U178" si="1271">IF((U$3+U177-U176+2)&gt;0,(U$3+U177-U176+2),0)</f>
        <v>2</v>
      </c>
      <c r="V178" s="25">
        <f t="shared" ref="V178" si="1272">IF((V$3+V177-V176+2)&gt;0,(V$3+V177-V176+2),0)</f>
        <v>2</v>
      </c>
      <c r="W178" s="25">
        <f t="shared" ref="W178" si="1273">IF((W$3+W177-W176+2)&gt;0,(W$3+W177-W176+2),0)</f>
        <v>2</v>
      </c>
      <c r="X178" s="25">
        <f t="shared" ref="X178" si="1274">IF((X$3+X177-X176+2)&gt;0,(X$3+X177-X176+2),0)</f>
        <v>2</v>
      </c>
      <c r="Y178" s="25">
        <f t="shared" ref="Y178" si="1275">IF((Y$3+Y177-Y176+2)&gt;0,(Y$3+Y177-Y176+2),0)</f>
        <v>0</v>
      </c>
      <c r="Z178" s="25">
        <f t="shared" ref="Z178" si="1276">IF((Z$3+Z177-Z176+2)&gt;0,(Z$3+Z177-Z176+2),0)</f>
        <v>0</v>
      </c>
      <c r="AA178" s="25">
        <f t="shared" ref="AA178" si="1277">IF((AA$3+AA177-AA176+2)&gt;0,(AA$3+AA177-AA176+2),0)</f>
        <v>0</v>
      </c>
      <c r="AB178" s="13">
        <f>SUM(J178:AA178)</f>
        <v>30</v>
      </c>
      <c r="AC178" s="14"/>
    </row>
    <row r="179" spans="1:29" ht="15.75" thickBot="1" x14ac:dyDescent="0.3">
      <c r="E179" s="100"/>
      <c r="G179" s="154" t="s">
        <v>30</v>
      </c>
      <c r="H179" s="155"/>
      <c r="I179" s="155"/>
      <c r="J179" s="47">
        <f t="shared" ref="J179:AA179" si="1278">IF(J175&gt;J178,(J175*10)+J178,(J178*10)+J175)</f>
        <v>31</v>
      </c>
      <c r="K179" s="48">
        <f t="shared" si="1278"/>
        <v>21</v>
      </c>
      <c r="L179" s="48">
        <f t="shared" si="1278"/>
        <v>32</v>
      </c>
      <c r="M179" s="48">
        <f t="shared" si="1278"/>
        <v>32</v>
      </c>
      <c r="N179" s="48">
        <f t="shared" si="1278"/>
        <v>21</v>
      </c>
      <c r="O179" s="48">
        <f t="shared" si="1278"/>
        <v>0</v>
      </c>
      <c r="P179" s="48">
        <f t="shared" si="1278"/>
        <v>31</v>
      </c>
      <c r="Q179" s="48">
        <f t="shared" si="1278"/>
        <v>21</v>
      </c>
      <c r="R179" s="48">
        <f t="shared" si="1278"/>
        <v>21</v>
      </c>
      <c r="S179" s="48">
        <f t="shared" si="1278"/>
        <v>31</v>
      </c>
      <c r="T179" s="48">
        <f t="shared" si="1278"/>
        <v>21</v>
      </c>
      <c r="U179" s="48">
        <f t="shared" si="1278"/>
        <v>22</v>
      </c>
      <c r="V179" s="48">
        <f t="shared" si="1278"/>
        <v>20</v>
      </c>
      <c r="W179" s="48">
        <f t="shared" si="1278"/>
        <v>32</v>
      </c>
      <c r="X179" s="48">
        <f t="shared" si="1278"/>
        <v>22</v>
      </c>
      <c r="Y179" s="48">
        <f t="shared" si="1278"/>
        <v>0</v>
      </c>
      <c r="Z179" s="48">
        <f t="shared" si="1278"/>
        <v>0</v>
      </c>
      <c r="AA179" s="49">
        <f t="shared" si="1278"/>
        <v>0</v>
      </c>
      <c r="AB179" s="108">
        <f>SUM(J179:AA179)</f>
        <v>358</v>
      </c>
      <c r="AC179" s="109"/>
    </row>
    <row r="180" spans="1:29" ht="15" customHeight="1" x14ac:dyDescent="0.25">
      <c r="A180" s="119">
        <v>26</v>
      </c>
      <c r="B180" s="142" t="s">
        <v>108</v>
      </c>
      <c r="C180" s="145" t="s">
        <v>22</v>
      </c>
      <c r="D180" s="148" t="s">
        <v>18</v>
      </c>
      <c r="E180" s="151">
        <v>21.7</v>
      </c>
      <c r="F180" s="116">
        <f>Calcul!X180</f>
        <v>20</v>
      </c>
      <c r="G180" s="41" t="s">
        <v>7</v>
      </c>
      <c r="H180" s="106">
        <v>655656694</v>
      </c>
      <c r="I180" s="107">
        <v>745945999</v>
      </c>
      <c r="J180" s="7" t="str">
        <f>MID($H180,J$4,1)</f>
        <v>6</v>
      </c>
      <c r="K180" s="6" t="str">
        <f t="shared" ref="K180:R180" si="1279">MID($H180,K$4,1)</f>
        <v>5</v>
      </c>
      <c r="L180" s="6" t="str">
        <f t="shared" si="1279"/>
        <v>5</v>
      </c>
      <c r="M180" s="6" t="str">
        <f t="shared" si="1279"/>
        <v>6</v>
      </c>
      <c r="N180" s="6" t="str">
        <f t="shared" si="1279"/>
        <v>5</v>
      </c>
      <c r="O180" s="6" t="str">
        <f t="shared" si="1279"/>
        <v>6</v>
      </c>
      <c r="P180" s="6" t="str">
        <f t="shared" si="1279"/>
        <v>6</v>
      </c>
      <c r="Q180" s="6" t="str">
        <f t="shared" si="1279"/>
        <v>9</v>
      </c>
      <c r="R180" s="6" t="str">
        <f t="shared" si="1279"/>
        <v>4</v>
      </c>
      <c r="S180" s="6" t="str">
        <f>MID($I180,J$4,1)</f>
        <v>7</v>
      </c>
      <c r="T180" s="6" t="str">
        <f t="shared" ref="T180" si="1280">MID($I180,K$4,1)</f>
        <v>4</v>
      </c>
      <c r="U180" s="6" t="str">
        <f t="shared" ref="U180" si="1281">MID($I180,L$4,1)</f>
        <v>5</v>
      </c>
      <c r="V180" s="6" t="str">
        <f t="shared" ref="V180" si="1282">MID($I180,M$4,1)</f>
        <v>9</v>
      </c>
      <c r="W180" s="6" t="str">
        <f t="shared" ref="W180" si="1283">MID($I180,N$4,1)</f>
        <v>4</v>
      </c>
      <c r="X180" s="6" t="str">
        <f t="shared" ref="X180" si="1284">MID($I180,O$4,1)</f>
        <v>5</v>
      </c>
      <c r="Y180" s="6" t="str">
        <f t="shared" ref="Y180" si="1285">MID($I180,P$4,1)</f>
        <v>9</v>
      </c>
      <c r="Z180" s="6" t="str">
        <f t="shared" ref="Z180" si="1286">MID($I180,Q$4,1)</f>
        <v>9</v>
      </c>
      <c r="AA180" s="6" t="str">
        <f t="shared" ref="AA180" si="1287">MID($I180,R$4,1)</f>
        <v>9</v>
      </c>
      <c r="AB180" s="8"/>
      <c r="AC180" s="9">
        <f>J180+K180+L180+M180+N180+O180+P180+Q180+R180+S180+T180+U180+V180+W180+X180+Y180+Z180+AA180</f>
        <v>113</v>
      </c>
    </row>
    <row r="181" spans="1:29" ht="15.75" customHeight="1" x14ac:dyDescent="0.25">
      <c r="A181" s="120"/>
      <c r="B181" s="143"/>
      <c r="C181" s="146"/>
      <c r="D181" s="149"/>
      <c r="E181" s="152"/>
      <c r="F181" s="117"/>
      <c r="G181" s="122" t="s">
        <v>9</v>
      </c>
      <c r="H181" s="123"/>
      <c r="I181" s="124"/>
      <c r="J181" s="23">
        <f>IF(($F180+0.5-(Calcul!$AC180*18))&gt;(J$2),1,0)+Calcul!$AC180</f>
        <v>1</v>
      </c>
      <c r="K181" s="10">
        <f>IF(($F180+0.5-(Calcul!$AC180*18))&gt;(K$2),1,0)+Calcul!$AC180</f>
        <v>1</v>
      </c>
      <c r="L181" s="10">
        <f>IF(($F180+0.5-(Calcul!$AC180*18))&gt;(L$2),1,0)+Calcul!$AC180</f>
        <v>1</v>
      </c>
      <c r="M181" s="10">
        <f>IF(($F180+0.5-(Calcul!$AC180*18))&gt;(M$2),1,0)+Calcul!$AC180</f>
        <v>1</v>
      </c>
      <c r="N181" s="10">
        <f>IF(($F180+0.5-(Calcul!$AC180*18))&gt;(N$2),1,0)+Calcul!$AC180</f>
        <v>1</v>
      </c>
      <c r="O181" s="10">
        <f>IF(($F180+0.5-(Calcul!$AC180*18))&gt;(O$2),1,0)+Calcul!$AC180</f>
        <v>2</v>
      </c>
      <c r="P181" s="10">
        <f>IF(($F180+0.5-(Calcul!$AC180*18))&gt;(P$2),1,0)+Calcul!$AC180</f>
        <v>1</v>
      </c>
      <c r="Q181" s="10">
        <f>IF(($F180+0.5-(Calcul!$AC180*18))&gt;(Q$2),1,0)+Calcul!$AC180</f>
        <v>1</v>
      </c>
      <c r="R181" s="10">
        <f>IF(($F180+0.5-(Calcul!$AC180*18))&gt;(R$2),1,0)+Calcul!$AC180</f>
        <v>1</v>
      </c>
      <c r="S181" s="10">
        <f>IF(($F180+0.5-(Calcul!$AC180*18))&gt;(S$2),1,0)+Calcul!$AC180</f>
        <v>1</v>
      </c>
      <c r="T181" s="10">
        <f>IF(($F180+0.5-(Calcul!$AC180*18))&gt;(T$2),1,0)+Calcul!$AC180</f>
        <v>1</v>
      </c>
      <c r="U181" s="10">
        <f>IF(($F180+0.5-(Calcul!$AC180*18))&gt;(U$2),1,0)+Calcul!$AC180</f>
        <v>1</v>
      </c>
      <c r="V181" s="10">
        <f>IF(($F180+0.5-(Calcul!$AC180*18))&gt;(V$2),1,0)+Calcul!$AC180</f>
        <v>1</v>
      </c>
      <c r="W181" s="10">
        <f>IF(($F180+0.5-(Calcul!$AC180*18))&gt;(W$2),1,0)+Calcul!$AC180</f>
        <v>1</v>
      </c>
      <c r="X181" s="10">
        <f>IF(($F180+0.5-(Calcul!$AC180*18))&gt;(X$2),1,0)+Calcul!$AC180</f>
        <v>2</v>
      </c>
      <c r="Y181" s="10">
        <f>IF(($F180+0.5-(Calcul!$AC180*18))&gt;(Y$2),1,0)+Calcul!$AC180</f>
        <v>1</v>
      </c>
      <c r="Z181" s="10">
        <f>IF(($F180+0.5-(Calcul!$AC180*18))&gt;(Z$2),1,0)+Calcul!$AC180</f>
        <v>1</v>
      </c>
      <c r="AA181" s="10">
        <f>IF(($F180+0.5-(Calcul!$AC180*18))&gt;(AA$2),1,0)+Calcul!$AC180</f>
        <v>1</v>
      </c>
      <c r="AB181" s="11"/>
      <c r="AC181" s="12"/>
    </row>
    <row r="182" spans="1:29" ht="15.75" customHeight="1" thickBot="1" x14ac:dyDescent="0.3">
      <c r="A182" s="120"/>
      <c r="B182" s="144"/>
      <c r="C182" s="147"/>
      <c r="D182" s="150"/>
      <c r="E182" s="153"/>
      <c r="F182" s="118"/>
      <c r="G182" s="125" t="s">
        <v>8</v>
      </c>
      <c r="H182" s="126"/>
      <c r="I182" s="127"/>
      <c r="J182" s="43">
        <f>IF((J$3+J181-J180+2)&gt;0,(J$3+J181-J180+2),0)</f>
        <v>2</v>
      </c>
      <c r="K182" s="44">
        <f t="shared" ref="K182" si="1288">IF((K$3+K181-K180+2)&gt;0,(K$3+K181-K180+2),0)</f>
        <v>1</v>
      </c>
      <c r="L182" s="44">
        <f t="shared" ref="L182" si="1289">IF((L$3+L181-L180+2)&gt;0,(L$3+L181-L180+2),0)</f>
        <v>2</v>
      </c>
      <c r="M182" s="44">
        <f t="shared" ref="M182" si="1290">IF((M$3+M181-M180+2)&gt;0,(M$3+M181-M180+2),0)</f>
        <v>1</v>
      </c>
      <c r="N182" s="44">
        <f t="shared" ref="N182" si="1291">IF((N$3+N181-N180+2)&gt;0,(N$3+N181-N180+2),0)</f>
        <v>1</v>
      </c>
      <c r="O182" s="44">
        <f t="shared" ref="O182" si="1292">IF((O$3+O181-O180+2)&gt;0,(O$3+O181-O180+2),0)</f>
        <v>3</v>
      </c>
      <c r="P182" s="44">
        <f t="shared" ref="P182" si="1293">IF((P$3+P181-P180+2)&gt;0,(P$3+P181-P180+2),0)</f>
        <v>1</v>
      </c>
      <c r="Q182" s="44">
        <f t="shared" ref="Q182" si="1294">IF((Q$3+Q181-Q180+2)&gt;0,(Q$3+Q181-Q180+2),0)</f>
        <v>0</v>
      </c>
      <c r="R182" s="44">
        <f t="shared" ref="R182" si="1295">IF((R$3+R181-R180+2)&gt;0,(R$3+R181-R180+2),0)</f>
        <v>3</v>
      </c>
      <c r="S182" s="44">
        <f t="shared" ref="S182" si="1296">IF((S$3+S181-S180+2)&gt;0,(S$3+S181-S180+2),0)</f>
        <v>1</v>
      </c>
      <c r="T182" s="44">
        <f t="shared" ref="T182" si="1297">IF((T$3+T181-T180+2)&gt;0,(T$3+T181-T180+2),0)</f>
        <v>2</v>
      </c>
      <c r="U182" s="44">
        <f t="shared" ref="U182" si="1298">IF((U$3+U181-U180+2)&gt;0,(U$3+U181-U180+2),0)</f>
        <v>2</v>
      </c>
      <c r="V182" s="44">
        <f t="shared" ref="V182" si="1299">IF((V$3+V181-V180+2)&gt;0,(V$3+V181-V180+2),0)</f>
        <v>0</v>
      </c>
      <c r="W182" s="44">
        <f t="shared" ref="W182" si="1300">IF((W$3+W181-W180+2)&gt;0,(W$3+W181-W180+2),0)</f>
        <v>2</v>
      </c>
      <c r="X182" s="44">
        <f t="shared" ref="X182" si="1301">IF((X$3+X181-X180+2)&gt;0,(X$3+X181-X180+2),0)</f>
        <v>4</v>
      </c>
      <c r="Y182" s="44">
        <f t="shared" ref="Y182" si="1302">IF((Y$3+Y181-Y180+2)&gt;0,(Y$3+Y181-Y180+2),0)</f>
        <v>0</v>
      </c>
      <c r="Z182" s="44">
        <f t="shared" ref="Z182" si="1303">IF((Z$3+Z181-Z180+2)&gt;0,(Z$3+Z181-Z180+2),0)</f>
        <v>0</v>
      </c>
      <c r="AA182" s="44">
        <f t="shared" ref="AA182" si="1304">IF((AA$3+AA181-AA180+2)&gt;0,(AA$3+AA181-AA180+2),0)</f>
        <v>0</v>
      </c>
      <c r="AB182" s="13">
        <f>SUM(J182:AA182)</f>
        <v>25</v>
      </c>
      <c r="AC182" s="14"/>
    </row>
    <row r="183" spans="1:29" ht="15" customHeight="1" x14ac:dyDescent="0.25">
      <c r="A183" s="120"/>
      <c r="B183" s="142" t="s">
        <v>109</v>
      </c>
      <c r="C183" s="145" t="s">
        <v>55</v>
      </c>
      <c r="D183" s="148" t="s">
        <v>56</v>
      </c>
      <c r="E183" s="151">
        <v>35.1</v>
      </c>
      <c r="F183" s="116">
        <f>Calcul!X183</f>
        <v>35</v>
      </c>
      <c r="G183" s="45" t="s">
        <v>7</v>
      </c>
      <c r="H183" s="106">
        <v>938676479</v>
      </c>
      <c r="I183" s="107">
        <v>955757999</v>
      </c>
      <c r="J183" s="7" t="str">
        <f>MID($H183,J$4,1)</f>
        <v>9</v>
      </c>
      <c r="K183" s="6" t="str">
        <f t="shared" ref="K183:R183" si="1305">MID($H183,K$4,1)</f>
        <v>3</v>
      </c>
      <c r="L183" s="6" t="str">
        <f t="shared" si="1305"/>
        <v>8</v>
      </c>
      <c r="M183" s="6" t="str">
        <f t="shared" si="1305"/>
        <v>6</v>
      </c>
      <c r="N183" s="6" t="str">
        <f t="shared" si="1305"/>
        <v>7</v>
      </c>
      <c r="O183" s="6" t="str">
        <f t="shared" si="1305"/>
        <v>6</v>
      </c>
      <c r="P183" s="6" t="str">
        <f t="shared" si="1305"/>
        <v>4</v>
      </c>
      <c r="Q183" s="6" t="str">
        <f t="shared" si="1305"/>
        <v>7</v>
      </c>
      <c r="R183" s="6" t="str">
        <f t="shared" si="1305"/>
        <v>9</v>
      </c>
      <c r="S183" s="6" t="str">
        <f>MID($I183,J$4,1)</f>
        <v>9</v>
      </c>
      <c r="T183" s="6" t="str">
        <f t="shared" ref="T183" si="1306">MID($I183,K$4,1)</f>
        <v>5</v>
      </c>
      <c r="U183" s="6" t="str">
        <f t="shared" ref="U183" si="1307">MID($I183,L$4,1)</f>
        <v>5</v>
      </c>
      <c r="V183" s="6" t="str">
        <f t="shared" ref="V183" si="1308">MID($I183,M$4,1)</f>
        <v>7</v>
      </c>
      <c r="W183" s="6" t="str">
        <f t="shared" ref="W183" si="1309">MID($I183,N$4,1)</f>
        <v>5</v>
      </c>
      <c r="X183" s="6" t="str">
        <f t="shared" ref="X183" si="1310">MID($I183,O$4,1)</f>
        <v>7</v>
      </c>
      <c r="Y183" s="6" t="str">
        <f t="shared" ref="Y183" si="1311">MID($I183,P$4,1)</f>
        <v>9</v>
      </c>
      <c r="Z183" s="6" t="str">
        <f t="shared" ref="Z183" si="1312">MID($I183,Q$4,1)</f>
        <v>9</v>
      </c>
      <c r="AA183" s="6" t="str">
        <f t="shared" ref="AA183" si="1313">MID($I183,R$4,1)</f>
        <v>9</v>
      </c>
      <c r="AB183" s="15"/>
      <c r="AC183" s="9">
        <f>J183+K183+L183+M183+N183+O183+P183+Q183+R183+S183+T183+U183+V183+W183+X183+Y183+Z183+AA183</f>
        <v>124</v>
      </c>
    </row>
    <row r="184" spans="1:29" ht="15.75" customHeight="1" x14ac:dyDescent="0.25">
      <c r="A184" s="120"/>
      <c r="B184" s="143"/>
      <c r="C184" s="146"/>
      <c r="D184" s="149"/>
      <c r="E184" s="152"/>
      <c r="F184" s="117"/>
      <c r="G184" s="110" t="s">
        <v>9</v>
      </c>
      <c r="H184" s="111"/>
      <c r="I184" s="112"/>
      <c r="J184" s="23">
        <f>IF(($F183+0.5-(Calcul!$AC183*18))&gt;(J$2),1,0)+Calcul!$AC183</f>
        <v>2</v>
      </c>
      <c r="K184" s="10">
        <f>IF(($F183+0.5-(Calcul!$AC183*18))&gt;(K$2),1,0)+Calcul!$AC183</f>
        <v>2</v>
      </c>
      <c r="L184" s="10">
        <f>IF(($F183+0.5-(Calcul!$AC183*18))&gt;(L$2),1,0)+Calcul!$AC183</f>
        <v>2</v>
      </c>
      <c r="M184" s="10">
        <f>IF(($F183+0.5-(Calcul!$AC183*18))&gt;(M$2),1,0)+Calcul!$AC183</f>
        <v>2</v>
      </c>
      <c r="N184" s="10">
        <f>IF(($F183+0.5-(Calcul!$AC183*18))&gt;(N$2),1,0)+Calcul!$AC183</f>
        <v>2</v>
      </c>
      <c r="O184" s="10">
        <f>IF(($F183+0.5-(Calcul!$AC183*18))&gt;(O$2),1,0)+Calcul!$AC183</f>
        <v>2</v>
      </c>
      <c r="P184" s="10">
        <f>IF(($F183+0.5-(Calcul!$AC183*18))&gt;(P$2),1,0)+Calcul!$AC183</f>
        <v>2</v>
      </c>
      <c r="Q184" s="10">
        <f>IF(($F183+0.5-(Calcul!$AC183*18))&gt;(Q$2),1,0)+Calcul!$AC183</f>
        <v>2</v>
      </c>
      <c r="R184" s="10">
        <f>IF(($F183+0.5-(Calcul!$AC183*18))&gt;(R$2),1,0)+Calcul!$AC183</f>
        <v>2</v>
      </c>
      <c r="S184" s="10">
        <f>IF(($F183+0.5-(Calcul!$AC183*18))&gt;(S$2),1,0)+Calcul!$AC183</f>
        <v>2</v>
      </c>
      <c r="T184" s="10">
        <f>IF(($F183+0.5-(Calcul!$AC183*18))&gt;(T$2),1,0)+Calcul!$AC183</f>
        <v>2</v>
      </c>
      <c r="U184" s="10">
        <f>IF(($F183+0.5-(Calcul!$AC183*18))&gt;(U$2),1,0)+Calcul!$AC183</f>
        <v>2</v>
      </c>
      <c r="V184" s="10">
        <f>IF(($F183+0.5-(Calcul!$AC183*18))&gt;(V$2),1,0)+Calcul!$AC183</f>
        <v>2</v>
      </c>
      <c r="W184" s="10">
        <f>IF(($F183+0.5-(Calcul!$AC183*18))&gt;(W$2),1,0)+Calcul!$AC183</f>
        <v>2</v>
      </c>
      <c r="X184" s="10">
        <f>IF(($F183+0.5-(Calcul!$AC183*18))&gt;(X$2),1,0)+Calcul!$AC183</f>
        <v>2</v>
      </c>
      <c r="Y184" s="10">
        <f>IF(($F183+0.5-(Calcul!$AC183*18))&gt;(Y$2),1,0)+Calcul!$AC183</f>
        <v>1</v>
      </c>
      <c r="Z184" s="10">
        <f>IF(($F183+0.5-(Calcul!$AC183*18))&gt;(Z$2),1,0)+Calcul!$AC183</f>
        <v>2</v>
      </c>
      <c r="AA184" s="10">
        <f>IF(($F183+0.5-(Calcul!$AC183*18))&gt;(AA$2),1,0)+Calcul!$AC183</f>
        <v>2</v>
      </c>
      <c r="AB184" s="16"/>
      <c r="AC184" s="12"/>
    </row>
    <row r="185" spans="1:29" ht="15.75" customHeight="1" thickBot="1" x14ac:dyDescent="0.3">
      <c r="A185" s="121"/>
      <c r="B185" s="144"/>
      <c r="C185" s="147"/>
      <c r="D185" s="150"/>
      <c r="E185" s="153"/>
      <c r="F185" s="118"/>
      <c r="G185" s="113" t="s">
        <v>8</v>
      </c>
      <c r="H185" s="114"/>
      <c r="I185" s="115"/>
      <c r="J185" s="46">
        <f>IF((J$3+J184-J183+2)&gt;0,(J$3+J184-J183+2),0)</f>
        <v>0</v>
      </c>
      <c r="K185" s="25">
        <f t="shared" ref="K185" si="1314">IF((K$3+K184-K183+2)&gt;0,(K$3+K184-K183+2),0)</f>
        <v>4</v>
      </c>
      <c r="L185" s="25">
        <f t="shared" ref="L185" si="1315">IF((L$3+L184-L183+2)&gt;0,(L$3+L184-L183+2),0)</f>
        <v>0</v>
      </c>
      <c r="M185" s="25">
        <f t="shared" ref="M185" si="1316">IF((M$3+M184-M183+2)&gt;0,(M$3+M184-M183+2),0)</f>
        <v>2</v>
      </c>
      <c r="N185" s="25">
        <f t="shared" ref="N185" si="1317">IF((N$3+N184-N183+2)&gt;0,(N$3+N184-N183+2),0)</f>
        <v>0</v>
      </c>
      <c r="O185" s="25">
        <f t="shared" ref="O185" si="1318">IF((O$3+O184-O183+2)&gt;0,(O$3+O184-O183+2),0)</f>
        <v>3</v>
      </c>
      <c r="P185" s="25">
        <f t="shared" ref="P185" si="1319">IF((P$3+P184-P183+2)&gt;0,(P$3+P184-P183+2),0)</f>
        <v>4</v>
      </c>
      <c r="Q185" s="25">
        <f t="shared" ref="Q185" si="1320">IF((Q$3+Q184-Q183+2)&gt;0,(Q$3+Q184-Q183+2),0)</f>
        <v>1</v>
      </c>
      <c r="R185" s="25">
        <f t="shared" ref="R185" si="1321">IF((R$3+R184-R183+2)&gt;0,(R$3+R184-R183+2),0)</f>
        <v>0</v>
      </c>
      <c r="S185" s="25">
        <f t="shared" ref="S185" si="1322">IF((S$3+S184-S183+2)&gt;0,(S$3+S184-S183+2),0)</f>
        <v>0</v>
      </c>
      <c r="T185" s="25">
        <f t="shared" ref="T185" si="1323">IF((T$3+T184-T183+2)&gt;0,(T$3+T184-T183+2),0)</f>
        <v>2</v>
      </c>
      <c r="U185" s="25">
        <f t="shared" ref="U185" si="1324">IF((U$3+U184-U183+2)&gt;0,(U$3+U184-U183+2),0)</f>
        <v>3</v>
      </c>
      <c r="V185" s="25">
        <f t="shared" ref="V185" si="1325">IF((V$3+V184-V183+2)&gt;0,(V$3+V184-V183+2),0)</f>
        <v>1</v>
      </c>
      <c r="W185" s="25">
        <f t="shared" ref="W185" si="1326">IF((W$3+W184-W183+2)&gt;0,(W$3+W184-W183+2),0)</f>
        <v>2</v>
      </c>
      <c r="X185" s="25">
        <f t="shared" ref="X185" si="1327">IF((X$3+X184-X183+2)&gt;0,(X$3+X184-X183+2),0)</f>
        <v>2</v>
      </c>
      <c r="Y185" s="25">
        <f t="shared" ref="Y185" si="1328">IF((Y$3+Y184-Y183+2)&gt;0,(Y$3+Y184-Y183+2),0)</f>
        <v>0</v>
      </c>
      <c r="Z185" s="25">
        <f t="shared" ref="Z185" si="1329">IF((Z$3+Z184-Z183+2)&gt;0,(Z$3+Z184-Z183+2),0)</f>
        <v>0</v>
      </c>
      <c r="AA185" s="25">
        <f t="shared" ref="AA185" si="1330">IF((AA$3+AA184-AA183+2)&gt;0,(AA$3+AA184-AA183+2),0)</f>
        <v>0</v>
      </c>
      <c r="AB185" s="13">
        <f>SUM(J185:AA185)</f>
        <v>24</v>
      </c>
      <c r="AC185" s="14"/>
    </row>
    <row r="186" spans="1:29" ht="15.75" thickBot="1" x14ac:dyDescent="0.3">
      <c r="E186" s="100"/>
      <c r="G186" s="154" t="s">
        <v>30</v>
      </c>
      <c r="H186" s="155"/>
      <c r="I186" s="155"/>
      <c r="J186" s="47">
        <f t="shared" ref="J186:AA186" si="1331">IF(J182&gt;J185,(J182*10)+J185,(J185*10)+J182)</f>
        <v>20</v>
      </c>
      <c r="K186" s="48">
        <f t="shared" si="1331"/>
        <v>41</v>
      </c>
      <c r="L186" s="48">
        <f t="shared" si="1331"/>
        <v>20</v>
      </c>
      <c r="M186" s="48">
        <f t="shared" si="1331"/>
        <v>21</v>
      </c>
      <c r="N186" s="48">
        <f t="shared" si="1331"/>
        <v>10</v>
      </c>
      <c r="O186" s="48">
        <f t="shared" si="1331"/>
        <v>33</v>
      </c>
      <c r="P186" s="48">
        <f t="shared" si="1331"/>
        <v>41</v>
      </c>
      <c r="Q186" s="48">
        <f t="shared" si="1331"/>
        <v>10</v>
      </c>
      <c r="R186" s="48">
        <f t="shared" si="1331"/>
        <v>30</v>
      </c>
      <c r="S186" s="48">
        <f t="shared" si="1331"/>
        <v>10</v>
      </c>
      <c r="T186" s="48">
        <f t="shared" si="1331"/>
        <v>22</v>
      </c>
      <c r="U186" s="48">
        <f t="shared" si="1331"/>
        <v>32</v>
      </c>
      <c r="V186" s="48">
        <f t="shared" si="1331"/>
        <v>10</v>
      </c>
      <c r="W186" s="48">
        <f t="shared" si="1331"/>
        <v>22</v>
      </c>
      <c r="X186" s="48">
        <f t="shared" si="1331"/>
        <v>42</v>
      </c>
      <c r="Y186" s="48">
        <f t="shared" si="1331"/>
        <v>0</v>
      </c>
      <c r="Z186" s="48">
        <f t="shared" si="1331"/>
        <v>0</v>
      </c>
      <c r="AA186" s="49">
        <f t="shared" si="1331"/>
        <v>0</v>
      </c>
      <c r="AB186" s="108">
        <f>SUM(J186:AA186)</f>
        <v>364</v>
      </c>
      <c r="AC186" s="109"/>
    </row>
    <row r="187" spans="1:29" ht="15" customHeight="1" x14ac:dyDescent="0.25">
      <c r="A187" s="119">
        <v>27</v>
      </c>
      <c r="B187" s="142" t="s">
        <v>110</v>
      </c>
      <c r="C187" s="145" t="s">
        <v>22</v>
      </c>
      <c r="D187" s="148" t="s">
        <v>18</v>
      </c>
      <c r="E187" s="151">
        <v>17.7</v>
      </c>
      <c r="F187" s="116">
        <f>Calcul!X187</f>
        <v>15</v>
      </c>
      <c r="G187" s="41" t="s">
        <v>7</v>
      </c>
      <c r="H187" s="42">
        <v>643436554</v>
      </c>
      <c r="I187" s="52">
        <v>645456999</v>
      </c>
      <c r="J187" s="7" t="str">
        <f>MID($H187,J$4,1)</f>
        <v>6</v>
      </c>
      <c r="K187" s="6" t="str">
        <f t="shared" ref="K187:R187" si="1332">MID($H187,K$4,1)</f>
        <v>4</v>
      </c>
      <c r="L187" s="6" t="str">
        <f t="shared" si="1332"/>
        <v>3</v>
      </c>
      <c r="M187" s="6" t="str">
        <f t="shared" si="1332"/>
        <v>4</v>
      </c>
      <c r="N187" s="6" t="str">
        <f t="shared" si="1332"/>
        <v>3</v>
      </c>
      <c r="O187" s="6" t="str">
        <f t="shared" si="1332"/>
        <v>6</v>
      </c>
      <c r="P187" s="6" t="str">
        <f t="shared" si="1332"/>
        <v>5</v>
      </c>
      <c r="Q187" s="6" t="str">
        <f t="shared" si="1332"/>
        <v>5</v>
      </c>
      <c r="R187" s="6" t="str">
        <f t="shared" si="1332"/>
        <v>4</v>
      </c>
      <c r="S187" s="6" t="str">
        <f>MID($I187,J$4,1)</f>
        <v>6</v>
      </c>
      <c r="T187" s="6" t="str">
        <f t="shared" ref="T187" si="1333">MID($I187,K$4,1)</f>
        <v>4</v>
      </c>
      <c r="U187" s="6" t="str">
        <f t="shared" ref="U187" si="1334">MID($I187,L$4,1)</f>
        <v>5</v>
      </c>
      <c r="V187" s="6" t="str">
        <f t="shared" ref="V187" si="1335">MID($I187,M$4,1)</f>
        <v>4</v>
      </c>
      <c r="W187" s="6" t="str">
        <f t="shared" ref="W187" si="1336">MID($I187,N$4,1)</f>
        <v>5</v>
      </c>
      <c r="X187" s="6" t="str">
        <f t="shared" ref="X187" si="1337">MID($I187,O$4,1)</f>
        <v>6</v>
      </c>
      <c r="Y187" s="6" t="str">
        <f t="shared" ref="Y187" si="1338">MID($I187,P$4,1)</f>
        <v>9</v>
      </c>
      <c r="Z187" s="6" t="str">
        <f t="shared" ref="Z187" si="1339">MID($I187,Q$4,1)</f>
        <v>9</v>
      </c>
      <c r="AA187" s="6" t="str">
        <f t="shared" ref="AA187" si="1340">MID($I187,R$4,1)</f>
        <v>9</v>
      </c>
      <c r="AB187" s="8"/>
      <c r="AC187" s="9">
        <f>J187+K187+L187+M187+N187+O187+P187+Q187+R187+S187+T187+U187+V187+W187+X187+Y187+Z187+AA187</f>
        <v>97</v>
      </c>
    </row>
    <row r="188" spans="1:29" ht="15.75" customHeight="1" x14ac:dyDescent="0.25">
      <c r="A188" s="120"/>
      <c r="B188" s="143"/>
      <c r="C188" s="146"/>
      <c r="D188" s="149"/>
      <c r="E188" s="152"/>
      <c r="F188" s="117"/>
      <c r="G188" s="122" t="s">
        <v>9</v>
      </c>
      <c r="H188" s="123"/>
      <c r="I188" s="124"/>
      <c r="J188" s="23">
        <f>IF(($F187+0.5-(Calcul!$AC187*18))&gt;(J$2),1,0)+Calcul!$AC187</f>
        <v>1</v>
      </c>
      <c r="K188" s="10">
        <f>IF(($F187+0.5-(Calcul!$AC187*18))&gt;(K$2),1,0)+Calcul!$AC187</f>
        <v>1</v>
      </c>
      <c r="L188" s="10">
        <f>IF(($F187+0.5-(Calcul!$AC187*18))&gt;(L$2),1,0)+Calcul!$AC187</f>
        <v>1</v>
      </c>
      <c r="M188" s="10">
        <f>IF(($F187+0.5-(Calcul!$AC187*18))&gt;(M$2),1,0)+Calcul!$AC187</f>
        <v>1</v>
      </c>
      <c r="N188" s="10">
        <f>IF(($F187+0.5-(Calcul!$AC187*18))&gt;(N$2),1,0)+Calcul!$AC187</f>
        <v>1</v>
      </c>
      <c r="O188" s="10">
        <f>IF(($F187+0.5-(Calcul!$AC187*18))&gt;(O$2),1,0)+Calcul!$AC187</f>
        <v>1</v>
      </c>
      <c r="P188" s="10">
        <f>IF(($F187+0.5-(Calcul!$AC187*18))&gt;(P$2),1,0)+Calcul!$AC187</f>
        <v>0</v>
      </c>
      <c r="Q188" s="10">
        <f>IF(($F187+0.5-(Calcul!$AC187*18))&gt;(Q$2),1,0)+Calcul!$AC187</f>
        <v>1</v>
      </c>
      <c r="R188" s="10">
        <f>IF(($F187+0.5-(Calcul!$AC187*18))&gt;(R$2),1,0)+Calcul!$AC187</f>
        <v>1</v>
      </c>
      <c r="S188" s="10">
        <f>IF(($F187+0.5-(Calcul!$AC187*18))&gt;(S$2),1,0)+Calcul!$AC187</f>
        <v>1</v>
      </c>
      <c r="T188" s="10">
        <f>IF(($F187+0.5-(Calcul!$AC187*18))&gt;(T$2),1,0)+Calcul!$AC187</f>
        <v>0</v>
      </c>
      <c r="U188" s="10">
        <f>IF(($F187+0.5-(Calcul!$AC187*18))&gt;(U$2),1,0)+Calcul!$AC187</f>
        <v>1</v>
      </c>
      <c r="V188" s="10">
        <f>IF(($F187+0.5-(Calcul!$AC187*18))&gt;(V$2),1,0)+Calcul!$AC187</f>
        <v>1</v>
      </c>
      <c r="W188" s="10">
        <f>IF(($F187+0.5-(Calcul!$AC187*18))&gt;(W$2),1,0)+Calcul!$AC187</f>
        <v>1</v>
      </c>
      <c r="X188" s="10">
        <f>IF(($F187+0.5-(Calcul!$AC187*18))&gt;(X$2),1,0)+Calcul!$AC187</f>
        <v>1</v>
      </c>
      <c r="Y188" s="10">
        <f>IF(($F187+0.5-(Calcul!$AC187*18))&gt;(Y$2),1,0)+Calcul!$AC187</f>
        <v>0</v>
      </c>
      <c r="Z188" s="10">
        <f>IF(($F187+0.5-(Calcul!$AC187*18))&gt;(Z$2),1,0)+Calcul!$AC187</f>
        <v>1</v>
      </c>
      <c r="AA188" s="10">
        <f>IF(($F187+0.5-(Calcul!$AC187*18))&gt;(AA$2),1,0)+Calcul!$AC187</f>
        <v>1</v>
      </c>
      <c r="AB188" s="11"/>
      <c r="AC188" s="12"/>
    </row>
    <row r="189" spans="1:29" ht="15.75" customHeight="1" thickBot="1" x14ac:dyDescent="0.3">
      <c r="A189" s="120"/>
      <c r="B189" s="144"/>
      <c r="C189" s="147"/>
      <c r="D189" s="150"/>
      <c r="E189" s="153"/>
      <c r="F189" s="118"/>
      <c r="G189" s="125" t="s">
        <v>8</v>
      </c>
      <c r="H189" s="126"/>
      <c r="I189" s="127"/>
      <c r="J189" s="43">
        <f>IF((J$3+J188-J187+2)&gt;0,(J$3+J188-J187+2),0)</f>
        <v>2</v>
      </c>
      <c r="K189" s="44">
        <f t="shared" ref="K189" si="1341">IF((K$3+K188-K187+2)&gt;0,(K$3+K188-K187+2),0)</f>
        <v>2</v>
      </c>
      <c r="L189" s="44">
        <f t="shared" ref="L189" si="1342">IF((L$3+L188-L187+2)&gt;0,(L$3+L188-L187+2),0)</f>
        <v>4</v>
      </c>
      <c r="M189" s="44">
        <f t="shared" ref="M189" si="1343">IF((M$3+M188-M187+2)&gt;0,(M$3+M188-M187+2),0)</f>
        <v>3</v>
      </c>
      <c r="N189" s="44">
        <f t="shared" ref="N189" si="1344">IF((N$3+N188-N187+2)&gt;0,(N$3+N188-N187+2),0)</f>
        <v>3</v>
      </c>
      <c r="O189" s="44">
        <f t="shared" ref="O189" si="1345">IF((O$3+O188-O187+2)&gt;0,(O$3+O188-O187+2),0)</f>
        <v>2</v>
      </c>
      <c r="P189" s="44">
        <f t="shared" ref="P189" si="1346">IF((P$3+P188-P187+2)&gt;0,(P$3+P188-P187+2),0)</f>
        <v>1</v>
      </c>
      <c r="Q189" s="44">
        <f t="shared" ref="Q189" si="1347">IF((Q$3+Q188-Q187+2)&gt;0,(Q$3+Q188-Q187+2),0)</f>
        <v>2</v>
      </c>
      <c r="R189" s="44">
        <f t="shared" ref="R189" si="1348">IF((R$3+R188-R187+2)&gt;0,(R$3+R188-R187+2),0)</f>
        <v>3</v>
      </c>
      <c r="S189" s="44">
        <f t="shared" ref="S189" si="1349">IF((S$3+S188-S187+2)&gt;0,(S$3+S188-S187+2),0)</f>
        <v>2</v>
      </c>
      <c r="T189" s="44">
        <f t="shared" ref="T189" si="1350">IF((T$3+T188-T187+2)&gt;0,(T$3+T188-T187+2),0)</f>
        <v>1</v>
      </c>
      <c r="U189" s="44">
        <f t="shared" ref="U189" si="1351">IF((U$3+U188-U187+2)&gt;0,(U$3+U188-U187+2),0)</f>
        <v>2</v>
      </c>
      <c r="V189" s="44">
        <f t="shared" ref="V189" si="1352">IF((V$3+V188-V187+2)&gt;0,(V$3+V188-V187+2),0)</f>
        <v>3</v>
      </c>
      <c r="W189" s="44">
        <f t="shared" ref="W189" si="1353">IF((W$3+W188-W187+2)&gt;0,(W$3+W188-W187+2),0)</f>
        <v>1</v>
      </c>
      <c r="X189" s="44">
        <f t="shared" ref="X189" si="1354">IF((X$3+X188-X187+2)&gt;0,(X$3+X188-X187+2),0)</f>
        <v>2</v>
      </c>
      <c r="Y189" s="44">
        <f t="shared" ref="Y189" si="1355">IF((Y$3+Y188-Y187+2)&gt;0,(Y$3+Y188-Y187+2),0)</f>
        <v>0</v>
      </c>
      <c r="Z189" s="44">
        <f t="shared" ref="Z189" si="1356">IF((Z$3+Z188-Z187+2)&gt;0,(Z$3+Z188-Z187+2),0)</f>
        <v>0</v>
      </c>
      <c r="AA189" s="44">
        <f t="shared" ref="AA189" si="1357">IF((AA$3+AA188-AA187+2)&gt;0,(AA$3+AA188-AA187+2),0)</f>
        <v>0</v>
      </c>
      <c r="AB189" s="13">
        <f>SUM(J189:AA189)</f>
        <v>33</v>
      </c>
      <c r="AC189" s="14"/>
    </row>
    <row r="190" spans="1:29" ht="15" customHeight="1" x14ac:dyDescent="0.25">
      <c r="A190" s="120"/>
      <c r="B190" s="142" t="s">
        <v>111</v>
      </c>
      <c r="C190" s="145" t="s">
        <v>55</v>
      </c>
      <c r="D190" s="148" t="s">
        <v>56</v>
      </c>
      <c r="E190" s="151">
        <v>35</v>
      </c>
      <c r="F190" s="116">
        <f>Calcul!X190</f>
        <v>35</v>
      </c>
      <c r="G190" s="45" t="s">
        <v>7</v>
      </c>
      <c r="H190" s="42">
        <v>857657677</v>
      </c>
      <c r="I190" s="52">
        <v>847796999</v>
      </c>
      <c r="J190" s="7" t="str">
        <f>MID($H190,J$4,1)</f>
        <v>8</v>
      </c>
      <c r="K190" s="6" t="str">
        <f t="shared" ref="K190:R190" si="1358">MID($H190,K$4,1)</f>
        <v>5</v>
      </c>
      <c r="L190" s="6" t="str">
        <f t="shared" si="1358"/>
        <v>7</v>
      </c>
      <c r="M190" s="6" t="str">
        <f t="shared" si="1358"/>
        <v>6</v>
      </c>
      <c r="N190" s="6" t="str">
        <f t="shared" si="1358"/>
        <v>5</v>
      </c>
      <c r="O190" s="6" t="str">
        <f t="shared" si="1358"/>
        <v>7</v>
      </c>
      <c r="P190" s="6" t="str">
        <f t="shared" si="1358"/>
        <v>6</v>
      </c>
      <c r="Q190" s="6" t="str">
        <f t="shared" si="1358"/>
        <v>7</v>
      </c>
      <c r="R190" s="6" t="str">
        <f t="shared" si="1358"/>
        <v>7</v>
      </c>
      <c r="S190" s="6" t="str">
        <f>MID($I190,J$4,1)</f>
        <v>8</v>
      </c>
      <c r="T190" s="6" t="str">
        <f t="shared" ref="T190" si="1359">MID($I190,K$4,1)</f>
        <v>4</v>
      </c>
      <c r="U190" s="6" t="str">
        <f t="shared" ref="U190" si="1360">MID($I190,L$4,1)</f>
        <v>7</v>
      </c>
      <c r="V190" s="6" t="str">
        <f t="shared" ref="V190" si="1361">MID($I190,M$4,1)</f>
        <v>7</v>
      </c>
      <c r="W190" s="6" t="str">
        <f t="shared" ref="W190" si="1362">MID($I190,N$4,1)</f>
        <v>9</v>
      </c>
      <c r="X190" s="6" t="str">
        <f t="shared" ref="X190" si="1363">MID($I190,O$4,1)</f>
        <v>6</v>
      </c>
      <c r="Y190" s="6" t="str">
        <f t="shared" ref="Y190" si="1364">MID($I190,P$4,1)</f>
        <v>9</v>
      </c>
      <c r="Z190" s="6" t="str">
        <f t="shared" ref="Z190" si="1365">MID($I190,Q$4,1)</f>
        <v>9</v>
      </c>
      <c r="AA190" s="6" t="str">
        <f t="shared" ref="AA190" si="1366">MID($I190,R$4,1)</f>
        <v>9</v>
      </c>
      <c r="AB190" s="15"/>
      <c r="AC190" s="9">
        <f>J190+K190+L190+M190+N190+O190+P190+Q190+R190+S190+T190+U190+V190+W190+X190+Y190+Z190+AA190</f>
        <v>126</v>
      </c>
    </row>
    <row r="191" spans="1:29" ht="15.75" customHeight="1" x14ac:dyDescent="0.25">
      <c r="A191" s="120"/>
      <c r="B191" s="143"/>
      <c r="C191" s="146"/>
      <c r="D191" s="149"/>
      <c r="E191" s="152"/>
      <c r="F191" s="117"/>
      <c r="G191" s="110" t="s">
        <v>9</v>
      </c>
      <c r="H191" s="111"/>
      <c r="I191" s="112"/>
      <c r="J191" s="23">
        <f>IF(($F190+0.5-(Calcul!$AC190*18))&gt;(J$2),1,0)+Calcul!$AC190</f>
        <v>2</v>
      </c>
      <c r="K191" s="10">
        <f>IF(($F190+0.5-(Calcul!$AC190*18))&gt;(K$2),1,0)+Calcul!$AC190</f>
        <v>2</v>
      </c>
      <c r="L191" s="10">
        <f>IF(($F190+0.5-(Calcul!$AC190*18))&gt;(L$2),1,0)+Calcul!$AC190</f>
        <v>2</v>
      </c>
      <c r="M191" s="10">
        <f>IF(($F190+0.5-(Calcul!$AC190*18))&gt;(M$2),1,0)+Calcul!$AC190</f>
        <v>2</v>
      </c>
      <c r="N191" s="10">
        <f>IF(($F190+0.5-(Calcul!$AC190*18))&gt;(N$2),1,0)+Calcul!$AC190</f>
        <v>2</v>
      </c>
      <c r="O191" s="10">
        <f>IF(($F190+0.5-(Calcul!$AC190*18))&gt;(O$2),1,0)+Calcul!$AC190</f>
        <v>2</v>
      </c>
      <c r="P191" s="10">
        <f>IF(($F190+0.5-(Calcul!$AC190*18))&gt;(P$2),1,0)+Calcul!$AC190</f>
        <v>2</v>
      </c>
      <c r="Q191" s="10">
        <f>IF(($F190+0.5-(Calcul!$AC190*18))&gt;(Q$2),1,0)+Calcul!$AC190</f>
        <v>2</v>
      </c>
      <c r="R191" s="10">
        <f>IF(($F190+0.5-(Calcul!$AC190*18))&gt;(R$2),1,0)+Calcul!$AC190</f>
        <v>2</v>
      </c>
      <c r="S191" s="10">
        <f>IF(($F190+0.5-(Calcul!$AC190*18))&gt;(S$2),1,0)+Calcul!$AC190</f>
        <v>2</v>
      </c>
      <c r="T191" s="10">
        <f>IF(($F190+0.5-(Calcul!$AC190*18))&gt;(T$2),1,0)+Calcul!$AC190</f>
        <v>2</v>
      </c>
      <c r="U191" s="10">
        <f>IF(($F190+0.5-(Calcul!$AC190*18))&gt;(U$2),1,0)+Calcul!$AC190</f>
        <v>2</v>
      </c>
      <c r="V191" s="10">
        <f>IF(($F190+0.5-(Calcul!$AC190*18))&gt;(V$2),1,0)+Calcul!$AC190</f>
        <v>2</v>
      </c>
      <c r="W191" s="10">
        <f>IF(($F190+0.5-(Calcul!$AC190*18))&gt;(W$2),1,0)+Calcul!$AC190</f>
        <v>2</v>
      </c>
      <c r="X191" s="10">
        <f>IF(($F190+0.5-(Calcul!$AC190*18))&gt;(X$2),1,0)+Calcul!$AC190</f>
        <v>2</v>
      </c>
      <c r="Y191" s="10">
        <f>IF(($F190+0.5-(Calcul!$AC190*18))&gt;(Y$2),1,0)+Calcul!$AC190</f>
        <v>1</v>
      </c>
      <c r="Z191" s="10">
        <f>IF(($F190+0.5-(Calcul!$AC190*18))&gt;(Z$2),1,0)+Calcul!$AC190</f>
        <v>2</v>
      </c>
      <c r="AA191" s="10">
        <f>IF(($F190+0.5-(Calcul!$AC190*18))&gt;(AA$2),1,0)+Calcul!$AC190</f>
        <v>2</v>
      </c>
      <c r="AB191" s="16"/>
      <c r="AC191" s="12"/>
    </row>
    <row r="192" spans="1:29" ht="15.75" customHeight="1" thickBot="1" x14ac:dyDescent="0.3">
      <c r="A192" s="121"/>
      <c r="B192" s="144"/>
      <c r="C192" s="147"/>
      <c r="D192" s="150"/>
      <c r="E192" s="153"/>
      <c r="F192" s="118"/>
      <c r="G192" s="113" t="s">
        <v>8</v>
      </c>
      <c r="H192" s="114"/>
      <c r="I192" s="115"/>
      <c r="J192" s="46">
        <f>IF((J$3+J191-J190+2)&gt;0,(J$3+J191-J190+2),0)</f>
        <v>1</v>
      </c>
      <c r="K192" s="25">
        <f t="shared" ref="K192" si="1367">IF((K$3+K191-K190+2)&gt;0,(K$3+K191-K190+2),0)</f>
        <v>2</v>
      </c>
      <c r="L192" s="25">
        <f t="shared" ref="L192" si="1368">IF((L$3+L191-L190+2)&gt;0,(L$3+L191-L190+2),0)</f>
        <v>1</v>
      </c>
      <c r="M192" s="25">
        <f t="shared" ref="M192" si="1369">IF((M$3+M191-M190+2)&gt;0,(M$3+M191-M190+2),0)</f>
        <v>2</v>
      </c>
      <c r="N192" s="25">
        <f t="shared" ref="N192" si="1370">IF((N$3+N191-N190+2)&gt;0,(N$3+N191-N190+2),0)</f>
        <v>2</v>
      </c>
      <c r="O192" s="25">
        <f t="shared" ref="O192" si="1371">IF((O$3+O191-O190+2)&gt;0,(O$3+O191-O190+2),0)</f>
        <v>2</v>
      </c>
      <c r="P192" s="25">
        <f t="shared" ref="P192" si="1372">IF((P$3+P191-P190+2)&gt;0,(P$3+P191-P190+2),0)</f>
        <v>2</v>
      </c>
      <c r="Q192" s="25">
        <f t="shared" ref="Q192" si="1373">IF((Q$3+Q191-Q190+2)&gt;0,(Q$3+Q191-Q190+2),0)</f>
        <v>1</v>
      </c>
      <c r="R192" s="25">
        <f t="shared" ref="R192" si="1374">IF((R$3+R191-R190+2)&gt;0,(R$3+R191-R190+2),0)</f>
        <v>1</v>
      </c>
      <c r="S192" s="25">
        <f t="shared" ref="S192" si="1375">IF((S$3+S191-S190+2)&gt;0,(S$3+S191-S190+2),0)</f>
        <v>1</v>
      </c>
      <c r="T192" s="25">
        <f t="shared" ref="T192" si="1376">IF((T$3+T191-T190+2)&gt;0,(T$3+T191-T190+2),0)</f>
        <v>3</v>
      </c>
      <c r="U192" s="25">
        <f t="shared" ref="U192" si="1377">IF((U$3+U191-U190+2)&gt;0,(U$3+U191-U190+2),0)</f>
        <v>1</v>
      </c>
      <c r="V192" s="25">
        <f t="shared" ref="V192" si="1378">IF((V$3+V191-V190+2)&gt;0,(V$3+V191-V190+2),0)</f>
        <v>1</v>
      </c>
      <c r="W192" s="25">
        <f t="shared" ref="W192" si="1379">IF((W$3+W191-W190+2)&gt;0,(W$3+W191-W190+2),0)</f>
        <v>0</v>
      </c>
      <c r="X192" s="25">
        <f t="shared" ref="X192" si="1380">IF((X$3+X191-X190+2)&gt;0,(X$3+X191-X190+2),0)</f>
        <v>3</v>
      </c>
      <c r="Y192" s="25">
        <f t="shared" ref="Y192" si="1381">IF((Y$3+Y191-Y190+2)&gt;0,(Y$3+Y191-Y190+2),0)</f>
        <v>0</v>
      </c>
      <c r="Z192" s="25">
        <f t="shared" ref="Z192" si="1382">IF((Z$3+Z191-Z190+2)&gt;0,(Z$3+Z191-Z190+2),0)</f>
        <v>0</v>
      </c>
      <c r="AA192" s="25">
        <f t="shared" ref="AA192" si="1383">IF((AA$3+AA191-AA190+2)&gt;0,(AA$3+AA191-AA190+2),0)</f>
        <v>0</v>
      </c>
      <c r="AB192" s="13">
        <f>SUM(J192:AA192)</f>
        <v>23</v>
      </c>
      <c r="AC192" s="14"/>
    </row>
    <row r="193" spans="1:29" ht="15.75" thickBot="1" x14ac:dyDescent="0.3">
      <c r="E193" s="100"/>
      <c r="G193" s="154" t="s">
        <v>30</v>
      </c>
      <c r="H193" s="155"/>
      <c r="I193" s="155"/>
      <c r="J193" s="47">
        <f t="shared" ref="J193:AA193" si="1384">IF(J189&gt;J192,(J189*10)+J192,(J192*10)+J189)</f>
        <v>21</v>
      </c>
      <c r="K193" s="48">
        <f t="shared" si="1384"/>
        <v>22</v>
      </c>
      <c r="L193" s="48">
        <f t="shared" si="1384"/>
        <v>41</v>
      </c>
      <c r="M193" s="48">
        <f t="shared" si="1384"/>
        <v>32</v>
      </c>
      <c r="N193" s="48">
        <f t="shared" si="1384"/>
        <v>32</v>
      </c>
      <c r="O193" s="48">
        <f t="shared" si="1384"/>
        <v>22</v>
      </c>
      <c r="P193" s="48">
        <f t="shared" si="1384"/>
        <v>21</v>
      </c>
      <c r="Q193" s="48">
        <f t="shared" si="1384"/>
        <v>21</v>
      </c>
      <c r="R193" s="48">
        <f t="shared" si="1384"/>
        <v>31</v>
      </c>
      <c r="S193" s="48">
        <f t="shared" si="1384"/>
        <v>21</v>
      </c>
      <c r="T193" s="48">
        <f t="shared" si="1384"/>
        <v>31</v>
      </c>
      <c r="U193" s="48">
        <f t="shared" si="1384"/>
        <v>21</v>
      </c>
      <c r="V193" s="48">
        <f t="shared" si="1384"/>
        <v>31</v>
      </c>
      <c r="W193" s="48">
        <f t="shared" si="1384"/>
        <v>10</v>
      </c>
      <c r="X193" s="48">
        <f t="shared" si="1384"/>
        <v>32</v>
      </c>
      <c r="Y193" s="48">
        <f t="shared" si="1384"/>
        <v>0</v>
      </c>
      <c r="Z193" s="48">
        <f t="shared" si="1384"/>
        <v>0</v>
      </c>
      <c r="AA193" s="49">
        <f t="shared" si="1384"/>
        <v>0</v>
      </c>
      <c r="AB193" s="108">
        <f>SUM(J193:AA193)</f>
        <v>389</v>
      </c>
      <c r="AC193" s="109"/>
    </row>
    <row r="194" spans="1:29" ht="15" customHeight="1" x14ac:dyDescent="0.25">
      <c r="A194" s="119">
        <v>28</v>
      </c>
      <c r="B194" s="142" t="s">
        <v>112</v>
      </c>
      <c r="C194" s="145" t="s">
        <v>55</v>
      </c>
      <c r="D194" s="148" t="s">
        <v>56</v>
      </c>
      <c r="E194" s="151">
        <v>21.3</v>
      </c>
      <c r="F194" s="116">
        <f>Calcul!X194</f>
        <v>21</v>
      </c>
      <c r="G194" s="41" t="s">
        <v>7</v>
      </c>
      <c r="H194" s="42">
        <v>635647965</v>
      </c>
      <c r="I194" s="52">
        <v>735955999</v>
      </c>
      <c r="J194" s="7" t="str">
        <f>MID($H194,J$4,1)</f>
        <v>6</v>
      </c>
      <c r="K194" s="6" t="str">
        <f t="shared" ref="K194:R194" si="1385">MID($H194,K$4,1)</f>
        <v>3</v>
      </c>
      <c r="L194" s="6" t="str">
        <f t="shared" si="1385"/>
        <v>5</v>
      </c>
      <c r="M194" s="6" t="str">
        <f t="shared" si="1385"/>
        <v>6</v>
      </c>
      <c r="N194" s="6" t="str">
        <f t="shared" si="1385"/>
        <v>4</v>
      </c>
      <c r="O194" s="6" t="str">
        <f t="shared" si="1385"/>
        <v>7</v>
      </c>
      <c r="P194" s="6" t="str">
        <f t="shared" si="1385"/>
        <v>9</v>
      </c>
      <c r="Q194" s="6" t="str">
        <f t="shared" si="1385"/>
        <v>6</v>
      </c>
      <c r="R194" s="6" t="str">
        <f t="shared" si="1385"/>
        <v>5</v>
      </c>
      <c r="S194" s="6" t="str">
        <f>MID($I194,J$4,1)</f>
        <v>7</v>
      </c>
      <c r="T194" s="6" t="str">
        <f t="shared" ref="T194" si="1386">MID($I194,K$4,1)</f>
        <v>3</v>
      </c>
      <c r="U194" s="6" t="str">
        <f t="shared" ref="U194" si="1387">MID($I194,L$4,1)</f>
        <v>5</v>
      </c>
      <c r="V194" s="6" t="str">
        <f t="shared" ref="V194" si="1388">MID($I194,M$4,1)</f>
        <v>9</v>
      </c>
      <c r="W194" s="6" t="str">
        <f t="shared" ref="W194" si="1389">MID($I194,N$4,1)</f>
        <v>5</v>
      </c>
      <c r="X194" s="6" t="str">
        <f t="shared" ref="X194" si="1390">MID($I194,O$4,1)</f>
        <v>5</v>
      </c>
      <c r="Y194" s="6" t="str">
        <f t="shared" ref="Y194" si="1391">MID($I194,P$4,1)</f>
        <v>9</v>
      </c>
      <c r="Z194" s="6" t="str">
        <f t="shared" ref="Z194" si="1392">MID($I194,Q$4,1)</f>
        <v>9</v>
      </c>
      <c r="AA194" s="6" t="str">
        <f t="shared" ref="AA194" si="1393">MID($I194,R$4,1)</f>
        <v>9</v>
      </c>
      <c r="AB194" s="8"/>
      <c r="AC194" s="9">
        <f>J194+K194+L194+M194+N194+O194+P194+Q194+R194+S194+T194+U194+V194+W194+X194+Y194+Z194+AA194</f>
        <v>112</v>
      </c>
    </row>
    <row r="195" spans="1:29" ht="15.75" customHeight="1" x14ac:dyDescent="0.25">
      <c r="A195" s="120"/>
      <c r="B195" s="143"/>
      <c r="C195" s="146"/>
      <c r="D195" s="149"/>
      <c r="E195" s="152"/>
      <c r="F195" s="117"/>
      <c r="G195" s="122" t="s">
        <v>9</v>
      </c>
      <c r="H195" s="123"/>
      <c r="I195" s="124"/>
      <c r="J195" s="23">
        <f>IF(($F194+0.5-(Calcul!$AC194*18))&gt;(J$2),1,0)+Calcul!$AC194</f>
        <v>2</v>
      </c>
      <c r="K195" s="10">
        <f>IF(($F194+0.5-(Calcul!$AC194*18))&gt;(K$2),1,0)+Calcul!$AC194</f>
        <v>1</v>
      </c>
      <c r="L195" s="10">
        <f>IF(($F194+0.5-(Calcul!$AC194*18))&gt;(L$2),1,0)+Calcul!$AC194</f>
        <v>1</v>
      </c>
      <c r="M195" s="10">
        <f>IF(($F194+0.5-(Calcul!$AC194*18))&gt;(M$2),1,0)+Calcul!$AC194</f>
        <v>1</v>
      </c>
      <c r="N195" s="10">
        <f>IF(($F194+0.5-(Calcul!$AC194*18))&gt;(N$2),1,0)+Calcul!$AC194</f>
        <v>1</v>
      </c>
      <c r="O195" s="10">
        <f>IF(($F194+0.5-(Calcul!$AC194*18))&gt;(O$2),1,0)+Calcul!$AC194</f>
        <v>2</v>
      </c>
      <c r="P195" s="10">
        <f>IF(($F194+0.5-(Calcul!$AC194*18))&gt;(P$2),1,0)+Calcul!$AC194</f>
        <v>1</v>
      </c>
      <c r="Q195" s="10">
        <f>IF(($F194+0.5-(Calcul!$AC194*18))&gt;(Q$2),1,0)+Calcul!$AC194</f>
        <v>1</v>
      </c>
      <c r="R195" s="10">
        <f>IF(($F194+0.5-(Calcul!$AC194*18))&gt;(R$2),1,0)+Calcul!$AC194</f>
        <v>1</v>
      </c>
      <c r="S195" s="10">
        <f>IF(($F194+0.5-(Calcul!$AC194*18))&gt;(S$2),1,0)+Calcul!$AC194</f>
        <v>1</v>
      </c>
      <c r="T195" s="10">
        <f>IF(($F194+0.5-(Calcul!$AC194*18))&gt;(T$2),1,0)+Calcul!$AC194</f>
        <v>1</v>
      </c>
      <c r="U195" s="10">
        <f>IF(($F194+0.5-(Calcul!$AC194*18))&gt;(U$2),1,0)+Calcul!$AC194</f>
        <v>1</v>
      </c>
      <c r="V195" s="10">
        <f>IF(($F194+0.5-(Calcul!$AC194*18))&gt;(V$2),1,0)+Calcul!$AC194</f>
        <v>1</v>
      </c>
      <c r="W195" s="10">
        <f>IF(($F194+0.5-(Calcul!$AC194*18))&gt;(W$2),1,0)+Calcul!$AC194</f>
        <v>1</v>
      </c>
      <c r="X195" s="10">
        <f>IF(($F194+0.5-(Calcul!$AC194*18))&gt;(X$2),1,0)+Calcul!$AC194</f>
        <v>2</v>
      </c>
      <c r="Y195" s="10">
        <f>IF(($F194+0.5-(Calcul!$AC194*18))&gt;(Y$2),1,0)+Calcul!$AC194</f>
        <v>1</v>
      </c>
      <c r="Z195" s="10">
        <f>IF(($F194+0.5-(Calcul!$AC194*18))&gt;(Z$2),1,0)+Calcul!$AC194</f>
        <v>1</v>
      </c>
      <c r="AA195" s="10">
        <f>IF(($F194+0.5-(Calcul!$AC194*18))&gt;(AA$2),1,0)+Calcul!$AC194</f>
        <v>1</v>
      </c>
      <c r="AB195" s="11"/>
      <c r="AC195" s="12"/>
    </row>
    <row r="196" spans="1:29" ht="15.75" customHeight="1" thickBot="1" x14ac:dyDescent="0.3">
      <c r="A196" s="120"/>
      <c r="B196" s="144"/>
      <c r="C196" s="147"/>
      <c r="D196" s="150"/>
      <c r="E196" s="153"/>
      <c r="F196" s="118"/>
      <c r="G196" s="125" t="s">
        <v>8</v>
      </c>
      <c r="H196" s="126"/>
      <c r="I196" s="127"/>
      <c r="J196" s="43">
        <f>IF((J$3+J195-J194+2)&gt;0,(J$3+J195-J194+2),0)</f>
        <v>3</v>
      </c>
      <c r="K196" s="44">
        <f t="shared" ref="K196" si="1394">IF((K$3+K195-K194+2)&gt;0,(K$3+K195-K194+2),0)</f>
        <v>3</v>
      </c>
      <c r="L196" s="44">
        <f t="shared" ref="L196" si="1395">IF((L$3+L195-L194+2)&gt;0,(L$3+L195-L194+2),0)</f>
        <v>2</v>
      </c>
      <c r="M196" s="44">
        <f t="shared" ref="M196" si="1396">IF((M$3+M195-M194+2)&gt;0,(M$3+M195-M194+2),0)</f>
        <v>1</v>
      </c>
      <c r="N196" s="44">
        <f t="shared" ref="N196" si="1397">IF((N$3+N195-N194+2)&gt;0,(N$3+N195-N194+2),0)</f>
        <v>2</v>
      </c>
      <c r="O196" s="44">
        <f t="shared" ref="O196" si="1398">IF((O$3+O195-O194+2)&gt;0,(O$3+O195-O194+2),0)</f>
        <v>2</v>
      </c>
      <c r="P196" s="44">
        <f t="shared" ref="P196" si="1399">IF((P$3+P195-P194+2)&gt;0,(P$3+P195-P194+2),0)</f>
        <v>0</v>
      </c>
      <c r="Q196" s="44">
        <f t="shared" ref="Q196" si="1400">IF((Q$3+Q195-Q194+2)&gt;0,(Q$3+Q195-Q194+2),0)</f>
        <v>1</v>
      </c>
      <c r="R196" s="44">
        <f t="shared" ref="R196" si="1401">IF((R$3+R195-R194+2)&gt;0,(R$3+R195-R194+2),0)</f>
        <v>2</v>
      </c>
      <c r="S196" s="44">
        <f t="shared" ref="S196" si="1402">IF((S$3+S195-S194+2)&gt;0,(S$3+S195-S194+2),0)</f>
        <v>1</v>
      </c>
      <c r="T196" s="44">
        <f t="shared" ref="T196" si="1403">IF((T$3+T195-T194+2)&gt;0,(T$3+T195-T194+2),0)</f>
        <v>3</v>
      </c>
      <c r="U196" s="44">
        <f t="shared" ref="U196" si="1404">IF((U$3+U195-U194+2)&gt;0,(U$3+U195-U194+2),0)</f>
        <v>2</v>
      </c>
      <c r="V196" s="44">
        <f t="shared" ref="V196" si="1405">IF((V$3+V195-V194+2)&gt;0,(V$3+V195-V194+2),0)</f>
        <v>0</v>
      </c>
      <c r="W196" s="44">
        <f t="shared" ref="W196" si="1406">IF((W$3+W195-W194+2)&gt;0,(W$3+W195-W194+2),0)</f>
        <v>1</v>
      </c>
      <c r="X196" s="44">
        <f t="shared" ref="X196" si="1407">IF((X$3+X195-X194+2)&gt;0,(X$3+X195-X194+2),0)</f>
        <v>4</v>
      </c>
      <c r="Y196" s="44">
        <f t="shared" ref="Y196" si="1408">IF((Y$3+Y195-Y194+2)&gt;0,(Y$3+Y195-Y194+2),0)</f>
        <v>0</v>
      </c>
      <c r="Z196" s="44">
        <f t="shared" ref="Z196" si="1409">IF((Z$3+Z195-Z194+2)&gt;0,(Z$3+Z195-Z194+2),0)</f>
        <v>0</v>
      </c>
      <c r="AA196" s="44">
        <f t="shared" ref="AA196" si="1410">IF((AA$3+AA195-AA194+2)&gt;0,(AA$3+AA195-AA194+2),0)</f>
        <v>0</v>
      </c>
      <c r="AB196" s="13">
        <f>SUM(J196:AA196)</f>
        <v>27</v>
      </c>
      <c r="AC196" s="14"/>
    </row>
    <row r="197" spans="1:29" ht="15" customHeight="1" x14ac:dyDescent="0.25">
      <c r="A197" s="120"/>
      <c r="B197" s="142" t="s">
        <v>113</v>
      </c>
      <c r="C197" s="145" t="s">
        <v>22</v>
      </c>
      <c r="D197" s="148" t="s">
        <v>56</v>
      </c>
      <c r="E197" s="151">
        <v>29.1</v>
      </c>
      <c r="F197" s="116">
        <f>Calcul!X197</f>
        <v>22</v>
      </c>
      <c r="G197" s="45" t="s">
        <v>7</v>
      </c>
      <c r="H197" s="42">
        <v>935448469</v>
      </c>
      <c r="I197" s="52">
        <v>845545999</v>
      </c>
      <c r="J197" s="7" t="str">
        <f>MID($H197,J$4,1)</f>
        <v>9</v>
      </c>
      <c r="K197" s="6" t="str">
        <f t="shared" ref="K197:R197" si="1411">MID($H197,K$4,1)</f>
        <v>3</v>
      </c>
      <c r="L197" s="6" t="str">
        <f t="shared" si="1411"/>
        <v>5</v>
      </c>
      <c r="M197" s="6" t="str">
        <f t="shared" si="1411"/>
        <v>4</v>
      </c>
      <c r="N197" s="6" t="str">
        <f t="shared" si="1411"/>
        <v>4</v>
      </c>
      <c r="O197" s="6" t="str">
        <f t="shared" si="1411"/>
        <v>8</v>
      </c>
      <c r="P197" s="6" t="str">
        <f t="shared" si="1411"/>
        <v>4</v>
      </c>
      <c r="Q197" s="6" t="str">
        <f t="shared" si="1411"/>
        <v>6</v>
      </c>
      <c r="R197" s="6" t="str">
        <f t="shared" si="1411"/>
        <v>9</v>
      </c>
      <c r="S197" s="6" t="str">
        <f>MID($I197,J$4,1)</f>
        <v>8</v>
      </c>
      <c r="T197" s="6" t="str">
        <f t="shared" ref="T197" si="1412">MID($I197,K$4,1)</f>
        <v>4</v>
      </c>
      <c r="U197" s="6" t="str">
        <f t="shared" ref="U197" si="1413">MID($I197,L$4,1)</f>
        <v>5</v>
      </c>
      <c r="V197" s="6" t="str">
        <f t="shared" ref="V197" si="1414">MID($I197,M$4,1)</f>
        <v>5</v>
      </c>
      <c r="W197" s="6" t="str">
        <f t="shared" ref="W197" si="1415">MID($I197,N$4,1)</f>
        <v>4</v>
      </c>
      <c r="X197" s="6" t="str">
        <f t="shared" ref="X197" si="1416">MID($I197,O$4,1)</f>
        <v>5</v>
      </c>
      <c r="Y197" s="6" t="str">
        <f t="shared" ref="Y197" si="1417">MID($I197,P$4,1)</f>
        <v>9</v>
      </c>
      <c r="Z197" s="6" t="str">
        <f t="shared" ref="Z197" si="1418">MID($I197,Q$4,1)</f>
        <v>9</v>
      </c>
      <c r="AA197" s="6" t="str">
        <f t="shared" ref="AA197" si="1419">MID($I197,R$4,1)</f>
        <v>9</v>
      </c>
      <c r="AB197" s="15"/>
      <c r="AC197" s="9">
        <f>J197+K197+L197+M197+N197+O197+P197+Q197+R197+S197+T197+U197+V197+W197+X197+Y197+Z197+AA197</f>
        <v>110</v>
      </c>
    </row>
    <row r="198" spans="1:29" ht="15.75" customHeight="1" x14ac:dyDescent="0.25">
      <c r="A198" s="120"/>
      <c r="B198" s="143"/>
      <c r="C198" s="146"/>
      <c r="D198" s="149"/>
      <c r="E198" s="152"/>
      <c r="F198" s="117"/>
      <c r="G198" s="110" t="s">
        <v>9</v>
      </c>
      <c r="H198" s="111"/>
      <c r="I198" s="112"/>
      <c r="J198" s="23">
        <f>IF(($F197+0.5-(Calcul!$AC197*18))&gt;(J$2),1,0)+Calcul!$AC197</f>
        <v>2</v>
      </c>
      <c r="K198" s="10">
        <f>IF(($F197+0.5-(Calcul!$AC197*18))&gt;(K$2),1,0)+Calcul!$AC197</f>
        <v>1</v>
      </c>
      <c r="L198" s="10">
        <f>IF(($F197+0.5-(Calcul!$AC197*18))&gt;(L$2),1,0)+Calcul!$AC197</f>
        <v>1</v>
      </c>
      <c r="M198" s="10">
        <f>IF(($F197+0.5-(Calcul!$AC197*18))&gt;(M$2),1,0)+Calcul!$AC197</f>
        <v>1</v>
      </c>
      <c r="N198" s="10">
        <f>IF(($F197+0.5-(Calcul!$AC197*18))&gt;(N$2),1,0)+Calcul!$AC197</f>
        <v>1</v>
      </c>
      <c r="O198" s="10">
        <f>IF(($F197+0.5-(Calcul!$AC197*18))&gt;(O$2),1,0)+Calcul!$AC197</f>
        <v>2</v>
      </c>
      <c r="P198" s="10">
        <f>IF(($F197+0.5-(Calcul!$AC197*18))&gt;(P$2),1,0)+Calcul!$AC197</f>
        <v>1</v>
      </c>
      <c r="Q198" s="10">
        <f>IF(($F197+0.5-(Calcul!$AC197*18))&gt;(Q$2),1,0)+Calcul!$AC197</f>
        <v>1</v>
      </c>
      <c r="R198" s="10">
        <f>IF(($F197+0.5-(Calcul!$AC197*18))&gt;(R$2),1,0)+Calcul!$AC197</f>
        <v>1</v>
      </c>
      <c r="S198" s="10">
        <f>IF(($F197+0.5-(Calcul!$AC197*18))&gt;(S$2),1,0)+Calcul!$AC197</f>
        <v>2</v>
      </c>
      <c r="T198" s="10">
        <f>IF(($F197+0.5-(Calcul!$AC197*18))&gt;(T$2),1,0)+Calcul!$AC197</f>
        <v>1</v>
      </c>
      <c r="U198" s="10">
        <f>IF(($F197+0.5-(Calcul!$AC197*18))&gt;(U$2),1,0)+Calcul!$AC197</f>
        <v>1</v>
      </c>
      <c r="V198" s="10">
        <f>IF(($F197+0.5-(Calcul!$AC197*18))&gt;(V$2),1,0)+Calcul!$AC197</f>
        <v>1</v>
      </c>
      <c r="W198" s="10">
        <f>IF(($F197+0.5-(Calcul!$AC197*18))&gt;(W$2),1,0)+Calcul!$AC197</f>
        <v>1</v>
      </c>
      <c r="X198" s="10">
        <f>IF(($F197+0.5-(Calcul!$AC197*18))&gt;(X$2),1,0)+Calcul!$AC197</f>
        <v>2</v>
      </c>
      <c r="Y198" s="10">
        <f>IF(($F197+0.5-(Calcul!$AC197*18))&gt;(Y$2),1,0)+Calcul!$AC197</f>
        <v>1</v>
      </c>
      <c r="Z198" s="10">
        <f>IF(($F197+0.5-(Calcul!$AC197*18))&gt;(Z$2),1,0)+Calcul!$AC197</f>
        <v>1</v>
      </c>
      <c r="AA198" s="10">
        <f>IF(($F197+0.5-(Calcul!$AC197*18))&gt;(AA$2),1,0)+Calcul!$AC197</f>
        <v>1</v>
      </c>
      <c r="AB198" s="16"/>
      <c r="AC198" s="12"/>
    </row>
    <row r="199" spans="1:29" ht="15.75" customHeight="1" thickBot="1" x14ac:dyDescent="0.3">
      <c r="A199" s="121"/>
      <c r="B199" s="144"/>
      <c r="C199" s="147"/>
      <c r="D199" s="150"/>
      <c r="E199" s="153"/>
      <c r="F199" s="118"/>
      <c r="G199" s="113" t="s">
        <v>8</v>
      </c>
      <c r="H199" s="114"/>
      <c r="I199" s="115"/>
      <c r="J199" s="46">
        <f>IF((J$3+J198-J197+2)&gt;0,(J$3+J198-J197+2),0)</f>
        <v>0</v>
      </c>
      <c r="K199" s="25">
        <f t="shared" ref="K199" si="1420">IF((K$3+K198-K197+2)&gt;0,(K$3+K198-K197+2),0)</f>
        <v>3</v>
      </c>
      <c r="L199" s="25">
        <f t="shared" ref="L199" si="1421">IF((L$3+L198-L197+2)&gt;0,(L$3+L198-L197+2),0)</f>
        <v>2</v>
      </c>
      <c r="M199" s="25">
        <f t="shared" ref="M199" si="1422">IF((M$3+M198-M197+2)&gt;0,(M$3+M198-M197+2),0)</f>
        <v>3</v>
      </c>
      <c r="N199" s="25">
        <f t="shared" ref="N199" si="1423">IF((N$3+N198-N197+2)&gt;0,(N$3+N198-N197+2),0)</f>
        <v>2</v>
      </c>
      <c r="O199" s="25">
        <f t="shared" ref="O199" si="1424">IF((O$3+O198-O197+2)&gt;0,(O$3+O198-O197+2),0)</f>
        <v>1</v>
      </c>
      <c r="P199" s="25">
        <f t="shared" ref="P199" si="1425">IF((P$3+P198-P197+2)&gt;0,(P$3+P198-P197+2),0)</f>
        <v>3</v>
      </c>
      <c r="Q199" s="25">
        <f t="shared" ref="Q199" si="1426">IF((Q$3+Q198-Q197+2)&gt;0,(Q$3+Q198-Q197+2),0)</f>
        <v>1</v>
      </c>
      <c r="R199" s="25">
        <f t="shared" ref="R199" si="1427">IF((R$3+R198-R197+2)&gt;0,(R$3+R198-R197+2),0)</f>
        <v>0</v>
      </c>
      <c r="S199" s="25">
        <f t="shared" ref="S199" si="1428">IF((S$3+S198-S197+2)&gt;0,(S$3+S198-S197+2),0)</f>
        <v>1</v>
      </c>
      <c r="T199" s="25">
        <f t="shared" ref="T199" si="1429">IF((T$3+T198-T197+2)&gt;0,(T$3+T198-T197+2),0)</f>
        <v>2</v>
      </c>
      <c r="U199" s="25">
        <f t="shared" ref="U199" si="1430">IF((U$3+U198-U197+2)&gt;0,(U$3+U198-U197+2),0)</f>
        <v>2</v>
      </c>
      <c r="V199" s="25">
        <f t="shared" ref="V199" si="1431">IF((V$3+V198-V197+2)&gt;0,(V$3+V198-V197+2),0)</f>
        <v>2</v>
      </c>
      <c r="W199" s="25">
        <f t="shared" ref="W199" si="1432">IF((W$3+W198-W197+2)&gt;0,(W$3+W198-W197+2),0)</f>
        <v>2</v>
      </c>
      <c r="X199" s="25">
        <f t="shared" ref="X199" si="1433">IF((X$3+X198-X197+2)&gt;0,(X$3+X198-X197+2),0)</f>
        <v>4</v>
      </c>
      <c r="Y199" s="25">
        <f t="shared" ref="Y199" si="1434">IF((Y$3+Y198-Y197+2)&gt;0,(Y$3+Y198-Y197+2),0)</f>
        <v>0</v>
      </c>
      <c r="Z199" s="25">
        <f t="shared" ref="Z199" si="1435">IF((Z$3+Z198-Z197+2)&gt;0,(Z$3+Z198-Z197+2),0)</f>
        <v>0</v>
      </c>
      <c r="AA199" s="25">
        <f t="shared" ref="AA199" si="1436">IF((AA$3+AA198-AA197+2)&gt;0,(AA$3+AA198-AA197+2),0)</f>
        <v>0</v>
      </c>
      <c r="AB199" s="13">
        <f>SUM(J199:AA199)</f>
        <v>28</v>
      </c>
      <c r="AC199" s="14"/>
    </row>
    <row r="200" spans="1:29" ht="15.75" thickBot="1" x14ac:dyDescent="0.3">
      <c r="E200" s="100"/>
      <c r="G200" s="154" t="s">
        <v>30</v>
      </c>
      <c r="H200" s="155"/>
      <c r="I200" s="155"/>
      <c r="J200" s="47">
        <f t="shared" ref="J200:AA200" si="1437">IF(J196&gt;J199,(J196*10)+J199,(J199*10)+J196)</f>
        <v>30</v>
      </c>
      <c r="K200" s="48">
        <f t="shared" si="1437"/>
        <v>33</v>
      </c>
      <c r="L200" s="48">
        <f t="shared" si="1437"/>
        <v>22</v>
      </c>
      <c r="M200" s="48">
        <f t="shared" si="1437"/>
        <v>31</v>
      </c>
      <c r="N200" s="48">
        <f t="shared" si="1437"/>
        <v>22</v>
      </c>
      <c r="O200" s="48">
        <f t="shared" si="1437"/>
        <v>21</v>
      </c>
      <c r="P200" s="48">
        <f t="shared" si="1437"/>
        <v>30</v>
      </c>
      <c r="Q200" s="48">
        <f t="shared" si="1437"/>
        <v>11</v>
      </c>
      <c r="R200" s="48">
        <f t="shared" si="1437"/>
        <v>20</v>
      </c>
      <c r="S200" s="48">
        <f t="shared" si="1437"/>
        <v>11</v>
      </c>
      <c r="T200" s="48">
        <f t="shared" si="1437"/>
        <v>32</v>
      </c>
      <c r="U200" s="48">
        <f t="shared" si="1437"/>
        <v>22</v>
      </c>
      <c r="V200" s="48">
        <f t="shared" si="1437"/>
        <v>20</v>
      </c>
      <c r="W200" s="48">
        <f t="shared" si="1437"/>
        <v>21</v>
      </c>
      <c r="X200" s="48">
        <f t="shared" si="1437"/>
        <v>44</v>
      </c>
      <c r="Y200" s="48">
        <f t="shared" si="1437"/>
        <v>0</v>
      </c>
      <c r="Z200" s="48">
        <f t="shared" si="1437"/>
        <v>0</v>
      </c>
      <c r="AA200" s="49">
        <f t="shared" si="1437"/>
        <v>0</v>
      </c>
      <c r="AB200" s="108">
        <f>SUM(J200:AA200)</f>
        <v>370</v>
      </c>
      <c r="AC200" s="109"/>
    </row>
    <row r="201" spans="1:29" ht="15" customHeight="1" x14ac:dyDescent="0.25">
      <c r="A201" s="119">
        <v>29</v>
      </c>
      <c r="B201" s="142" t="s">
        <v>114</v>
      </c>
      <c r="C201" s="145" t="s">
        <v>22</v>
      </c>
      <c r="D201" s="148" t="s">
        <v>18</v>
      </c>
      <c r="E201" s="151">
        <v>21.8</v>
      </c>
      <c r="F201" s="116">
        <f>Calcul!X201</f>
        <v>20</v>
      </c>
      <c r="G201" s="41" t="s">
        <v>7</v>
      </c>
      <c r="H201" s="42">
        <v>754656465</v>
      </c>
      <c r="I201" s="52">
        <v>955556999</v>
      </c>
      <c r="J201" s="7" t="str">
        <f>MID($H201,J$4,1)</f>
        <v>7</v>
      </c>
      <c r="K201" s="6" t="str">
        <f t="shared" ref="K201:R201" si="1438">MID($H201,K$4,1)</f>
        <v>5</v>
      </c>
      <c r="L201" s="6" t="str">
        <f t="shared" si="1438"/>
        <v>4</v>
      </c>
      <c r="M201" s="6" t="str">
        <f t="shared" si="1438"/>
        <v>6</v>
      </c>
      <c r="N201" s="6" t="str">
        <f t="shared" si="1438"/>
        <v>5</v>
      </c>
      <c r="O201" s="6" t="str">
        <f t="shared" si="1438"/>
        <v>6</v>
      </c>
      <c r="P201" s="6" t="str">
        <f t="shared" si="1438"/>
        <v>4</v>
      </c>
      <c r="Q201" s="6" t="str">
        <f t="shared" si="1438"/>
        <v>6</v>
      </c>
      <c r="R201" s="6" t="str">
        <f t="shared" si="1438"/>
        <v>5</v>
      </c>
      <c r="S201" s="6" t="str">
        <f>MID($I201,J$4,1)</f>
        <v>9</v>
      </c>
      <c r="T201" s="6" t="str">
        <f t="shared" ref="T201" si="1439">MID($I201,K$4,1)</f>
        <v>5</v>
      </c>
      <c r="U201" s="6" t="str">
        <f t="shared" ref="U201" si="1440">MID($I201,L$4,1)</f>
        <v>5</v>
      </c>
      <c r="V201" s="6" t="str">
        <f t="shared" ref="V201" si="1441">MID($I201,M$4,1)</f>
        <v>5</v>
      </c>
      <c r="W201" s="6" t="str">
        <f t="shared" ref="W201" si="1442">MID($I201,N$4,1)</f>
        <v>5</v>
      </c>
      <c r="X201" s="6" t="str">
        <f t="shared" ref="X201" si="1443">MID($I201,O$4,1)</f>
        <v>6</v>
      </c>
      <c r="Y201" s="6" t="str">
        <f t="shared" ref="Y201" si="1444">MID($I201,P$4,1)</f>
        <v>9</v>
      </c>
      <c r="Z201" s="6" t="str">
        <f t="shared" ref="Z201" si="1445">MID($I201,Q$4,1)</f>
        <v>9</v>
      </c>
      <c r="AA201" s="6" t="str">
        <f t="shared" ref="AA201" si="1446">MID($I201,R$4,1)</f>
        <v>9</v>
      </c>
      <c r="AB201" s="8"/>
      <c r="AC201" s="9">
        <f>J201+K201+L201+M201+N201+O201+P201+Q201+R201+S201+T201+U201+V201+W201+X201+Y201+Z201+AA201</f>
        <v>110</v>
      </c>
    </row>
    <row r="202" spans="1:29" ht="15.75" customHeight="1" x14ac:dyDescent="0.25">
      <c r="A202" s="120"/>
      <c r="B202" s="143"/>
      <c r="C202" s="146"/>
      <c r="D202" s="149"/>
      <c r="E202" s="152"/>
      <c r="F202" s="117"/>
      <c r="G202" s="122" t="s">
        <v>9</v>
      </c>
      <c r="H202" s="123"/>
      <c r="I202" s="124"/>
      <c r="J202" s="23">
        <f>IF(($F201+0.5-(Calcul!$AC201*18))&gt;(J$2),1,0)+Calcul!$AC201</f>
        <v>1</v>
      </c>
      <c r="K202" s="10">
        <f>IF(($F201+0.5-(Calcul!$AC201*18))&gt;(K$2),1,0)+Calcul!$AC201</f>
        <v>1</v>
      </c>
      <c r="L202" s="10">
        <f>IF(($F201+0.5-(Calcul!$AC201*18))&gt;(L$2),1,0)+Calcul!$AC201</f>
        <v>1</v>
      </c>
      <c r="M202" s="10">
        <f>IF(($F201+0.5-(Calcul!$AC201*18))&gt;(M$2),1,0)+Calcul!$AC201</f>
        <v>1</v>
      </c>
      <c r="N202" s="10">
        <f>IF(($F201+0.5-(Calcul!$AC201*18))&gt;(N$2),1,0)+Calcul!$AC201</f>
        <v>1</v>
      </c>
      <c r="O202" s="10">
        <f>IF(($F201+0.5-(Calcul!$AC201*18))&gt;(O$2),1,0)+Calcul!$AC201</f>
        <v>2</v>
      </c>
      <c r="P202" s="10">
        <f>IF(($F201+0.5-(Calcul!$AC201*18))&gt;(P$2),1,0)+Calcul!$AC201</f>
        <v>1</v>
      </c>
      <c r="Q202" s="10">
        <f>IF(($F201+0.5-(Calcul!$AC201*18))&gt;(Q$2),1,0)+Calcul!$AC201</f>
        <v>1</v>
      </c>
      <c r="R202" s="10">
        <f>IF(($F201+0.5-(Calcul!$AC201*18))&gt;(R$2),1,0)+Calcul!$AC201</f>
        <v>1</v>
      </c>
      <c r="S202" s="10">
        <f>IF(($F201+0.5-(Calcul!$AC201*18))&gt;(S$2),1,0)+Calcul!$AC201</f>
        <v>1</v>
      </c>
      <c r="T202" s="10">
        <f>IF(($F201+0.5-(Calcul!$AC201*18))&gt;(T$2),1,0)+Calcul!$AC201</f>
        <v>1</v>
      </c>
      <c r="U202" s="10">
        <f>IF(($F201+0.5-(Calcul!$AC201*18))&gt;(U$2),1,0)+Calcul!$AC201</f>
        <v>1</v>
      </c>
      <c r="V202" s="10">
        <f>IF(($F201+0.5-(Calcul!$AC201*18))&gt;(V$2),1,0)+Calcul!$AC201</f>
        <v>1</v>
      </c>
      <c r="W202" s="10">
        <f>IF(($F201+0.5-(Calcul!$AC201*18))&gt;(W$2),1,0)+Calcul!$AC201</f>
        <v>1</v>
      </c>
      <c r="X202" s="10">
        <f>IF(($F201+0.5-(Calcul!$AC201*18))&gt;(X$2),1,0)+Calcul!$AC201</f>
        <v>2</v>
      </c>
      <c r="Y202" s="10">
        <f>IF(($F201+0.5-(Calcul!$AC201*18))&gt;(Y$2),1,0)+Calcul!$AC201</f>
        <v>1</v>
      </c>
      <c r="Z202" s="10">
        <f>IF(($F201+0.5-(Calcul!$AC201*18))&gt;(Z$2),1,0)+Calcul!$AC201</f>
        <v>1</v>
      </c>
      <c r="AA202" s="10">
        <f>IF(($F201+0.5-(Calcul!$AC201*18))&gt;(AA$2),1,0)+Calcul!$AC201</f>
        <v>1</v>
      </c>
      <c r="AB202" s="11"/>
      <c r="AC202" s="12"/>
    </row>
    <row r="203" spans="1:29" ht="15.75" customHeight="1" thickBot="1" x14ac:dyDescent="0.3">
      <c r="A203" s="120"/>
      <c r="B203" s="144"/>
      <c r="C203" s="147"/>
      <c r="D203" s="150"/>
      <c r="E203" s="153"/>
      <c r="F203" s="118"/>
      <c r="G203" s="125" t="s">
        <v>8</v>
      </c>
      <c r="H203" s="126"/>
      <c r="I203" s="127"/>
      <c r="J203" s="43">
        <f>IF((J$3+J202-J201+2)&gt;0,(J$3+J202-J201+2),0)</f>
        <v>1</v>
      </c>
      <c r="K203" s="44">
        <f t="shared" ref="K203" si="1447">IF((K$3+K202-K201+2)&gt;0,(K$3+K202-K201+2),0)</f>
        <v>1</v>
      </c>
      <c r="L203" s="44">
        <f t="shared" ref="L203" si="1448">IF((L$3+L202-L201+2)&gt;0,(L$3+L202-L201+2),0)</f>
        <v>3</v>
      </c>
      <c r="M203" s="44">
        <f t="shared" ref="M203" si="1449">IF((M$3+M202-M201+2)&gt;0,(M$3+M202-M201+2),0)</f>
        <v>1</v>
      </c>
      <c r="N203" s="44">
        <f t="shared" ref="N203" si="1450">IF((N$3+N202-N201+2)&gt;0,(N$3+N202-N201+2),0)</f>
        <v>1</v>
      </c>
      <c r="O203" s="44">
        <f t="shared" ref="O203" si="1451">IF((O$3+O202-O201+2)&gt;0,(O$3+O202-O201+2),0)</f>
        <v>3</v>
      </c>
      <c r="P203" s="44">
        <f t="shared" ref="P203" si="1452">IF((P$3+P202-P201+2)&gt;0,(P$3+P202-P201+2),0)</f>
        <v>3</v>
      </c>
      <c r="Q203" s="44">
        <f t="shared" ref="Q203" si="1453">IF((Q$3+Q202-Q201+2)&gt;0,(Q$3+Q202-Q201+2),0)</f>
        <v>1</v>
      </c>
      <c r="R203" s="44">
        <f t="shared" ref="R203" si="1454">IF((R$3+R202-R201+2)&gt;0,(R$3+R202-R201+2),0)</f>
        <v>2</v>
      </c>
      <c r="S203" s="44">
        <f t="shared" ref="S203" si="1455">IF((S$3+S202-S201+2)&gt;0,(S$3+S202-S201+2),0)</f>
        <v>0</v>
      </c>
      <c r="T203" s="44">
        <f t="shared" ref="T203" si="1456">IF((T$3+T202-T201+2)&gt;0,(T$3+T202-T201+2),0)</f>
        <v>1</v>
      </c>
      <c r="U203" s="44">
        <f t="shared" ref="U203" si="1457">IF((U$3+U202-U201+2)&gt;0,(U$3+U202-U201+2),0)</f>
        <v>2</v>
      </c>
      <c r="V203" s="44">
        <f t="shared" ref="V203" si="1458">IF((V$3+V202-V201+2)&gt;0,(V$3+V202-V201+2),0)</f>
        <v>2</v>
      </c>
      <c r="W203" s="44">
        <f t="shared" ref="W203" si="1459">IF((W$3+W202-W201+2)&gt;0,(W$3+W202-W201+2),0)</f>
        <v>1</v>
      </c>
      <c r="X203" s="44">
        <f t="shared" ref="X203" si="1460">IF((X$3+X202-X201+2)&gt;0,(X$3+X202-X201+2),0)</f>
        <v>3</v>
      </c>
      <c r="Y203" s="44">
        <f t="shared" ref="Y203" si="1461">IF((Y$3+Y202-Y201+2)&gt;0,(Y$3+Y202-Y201+2),0)</f>
        <v>0</v>
      </c>
      <c r="Z203" s="44">
        <f t="shared" ref="Z203" si="1462">IF((Z$3+Z202-Z201+2)&gt;0,(Z$3+Z202-Z201+2),0)</f>
        <v>0</v>
      </c>
      <c r="AA203" s="44">
        <f t="shared" ref="AA203" si="1463">IF((AA$3+AA202-AA201+2)&gt;0,(AA$3+AA202-AA201+2),0)</f>
        <v>0</v>
      </c>
      <c r="AB203" s="13">
        <f>SUM(J203:AA203)</f>
        <v>25</v>
      </c>
      <c r="AC203" s="14"/>
    </row>
    <row r="204" spans="1:29" ht="15" customHeight="1" x14ac:dyDescent="0.25">
      <c r="A204" s="120"/>
      <c r="B204" s="142" t="s">
        <v>115</v>
      </c>
      <c r="C204" s="145" t="s">
        <v>22</v>
      </c>
      <c r="D204" s="148" t="s">
        <v>18</v>
      </c>
      <c r="E204" s="151">
        <v>22.9</v>
      </c>
      <c r="F204" s="116">
        <f>Calcul!X204</f>
        <v>21</v>
      </c>
      <c r="G204" s="45" t="s">
        <v>7</v>
      </c>
      <c r="H204" s="42">
        <v>759558976</v>
      </c>
      <c r="I204" s="52">
        <v>735756999</v>
      </c>
      <c r="J204" s="7" t="str">
        <f>MID($H204,J$4,1)</f>
        <v>7</v>
      </c>
      <c r="K204" s="6" t="str">
        <f t="shared" ref="K204:R204" si="1464">MID($H204,K$4,1)</f>
        <v>5</v>
      </c>
      <c r="L204" s="6" t="str">
        <f t="shared" si="1464"/>
        <v>9</v>
      </c>
      <c r="M204" s="6" t="str">
        <f t="shared" si="1464"/>
        <v>5</v>
      </c>
      <c r="N204" s="6" t="str">
        <f t="shared" si="1464"/>
        <v>5</v>
      </c>
      <c r="O204" s="6" t="str">
        <f t="shared" si="1464"/>
        <v>8</v>
      </c>
      <c r="P204" s="6" t="str">
        <f t="shared" si="1464"/>
        <v>9</v>
      </c>
      <c r="Q204" s="6" t="str">
        <f t="shared" si="1464"/>
        <v>7</v>
      </c>
      <c r="R204" s="6" t="str">
        <f t="shared" si="1464"/>
        <v>6</v>
      </c>
      <c r="S204" s="6" t="str">
        <f>MID($I204,J$4,1)</f>
        <v>7</v>
      </c>
      <c r="T204" s="6" t="str">
        <f t="shared" ref="T204" si="1465">MID($I204,K$4,1)</f>
        <v>3</v>
      </c>
      <c r="U204" s="6" t="str">
        <f t="shared" ref="U204" si="1466">MID($I204,L$4,1)</f>
        <v>5</v>
      </c>
      <c r="V204" s="6" t="str">
        <f t="shared" ref="V204" si="1467">MID($I204,M$4,1)</f>
        <v>7</v>
      </c>
      <c r="W204" s="6" t="str">
        <f t="shared" ref="W204" si="1468">MID($I204,N$4,1)</f>
        <v>5</v>
      </c>
      <c r="X204" s="6" t="str">
        <f t="shared" ref="X204" si="1469">MID($I204,O$4,1)</f>
        <v>6</v>
      </c>
      <c r="Y204" s="6" t="str">
        <f t="shared" ref="Y204" si="1470">MID($I204,P$4,1)</f>
        <v>9</v>
      </c>
      <c r="Z204" s="6" t="str">
        <f t="shared" ref="Z204" si="1471">MID($I204,Q$4,1)</f>
        <v>9</v>
      </c>
      <c r="AA204" s="6" t="str">
        <f t="shared" ref="AA204" si="1472">MID($I204,R$4,1)</f>
        <v>9</v>
      </c>
      <c r="AB204" s="15"/>
      <c r="AC204" s="9">
        <f>J204+K204+L204+M204+N204+O204+P204+Q204+R204+S204+T204+U204+V204+W204+X204+Y204+Z204+AA204</f>
        <v>121</v>
      </c>
    </row>
    <row r="205" spans="1:29" ht="15.75" customHeight="1" x14ac:dyDescent="0.25">
      <c r="A205" s="120"/>
      <c r="B205" s="143"/>
      <c r="C205" s="146"/>
      <c r="D205" s="149"/>
      <c r="E205" s="152"/>
      <c r="F205" s="117"/>
      <c r="G205" s="110" t="s">
        <v>9</v>
      </c>
      <c r="H205" s="111"/>
      <c r="I205" s="112"/>
      <c r="J205" s="23">
        <f>IF(($F204+0.5-(Calcul!$AC204*18))&gt;(J$2),1,0)+Calcul!$AC204</f>
        <v>2</v>
      </c>
      <c r="K205" s="10">
        <f>IF(($F204+0.5-(Calcul!$AC204*18))&gt;(K$2),1,0)+Calcul!$AC204</f>
        <v>1</v>
      </c>
      <c r="L205" s="10">
        <f>IF(($F204+0.5-(Calcul!$AC204*18))&gt;(L$2),1,0)+Calcul!$AC204</f>
        <v>1</v>
      </c>
      <c r="M205" s="10">
        <f>IF(($F204+0.5-(Calcul!$AC204*18))&gt;(M$2),1,0)+Calcul!$AC204</f>
        <v>1</v>
      </c>
      <c r="N205" s="10">
        <f>IF(($F204+0.5-(Calcul!$AC204*18))&gt;(N$2),1,0)+Calcul!$AC204</f>
        <v>1</v>
      </c>
      <c r="O205" s="10">
        <f>IF(($F204+0.5-(Calcul!$AC204*18))&gt;(O$2),1,0)+Calcul!$AC204</f>
        <v>2</v>
      </c>
      <c r="P205" s="10">
        <f>IF(($F204+0.5-(Calcul!$AC204*18))&gt;(P$2),1,0)+Calcul!$AC204</f>
        <v>1</v>
      </c>
      <c r="Q205" s="10">
        <f>IF(($F204+0.5-(Calcul!$AC204*18))&gt;(Q$2),1,0)+Calcul!$AC204</f>
        <v>1</v>
      </c>
      <c r="R205" s="10">
        <f>IF(($F204+0.5-(Calcul!$AC204*18))&gt;(R$2),1,0)+Calcul!$AC204</f>
        <v>1</v>
      </c>
      <c r="S205" s="10">
        <f>IF(($F204+0.5-(Calcul!$AC204*18))&gt;(S$2),1,0)+Calcul!$AC204</f>
        <v>1</v>
      </c>
      <c r="T205" s="10">
        <f>IF(($F204+0.5-(Calcul!$AC204*18))&gt;(T$2),1,0)+Calcul!$AC204</f>
        <v>1</v>
      </c>
      <c r="U205" s="10">
        <f>IF(($F204+0.5-(Calcul!$AC204*18))&gt;(U$2),1,0)+Calcul!$AC204</f>
        <v>1</v>
      </c>
      <c r="V205" s="10">
        <f>IF(($F204+0.5-(Calcul!$AC204*18))&gt;(V$2),1,0)+Calcul!$AC204</f>
        <v>1</v>
      </c>
      <c r="W205" s="10">
        <f>IF(($F204+0.5-(Calcul!$AC204*18))&gt;(W$2),1,0)+Calcul!$AC204</f>
        <v>1</v>
      </c>
      <c r="X205" s="10">
        <f>IF(($F204+0.5-(Calcul!$AC204*18))&gt;(X$2),1,0)+Calcul!$AC204</f>
        <v>2</v>
      </c>
      <c r="Y205" s="10">
        <f>IF(($F204+0.5-(Calcul!$AC204*18))&gt;(Y$2),1,0)+Calcul!$AC204</f>
        <v>1</v>
      </c>
      <c r="Z205" s="10">
        <f>IF(($F204+0.5-(Calcul!$AC204*18))&gt;(Z$2),1,0)+Calcul!$AC204</f>
        <v>1</v>
      </c>
      <c r="AA205" s="10">
        <f>IF(($F204+0.5-(Calcul!$AC204*18))&gt;(AA$2),1,0)+Calcul!$AC204</f>
        <v>1</v>
      </c>
      <c r="AB205" s="16"/>
      <c r="AC205" s="12"/>
    </row>
    <row r="206" spans="1:29" ht="15.75" customHeight="1" thickBot="1" x14ac:dyDescent="0.3">
      <c r="A206" s="121"/>
      <c r="B206" s="144"/>
      <c r="C206" s="147"/>
      <c r="D206" s="150"/>
      <c r="E206" s="153"/>
      <c r="F206" s="118"/>
      <c r="G206" s="113" t="s">
        <v>8</v>
      </c>
      <c r="H206" s="114"/>
      <c r="I206" s="115"/>
      <c r="J206" s="46">
        <f>IF((J$3+J205-J204+2)&gt;0,(J$3+J205-J204+2),0)</f>
        <v>2</v>
      </c>
      <c r="K206" s="25">
        <f t="shared" ref="K206" si="1473">IF((K$3+K205-K204+2)&gt;0,(K$3+K205-K204+2),0)</f>
        <v>1</v>
      </c>
      <c r="L206" s="25">
        <f t="shared" ref="L206" si="1474">IF((L$3+L205-L204+2)&gt;0,(L$3+L205-L204+2),0)</f>
        <v>0</v>
      </c>
      <c r="M206" s="25">
        <f t="shared" ref="M206" si="1475">IF((M$3+M205-M204+2)&gt;0,(M$3+M205-M204+2),0)</f>
        <v>2</v>
      </c>
      <c r="N206" s="25">
        <f t="shared" ref="N206" si="1476">IF((N$3+N205-N204+2)&gt;0,(N$3+N205-N204+2),0)</f>
        <v>1</v>
      </c>
      <c r="O206" s="25">
        <f t="shared" ref="O206" si="1477">IF((O$3+O205-O204+2)&gt;0,(O$3+O205-O204+2),0)</f>
        <v>1</v>
      </c>
      <c r="P206" s="25">
        <f t="shared" ref="P206" si="1478">IF((P$3+P205-P204+2)&gt;0,(P$3+P205-P204+2),0)</f>
        <v>0</v>
      </c>
      <c r="Q206" s="25">
        <f t="shared" ref="Q206" si="1479">IF((Q$3+Q205-Q204+2)&gt;0,(Q$3+Q205-Q204+2),0)</f>
        <v>0</v>
      </c>
      <c r="R206" s="25">
        <f t="shared" ref="R206" si="1480">IF((R$3+R205-R204+2)&gt;0,(R$3+R205-R204+2),0)</f>
        <v>1</v>
      </c>
      <c r="S206" s="25">
        <f t="shared" ref="S206" si="1481">IF((S$3+S205-S204+2)&gt;0,(S$3+S205-S204+2),0)</f>
        <v>1</v>
      </c>
      <c r="T206" s="25">
        <f t="shared" ref="T206" si="1482">IF((T$3+T205-T204+2)&gt;0,(T$3+T205-T204+2),0)</f>
        <v>3</v>
      </c>
      <c r="U206" s="25">
        <f t="shared" ref="U206" si="1483">IF((U$3+U205-U204+2)&gt;0,(U$3+U205-U204+2),0)</f>
        <v>2</v>
      </c>
      <c r="V206" s="25">
        <f t="shared" ref="V206" si="1484">IF((V$3+V205-V204+2)&gt;0,(V$3+V205-V204+2),0)</f>
        <v>0</v>
      </c>
      <c r="W206" s="25">
        <f t="shared" ref="W206" si="1485">IF((W$3+W205-W204+2)&gt;0,(W$3+W205-W204+2),0)</f>
        <v>1</v>
      </c>
      <c r="X206" s="25">
        <f t="shared" ref="X206" si="1486">IF((X$3+X205-X204+2)&gt;0,(X$3+X205-X204+2),0)</f>
        <v>3</v>
      </c>
      <c r="Y206" s="25">
        <f t="shared" ref="Y206" si="1487">IF((Y$3+Y205-Y204+2)&gt;0,(Y$3+Y205-Y204+2),0)</f>
        <v>0</v>
      </c>
      <c r="Z206" s="25">
        <f t="shared" ref="Z206" si="1488">IF((Z$3+Z205-Z204+2)&gt;0,(Z$3+Z205-Z204+2),0)</f>
        <v>0</v>
      </c>
      <c r="AA206" s="25">
        <f t="shared" ref="AA206" si="1489">IF((AA$3+AA205-AA204+2)&gt;0,(AA$3+AA205-AA204+2),0)</f>
        <v>0</v>
      </c>
      <c r="AB206" s="13">
        <f>SUM(J206:AA206)</f>
        <v>18</v>
      </c>
      <c r="AC206" s="14"/>
    </row>
    <row r="207" spans="1:29" ht="15.75" thickBot="1" x14ac:dyDescent="0.3">
      <c r="E207" s="100"/>
      <c r="G207" s="154" t="s">
        <v>30</v>
      </c>
      <c r="H207" s="155"/>
      <c r="I207" s="155"/>
      <c r="J207" s="47">
        <f t="shared" ref="J207:AA207" si="1490">IF(J203&gt;J206,(J203*10)+J206,(J206*10)+J203)</f>
        <v>21</v>
      </c>
      <c r="K207" s="48">
        <f t="shared" si="1490"/>
        <v>11</v>
      </c>
      <c r="L207" s="48">
        <f t="shared" si="1490"/>
        <v>30</v>
      </c>
      <c r="M207" s="48">
        <f t="shared" si="1490"/>
        <v>21</v>
      </c>
      <c r="N207" s="48">
        <f t="shared" si="1490"/>
        <v>11</v>
      </c>
      <c r="O207" s="48">
        <f t="shared" si="1490"/>
        <v>31</v>
      </c>
      <c r="P207" s="48">
        <f t="shared" si="1490"/>
        <v>30</v>
      </c>
      <c r="Q207" s="48">
        <f t="shared" si="1490"/>
        <v>10</v>
      </c>
      <c r="R207" s="48">
        <f t="shared" si="1490"/>
        <v>21</v>
      </c>
      <c r="S207" s="48">
        <f t="shared" si="1490"/>
        <v>10</v>
      </c>
      <c r="T207" s="48">
        <f t="shared" si="1490"/>
        <v>31</v>
      </c>
      <c r="U207" s="48">
        <f t="shared" si="1490"/>
        <v>22</v>
      </c>
      <c r="V207" s="48">
        <f t="shared" si="1490"/>
        <v>20</v>
      </c>
      <c r="W207" s="48">
        <f t="shared" si="1490"/>
        <v>11</v>
      </c>
      <c r="X207" s="48">
        <f t="shared" si="1490"/>
        <v>33</v>
      </c>
      <c r="Y207" s="48">
        <f t="shared" si="1490"/>
        <v>0</v>
      </c>
      <c r="Z207" s="48">
        <f t="shared" si="1490"/>
        <v>0</v>
      </c>
      <c r="AA207" s="49">
        <f t="shared" si="1490"/>
        <v>0</v>
      </c>
      <c r="AB207" s="108">
        <f>SUM(J207:AA207)</f>
        <v>313</v>
      </c>
      <c r="AC207" s="109"/>
    </row>
    <row r="208" spans="1:29" ht="15" customHeight="1" x14ac:dyDescent="0.25">
      <c r="A208" s="119">
        <v>30</v>
      </c>
      <c r="B208" s="142" t="s">
        <v>116</v>
      </c>
      <c r="C208" s="145" t="s">
        <v>22</v>
      </c>
      <c r="D208" s="148" t="s">
        <v>18</v>
      </c>
      <c r="E208" s="151">
        <v>14</v>
      </c>
      <c r="F208" s="116">
        <f>Calcul!X208</f>
        <v>12</v>
      </c>
      <c r="G208" s="41" t="s">
        <v>7</v>
      </c>
      <c r="H208" s="42">
        <v>535937655</v>
      </c>
      <c r="I208" s="52">
        <v>736455999</v>
      </c>
      <c r="J208" s="7" t="str">
        <f>MID($H208,J$4,1)</f>
        <v>5</v>
      </c>
      <c r="K208" s="6" t="str">
        <f t="shared" ref="K208:R208" si="1491">MID($H208,K$4,1)</f>
        <v>3</v>
      </c>
      <c r="L208" s="6" t="str">
        <f t="shared" si="1491"/>
        <v>5</v>
      </c>
      <c r="M208" s="6" t="str">
        <f t="shared" si="1491"/>
        <v>9</v>
      </c>
      <c r="N208" s="6" t="str">
        <f t="shared" si="1491"/>
        <v>3</v>
      </c>
      <c r="O208" s="6" t="str">
        <f t="shared" si="1491"/>
        <v>7</v>
      </c>
      <c r="P208" s="6" t="str">
        <f t="shared" si="1491"/>
        <v>6</v>
      </c>
      <c r="Q208" s="6" t="str">
        <f t="shared" si="1491"/>
        <v>5</v>
      </c>
      <c r="R208" s="6" t="str">
        <f t="shared" si="1491"/>
        <v>5</v>
      </c>
      <c r="S208" s="6" t="str">
        <f>MID($I208,J$4,1)</f>
        <v>7</v>
      </c>
      <c r="T208" s="6" t="str">
        <f t="shared" ref="T208" si="1492">MID($I208,K$4,1)</f>
        <v>3</v>
      </c>
      <c r="U208" s="6" t="str">
        <f t="shared" ref="U208" si="1493">MID($I208,L$4,1)</f>
        <v>6</v>
      </c>
      <c r="V208" s="6" t="str">
        <f t="shared" ref="V208" si="1494">MID($I208,M$4,1)</f>
        <v>4</v>
      </c>
      <c r="W208" s="6" t="str">
        <f t="shared" ref="W208" si="1495">MID($I208,N$4,1)</f>
        <v>5</v>
      </c>
      <c r="X208" s="6" t="str">
        <f t="shared" ref="X208" si="1496">MID($I208,O$4,1)</f>
        <v>5</v>
      </c>
      <c r="Y208" s="6" t="str">
        <f t="shared" ref="Y208" si="1497">MID($I208,P$4,1)</f>
        <v>9</v>
      </c>
      <c r="Z208" s="6" t="str">
        <f t="shared" ref="Z208" si="1498">MID($I208,Q$4,1)</f>
        <v>9</v>
      </c>
      <c r="AA208" s="6" t="str">
        <f t="shared" ref="AA208" si="1499">MID($I208,R$4,1)</f>
        <v>9</v>
      </c>
      <c r="AB208" s="8"/>
      <c r="AC208" s="9">
        <f>J208+K208+L208+M208+N208+O208+P208+Q208+R208+S208+T208+U208+V208+W208+X208+Y208+Z208+AA208</f>
        <v>105</v>
      </c>
    </row>
    <row r="209" spans="1:29" ht="15.75" customHeight="1" x14ac:dyDescent="0.25">
      <c r="A209" s="120"/>
      <c r="B209" s="143"/>
      <c r="C209" s="146"/>
      <c r="D209" s="149"/>
      <c r="E209" s="152"/>
      <c r="F209" s="117"/>
      <c r="G209" s="122" t="s">
        <v>9</v>
      </c>
      <c r="H209" s="123"/>
      <c r="I209" s="124"/>
      <c r="J209" s="23">
        <f>IF(($F208+0.5-(Calcul!$AC208*18))&gt;(J$2),1,0)+Calcul!$AC208</f>
        <v>1</v>
      </c>
      <c r="K209" s="10">
        <f>IF(($F208+0.5-(Calcul!$AC208*18))&gt;(K$2),1,0)+Calcul!$AC208</f>
        <v>0</v>
      </c>
      <c r="L209" s="10">
        <f>IF(($F208+0.5-(Calcul!$AC208*18))&gt;(L$2),1,0)+Calcul!$AC208</f>
        <v>1</v>
      </c>
      <c r="M209" s="10">
        <f>IF(($F208+0.5-(Calcul!$AC208*18))&gt;(M$2),1,0)+Calcul!$AC208</f>
        <v>1</v>
      </c>
      <c r="N209" s="10">
        <f>IF(($F208+0.5-(Calcul!$AC208*18))&gt;(N$2),1,0)+Calcul!$AC208</f>
        <v>1</v>
      </c>
      <c r="O209" s="10">
        <f>IF(($F208+0.5-(Calcul!$AC208*18))&gt;(O$2),1,0)+Calcul!$AC208</f>
        <v>1</v>
      </c>
      <c r="P209" s="10">
        <f>IF(($F208+0.5-(Calcul!$AC208*18))&gt;(P$2),1,0)+Calcul!$AC208</f>
        <v>0</v>
      </c>
      <c r="Q209" s="10">
        <f>IF(($F208+0.5-(Calcul!$AC208*18))&gt;(Q$2),1,0)+Calcul!$AC208</f>
        <v>1</v>
      </c>
      <c r="R209" s="10">
        <f>IF(($F208+0.5-(Calcul!$AC208*18))&gt;(R$2),1,0)+Calcul!$AC208</f>
        <v>0</v>
      </c>
      <c r="S209" s="10">
        <f>IF(($F208+0.5-(Calcul!$AC208*18))&gt;(S$2),1,0)+Calcul!$AC208</f>
        <v>1</v>
      </c>
      <c r="T209" s="10">
        <f>IF(($F208+0.5-(Calcul!$AC208*18))&gt;(T$2),1,0)+Calcul!$AC208</f>
        <v>0</v>
      </c>
      <c r="U209" s="10">
        <f>IF(($F208+0.5-(Calcul!$AC208*18))&gt;(U$2),1,0)+Calcul!$AC208</f>
        <v>1</v>
      </c>
      <c r="V209" s="10">
        <f>IF(($F208+0.5-(Calcul!$AC208*18))&gt;(V$2),1,0)+Calcul!$AC208</f>
        <v>1</v>
      </c>
      <c r="W209" s="10">
        <f>IF(($F208+0.5-(Calcul!$AC208*18))&gt;(W$2),1,0)+Calcul!$AC208</f>
        <v>1</v>
      </c>
      <c r="X209" s="10">
        <f>IF(($F208+0.5-(Calcul!$AC208*18))&gt;(X$2),1,0)+Calcul!$AC208</f>
        <v>1</v>
      </c>
      <c r="Y209" s="10">
        <f>IF(($F208+0.5-(Calcul!$AC208*18))&gt;(Y$2),1,0)+Calcul!$AC208</f>
        <v>0</v>
      </c>
      <c r="Z209" s="10">
        <f>IF(($F208+0.5-(Calcul!$AC208*18))&gt;(Z$2),1,0)+Calcul!$AC208</f>
        <v>1</v>
      </c>
      <c r="AA209" s="10">
        <f>IF(($F208+0.5-(Calcul!$AC208*18))&gt;(AA$2),1,0)+Calcul!$AC208</f>
        <v>0</v>
      </c>
      <c r="AB209" s="11"/>
      <c r="AC209" s="12"/>
    </row>
    <row r="210" spans="1:29" ht="15.75" customHeight="1" thickBot="1" x14ac:dyDescent="0.3">
      <c r="A210" s="120"/>
      <c r="B210" s="144"/>
      <c r="C210" s="147"/>
      <c r="D210" s="150"/>
      <c r="E210" s="153"/>
      <c r="F210" s="118"/>
      <c r="G210" s="125" t="s">
        <v>8</v>
      </c>
      <c r="H210" s="126"/>
      <c r="I210" s="127"/>
      <c r="J210" s="43">
        <f>IF((J$3+J209-J208+2)&gt;0,(J$3+J209-J208+2),0)</f>
        <v>3</v>
      </c>
      <c r="K210" s="44">
        <f t="shared" ref="K210" si="1500">IF((K$3+K209-K208+2)&gt;0,(K$3+K209-K208+2),0)</f>
        <v>2</v>
      </c>
      <c r="L210" s="44">
        <f t="shared" ref="L210" si="1501">IF((L$3+L209-L208+2)&gt;0,(L$3+L209-L208+2),0)</f>
        <v>2</v>
      </c>
      <c r="M210" s="44">
        <f t="shared" ref="M210" si="1502">IF((M$3+M209-M208+2)&gt;0,(M$3+M209-M208+2),0)</f>
        <v>0</v>
      </c>
      <c r="N210" s="44">
        <f t="shared" ref="N210" si="1503">IF((N$3+N209-N208+2)&gt;0,(N$3+N209-N208+2),0)</f>
        <v>3</v>
      </c>
      <c r="O210" s="44">
        <f t="shared" ref="O210" si="1504">IF((O$3+O209-O208+2)&gt;0,(O$3+O209-O208+2),0)</f>
        <v>1</v>
      </c>
      <c r="P210" s="44">
        <f t="shared" ref="P210" si="1505">IF((P$3+P209-P208+2)&gt;0,(P$3+P209-P208+2),0)</f>
        <v>0</v>
      </c>
      <c r="Q210" s="44">
        <f t="shared" ref="Q210" si="1506">IF((Q$3+Q209-Q208+2)&gt;0,(Q$3+Q209-Q208+2),0)</f>
        <v>2</v>
      </c>
      <c r="R210" s="44">
        <f t="shared" ref="R210" si="1507">IF((R$3+R209-R208+2)&gt;0,(R$3+R209-R208+2),0)</f>
        <v>1</v>
      </c>
      <c r="S210" s="44">
        <f t="shared" ref="S210" si="1508">IF((S$3+S209-S208+2)&gt;0,(S$3+S209-S208+2),0)</f>
        <v>1</v>
      </c>
      <c r="T210" s="44">
        <f t="shared" ref="T210" si="1509">IF((T$3+T209-T208+2)&gt;0,(T$3+T209-T208+2),0)</f>
        <v>2</v>
      </c>
      <c r="U210" s="44">
        <f t="shared" ref="U210" si="1510">IF((U$3+U209-U208+2)&gt;0,(U$3+U209-U208+2),0)</f>
        <v>1</v>
      </c>
      <c r="V210" s="44">
        <f t="shared" ref="V210" si="1511">IF((V$3+V209-V208+2)&gt;0,(V$3+V209-V208+2),0)</f>
        <v>3</v>
      </c>
      <c r="W210" s="44">
        <f t="shared" ref="W210" si="1512">IF((W$3+W209-W208+2)&gt;0,(W$3+W209-W208+2),0)</f>
        <v>1</v>
      </c>
      <c r="X210" s="44">
        <f t="shared" ref="X210" si="1513">IF((X$3+X209-X208+2)&gt;0,(X$3+X209-X208+2),0)</f>
        <v>3</v>
      </c>
      <c r="Y210" s="44">
        <f t="shared" ref="Y210" si="1514">IF((Y$3+Y209-Y208+2)&gt;0,(Y$3+Y209-Y208+2),0)</f>
        <v>0</v>
      </c>
      <c r="Z210" s="44">
        <f t="shared" ref="Z210" si="1515">IF((Z$3+Z209-Z208+2)&gt;0,(Z$3+Z209-Z208+2),0)</f>
        <v>0</v>
      </c>
      <c r="AA210" s="44">
        <f t="shared" ref="AA210" si="1516">IF((AA$3+AA209-AA208+2)&gt;0,(AA$3+AA209-AA208+2),0)</f>
        <v>0</v>
      </c>
      <c r="AB210" s="13">
        <f>SUM(J210:AA210)</f>
        <v>25</v>
      </c>
      <c r="AC210" s="14"/>
    </row>
    <row r="211" spans="1:29" ht="15" customHeight="1" x14ac:dyDescent="0.25">
      <c r="A211" s="120"/>
      <c r="B211" s="142" t="s">
        <v>117</v>
      </c>
      <c r="C211" s="145" t="s">
        <v>22</v>
      </c>
      <c r="D211" s="148" t="s">
        <v>18</v>
      </c>
      <c r="E211" s="151">
        <v>26.6</v>
      </c>
      <c r="F211" s="116">
        <f>Calcul!X211</f>
        <v>25</v>
      </c>
      <c r="G211" s="45" t="s">
        <v>7</v>
      </c>
      <c r="H211" s="42">
        <v>996649464</v>
      </c>
      <c r="I211" s="52">
        <v>645657999</v>
      </c>
      <c r="J211" s="7" t="str">
        <f>MID($H211,J$4,1)</f>
        <v>9</v>
      </c>
      <c r="K211" s="6" t="str">
        <f t="shared" ref="K211:R211" si="1517">MID($H211,K$4,1)</f>
        <v>9</v>
      </c>
      <c r="L211" s="6" t="str">
        <f t="shared" si="1517"/>
        <v>6</v>
      </c>
      <c r="M211" s="6" t="str">
        <f t="shared" si="1517"/>
        <v>6</v>
      </c>
      <c r="N211" s="6" t="str">
        <f t="shared" si="1517"/>
        <v>4</v>
      </c>
      <c r="O211" s="6" t="str">
        <f t="shared" si="1517"/>
        <v>9</v>
      </c>
      <c r="P211" s="6" t="str">
        <f t="shared" si="1517"/>
        <v>4</v>
      </c>
      <c r="Q211" s="6" t="str">
        <f t="shared" si="1517"/>
        <v>6</v>
      </c>
      <c r="R211" s="6" t="str">
        <f t="shared" si="1517"/>
        <v>4</v>
      </c>
      <c r="S211" s="6" t="str">
        <f>MID($I211,J$4,1)</f>
        <v>6</v>
      </c>
      <c r="T211" s="6" t="str">
        <f t="shared" ref="T211" si="1518">MID($I211,K$4,1)</f>
        <v>4</v>
      </c>
      <c r="U211" s="6" t="str">
        <f t="shared" ref="U211" si="1519">MID($I211,L$4,1)</f>
        <v>5</v>
      </c>
      <c r="V211" s="6" t="str">
        <f t="shared" ref="V211" si="1520">MID($I211,M$4,1)</f>
        <v>6</v>
      </c>
      <c r="W211" s="6" t="str">
        <f t="shared" ref="W211" si="1521">MID($I211,N$4,1)</f>
        <v>5</v>
      </c>
      <c r="X211" s="6" t="str">
        <f t="shared" ref="X211" si="1522">MID($I211,O$4,1)</f>
        <v>7</v>
      </c>
      <c r="Y211" s="6" t="str">
        <f t="shared" ref="Y211" si="1523">MID($I211,P$4,1)</f>
        <v>9</v>
      </c>
      <c r="Z211" s="6" t="str">
        <f t="shared" ref="Z211" si="1524">MID($I211,Q$4,1)</f>
        <v>9</v>
      </c>
      <c r="AA211" s="6" t="str">
        <f t="shared" ref="AA211" si="1525">MID($I211,R$4,1)</f>
        <v>9</v>
      </c>
      <c r="AB211" s="15"/>
      <c r="AC211" s="9">
        <f>J211+K211+L211+M211+N211+O211+P211+Q211+R211+S211+T211+U211+V211+W211+X211+Y211+Z211+AA211</f>
        <v>117</v>
      </c>
    </row>
    <row r="212" spans="1:29" ht="15.75" customHeight="1" x14ac:dyDescent="0.25">
      <c r="A212" s="120"/>
      <c r="B212" s="143"/>
      <c r="C212" s="146"/>
      <c r="D212" s="149"/>
      <c r="E212" s="152"/>
      <c r="F212" s="117"/>
      <c r="G212" s="110" t="s">
        <v>9</v>
      </c>
      <c r="H212" s="111"/>
      <c r="I212" s="112"/>
      <c r="J212" s="23">
        <f>IF(($F211+0.5-(Calcul!$AC211*18))&gt;(J$2),1,0)+Calcul!$AC211</f>
        <v>2</v>
      </c>
      <c r="K212" s="10">
        <f>IF(($F211+0.5-(Calcul!$AC211*18))&gt;(K$2),1,0)+Calcul!$AC211</f>
        <v>1</v>
      </c>
      <c r="L212" s="10">
        <f>IF(($F211+0.5-(Calcul!$AC211*18))&gt;(L$2),1,0)+Calcul!$AC211</f>
        <v>2</v>
      </c>
      <c r="M212" s="10">
        <f>IF(($F211+0.5-(Calcul!$AC211*18))&gt;(M$2),1,0)+Calcul!$AC211</f>
        <v>1</v>
      </c>
      <c r="N212" s="10">
        <f>IF(($F211+0.5-(Calcul!$AC211*18))&gt;(N$2),1,0)+Calcul!$AC211</f>
        <v>1</v>
      </c>
      <c r="O212" s="10">
        <f>IF(($F211+0.5-(Calcul!$AC211*18))&gt;(O$2),1,0)+Calcul!$AC211</f>
        <v>2</v>
      </c>
      <c r="P212" s="10">
        <f>IF(($F211+0.5-(Calcul!$AC211*18))&gt;(P$2),1,0)+Calcul!$AC211</f>
        <v>1</v>
      </c>
      <c r="Q212" s="10">
        <f>IF(($F211+0.5-(Calcul!$AC211*18))&gt;(Q$2),1,0)+Calcul!$AC211</f>
        <v>2</v>
      </c>
      <c r="R212" s="10">
        <f>IF(($F211+0.5-(Calcul!$AC211*18))&gt;(R$2),1,0)+Calcul!$AC211</f>
        <v>1</v>
      </c>
      <c r="S212" s="10">
        <f>IF(($F211+0.5-(Calcul!$AC211*18))&gt;(S$2),1,0)+Calcul!$AC211</f>
        <v>2</v>
      </c>
      <c r="T212" s="10">
        <f>IF(($F211+0.5-(Calcul!$AC211*18))&gt;(T$2),1,0)+Calcul!$AC211</f>
        <v>1</v>
      </c>
      <c r="U212" s="10">
        <f>IF(($F211+0.5-(Calcul!$AC211*18))&gt;(U$2),1,0)+Calcul!$AC211</f>
        <v>1</v>
      </c>
      <c r="V212" s="10">
        <f>IF(($F211+0.5-(Calcul!$AC211*18))&gt;(V$2),1,0)+Calcul!$AC211</f>
        <v>1</v>
      </c>
      <c r="W212" s="10">
        <f>IF(($F211+0.5-(Calcul!$AC211*18))&gt;(W$2),1,0)+Calcul!$AC211</f>
        <v>1</v>
      </c>
      <c r="X212" s="10">
        <f>IF(($F211+0.5-(Calcul!$AC211*18))&gt;(X$2),1,0)+Calcul!$AC211</f>
        <v>2</v>
      </c>
      <c r="Y212" s="10">
        <f>IF(($F211+0.5-(Calcul!$AC211*18))&gt;(Y$2),1,0)+Calcul!$AC211</f>
        <v>1</v>
      </c>
      <c r="Z212" s="10">
        <f>IF(($F211+0.5-(Calcul!$AC211*18))&gt;(Z$2),1,0)+Calcul!$AC211</f>
        <v>2</v>
      </c>
      <c r="AA212" s="10">
        <f>IF(($F211+0.5-(Calcul!$AC211*18))&gt;(AA$2),1,0)+Calcul!$AC211</f>
        <v>1</v>
      </c>
      <c r="AB212" s="16"/>
      <c r="AC212" s="12"/>
    </row>
    <row r="213" spans="1:29" ht="15.75" customHeight="1" thickBot="1" x14ac:dyDescent="0.3">
      <c r="A213" s="121"/>
      <c r="B213" s="144"/>
      <c r="C213" s="147"/>
      <c r="D213" s="150"/>
      <c r="E213" s="153"/>
      <c r="F213" s="118"/>
      <c r="G213" s="113" t="s">
        <v>8</v>
      </c>
      <c r="H213" s="114"/>
      <c r="I213" s="115"/>
      <c r="J213" s="46">
        <f>IF((J$3+J212-J211+2)&gt;0,(J$3+J212-J211+2),0)</f>
        <v>0</v>
      </c>
      <c r="K213" s="25">
        <f t="shared" ref="K213" si="1526">IF((K$3+K212-K211+2)&gt;0,(K$3+K212-K211+2),0)</f>
        <v>0</v>
      </c>
      <c r="L213" s="25">
        <f t="shared" ref="L213" si="1527">IF((L$3+L212-L211+2)&gt;0,(L$3+L212-L211+2),0)</f>
        <v>2</v>
      </c>
      <c r="M213" s="25">
        <f t="shared" ref="M213" si="1528">IF((M$3+M212-M211+2)&gt;0,(M$3+M212-M211+2),0)</f>
        <v>1</v>
      </c>
      <c r="N213" s="25">
        <f t="shared" ref="N213" si="1529">IF((N$3+N212-N211+2)&gt;0,(N$3+N212-N211+2),0)</f>
        <v>2</v>
      </c>
      <c r="O213" s="25">
        <f t="shared" ref="O213" si="1530">IF((O$3+O212-O211+2)&gt;0,(O$3+O212-O211+2),0)</f>
        <v>0</v>
      </c>
      <c r="P213" s="25">
        <f t="shared" ref="P213" si="1531">IF((P$3+P212-P211+2)&gt;0,(P$3+P212-P211+2),0)</f>
        <v>3</v>
      </c>
      <c r="Q213" s="25">
        <f t="shared" ref="Q213" si="1532">IF((Q$3+Q212-Q211+2)&gt;0,(Q$3+Q212-Q211+2),0)</f>
        <v>2</v>
      </c>
      <c r="R213" s="25">
        <f t="shared" ref="R213" si="1533">IF((R$3+R212-R211+2)&gt;0,(R$3+R212-R211+2),0)</f>
        <v>3</v>
      </c>
      <c r="S213" s="25">
        <f t="shared" ref="S213" si="1534">IF((S$3+S212-S211+2)&gt;0,(S$3+S212-S211+2),0)</f>
        <v>3</v>
      </c>
      <c r="T213" s="25">
        <f t="shared" ref="T213" si="1535">IF((T$3+T212-T211+2)&gt;0,(T$3+T212-T211+2),0)</f>
        <v>2</v>
      </c>
      <c r="U213" s="25">
        <f t="shared" ref="U213" si="1536">IF((U$3+U212-U211+2)&gt;0,(U$3+U212-U211+2),0)</f>
        <v>2</v>
      </c>
      <c r="V213" s="25">
        <f t="shared" ref="V213" si="1537">IF((V$3+V212-V211+2)&gt;0,(V$3+V212-V211+2),0)</f>
        <v>1</v>
      </c>
      <c r="W213" s="25">
        <f t="shared" ref="W213" si="1538">IF((W$3+W212-W211+2)&gt;0,(W$3+W212-W211+2),0)</f>
        <v>1</v>
      </c>
      <c r="X213" s="25">
        <f t="shared" ref="X213" si="1539">IF((X$3+X212-X211+2)&gt;0,(X$3+X212-X211+2),0)</f>
        <v>2</v>
      </c>
      <c r="Y213" s="25">
        <f t="shared" ref="Y213" si="1540">IF((Y$3+Y212-Y211+2)&gt;0,(Y$3+Y212-Y211+2),0)</f>
        <v>0</v>
      </c>
      <c r="Z213" s="25">
        <f t="shared" ref="Z213" si="1541">IF((Z$3+Z212-Z211+2)&gt;0,(Z$3+Z212-Z211+2),0)</f>
        <v>0</v>
      </c>
      <c r="AA213" s="25">
        <f t="shared" ref="AA213" si="1542">IF((AA$3+AA212-AA211+2)&gt;0,(AA$3+AA212-AA211+2),0)</f>
        <v>0</v>
      </c>
      <c r="AB213" s="13">
        <f>SUM(J213:AA213)</f>
        <v>24</v>
      </c>
      <c r="AC213" s="14"/>
    </row>
    <row r="214" spans="1:29" ht="15.75" thickBot="1" x14ac:dyDescent="0.3">
      <c r="E214" s="100"/>
      <c r="G214" s="154" t="s">
        <v>30</v>
      </c>
      <c r="H214" s="155"/>
      <c r="I214" s="155"/>
      <c r="J214" s="47">
        <f t="shared" ref="J214:AA214" si="1543">IF(J210&gt;J213,(J210*10)+J213,(J213*10)+J210)</f>
        <v>30</v>
      </c>
      <c r="K214" s="48">
        <f t="shared" si="1543"/>
        <v>20</v>
      </c>
      <c r="L214" s="48">
        <f t="shared" si="1543"/>
        <v>22</v>
      </c>
      <c r="M214" s="48">
        <f t="shared" si="1543"/>
        <v>10</v>
      </c>
      <c r="N214" s="48">
        <f t="shared" si="1543"/>
        <v>32</v>
      </c>
      <c r="O214" s="48">
        <f t="shared" si="1543"/>
        <v>10</v>
      </c>
      <c r="P214" s="48">
        <f t="shared" si="1543"/>
        <v>30</v>
      </c>
      <c r="Q214" s="48">
        <f t="shared" si="1543"/>
        <v>22</v>
      </c>
      <c r="R214" s="48">
        <f t="shared" si="1543"/>
        <v>31</v>
      </c>
      <c r="S214" s="48">
        <f t="shared" si="1543"/>
        <v>31</v>
      </c>
      <c r="T214" s="48">
        <f t="shared" si="1543"/>
        <v>22</v>
      </c>
      <c r="U214" s="48">
        <f t="shared" si="1543"/>
        <v>21</v>
      </c>
      <c r="V214" s="48">
        <f t="shared" si="1543"/>
        <v>31</v>
      </c>
      <c r="W214" s="48">
        <f t="shared" si="1543"/>
        <v>11</v>
      </c>
      <c r="X214" s="48">
        <f t="shared" si="1543"/>
        <v>32</v>
      </c>
      <c r="Y214" s="48">
        <f t="shared" si="1543"/>
        <v>0</v>
      </c>
      <c r="Z214" s="48">
        <f t="shared" si="1543"/>
        <v>0</v>
      </c>
      <c r="AA214" s="49">
        <f t="shared" si="1543"/>
        <v>0</v>
      </c>
      <c r="AB214" s="108">
        <f>SUM(J214:AA214)</f>
        <v>355</v>
      </c>
      <c r="AC214" s="109"/>
    </row>
    <row r="215" spans="1:29" ht="15" customHeight="1" x14ac:dyDescent="0.25">
      <c r="A215" s="119">
        <v>31</v>
      </c>
      <c r="B215" s="142"/>
      <c r="C215" s="145"/>
      <c r="D215" s="148"/>
      <c r="E215" s="151"/>
      <c r="F215" s="116">
        <f>Calcul!X215</f>
        <v>0</v>
      </c>
      <c r="G215" s="41" t="s">
        <v>7</v>
      </c>
      <c r="H215" s="42"/>
      <c r="I215" s="52"/>
      <c r="J215" s="7" t="str">
        <f>MID($H215,J$4,1)</f>
        <v/>
      </c>
      <c r="K215" s="6" t="str">
        <f t="shared" ref="K215:R215" si="1544">MID($H215,K$4,1)</f>
        <v/>
      </c>
      <c r="L215" s="6" t="str">
        <f t="shared" si="1544"/>
        <v/>
      </c>
      <c r="M215" s="6" t="str">
        <f t="shared" si="1544"/>
        <v/>
      </c>
      <c r="N215" s="6" t="str">
        <f t="shared" si="1544"/>
        <v/>
      </c>
      <c r="O215" s="6" t="str">
        <f t="shared" si="1544"/>
        <v/>
      </c>
      <c r="P215" s="6" t="str">
        <f t="shared" si="1544"/>
        <v/>
      </c>
      <c r="Q215" s="6" t="str">
        <f t="shared" si="1544"/>
        <v/>
      </c>
      <c r="R215" s="6" t="str">
        <f t="shared" si="1544"/>
        <v/>
      </c>
      <c r="S215" s="6" t="str">
        <f>MID($I215,J$4,1)</f>
        <v/>
      </c>
      <c r="T215" s="6" t="str">
        <f t="shared" ref="T215" si="1545">MID($I215,K$4,1)</f>
        <v/>
      </c>
      <c r="U215" s="6" t="str">
        <f t="shared" ref="U215" si="1546">MID($I215,L$4,1)</f>
        <v/>
      </c>
      <c r="V215" s="6" t="str">
        <f t="shared" ref="V215" si="1547">MID($I215,M$4,1)</f>
        <v/>
      </c>
      <c r="W215" s="6" t="str">
        <f t="shared" ref="W215" si="1548">MID($I215,N$4,1)</f>
        <v/>
      </c>
      <c r="X215" s="6" t="str">
        <f t="shared" ref="X215" si="1549">MID($I215,O$4,1)</f>
        <v/>
      </c>
      <c r="Y215" s="6" t="str">
        <f t="shared" ref="Y215" si="1550">MID($I215,P$4,1)</f>
        <v/>
      </c>
      <c r="Z215" s="6" t="str">
        <f t="shared" ref="Z215" si="1551">MID($I215,Q$4,1)</f>
        <v/>
      </c>
      <c r="AA215" s="6" t="str">
        <f t="shared" ref="AA215" si="1552">MID($I215,R$4,1)</f>
        <v/>
      </c>
      <c r="AB215" s="8"/>
      <c r="AC215" s="9" t="e">
        <f>J215+K215+L215+M215+N215+O215+P215+Q215+R215+S215+T215+U215+V215+W215+X215+Y215+Z215+AA215</f>
        <v>#VALUE!</v>
      </c>
    </row>
    <row r="216" spans="1:29" ht="15.75" customHeight="1" x14ac:dyDescent="0.25">
      <c r="A216" s="120"/>
      <c r="B216" s="143"/>
      <c r="C216" s="146"/>
      <c r="D216" s="149"/>
      <c r="E216" s="152"/>
      <c r="F216" s="117"/>
      <c r="G216" s="122" t="s">
        <v>9</v>
      </c>
      <c r="H216" s="123"/>
      <c r="I216" s="124"/>
      <c r="J216" s="23">
        <f>IF(($F215+0.5-(Calcul!$AC215*18))&gt;(J$2),1,0)+Calcul!$AC215</f>
        <v>0</v>
      </c>
      <c r="K216" s="10">
        <f>IF(($F215+0.5-(Calcul!$AC215*18))&gt;(K$2),1,0)+Calcul!$AC215</f>
        <v>0</v>
      </c>
      <c r="L216" s="10">
        <f>IF(($F215+0.5-(Calcul!$AC215*18))&gt;(L$2),1,0)+Calcul!$AC215</f>
        <v>0</v>
      </c>
      <c r="M216" s="10">
        <f>IF(($F215+0.5-(Calcul!$AC215*18))&gt;(M$2),1,0)+Calcul!$AC215</f>
        <v>0</v>
      </c>
      <c r="N216" s="10">
        <f>IF(($F215+0.5-(Calcul!$AC215*18))&gt;(N$2),1,0)+Calcul!$AC215</f>
        <v>0</v>
      </c>
      <c r="O216" s="10">
        <f>IF(($F215+0.5-(Calcul!$AC215*18))&gt;(O$2),1,0)+Calcul!$AC215</f>
        <v>0</v>
      </c>
      <c r="P216" s="10">
        <f>IF(($F215+0.5-(Calcul!$AC215*18))&gt;(P$2),1,0)+Calcul!$AC215</f>
        <v>0</v>
      </c>
      <c r="Q216" s="10">
        <f>IF(($F215+0.5-(Calcul!$AC215*18))&gt;(Q$2),1,0)+Calcul!$AC215</f>
        <v>0</v>
      </c>
      <c r="R216" s="10">
        <f>IF(($F215+0.5-(Calcul!$AC215*18))&gt;(R$2),1,0)+Calcul!$AC215</f>
        <v>0</v>
      </c>
      <c r="S216" s="10">
        <f>IF(($F215+0.5-(Calcul!$AC215*18))&gt;(S$2),1,0)+Calcul!$AC215</f>
        <v>0</v>
      </c>
      <c r="T216" s="10">
        <f>IF(($F215+0.5-(Calcul!$AC215*18))&gt;(T$2),1,0)+Calcul!$AC215</f>
        <v>0</v>
      </c>
      <c r="U216" s="10">
        <f>IF(($F215+0.5-(Calcul!$AC215*18))&gt;(U$2),1,0)+Calcul!$AC215</f>
        <v>0</v>
      </c>
      <c r="V216" s="10">
        <f>IF(($F215+0.5-(Calcul!$AC215*18))&gt;(V$2),1,0)+Calcul!$AC215</f>
        <v>0</v>
      </c>
      <c r="W216" s="10">
        <f>IF(($F215+0.5-(Calcul!$AC215*18))&gt;(W$2),1,0)+Calcul!$AC215</f>
        <v>0</v>
      </c>
      <c r="X216" s="10">
        <f>IF(($F215+0.5-(Calcul!$AC215*18))&gt;(X$2),1,0)+Calcul!$AC215</f>
        <v>0</v>
      </c>
      <c r="Y216" s="10">
        <f>IF(($F215+0.5-(Calcul!$AC215*18))&gt;(Y$2),1,0)+Calcul!$AC215</f>
        <v>0</v>
      </c>
      <c r="Z216" s="10">
        <f>IF(($F215+0.5-(Calcul!$AC215*18))&gt;(Z$2),1,0)+Calcul!$AC215</f>
        <v>0</v>
      </c>
      <c r="AA216" s="10">
        <f>IF(($F215+0.5-(Calcul!$AC215*18))&gt;(AA$2),1,0)+Calcul!$AC215</f>
        <v>0</v>
      </c>
      <c r="AB216" s="11"/>
      <c r="AC216" s="12"/>
    </row>
    <row r="217" spans="1:29" ht="15.75" customHeight="1" thickBot="1" x14ac:dyDescent="0.3">
      <c r="A217" s="120"/>
      <c r="B217" s="144"/>
      <c r="C217" s="147"/>
      <c r="D217" s="150"/>
      <c r="E217" s="153"/>
      <c r="F217" s="118"/>
      <c r="G217" s="125" t="s">
        <v>8</v>
      </c>
      <c r="H217" s="126"/>
      <c r="I217" s="127"/>
      <c r="J217" s="43" t="e">
        <f>IF((J$3+J216-J215+2)&gt;0,(J$3+J216-J215+2),0)</f>
        <v>#VALUE!</v>
      </c>
      <c r="K217" s="44" t="e">
        <f t="shared" ref="K217" si="1553">IF((K$3+K216-K215+2)&gt;0,(K$3+K216-K215+2),0)</f>
        <v>#VALUE!</v>
      </c>
      <c r="L217" s="44" t="e">
        <f t="shared" ref="L217" si="1554">IF((L$3+L216-L215+2)&gt;0,(L$3+L216-L215+2),0)</f>
        <v>#VALUE!</v>
      </c>
      <c r="M217" s="44" t="e">
        <f t="shared" ref="M217" si="1555">IF((M$3+M216-M215+2)&gt;0,(M$3+M216-M215+2),0)</f>
        <v>#VALUE!</v>
      </c>
      <c r="N217" s="44" t="e">
        <f t="shared" ref="N217" si="1556">IF((N$3+N216-N215+2)&gt;0,(N$3+N216-N215+2),0)</f>
        <v>#VALUE!</v>
      </c>
      <c r="O217" s="44" t="e">
        <f t="shared" ref="O217" si="1557">IF((O$3+O216-O215+2)&gt;0,(O$3+O216-O215+2),0)</f>
        <v>#VALUE!</v>
      </c>
      <c r="P217" s="44" t="e">
        <f t="shared" ref="P217" si="1558">IF((P$3+P216-P215+2)&gt;0,(P$3+P216-P215+2),0)</f>
        <v>#VALUE!</v>
      </c>
      <c r="Q217" s="44" t="e">
        <f t="shared" ref="Q217" si="1559">IF((Q$3+Q216-Q215+2)&gt;0,(Q$3+Q216-Q215+2),0)</f>
        <v>#VALUE!</v>
      </c>
      <c r="R217" s="44" t="e">
        <f t="shared" ref="R217" si="1560">IF((R$3+R216-R215+2)&gt;0,(R$3+R216-R215+2),0)</f>
        <v>#VALUE!</v>
      </c>
      <c r="S217" s="44" t="e">
        <f t="shared" ref="S217" si="1561">IF((S$3+S216-S215+2)&gt;0,(S$3+S216-S215+2),0)</f>
        <v>#VALUE!</v>
      </c>
      <c r="T217" s="44" t="e">
        <f t="shared" ref="T217" si="1562">IF((T$3+T216-T215+2)&gt;0,(T$3+T216-T215+2),0)</f>
        <v>#VALUE!</v>
      </c>
      <c r="U217" s="44" t="e">
        <f t="shared" ref="U217" si="1563">IF((U$3+U216-U215+2)&gt;0,(U$3+U216-U215+2),0)</f>
        <v>#VALUE!</v>
      </c>
      <c r="V217" s="44" t="e">
        <f t="shared" ref="V217" si="1564">IF((V$3+V216-V215+2)&gt;0,(V$3+V216-V215+2),0)</f>
        <v>#VALUE!</v>
      </c>
      <c r="W217" s="44" t="e">
        <f t="shared" ref="W217" si="1565">IF((W$3+W216-W215+2)&gt;0,(W$3+W216-W215+2),0)</f>
        <v>#VALUE!</v>
      </c>
      <c r="X217" s="44" t="e">
        <f t="shared" ref="X217" si="1566">IF((X$3+X216-X215+2)&gt;0,(X$3+X216-X215+2),0)</f>
        <v>#VALUE!</v>
      </c>
      <c r="Y217" s="44" t="e">
        <f t="shared" ref="Y217" si="1567">IF((Y$3+Y216-Y215+2)&gt;0,(Y$3+Y216-Y215+2),0)</f>
        <v>#VALUE!</v>
      </c>
      <c r="Z217" s="44" t="e">
        <f t="shared" ref="Z217" si="1568">IF((Z$3+Z216-Z215+2)&gt;0,(Z$3+Z216-Z215+2),0)</f>
        <v>#VALUE!</v>
      </c>
      <c r="AA217" s="44" t="e">
        <f t="shared" ref="AA217" si="1569">IF((AA$3+AA216-AA215+2)&gt;0,(AA$3+AA216-AA215+2),0)</f>
        <v>#VALUE!</v>
      </c>
      <c r="AB217" s="13" t="e">
        <f>SUM(J217:AA217)</f>
        <v>#VALUE!</v>
      </c>
      <c r="AC217" s="14"/>
    </row>
    <row r="218" spans="1:29" ht="15" customHeight="1" x14ac:dyDescent="0.25">
      <c r="A218" s="120"/>
      <c r="B218" s="142"/>
      <c r="C218" s="145"/>
      <c r="D218" s="148"/>
      <c r="E218" s="151"/>
      <c r="F218" s="116">
        <f>Calcul!X218</f>
        <v>0</v>
      </c>
      <c r="G218" s="45" t="s">
        <v>7</v>
      </c>
      <c r="H218" s="42"/>
      <c r="I218" s="52"/>
      <c r="J218" s="7" t="str">
        <f>MID($H218,J$4,1)</f>
        <v/>
      </c>
      <c r="K218" s="6" t="str">
        <f t="shared" ref="K218:R218" si="1570">MID($H218,K$4,1)</f>
        <v/>
      </c>
      <c r="L218" s="6" t="str">
        <f t="shared" si="1570"/>
        <v/>
      </c>
      <c r="M218" s="6" t="str">
        <f t="shared" si="1570"/>
        <v/>
      </c>
      <c r="N218" s="6" t="str">
        <f t="shared" si="1570"/>
        <v/>
      </c>
      <c r="O218" s="6" t="str">
        <f t="shared" si="1570"/>
        <v/>
      </c>
      <c r="P218" s="6" t="str">
        <f t="shared" si="1570"/>
        <v/>
      </c>
      <c r="Q218" s="6" t="str">
        <f t="shared" si="1570"/>
        <v/>
      </c>
      <c r="R218" s="6" t="str">
        <f t="shared" si="1570"/>
        <v/>
      </c>
      <c r="S218" s="6" t="str">
        <f>MID($I218,J$4,1)</f>
        <v/>
      </c>
      <c r="T218" s="6" t="str">
        <f t="shared" ref="T218" si="1571">MID($I218,K$4,1)</f>
        <v/>
      </c>
      <c r="U218" s="6" t="str">
        <f t="shared" ref="U218" si="1572">MID($I218,L$4,1)</f>
        <v/>
      </c>
      <c r="V218" s="6" t="str">
        <f t="shared" ref="V218" si="1573">MID($I218,M$4,1)</f>
        <v/>
      </c>
      <c r="W218" s="6" t="str">
        <f t="shared" ref="W218" si="1574">MID($I218,N$4,1)</f>
        <v/>
      </c>
      <c r="X218" s="6" t="str">
        <f t="shared" ref="X218" si="1575">MID($I218,O$4,1)</f>
        <v/>
      </c>
      <c r="Y218" s="6" t="str">
        <f t="shared" ref="Y218" si="1576">MID($I218,P$4,1)</f>
        <v/>
      </c>
      <c r="Z218" s="6" t="str">
        <f t="shared" ref="Z218" si="1577">MID($I218,Q$4,1)</f>
        <v/>
      </c>
      <c r="AA218" s="6" t="str">
        <f t="shared" ref="AA218" si="1578">MID($I218,R$4,1)</f>
        <v/>
      </c>
      <c r="AB218" s="15"/>
      <c r="AC218" s="9" t="e">
        <f>J218+K218+L218+M218+N218+O218+P218+Q218+R218+S218+T218+U218+V218+W218+X218+Y218+Z218+AA218</f>
        <v>#VALUE!</v>
      </c>
    </row>
    <row r="219" spans="1:29" ht="15.75" customHeight="1" x14ac:dyDescent="0.25">
      <c r="A219" s="120"/>
      <c r="B219" s="143"/>
      <c r="C219" s="146"/>
      <c r="D219" s="149"/>
      <c r="E219" s="152"/>
      <c r="F219" s="117"/>
      <c r="G219" s="110" t="s">
        <v>9</v>
      </c>
      <c r="H219" s="111"/>
      <c r="I219" s="112"/>
      <c r="J219" s="23">
        <f>IF(($F218+0.5-(Calcul!$AC218*18))&gt;(J$2),1,0)+Calcul!$AC218</f>
        <v>0</v>
      </c>
      <c r="K219" s="10">
        <f>IF(($F218+0.5-(Calcul!$AC218*18))&gt;(K$2),1,0)+Calcul!$AC218</f>
        <v>0</v>
      </c>
      <c r="L219" s="10">
        <f>IF(($F218+0.5-(Calcul!$AC218*18))&gt;(L$2),1,0)+Calcul!$AC218</f>
        <v>0</v>
      </c>
      <c r="M219" s="10">
        <f>IF(($F218+0.5-(Calcul!$AC218*18))&gt;(M$2),1,0)+Calcul!$AC218</f>
        <v>0</v>
      </c>
      <c r="N219" s="10">
        <f>IF(($F218+0.5-(Calcul!$AC218*18))&gt;(N$2),1,0)+Calcul!$AC218</f>
        <v>0</v>
      </c>
      <c r="O219" s="10">
        <f>IF(($F218+0.5-(Calcul!$AC218*18))&gt;(O$2),1,0)+Calcul!$AC218</f>
        <v>0</v>
      </c>
      <c r="P219" s="10">
        <f>IF(($F218+0.5-(Calcul!$AC218*18))&gt;(P$2),1,0)+Calcul!$AC218</f>
        <v>0</v>
      </c>
      <c r="Q219" s="10">
        <f>IF(($F218+0.5-(Calcul!$AC218*18))&gt;(Q$2),1,0)+Calcul!$AC218</f>
        <v>0</v>
      </c>
      <c r="R219" s="10">
        <f>IF(($F218+0.5-(Calcul!$AC218*18))&gt;(R$2),1,0)+Calcul!$AC218</f>
        <v>0</v>
      </c>
      <c r="S219" s="10">
        <f>IF(($F218+0.5-(Calcul!$AC218*18))&gt;(S$2),1,0)+Calcul!$AC218</f>
        <v>0</v>
      </c>
      <c r="T219" s="10">
        <f>IF(($F218+0.5-(Calcul!$AC218*18))&gt;(T$2),1,0)+Calcul!$AC218</f>
        <v>0</v>
      </c>
      <c r="U219" s="10">
        <f>IF(($F218+0.5-(Calcul!$AC218*18))&gt;(U$2),1,0)+Calcul!$AC218</f>
        <v>0</v>
      </c>
      <c r="V219" s="10">
        <f>IF(($F218+0.5-(Calcul!$AC218*18))&gt;(V$2),1,0)+Calcul!$AC218</f>
        <v>0</v>
      </c>
      <c r="W219" s="10">
        <f>IF(($F218+0.5-(Calcul!$AC218*18))&gt;(W$2),1,0)+Calcul!$AC218</f>
        <v>0</v>
      </c>
      <c r="X219" s="10">
        <f>IF(($F218+0.5-(Calcul!$AC218*18))&gt;(X$2),1,0)+Calcul!$AC218</f>
        <v>0</v>
      </c>
      <c r="Y219" s="10">
        <f>IF(($F218+0.5-(Calcul!$AC218*18))&gt;(Y$2),1,0)+Calcul!$AC218</f>
        <v>0</v>
      </c>
      <c r="Z219" s="10">
        <f>IF(($F218+0.5-(Calcul!$AC218*18))&gt;(Z$2),1,0)+Calcul!$AC218</f>
        <v>0</v>
      </c>
      <c r="AA219" s="10">
        <f>IF(($F218+0.5-(Calcul!$AC218*18))&gt;(AA$2),1,0)+Calcul!$AC218</f>
        <v>0</v>
      </c>
      <c r="AB219" s="16"/>
      <c r="AC219" s="12"/>
    </row>
    <row r="220" spans="1:29" ht="15.75" customHeight="1" thickBot="1" x14ac:dyDescent="0.3">
      <c r="A220" s="121"/>
      <c r="B220" s="144"/>
      <c r="C220" s="147"/>
      <c r="D220" s="150"/>
      <c r="E220" s="153"/>
      <c r="F220" s="118"/>
      <c r="G220" s="113" t="s">
        <v>8</v>
      </c>
      <c r="H220" s="114"/>
      <c r="I220" s="115"/>
      <c r="J220" s="46" t="e">
        <f>IF((J$3+J219-J218+2)&gt;0,(J$3+J219-J218+2),0)</f>
        <v>#VALUE!</v>
      </c>
      <c r="K220" s="25" t="e">
        <f t="shared" ref="K220" si="1579">IF((K$3+K219-K218+2)&gt;0,(K$3+K219-K218+2),0)</f>
        <v>#VALUE!</v>
      </c>
      <c r="L220" s="25" t="e">
        <f t="shared" ref="L220" si="1580">IF((L$3+L219-L218+2)&gt;0,(L$3+L219-L218+2),0)</f>
        <v>#VALUE!</v>
      </c>
      <c r="M220" s="25" t="e">
        <f t="shared" ref="M220" si="1581">IF((M$3+M219-M218+2)&gt;0,(M$3+M219-M218+2),0)</f>
        <v>#VALUE!</v>
      </c>
      <c r="N220" s="25" t="e">
        <f t="shared" ref="N220" si="1582">IF((N$3+N219-N218+2)&gt;0,(N$3+N219-N218+2),0)</f>
        <v>#VALUE!</v>
      </c>
      <c r="O220" s="25" t="e">
        <f t="shared" ref="O220" si="1583">IF((O$3+O219-O218+2)&gt;0,(O$3+O219-O218+2),0)</f>
        <v>#VALUE!</v>
      </c>
      <c r="P220" s="25" t="e">
        <f t="shared" ref="P220" si="1584">IF((P$3+P219-P218+2)&gt;0,(P$3+P219-P218+2),0)</f>
        <v>#VALUE!</v>
      </c>
      <c r="Q220" s="25" t="e">
        <f t="shared" ref="Q220" si="1585">IF((Q$3+Q219-Q218+2)&gt;0,(Q$3+Q219-Q218+2),0)</f>
        <v>#VALUE!</v>
      </c>
      <c r="R220" s="25" t="e">
        <f t="shared" ref="R220" si="1586">IF((R$3+R219-R218+2)&gt;0,(R$3+R219-R218+2),0)</f>
        <v>#VALUE!</v>
      </c>
      <c r="S220" s="25" t="e">
        <f t="shared" ref="S220" si="1587">IF((S$3+S219-S218+2)&gt;0,(S$3+S219-S218+2),0)</f>
        <v>#VALUE!</v>
      </c>
      <c r="T220" s="25" t="e">
        <f t="shared" ref="T220" si="1588">IF((T$3+T219-T218+2)&gt;0,(T$3+T219-T218+2),0)</f>
        <v>#VALUE!</v>
      </c>
      <c r="U220" s="25" t="e">
        <f t="shared" ref="U220" si="1589">IF((U$3+U219-U218+2)&gt;0,(U$3+U219-U218+2),0)</f>
        <v>#VALUE!</v>
      </c>
      <c r="V220" s="25" t="e">
        <f t="shared" ref="V220" si="1590">IF((V$3+V219-V218+2)&gt;0,(V$3+V219-V218+2),0)</f>
        <v>#VALUE!</v>
      </c>
      <c r="W220" s="25" t="e">
        <f t="shared" ref="W220" si="1591">IF((W$3+W219-W218+2)&gt;0,(W$3+W219-W218+2),0)</f>
        <v>#VALUE!</v>
      </c>
      <c r="X220" s="25" t="e">
        <f t="shared" ref="X220" si="1592">IF((X$3+X219-X218+2)&gt;0,(X$3+X219-X218+2),0)</f>
        <v>#VALUE!</v>
      </c>
      <c r="Y220" s="25" t="e">
        <f t="shared" ref="Y220" si="1593">IF((Y$3+Y219-Y218+2)&gt;0,(Y$3+Y219-Y218+2),0)</f>
        <v>#VALUE!</v>
      </c>
      <c r="Z220" s="25" t="e">
        <f t="shared" ref="Z220" si="1594">IF((Z$3+Z219-Z218+2)&gt;0,(Z$3+Z219-Z218+2),0)</f>
        <v>#VALUE!</v>
      </c>
      <c r="AA220" s="25" t="e">
        <f t="shared" ref="AA220" si="1595">IF((AA$3+AA219-AA218+2)&gt;0,(AA$3+AA219-AA218+2),0)</f>
        <v>#VALUE!</v>
      </c>
      <c r="AB220" s="13" t="e">
        <f>SUM(J220:AA220)</f>
        <v>#VALUE!</v>
      </c>
      <c r="AC220" s="14"/>
    </row>
    <row r="221" spans="1:29" ht="15.75" thickBot="1" x14ac:dyDescent="0.3">
      <c r="E221" s="100"/>
      <c r="G221" s="154" t="s">
        <v>30</v>
      </c>
      <c r="H221" s="155"/>
      <c r="I221" s="155"/>
      <c r="J221" s="47" t="e">
        <f t="shared" ref="J221:AA221" si="1596">IF(J217&gt;J220,(J217*10)+J220,(J220*10)+J217)</f>
        <v>#VALUE!</v>
      </c>
      <c r="K221" s="48" t="e">
        <f t="shared" si="1596"/>
        <v>#VALUE!</v>
      </c>
      <c r="L221" s="48" t="e">
        <f t="shared" si="1596"/>
        <v>#VALUE!</v>
      </c>
      <c r="M221" s="48" t="e">
        <f t="shared" si="1596"/>
        <v>#VALUE!</v>
      </c>
      <c r="N221" s="48" t="e">
        <f t="shared" si="1596"/>
        <v>#VALUE!</v>
      </c>
      <c r="O221" s="48" t="e">
        <f t="shared" si="1596"/>
        <v>#VALUE!</v>
      </c>
      <c r="P221" s="48" t="e">
        <f t="shared" si="1596"/>
        <v>#VALUE!</v>
      </c>
      <c r="Q221" s="48" t="e">
        <f t="shared" si="1596"/>
        <v>#VALUE!</v>
      </c>
      <c r="R221" s="48" t="e">
        <f t="shared" si="1596"/>
        <v>#VALUE!</v>
      </c>
      <c r="S221" s="48" t="e">
        <f t="shared" si="1596"/>
        <v>#VALUE!</v>
      </c>
      <c r="T221" s="48" t="e">
        <f t="shared" si="1596"/>
        <v>#VALUE!</v>
      </c>
      <c r="U221" s="48" t="e">
        <f t="shared" si="1596"/>
        <v>#VALUE!</v>
      </c>
      <c r="V221" s="48" t="e">
        <f t="shared" si="1596"/>
        <v>#VALUE!</v>
      </c>
      <c r="W221" s="48" t="e">
        <f t="shared" si="1596"/>
        <v>#VALUE!</v>
      </c>
      <c r="X221" s="48" t="e">
        <f t="shared" si="1596"/>
        <v>#VALUE!</v>
      </c>
      <c r="Y221" s="48" t="e">
        <f t="shared" si="1596"/>
        <v>#VALUE!</v>
      </c>
      <c r="Z221" s="48" t="e">
        <f t="shared" si="1596"/>
        <v>#VALUE!</v>
      </c>
      <c r="AA221" s="49" t="e">
        <f t="shared" si="1596"/>
        <v>#VALUE!</v>
      </c>
      <c r="AB221" s="108" t="e">
        <f>SUM(J221:AA221)</f>
        <v>#VALUE!</v>
      </c>
      <c r="AC221" s="109"/>
    </row>
    <row r="222" spans="1:29" ht="15" customHeight="1" x14ac:dyDescent="0.25">
      <c r="A222" s="119">
        <v>32</v>
      </c>
      <c r="B222" s="142"/>
      <c r="C222" s="145"/>
      <c r="D222" s="148"/>
      <c r="E222" s="151"/>
      <c r="F222" s="116">
        <f>Calcul!X222</f>
        <v>0</v>
      </c>
      <c r="G222" s="41" t="s">
        <v>7</v>
      </c>
      <c r="H222" s="42"/>
      <c r="I222" s="52"/>
      <c r="J222" s="7" t="str">
        <f>MID($H222,J$4,1)</f>
        <v/>
      </c>
      <c r="K222" s="6" t="str">
        <f t="shared" ref="K222:R222" si="1597">MID($H222,K$4,1)</f>
        <v/>
      </c>
      <c r="L222" s="6" t="str">
        <f t="shared" si="1597"/>
        <v/>
      </c>
      <c r="M222" s="6" t="str">
        <f t="shared" si="1597"/>
        <v/>
      </c>
      <c r="N222" s="6" t="str">
        <f t="shared" si="1597"/>
        <v/>
      </c>
      <c r="O222" s="6" t="str">
        <f t="shared" si="1597"/>
        <v/>
      </c>
      <c r="P222" s="6" t="str">
        <f t="shared" si="1597"/>
        <v/>
      </c>
      <c r="Q222" s="6" t="str">
        <f t="shared" si="1597"/>
        <v/>
      </c>
      <c r="R222" s="6" t="str">
        <f t="shared" si="1597"/>
        <v/>
      </c>
      <c r="S222" s="6" t="str">
        <f>MID($I222,J$4,1)</f>
        <v/>
      </c>
      <c r="T222" s="6" t="str">
        <f t="shared" ref="T222" si="1598">MID($I222,K$4,1)</f>
        <v/>
      </c>
      <c r="U222" s="6" t="str">
        <f t="shared" ref="U222" si="1599">MID($I222,L$4,1)</f>
        <v/>
      </c>
      <c r="V222" s="6" t="str">
        <f t="shared" ref="V222" si="1600">MID($I222,M$4,1)</f>
        <v/>
      </c>
      <c r="W222" s="6" t="str">
        <f t="shared" ref="W222" si="1601">MID($I222,N$4,1)</f>
        <v/>
      </c>
      <c r="X222" s="6" t="str">
        <f t="shared" ref="X222" si="1602">MID($I222,O$4,1)</f>
        <v/>
      </c>
      <c r="Y222" s="6" t="str">
        <f t="shared" ref="Y222" si="1603">MID($I222,P$4,1)</f>
        <v/>
      </c>
      <c r="Z222" s="6" t="str">
        <f t="shared" ref="Z222" si="1604">MID($I222,Q$4,1)</f>
        <v/>
      </c>
      <c r="AA222" s="6" t="str">
        <f t="shared" ref="AA222" si="1605">MID($I222,R$4,1)</f>
        <v/>
      </c>
      <c r="AB222" s="8"/>
      <c r="AC222" s="9" t="e">
        <f>J222+K222+L222+M222+N222+O222+P222+Q222+R222+S222+T222+U222+V222+W222+X222+Y222+Z222+AA222</f>
        <v>#VALUE!</v>
      </c>
    </row>
    <row r="223" spans="1:29" ht="15.75" customHeight="1" x14ac:dyDescent="0.25">
      <c r="A223" s="120"/>
      <c r="B223" s="143"/>
      <c r="C223" s="146"/>
      <c r="D223" s="149"/>
      <c r="E223" s="152"/>
      <c r="F223" s="117"/>
      <c r="G223" s="122" t="s">
        <v>9</v>
      </c>
      <c r="H223" s="123"/>
      <c r="I223" s="124"/>
      <c r="J223" s="23">
        <f>IF(($F222+0.5-(Calcul!$AC222*18))&gt;(J$2),1,0)+Calcul!$AC222</f>
        <v>0</v>
      </c>
      <c r="K223" s="10">
        <f>IF(($F222+0.5-(Calcul!$AC222*18))&gt;(K$2),1,0)+Calcul!$AC222</f>
        <v>0</v>
      </c>
      <c r="L223" s="10">
        <f>IF(($F222+0.5-(Calcul!$AC222*18))&gt;(L$2),1,0)+Calcul!$AC222</f>
        <v>0</v>
      </c>
      <c r="M223" s="10">
        <f>IF(($F222+0.5-(Calcul!$AC222*18))&gt;(M$2),1,0)+Calcul!$AC222</f>
        <v>0</v>
      </c>
      <c r="N223" s="10">
        <f>IF(($F222+0.5-(Calcul!$AC222*18))&gt;(N$2),1,0)+Calcul!$AC222</f>
        <v>0</v>
      </c>
      <c r="O223" s="10">
        <f>IF(($F222+0.5-(Calcul!$AC222*18))&gt;(O$2),1,0)+Calcul!$AC222</f>
        <v>0</v>
      </c>
      <c r="P223" s="10">
        <f>IF(($F222+0.5-(Calcul!$AC222*18))&gt;(P$2),1,0)+Calcul!$AC222</f>
        <v>0</v>
      </c>
      <c r="Q223" s="10">
        <f>IF(($F222+0.5-(Calcul!$AC222*18))&gt;(Q$2),1,0)+Calcul!$AC222</f>
        <v>0</v>
      </c>
      <c r="R223" s="10">
        <f>IF(($F222+0.5-(Calcul!$AC222*18))&gt;(R$2),1,0)+Calcul!$AC222</f>
        <v>0</v>
      </c>
      <c r="S223" s="10">
        <f>IF(($F222+0.5-(Calcul!$AC222*18))&gt;(S$2),1,0)+Calcul!$AC222</f>
        <v>0</v>
      </c>
      <c r="T223" s="10">
        <f>IF(($F222+0.5-(Calcul!$AC222*18))&gt;(T$2),1,0)+Calcul!$AC222</f>
        <v>0</v>
      </c>
      <c r="U223" s="10">
        <f>IF(($F222+0.5-(Calcul!$AC222*18))&gt;(U$2),1,0)+Calcul!$AC222</f>
        <v>0</v>
      </c>
      <c r="V223" s="10">
        <f>IF(($F222+0.5-(Calcul!$AC222*18))&gt;(V$2),1,0)+Calcul!$AC222</f>
        <v>0</v>
      </c>
      <c r="W223" s="10">
        <f>IF(($F222+0.5-(Calcul!$AC222*18))&gt;(W$2),1,0)+Calcul!$AC222</f>
        <v>0</v>
      </c>
      <c r="X223" s="10">
        <f>IF(($F222+0.5-(Calcul!$AC222*18))&gt;(X$2),1,0)+Calcul!$AC222</f>
        <v>0</v>
      </c>
      <c r="Y223" s="10">
        <f>IF(($F222+0.5-(Calcul!$AC222*18))&gt;(Y$2),1,0)+Calcul!$AC222</f>
        <v>0</v>
      </c>
      <c r="Z223" s="10">
        <f>IF(($F222+0.5-(Calcul!$AC222*18))&gt;(Z$2),1,0)+Calcul!$AC222</f>
        <v>0</v>
      </c>
      <c r="AA223" s="10">
        <f>IF(($F222+0.5-(Calcul!$AC222*18))&gt;(AA$2),1,0)+Calcul!$AC222</f>
        <v>0</v>
      </c>
      <c r="AB223" s="11"/>
      <c r="AC223" s="12"/>
    </row>
    <row r="224" spans="1:29" ht="15.75" customHeight="1" thickBot="1" x14ac:dyDescent="0.3">
      <c r="A224" s="120"/>
      <c r="B224" s="144"/>
      <c r="C224" s="147"/>
      <c r="D224" s="150"/>
      <c r="E224" s="153"/>
      <c r="F224" s="118"/>
      <c r="G224" s="125" t="s">
        <v>8</v>
      </c>
      <c r="H224" s="126"/>
      <c r="I224" s="127"/>
      <c r="J224" s="43" t="e">
        <f>IF((J$3+J223-J222+2)&gt;0,(J$3+J223-J222+2),0)</f>
        <v>#VALUE!</v>
      </c>
      <c r="K224" s="44" t="e">
        <f t="shared" ref="K224" si="1606">IF((K$3+K223-K222+2)&gt;0,(K$3+K223-K222+2),0)</f>
        <v>#VALUE!</v>
      </c>
      <c r="L224" s="44" t="e">
        <f t="shared" ref="L224" si="1607">IF((L$3+L223-L222+2)&gt;0,(L$3+L223-L222+2),0)</f>
        <v>#VALUE!</v>
      </c>
      <c r="M224" s="44" t="e">
        <f t="shared" ref="M224" si="1608">IF((M$3+M223-M222+2)&gt;0,(M$3+M223-M222+2),0)</f>
        <v>#VALUE!</v>
      </c>
      <c r="N224" s="44" t="e">
        <f t="shared" ref="N224" si="1609">IF((N$3+N223-N222+2)&gt;0,(N$3+N223-N222+2),0)</f>
        <v>#VALUE!</v>
      </c>
      <c r="O224" s="44" t="e">
        <f t="shared" ref="O224" si="1610">IF((O$3+O223-O222+2)&gt;0,(O$3+O223-O222+2),0)</f>
        <v>#VALUE!</v>
      </c>
      <c r="P224" s="44" t="e">
        <f t="shared" ref="P224" si="1611">IF((P$3+P223-P222+2)&gt;0,(P$3+P223-P222+2),0)</f>
        <v>#VALUE!</v>
      </c>
      <c r="Q224" s="44" t="e">
        <f t="shared" ref="Q224" si="1612">IF((Q$3+Q223-Q222+2)&gt;0,(Q$3+Q223-Q222+2),0)</f>
        <v>#VALUE!</v>
      </c>
      <c r="R224" s="44" t="e">
        <f t="shared" ref="R224" si="1613">IF((R$3+R223-R222+2)&gt;0,(R$3+R223-R222+2),0)</f>
        <v>#VALUE!</v>
      </c>
      <c r="S224" s="44" t="e">
        <f t="shared" ref="S224" si="1614">IF((S$3+S223-S222+2)&gt;0,(S$3+S223-S222+2),0)</f>
        <v>#VALUE!</v>
      </c>
      <c r="T224" s="44" t="e">
        <f t="shared" ref="T224" si="1615">IF((T$3+T223-T222+2)&gt;0,(T$3+T223-T222+2),0)</f>
        <v>#VALUE!</v>
      </c>
      <c r="U224" s="44" t="e">
        <f t="shared" ref="U224" si="1616">IF((U$3+U223-U222+2)&gt;0,(U$3+U223-U222+2),0)</f>
        <v>#VALUE!</v>
      </c>
      <c r="V224" s="44" t="e">
        <f t="shared" ref="V224" si="1617">IF((V$3+V223-V222+2)&gt;0,(V$3+V223-V222+2),0)</f>
        <v>#VALUE!</v>
      </c>
      <c r="W224" s="44" t="e">
        <f t="shared" ref="W224" si="1618">IF((W$3+W223-W222+2)&gt;0,(W$3+W223-W222+2),0)</f>
        <v>#VALUE!</v>
      </c>
      <c r="X224" s="44" t="e">
        <f t="shared" ref="X224" si="1619">IF((X$3+X223-X222+2)&gt;0,(X$3+X223-X222+2),0)</f>
        <v>#VALUE!</v>
      </c>
      <c r="Y224" s="44" t="e">
        <f t="shared" ref="Y224" si="1620">IF((Y$3+Y223-Y222+2)&gt;0,(Y$3+Y223-Y222+2),0)</f>
        <v>#VALUE!</v>
      </c>
      <c r="Z224" s="44" t="e">
        <f t="shared" ref="Z224" si="1621">IF((Z$3+Z223-Z222+2)&gt;0,(Z$3+Z223-Z222+2),0)</f>
        <v>#VALUE!</v>
      </c>
      <c r="AA224" s="44" t="e">
        <f t="shared" ref="AA224" si="1622">IF((AA$3+AA223-AA222+2)&gt;0,(AA$3+AA223-AA222+2),0)</f>
        <v>#VALUE!</v>
      </c>
      <c r="AB224" s="13" t="e">
        <f>SUM(J224:AA224)</f>
        <v>#VALUE!</v>
      </c>
      <c r="AC224" s="14"/>
    </row>
    <row r="225" spans="1:29" ht="15" customHeight="1" x14ac:dyDescent="0.25">
      <c r="A225" s="120"/>
      <c r="B225" s="142"/>
      <c r="C225" s="145"/>
      <c r="D225" s="148"/>
      <c r="E225" s="151"/>
      <c r="F225" s="116">
        <f>Calcul!X225</f>
        <v>0</v>
      </c>
      <c r="G225" s="45" t="s">
        <v>7</v>
      </c>
      <c r="H225" s="42"/>
      <c r="I225" s="52"/>
      <c r="J225" s="7" t="str">
        <f>MID($H225,J$4,1)</f>
        <v/>
      </c>
      <c r="K225" s="6" t="str">
        <f t="shared" ref="K225:R225" si="1623">MID($H225,K$4,1)</f>
        <v/>
      </c>
      <c r="L225" s="6" t="str">
        <f t="shared" si="1623"/>
        <v/>
      </c>
      <c r="M225" s="6" t="str">
        <f t="shared" si="1623"/>
        <v/>
      </c>
      <c r="N225" s="6" t="str">
        <f t="shared" si="1623"/>
        <v/>
      </c>
      <c r="O225" s="6" t="str">
        <f t="shared" si="1623"/>
        <v/>
      </c>
      <c r="P225" s="6" t="str">
        <f t="shared" si="1623"/>
        <v/>
      </c>
      <c r="Q225" s="6" t="str">
        <f t="shared" si="1623"/>
        <v/>
      </c>
      <c r="R225" s="6" t="str">
        <f t="shared" si="1623"/>
        <v/>
      </c>
      <c r="S225" s="6" t="str">
        <f>MID($I225,J$4,1)</f>
        <v/>
      </c>
      <c r="T225" s="6" t="str">
        <f t="shared" ref="T225" si="1624">MID($I225,K$4,1)</f>
        <v/>
      </c>
      <c r="U225" s="6" t="str">
        <f t="shared" ref="U225" si="1625">MID($I225,L$4,1)</f>
        <v/>
      </c>
      <c r="V225" s="6" t="str">
        <f t="shared" ref="V225" si="1626">MID($I225,M$4,1)</f>
        <v/>
      </c>
      <c r="W225" s="6" t="str">
        <f t="shared" ref="W225" si="1627">MID($I225,N$4,1)</f>
        <v/>
      </c>
      <c r="X225" s="6" t="str">
        <f t="shared" ref="X225" si="1628">MID($I225,O$4,1)</f>
        <v/>
      </c>
      <c r="Y225" s="6" t="str">
        <f t="shared" ref="Y225" si="1629">MID($I225,P$4,1)</f>
        <v/>
      </c>
      <c r="Z225" s="6" t="str">
        <f t="shared" ref="Z225" si="1630">MID($I225,Q$4,1)</f>
        <v/>
      </c>
      <c r="AA225" s="6" t="str">
        <f t="shared" ref="AA225" si="1631">MID($I225,R$4,1)</f>
        <v/>
      </c>
      <c r="AB225" s="15"/>
      <c r="AC225" s="9" t="e">
        <f>J225+K225+L225+M225+N225+O225+P225+Q225+R225+S225+T225+U225+V225+W225+X225+Y225+Z225+AA225</f>
        <v>#VALUE!</v>
      </c>
    </row>
    <row r="226" spans="1:29" ht="15.75" customHeight="1" x14ac:dyDescent="0.25">
      <c r="A226" s="120"/>
      <c r="B226" s="143"/>
      <c r="C226" s="146"/>
      <c r="D226" s="149"/>
      <c r="E226" s="152"/>
      <c r="F226" s="117"/>
      <c r="G226" s="110" t="s">
        <v>9</v>
      </c>
      <c r="H226" s="111"/>
      <c r="I226" s="112"/>
      <c r="J226" s="23">
        <f>IF(($F225+0.5-(Calcul!$AC225*18))&gt;(J$2),1,0)+Calcul!$AC225</f>
        <v>0</v>
      </c>
      <c r="K226" s="10">
        <f>IF(($F225+0.5-(Calcul!$AC225*18))&gt;(K$2),1,0)+Calcul!$AC225</f>
        <v>0</v>
      </c>
      <c r="L226" s="10">
        <f>IF(($F225+0.5-(Calcul!$AC225*18))&gt;(L$2),1,0)+Calcul!$AC225</f>
        <v>0</v>
      </c>
      <c r="M226" s="10">
        <f>IF(($F225+0.5-(Calcul!$AC225*18))&gt;(M$2),1,0)+Calcul!$AC225</f>
        <v>0</v>
      </c>
      <c r="N226" s="10">
        <f>IF(($F225+0.5-(Calcul!$AC225*18))&gt;(N$2),1,0)+Calcul!$AC225</f>
        <v>0</v>
      </c>
      <c r="O226" s="10">
        <f>IF(($F225+0.5-(Calcul!$AC225*18))&gt;(O$2),1,0)+Calcul!$AC225</f>
        <v>0</v>
      </c>
      <c r="P226" s="10">
        <f>IF(($F225+0.5-(Calcul!$AC225*18))&gt;(P$2),1,0)+Calcul!$AC225</f>
        <v>0</v>
      </c>
      <c r="Q226" s="10">
        <f>IF(($F225+0.5-(Calcul!$AC225*18))&gt;(Q$2),1,0)+Calcul!$AC225</f>
        <v>0</v>
      </c>
      <c r="R226" s="10">
        <f>IF(($F225+0.5-(Calcul!$AC225*18))&gt;(R$2),1,0)+Calcul!$AC225</f>
        <v>0</v>
      </c>
      <c r="S226" s="10">
        <f>IF(($F225+0.5-(Calcul!$AC225*18))&gt;(S$2),1,0)+Calcul!$AC225</f>
        <v>0</v>
      </c>
      <c r="T226" s="10">
        <f>IF(($F225+0.5-(Calcul!$AC225*18))&gt;(T$2),1,0)+Calcul!$AC225</f>
        <v>0</v>
      </c>
      <c r="U226" s="10">
        <f>IF(($F225+0.5-(Calcul!$AC225*18))&gt;(U$2),1,0)+Calcul!$AC225</f>
        <v>0</v>
      </c>
      <c r="V226" s="10">
        <f>IF(($F225+0.5-(Calcul!$AC225*18))&gt;(V$2),1,0)+Calcul!$AC225</f>
        <v>0</v>
      </c>
      <c r="W226" s="10">
        <f>IF(($F225+0.5-(Calcul!$AC225*18))&gt;(W$2),1,0)+Calcul!$AC225</f>
        <v>0</v>
      </c>
      <c r="X226" s="10">
        <f>IF(($F225+0.5-(Calcul!$AC225*18))&gt;(X$2),1,0)+Calcul!$AC225</f>
        <v>0</v>
      </c>
      <c r="Y226" s="10">
        <f>IF(($F225+0.5-(Calcul!$AC225*18))&gt;(Y$2),1,0)+Calcul!$AC225</f>
        <v>0</v>
      </c>
      <c r="Z226" s="10">
        <f>IF(($F225+0.5-(Calcul!$AC225*18))&gt;(Z$2),1,0)+Calcul!$AC225</f>
        <v>0</v>
      </c>
      <c r="AA226" s="10">
        <f>IF(($F225+0.5-(Calcul!$AC225*18))&gt;(AA$2),1,0)+Calcul!$AC225</f>
        <v>0</v>
      </c>
      <c r="AB226" s="16"/>
      <c r="AC226" s="12"/>
    </row>
    <row r="227" spans="1:29" ht="15.75" customHeight="1" thickBot="1" x14ac:dyDescent="0.3">
      <c r="A227" s="121"/>
      <c r="B227" s="144"/>
      <c r="C227" s="147"/>
      <c r="D227" s="150"/>
      <c r="E227" s="153"/>
      <c r="F227" s="118"/>
      <c r="G227" s="113" t="s">
        <v>8</v>
      </c>
      <c r="H227" s="114"/>
      <c r="I227" s="115"/>
      <c r="J227" s="46" t="e">
        <f>IF((J$3+J226-J225+2)&gt;0,(J$3+J226-J225+2),0)</f>
        <v>#VALUE!</v>
      </c>
      <c r="K227" s="25" t="e">
        <f t="shared" ref="K227" si="1632">IF((K$3+K226-K225+2)&gt;0,(K$3+K226-K225+2),0)</f>
        <v>#VALUE!</v>
      </c>
      <c r="L227" s="25" t="e">
        <f t="shared" ref="L227" si="1633">IF((L$3+L226-L225+2)&gt;0,(L$3+L226-L225+2),0)</f>
        <v>#VALUE!</v>
      </c>
      <c r="M227" s="25" t="e">
        <f t="shared" ref="M227" si="1634">IF((M$3+M226-M225+2)&gt;0,(M$3+M226-M225+2),0)</f>
        <v>#VALUE!</v>
      </c>
      <c r="N227" s="25" t="e">
        <f t="shared" ref="N227" si="1635">IF((N$3+N226-N225+2)&gt;0,(N$3+N226-N225+2),0)</f>
        <v>#VALUE!</v>
      </c>
      <c r="O227" s="25" t="e">
        <f t="shared" ref="O227" si="1636">IF((O$3+O226-O225+2)&gt;0,(O$3+O226-O225+2),0)</f>
        <v>#VALUE!</v>
      </c>
      <c r="P227" s="25" t="e">
        <f t="shared" ref="P227" si="1637">IF((P$3+P226-P225+2)&gt;0,(P$3+P226-P225+2),0)</f>
        <v>#VALUE!</v>
      </c>
      <c r="Q227" s="25" t="e">
        <f t="shared" ref="Q227" si="1638">IF((Q$3+Q226-Q225+2)&gt;0,(Q$3+Q226-Q225+2),0)</f>
        <v>#VALUE!</v>
      </c>
      <c r="R227" s="25" t="e">
        <f t="shared" ref="R227" si="1639">IF((R$3+R226-R225+2)&gt;0,(R$3+R226-R225+2),0)</f>
        <v>#VALUE!</v>
      </c>
      <c r="S227" s="25" t="e">
        <f t="shared" ref="S227" si="1640">IF((S$3+S226-S225+2)&gt;0,(S$3+S226-S225+2),0)</f>
        <v>#VALUE!</v>
      </c>
      <c r="T227" s="25" t="e">
        <f t="shared" ref="T227" si="1641">IF((T$3+T226-T225+2)&gt;0,(T$3+T226-T225+2),0)</f>
        <v>#VALUE!</v>
      </c>
      <c r="U227" s="25" t="e">
        <f t="shared" ref="U227" si="1642">IF((U$3+U226-U225+2)&gt;0,(U$3+U226-U225+2),0)</f>
        <v>#VALUE!</v>
      </c>
      <c r="V227" s="25" t="e">
        <f t="shared" ref="V227" si="1643">IF((V$3+V226-V225+2)&gt;0,(V$3+V226-V225+2),0)</f>
        <v>#VALUE!</v>
      </c>
      <c r="W227" s="25" t="e">
        <f t="shared" ref="W227" si="1644">IF((W$3+W226-W225+2)&gt;0,(W$3+W226-W225+2),0)</f>
        <v>#VALUE!</v>
      </c>
      <c r="X227" s="25" t="e">
        <f t="shared" ref="X227" si="1645">IF((X$3+X226-X225+2)&gt;0,(X$3+X226-X225+2),0)</f>
        <v>#VALUE!</v>
      </c>
      <c r="Y227" s="25" t="e">
        <f t="shared" ref="Y227" si="1646">IF((Y$3+Y226-Y225+2)&gt;0,(Y$3+Y226-Y225+2),0)</f>
        <v>#VALUE!</v>
      </c>
      <c r="Z227" s="25" t="e">
        <f t="shared" ref="Z227" si="1647">IF((Z$3+Z226-Z225+2)&gt;0,(Z$3+Z226-Z225+2),0)</f>
        <v>#VALUE!</v>
      </c>
      <c r="AA227" s="25" t="e">
        <f t="shared" ref="AA227" si="1648">IF((AA$3+AA226-AA225+2)&gt;0,(AA$3+AA226-AA225+2),0)</f>
        <v>#VALUE!</v>
      </c>
      <c r="AB227" s="13" t="e">
        <f>SUM(J227:AA227)</f>
        <v>#VALUE!</v>
      </c>
      <c r="AC227" s="14"/>
    </row>
    <row r="228" spans="1:29" ht="15.75" thickBot="1" x14ac:dyDescent="0.3">
      <c r="E228" s="100"/>
      <c r="G228" s="154" t="s">
        <v>30</v>
      </c>
      <c r="H228" s="155"/>
      <c r="I228" s="155"/>
      <c r="J228" s="47" t="e">
        <f t="shared" ref="J228:AA228" si="1649">IF(J224&gt;J227,(J224*10)+J227,(J227*10)+J224)</f>
        <v>#VALUE!</v>
      </c>
      <c r="K228" s="48" t="e">
        <f t="shared" si="1649"/>
        <v>#VALUE!</v>
      </c>
      <c r="L228" s="48" t="e">
        <f t="shared" si="1649"/>
        <v>#VALUE!</v>
      </c>
      <c r="M228" s="48" t="e">
        <f t="shared" si="1649"/>
        <v>#VALUE!</v>
      </c>
      <c r="N228" s="48" t="e">
        <f t="shared" si="1649"/>
        <v>#VALUE!</v>
      </c>
      <c r="O228" s="48" t="e">
        <f t="shared" si="1649"/>
        <v>#VALUE!</v>
      </c>
      <c r="P228" s="48" t="e">
        <f t="shared" si="1649"/>
        <v>#VALUE!</v>
      </c>
      <c r="Q228" s="48" t="e">
        <f t="shared" si="1649"/>
        <v>#VALUE!</v>
      </c>
      <c r="R228" s="48" t="e">
        <f t="shared" si="1649"/>
        <v>#VALUE!</v>
      </c>
      <c r="S228" s="48" t="e">
        <f t="shared" si="1649"/>
        <v>#VALUE!</v>
      </c>
      <c r="T228" s="48" t="e">
        <f t="shared" si="1649"/>
        <v>#VALUE!</v>
      </c>
      <c r="U228" s="48" t="e">
        <f t="shared" si="1649"/>
        <v>#VALUE!</v>
      </c>
      <c r="V228" s="48" t="e">
        <f t="shared" si="1649"/>
        <v>#VALUE!</v>
      </c>
      <c r="W228" s="48" t="e">
        <f t="shared" si="1649"/>
        <v>#VALUE!</v>
      </c>
      <c r="X228" s="48" t="e">
        <f t="shared" si="1649"/>
        <v>#VALUE!</v>
      </c>
      <c r="Y228" s="48" t="e">
        <f t="shared" si="1649"/>
        <v>#VALUE!</v>
      </c>
      <c r="Z228" s="48" t="e">
        <f t="shared" si="1649"/>
        <v>#VALUE!</v>
      </c>
      <c r="AA228" s="49" t="e">
        <f t="shared" si="1649"/>
        <v>#VALUE!</v>
      </c>
      <c r="AB228" s="108" t="e">
        <f>SUM(J228:AA228)</f>
        <v>#VALUE!</v>
      </c>
      <c r="AC228" s="109"/>
    </row>
    <row r="229" spans="1:29" ht="15" customHeight="1" x14ac:dyDescent="0.25">
      <c r="A229" s="119">
        <v>33</v>
      </c>
      <c r="B229" s="142"/>
      <c r="C229" s="145"/>
      <c r="D229" s="148"/>
      <c r="E229" s="151"/>
      <c r="F229" s="116">
        <f>Calcul!X229</f>
        <v>0</v>
      </c>
      <c r="G229" s="41" t="s">
        <v>7</v>
      </c>
      <c r="H229" s="42"/>
      <c r="I229" s="52"/>
      <c r="J229" s="7" t="str">
        <f>MID($H229,J$4,1)</f>
        <v/>
      </c>
      <c r="K229" s="6" t="str">
        <f t="shared" ref="K229:R229" si="1650">MID($H229,K$4,1)</f>
        <v/>
      </c>
      <c r="L229" s="6" t="str">
        <f t="shared" si="1650"/>
        <v/>
      </c>
      <c r="M229" s="6" t="str">
        <f t="shared" si="1650"/>
        <v/>
      </c>
      <c r="N229" s="6" t="str">
        <f t="shared" si="1650"/>
        <v/>
      </c>
      <c r="O229" s="6" t="str">
        <f t="shared" si="1650"/>
        <v/>
      </c>
      <c r="P229" s="6" t="str">
        <f t="shared" si="1650"/>
        <v/>
      </c>
      <c r="Q229" s="6" t="str">
        <f t="shared" si="1650"/>
        <v/>
      </c>
      <c r="R229" s="6" t="str">
        <f t="shared" si="1650"/>
        <v/>
      </c>
      <c r="S229" s="6" t="str">
        <f>MID($I229,J$4,1)</f>
        <v/>
      </c>
      <c r="T229" s="6" t="str">
        <f t="shared" ref="T229" si="1651">MID($I229,K$4,1)</f>
        <v/>
      </c>
      <c r="U229" s="6" t="str">
        <f t="shared" ref="U229" si="1652">MID($I229,L$4,1)</f>
        <v/>
      </c>
      <c r="V229" s="6" t="str">
        <f t="shared" ref="V229" si="1653">MID($I229,M$4,1)</f>
        <v/>
      </c>
      <c r="W229" s="6" t="str">
        <f t="shared" ref="W229" si="1654">MID($I229,N$4,1)</f>
        <v/>
      </c>
      <c r="X229" s="6" t="str">
        <f t="shared" ref="X229" si="1655">MID($I229,O$4,1)</f>
        <v/>
      </c>
      <c r="Y229" s="6" t="str">
        <f t="shared" ref="Y229" si="1656">MID($I229,P$4,1)</f>
        <v/>
      </c>
      <c r="Z229" s="6" t="str">
        <f t="shared" ref="Z229" si="1657">MID($I229,Q$4,1)</f>
        <v/>
      </c>
      <c r="AA229" s="6" t="str">
        <f t="shared" ref="AA229" si="1658">MID($I229,R$4,1)</f>
        <v/>
      </c>
      <c r="AB229" s="8"/>
      <c r="AC229" s="9" t="e">
        <f>J229+K229+L229+M229+N229+O229+P229+Q229+R229+S229+T229+U229+V229+W229+X229+Y229+Z229+AA229</f>
        <v>#VALUE!</v>
      </c>
    </row>
    <row r="230" spans="1:29" ht="15.75" customHeight="1" x14ac:dyDescent="0.25">
      <c r="A230" s="120"/>
      <c r="B230" s="143"/>
      <c r="C230" s="146"/>
      <c r="D230" s="149"/>
      <c r="E230" s="152"/>
      <c r="F230" s="117"/>
      <c r="G230" s="122" t="s">
        <v>9</v>
      </c>
      <c r="H230" s="123"/>
      <c r="I230" s="124"/>
      <c r="J230" s="23">
        <f>IF(($F229+0.5-(Calcul!$AC229*18))&gt;(J$2),1,0)+Calcul!$AC229</f>
        <v>0</v>
      </c>
      <c r="K230" s="10">
        <f>IF(($F229+0.5-(Calcul!$AC229*18))&gt;(K$2),1,0)+Calcul!$AC229</f>
        <v>0</v>
      </c>
      <c r="L230" s="10">
        <f>IF(($F229+0.5-(Calcul!$AC229*18))&gt;(L$2),1,0)+Calcul!$AC229</f>
        <v>0</v>
      </c>
      <c r="M230" s="10">
        <f>IF(($F229+0.5-(Calcul!$AC229*18))&gt;(M$2),1,0)+Calcul!$AC229</f>
        <v>0</v>
      </c>
      <c r="N230" s="10">
        <f>IF(($F229+0.5-(Calcul!$AC229*18))&gt;(N$2),1,0)+Calcul!$AC229</f>
        <v>0</v>
      </c>
      <c r="O230" s="10">
        <f>IF(($F229+0.5-(Calcul!$AC229*18))&gt;(O$2),1,0)+Calcul!$AC229</f>
        <v>0</v>
      </c>
      <c r="P230" s="10">
        <f>IF(($F229+0.5-(Calcul!$AC229*18))&gt;(P$2),1,0)+Calcul!$AC229</f>
        <v>0</v>
      </c>
      <c r="Q230" s="10">
        <f>IF(($F229+0.5-(Calcul!$AC229*18))&gt;(Q$2),1,0)+Calcul!$AC229</f>
        <v>0</v>
      </c>
      <c r="R230" s="10">
        <f>IF(($F229+0.5-(Calcul!$AC229*18))&gt;(R$2),1,0)+Calcul!$AC229</f>
        <v>0</v>
      </c>
      <c r="S230" s="10">
        <f>IF(($F229+0.5-(Calcul!$AC229*18))&gt;(S$2),1,0)+Calcul!$AC229</f>
        <v>0</v>
      </c>
      <c r="T230" s="10">
        <f>IF(($F229+0.5-(Calcul!$AC229*18))&gt;(T$2),1,0)+Calcul!$AC229</f>
        <v>0</v>
      </c>
      <c r="U230" s="10">
        <f>IF(($F229+0.5-(Calcul!$AC229*18))&gt;(U$2),1,0)+Calcul!$AC229</f>
        <v>0</v>
      </c>
      <c r="V230" s="10">
        <f>IF(($F229+0.5-(Calcul!$AC229*18))&gt;(V$2),1,0)+Calcul!$AC229</f>
        <v>0</v>
      </c>
      <c r="W230" s="10">
        <f>IF(($F229+0.5-(Calcul!$AC229*18))&gt;(W$2),1,0)+Calcul!$AC229</f>
        <v>0</v>
      </c>
      <c r="X230" s="10">
        <f>IF(($F229+0.5-(Calcul!$AC229*18))&gt;(X$2),1,0)+Calcul!$AC229</f>
        <v>0</v>
      </c>
      <c r="Y230" s="10">
        <f>IF(($F229+0.5-(Calcul!$AC229*18))&gt;(Y$2),1,0)+Calcul!$AC229</f>
        <v>0</v>
      </c>
      <c r="Z230" s="10">
        <f>IF(($F229+0.5-(Calcul!$AC229*18))&gt;(Z$2),1,0)+Calcul!$AC229</f>
        <v>0</v>
      </c>
      <c r="AA230" s="10">
        <f>IF(($F229+0.5-(Calcul!$AC229*18))&gt;(AA$2),1,0)+Calcul!$AC229</f>
        <v>0</v>
      </c>
      <c r="AB230" s="11"/>
      <c r="AC230" s="12"/>
    </row>
    <row r="231" spans="1:29" ht="15.75" customHeight="1" thickBot="1" x14ac:dyDescent="0.3">
      <c r="A231" s="120"/>
      <c r="B231" s="144"/>
      <c r="C231" s="147"/>
      <c r="D231" s="150"/>
      <c r="E231" s="153"/>
      <c r="F231" s="118"/>
      <c r="G231" s="125" t="s">
        <v>8</v>
      </c>
      <c r="H231" s="126"/>
      <c r="I231" s="127"/>
      <c r="J231" s="43" t="e">
        <f>IF((J$3+J230-J229+2)&gt;0,(J$3+J230-J229+2),0)</f>
        <v>#VALUE!</v>
      </c>
      <c r="K231" s="44" t="e">
        <f t="shared" ref="K231" si="1659">IF((K$3+K230-K229+2)&gt;0,(K$3+K230-K229+2),0)</f>
        <v>#VALUE!</v>
      </c>
      <c r="L231" s="44" t="e">
        <f t="shared" ref="L231" si="1660">IF((L$3+L230-L229+2)&gt;0,(L$3+L230-L229+2),0)</f>
        <v>#VALUE!</v>
      </c>
      <c r="M231" s="44" t="e">
        <f t="shared" ref="M231" si="1661">IF((M$3+M230-M229+2)&gt;0,(M$3+M230-M229+2),0)</f>
        <v>#VALUE!</v>
      </c>
      <c r="N231" s="44" t="e">
        <f t="shared" ref="N231" si="1662">IF((N$3+N230-N229+2)&gt;0,(N$3+N230-N229+2),0)</f>
        <v>#VALUE!</v>
      </c>
      <c r="O231" s="44" t="e">
        <f t="shared" ref="O231" si="1663">IF((O$3+O230-O229+2)&gt;0,(O$3+O230-O229+2),0)</f>
        <v>#VALUE!</v>
      </c>
      <c r="P231" s="44" t="e">
        <f t="shared" ref="P231" si="1664">IF((P$3+P230-P229+2)&gt;0,(P$3+P230-P229+2),0)</f>
        <v>#VALUE!</v>
      </c>
      <c r="Q231" s="44" t="e">
        <f t="shared" ref="Q231" si="1665">IF((Q$3+Q230-Q229+2)&gt;0,(Q$3+Q230-Q229+2),0)</f>
        <v>#VALUE!</v>
      </c>
      <c r="R231" s="44" t="e">
        <f t="shared" ref="R231" si="1666">IF((R$3+R230-R229+2)&gt;0,(R$3+R230-R229+2),0)</f>
        <v>#VALUE!</v>
      </c>
      <c r="S231" s="44" t="e">
        <f t="shared" ref="S231" si="1667">IF((S$3+S230-S229+2)&gt;0,(S$3+S230-S229+2),0)</f>
        <v>#VALUE!</v>
      </c>
      <c r="T231" s="44" t="e">
        <f t="shared" ref="T231" si="1668">IF((T$3+T230-T229+2)&gt;0,(T$3+T230-T229+2),0)</f>
        <v>#VALUE!</v>
      </c>
      <c r="U231" s="44" t="e">
        <f t="shared" ref="U231" si="1669">IF((U$3+U230-U229+2)&gt;0,(U$3+U230-U229+2),0)</f>
        <v>#VALUE!</v>
      </c>
      <c r="V231" s="44" t="e">
        <f t="shared" ref="V231" si="1670">IF((V$3+V230-V229+2)&gt;0,(V$3+V230-V229+2),0)</f>
        <v>#VALUE!</v>
      </c>
      <c r="W231" s="44" t="e">
        <f t="shared" ref="W231" si="1671">IF((W$3+W230-W229+2)&gt;0,(W$3+W230-W229+2),0)</f>
        <v>#VALUE!</v>
      </c>
      <c r="X231" s="44" t="e">
        <f t="shared" ref="X231" si="1672">IF((X$3+X230-X229+2)&gt;0,(X$3+X230-X229+2),0)</f>
        <v>#VALUE!</v>
      </c>
      <c r="Y231" s="44" t="e">
        <f t="shared" ref="Y231" si="1673">IF((Y$3+Y230-Y229+2)&gt;0,(Y$3+Y230-Y229+2),0)</f>
        <v>#VALUE!</v>
      </c>
      <c r="Z231" s="44" t="e">
        <f t="shared" ref="Z231" si="1674">IF((Z$3+Z230-Z229+2)&gt;0,(Z$3+Z230-Z229+2),0)</f>
        <v>#VALUE!</v>
      </c>
      <c r="AA231" s="44" t="e">
        <f t="shared" ref="AA231" si="1675">IF((AA$3+AA230-AA229+2)&gt;0,(AA$3+AA230-AA229+2),0)</f>
        <v>#VALUE!</v>
      </c>
      <c r="AB231" s="13" t="e">
        <f>SUM(J231:AA231)</f>
        <v>#VALUE!</v>
      </c>
      <c r="AC231" s="14"/>
    </row>
    <row r="232" spans="1:29" ht="15" customHeight="1" x14ac:dyDescent="0.25">
      <c r="A232" s="120"/>
      <c r="B232" s="142"/>
      <c r="C232" s="145"/>
      <c r="D232" s="148"/>
      <c r="E232" s="151"/>
      <c r="F232" s="116">
        <f>Calcul!X232</f>
        <v>0</v>
      </c>
      <c r="G232" s="45" t="s">
        <v>7</v>
      </c>
      <c r="H232" s="42"/>
      <c r="I232" s="52"/>
      <c r="J232" s="7" t="str">
        <f>MID($H232,J$4,1)</f>
        <v/>
      </c>
      <c r="K232" s="6" t="str">
        <f t="shared" ref="K232:R232" si="1676">MID($H232,K$4,1)</f>
        <v/>
      </c>
      <c r="L232" s="6" t="str">
        <f t="shared" si="1676"/>
        <v/>
      </c>
      <c r="M232" s="6" t="str">
        <f t="shared" si="1676"/>
        <v/>
      </c>
      <c r="N232" s="6" t="str">
        <f t="shared" si="1676"/>
        <v/>
      </c>
      <c r="O232" s="6" t="str">
        <f t="shared" si="1676"/>
        <v/>
      </c>
      <c r="P232" s="6" t="str">
        <f t="shared" si="1676"/>
        <v/>
      </c>
      <c r="Q232" s="6" t="str">
        <f t="shared" si="1676"/>
        <v/>
      </c>
      <c r="R232" s="6" t="str">
        <f t="shared" si="1676"/>
        <v/>
      </c>
      <c r="S232" s="6" t="str">
        <f>MID($I232,J$4,1)</f>
        <v/>
      </c>
      <c r="T232" s="6" t="str">
        <f t="shared" ref="T232" si="1677">MID($I232,K$4,1)</f>
        <v/>
      </c>
      <c r="U232" s="6" t="str">
        <f t="shared" ref="U232" si="1678">MID($I232,L$4,1)</f>
        <v/>
      </c>
      <c r="V232" s="6" t="str">
        <f t="shared" ref="V232" si="1679">MID($I232,M$4,1)</f>
        <v/>
      </c>
      <c r="W232" s="6" t="str">
        <f t="shared" ref="W232" si="1680">MID($I232,N$4,1)</f>
        <v/>
      </c>
      <c r="X232" s="6" t="str">
        <f t="shared" ref="X232" si="1681">MID($I232,O$4,1)</f>
        <v/>
      </c>
      <c r="Y232" s="6" t="str">
        <f t="shared" ref="Y232" si="1682">MID($I232,P$4,1)</f>
        <v/>
      </c>
      <c r="Z232" s="6" t="str">
        <f t="shared" ref="Z232" si="1683">MID($I232,Q$4,1)</f>
        <v/>
      </c>
      <c r="AA232" s="6" t="str">
        <f t="shared" ref="AA232" si="1684">MID($I232,R$4,1)</f>
        <v/>
      </c>
      <c r="AB232" s="15"/>
      <c r="AC232" s="9" t="e">
        <f>J232+K232+L232+M232+N232+O232+P232+Q232+R232+S232+T232+U232+V232+W232+X232+Y232+Z232+AA232</f>
        <v>#VALUE!</v>
      </c>
    </row>
    <row r="233" spans="1:29" ht="15.75" customHeight="1" x14ac:dyDescent="0.25">
      <c r="A233" s="120"/>
      <c r="B233" s="143"/>
      <c r="C233" s="146"/>
      <c r="D233" s="149"/>
      <c r="E233" s="152"/>
      <c r="F233" s="117"/>
      <c r="G233" s="110" t="s">
        <v>9</v>
      </c>
      <c r="H233" s="111"/>
      <c r="I233" s="112"/>
      <c r="J233" s="23">
        <f>IF(($F232+0.5-(Calcul!$AC232*18))&gt;(J$2),1,0)+Calcul!$AC232</f>
        <v>0</v>
      </c>
      <c r="K233" s="10">
        <f>IF(($F232+0.5-(Calcul!$AC232*18))&gt;(K$2),1,0)+Calcul!$AC232</f>
        <v>0</v>
      </c>
      <c r="L233" s="10">
        <f>IF(($F232+0.5-(Calcul!$AC232*18))&gt;(L$2),1,0)+Calcul!$AC232</f>
        <v>0</v>
      </c>
      <c r="M233" s="10">
        <f>IF(($F232+0.5-(Calcul!$AC232*18))&gt;(M$2),1,0)+Calcul!$AC232</f>
        <v>0</v>
      </c>
      <c r="N233" s="10">
        <f>IF(($F232+0.5-(Calcul!$AC232*18))&gt;(N$2),1,0)+Calcul!$AC232</f>
        <v>0</v>
      </c>
      <c r="O233" s="10">
        <f>IF(($F232+0.5-(Calcul!$AC232*18))&gt;(O$2),1,0)+Calcul!$AC232</f>
        <v>0</v>
      </c>
      <c r="P233" s="10">
        <f>IF(($F232+0.5-(Calcul!$AC232*18))&gt;(P$2),1,0)+Calcul!$AC232</f>
        <v>0</v>
      </c>
      <c r="Q233" s="10">
        <f>IF(($F232+0.5-(Calcul!$AC232*18))&gt;(Q$2),1,0)+Calcul!$AC232</f>
        <v>0</v>
      </c>
      <c r="R233" s="10">
        <f>IF(($F232+0.5-(Calcul!$AC232*18))&gt;(R$2),1,0)+Calcul!$AC232</f>
        <v>0</v>
      </c>
      <c r="S233" s="10">
        <f>IF(($F232+0.5-(Calcul!$AC232*18))&gt;(S$2),1,0)+Calcul!$AC232</f>
        <v>0</v>
      </c>
      <c r="T233" s="10">
        <f>IF(($F232+0.5-(Calcul!$AC232*18))&gt;(T$2),1,0)+Calcul!$AC232</f>
        <v>0</v>
      </c>
      <c r="U233" s="10">
        <f>IF(($F232+0.5-(Calcul!$AC232*18))&gt;(U$2),1,0)+Calcul!$AC232</f>
        <v>0</v>
      </c>
      <c r="V233" s="10">
        <f>IF(($F232+0.5-(Calcul!$AC232*18))&gt;(V$2),1,0)+Calcul!$AC232</f>
        <v>0</v>
      </c>
      <c r="W233" s="10">
        <f>IF(($F232+0.5-(Calcul!$AC232*18))&gt;(W$2),1,0)+Calcul!$AC232</f>
        <v>0</v>
      </c>
      <c r="X233" s="10">
        <f>IF(($F232+0.5-(Calcul!$AC232*18))&gt;(X$2),1,0)+Calcul!$AC232</f>
        <v>0</v>
      </c>
      <c r="Y233" s="10">
        <f>IF(($F232+0.5-(Calcul!$AC232*18))&gt;(Y$2),1,0)+Calcul!$AC232</f>
        <v>0</v>
      </c>
      <c r="Z233" s="10">
        <f>IF(($F232+0.5-(Calcul!$AC232*18))&gt;(Z$2),1,0)+Calcul!$AC232</f>
        <v>0</v>
      </c>
      <c r="AA233" s="10">
        <f>IF(($F232+0.5-(Calcul!$AC232*18))&gt;(AA$2),1,0)+Calcul!$AC232</f>
        <v>0</v>
      </c>
      <c r="AB233" s="16"/>
      <c r="AC233" s="12"/>
    </row>
    <row r="234" spans="1:29" ht="15.75" customHeight="1" thickBot="1" x14ac:dyDescent="0.3">
      <c r="A234" s="121"/>
      <c r="B234" s="144"/>
      <c r="C234" s="147"/>
      <c r="D234" s="150"/>
      <c r="E234" s="153"/>
      <c r="F234" s="118"/>
      <c r="G234" s="113" t="s">
        <v>8</v>
      </c>
      <c r="H234" s="114"/>
      <c r="I234" s="115"/>
      <c r="J234" s="46" t="e">
        <f>IF((J$3+J233-J232+2)&gt;0,(J$3+J233-J232+2),0)</f>
        <v>#VALUE!</v>
      </c>
      <c r="K234" s="25" t="e">
        <f t="shared" ref="K234" si="1685">IF((K$3+K233-K232+2)&gt;0,(K$3+K233-K232+2),0)</f>
        <v>#VALUE!</v>
      </c>
      <c r="L234" s="25" t="e">
        <f t="shared" ref="L234" si="1686">IF((L$3+L233-L232+2)&gt;0,(L$3+L233-L232+2),0)</f>
        <v>#VALUE!</v>
      </c>
      <c r="M234" s="25" t="e">
        <f t="shared" ref="M234" si="1687">IF((M$3+M233-M232+2)&gt;0,(M$3+M233-M232+2),0)</f>
        <v>#VALUE!</v>
      </c>
      <c r="N234" s="25" t="e">
        <f t="shared" ref="N234" si="1688">IF((N$3+N233-N232+2)&gt;0,(N$3+N233-N232+2),0)</f>
        <v>#VALUE!</v>
      </c>
      <c r="O234" s="25" t="e">
        <f t="shared" ref="O234" si="1689">IF((O$3+O233-O232+2)&gt;0,(O$3+O233-O232+2),0)</f>
        <v>#VALUE!</v>
      </c>
      <c r="P234" s="25" t="e">
        <f t="shared" ref="P234" si="1690">IF((P$3+P233-P232+2)&gt;0,(P$3+P233-P232+2),0)</f>
        <v>#VALUE!</v>
      </c>
      <c r="Q234" s="25" t="e">
        <f t="shared" ref="Q234" si="1691">IF((Q$3+Q233-Q232+2)&gt;0,(Q$3+Q233-Q232+2),0)</f>
        <v>#VALUE!</v>
      </c>
      <c r="R234" s="25" t="e">
        <f t="shared" ref="R234" si="1692">IF((R$3+R233-R232+2)&gt;0,(R$3+R233-R232+2),0)</f>
        <v>#VALUE!</v>
      </c>
      <c r="S234" s="25" t="e">
        <f t="shared" ref="S234" si="1693">IF((S$3+S233-S232+2)&gt;0,(S$3+S233-S232+2),0)</f>
        <v>#VALUE!</v>
      </c>
      <c r="T234" s="25" t="e">
        <f t="shared" ref="T234" si="1694">IF((T$3+T233-T232+2)&gt;0,(T$3+T233-T232+2),0)</f>
        <v>#VALUE!</v>
      </c>
      <c r="U234" s="25" t="e">
        <f t="shared" ref="U234" si="1695">IF((U$3+U233-U232+2)&gt;0,(U$3+U233-U232+2),0)</f>
        <v>#VALUE!</v>
      </c>
      <c r="V234" s="25" t="e">
        <f t="shared" ref="V234" si="1696">IF((V$3+V233-V232+2)&gt;0,(V$3+V233-V232+2),0)</f>
        <v>#VALUE!</v>
      </c>
      <c r="W234" s="25" t="e">
        <f t="shared" ref="W234" si="1697">IF((W$3+W233-W232+2)&gt;0,(W$3+W233-W232+2),0)</f>
        <v>#VALUE!</v>
      </c>
      <c r="X234" s="25" t="e">
        <f t="shared" ref="X234" si="1698">IF((X$3+X233-X232+2)&gt;0,(X$3+X233-X232+2),0)</f>
        <v>#VALUE!</v>
      </c>
      <c r="Y234" s="25" t="e">
        <f t="shared" ref="Y234" si="1699">IF((Y$3+Y233-Y232+2)&gt;0,(Y$3+Y233-Y232+2),0)</f>
        <v>#VALUE!</v>
      </c>
      <c r="Z234" s="25" t="e">
        <f t="shared" ref="Z234" si="1700">IF((Z$3+Z233-Z232+2)&gt;0,(Z$3+Z233-Z232+2),0)</f>
        <v>#VALUE!</v>
      </c>
      <c r="AA234" s="25" t="e">
        <f t="shared" ref="AA234" si="1701">IF((AA$3+AA233-AA232+2)&gt;0,(AA$3+AA233-AA232+2),0)</f>
        <v>#VALUE!</v>
      </c>
      <c r="AB234" s="13" t="e">
        <f>SUM(J234:AA234)</f>
        <v>#VALUE!</v>
      </c>
      <c r="AC234" s="14"/>
    </row>
    <row r="235" spans="1:29" ht="15.75" thickBot="1" x14ac:dyDescent="0.3">
      <c r="E235" s="100"/>
      <c r="G235" s="154" t="s">
        <v>30</v>
      </c>
      <c r="H235" s="155"/>
      <c r="I235" s="155"/>
      <c r="J235" s="47" t="e">
        <f t="shared" ref="J235:AA235" si="1702">IF(J231&gt;J234,(J231*10)+J234,(J234*10)+J231)</f>
        <v>#VALUE!</v>
      </c>
      <c r="K235" s="48" t="e">
        <f t="shared" si="1702"/>
        <v>#VALUE!</v>
      </c>
      <c r="L235" s="48" t="e">
        <f t="shared" si="1702"/>
        <v>#VALUE!</v>
      </c>
      <c r="M235" s="48" t="e">
        <f t="shared" si="1702"/>
        <v>#VALUE!</v>
      </c>
      <c r="N235" s="48" t="e">
        <f t="shared" si="1702"/>
        <v>#VALUE!</v>
      </c>
      <c r="O235" s="48" t="e">
        <f t="shared" si="1702"/>
        <v>#VALUE!</v>
      </c>
      <c r="P235" s="48" t="e">
        <f t="shared" si="1702"/>
        <v>#VALUE!</v>
      </c>
      <c r="Q235" s="48" t="e">
        <f t="shared" si="1702"/>
        <v>#VALUE!</v>
      </c>
      <c r="R235" s="48" t="e">
        <f t="shared" si="1702"/>
        <v>#VALUE!</v>
      </c>
      <c r="S235" s="48" t="e">
        <f t="shared" si="1702"/>
        <v>#VALUE!</v>
      </c>
      <c r="T235" s="48" t="e">
        <f t="shared" si="1702"/>
        <v>#VALUE!</v>
      </c>
      <c r="U235" s="48" t="e">
        <f t="shared" si="1702"/>
        <v>#VALUE!</v>
      </c>
      <c r="V235" s="48" t="e">
        <f t="shared" si="1702"/>
        <v>#VALUE!</v>
      </c>
      <c r="W235" s="48" t="e">
        <f t="shared" si="1702"/>
        <v>#VALUE!</v>
      </c>
      <c r="X235" s="48" t="e">
        <f t="shared" si="1702"/>
        <v>#VALUE!</v>
      </c>
      <c r="Y235" s="48" t="e">
        <f t="shared" si="1702"/>
        <v>#VALUE!</v>
      </c>
      <c r="Z235" s="48" t="e">
        <f t="shared" si="1702"/>
        <v>#VALUE!</v>
      </c>
      <c r="AA235" s="49" t="e">
        <f t="shared" si="1702"/>
        <v>#VALUE!</v>
      </c>
      <c r="AB235" s="108" t="e">
        <f>SUM(J235:AA235)</f>
        <v>#VALUE!</v>
      </c>
      <c r="AC235" s="109"/>
    </row>
    <row r="236" spans="1:29" ht="15" customHeight="1" x14ac:dyDescent="0.25">
      <c r="A236" s="119">
        <v>34</v>
      </c>
      <c r="B236" s="142"/>
      <c r="C236" s="145"/>
      <c r="D236" s="148"/>
      <c r="E236" s="151"/>
      <c r="F236" s="116">
        <f>Calcul!X236</f>
        <v>0</v>
      </c>
      <c r="G236" s="41" t="s">
        <v>7</v>
      </c>
      <c r="H236" s="42"/>
      <c r="I236" s="52"/>
      <c r="J236" s="7" t="str">
        <f>MID($H236,J$4,1)</f>
        <v/>
      </c>
      <c r="K236" s="6" t="str">
        <f t="shared" ref="K236:R236" si="1703">MID($H236,K$4,1)</f>
        <v/>
      </c>
      <c r="L236" s="6" t="str">
        <f t="shared" si="1703"/>
        <v/>
      </c>
      <c r="M236" s="6" t="str">
        <f t="shared" si="1703"/>
        <v/>
      </c>
      <c r="N236" s="6" t="str">
        <f t="shared" si="1703"/>
        <v/>
      </c>
      <c r="O236" s="6" t="str">
        <f t="shared" si="1703"/>
        <v/>
      </c>
      <c r="P236" s="6" t="str">
        <f t="shared" si="1703"/>
        <v/>
      </c>
      <c r="Q236" s="6" t="str">
        <f t="shared" si="1703"/>
        <v/>
      </c>
      <c r="R236" s="6" t="str">
        <f t="shared" si="1703"/>
        <v/>
      </c>
      <c r="S236" s="6" t="str">
        <f>MID($I236,J$4,1)</f>
        <v/>
      </c>
      <c r="T236" s="6" t="str">
        <f t="shared" ref="T236" si="1704">MID($I236,K$4,1)</f>
        <v/>
      </c>
      <c r="U236" s="6" t="str">
        <f t="shared" ref="U236" si="1705">MID($I236,L$4,1)</f>
        <v/>
      </c>
      <c r="V236" s="6" t="str">
        <f t="shared" ref="V236" si="1706">MID($I236,M$4,1)</f>
        <v/>
      </c>
      <c r="W236" s="6" t="str">
        <f t="shared" ref="W236" si="1707">MID($I236,N$4,1)</f>
        <v/>
      </c>
      <c r="X236" s="6" t="str">
        <f t="shared" ref="X236" si="1708">MID($I236,O$4,1)</f>
        <v/>
      </c>
      <c r="Y236" s="6" t="str">
        <f t="shared" ref="Y236" si="1709">MID($I236,P$4,1)</f>
        <v/>
      </c>
      <c r="Z236" s="6" t="str">
        <f t="shared" ref="Z236" si="1710">MID($I236,Q$4,1)</f>
        <v/>
      </c>
      <c r="AA236" s="6" t="str">
        <f t="shared" ref="AA236" si="1711">MID($I236,R$4,1)</f>
        <v/>
      </c>
      <c r="AB236" s="8"/>
      <c r="AC236" s="9" t="e">
        <f>J236+K236+L236+M236+N236+O236+P236+Q236+R236+S236+T236+U236+V236+W236+X236+Y236+Z236+AA236</f>
        <v>#VALUE!</v>
      </c>
    </row>
    <row r="237" spans="1:29" ht="15.75" customHeight="1" x14ac:dyDescent="0.25">
      <c r="A237" s="120"/>
      <c r="B237" s="143"/>
      <c r="C237" s="146"/>
      <c r="D237" s="149"/>
      <c r="E237" s="152"/>
      <c r="F237" s="117"/>
      <c r="G237" s="122" t="s">
        <v>9</v>
      </c>
      <c r="H237" s="123"/>
      <c r="I237" s="124"/>
      <c r="J237" s="23">
        <f>IF(($F236+0.5-(Calcul!$AC236*18))&gt;(J$2),1,0)+Calcul!$AC236</f>
        <v>0</v>
      </c>
      <c r="K237" s="10">
        <f>IF(($F236+0.5-(Calcul!$AC236*18))&gt;(K$2),1,0)+Calcul!$AC236</f>
        <v>0</v>
      </c>
      <c r="L237" s="10">
        <f>IF(($F236+0.5-(Calcul!$AC236*18))&gt;(L$2),1,0)+Calcul!$AC236</f>
        <v>0</v>
      </c>
      <c r="M237" s="10">
        <f>IF(($F236+0.5-(Calcul!$AC236*18))&gt;(M$2),1,0)+Calcul!$AC236</f>
        <v>0</v>
      </c>
      <c r="N237" s="10">
        <f>IF(($F236+0.5-(Calcul!$AC236*18))&gt;(N$2),1,0)+Calcul!$AC236</f>
        <v>0</v>
      </c>
      <c r="O237" s="10">
        <f>IF(($F236+0.5-(Calcul!$AC236*18))&gt;(O$2),1,0)+Calcul!$AC236</f>
        <v>0</v>
      </c>
      <c r="P237" s="10">
        <f>IF(($F236+0.5-(Calcul!$AC236*18))&gt;(P$2),1,0)+Calcul!$AC236</f>
        <v>0</v>
      </c>
      <c r="Q237" s="10">
        <f>IF(($F236+0.5-(Calcul!$AC236*18))&gt;(Q$2),1,0)+Calcul!$AC236</f>
        <v>0</v>
      </c>
      <c r="R237" s="10">
        <f>IF(($F236+0.5-(Calcul!$AC236*18))&gt;(R$2),1,0)+Calcul!$AC236</f>
        <v>0</v>
      </c>
      <c r="S237" s="10">
        <f>IF(($F236+0.5-(Calcul!$AC236*18))&gt;(S$2),1,0)+Calcul!$AC236</f>
        <v>0</v>
      </c>
      <c r="T237" s="10">
        <f>IF(($F236+0.5-(Calcul!$AC236*18))&gt;(T$2),1,0)+Calcul!$AC236</f>
        <v>0</v>
      </c>
      <c r="U237" s="10">
        <f>IF(($F236+0.5-(Calcul!$AC236*18))&gt;(U$2),1,0)+Calcul!$AC236</f>
        <v>0</v>
      </c>
      <c r="V237" s="10">
        <f>IF(($F236+0.5-(Calcul!$AC236*18))&gt;(V$2),1,0)+Calcul!$AC236</f>
        <v>0</v>
      </c>
      <c r="W237" s="10">
        <f>IF(($F236+0.5-(Calcul!$AC236*18))&gt;(W$2),1,0)+Calcul!$AC236</f>
        <v>0</v>
      </c>
      <c r="X237" s="10">
        <f>IF(($F236+0.5-(Calcul!$AC236*18))&gt;(X$2),1,0)+Calcul!$AC236</f>
        <v>0</v>
      </c>
      <c r="Y237" s="10">
        <f>IF(($F236+0.5-(Calcul!$AC236*18))&gt;(Y$2),1,0)+Calcul!$AC236</f>
        <v>0</v>
      </c>
      <c r="Z237" s="10">
        <f>IF(($F236+0.5-(Calcul!$AC236*18))&gt;(Z$2),1,0)+Calcul!$AC236</f>
        <v>0</v>
      </c>
      <c r="AA237" s="10">
        <f>IF(($F236+0.5-(Calcul!$AC236*18))&gt;(AA$2),1,0)+Calcul!$AC236</f>
        <v>0</v>
      </c>
      <c r="AB237" s="11"/>
      <c r="AC237" s="12"/>
    </row>
    <row r="238" spans="1:29" ht="15.75" customHeight="1" thickBot="1" x14ac:dyDescent="0.3">
      <c r="A238" s="120"/>
      <c r="B238" s="144"/>
      <c r="C238" s="147"/>
      <c r="D238" s="150"/>
      <c r="E238" s="153"/>
      <c r="F238" s="118"/>
      <c r="G238" s="125" t="s">
        <v>8</v>
      </c>
      <c r="H238" s="126"/>
      <c r="I238" s="127"/>
      <c r="J238" s="43" t="e">
        <f>IF((J$3+J237-J236+2)&gt;0,(J$3+J237-J236+2),0)</f>
        <v>#VALUE!</v>
      </c>
      <c r="K238" s="44" t="e">
        <f t="shared" ref="K238" si="1712">IF((K$3+K237-K236+2)&gt;0,(K$3+K237-K236+2),0)</f>
        <v>#VALUE!</v>
      </c>
      <c r="L238" s="44" t="e">
        <f t="shared" ref="L238" si="1713">IF((L$3+L237-L236+2)&gt;0,(L$3+L237-L236+2),0)</f>
        <v>#VALUE!</v>
      </c>
      <c r="M238" s="44" t="e">
        <f t="shared" ref="M238" si="1714">IF((M$3+M237-M236+2)&gt;0,(M$3+M237-M236+2),0)</f>
        <v>#VALUE!</v>
      </c>
      <c r="N238" s="44" t="e">
        <f t="shared" ref="N238" si="1715">IF((N$3+N237-N236+2)&gt;0,(N$3+N237-N236+2),0)</f>
        <v>#VALUE!</v>
      </c>
      <c r="O238" s="44" t="e">
        <f t="shared" ref="O238" si="1716">IF((O$3+O237-O236+2)&gt;0,(O$3+O237-O236+2),0)</f>
        <v>#VALUE!</v>
      </c>
      <c r="P238" s="44" t="e">
        <f t="shared" ref="P238" si="1717">IF((P$3+P237-P236+2)&gt;0,(P$3+P237-P236+2),0)</f>
        <v>#VALUE!</v>
      </c>
      <c r="Q238" s="44" t="e">
        <f t="shared" ref="Q238" si="1718">IF((Q$3+Q237-Q236+2)&gt;0,(Q$3+Q237-Q236+2),0)</f>
        <v>#VALUE!</v>
      </c>
      <c r="R238" s="44" t="e">
        <f t="shared" ref="R238" si="1719">IF((R$3+R237-R236+2)&gt;0,(R$3+R237-R236+2),0)</f>
        <v>#VALUE!</v>
      </c>
      <c r="S238" s="44" t="e">
        <f t="shared" ref="S238" si="1720">IF((S$3+S237-S236+2)&gt;0,(S$3+S237-S236+2),0)</f>
        <v>#VALUE!</v>
      </c>
      <c r="T238" s="44" t="e">
        <f t="shared" ref="T238" si="1721">IF((T$3+T237-T236+2)&gt;0,(T$3+T237-T236+2),0)</f>
        <v>#VALUE!</v>
      </c>
      <c r="U238" s="44" t="e">
        <f t="shared" ref="U238" si="1722">IF((U$3+U237-U236+2)&gt;0,(U$3+U237-U236+2),0)</f>
        <v>#VALUE!</v>
      </c>
      <c r="V238" s="44" t="e">
        <f t="shared" ref="V238" si="1723">IF((V$3+V237-V236+2)&gt;0,(V$3+V237-V236+2),0)</f>
        <v>#VALUE!</v>
      </c>
      <c r="W238" s="44" t="e">
        <f t="shared" ref="W238" si="1724">IF((W$3+W237-W236+2)&gt;0,(W$3+W237-W236+2),0)</f>
        <v>#VALUE!</v>
      </c>
      <c r="X238" s="44" t="e">
        <f t="shared" ref="X238" si="1725">IF((X$3+X237-X236+2)&gt;0,(X$3+X237-X236+2),0)</f>
        <v>#VALUE!</v>
      </c>
      <c r="Y238" s="44" t="e">
        <f t="shared" ref="Y238" si="1726">IF((Y$3+Y237-Y236+2)&gt;0,(Y$3+Y237-Y236+2),0)</f>
        <v>#VALUE!</v>
      </c>
      <c r="Z238" s="44" t="e">
        <f t="shared" ref="Z238" si="1727">IF((Z$3+Z237-Z236+2)&gt;0,(Z$3+Z237-Z236+2),0)</f>
        <v>#VALUE!</v>
      </c>
      <c r="AA238" s="44" t="e">
        <f t="shared" ref="AA238" si="1728">IF((AA$3+AA237-AA236+2)&gt;0,(AA$3+AA237-AA236+2),0)</f>
        <v>#VALUE!</v>
      </c>
      <c r="AB238" s="13" t="e">
        <f>SUM(J238:AA238)</f>
        <v>#VALUE!</v>
      </c>
      <c r="AC238" s="14"/>
    </row>
    <row r="239" spans="1:29" ht="15" customHeight="1" x14ac:dyDescent="0.25">
      <c r="A239" s="120"/>
      <c r="B239" s="142"/>
      <c r="C239" s="145"/>
      <c r="D239" s="148"/>
      <c r="E239" s="151"/>
      <c r="F239" s="116">
        <f>Calcul!X239</f>
        <v>0</v>
      </c>
      <c r="G239" s="45" t="s">
        <v>7</v>
      </c>
      <c r="H239" s="42"/>
      <c r="I239" s="52"/>
      <c r="J239" s="7" t="str">
        <f>MID($H239,J$4,1)</f>
        <v/>
      </c>
      <c r="K239" s="6" t="str">
        <f t="shared" ref="K239:R239" si="1729">MID($H239,K$4,1)</f>
        <v/>
      </c>
      <c r="L239" s="6" t="str">
        <f t="shared" si="1729"/>
        <v/>
      </c>
      <c r="M239" s="6" t="str">
        <f t="shared" si="1729"/>
        <v/>
      </c>
      <c r="N239" s="6" t="str">
        <f t="shared" si="1729"/>
        <v/>
      </c>
      <c r="O239" s="6" t="str">
        <f t="shared" si="1729"/>
        <v/>
      </c>
      <c r="P239" s="6" t="str">
        <f t="shared" si="1729"/>
        <v/>
      </c>
      <c r="Q239" s="6" t="str">
        <f t="shared" si="1729"/>
        <v/>
      </c>
      <c r="R239" s="6" t="str">
        <f t="shared" si="1729"/>
        <v/>
      </c>
      <c r="S239" s="6" t="str">
        <f>MID($I239,J$4,1)</f>
        <v/>
      </c>
      <c r="T239" s="6" t="str">
        <f t="shared" ref="T239" si="1730">MID($I239,K$4,1)</f>
        <v/>
      </c>
      <c r="U239" s="6" t="str">
        <f t="shared" ref="U239" si="1731">MID($I239,L$4,1)</f>
        <v/>
      </c>
      <c r="V239" s="6" t="str">
        <f t="shared" ref="V239" si="1732">MID($I239,M$4,1)</f>
        <v/>
      </c>
      <c r="W239" s="6" t="str">
        <f t="shared" ref="W239" si="1733">MID($I239,N$4,1)</f>
        <v/>
      </c>
      <c r="X239" s="6" t="str">
        <f t="shared" ref="X239" si="1734">MID($I239,O$4,1)</f>
        <v/>
      </c>
      <c r="Y239" s="6" t="str">
        <f t="shared" ref="Y239" si="1735">MID($I239,P$4,1)</f>
        <v/>
      </c>
      <c r="Z239" s="6" t="str">
        <f t="shared" ref="Z239" si="1736">MID($I239,Q$4,1)</f>
        <v/>
      </c>
      <c r="AA239" s="6" t="str">
        <f t="shared" ref="AA239" si="1737">MID($I239,R$4,1)</f>
        <v/>
      </c>
      <c r="AB239" s="15"/>
      <c r="AC239" s="9" t="e">
        <f>J239+K239+L239+M239+N239+O239+P239+Q239+R239+S239+T239+U239+V239+W239+X239+Y239+Z239+AA239</f>
        <v>#VALUE!</v>
      </c>
    </row>
    <row r="240" spans="1:29" ht="15.75" customHeight="1" x14ac:dyDescent="0.25">
      <c r="A240" s="120"/>
      <c r="B240" s="143"/>
      <c r="C240" s="146"/>
      <c r="D240" s="149"/>
      <c r="E240" s="152"/>
      <c r="F240" s="117"/>
      <c r="G240" s="110" t="s">
        <v>9</v>
      </c>
      <c r="H240" s="111"/>
      <c r="I240" s="112"/>
      <c r="J240" s="23">
        <f>IF(($F239+0.5-(Calcul!$AC239*18))&gt;(J$2),1,0)+Calcul!$AC239</f>
        <v>0</v>
      </c>
      <c r="K240" s="10">
        <f>IF(($F239+0.5-(Calcul!$AC239*18))&gt;(K$2),1,0)+Calcul!$AC239</f>
        <v>0</v>
      </c>
      <c r="L240" s="10">
        <f>IF(($F239+0.5-(Calcul!$AC239*18))&gt;(L$2),1,0)+Calcul!$AC239</f>
        <v>0</v>
      </c>
      <c r="M240" s="10">
        <f>IF(($F239+0.5-(Calcul!$AC239*18))&gt;(M$2),1,0)+Calcul!$AC239</f>
        <v>0</v>
      </c>
      <c r="N240" s="10">
        <f>IF(($F239+0.5-(Calcul!$AC239*18))&gt;(N$2),1,0)+Calcul!$AC239</f>
        <v>0</v>
      </c>
      <c r="O240" s="10">
        <f>IF(($F239+0.5-(Calcul!$AC239*18))&gt;(O$2),1,0)+Calcul!$AC239</f>
        <v>0</v>
      </c>
      <c r="P240" s="10">
        <f>IF(($F239+0.5-(Calcul!$AC239*18))&gt;(P$2),1,0)+Calcul!$AC239</f>
        <v>0</v>
      </c>
      <c r="Q240" s="10">
        <f>IF(($F239+0.5-(Calcul!$AC239*18))&gt;(Q$2),1,0)+Calcul!$AC239</f>
        <v>0</v>
      </c>
      <c r="R240" s="10">
        <f>IF(($F239+0.5-(Calcul!$AC239*18))&gt;(R$2),1,0)+Calcul!$AC239</f>
        <v>0</v>
      </c>
      <c r="S240" s="10">
        <f>IF(($F239+0.5-(Calcul!$AC239*18))&gt;(S$2),1,0)+Calcul!$AC239</f>
        <v>0</v>
      </c>
      <c r="T240" s="10">
        <f>IF(($F239+0.5-(Calcul!$AC239*18))&gt;(T$2),1,0)+Calcul!$AC239</f>
        <v>0</v>
      </c>
      <c r="U240" s="10">
        <f>IF(($F239+0.5-(Calcul!$AC239*18))&gt;(U$2),1,0)+Calcul!$AC239</f>
        <v>0</v>
      </c>
      <c r="V240" s="10">
        <f>IF(($F239+0.5-(Calcul!$AC239*18))&gt;(V$2),1,0)+Calcul!$AC239</f>
        <v>0</v>
      </c>
      <c r="W240" s="10">
        <f>IF(($F239+0.5-(Calcul!$AC239*18))&gt;(W$2),1,0)+Calcul!$AC239</f>
        <v>0</v>
      </c>
      <c r="X240" s="10">
        <f>IF(($F239+0.5-(Calcul!$AC239*18))&gt;(X$2),1,0)+Calcul!$AC239</f>
        <v>0</v>
      </c>
      <c r="Y240" s="10">
        <f>IF(($F239+0.5-(Calcul!$AC239*18))&gt;(Y$2),1,0)+Calcul!$AC239</f>
        <v>0</v>
      </c>
      <c r="Z240" s="10">
        <f>IF(($F239+0.5-(Calcul!$AC239*18))&gt;(Z$2),1,0)+Calcul!$AC239</f>
        <v>0</v>
      </c>
      <c r="AA240" s="10">
        <f>IF(($F239+0.5-(Calcul!$AC239*18))&gt;(AA$2),1,0)+Calcul!$AC239</f>
        <v>0</v>
      </c>
      <c r="AB240" s="16"/>
      <c r="AC240" s="12"/>
    </row>
    <row r="241" spans="1:29" ht="15.75" customHeight="1" thickBot="1" x14ac:dyDescent="0.3">
      <c r="A241" s="121"/>
      <c r="B241" s="144"/>
      <c r="C241" s="147"/>
      <c r="D241" s="150"/>
      <c r="E241" s="153"/>
      <c r="F241" s="118"/>
      <c r="G241" s="113" t="s">
        <v>8</v>
      </c>
      <c r="H241" s="114"/>
      <c r="I241" s="115"/>
      <c r="J241" s="46" t="e">
        <f>IF((J$3+J240-J239+2)&gt;0,(J$3+J240-J239+2),0)</f>
        <v>#VALUE!</v>
      </c>
      <c r="K241" s="25" t="e">
        <f t="shared" ref="K241" si="1738">IF((K$3+K240-K239+2)&gt;0,(K$3+K240-K239+2),0)</f>
        <v>#VALUE!</v>
      </c>
      <c r="L241" s="25" t="e">
        <f t="shared" ref="L241" si="1739">IF((L$3+L240-L239+2)&gt;0,(L$3+L240-L239+2),0)</f>
        <v>#VALUE!</v>
      </c>
      <c r="M241" s="25" t="e">
        <f t="shared" ref="M241" si="1740">IF((M$3+M240-M239+2)&gt;0,(M$3+M240-M239+2),0)</f>
        <v>#VALUE!</v>
      </c>
      <c r="N241" s="25" t="e">
        <f t="shared" ref="N241" si="1741">IF((N$3+N240-N239+2)&gt;0,(N$3+N240-N239+2),0)</f>
        <v>#VALUE!</v>
      </c>
      <c r="O241" s="25" t="e">
        <f t="shared" ref="O241" si="1742">IF((O$3+O240-O239+2)&gt;0,(O$3+O240-O239+2),0)</f>
        <v>#VALUE!</v>
      </c>
      <c r="P241" s="25" t="e">
        <f t="shared" ref="P241" si="1743">IF((P$3+P240-P239+2)&gt;0,(P$3+P240-P239+2),0)</f>
        <v>#VALUE!</v>
      </c>
      <c r="Q241" s="25" t="e">
        <f t="shared" ref="Q241" si="1744">IF((Q$3+Q240-Q239+2)&gt;0,(Q$3+Q240-Q239+2),0)</f>
        <v>#VALUE!</v>
      </c>
      <c r="R241" s="25" t="e">
        <f t="shared" ref="R241" si="1745">IF((R$3+R240-R239+2)&gt;0,(R$3+R240-R239+2),0)</f>
        <v>#VALUE!</v>
      </c>
      <c r="S241" s="25" t="e">
        <f t="shared" ref="S241" si="1746">IF((S$3+S240-S239+2)&gt;0,(S$3+S240-S239+2),0)</f>
        <v>#VALUE!</v>
      </c>
      <c r="T241" s="25" t="e">
        <f t="shared" ref="T241" si="1747">IF((T$3+T240-T239+2)&gt;0,(T$3+T240-T239+2),0)</f>
        <v>#VALUE!</v>
      </c>
      <c r="U241" s="25" t="e">
        <f t="shared" ref="U241" si="1748">IF((U$3+U240-U239+2)&gt;0,(U$3+U240-U239+2),0)</f>
        <v>#VALUE!</v>
      </c>
      <c r="V241" s="25" t="e">
        <f t="shared" ref="V241" si="1749">IF((V$3+V240-V239+2)&gt;0,(V$3+V240-V239+2),0)</f>
        <v>#VALUE!</v>
      </c>
      <c r="W241" s="25" t="e">
        <f t="shared" ref="W241" si="1750">IF((W$3+W240-W239+2)&gt;0,(W$3+W240-W239+2),0)</f>
        <v>#VALUE!</v>
      </c>
      <c r="X241" s="25" t="e">
        <f t="shared" ref="X241" si="1751">IF((X$3+X240-X239+2)&gt;0,(X$3+X240-X239+2),0)</f>
        <v>#VALUE!</v>
      </c>
      <c r="Y241" s="25" t="e">
        <f t="shared" ref="Y241" si="1752">IF((Y$3+Y240-Y239+2)&gt;0,(Y$3+Y240-Y239+2),0)</f>
        <v>#VALUE!</v>
      </c>
      <c r="Z241" s="25" t="e">
        <f t="shared" ref="Z241" si="1753">IF((Z$3+Z240-Z239+2)&gt;0,(Z$3+Z240-Z239+2),0)</f>
        <v>#VALUE!</v>
      </c>
      <c r="AA241" s="25" t="e">
        <f t="shared" ref="AA241" si="1754">IF((AA$3+AA240-AA239+2)&gt;0,(AA$3+AA240-AA239+2),0)</f>
        <v>#VALUE!</v>
      </c>
      <c r="AB241" s="13" t="e">
        <f>SUM(J241:AA241)</f>
        <v>#VALUE!</v>
      </c>
      <c r="AC241" s="14"/>
    </row>
    <row r="242" spans="1:29" ht="15.75" thickBot="1" x14ac:dyDescent="0.3">
      <c r="E242" s="100"/>
      <c r="G242" s="154" t="s">
        <v>30</v>
      </c>
      <c r="H242" s="155"/>
      <c r="I242" s="155"/>
      <c r="J242" s="47" t="e">
        <f t="shared" ref="J242:AA242" si="1755">IF(J238&gt;J241,(J238*10)+J241,(J241*10)+J238)</f>
        <v>#VALUE!</v>
      </c>
      <c r="K242" s="48" t="e">
        <f t="shared" si="1755"/>
        <v>#VALUE!</v>
      </c>
      <c r="L242" s="48" t="e">
        <f t="shared" si="1755"/>
        <v>#VALUE!</v>
      </c>
      <c r="M242" s="48" t="e">
        <f t="shared" si="1755"/>
        <v>#VALUE!</v>
      </c>
      <c r="N242" s="48" t="e">
        <f t="shared" si="1755"/>
        <v>#VALUE!</v>
      </c>
      <c r="O242" s="48" t="e">
        <f t="shared" si="1755"/>
        <v>#VALUE!</v>
      </c>
      <c r="P242" s="48" t="e">
        <f t="shared" si="1755"/>
        <v>#VALUE!</v>
      </c>
      <c r="Q242" s="48" t="e">
        <f t="shared" si="1755"/>
        <v>#VALUE!</v>
      </c>
      <c r="R242" s="48" t="e">
        <f t="shared" si="1755"/>
        <v>#VALUE!</v>
      </c>
      <c r="S242" s="48" t="e">
        <f t="shared" si="1755"/>
        <v>#VALUE!</v>
      </c>
      <c r="T242" s="48" t="e">
        <f t="shared" si="1755"/>
        <v>#VALUE!</v>
      </c>
      <c r="U242" s="48" t="e">
        <f t="shared" si="1755"/>
        <v>#VALUE!</v>
      </c>
      <c r="V242" s="48" t="e">
        <f t="shared" si="1755"/>
        <v>#VALUE!</v>
      </c>
      <c r="W242" s="48" t="e">
        <f t="shared" si="1755"/>
        <v>#VALUE!</v>
      </c>
      <c r="X242" s="48" t="e">
        <f t="shared" si="1755"/>
        <v>#VALUE!</v>
      </c>
      <c r="Y242" s="48" t="e">
        <f t="shared" si="1755"/>
        <v>#VALUE!</v>
      </c>
      <c r="Z242" s="48" t="e">
        <f t="shared" si="1755"/>
        <v>#VALUE!</v>
      </c>
      <c r="AA242" s="49" t="e">
        <f t="shared" si="1755"/>
        <v>#VALUE!</v>
      </c>
      <c r="AB242" s="108" t="e">
        <f>SUM(J242:AA242)</f>
        <v>#VALUE!</v>
      </c>
      <c r="AC242" s="109"/>
    </row>
    <row r="243" spans="1:29" ht="15" customHeight="1" x14ac:dyDescent="0.25">
      <c r="A243" s="119">
        <v>35</v>
      </c>
      <c r="B243" s="142"/>
      <c r="C243" s="145"/>
      <c r="D243" s="148"/>
      <c r="E243" s="151"/>
      <c r="F243" s="116">
        <f>Calcul!X243</f>
        <v>0</v>
      </c>
      <c r="G243" s="41" t="s">
        <v>7</v>
      </c>
      <c r="H243" s="42"/>
      <c r="I243" s="52"/>
      <c r="J243" s="7" t="str">
        <f>MID($H243,J$4,1)</f>
        <v/>
      </c>
      <c r="K243" s="6" t="str">
        <f t="shared" ref="K243:R243" si="1756">MID($H243,K$4,1)</f>
        <v/>
      </c>
      <c r="L243" s="6" t="str">
        <f t="shared" si="1756"/>
        <v/>
      </c>
      <c r="M243" s="6" t="str">
        <f t="shared" si="1756"/>
        <v/>
      </c>
      <c r="N243" s="6" t="str">
        <f t="shared" si="1756"/>
        <v/>
      </c>
      <c r="O243" s="6" t="str">
        <f t="shared" si="1756"/>
        <v/>
      </c>
      <c r="P243" s="6" t="str">
        <f t="shared" si="1756"/>
        <v/>
      </c>
      <c r="Q243" s="6" t="str">
        <f t="shared" si="1756"/>
        <v/>
      </c>
      <c r="R243" s="6" t="str">
        <f t="shared" si="1756"/>
        <v/>
      </c>
      <c r="S243" s="6" t="str">
        <f>MID($I243,J$4,1)</f>
        <v/>
      </c>
      <c r="T243" s="6" t="str">
        <f t="shared" ref="T243" si="1757">MID($I243,K$4,1)</f>
        <v/>
      </c>
      <c r="U243" s="6" t="str">
        <f t="shared" ref="U243" si="1758">MID($I243,L$4,1)</f>
        <v/>
      </c>
      <c r="V243" s="6" t="str">
        <f t="shared" ref="V243" si="1759">MID($I243,M$4,1)</f>
        <v/>
      </c>
      <c r="W243" s="6" t="str">
        <f t="shared" ref="W243" si="1760">MID($I243,N$4,1)</f>
        <v/>
      </c>
      <c r="X243" s="6" t="str">
        <f t="shared" ref="X243" si="1761">MID($I243,O$4,1)</f>
        <v/>
      </c>
      <c r="Y243" s="6" t="str">
        <f t="shared" ref="Y243" si="1762">MID($I243,P$4,1)</f>
        <v/>
      </c>
      <c r="Z243" s="6" t="str">
        <f t="shared" ref="Z243" si="1763">MID($I243,Q$4,1)</f>
        <v/>
      </c>
      <c r="AA243" s="6" t="str">
        <f t="shared" ref="AA243" si="1764">MID($I243,R$4,1)</f>
        <v/>
      </c>
      <c r="AB243" s="8"/>
      <c r="AC243" s="9" t="e">
        <f>J243+K243+L243+M243+N243+O243+P243+Q243+R243+S243+T243+U243+V243+W243+X243+Y243+Z243+AA243</f>
        <v>#VALUE!</v>
      </c>
    </row>
    <row r="244" spans="1:29" ht="15.75" customHeight="1" x14ac:dyDescent="0.25">
      <c r="A244" s="120"/>
      <c r="B244" s="143"/>
      <c r="C244" s="146"/>
      <c r="D244" s="149"/>
      <c r="E244" s="152"/>
      <c r="F244" s="117"/>
      <c r="G244" s="122" t="s">
        <v>9</v>
      </c>
      <c r="H244" s="123"/>
      <c r="I244" s="124"/>
      <c r="J244" s="23">
        <f>IF(($F243+0.5-(Calcul!$AC243*18))&gt;(J$2),1,0)+Calcul!$AC243</f>
        <v>0</v>
      </c>
      <c r="K244" s="10">
        <f>IF(($F243+0.5-(Calcul!$AC243*18))&gt;(K$2),1,0)+Calcul!$AC243</f>
        <v>0</v>
      </c>
      <c r="L244" s="10">
        <f>IF(($F243+0.5-(Calcul!$AC243*18))&gt;(L$2),1,0)+Calcul!$AC243</f>
        <v>0</v>
      </c>
      <c r="M244" s="10">
        <f>IF(($F243+0.5-(Calcul!$AC243*18))&gt;(M$2),1,0)+Calcul!$AC243</f>
        <v>0</v>
      </c>
      <c r="N244" s="10">
        <f>IF(($F243+0.5-(Calcul!$AC243*18))&gt;(N$2),1,0)+Calcul!$AC243</f>
        <v>0</v>
      </c>
      <c r="O244" s="10">
        <f>IF(($F243+0.5-(Calcul!$AC243*18))&gt;(O$2),1,0)+Calcul!$AC243</f>
        <v>0</v>
      </c>
      <c r="P244" s="10">
        <f>IF(($F243+0.5-(Calcul!$AC243*18))&gt;(P$2),1,0)+Calcul!$AC243</f>
        <v>0</v>
      </c>
      <c r="Q244" s="10">
        <f>IF(($F243+0.5-(Calcul!$AC243*18))&gt;(Q$2),1,0)+Calcul!$AC243</f>
        <v>0</v>
      </c>
      <c r="R244" s="10">
        <f>IF(($F243+0.5-(Calcul!$AC243*18))&gt;(R$2),1,0)+Calcul!$AC243</f>
        <v>0</v>
      </c>
      <c r="S244" s="10">
        <f>IF(($F243+0.5-(Calcul!$AC243*18))&gt;(S$2),1,0)+Calcul!$AC243</f>
        <v>0</v>
      </c>
      <c r="T244" s="10">
        <f>IF(($F243+0.5-(Calcul!$AC243*18))&gt;(T$2),1,0)+Calcul!$AC243</f>
        <v>0</v>
      </c>
      <c r="U244" s="10">
        <f>IF(($F243+0.5-(Calcul!$AC243*18))&gt;(U$2),1,0)+Calcul!$AC243</f>
        <v>0</v>
      </c>
      <c r="V244" s="10">
        <f>IF(($F243+0.5-(Calcul!$AC243*18))&gt;(V$2),1,0)+Calcul!$AC243</f>
        <v>0</v>
      </c>
      <c r="W244" s="10">
        <f>IF(($F243+0.5-(Calcul!$AC243*18))&gt;(W$2),1,0)+Calcul!$AC243</f>
        <v>0</v>
      </c>
      <c r="X244" s="10">
        <f>IF(($F243+0.5-(Calcul!$AC243*18))&gt;(X$2),1,0)+Calcul!$AC243</f>
        <v>0</v>
      </c>
      <c r="Y244" s="10">
        <f>IF(($F243+0.5-(Calcul!$AC243*18))&gt;(Y$2),1,0)+Calcul!$AC243</f>
        <v>0</v>
      </c>
      <c r="Z244" s="10">
        <f>IF(($F243+0.5-(Calcul!$AC243*18))&gt;(Z$2),1,0)+Calcul!$AC243</f>
        <v>0</v>
      </c>
      <c r="AA244" s="10">
        <f>IF(($F243+0.5-(Calcul!$AC243*18))&gt;(AA$2),1,0)+Calcul!$AC243</f>
        <v>0</v>
      </c>
      <c r="AB244" s="11"/>
      <c r="AC244" s="12"/>
    </row>
    <row r="245" spans="1:29" ht="15.75" customHeight="1" thickBot="1" x14ac:dyDescent="0.3">
      <c r="A245" s="120"/>
      <c r="B245" s="144"/>
      <c r="C245" s="147"/>
      <c r="D245" s="150"/>
      <c r="E245" s="153"/>
      <c r="F245" s="118"/>
      <c r="G245" s="125" t="s">
        <v>8</v>
      </c>
      <c r="H245" s="126"/>
      <c r="I245" s="127"/>
      <c r="J245" s="43" t="e">
        <f>IF((J$3+J244-J243+2)&gt;0,(J$3+J244-J243+2),0)</f>
        <v>#VALUE!</v>
      </c>
      <c r="K245" s="44" t="e">
        <f t="shared" ref="K245" si="1765">IF((K$3+K244-K243+2)&gt;0,(K$3+K244-K243+2),0)</f>
        <v>#VALUE!</v>
      </c>
      <c r="L245" s="44" t="e">
        <f t="shared" ref="L245" si="1766">IF((L$3+L244-L243+2)&gt;0,(L$3+L244-L243+2),0)</f>
        <v>#VALUE!</v>
      </c>
      <c r="M245" s="44" t="e">
        <f t="shared" ref="M245" si="1767">IF((M$3+M244-M243+2)&gt;0,(M$3+M244-M243+2),0)</f>
        <v>#VALUE!</v>
      </c>
      <c r="N245" s="44" t="e">
        <f t="shared" ref="N245" si="1768">IF((N$3+N244-N243+2)&gt;0,(N$3+N244-N243+2),0)</f>
        <v>#VALUE!</v>
      </c>
      <c r="O245" s="44" t="e">
        <f t="shared" ref="O245" si="1769">IF((O$3+O244-O243+2)&gt;0,(O$3+O244-O243+2),0)</f>
        <v>#VALUE!</v>
      </c>
      <c r="P245" s="44" t="e">
        <f t="shared" ref="P245" si="1770">IF((P$3+P244-P243+2)&gt;0,(P$3+P244-P243+2),0)</f>
        <v>#VALUE!</v>
      </c>
      <c r="Q245" s="44" t="e">
        <f t="shared" ref="Q245" si="1771">IF((Q$3+Q244-Q243+2)&gt;0,(Q$3+Q244-Q243+2),0)</f>
        <v>#VALUE!</v>
      </c>
      <c r="R245" s="44" t="e">
        <f t="shared" ref="R245" si="1772">IF((R$3+R244-R243+2)&gt;0,(R$3+R244-R243+2),0)</f>
        <v>#VALUE!</v>
      </c>
      <c r="S245" s="44" t="e">
        <f t="shared" ref="S245" si="1773">IF((S$3+S244-S243+2)&gt;0,(S$3+S244-S243+2),0)</f>
        <v>#VALUE!</v>
      </c>
      <c r="T245" s="44" t="e">
        <f t="shared" ref="T245" si="1774">IF((T$3+T244-T243+2)&gt;0,(T$3+T244-T243+2),0)</f>
        <v>#VALUE!</v>
      </c>
      <c r="U245" s="44" t="e">
        <f t="shared" ref="U245" si="1775">IF((U$3+U244-U243+2)&gt;0,(U$3+U244-U243+2),0)</f>
        <v>#VALUE!</v>
      </c>
      <c r="V245" s="44" t="e">
        <f t="shared" ref="V245" si="1776">IF((V$3+V244-V243+2)&gt;0,(V$3+V244-V243+2),0)</f>
        <v>#VALUE!</v>
      </c>
      <c r="W245" s="44" t="e">
        <f t="shared" ref="W245" si="1777">IF((W$3+W244-W243+2)&gt;0,(W$3+W244-W243+2),0)</f>
        <v>#VALUE!</v>
      </c>
      <c r="X245" s="44" t="e">
        <f t="shared" ref="X245" si="1778">IF((X$3+X244-X243+2)&gt;0,(X$3+X244-X243+2),0)</f>
        <v>#VALUE!</v>
      </c>
      <c r="Y245" s="44" t="e">
        <f t="shared" ref="Y245" si="1779">IF((Y$3+Y244-Y243+2)&gt;0,(Y$3+Y244-Y243+2),0)</f>
        <v>#VALUE!</v>
      </c>
      <c r="Z245" s="44" t="e">
        <f t="shared" ref="Z245" si="1780">IF((Z$3+Z244-Z243+2)&gt;0,(Z$3+Z244-Z243+2),0)</f>
        <v>#VALUE!</v>
      </c>
      <c r="AA245" s="44" t="e">
        <f t="shared" ref="AA245" si="1781">IF((AA$3+AA244-AA243+2)&gt;0,(AA$3+AA244-AA243+2),0)</f>
        <v>#VALUE!</v>
      </c>
      <c r="AB245" s="13" t="e">
        <f>SUM(J245:AA245)</f>
        <v>#VALUE!</v>
      </c>
      <c r="AC245" s="14"/>
    </row>
    <row r="246" spans="1:29" ht="15" customHeight="1" x14ac:dyDescent="0.25">
      <c r="A246" s="120"/>
      <c r="B246" s="142"/>
      <c r="C246" s="145"/>
      <c r="D246" s="148"/>
      <c r="E246" s="151"/>
      <c r="F246" s="116">
        <f>Calcul!X246</f>
        <v>0</v>
      </c>
      <c r="G246" s="45" t="s">
        <v>7</v>
      </c>
      <c r="H246" s="42"/>
      <c r="I246" s="52"/>
      <c r="J246" s="7" t="str">
        <f>MID($H246,J$4,1)</f>
        <v/>
      </c>
      <c r="K246" s="6" t="str">
        <f t="shared" ref="K246:R246" si="1782">MID($H246,K$4,1)</f>
        <v/>
      </c>
      <c r="L246" s="6" t="str">
        <f t="shared" si="1782"/>
        <v/>
      </c>
      <c r="M246" s="6" t="str">
        <f t="shared" si="1782"/>
        <v/>
      </c>
      <c r="N246" s="6" t="str">
        <f t="shared" si="1782"/>
        <v/>
      </c>
      <c r="O246" s="6" t="str">
        <f t="shared" si="1782"/>
        <v/>
      </c>
      <c r="P246" s="6" t="str">
        <f t="shared" si="1782"/>
        <v/>
      </c>
      <c r="Q246" s="6" t="str">
        <f t="shared" si="1782"/>
        <v/>
      </c>
      <c r="R246" s="6" t="str">
        <f t="shared" si="1782"/>
        <v/>
      </c>
      <c r="S246" s="6" t="str">
        <f>MID($I246,J$4,1)</f>
        <v/>
      </c>
      <c r="T246" s="6" t="str">
        <f t="shared" ref="T246" si="1783">MID($I246,K$4,1)</f>
        <v/>
      </c>
      <c r="U246" s="6" t="str">
        <f t="shared" ref="U246" si="1784">MID($I246,L$4,1)</f>
        <v/>
      </c>
      <c r="V246" s="6" t="str">
        <f t="shared" ref="V246" si="1785">MID($I246,M$4,1)</f>
        <v/>
      </c>
      <c r="W246" s="6" t="str">
        <f t="shared" ref="W246" si="1786">MID($I246,N$4,1)</f>
        <v/>
      </c>
      <c r="X246" s="6" t="str">
        <f t="shared" ref="X246" si="1787">MID($I246,O$4,1)</f>
        <v/>
      </c>
      <c r="Y246" s="6" t="str">
        <f t="shared" ref="Y246" si="1788">MID($I246,P$4,1)</f>
        <v/>
      </c>
      <c r="Z246" s="6" t="str">
        <f t="shared" ref="Z246" si="1789">MID($I246,Q$4,1)</f>
        <v/>
      </c>
      <c r="AA246" s="6" t="str">
        <f t="shared" ref="AA246" si="1790">MID($I246,R$4,1)</f>
        <v/>
      </c>
      <c r="AB246" s="15"/>
      <c r="AC246" s="9" t="e">
        <f>J246+K246+L246+M246+N246+O246+P246+Q246+R246+S246+T246+U246+V246+W246+X246+Y246+Z246+AA246</f>
        <v>#VALUE!</v>
      </c>
    </row>
    <row r="247" spans="1:29" ht="15.75" customHeight="1" x14ac:dyDescent="0.25">
      <c r="A247" s="120"/>
      <c r="B247" s="143"/>
      <c r="C247" s="146"/>
      <c r="D247" s="149"/>
      <c r="E247" s="152"/>
      <c r="F247" s="117"/>
      <c r="G247" s="110" t="s">
        <v>9</v>
      </c>
      <c r="H247" s="111"/>
      <c r="I247" s="112"/>
      <c r="J247" s="23">
        <f>IF(($F246+0.5-(Calcul!$AC246*18))&gt;(J$2),1,0)+Calcul!$AC246</f>
        <v>0</v>
      </c>
      <c r="K247" s="10">
        <f>IF(($F246+0.5-(Calcul!$AC246*18))&gt;(K$2),1,0)+Calcul!$AC246</f>
        <v>0</v>
      </c>
      <c r="L247" s="10">
        <f>IF(($F246+0.5-(Calcul!$AC246*18))&gt;(L$2),1,0)+Calcul!$AC246</f>
        <v>0</v>
      </c>
      <c r="M247" s="10">
        <f>IF(($F246+0.5-(Calcul!$AC246*18))&gt;(M$2),1,0)+Calcul!$AC246</f>
        <v>0</v>
      </c>
      <c r="N247" s="10">
        <f>IF(($F246+0.5-(Calcul!$AC246*18))&gt;(N$2),1,0)+Calcul!$AC246</f>
        <v>0</v>
      </c>
      <c r="O247" s="10">
        <f>IF(($F246+0.5-(Calcul!$AC246*18))&gt;(O$2),1,0)+Calcul!$AC246</f>
        <v>0</v>
      </c>
      <c r="P247" s="10">
        <f>IF(($F246+0.5-(Calcul!$AC246*18))&gt;(P$2),1,0)+Calcul!$AC246</f>
        <v>0</v>
      </c>
      <c r="Q247" s="10">
        <f>IF(($F246+0.5-(Calcul!$AC246*18))&gt;(Q$2),1,0)+Calcul!$AC246</f>
        <v>0</v>
      </c>
      <c r="R247" s="10">
        <f>IF(($F246+0.5-(Calcul!$AC246*18))&gt;(R$2),1,0)+Calcul!$AC246</f>
        <v>0</v>
      </c>
      <c r="S247" s="10">
        <f>IF(($F246+0.5-(Calcul!$AC246*18))&gt;(S$2),1,0)+Calcul!$AC246</f>
        <v>0</v>
      </c>
      <c r="T247" s="10">
        <f>IF(($F246+0.5-(Calcul!$AC246*18))&gt;(T$2),1,0)+Calcul!$AC246</f>
        <v>0</v>
      </c>
      <c r="U247" s="10">
        <f>IF(($F246+0.5-(Calcul!$AC246*18))&gt;(U$2),1,0)+Calcul!$AC246</f>
        <v>0</v>
      </c>
      <c r="V247" s="10">
        <f>IF(($F246+0.5-(Calcul!$AC246*18))&gt;(V$2),1,0)+Calcul!$AC246</f>
        <v>0</v>
      </c>
      <c r="W247" s="10">
        <f>IF(($F246+0.5-(Calcul!$AC246*18))&gt;(W$2),1,0)+Calcul!$AC246</f>
        <v>0</v>
      </c>
      <c r="X247" s="10">
        <f>IF(($F246+0.5-(Calcul!$AC246*18))&gt;(X$2),1,0)+Calcul!$AC246</f>
        <v>0</v>
      </c>
      <c r="Y247" s="10">
        <f>IF(($F246+0.5-(Calcul!$AC246*18))&gt;(Y$2),1,0)+Calcul!$AC246</f>
        <v>0</v>
      </c>
      <c r="Z247" s="10">
        <f>IF(($F246+0.5-(Calcul!$AC246*18))&gt;(Z$2),1,0)+Calcul!$AC246</f>
        <v>0</v>
      </c>
      <c r="AA247" s="10">
        <f>IF(($F246+0.5-(Calcul!$AC246*18))&gt;(AA$2),1,0)+Calcul!$AC246</f>
        <v>0</v>
      </c>
      <c r="AB247" s="16"/>
      <c r="AC247" s="12"/>
    </row>
    <row r="248" spans="1:29" ht="15.75" customHeight="1" thickBot="1" x14ac:dyDescent="0.3">
      <c r="A248" s="121"/>
      <c r="B248" s="144"/>
      <c r="C248" s="147"/>
      <c r="D248" s="150"/>
      <c r="E248" s="153"/>
      <c r="F248" s="118"/>
      <c r="G248" s="113" t="s">
        <v>8</v>
      </c>
      <c r="H248" s="114"/>
      <c r="I248" s="115"/>
      <c r="J248" s="46" t="e">
        <f>IF((J$3+J247-J246+2)&gt;0,(J$3+J247-J246+2),0)</f>
        <v>#VALUE!</v>
      </c>
      <c r="K248" s="25" t="e">
        <f t="shared" ref="K248" si="1791">IF((K$3+K247-K246+2)&gt;0,(K$3+K247-K246+2),0)</f>
        <v>#VALUE!</v>
      </c>
      <c r="L248" s="25" t="e">
        <f t="shared" ref="L248" si="1792">IF((L$3+L247-L246+2)&gt;0,(L$3+L247-L246+2),0)</f>
        <v>#VALUE!</v>
      </c>
      <c r="M248" s="25" t="e">
        <f t="shared" ref="M248" si="1793">IF((M$3+M247-M246+2)&gt;0,(M$3+M247-M246+2),0)</f>
        <v>#VALUE!</v>
      </c>
      <c r="N248" s="25" t="e">
        <f t="shared" ref="N248" si="1794">IF((N$3+N247-N246+2)&gt;0,(N$3+N247-N246+2),0)</f>
        <v>#VALUE!</v>
      </c>
      <c r="O248" s="25" t="e">
        <f t="shared" ref="O248" si="1795">IF((O$3+O247-O246+2)&gt;0,(O$3+O247-O246+2),0)</f>
        <v>#VALUE!</v>
      </c>
      <c r="P248" s="25" t="e">
        <f t="shared" ref="P248" si="1796">IF((P$3+P247-P246+2)&gt;0,(P$3+P247-P246+2),0)</f>
        <v>#VALUE!</v>
      </c>
      <c r="Q248" s="25" t="e">
        <f t="shared" ref="Q248" si="1797">IF((Q$3+Q247-Q246+2)&gt;0,(Q$3+Q247-Q246+2),0)</f>
        <v>#VALUE!</v>
      </c>
      <c r="R248" s="25" t="e">
        <f t="shared" ref="R248" si="1798">IF((R$3+R247-R246+2)&gt;0,(R$3+R247-R246+2),0)</f>
        <v>#VALUE!</v>
      </c>
      <c r="S248" s="25" t="e">
        <f t="shared" ref="S248" si="1799">IF((S$3+S247-S246+2)&gt;0,(S$3+S247-S246+2),0)</f>
        <v>#VALUE!</v>
      </c>
      <c r="T248" s="25" t="e">
        <f t="shared" ref="T248" si="1800">IF((T$3+T247-T246+2)&gt;0,(T$3+T247-T246+2),0)</f>
        <v>#VALUE!</v>
      </c>
      <c r="U248" s="25" t="e">
        <f t="shared" ref="U248" si="1801">IF((U$3+U247-U246+2)&gt;0,(U$3+U247-U246+2),0)</f>
        <v>#VALUE!</v>
      </c>
      <c r="V248" s="25" t="e">
        <f t="shared" ref="V248" si="1802">IF((V$3+V247-V246+2)&gt;0,(V$3+V247-V246+2),0)</f>
        <v>#VALUE!</v>
      </c>
      <c r="W248" s="25" t="e">
        <f t="shared" ref="W248" si="1803">IF((W$3+W247-W246+2)&gt;0,(W$3+W247-W246+2),0)</f>
        <v>#VALUE!</v>
      </c>
      <c r="X248" s="25" t="e">
        <f t="shared" ref="X248" si="1804">IF((X$3+X247-X246+2)&gt;0,(X$3+X247-X246+2),0)</f>
        <v>#VALUE!</v>
      </c>
      <c r="Y248" s="25" t="e">
        <f t="shared" ref="Y248" si="1805">IF((Y$3+Y247-Y246+2)&gt;0,(Y$3+Y247-Y246+2),0)</f>
        <v>#VALUE!</v>
      </c>
      <c r="Z248" s="25" t="e">
        <f t="shared" ref="Z248" si="1806">IF((Z$3+Z247-Z246+2)&gt;0,(Z$3+Z247-Z246+2),0)</f>
        <v>#VALUE!</v>
      </c>
      <c r="AA248" s="25" t="e">
        <f t="shared" ref="AA248" si="1807">IF((AA$3+AA247-AA246+2)&gt;0,(AA$3+AA247-AA246+2),0)</f>
        <v>#VALUE!</v>
      </c>
      <c r="AB248" s="13" t="e">
        <f>SUM(J248:AA248)</f>
        <v>#VALUE!</v>
      </c>
      <c r="AC248" s="14"/>
    </row>
    <row r="249" spans="1:29" ht="15.75" thickBot="1" x14ac:dyDescent="0.3">
      <c r="E249" s="100"/>
      <c r="G249" s="154" t="s">
        <v>30</v>
      </c>
      <c r="H249" s="155"/>
      <c r="I249" s="155"/>
      <c r="J249" s="47" t="e">
        <f t="shared" ref="J249:AA249" si="1808">IF(J245&gt;J248,(J245*10)+J248,(J248*10)+J245)</f>
        <v>#VALUE!</v>
      </c>
      <c r="K249" s="48" t="e">
        <f t="shared" si="1808"/>
        <v>#VALUE!</v>
      </c>
      <c r="L249" s="48" t="e">
        <f t="shared" si="1808"/>
        <v>#VALUE!</v>
      </c>
      <c r="M249" s="48" t="e">
        <f t="shared" si="1808"/>
        <v>#VALUE!</v>
      </c>
      <c r="N249" s="48" t="e">
        <f t="shared" si="1808"/>
        <v>#VALUE!</v>
      </c>
      <c r="O249" s="48" t="e">
        <f t="shared" si="1808"/>
        <v>#VALUE!</v>
      </c>
      <c r="P249" s="48" t="e">
        <f t="shared" si="1808"/>
        <v>#VALUE!</v>
      </c>
      <c r="Q249" s="48" t="e">
        <f t="shared" si="1808"/>
        <v>#VALUE!</v>
      </c>
      <c r="R249" s="48" t="e">
        <f t="shared" si="1808"/>
        <v>#VALUE!</v>
      </c>
      <c r="S249" s="48" t="e">
        <f t="shared" si="1808"/>
        <v>#VALUE!</v>
      </c>
      <c r="T249" s="48" t="e">
        <f t="shared" si="1808"/>
        <v>#VALUE!</v>
      </c>
      <c r="U249" s="48" t="e">
        <f t="shared" si="1808"/>
        <v>#VALUE!</v>
      </c>
      <c r="V249" s="48" t="e">
        <f t="shared" si="1808"/>
        <v>#VALUE!</v>
      </c>
      <c r="W249" s="48" t="e">
        <f t="shared" si="1808"/>
        <v>#VALUE!</v>
      </c>
      <c r="X249" s="48" t="e">
        <f t="shared" si="1808"/>
        <v>#VALUE!</v>
      </c>
      <c r="Y249" s="48" t="e">
        <f t="shared" si="1808"/>
        <v>#VALUE!</v>
      </c>
      <c r="Z249" s="48" t="e">
        <f t="shared" si="1808"/>
        <v>#VALUE!</v>
      </c>
      <c r="AA249" s="49" t="e">
        <f t="shared" si="1808"/>
        <v>#VALUE!</v>
      </c>
      <c r="AB249" s="108" t="e">
        <f>SUM(J249:AA249)</f>
        <v>#VALUE!</v>
      </c>
      <c r="AC249" s="109"/>
    </row>
    <row r="250" spans="1:29" ht="15" customHeight="1" x14ac:dyDescent="0.25">
      <c r="A250" s="119">
        <v>36</v>
      </c>
      <c r="B250" s="142"/>
      <c r="C250" s="145"/>
      <c r="D250" s="148"/>
      <c r="E250" s="151"/>
      <c r="F250" s="116">
        <f>Calcul!X250</f>
        <v>0</v>
      </c>
      <c r="G250" s="41" t="s">
        <v>7</v>
      </c>
      <c r="H250" s="42"/>
      <c r="I250" s="52"/>
      <c r="J250" s="7" t="str">
        <f>MID($H250,J$4,1)</f>
        <v/>
      </c>
      <c r="K250" s="6" t="str">
        <f t="shared" ref="K250:R250" si="1809">MID($H250,K$4,1)</f>
        <v/>
      </c>
      <c r="L250" s="6" t="str">
        <f t="shared" si="1809"/>
        <v/>
      </c>
      <c r="M250" s="6" t="str">
        <f t="shared" si="1809"/>
        <v/>
      </c>
      <c r="N250" s="6" t="str">
        <f t="shared" si="1809"/>
        <v/>
      </c>
      <c r="O250" s="6" t="str">
        <f t="shared" si="1809"/>
        <v/>
      </c>
      <c r="P250" s="6" t="str">
        <f t="shared" si="1809"/>
        <v/>
      </c>
      <c r="Q250" s="6" t="str">
        <f t="shared" si="1809"/>
        <v/>
      </c>
      <c r="R250" s="6" t="str">
        <f t="shared" si="1809"/>
        <v/>
      </c>
      <c r="S250" s="6" t="str">
        <f>MID($I250,J$4,1)</f>
        <v/>
      </c>
      <c r="T250" s="6" t="str">
        <f t="shared" ref="T250" si="1810">MID($I250,K$4,1)</f>
        <v/>
      </c>
      <c r="U250" s="6" t="str">
        <f t="shared" ref="U250" si="1811">MID($I250,L$4,1)</f>
        <v/>
      </c>
      <c r="V250" s="6" t="str">
        <f t="shared" ref="V250" si="1812">MID($I250,M$4,1)</f>
        <v/>
      </c>
      <c r="W250" s="6" t="str">
        <f t="shared" ref="W250" si="1813">MID($I250,N$4,1)</f>
        <v/>
      </c>
      <c r="X250" s="6" t="str">
        <f t="shared" ref="X250" si="1814">MID($I250,O$4,1)</f>
        <v/>
      </c>
      <c r="Y250" s="6" t="str">
        <f t="shared" ref="Y250" si="1815">MID($I250,P$4,1)</f>
        <v/>
      </c>
      <c r="Z250" s="6" t="str">
        <f t="shared" ref="Z250" si="1816">MID($I250,Q$4,1)</f>
        <v/>
      </c>
      <c r="AA250" s="6" t="str">
        <f t="shared" ref="AA250" si="1817">MID($I250,R$4,1)</f>
        <v/>
      </c>
      <c r="AB250" s="8"/>
      <c r="AC250" s="9" t="e">
        <f>J250+K250+L250+M250+N250+O250+P250+Q250+R250+S250+T250+U250+V250+W250+X250+Y250+Z250+AA250</f>
        <v>#VALUE!</v>
      </c>
    </row>
    <row r="251" spans="1:29" ht="15.75" customHeight="1" x14ac:dyDescent="0.25">
      <c r="A251" s="120"/>
      <c r="B251" s="143"/>
      <c r="C251" s="146"/>
      <c r="D251" s="149"/>
      <c r="E251" s="152"/>
      <c r="F251" s="117"/>
      <c r="G251" s="122" t="s">
        <v>9</v>
      </c>
      <c r="H251" s="123"/>
      <c r="I251" s="124"/>
      <c r="J251" s="23">
        <f>IF(($F250+0.5-(Calcul!$AC250*18))&gt;(J$2),1,0)+Calcul!$AC250</f>
        <v>0</v>
      </c>
      <c r="K251" s="10">
        <f>IF(($F250+0.5-(Calcul!$AC250*18))&gt;(K$2),1,0)+Calcul!$AC250</f>
        <v>0</v>
      </c>
      <c r="L251" s="10">
        <f>IF(($F250+0.5-(Calcul!$AC250*18))&gt;(L$2),1,0)+Calcul!$AC250</f>
        <v>0</v>
      </c>
      <c r="M251" s="10">
        <f>IF(($F250+0.5-(Calcul!$AC250*18))&gt;(M$2),1,0)+Calcul!$AC250</f>
        <v>0</v>
      </c>
      <c r="N251" s="10">
        <f>IF(($F250+0.5-(Calcul!$AC250*18))&gt;(N$2),1,0)+Calcul!$AC250</f>
        <v>0</v>
      </c>
      <c r="O251" s="10">
        <f>IF(($F250+0.5-(Calcul!$AC250*18))&gt;(O$2),1,0)+Calcul!$AC250</f>
        <v>0</v>
      </c>
      <c r="P251" s="10">
        <f>IF(($F250+0.5-(Calcul!$AC250*18))&gt;(P$2),1,0)+Calcul!$AC250</f>
        <v>0</v>
      </c>
      <c r="Q251" s="10">
        <f>IF(($F250+0.5-(Calcul!$AC250*18))&gt;(Q$2),1,0)+Calcul!$AC250</f>
        <v>0</v>
      </c>
      <c r="R251" s="10">
        <f>IF(($F250+0.5-(Calcul!$AC250*18))&gt;(R$2),1,0)+Calcul!$AC250</f>
        <v>0</v>
      </c>
      <c r="S251" s="10">
        <f>IF(($F250+0.5-(Calcul!$AC250*18))&gt;(S$2),1,0)+Calcul!$AC250</f>
        <v>0</v>
      </c>
      <c r="T251" s="10">
        <f>IF(($F250+0.5-(Calcul!$AC250*18))&gt;(T$2),1,0)+Calcul!$AC250</f>
        <v>0</v>
      </c>
      <c r="U251" s="10">
        <f>IF(($F250+0.5-(Calcul!$AC250*18))&gt;(U$2),1,0)+Calcul!$AC250</f>
        <v>0</v>
      </c>
      <c r="V251" s="10">
        <f>IF(($F250+0.5-(Calcul!$AC250*18))&gt;(V$2),1,0)+Calcul!$AC250</f>
        <v>0</v>
      </c>
      <c r="W251" s="10">
        <f>IF(($F250+0.5-(Calcul!$AC250*18))&gt;(W$2),1,0)+Calcul!$AC250</f>
        <v>0</v>
      </c>
      <c r="X251" s="10">
        <f>IF(($F250+0.5-(Calcul!$AC250*18))&gt;(X$2),1,0)+Calcul!$AC250</f>
        <v>0</v>
      </c>
      <c r="Y251" s="10">
        <f>IF(($F250+0.5-(Calcul!$AC250*18))&gt;(Y$2),1,0)+Calcul!$AC250</f>
        <v>0</v>
      </c>
      <c r="Z251" s="10">
        <f>IF(($F250+0.5-(Calcul!$AC250*18))&gt;(Z$2),1,0)+Calcul!$AC250</f>
        <v>0</v>
      </c>
      <c r="AA251" s="10">
        <f>IF(($F250+0.5-(Calcul!$AC250*18))&gt;(AA$2),1,0)+Calcul!$AC250</f>
        <v>0</v>
      </c>
      <c r="AB251" s="11"/>
      <c r="AC251" s="12"/>
    </row>
    <row r="252" spans="1:29" ht="15.75" customHeight="1" thickBot="1" x14ac:dyDescent="0.3">
      <c r="A252" s="120"/>
      <c r="B252" s="144"/>
      <c r="C252" s="147"/>
      <c r="D252" s="150"/>
      <c r="E252" s="153"/>
      <c r="F252" s="118"/>
      <c r="G252" s="125" t="s">
        <v>8</v>
      </c>
      <c r="H252" s="126"/>
      <c r="I252" s="127"/>
      <c r="J252" s="43" t="e">
        <f>IF((J$3+J251-J250+2)&gt;0,(J$3+J251-J250+2),0)</f>
        <v>#VALUE!</v>
      </c>
      <c r="K252" s="44" t="e">
        <f t="shared" ref="K252" si="1818">IF((K$3+K251-K250+2)&gt;0,(K$3+K251-K250+2),0)</f>
        <v>#VALUE!</v>
      </c>
      <c r="L252" s="44" t="e">
        <f t="shared" ref="L252" si="1819">IF((L$3+L251-L250+2)&gt;0,(L$3+L251-L250+2),0)</f>
        <v>#VALUE!</v>
      </c>
      <c r="M252" s="44" t="e">
        <f t="shared" ref="M252" si="1820">IF((M$3+M251-M250+2)&gt;0,(M$3+M251-M250+2),0)</f>
        <v>#VALUE!</v>
      </c>
      <c r="N252" s="44" t="e">
        <f t="shared" ref="N252" si="1821">IF((N$3+N251-N250+2)&gt;0,(N$3+N251-N250+2),0)</f>
        <v>#VALUE!</v>
      </c>
      <c r="O252" s="44" t="e">
        <f t="shared" ref="O252" si="1822">IF((O$3+O251-O250+2)&gt;0,(O$3+O251-O250+2),0)</f>
        <v>#VALUE!</v>
      </c>
      <c r="P252" s="44" t="e">
        <f t="shared" ref="P252" si="1823">IF((P$3+P251-P250+2)&gt;0,(P$3+P251-P250+2),0)</f>
        <v>#VALUE!</v>
      </c>
      <c r="Q252" s="44" t="e">
        <f t="shared" ref="Q252" si="1824">IF((Q$3+Q251-Q250+2)&gt;0,(Q$3+Q251-Q250+2),0)</f>
        <v>#VALUE!</v>
      </c>
      <c r="R252" s="44" t="e">
        <f t="shared" ref="R252" si="1825">IF((R$3+R251-R250+2)&gt;0,(R$3+R251-R250+2),0)</f>
        <v>#VALUE!</v>
      </c>
      <c r="S252" s="44" t="e">
        <f t="shared" ref="S252" si="1826">IF((S$3+S251-S250+2)&gt;0,(S$3+S251-S250+2),0)</f>
        <v>#VALUE!</v>
      </c>
      <c r="T252" s="44" t="e">
        <f t="shared" ref="T252" si="1827">IF((T$3+T251-T250+2)&gt;0,(T$3+T251-T250+2),0)</f>
        <v>#VALUE!</v>
      </c>
      <c r="U252" s="44" t="e">
        <f t="shared" ref="U252" si="1828">IF((U$3+U251-U250+2)&gt;0,(U$3+U251-U250+2),0)</f>
        <v>#VALUE!</v>
      </c>
      <c r="V252" s="44" t="e">
        <f t="shared" ref="V252" si="1829">IF((V$3+V251-V250+2)&gt;0,(V$3+V251-V250+2),0)</f>
        <v>#VALUE!</v>
      </c>
      <c r="W252" s="44" t="e">
        <f t="shared" ref="W252" si="1830">IF((W$3+W251-W250+2)&gt;0,(W$3+W251-W250+2),0)</f>
        <v>#VALUE!</v>
      </c>
      <c r="X252" s="44" t="e">
        <f t="shared" ref="X252" si="1831">IF((X$3+X251-X250+2)&gt;0,(X$3+X251-X250+2),0)</f>
        <v>#VALUE!</v>
      </c>
      <c r="Y252" s="44" t="e">
        <f t="shared" ref="Y252" si="1832">IF((Y$3+Y251-Y250+2)&gt;0,(Y$3+Y251-Y250+2),0)</f>
        <v>#VALUE!</v>
      </c>
      <c r="Z252" s="44" t="e">
        <f t="shared" ref="Z252" si="1833">IF((Z$3+Z251-Z250+2)&gt;0,(Z$3+Z251-Z250+2),0)</f>
        <v>#VALUE!</v>
      </c>
      <c r="AA252" s="44" t="e">
        <f t="shared" ref="AA252" si="1834">IF((AA$3+AA251-AA250+2)&gt;0,(AA$3+AA251-AA250+2),0)</f>
        <v>#VALUE!</v>
      </c>
      <c r="AB252" s="13" t="e">
        <f>SUM(J252:AA252)</f>
        <v>#VALUE!</v>
      </c>
      <c r="AC252" s="14"/>
    </row>
    <row r="253" spans="1:29" ht="15" customHeight="1" x14ac:dyDescent="0.25">
      <c r="A253" s="120"/>
      <c r="B253" s="142"/>
      <c r="C253" s="145"/>
      <c r="D253" s="148"/>
      <c r="E253" s="151"/>
      <c r="F253" s="116">
        <f>Calcul!X253</f>
        <v>0</v>
      </c>
      <c r="G253" s="45" t="s">
        <v>7</v>
      </c>
      <c r="H253" s="42"/>
      <c r="I253" s="52"/>
      <c r="J253" s="7" t="str">
        <f>MID($H253,J$4,1)</f>
        <v/>
      </c>
      <c r="K253" s="6" t="str">
        <f t="shared" ref="K253:R253" si="1835">MID($H253,K$4,1)</f>
        <v/>
      </c>
      <c r="L253" s="6" t="str">
        <f t="shared" si="1835"/>
        <v/>
      </c>
      <c r="M253" s="6" t="str">
        <f t="shared" si="1835"/>
        <v/>
      </c>
      <c r="N253" s="6" t="str">
        <f t="shared" si="1835"/>
        <v/>
      </c>
      <c r="O253" s="6" t="str">
        <f t="shared" si="1835"/>
        <v/>
      </c>
      <c r="P253" s="6" t="str">
        <f t="shared" si="1835"/>
        <v/>
      </c>
      <c r="Q253" s="6" t="str">
        <f t="shared" si="1835"/>
        <v/>
      </c>
      <c r="R253" s="6" t="str">
        <f t="shared" si="1835"/>
        <v/>
      </c>
      <c r="S253" s="6" t="str">
        <f>MID($I253,J$4,1)</f>
        <v/>
      </c>
      <c r="T253" s="6" t="str">
        <f t="shared" ref="T253" si="1836">MID($I253,K$4,1)</f>
        <v/>
      </c>
      <c r="U253" s="6" t="str">
        <f t="shared" ref="U253" si="1837">MID($I253,L$4,1)</f>
        <v/>
      </c>
      <c r="V253" s="6" t="str">
        <f t="shared" ref="V253" si="1838">MID($I253,M$4,1)</f>
        <v/>
      </c>
      <c r="W253" s="6" t="str">
        <f t="shared" ref="W253" si="1839">MID($I253,N$4,1)</f>
        <v/>
      </c>
      <c r="X253" s="6" t="str">
        <f t="shared" ref="X253" si="1840">MID($I253,O$4,1)</f>
        <v/>
      </c>
      <c r="Y253" s="6" t="str">
        <f t="shared" ref="Y253" si="1841">MID($I253,P$4,1)</f>
        <v/>
      </c>
      <c r="Z253" s="6" t="str">
        <f t="shared" ref="Z253" si="1842">MID($I253,Q$4,1)</f>
        <v/>
      </c>
      <c r="AA253" s="6" t="str">
        <f t="shared" ref="AA253" si="1843">MID($I253,R$4,1)</f>
        <v/>
      </c>
      <c r="AB253" s="15"/>
      <c r="AC253" s="9" t="e">
        <f>J253+K253+L253+M253+N253+O253+P253+Q253+R253+S253+T253+U253+V253+W253+X253+Y253+Z253+AA253</f>
        <v>#VALUE!</v>
      </c>
    </row>
    <row r="254" spans="1:29" ht="15.75" customHeight="1" x14ac:dyDescent="0.25">
      <c r="A254" s="120"/>
      <c r="B254" s="143"/>
      <c r="C254" s="146"/>
      <c r="D254" s="149"/>
      <c r="E254" s="152"/>
      <c r="F254" s="117"/>
      <c r="G254" s="110" t="s">
        <v>9</v>
      </c>
      <c r="H254" s="111"/>
      <c r="I254" s="112"/>
      <c r="J254" s="23">
        <f>IF(($F253+0.5-(Calcul!$AC253*18))&gt;(J$2),1,0)+Calcul!$AC253</f>
        <v>0</v>
      </c>
      <c r="K254" s="10">
        <f>IF(($F253+0.5-(Calcul!$AC253*18))&gt;(K$2),1,0)+Calcul!$AC253</f>
        <v>0</v>
      </c>
      <c r="L254" s="10">
        <f>IF(($F253+0.5-(Calcul!$AC253*18))&gt;(L$2),1,0)+Calcul!$AC253</f>
        <v>0</v>
      </c>
      <c r="M254" s="10">
        <f>IF(($F253+0.5-(Calcul!$AC253*18))&gt;(M$2),1,0)+Calcul!$AC253</f>
        <v>0</v>
      </c>
      <c r="N254" s="10">
        <f>IF(($F253+0.5-(Calcul!$AC253*18))&gt;(N$2),1,0)+Calcul!$AC253</f>
        <v>0</v>
      </c>
      <c r="O254" s="10">
        <f>IF(($F253+0.5-(Calcul!$AC253*18))&gt;(O$2),1,0)+Calcul!$AC253</f>
        <v>0</v>
      </c>
      <c r="P254" s="10">
        <f>IF(($F253+0.5-(Calcul!$AC253*18))&gt;(P$2),1,0)+Calcul!$AC253</f>
        <v>0</v>
      </c>
      <c r="Q254" s="10">
        <f>IF(($F253+0.5-(Calcul!$AC253*18))&gt;(Q$2),1,0)+Calcul!$AC253</f>
        <v>0</v>
      </c>
      <c r="R254" s="10">
        <f>IF(($F253+0.5-(Calcul!$AC253*18))&gt;(R$2),1,0)+Calcul!$AC253</f>
        <v>0</v>
      </c>
      <c r="S254" s="10">
        <f>IF(($F253+0.5-(Calcul!$AC253*18))&gt;(S$2),1,0)+Calcul!$AC253</f>
        <v>0</v>
      </c>
      <c r="T254" s="10">
        <f>IF(($F253+0.5-(Calcul!$AC253*18))&gt;(T$2),1,0)+Calcul!$AC253</f>
        <v>0</v>
      </c>
      <c r="U254" s="10">
        <f>IF(($F253+0.5-(Calcul!$AC253*18))&gt;(U$2),1,0)+Calcul!$AC253</f>
        <v>0</v>
      </c>
      <c r="V254" s="10">
        <f>IF(($F253+0.5-(Calcul!$AC253*18))&gt;(V$2),1,0)+Calcul!$AC253</f>
        <v>0</v>
      </c>
      <c r="W254" s="10">
        <f>IF(($F253+0.5-(Calcul!$AC253*18))&gt;(W$2),1,0)+Calcul!$AC253</f>
        <v>0</v>
      </c>
      <c r="X254" s="10">
        <f>IF(($F253+0.5-(Calcul!$AC253*18))&gt;(X$2),1,0)+Calcul!$AC253</f>
        <v>0</v>
      </c>
      <c r="Y254" s="10">
        <f>IF(($F253+0.5-(Calcul!$AC253*18))&gt;(Y$2),1,0)+Calcul!$AC253</f>
        <v>0</v>
      </c>
      <c r="Z254" s="10">
        <f>IF(($F253+0.5-(Calcul!$AC253*18))&gt;(Z$2),1,0)+Calcul!$AC253</f>
        <v>0</v>
      </c>
      <c r="AA254" s="10">
        <f>IF(($F253+0.5-(Calcul!$AC253*18))&gt;(AA$2),1,0)+Calcul!$AC253</f>
        <v>0</v>
      </c>
      <c r="AB254" s="16"/>
      <c r="AC254" s="12"/>
    </row>
    <row r="255" spans="1:29" ht="15.75" customHeight="1" thickBot="1" x14ac:dyDescent="0.3">
      <c r="A255" s="121"/>
      <c r="B255" s="144"/>
      <c r="C255" s="147"/>
      <c r="D255" s="150"/>
      <c r="E255" s="153"/>
      <c r="F255" s="118"/>
      <c r="G255" s="113" t="s">
        <v>8</v>
      </c>
      <c r="H255" s="114"/>
      <c r="I255" s="115"/>
      <c r="J255" s="46" t="e">
        <f>IF((J$3+J254-J253+2)&gt;0,(J$3+J254-J253+2),0)</f>
        <v>#VALUE!</v>
      </c>
      <c r="K255" s="25" t="e">
        <f t="shared" ref="K255" si="1844">IF((K$3+K254-K253+2)&gt;0,(K$3+K254-K253+2),0)</f>
        <v>#VALUE!</v>
      </c>
      <c r="L255" s="25" t="e">
        <f t="shared" ref="L255" si="1845">IF((L$3+L254-L253+2)&gt;0,(L$3+L254-L253+2),0)</f>
        <v>#VALUE!</v>
      </c>
      <c r="M255" s="25" t="e">
        <f t="shared" ref="M255" si="1846">IF((M$3+M254-M253+2)&gt;0,(M$3+M254-M253+2),0)</f>
        <v>#VALUE!</v>
      </c>
      <c r="N255" s="25" t="e">
        <f t="shared" ref="N255" si="1847">IF((N$3+N254-N253+2)&gt;0,(N$3+N254-N253+2),0)</f>
        <v>#VALUE!</v>
      </c>
      <c r="O255" s="25" t="e">
        <f t="shared" ref="O255" si="1848">IF((O$3+O254-O253+2)&gt;0,(O$3+O254-O253+2),0)</f>
        <v>#VALUE!</v>
      </c>
      <c r="P255" s="25" t="e">
        <f t="shared" ref="P255" si="1849">IF((P$3+P254-P253+2)&gt;0,(P$3+P254-P253+2),0)</f>
        <v>#VALUE!</v>
      </c>
      <c r="Q255" s="25" t="e">
        <f t="shared" ref="Q255" si="1850">IF((Q$3+Q254-Q253+2)&gt;0,(Q$3+Q254-Q253+2),0)</f>
        <v>#VALUE!</v>
      </c>
      <c r="R255" s="25" t="e">
        <f t="shared" ref="R255" si="1851">IF((R$3+R254-R253+2)&gt;0,(R$3+R254-R253+2),0)</f>
        <v>#VALUE!</v>
      </c>
      <c r="S255" s="25" t="e">
        <f t="shared" ref="S255" si="1852">IF((S$3+S254-S253+2)&gt;0,(S$3+S254-S253+2),0)</f>
        <v>#VALUE!</v>
      </c>
      <c r="T255" s="25" t="e">
        <f t="shared" ref="T255" si="1853">IF((T$3+T254-T253+2)&gt;0,(T$3+T254-T253+2),0)</f>
        <v>#VALUE!</v>
      </c>
      <c r="U255" s="25" t="e">
        <f t="shared" ref="U255" si="1854">IF((U$3+U254-U253+2)&gt;0,(U$3+U254-U253+2),0)</f>
        <v>#VALUE!</v>
      </c>
      <c r="V255" s="25" t="e">
        <f t="shared" ref="V255" si="1855">IF((V$3+V254-V253+2)&gt;0,(V$3+V254-V253+2),0)</f>
        <v>#VALUE!</v>
      </c>
      <c r="W255" s="25" t="e">
        <f t="shared" ref="W255" si="1856">IF((W$3+W254-W253+2)&gt;0,(W$3+W254-W253+2),0)</f>
        <v>#VALUE!</v>
      </c>
      <c r="X255" s="25" t="e">
        <f t="shared" ref="X255" si="1857">IF((X$3+X254-X253+2)&gt;0,(X$3+X254-X253+2),0)</f>
        <v>#VALUE!</v>
      </c>
      <c r="Y255" s="25" t="e">
        <f t="shared" ref="Y255" si="1858">IF((Y$3+Y254-Y253+2)&gt;0,(Y$3+Y254-Y253+2),0)</f>
        <v>#VALUE!</v>
      </c>
      <c r="Z255" s="25" t="e">
        <f t="shared" ref="Z255" si="1859">IF((Z$3+Z254-Z253+2)&gt;0,(Z$3+Z254-Z253+2),0)</f>
        <v>#VALUE!</v>
      </c>
      <c r="AA255" s="25" t="e">
        <f t="shared" ref="AA255" si="1860">IF((AA$3+AA254-AA253+2)&gt;0,(AA$3+AA254-AA253+2),0)</f>
        <v>#VALUE!</v>
      </c>
      <c r="AB255" s="13" t="e">
        <f>SUM(J255:AA255)</f>
        <v>#VALUE!</v>
      </c>
      <c r="AC255" s="14"/>
    </row>
    <row r="256" spans="1:29" ht="15.75" thickBot="1" x14ac:dyDescent="0.3">
      <c r="G256" s="154" t="s">
        <v>30</v>
      </c>
      <c r="H256" s="155"/>
      <c r="I256" s="155"/>
      <c r="J256" s="47" t="e">
        <f t="shared" ref="J256:AA256" si="1861">IF(J252&gt;J255,(J252*10)+J255,(J255*10)+J252)</f>
        <v>#VALUE!</v>
      </c>
      <c r="K256" s="48" t="e">
        <f t="shared" si="1861"/>
        <v>#VALUE!</v>
      </c>
      <c r="L256" s="48" t="e">
        <f t="shared" si="1861"/>
        <v>#VALUE!</v>
      </c>
      <c r="M256" s="48" t="e">
        <f t="shared" si="1861"/>
        <v>#VALUE!</v>
      </c>
      <c r="N256" s="48" t="e">
        <f t="shared" si="1861"/>
        <v>#VALUE!</v>
      </c>
      <c r="O256" s="48" t="e">
        <f t="shared" si="1861"/>
        <v>#VALUE!</v>
      </c>
      <c r="P256" s="48" t="e">
        <f t="shared" si="1861"/>
        <v>#VALUE!</v>
      </c>
      <c r="Q256" s="48" t="e">
        <f t="shared" si="1861"/>
        <v>#VALUE!</v>
      </c>
      <c r="R256" s="48" t="e">
        <f t="shared" si="1861"/>
        <v>#VALUE!</v>
      </c>
      <c r="S256" s="48" t="e">
        <f t="shared" si="1861"/>
        <v>#VALUE!</v>
      </c>
      <c r="T256" s="48" t="e">
        <f t="shared" si="1861"/>
        <v>#VALUE!</v>
      </c>
      <c r="U256" s="48" t="e">
        <f t="shared" si="1861"/>
        <v>#VALUE!</v>
      </c>
      <c r="V256" s="48" t="e">
        <f t="shared" si="1861"/>
        <v>#VALUE!</v>
      </c>
      <c r="W256" s="48" t="e">
        <f t="shared" si="1861"/>
        <v>#VALUE!</v>
      </c>
      <c r="X256" s="48" t="e">
        <f t="shared" si="1861"/>
        <v>#VALUE!</v>
      </c>
      <c r="Y256" s="48" t="e">
        <f t="shared" si="1861"/>
        <v>#VALUE!</v>
      </c>
      <c r="Z256" s="48" t="e">
        <f t="shared" si="1861"/>
        <v>#VALUE!</v>
      </c>
      <c r="AA256" s="49" t="e">
        <f t="shared" si="1861"/>
        <v>#VALUE!</v>
      </c>
      <c r="AB256" s="108" t="e">
        <f>SUM(J256:AA256)</f>
        <v>#VALUE!</v>
      </c>
      <c r="AC256" s="109"/>
    </row>
  </sheetData>
  <sheetProtection sheet="1" objects="1" scenarios="1"/>
  <protectedRanges>
    <protectedRange sqref="B5:D255" name="Plage6"/>
    <protectedRange sqref="J5:AA5 J8:AA8 J12:AA12 J15:AA15 J19:AA19 J22:AA22 J26:AA26 J29:AA29 J33:AA33 J36:AA36 J40:AA40 J43:AA43 J47:AA47 J50:AA50 J54:AA54 J57:AA57 J61:AA61 J64:AA64 J68:AA68 J71:AA71 J75:AA75 J78:AA78 J82:AA82 J85:AA85 J89:AA89 J92:AA92 J96:AA96 J99:AA99 J103:AA103 J106:AA106 J110:AA110 J113:AA113 J117:AA117 J120:AA120 J124:AA124 J127:AA127 J131:AA131 J134:AA134 J138:AA138 J141:AA141 J145:AA145 J148:AA148 J152:AA152 J155:AA155 J159:AA159 J162:AA162 J166:AA166 J169:AA169 J173:AA173 J176:AA176 J180:AA180 J183:AA183 J187:AA187 J190:AA190 J194:AA194 J197:AA197 J201:AA201 J204:AA204 J208:AA208 J211:AA211 J215:AA215 J218:AA218 J222:AA222 J225:AA225 J229:AA229 J232:AA232 J236:AA236 J239:AA239 J243:AA243 J246:AA246 J250:AA250 J253:AA253" name="Plage8"/>
    <protectedRange sqref="H5:I5 H8:I8 H12:I12 H15:I15 H19:I19 H22:I22 H26:I26 H29:I29 H33:I33 H36:I36 H40:I40 H43:I43 H47:I47 H50:I50 H54:I54 H57:I57 H61:I61 H64:I64 H68:I68 H71:I71 H75:I75 H78:I78 H82:I82 H85:I85 H89:I89 H92:I92 H96:I96 H99:I99 H103:I103 H106:I106 H110:I110 H113:I113 H117:I117 H120:I120 H124:I124 H127:I127 H131:I131 H134:I134 H138:I138 H141:I141 H145:I145 H148:I148 H152:I152 H155:I155 H159:I159 H162:I162 H166:I166 H169:I169 H173:I173 H176:I176 H180:I180 H183:I183 H187:I187 H190:I190 H194:I194 H197:I197 H201:I201 H204:I204 H208:I208 H211:I211 H222:I222 H225:I225 H229:I229 H232:I232 H236:I236 H239:I239 H243:I243 H246:I246 H250:I250 H253:I253 H218:I218 H215:I215" name="Plage2"/>
    <protectedRange sqref="D1 E1:E2 E4:E10 D12:E17 D19:E24 D26:E31 D33:E38 D40:E45 D47:E52 D54:E59 D61:E66 D68:E73 D75:E80 D82:E87 D89:E94 D96:E101 D103:E108 D110:E115 D117:E122 D124:E129 D131:E136 D138:E143 D145:E150 D152:E157 D159:E164 D166:E171 D173:E178 D180:E185 D187:E192 D194:E199 D201:E206 D208:E213 D215:E220 D222:E227 D229:E234 D236:E241 D243:E248 D250:E255 D4:D10" name="Plage1"/>
    <protectedRange sqref="J2:AA2" name="Plage7"/>
    <protectedRange sqref="J1:AB1" name="Plage12"/>
    <protectedRange sqref="D2:D3" name="Plage1_1"/>
  </protectedRanges>
  <mergeCells count="618">
    <mergeCell ref="AB256:AC256"/>
    <mergeCell ref="B253:B255"/>
    <mergeCell ref="C253:C255"/>
    <mergeCell ref="D253:D255"/>
    <mergeCell ref="E253:E255"/>
    <mergeCell ref="F253:F255"/>
    <mergeCell ref="G254:I254"/>
    <mergeCell ref="G255:I255"/>
    <mergeCell ref="A250:A255"/>
    <mergeCell ref="B250:B252"/>
    <mergeCell ref="C250:C252"/>
    <mergeCell ref="D250:D252"/>
    <mergeCell ref="E250:E252"/>
    <mergeCell ref="F250:F252"/>
    <mergeCell ref="G251:I251"/>
    <mergeCell ref="G252:I252"/>
    <mergeCell ref="G256:I256"/>
    <mergeCell ref="C246:C248"/>
    <mergeCell ref="D246:D248"/>
    <mergeCell ref="E246:E248"/>
    <mergeCell ref="F246:F248"/>
    <mergeCell ref="G247:I247"/>
    <mergeCell ref="G248:I248"/>
    <mergeCell ref="G242:I242"/>
    <mergeCell ref="AB242:AC242"/>
    <mergeCell ref="G249:I249"/>
    <mergeCell ref="AB249:AC249"/>
    <mergeCell ref="A236:A241"/>
    <mergeCell ref="B236:B238"/>
    <mergeCell ref="C236:C238"/>
    <mergeCell ref="D236:D238"/>
    <mergeCell ref="E236:E238"/>
    <mergeCell ref="F236:F238"/>
    <mergeCell ref="G237:I237"/>
    <mergeCell ref="G238:I238"/>
    <mergeCell ref="A243:A248"/>
    <mergeCell ref="B243:B245"/>
    <mergeCell ref="C243:C245"/>
    <mergeCell ref="D243:D245"/>
    <mergeCell ref="E243:E245"/>
    <mergeCell ref="F243:F245"/>
    <mergeCell ref="G244:I244"/>
    <mergeCell ref="G245:I245"/>
    <mergeCell ref="B239:B241"/>
    <mergeCell ref="C239:C241"/>
    <mergeCell ref="D239:D241"/>
    <mergeCell ref="E239:E241"/>
    <mergeCell ref="F239:F241"/>
    <mergeCell ref="G240:I240"/>
    <mergeCell ref="G241:I241"/>
    <mergeCell ref="B246:B248"/>
    <mergeCell ref="C232:C234"/>
    <mergeCell ref="D232:D234"/>
    <mergeCell ref="E232:E234"/>
    <mergeCell ref="F232:F234"/>
    <mergeCell ref="G233:I233"/>
    <mergeCell ref="G234:I234"/>
    <mergeCell ref="G228:I228"/>
    <mergeCell ref="AB228:AC228"/>
    <mergeCell ref="G235:I235"/>
    <mergeCell ref="AB235:AC235"/>
    <mergeCell ref="A222:A227"/>
    <mergeCell ref="B222:B224"/>
    <mergeCell ref="C222:C224"/>
    <mergeCell ref="D222:D224"/>
    <mergeCell ref="E222:E224"/>
    <mergeCell ref="F222:F224"/>
    <mergeCell ref="G223:I223"/>
    <mergeCell ref="G224:I224"/>
    <mergeCell ref="A229:A234"/>
    <mergeCell ref="B229:B231"/>
    <mergeCell ref="C229:C231"/>
    <mergeCell ref="D229:D231"/>
    <mergeCell ref="E229:E231"/>
    <mergeCell ref="F229:F231"/>
    <mergeCell ref="G230:I230"/>
    <mergeCell ref="G231:I231"/>
    <mergeCell ref="B225:B227"/>
    <mergeCell ref="C225:C227"/>
    <mergeCell ref="D225:D227"/>
    <mergeCell ref="E225:E227"/>
    <mergeCell ref="F225:F227"/>
    <mergeCell ref="G226:I226"/>
    <mergeCell ref="G227:I227"/>
    <mergeCell ref="B232:B234"/>
    <mergeCell ref="C218:C220"/>
    <mergeCell ref="D218:D220"/>
    <mergeCell ref="E218:E220"/>
    <mergeCell ref="F218:F220"/>
    <mergeCell ref="G219:I219"/>
    <mergeCell ref="G220:I220"/>
    <mergeCell ref="G214:I214"/>
    <mergeCell ref="AB214:AC214"/>
    <mergeCell ref="G221:I221"/>
    <mergeCell ref="AB221:AC221"/>
    <mergeCell ref="A208:A213"/>
    <mergeCell ref="B208:B210"/>
    <mergeCell ref="C208:C210"/>
    <mergeCell ref="D208:D210"/>
    <mergeCell ref="E208:E210"/>
    <mergeCell ref="F208:F210"/>
    <mergeCell ref="G209:I209"/>
    <mergeCell ref="G210:I210"/>
    <mergeCell ref="A215:A220"/>
    <mergeCell ref="B215:B217"/>
    <mergeCell ref="C215:C217"/>
    <mergeCell ref="D215:D217"/>
    <mergeCell ref="E215:E217"/>
    <mergeCell ref="F215:F217"/>
    <mergeCell ref="G216:I216"/>
    <mergeCell ref="G217:I217"/>
    <mergeCell ref="B211:B213"/>
    <mergeCell ref="C211:C213"/>
    <mergeCell ref="D211:D213"/>
    <mergeCell ref="E211:E213"/>
    <mergeCell ref="F211:F213"/>
    <mergeCell ref="G212:I212"/>
    <mergeCell ref="G213:I213"/>
    <mergeCell ref="B218:B220"/>
    <mergeCell ref="C204:C206"/>
    <mergeCell ref="D204:D206"/>
    <mergeCell ref="E204:E206"/>
    <mergeCell ref="F204:F206"/>
    <mergeCell ref="G205:I205"/>
    <mergeCell ref="G206:I206"/>
    <mergeCell ref="G200:I200"/>
    <mergeCell ref="AB200:AC200"/>
    <mergeCell ref="G207:I207"/>
    <mergeCell ref="AB207:AC207"/>
    <mergeCell ref="A194:A199"/>
    <mergeCell ref="B194:B196"/>
    <mergeCell ref="C194:C196"/>
    <mergeCell ref="D194:D196"/>
    <mergeCell ref="E194:E196"/>
    <mergeCell ref="F194:F196"/>
    <mergeCell ref="G195:I195"/>
    <mergeCell ref="G196:I196"/>
    <mergeCell ref="A201:A206"/>
    <mergeCell ref="B201:B203"/>
    <mergeCell ref="C201:C203"/>
    <mergeCell ref="D201:D203"/>
    <mergeCell ref="E201:E203"/>
    <mergeCell ref="F201:F203"/>
    <mergeCell ref="G202:I202"/>
    <mergeCell ref="G203:I203"/>
    <mergeCell ref="B197:B199"/>
    <mergeCell ref="C197:C199"/>
    <mergeCell ref="D197:D199"/>
    <mergeCell ref="E197:E199"/>
    <mergeCell ref="F197:F199"/>
    <mergeCell ref="G198:I198"/>
    <mergeCell ref="G199:I199"/>
    <mergeCell ref="B204:B206"/>
    <mergeCell ref="C190:C192"/>
    <mergeCell ref="D190:D192"/>
    <mergeCell ref="E190:E192"/>
    <mergeCell ref="F190:F192"/>
    <mergeCell ref="G191:I191"/>
    <mergeCell ref="G192:I192"/>
    <mergeCell ref="G186:I186"/>
    <mergeCell ref="AB186:AC186"/>
    <mergeCell ref="G193:I193"/>
    <mergeCell ref="AB193:AC193"/>
    <mergeCell ref="A180:A185"/>
    <mergeCell ref="B180:B182"/>
    <mergeCell ref="C180:C182"/>
    <mergeCell ref="D180:D182"/>
    <mergeCell ref="E180:E182"/>
    <mergeCell ref="F180:F182"/>
    <mergeCell ref="G181:I181"/>
    <mergeCell ref="G182:I182"/>
    <mergeCell ref="A187:A192"/>
    <mergeCell ref="B187:B189"/>
    <mergeCell ref="C187:C189"/>
    <mergeCell ref="D187:D189"/>
    <mergeCell ref="E187:E189"/>
    <mergeCell ref="F187:F189"/>
    <mergeCell ref="G188:I188"/>
    <mergeCell ref="G189:I189"/>
    <mergeCell ref="B183:B185"/>
    <mergeCell ref="C183:C185"/>
    <mergeCell ref="D183:D185"/>
    <mergeCell ref="E183:E185"/>
    <mergeCell ref="F183:F185"/>
    <mergeCell ref="G184:I184"/>
    <mergeCell ref="G185:I185"/>
    <mergeCell ref="B190:B192"/>
    <mergeCell ref="C176:C178"/>
    <mergeCell ref="D176:D178"/>
    <mergeCell ref="E176:E178"/>
    <mergeCell ref="F176:F178"/>
    <mergeCell ref="G177:I177"/>
    <mergeCell ref="G178:I178"/>
    <mergeCell ref="G172:I172"/>
    <mergeCell ref="AB172:AC172"/>
    <mergeCell ref="G179:I179"/>
    <mergeCell ref="AB179:AC179"/>
    <mergeCell ref="A166:A171"/>
    <mergeCell ref="B166:B168"/>
    <mergeCell ref="C166:C168"/>
    <mergeCell ref="D166:D168"/>
    <mergeCell ref="E166:E168"/>
    <mergeCell ref="F166:F168"/>
    <mergeCell ref="G167:I167"/>
    <mergeCell ref="G168:I168"/>
    <mergeCell ref="A173:A178"/>
    <mergeCell ref="B173:B175"/>
    <mergeCell ref="C173:C175"/>
    <mergeCell ref="D173:D175"/>
    <mergeCell ref="E173:E175"/>
    <mergeCell ref="F173:F175"/>
    <mergeCell ref="G174:I174"/>
    <mergeCell ref="G175:I175"/>
    <mergeCell ref="B169:B171"/>
    <mergeCell ref="C169:C171"/>
    <mergeCell ref="D169:D171"/>
    <mergeCell ref="E169:E171"/>
    <mergeCell ref="F169:F171"/>
    <mergeCell ref="G170:I170"/>
    <mergeCell ref="G171:I171"/>
    <mergeCell ref="B176:B178"/>
    <mergeCell ref="C162:C164"/>
    <mergeCell ref="D162:D164"/>
    <mergeCell ref="E162:E164"/>
    <mergeCell ref="F162:F164"/>
    <mergeCell ref="G163:I163"/>
    <mergeCell ref="G164:I164"/>
    <mergeCell ref="G158:I158"/>
    <mergeCell ref="AB158:AC158"/>
    <mergeCell ref="G165:I165"/>
    <mergeCell ref="AB165:AC165"/>
    <mergeCell ref="A152:A157"/>
    <mergeCell ref="B152:B154"/>
    <mergeCell ref="C152:C154"/>
    <mergeCell ref="D152:D154"/>
    <mergeCell ref="E152:E154"/>
    <mergeCell ref="F152:F154"/>
    <mergeCell ref="G153:I153"/>
    <mergeCell ref="G154:I154"/>
    <mergeCell ref="A159:A164"/>
    <mergeCell ref="B159:B161"/>
    <mergeCell ref="C159:C161"/>
    <mergeCell ref="D159:D161"/>
    <mergeCell ref="E159:E161"/>
    <mergeCell ref="F159:F161"/>
    <mergeCell ref="G160:I160"/>
    <mergeCell ref="G161:I161"/>
    <mergeCell ref="B155:B157"/>
    <mergeCell ref="C155:C157"/>
    <mergeCell ref="D155:D157"/>
    <mergeCell ref="E155:E157"/>
    <mergeCell ref="F155:F157"/>
    <mergeCell ref="G156:I156"/>
    <mergeCell ref="G157:I157"/>
    <mergeCell ref="B162:B164"/>
    <mergeCell ref="C148:C150"/>
    <mergeCell ref="D148:D150"/>
    <mergeCell ref="E148:E150"/>
    <mergeCell ref="F148:F150"/>
    <mergeCell ref="G149:I149"/>
    <mergeCell ref="G150:I150"/>
    <mergeCell ref="G144:I144"/>
    <mergeCell ref="AB144:AC144"/>
    <mergeCell ref="G151:I151"/>
    <mergeCell ref="AB151:AC151"/>
    <mergeCell ref="A138:A143"/>
    <mergeCell ref="B138:B140"/>
    <mergeCell ref="C138:C140"/>
    <mergeCell ref="D138:D140"/>
    <mergeCell ref="E138:E140"/>
    <mergeCell ref="F138:F140"/>
    <mergeCell ref="G139:I139"/>
    <mergeCell ref="G140:I140"/>
    <mergeCell ref="A145:A150"/>
    <mergeCell ref="B145:B147"/>
    <mergeCell ref="C145:C147"/>
    <mergeCell ref="D145:D147"/>
    <mergeCell ref="E145:E147"/>
    <mergeCell ref="F145:F147"/>
    <mergeCell ref="G146:I146"/>
    <mergeCell ref="G147:I147"/>
    <mergeCell ref="B141:B143"/>
    <mergeCell ref="C141:C143"/>
    <mergeCell ref="D141:D143"/>
    <mergeCell ref="E141:E143"/>
    <mergeCell ref="F141:F143"/>
    <mergeCell ref="G142:I142"/>
    <mergeCell ref="G143:I143"/>
    <mergeCell ref="B148:B150"/>
    <mergeCell ref="C134:C136"/>
    <mergeCell ref="D134:D136"/>
    <mergeCell ref="E134:E136"/>
    <mergeCell ref="F134:F136"/>
    <mergeCell ref="G135:I135"/>
    <mergeCell ref="G136:I136"/>
    <mergeCell ref="G130:I130"/>
    <mergeCell ref="AB130:AC130"/>
    <mergeCell ref="G137:I137"/>
    <mergeCell ref="AB137:AC137"/>
    <mergeCell ref="A124:A129"/>
    <mergeCell ref="B124:B126"/>
    <mergeCell ref="C124:C126"/>
    <mergeCell ref="D124:D126"/>
    <mergeCell ref="E124:E126"/>
    <mergeCell ref="F124:F126"/>
    <mergeCell ref="G125:I125"/>
    <mergeCell ref="G126:I126"/>
    <mergeCell ref="A131:A136"/>
    <mergeCell ref="B131:B133"/>
    <mergeCell ref="C131:C133"/>
    <mergeCell ref="D131:D133"/>
    <mergeCell ref="E131:E133"/>
    <mergeCell ref="F131:F133"/>
    <mergeCell ref="G132:I132"/>
    <mergeCell ref="G133:I133"/>
    <mergeCell ref="B127:B129"/>
    <mergeCell ref="C127:C129"/>
    <mergeCell ref="D127:D129"/>
    <mergeCell ref="E127:E129"/>
    <mergeCell ref="F127:F129"/>
    <mergeCell ref="G128:I128"/>
    <mergeCell ref="G129:I129"/>
    <mergeCell ref="B134:B136"/>
    <mergeCell ref="C120:C122"/>
    <mergeCell ref="D120:D122"/>
    <mergeCell ref="E120:E122"/>
    <mergeCell ref="F120:F122"/>
    <mergeCell ref="G121:I121"/>
    <mergeCell ref="G122:I122"/>
    <mergeCell ref="G116:I116"/>
    <mergeCell ref="AB116:AC116"/>
    <mergeCell ref="G123:I123"/>
    <mergeCell ref="AB123:AC123"/>
    <mergeCell ref="A110:A115"/>
    <mergeCell ref="B110:B112"/>
    <mergeCell ref="C110:C112"/>
    <mergeCell ref="D110:D112"/>
    <mergeCell ref="E110:E112"/>
    <mergeCell ref="F110:F112"/>
    <mergeCell ref="G111:I111"/>
    <mergeCell ref="G112:I112"/>
    <mergeCell ref="A117:A122"/>
    <mergeCell ref="B117:B119"/>
    <mergeCell ref="C117:C119"/>
    <mergeCell ref="D117:D119"/>
    <mergeCell ref="E117:E119"/>
    <mergeCell ref="F117:F119"/>
    <mergeCell ref="G118:I118"/>
    <mergeCell ref="G119:I119"/>
    <mergeCell ref="B113:B115"/>
    <mergeCell ref="C113:C115"/>
    <mergeCell ref="D113:D115"/>
    <mergeCell ref="E113:E115"/>
    <mergeCell ref="F113:F115"/>
    <mergeCell ref="G114:I114"/>
    <mergeCell ref="G115:I115"/>
    <mergeCell ref="B120:B122"/>
    <mergeCell ref="C106:C108"/>
    <mergeCell ref="D106:D108"/>
    <mergeCell ref="E106:E108"/>
    <mergeCell ref="F106:F108"/>
    <mergeCell ref="G107:I107"/>
    <mergeCell ref="G108:I108"/>
    <mergeCell ref="G102:I102"/>
    <mergeCell ref="AB102:AC102"/>
    <mergeCell ref="G109:I109"/>
    <mergeCell ref="AB109:AC109"/>
    <mergeCell ref="A96:A101"/>
    <mergeCell ref="B96:B98"/>
    <mergeCell ref="C96:C98"/>
    <mergeCell ref="D96:D98"/>
    <mergeCell ref="E96:E98"/>
    <mergeCell ref="F96:F98"/>
    <mergeCell ref="G97:I97"/>
    <mergeCell ref="G98:I98"/>
    <mergeCell ref="A103:A108"/>
    <mergeCell ref="B103:B105"/>
    <mergeCell ref="C103:C105"/>
    <mergeCell ref="D103:D105"/>
    <mergeCell ref="E103:E105"/>
    <mergeCell ref="F103:F105"/>
    <mergeCell ref="G104:I104"/>
    <mergeCell ref="G105:I105"/>
    <mergeCell ref="B99:B101"/>
    <mergeCell ref="C99:C101"/>
    <mergeCell ref="D99:D101"/>
    <mergeCell ref="E99:E101"/>
    <mergeCell ref="F99:F101"/>
    <mergeCell ref="G100:I100"/>
    <mergeCell ref="G101:I101"/>
    <mergeCell ref="B106:B108"/>
    <mergeCell ref="C92:C94"/>
    <mergeCell ref="D92:D94"/>
    <mergeCell ref="E92:E94"/>
    <mergeCell ref="F92:F94"/>
    <mergeCell ref="G93:I93"/>
    <mergeCell ref="G94:I94"/>
    <mergeCell ref="G88:I88"/>
    <mergeCell ref="AB88:AC88"/>
    <mergeCell ref="G95:I95"/>
    <mergeCell ref="AB95:AC95"/>
    <mergeCell ref="A82:A87"/>
    <mergeCell ref="B82:B84"/>
    <mergeCell ref="C82:C84"/>
    <mergeCell ref="D82:D84"/>
    <mergeCell ref="E82:E84"/>
    <mergeCell ref="F82:F84"/>
    <mergeCell ref="G83:I83"/>
    <mergeCell ref="G84:I84"/>
    <mergeCell ref="A89:A94"/>
    <mergeCell ref="B89:B91"/>
    <mergeCell ref="C89:C91"/>
    <mergeCell ref="D89:D91"/>
    <mergeCell ref="E89:E91"/>
    <mergeCell ref="F89:F91"/>
    <mergeCell ref="G90:I90"/>
    <mergeCell ref="G91:I91"/>
    <mergeCell ref="B85:B87"/>
    <mergeCell ref="C85:C87"/>
    <mergeCell ref="D85:D87"/>
    <mergeCell ref="E85:E87"/>
    <mergeCell ref="F85:F87"/>
    <mergeCell ref="G86:I86"/>
    <mergeCell ref="G87:I87"/>
    <mergeCell ref="B92:B94"/>
    <mergeCell ref="C78:C80"/>
    <mergeCell ref="D78:D80"/>
    <mergeCell ref="E78:E80"/>
    <mergeCell ref="F78:F80"/>
    <mergeCell ref="G79:I79"/>
    <mergeCell ref="G80:I80"/>
    <mergeCell ref="G74:I74"/>
    <mergeCell ref="AB74:AC74"/>
    <mergeCell ref="G81:I81"/>
    <mergeCell ref="AB81:AC81"/>
    <mergeCell ref="A68:A73"/>
    <mergeCell ref="B68:B70"/>
    <mergeCell ref="C68:C70"/>
    <mergeCell ref="D68:D70"/>
    <mergeCell ref="E68:E70"/>
    <mergeCell ref="F68:F70"/>
    <mergeCell ref="G69:I69"/>
    <mergeCell ref="G70:I70"/>
    <mergeCell ref="A75:A80"/>
    <mergeCell ref="B75:B77"/>
    <mergeCell ref="C75:C77"/>
    <mergeCell ref="D75:D77"/>
    <mergeCell ref="E75:E77"/>
    <mergeCell ref="F75:F77"/>
    <mergeCell ref="G76:I76"/>
    <mergeCell ref="G77:I77"/>
    <mergeCell ref="B71:B73"/>
    <mergeCell ref="C71:C73"/>
    <mergeCell ref="D71:D73"/>
    <mergeCell ref="E71:E73"/>
    <mergeCell ref="F71:F73"/>
    <mergeCell ref="G72:I72"/>
    <mergeCell ref="G73:I73"/>
    <mergeCell ref="B78:B80"/>
    <mergeCell ref="C64:C66"/>
    <mergeCell ref="D64:D66"/>
    <mergeCell ref="E64:E66"/>
    <mergeCell ref="F64:F66"/>
    <mergeCell ref="G65:I65"/>
    <mergeCell ref="G66:I66"/>
    <mergeCell ref="G60:I60"/>
    <mergeCell ref="AB60:AC60"/>
    <mergeCell ref="G67:I67"/>
    <mergeCell ref="AB67:AC67"/>
    <mergeCell ref="A54:A59"/>
    <mergeCell ref="B54:B56"/>
    <mergeCell ref="C54:C56"/>
    <mergeCell ref="D54:D56"/>
    <mergeCell ref="E54:E56"/>
    <mergeCell ref="F54:F56"/>
    <mergeCell ref="G55:I55"/>
    <mergeCell ref="G56:I56"/>
    <mergeCell ref="A61:A66"/>
    <mergeCell ref="B61:B63"/>
    <mergeCell ref="C61:C63"/>
    <mergeCell ref="D61:D63"/>
    <mergeCell ref="E61:E63"/>
    <mergeCell ref="F61:F63"/>
    <mergeCell ref="G62:I62"/>
    <mergeCell ref="G63:I63"/>
    <mergeCell ref="B57:B59"/>
    <mergeCell ref="C57:C59"/>
    <mergeCell ref="D57:D59"/>
    <mergeCell ref="E57:E59"/>
    <mergeCell ref="F57:F59"/>
    <mergeCell ref="G58:I58"/>
    <mergeCell ref="G59:I59"/>
    <mergeCell ref="B64:B66"/>
    <mergeCell ref="C50:C52"/>
    <mergeCell ref="D50:D52"/>
    <mergeCell ref="E50:E52"/>
    <mergeCell ref="F50:F52"/>
    <mergeCell ref="G51:I51"/>
    <mergeCell ref="G52:I52"/>
    <mergeCell ref="G46:I46"/>
    <mergeCell ref="AB46:AC46"/>
    <mergeCell ref="G53:I53"/>
    <mergeCell ref="AB53:AC53"/>
    <mergeCell ref="A40:A45"/>
    <mergeCell ref="B40:B42"/>
    <mergeCell ref="C40:C42"/>
    <mergeCell ref="D40:D42"/>
    <mergeCell ref="E40:E42"/>
    <mergeCell ref="F40:F42"/>
    <mergeCell ref="G41:I41"/>
    <mergeCell ref="G42:I42"/>
    <mergeCell ref="A47:A52"/>
    <mergeCell ref="B47:B49"/>
    <mergeCell ref="C47:C49"/>
    <mergeCell ref="D47:D49"/>
    <mergeCell ref="E47:E49"/>
    <mergeCell ref="F47:F49"/>
    <mergeCell ref="G48:I48"/>
    <mergeCell ref="G49:I49"/>
    <mergeCell ref="B43:B45"/>
    <mergeCell ref="C43:C45"/>
    <mergeCell ref="D43:D45"/>
    <mergeCell ref="E43:E45"/>
    <mergeCell ref="F43:F45"/>
    <mergeCell ref="G44:I44"/>
    <mergeCell ref="G45:I45"/>
    <mergeCell ref="B50:B52"/>
    <mergeCell ref="C36:C38"/>
    <mergeCell ref="D36:D38"/>
    <mergeCell ref="E36:E38"/>
    <mergeCell ref="F36:F38"/>
    <mergeCell ref="G37:I37"/>
    <mergeCell ref="G38:I38"/>
    <mergeCell ref="G32:I32"/>
    <mergeCell ref="AB32:AC32"/>
    <mergeCell ref="G39:I39"/>
    <mergeCell ref="AB39:AC39"/>
    <mergeCell ref="A33:A38"/>
    <mergeCell ref="B33:B35"/>
    <mergeCell ref="C33:C35"/>
    <mergeCell ref="D33:D35"/>
    <mergeCell ref="E33:E35"/>
    <mergeCell ref="F33:F35"/>
    <mergeCell ref="G34:I34"/>
    <mergeCell ref="G35:I35"/>
    <mergeCell ref="G27:I27"/>
    <mergeCell ref="G28:I28"/>
    <mergeCell ref="B29:B31"/>
    <mergeCell ref="C29:C31"/>
    <mergeCell ref="D29:D31"/>
    <mergeCell ref="E29:E31"/>
    <mergeCell ref="F29:F31"/>
    <mergeCell ref="G30:I30"/>
    <mergeCell ref="G31:I31"/>
    <mergeCell ref="A26:A31"/>
    <mergeCell ref="B26:B28"/>
    <mergeCell ref="C26:C28"/>
    <mergeCell ref="D26:D28"/>
    <mergeCell ref="E26:E28"/>
    <mergeCell ref="F26:F28"/>
    <mergeCell ref="B36:B38"/>
    <mergeCell ref="D22:D24"/>
    <mergeCell ref="E22:E24"/>
    <mergeCell ref="F22:F24"/>
    <mergeCell ref="G24:I24"/>
    <mergeCell ref="G25:I25"/>
    <mergeCell ref="AB25:AC25"/>
    <mergeCell ref="AB18:AC18"/>
    <mergeCell ref="A19:A24"/>
    <mergeCell ref="B19:B21"/>
    <mergeCell ref="C19:C21"/>
    <mergeCell ref="D19:D21"/>
    <mergeCell ref="E19:E21"/>
    <mergeCell ref="F19:F21"/>
    <mergeCell ref="G20:I20"/>
    <mergeCell ref="B22:B24"/>
    <mergeCell ref="C22:C24"/>
    <mergeCell ref="G18:I18"/>
    <mergeCell ref="G21:I21"/>
    <mergeCell ref="G23:I23"/>
    <mergeCell ref="A12:A17"/>
    <mergeCell ref="B12:B14"/>
    <mergeCell ref="C12:C14"/>
    <mergeCell ref="D12:D14"/>
    <mergeCell ref="E12:E14"/>
    <mergeCell ref="F12:F14"/>
    <mergeCell ref="G13:I13"/>
    <mergeCell ref="C5:C7"/>
    <mergeCell ref="D5:D7"/>
    <mergeCell ref="C8:C10"/>
    <mergeCell ref="D8:D10"/>
    <mergeCell ref="E5:E7"/>
    <mergeCell ref="F5:F7"/>
    <mergeCell ref="E8:E10"/>
    <mergeCell ref="G14:I14"/>
    <mergeCell ref="B15:B17"/>
    <mergeCell ref="C15:C17"/>
    <mergeCell ref="D15:D17"/>
    <mergeCell ref="E15:E17"/>
    <mergeCell ref="F15:F17"/>
    <mergeCell ref="G16:I16"/>
    <mergeCell ref="G17:I17"/>
    <mergeCell ref="G11:I11"/>
    <mergeCell ref="AB11:AC11"/>
    <mergeCell ref="G9:I9"/>
    <mergeCell ref="G10:I10"/>
    <mergeCell ref="F8:F10"/>
    <mergeCell ref="A5:A10"/>
    <mergeCell ref="G6:I6"/>
    <mergeCell ref="G7:I7"/>
    <mergeCell ref="G2:I2"/>
    <mergeCell ref="AB2:AB4"/>
    <mergeCell ref="E2:F3"/>
    <mergeCell ref="A2:D3"/>
    <mergeCell ref="A1:I1"/>
    <mergeCell ref="B5:B7"/>
    <mergeCell ref="B8:B10"/>
    <mergeCell ref="J1:AA1"/>
  </mergeCells>
  <conditionalFormatting sqref="H5:I5">
    <cfRule type="cellIs" dxfId="1009" priority="955" operator="between">
      <formula>111111111</formula>
      <formula>999999999</formula>
    </cfRule>
    <cfRule type="cellIs" dxfId="1008" priority="956" operator="between">
      <formula>111111111</formula>
      <formula>999999999</formula>
    </cfRule>
    <cfRule type="cellIs" dxfId="1007" priority="957" operator="between">
      <formula>111111111</formula>
      <formula>999999999</formula>
    </cfRule>
  </conditionalFormatting>
  <conditionalFormatting sqref="H8:I8">
    <cfRule type="cellIs" dxfId="1006" priority="952" operator="between">
      <formula>111111111</formula>
      <formula>999999999</formula>
    </cfRule>
    <cfRule type="cellIs" dxfId="1005" priority="953" operator="between">
      <formula>111111111</formula>
      <formula>999999999</formula>
    </cfRule>
    <cfRule type="cellIs" dxfId="1004" priority="954" operator="between">
      <formula>111111111</formula>
      <formula>999999999</formula>
    </cfRule>
  </conditionalFormatting>
  <conditionalFormatting sqref="D5">
    <cfRule type="cellIs" dxfId="1003" priority="948" operator="equal">
      <formula>"R"</formula>
    </cfRule>
    <cfRule type="cellIs" dxfId="1002" priority="949" operator="equal">
      <formula>"Y"</formula>
    </cfRule>
    <cfRule type="cellIs" dxfId="1001" priority="950" operator="equal">
      <formula>"Rouge"</formula>
    </cfRule>
    <cfRule type="cellIs" dxfId="1000" priority="951" operator="equal">
      <formula>"Yellow"</formula>
    </cfRule>
  </conditionalFormatting>
  <conditionalFormatting sqref="J6:AA6">
    <cfRule type="cellIs" dxfId="999" priority="946" operator="equal">
      <formula>0</formula>
    </cfRule>
  </conditionalFormatting>
  <conditionalFormatting sqref="J9:AA9">
    <cfRule type="cellIs" dxfId="998" priority="933" operator="equal">
      <formula>0</formula>
    </cfRule>
  </conditionalFormatting>
  <conditionalFormatting sqref="J254:AA254">
    <cfRule type="cellIs" dxfId="997" priority="513" operator="equal">
      <formula>0</formula>
    </cfRule>
  </conditionalFormatting>
  <conditionalFormatting sqref="H12:I12">
    <cfRule type="cellIs" dxfId="996" priority="930" operator="between">
      <formula>111111111</formula>
      <formula>999999999</formula>
    </cfRule>
    <cfRule type="cellIs" dxfId="995" priority="931" operator="between">
      <formula>111111111</formula>
      <formula>999999999</formula>
    </cfRule>
    <cfRule type="cellIs" dxfId="994" priority="932" operator="between">
      <formula>111111111</formula>
      <formula>999999999</formula>
    </cfRule>
  </conditionalFormatting>
  <conditionalFormatting sqref="H15:I15">
    <cfRule type="cellIs" dxfId="993" priority="927" operator="between">
      <formula>111111111</formula>
      <formula>999999999</formula>
    </cfRule>
    <cfRule type="cellIs" dxfId="992" priority="928" operator="between">
      <formula>111111111</formula>
      <formula>999999999</formula>
    </cfRule>
    <cfRule type="cellIs" dxfId="991" priority="929" operator="between">
      <formula>111111111</formula>
      <formula>999999999</formula>
    </cfRule>
  </conditionalFormatting>
  <conditionalFormatting sqref="J13:AA13">
    <cfRule type="cellIs" dxfId="990" priority="922" operator="equal">
      <formula>0</formula>
    </cfRule>
  </conditionalFormatting>
  <conditionalFormatting sqref="J16:AA16">
    <cfRule type="cellIs" dxfId="989" priority="921" operator="equal">
      <formula>0</formula>
    </cfRule>
  </conditionalFormatting>
  <conditionalFormatting sqref="H19:I19">
    <cfRule type="cellIs" dxfId="988" priority="918" operator="between">
      <formula>111111111</formula>
      <formula>999999999</formula>
    </cfRule>
    <cfRule type="cellIs" dxfId="987" priority="919" operator="between">
      <formula>111111111</formula>
      <formula>999999999</formula>
    </cfRule>
    <cfRule type="cellIs" dxfId="986" priority="920" operator="between">
      <formula>111111111</formula>
      <formula>999999999</formula>
    </cfRule>
  </conditionalFormatting>
  <conditionalFormatting sqref="H22:I22">
    <cfRule type="cellIs" dxfId="985" priority="915" operator="between">
      <formula>111111111</formula>
      <formula>999999999</formula>
    </cfRule>
    <cfRule type="cellIs" dxfId="984" priority="916" operator="between">
      <formula>111111111</formula>
      <formula>999999999</formula>
    </cfRule>
    <cfRule type="cellIs" dxfId="983" priority="917" operator="between">
      <formula>111111111</formula>
      <formula>999999999</formula>
    </cfRule>
  </conditionalFormatting>
  <conditionalFormatting sqref="J20:AA20">
    <cfRule type="cellIs" dxfId="982" priority="910" operator="equal">
      <formula>0</formula>
    </cfRule>
  </conditionalFormatting>
  <conditionalFormatting sqref="J23:AA23">
    <cfRule type="cellIs" dxfId="981" priority="909" operator="equal">
      <formula>0</formula>
    </cfRule>
  </conditionalFormatting>
  <conditionalFormatting sqref="H26:I26">
    <cfRule type="cellIs" dxfId="980" priority="906" operator="between">
      <formula>111111111</formula>
      <formula>999999999</formula>
    </cfRule>
    <cfRule type="cellIs" dxfId="979" priority="907" operator="between">
      <formula>111111111</formula>
      <formula>999999999</formula>
    </cfRule>
    <cfRule type="cellIs" dxfId="978" priority="908" operator="between">
      <formula>111111111</formula>
      <formula>999999999</formula>
    </cfRule>
  </conditionalFormatting>
  <conditionalFormatting sqref="H29:I29">
    <cfRule type="cellIs" dxfId="977" priority="903" operator="between">
      <formula>111111111</formula>
      <formula>999999999</formula>
    </cfRule>
    <cfRule type="cellIs" dxfId="976" priority="904" operator="between">
      <formula>111111111</formula>
      <formula>999999999</formula>
    </cfRule>
    <cfRule type="cellIs" dxfId="975" priority="905" operator="between">
      <formula>111111111</formula>
      <formula>999999999</formula>
    </cfRule>
  </conditionalFormatting>
  <conditionalFormatting sqref="J27:AA27">
    <cfRule type="cellIs" dxfId="974" priority="898" operator="equal">
      <formula>0</formula>
    </cfRule>
  </conditionalFormatting>
  <conditionalFormatting sqref="J30:AA30">
    <cfRule type="cellIs" dxfId="973" priority="897" operator="equal">
      <formula>0</formula>
    </cfRule>
  </conditionalFormatting>
  <conditionalFormatting sqref="J34:AA34">
    <cfRule type="cellIs" dxfId="972" priority="886" operator="equal">
      <formula>0</formula>
    </cfRule>
  </conditionalFormatting>
  <conditionalFormatting sqref="J37:AA37">
    <cfRule type="cellIs" dxfId="971" priority="885" operator="equal">
      <formula>0</formula>
    </cfRule>
  </conditionalFormatting>
  <conditionalFormatting sqref="J41:AA41">
    <cfRule type="cellIs" dxfId="970" priority="874" operator="equal">
      <formula>0</formula>
    </cfRule>
  </conditionalFormatting>
  <conditionalFormatting sqref="J44:AA44">
    <cfRule type="cellIs" dxfId="969" priority="873" operator="equal">
      <formula>0</formula>
    </cfRule>
  </conditionalFormatting>
  <conditionalFormatting sqref="H47:I47">
    <cfRule type="cellIs" dxfId="968" priority="870" operator="between">
      <formula>111111111</formula>
      <formula>999999999</formula>
    </cfRule>
    <cfRule type="cellIs" dxfId="967" priority="871" operator="between">
      <formula>111111111</formula>
      <formula>999999999</formula>
    </cfRule>
    <cfRule type="cellIs" dxfId="966" priority="872" operator="between">
      <formula>111111111</formula>
      <formula>999999999</formula>
    </cfRule>
  </conditionalFormatting>
  <conditionalFormatting sqref="H50:I50">
    <cfRule type="cellIs" dxfId="965" priority="867" operator="between">
      <formula>111111111</formula>
      <formula>999999999</formula>
    </cfRule>
    <cfRule type="cellIs" dxfId="964" priority="868" operator="between">
      <formula>111111111</formula>
      <formula>999999999</formula>
    </cfRule>
    <cfRule type="cellIs" dxfId="963" priority="869" operator="between">
      <formula>111111111</formula>
      <formula>999999999</formula>
    </cfRule>
  </conditionalFormatting>
  <conditionalFormatting sqref="J48:AA48">
    <cfRule type="cellIs" dxfId="962" priority="862" operator="equal">
      <formula>0</formula>
    </cfRule>
  </conditionalFormatting>
  <conditionalFormatting sqref="J51:AA51">
    <cfRule type="cellIs" dxfId="961" priority="861" operator="equal">
      <formula>0</formula>
    </cfRule>
  </conditionalFormatting>
  <conditionalFormatting sqref="H54:I54">
    <cfRule type="cellIs" dxfId="960" priority="858" operator="between">
      <formula>111111111</formula>
      <formula>999999999</formula>
    </cfRule>
    <cfRule type="cellIs" dxfId="959" priority="859" operator="between">
      <formula>111111111</formula>
      <formula>999999999</formula>
    </cfRule>
    <cfRule type="cellIs" dxfId="958" priority="860" operator="between">
      <formula>111111111</formula>
      <formula>999999999</formula>
    </cfRule>
  </conditionalFormatting>
  <conditionalFormatting sqref="H57:I57">
    <cfRule type="cellIs" dxfId="957" priority="855" operator="between">
      <formula>111111111</formula>
      <formula>999999999</formula>
    </cfRule>
    <cfRule type="cellIs" dxfId="956" priority="856" operator="between">
      <formula>111111111</formula>
      <formula>999999999</formula>
    </cfRule>
    <cfRule type="cellIs" dxfId="955" priority="857" operator="between">
      <formula>111111111</formula>
      <formula>999999999</formula>
    </cfRule>
  </conditionalFormatting>
  <conditionalFormatting sqref="J55:AA55">
    <cfRule type="cellIs" dxfId="954" priority="850" operator="equal">
      <formula>0</formula>
    </cfRule>
  </conditionalFormatting>
  <conditionalFormatting sqref="J58:AA58">
    <cfRule type="cellIs" dxfId="953" priority="849" operator="equal">
      <formula>0</formula>
    </cfRule>
  </conditionalFormatting>
  <conditionalFormatting sqref="J62:AA62">
    <cfRule type="cellIs" dxfId="952" priority="838" operator="equal">
      <formula>0</formula>
    </cfRule>
  </conditionalFormatting>
  <conditionalFormatting sqref="J65:AA65">
    <cfRule type="cellIs" dxfId="951" priority="837" operator="equal">
      <formula>0</formula>
    </cfRule>
  </conditionalFormatting>
  <conditionalFormatting sqref="J69:AA69">
    <cfRule type="cellIs" dxfId="950" priority="826" operator="equal">
      <formula>0</formula>
    </cfRule>
  </conditionalFormatting>
  <conditionalFormatting sqref="J72:AA72">
    <cfRule type="cellIs" dxfId="949" priority="825" operator="equal">
      <formula>0</formula>
    </cfRule>
  </conditionalFormatting>
  <conditionalFormatting sqref="J76:AA76">
    <cfRule type="cellIs" dxfId="948" priority="814" operator="equal">
      <formula>0</formula>
    </cfRule>
  </conditionalFormatting>
  <conditionalFormatting sqref="J79:AA79">
    <cfRule type="cellIs" dxfId="947" priority="813" operator="equal">
      <formula>0</formula>
    </cfRule>
  </conditionalFormatting>
  <conditionalFormatting sqref="J83:AA83">
    <cfRule type="cellIs" dxfId="946" priority="802" operator="equal">
      <formula>0</formula>
    </cfRule>
  </conditionalFormatting>
  <conditionalFormatting sqref="J86:AA86">
    <cfRule type="cellIs" dxfId="945" priority="801" operator="equal">
      <formula>0</formula>
    </cfRule>
  </conditionalFormatting>
  <conditionalFormatting sqref="J90:AA90">
    <cfRule type="cellIs" dxfId="944" priority="790" operator="equal">
      <formula>0</formula>
    </cfRule>
  </conditionalFormatting>
  <conditionalFormatting sqref="J93:AA93">
    <cfRule type="cellIs" dxfId="943" priority="789" operator="equal">
      <formula>0</formula>
    </cfRule>
  </conditionalFormatting>
  <conditionalFormatting sqref="J97:AA97">
    <cfRule type="cellIs" dxfId="942" priority="778" operator="equal">
      <formula>0</formula>
    </cfRule>
  </conditionalFormatting>
  <conditionalFormatting sqref="J100:AA100">
    <cfRule type="cellIs" dxfId="941" priority="777" operator="equal">
      <formula>0</formula>
    </cfRule>
  </conditionalFormatting>
  <conditionalFormatting sqref="J104:AA104">
    <cfRule type="cellIs" dxfId="940" priority="766" operator="equal">
      <formula>0</formula>
    </cfRule>
  </conditionalFormatting>
  <conditionalFormatting sqref="J107:AA107">
    <cfRule type="cellIs" dxfId="939" priority="765" operator="equal">
      <formula>0</formula>
    </cfRule>
  </conditionalFormatting>
  <conditionalFormatting sqref="J111:AA111">
    <cfRule type="cellIs" dxfId="938" priority="754" operator="equal">
      <formula>0</formula>
    </cfRule>
  </conditionalFormatting>
  <conditionalFormatting sqref="J114:AA114">
    <cfRule type="cellIs" dxfId="937" priority="753" operator="equal">
      <formula>0</formula>
    </cfRule>
  </conditionalFormatting>
  <conditionalFormatting sqref="J118:AA118">
    <cfRule type="cellIs" dxfId="936" priority="742" operator="equal">
      <formula>0</formula>
    </cfRule>
  </conditionalFormatting>
  <conditionalFormatting sqref="J121:AA121">
    <cfRule type="cellIs" dxfId="935" priority="741" operator="equal">
      <formula>0</formula>
    </cfRule>
  </conditionalFormatting>
  <conditionalFormatting sqref="H131:I131">
    <cfRule type="cellIs" dxfId="934" priority="726" operator="between">
      <formula>111111111</formula>
      <formula>999999999</formula>
    </cfRule>
    <cfRule type="cellIs" dxfId="933" priority="727" operator="between">
      <formula>111111111</formula>
      <formula>999999999</formula>
    </cfRule>
    <cfRule type="cellIs" dxfId="932" priority="728" operator="between">
      <formula>111111111</formula>
      <formula>999999999</formula>
    </cfRule>
  </conditionalFormatting>
  <conditionalFormatting sqref="J125:AA125">
    <cfRule type="cellIs" dxfId="931" priority="730" operator="equal">
      <formula>0</formula>
    </cfRule>
  </conditionalFormatting>
  <conditionalFormatting sqref="J128:AA128">
    <cfRule type="cellIs" dxfId="930" priority="729" operator="equal">
      <formula>0</formula>
    </cfRule>
  </conditionalFormatting>
  <conditionalFormatting sqref="H134:I134">
    <cfRule type="cellIs" dxfId="929" priority="723" operator="between">
      <formula>111111111</formula>
      <formula>999999999</formula>
    </cfRule>
    <cfRule type="cellIs" dxfId="928" priority="724" operator="between">
      <formula>111111111</formula>
      <formula>999999999</formula>
    </cfRule>
    <cfRule type="cellIs" dxfId="927" priority="725" operator="between">
      <formula>111111111</formula>
      <formula>999999999</formula>
    </cfRule>
  </conditionalFormatting>
  <conditionalFormatting sqref="J132:AA132">
    <cfRule type="cellIs" dxfId="926" priority="718" operator="equal">
      <formula>0</formula>
    </cfRule>
  </conditionalFormatting>
  <conditionalFormatting sqref="J135:AA135">
    <cfRule type="cellIs" dxfId="925" priority="717" operator="equal">
      <formula>0</formula>
    </cfRule>
  </conditionalFormatting>
  <conditionalFormatting sqref="H138:I138">
    <cfRule type="cellIs" dxfId="924" priority="714" operator="between">
      <formula>111111111</formula>
      <formula>999999999</formula>
    </cfRule>
    <cfRule type="cellIs" dxfId="923" priority="715" operator="between">
      <formula>111111111</formula>
      <formula>999999999</formula>
    </cfRule>
    <cfRule type="cellIs" dxfId="922" priority="716" operator="between">
      <formula>111111111</formula>
      <formula>999999999</formula>
    </cfRule>
  </conditionalFormatting>
  <conditionalFormatting sqref="H141:I141">
    <cfRule type="cellIs" dxfId="921" priority="711" operator="between">
      <formula>111111111</formula>
      <formula>999999999</formula>
    </cfRule>
    <cfRule type="cellIs" dxfId="920" priority="712" operator="between">
      <formula>111111111</formula>
      <formula>999999999</formula>
    </cfRule>
    <cfRule type="cellIs" dxfId="919" priority="713" operator="between">
      <formula>111111111</formula>
      <formula>999999999</formula>
    </cfRule>
  </conditionalFormatting>
  <conditionalFormatting sqref="J139:AA139">
    <cfRule type="cellIs" dxfId="918" priority="706" operator="equal">
      <formula>0</formula>
    </cfRule>
  </conditionalFormatting>
  <conditionalFormatting sqref="J142:AA142">
    <cfRule type="cellIs" dxfId="917" priority="705" operator="equal">
      <formula>0</formula>
    </cfRule>
  </conditionalFormatting>
  <conditionalFormatting sqref="H145:I145">
    <cfRule type="cellIs" dxfId="916" priority="702" operator="between">
      <formula>111111111</formula>
      <formula>999999999</formula>
    </cfRule>
    <cfRule type="cellIs" dxfId="915" priority="703" operator="between">
      <formula>111111111</formula>
      <formula>999999999</formula>
    </cfRule>
    <cfRule type="cellIs" dxfId="914" priority="704" operator="between">
      <formula>111111111</formula>
      <formula>999999999</formula>
    </cfRule>
  </conditionalFormatting>
  <conditionalFormatting sqref="H148:I148">
    <cfRule type="cellIs" dxfId="913" priority="699" operator="between">
      <formula>111111111</formula>
      <formula>999999999</formula>
    </cfRule>
    <cfRule type="cellIs" dxfId="912" priority="700" operator="between">
      <formula>111111111</formula>
      <formula>999999999</formula>
    </cfRule>
    <cfRule type="cellIs" dxfId="911" priority="701" operator="between">
      <formula>111111111</formula>
      <formula>999999999</formula>
    </cfRule>
  </conditionalFormatting>
  <conditionalFormatting sqref="J146:AA146">
    <cfRule type="cellIs" dxfId="910" priority="694" operator="equal">
      <formula>0</formula>
    </cfRule>
  </conditionalFormatting>
  <conditionalFormatting sqref="J149:AA149">
    <cfRule type="cellIs" dxfId="909" priority="693" operator="equal">
      <formula>0</formula>
    </cfRule>
  </conditionalFormatting>
  <conditionalFormatting sqref="H152:I152">
    <cfRule type="cellIs" dxfId="908" priority="690" operator="between">
      <formula>111111111</formula>
      <formula>999999999</formula>
    </cfRule>
    <cfRule type="cellIs" dxfId="907" priority="691" operator="between">
      <formula>111111111</formula>
      <formula>999999999</formula>
    </cfRule>
    <cfRule type="cellIs" dxfId="906" priority="692" operator="between">
      <formula>111111111</formula>
      <formula>999999999</formula>
    </cfRule>
  </conditionalFormatting>
  <conditionalFormatting sqref="H155:I155">
    <cfRule type="cellIs" dxfId="905" priority="687" operator="between">
      <formula>111111111</formula>
      <formula>999999999</formula>
    </cfRule>
    <cfRule type="cellIs" dxfId="904" priority="688" operator="between">
      <formula>111111111</formula>
      <formula>999999999</formula>
    </cfRule>
    <cfRule type="cellIs" dxfId="903" priority="689" operator="between">
      <formula>111111111</formula>
      <formula>999999999</formula>
    </cfRule>
  </conditionalFormatting>
  <conditionalFormatting sqref="J153:AA153">
    <cfRule type="cellIs" dxfId="902" priority="682" operator="equal">
      <formula>0</formula>
    </cfRule>
  </conditionalFormatting>
  <conditionalFormatting sqref="J156:AA156">
    <cfRule type="cellIs" dxfId="901" priority="681" operator="equal">
      <formula>0</formula>
    </cfRule>
  </conditionalFormatting>
  <conditionalFormatting sqref="H159:I159">
    <cfRule type="cellIs" dxfId="900" priority="678" operator="between">
      <formula>111111111</formula>
      <formula>999999999</formula>
    </cfRule>
    <cfRule type="cellIs" dxfId="899" priority="679" operator="between">
      <formula>111111111</formula>
      <formula>999999999</formula>
    </cfRule>
    <cfRule type="cellIs" dxfId="898" priority="680" operator="between">
      <formula>111111111</formula>
      <formula>999999999</formula>
    </cfRule>
  </conditionalFormatting>
  <conditionalFormatting sqref="H162:I162">
    <cfRule type="cellIs" dxfId="897" priority="675" operator="between">
      <formula>111111111</formula>
      <formula>999999999</formula>
    </cfRule>
    <cfRule type="cellIs" dxfId="896" priority="676" operator="between">
      <formula>111111111</formula>
      <formula>999999999</formula>
    </cfRule>
    <cfRule type="cellIs" dxfId="895" priority="677" operator="between">
      <formula>111111111</formula>
      <formula>999999999</formula>
    </cfRule>
  </conditionalFormatting>
  <conditionalFormatting sqref="J160:AA160">
    <cfRule type="cellIs" dxfId="894" priority="670" operator="equal">
      <formula>0</formula>
    </cfRule>
  </conditionalFormatting>
  <conditionalFormatting sqref="J163:AA163">
    <cfRule type="cellIs" dxfId="893" priority="669" operator="equal">
      <formula>0</formula>
    </cfRule>
  </conditionalFormatting>
  <conditionalFormatting sqref="H166:I166">
    <cfRule type="cellIs" dxfId="892" priority="666" operator="between">
      <formula>111111111</formula>
      <formula>999999999</formula>
    </cfRule>
    <cfRule type="cellIs" dxfId="891" priority="667" operator="between">
      <formula>111111111</formula>
      <formula>999999999</formula>
    </cfRule>
    <cfRule type="cellIs" dxfId="890" priority="668" operator="between">
      <formula>111111111</formula>
      <formula>999999999</formula>
    </cfRule>
  </conditionalFormatting>
  <conditionalFormatting sqref="H169:I169">
    <cfRule type="cellIs" dxfId="889" priority="663" operator="between">
      <formula>111111111</formula>
      <formula>999999999</formula>
    </cfRule>
    <cfRule type="cellIs" dxfId="888" priority="664" operator="between">
      <formula>111111111</formula>
      <formula>999999999</formula>
    </cfRule>
    <cfRule type="cellIs" dxfId="887" priority="665" operator="between">
      <formula>111111111</formula>
      <formula>999999999</formula>
    </cfRule>
  </conditionalFormatting>
  <conditionalFormatting sqref="J167:AA167">
    <cfRule type="cellIs" dxfId="886" priority="658" operator="equal">
      <formula>0</formula>
    </cfRule>
  </conditionalFormatting>
  <conditionalFormatting sqref="J170:AA170">
    <cfRule type="cellIs" dxfId="885" priority="657" operator="equal">
      <formula>0</formula>
    </cfRule>
  </conditionalFormatting>
  <conditionalFormatting sqref="H173:I173">
    <cfRule type="cellIs" dxfId="884" priority="654" operator="between">
      <formula>111111111</formula>
      <formula>999999999</formula>
    </cfRule>
    <cfRule type="cellIs" dxfId="883" priority="655" operator="between">
      <formula>111111111</formula>
      <formula>999999999</formula>
    </cfRule>
    <cfRule type="cellIs" dxfId="882" priority="656" operator="between">
      <formula>111111111</formula>
      <formula>999999999</formula>
    </cfRule>
  </conditionalFormatting>
  <conditionalFormatting sqref="H176:I176">
    <cfRule type="cellIs" dxfId="881" priority="651" operator="between">
      <formula>111111111</formula>
      <formula>999999999</formula>
    </cfRule>
    <cfRule type="cellIs" dxfId="880" priority="652" operator="between">
      <formula>111111111</formula>
      <formula>999999999</formula>
    </cfRule>
    <cfRule type="cellIs" dxfId="879" priority="653" operator="between">
      <formula>111111111</formula>
      <formula>999999999</formula>
    </cfRule>
  </conditionalFormatting>
  <conditionalFormatting sqref="J174:AA174">
    <cfRule type="cellIs" dxfId="878" priority="646" operator="equal">
      <formula>0</formula>
    </cfRule>
  </conditionalFormatting>
  <conditionalFormatting sqref="J177:AA177">
    <cfRule type="cellIs" dxfId="877" priority="645" operator="equal">
      <formula>0</formula>
    </cfRule>
  </conditionalFormatting>
  <conditionalFormatting sqref="J181:AA181">
    <cfRule type="cellIs" dxfId="876" priority="634" operator="equal">
      <formula>0</formula>
    </cfRule>
  </conditionalFormatting>
  <conditionalFormatting sqref="J184:AA184">
    <cfRule type="cellIs" dxfId="875" priority="633" operator="equal">
      <formula>0</formula>
    </cfRule>
  </conditionalFormatting>
  <conditionalFormatting sqref="H187:I187">
    <cfRule type="cellIs" dxfId="874" priority="630" operator="between">
      <formula>111111111</formula>
      <formula>999999999</formula>
    </cfRule>
    <cfRule type="cellIs" dxfId="873" priority="631" operator="between">
      <formula>111111111</formula>
      <formula>999999999</formula>
    </cfRule>
    <cfRule type="cellIs" dxfId="872" priority="632" operator="between">
      <formula>111111111</formula>
      <formula>999999999</formula>
    </cfRule>
  </conditionalFormatting>
  <conditionalFormatting sqref="H190:I190">
    <cfRule type="cellIs" dxfId="871" priority="627" operator="between">
      <formula>111111111</formula>
      <formula>999999999</formula>
    </cfRule>
    <cfRule type="cellIs" dxfId="870" priority="628" operator="between">
      <formula>111111111</formula>
      <formula>999999999</formula>
    </cfRule>
    <cfRule type="cellIs" dxfId="869" priority="629" operator="between">
      <formula>111111111</formula>
      <formula>999999999</formula>
    </cfRule>
  </conditionalFormatting>
  <conditionalFormatting sqref="J188:AA188">
    <cfRule type="cellIs" dxfId="868" priority="622" operator="equal">
      <formula>0</formula>
    </cfRule>
  </conditionalFormatting>
  <conditionalFormatting sqref="J191:AA191">
    <cfRule type="cellIs" dxfId="867" priority="621" operator="equal">
      <formula>0</formula>
    </cfRule>
  </conditionalFormatting>
  <conditionalFormatting sqref="H194:I194">
    <cfRule type="cellIs" dxfId="866" priority="618" operator="between">
      <formula>111111111</formula>
      <formula>999999999</formula>
    </cfRule>
    <cfRule type="cellIs" dxfId="865" priority="619" operator="between">
      <formula>111111111</formula>
      <formula>999999999</formula>
    </cfRule>
    <cfRule type="cellIs" dxfId="864" priority="620" operator="between">
      <formula>111111111</formula>
      <formula>999999999</formula>
    </cfRule>
  </conditionalFormatting>
  <conditionalFormatting sqref="H197:I197">
    <cfRule type="cellIs" dxfId="863" priority="615" operator="between">
      <formula>111111111</formula>
      <formula>999999999</formula>
    </cfRule>
    <cfRule type="cellIs" dxfId="862" priority="616" operator="between">
      <formula>111111111</formula>
      <formula>999999999</formula>
    </cfRule>
    <cfRule type="cellIs" dxfId="861" priority="617" operator="between">
      <formula>111111111</formula>
      <formula>999999999</formula>
    </cfRule>
  </conditionalFormatting>
  <conditionalFormatting sqref="J195:AA195">
    <cfRule type="cellIs" dxfId="860" priority="610" operator="equal">
      <formula>0</formula>
    </cfRule>
  </conditionalFormatting>
  <conditionalFormatting sqref="J198:AA198">
    <cfRule type="cellIs" dxfId="859" priority="609" operator="equal">
      <formula>0</formula>
    </cfRule>
  </conditionalFormatting>
  <conditionalFormatting sqref="H201:I201">
    <cfRule type="cellIs" dxfId="858" priority="606" operator="between">
      <formula>111111111</formula>
      <formula>999999999</formula>
    </cfRule>
    <cfRule type="cellIs" dxfId="857" priority="607" operator="between">
      <formula>111111111</formula>
      <formula>999999999</formula>
    </cfRule>
    <cfRule type="cellIs" dxfId="856" priority="608" operator="between">
      <formula>111111111</formula>
      <formula>999999999</formula>
    </cfRule>
  </conditionalFormatting>
  <conditionalFormatting sqref="H204:I204">
    <cfRule type="cellIs" dxfId="855" priority="603" operator="between">
      <formula>111111111</formula>
      <formula>999999999</formula>
    </cfRule>
    <cfRule type="cellIs" dxfId="854" priority="604" operator="between">
      <formula>111111111</formula>
      <formula>999999999</formula>
    </cfRule>
    <cfRule type="cellIs" dxfId="853" priority="605" operator="between">
      <formula>111111111</formula>
      <formula>999999999</formula>
    </cfRule>
  </conditionalFormatting>
  <conditionalFormatting sqref="J202:AA202">
    <cfRule type="cellIs" dxfId="852" priority="598" operator="equal">
      <formula>0</formula>
    </cfRule>
  </conditionalFormatting>
  <conditionalFormatting sqref="J205:AA205">
    <cfRule type="cellIs" dxfId="851" priority="597" operator="equal">
      <formula>0</formula>
    </cfRule>
  </conditionalFormatting>
  <conditionalFormatting sqref="H208:I208">
    <cfRule type="cellIs" dxfId="850" priority="594" operator="between">
      <formula>111111111</formula>
      <formula>999999999</formula>
    </cfRule>
    <cfRule type="cellIs" dxfId="849" priority="595" operator="between">
      <formula>111111111</formula>
      <formula>999999999</formula>
    </cfRule>
    <cfRule type="cellIs" dxfId="848" priority="596" operator="between">
      <formula>111111111</formula>
      <formula>999999999</formula>
    </cfRule>
  </conditionalFormatting>
  <conditionalFormatting sqref="H211:I211">
    <cfRule type="cellIs" dxfId="847" priority="591" operator="between">
      <formula>111111111</formula>
      <formula>999999999</formula>
    </cfRule>
    <cfRule type="cellIs" dxfId="846" priority="592" operator="between">
      <formula>111111111</formula>
      <formula>999999999</formula>
    </cfRule>
    <cfRule type="cellIs" dxfId="845" priority="593" operator="between">
      <formula>111111111</formula>
      <formula>999999999</formula>
    </cfRule>
  </conditionalFormatting>
  <conditionalFormatting sqref="J209:AA209">
    <cfRule type="cellIs" dxfId="844" priority="586" operator="equal">
      <formula>0</formula>
    </cfRule>
  </conditionalFormatting>
  <conditionalFormatting sqref="J212:AA212">
    <cfRule type="cellIs" dxfId="843" priority="585" operator="equal">
      <formula>0</formula>
    </cfRule>
  </conditionalFormatting>
  <conditionalFormatting sqref="J216:AA216">
    <cfRule type="cellIs" dxfId="842" priority="574" operator="equal">
      <formula>0</formula>
    </cfRule>
  </conditionalFormatting>
  <conditionalFormatting sqref="J219:AA219">
    <cfRule type="cellIs" dxfId="841" priority="573" operator="equal">
      <formula>0</formula>
    </cfRule>
  </conditionalFormatting>
  <conditionalFormatting sqref="H222:I222">
    <cfRule type="cellIs" dxfId="840" priority="570" operator="between">
      <formula>111111111</formula>
      <formula>999999999</formula>
    </cfRule>
    <cfRule type="cellIs" dxfId="839" priority="571" operator="between">
      <formula>111111111</formula>
      <formula>999999999</formula>
    </cfRule>
    <cfRule type="cellIs" dxfId="838" priority="572" operator="between">
      <formula>111111111</formula>
      <formula>999999999</formula>
    </cfRule>
  </conditionalFormatting>
  <conditionalFormatting sqref="H225:I225">
    <cfRule type="cellIs" dxfId="837" priority="567" operator="between">
      <formula>111111111</formula>
      <formula>999999999</formula>
    </cfRule>
    <cfRule type="cellIs" dxfId="836" priority="568" operator="between">
      <formula>111111111</formula>
      <formula>999999999</formula>
    </cfRule>
    <cfRule type="cellIs" dxfId="835" priority="569" operator="between">
      <formula>111111111</formula>
      <formula>999999999</formula>
    </cfRule>
  </conditionalFormatting>
  <conditionalFormatting sqref="J223:AA223">
    <cfRule type="cellIs" dxfId="834" priority="562" operator="equal">
      <formula>0</formula>
    </cfRule>
  </conditionalFormatting>
  <conditionalFormatting sqref="J226:AA226">
    <cfRule type="cellIs" dxfId="833" priority="561" operator="equal">
      <formula>0</formula>
    </cfRule>
  </conditionalFormatting>
  <conditionalFormatting sqref="H229:I229">
    <cfRule type="cellIs" dxfId="832" priority="558" operator="between">
      <formula>111111111</formula>
      <formula>999999999</formula>
    </cfRule>
    <cfRule type="cellIs" dxfId="831" priority="559" operator="between">
      <formula>111111111</formula>
      <formula>999999999</formula>
    </cfRule>
    <cfRule type="cellIs" dxfId="830" priority="560" operator="between">
      <formula>111111111</formula>
      <formula>999999999</formula>
    </cfRule>
  </conditionalFormatting>
  <conditionalFormatting sqref="H232:I232">
    <cfRule type="cellIs" dxfId="829" priority="555" operator="between">
      <formula>111111111</formula>
      <formula>999999999</formula>
    </cfRule>
    <cfRule type="cellIs" dxfId="828" priority="556" operator="between">
      <formula>111111111</formula>
      <formula>999999999</formula>
    </cfRule>
    <cfRule type="cellIs" dxfId="827" priority="557" operator="between">
      <formula>111111111</formula>
      <formula>999999999</formula>
    </cfRule>
  </conditionalFormatting>
  <conditionalFormatting sqref="J230:AA230">
    <cfRule type="cellIs" dxfId="826" priority="550" operator="equal">
      <formula>0</formula>
    </cfRule>
  </conditionalFormatting>
  <conditionalFormatting sqref="J233:AA233">
    <cfRule type="cellIs" dxfId="825" priority="549" operator="equal">
      <formula>0</formula>
    </cfRule>
  </conditionalFormatting>
  <conditionalFormatting sqref="H236:I236">
    <cfRule type="cellIs" dxfId="824" priority="546" operator="between">
      <formula>111111111</formula>
      <formula>999999999</formula>
    </cfRule>
    <cfRule type="cellIs" dxfId="823" priority="547" operator="between">
      <formula>111111111</formula>
      <formula>999999999</formula>
    </cfRule>
    <cfRule type="cellIs" dxfId="822" priority="548" operator="between">
      <formula>111111111</formula>
      <formula>999999999</formula>
    </cfRule>
  </conditionalFormatting>
  <conditionalFormatting sqref="H239:I239">
    <cfRule type="cellIs" dxfId="821" priority="543" operator="between">
      <formula>111111111</formula>
      <formula>999999999</formula>
    </cfRule>
    <cfRule type="cellIs" dxfId="820" priority="544" operator="between">
      <formula>111111111</formula>
      <formula>999999999</formula>
    </cfRule>
    <cfRule type="cellIs" dxfId="819" priority="545" operator="between">
      <formula>111111111</formula>
      <formula>999999999</formula>
    </cfRule>
  </conditionalFormatting>
  <conditionalFormatting sqref="J237:AA237">
    <cfRule type="cellIs" dxfId="818" priority="538" operator="equal">
      <formula>0</formula>
    </cfRule>
  </conditionalFormatting>
  <conditionalFormatting sqref="J240:AA240">
    <cfRule type="cellIs" dxfId="817" priority="537" operator="equal">
      <formula>0</formula>
    </cfRule>
  </conditionalFormatting>
  <conditionalFormatting sqref="H243:I243">
    <cfRule type="cellIs" dxfId="816" priority="534" operator="between">
      <formula>111111111</formula>
      <formula>999999999</formula>
    </cfRule>
    <cfRule type="cellIs" dxfId="815" priority="535" operator="between">
      <formula>111111111</formula>
      <formula>999999999</formula>
    </cfRule>
    <cfRule type="cellIs" dxfId="814" priority="536" operator="between">
      <formula>111111111</formula>
      <formula>999999999</formula>
    </cfRule>
  </conditionalFormatting>
  <conditionalFormatting sqref="H246:I246">
    <cfRule type="cellIs" dxfId="813" priority="531" operator="between">
      <formula>111111111</formula>
      <formula>999999999</formula>
    </cfRule>
    <cfRule type="cellIs" dxfId="812" priority="532" operator="between">
      <formula>111111111</formula>
      <formula>999999999</formula>
    </cfRule>
    <cfRule type="cellIs" dxfId="811" priority="533" operator="between">
      <formula>111111111</formula>
      <formula>999999999</formula>
    </cfRule>
  </conditionalFormatting>
  <conditionalFormatting sqref="J244:AA244">
    <cfRule type="cellIs" dxfId="810" priority="526" operator="equal">
      <formula>0</formula>
    </cfRule>
  </conditionalFormatting>
  <conditionalFormatting sqref="J247:AA247">
    <cfRule type="cellIs" dxfId="809" priority="525" operator="equal">
      <formula>0</formula>
    </cfRule>
  </conditionalFormatting>
  <conditionalFormatting sqref="H250:I250">
    <cfRule type="cellIs" dxfId="808" priority="522" operator="between">
      <formula>111111111</formula>
      <formula>999999999</formula>
    </cfRule>
    <cfRule type="cellIs" dxfId="807" priority="523" operator="between">
      <formula>111111111</formula>
      <formula>999999999</formula>
    </cfRule>
    <cfRule type="cellIs" dxfId="806" priority="524" operator="between">
      <formula>111111111</formula>
      <formula>999999999</formula>
    </cfRule>
  </conditionalFormatting>
  <conditionalFormatting sqref="H253:I253">
    <cfRule type="cellIs" dxfId="805" priority="519" operator="between">
      <formula>111111111</formula>
      <formula>999999999</formula>
    </cfRule>
    <cfRule type="cellIs" dxfId="804" priority="520" operator="between">
      <formula>111111111</formula>
      <formula>999999999</formula>
    </cfRule>
    <cfRule type="cellIs" dxfId="803" priority="521" operator="between">
      <formula>111111111</formula>
      <formula>999999999</formula>
    </cfRule>
  </conditionalFormatting>
  <conditionalFormatting sqref="J251:AA251">
    <cfRule type="cellIs" dxfId="802" priority="514" operator="equal">
      <formula>0</formula>
    </cfRule>
  </conditionalFormatting>
  <conditionalFormatting sqref="D5:D7">
    <cfRule type="cellIs" dxfId="801" priority="511" operator="equal">
      <formula>"Brown"</formula>
    </cfRule>
    <cfRule type="cellIs" dxfId="800" priority="512" operator="equal">
      <formula>"B"</formula>
    </cfRule>
  </conditionalFormatting>
  <conditionalFormatting sqref="D8">
    <cfRule type="cellIs" dxfId="799" priority="507" operator="equal">
      <formula>"R"</formula>
    </cfRule>
    <cfRule type="cellIs" dxfId="798" priority="508" operator="equal">
      <formula>"Y"</formula>
    </cfRule>
    <cfRule type="cellIs" dxfId="797" priority="509" operator="equal">
      <formula>"Rouge"</formula>
    </cfRule>
    <cfRule type="cellIs" dxfId="796" priority="510" operator="equal">
      <formula>"Yellow"</formula>
    </cfRule>
  </conditionalFormatting>
  <conditionalFormatting sqref="D8:D10">
    <cfRule type="cellIs" dxfId="795" priority="505" operator="equal">
      <formula>"Brown"</formula>
    </cfRule>
    <cfRule type="cellIs" dxfId="794" priority="506" operator="equal">
      <formula>"B"</formula>
    </cfRule>
  </conditionalFormatting>
  <conditionalFormatting sqref="D12">
    <cfRule type="cellIs" dxfId="793" priority="501" operator="equal">
      <formula>"R"</formula>
    </cfRule>
    <cfRule type="cellIs" dxfId="792" priority="502" operator="equal">
      <formula>"Y"</formula>
    </cfRule>
    <cfRule type="cellIs" dxfId="791" priority="503" operator="equal">
      <formula>"Rouge"</formula>
    </cfRule>
    <cfRule type="cellIs" dxfId="790" priority="504" operator="equal">
      <formula>"Yellow"</formula>
    </cfRule>
  </conditionalFormatting>
  <conditionalFormatting sqref="D12:D14">
    <cfRule type="cellIs" dxfId="789" priority="499" operator="equal">
      <formula>"Brown"</formula>
    </cfRule>
    <cfRule type="cellIs" dxfId="788" priority="500" operator="equal">
      <formula>"B"</formula>
    </cfRule>
  </conditionalFormatting>
  <conditionalFormatting sqref="D15">
    <cfRule type="cellIs" dxfId="787" priority="495" operator="equal">
      <formula>"R"</formula>
    </cfRule>
    <cfRule type="cellIs" dxfId="786" priority="496" operator="equal">
      <formula>"Y"</formula>
    </cfRule>
    <cfRule type="cellIs" dxfId="785" priority="497" operator="equal">
      <formula>"Rouge"</formula>
    </cfRule>
    <cfRule type="cellIs" dxfId="784" priority="498" operator="equal">
      <formula>"Yellow"</formula>
    </cfRule>
  </conditionalFormatting>
  <conditionalFormatting sqref="D15:D17">
    <cfRule type="cellIs" dxfId="783" priority="493" operator="equal">
      <formula>"Brown"</formula>
    </cfRule>
    <cfRule type="cellIs" dxfId="782" priority="494" operator="equal">
      <formula>"B"</formula>
    </cfRule>
  </conditionalFormatting>
  <conditionalFormatting sqref="D19">
    <cfRule type="cellIs" dxfId="781" priority="489" operator="equal">
      <formula>"R"</formula>
    </cfRule>
    <cfRule type="cellIs" dxfId="780" priority="490" operator="equal">
      <formula>"Y"</formula>
    </cfRule>
    <cfRule type="cellIs" dxfId="779" priority="491" operator="equal">
      <formula>"Rouge"</formula>
    </cfRule>
    <cfRule type="cellIs" dxfId="778" priority="492" operator="equal">
      <formula>"Yellow"</formula>
    </cfRule>
  </conditionalFormatting>
  <conditionalFormatting sqref="D19:D21">
    <cfRule type="cellIs" dxfId="777" priority="487" operator="equal">
      <formula>"Brown"</formula>
    </cfRule>
    <cfRule type="cellIs" dxfId="776" priority="488" operator="equal">
      <formula>"B"</formula>
    </cfRule>
  </conditionalFormatting>
  <conditionalFormatting sqref="D22">
    <cfRule type="cellIs" dxfId="775" priority="483" operator="equal">
      <formula>"R"</formula>
    </cfRule>
    <cfRule type="cellIs" dxfId="774" priority="484" operator="equal">
      <formula>"Y"</formula>
    </cfRule>
    <cfRule type="cellIs" dxfId="773" priority="485" operator="equal">
      <formula>"Rouge"</formula>
    </cfRule>
    <cfRule type="cellIs" dxfId="772" priority="486" operator="equal">
      <formula>"Yellow"</formula>
    </cfRule>
  </conditionalFormatting>
  <conditionalFormatting sqref="D22:D24">
    <cfRule type="cellIs" dxfId="771" priority="481" operator="equal">
      <formula>"Brown"</formula>
    </cfRule>
    <cfRule type="cellIs" dxfId="770" priority="482" operator="equal">
      <formula>"B"</formula>
    </cfRule>
  </conditionalFormatting>
  <conditionalFormatting sqref="D26">
    <cfRule type="cellIs" dxfId="769" priority="477" operator="equal">
      <formula>"R"</formula>
    </cfRule>
    <cfRule type="cellIs" dxfId="768" priority="478" operator="equal">
      <formula>"Y"</formula>
    </cfRule>
    <cfRule type="cellIs" dxfId="767" priority="479" operator="equal">
      <formula>"Rouge"</formula>
    </cfRule>
    <cfRule type="cellIs" dxfId="766" priority="480" operator="equal">
      <formula>"Yellow"</formula>
    </cfRule>
  </conditionalFormatting>
  <conditionalFormatting sqref="D26:D28">
    <cfRule type="cellIs" dxfId="765" priority="475" operator="equal">
      <formula>"Brown"</formula>
    </cfRule>
    <cfRule type="cellIs" dxfId="764" priority="476" operator="equal">
      <formula>"B"</formula>
    </cfRule>
  </conditionalFormatting>
  <conditionalFormatting sqref="D29">
    <cfRule type="cellIs" dxfId="763" priority="471" operator="equal">
      <formula>"R"</formula>
    </cfRule>
    <cfRule type="cellIs" dxfId="762" priority="472" operator="equal">
      <formula>"Y"</formula>
    </cfRule>
    <cfRule type="cellIs" dxfId="761" priority="473" operator="equal">
      <formula>"Rouge"</formula>
    </cfRule>
    <cfRule type="cellIs" dxfId="760" priority="474" operator="equal">
      <formula>"Yellow"</formula>
    </cfRule>
  </conditionalFormatting>
  <conditionalFormatting sqref="D29:D31">
    <cfRule type="cellIs" dxfId="759" priority="469" operator="equal">
      <formula>"Brown"</formula>
    </cfRule>
    <cfRule type="cellIs" dxfId="758" priority="470" operator="equal">
      <formula>"B"</formula>
    </cfRule>
  </conditionalFormatting>
  <conditionalFormatting sqref="D33">
    <cfRule type="cellIs" dxfId="757" priority="465" operator="equal">
      <formula>"R"</formula>
    </cfRule>
    <cfRule type="cellIs" dxfId="756" priority="466" operator="equal">
      <formula>"Y"</formula>
    </cfRule>
    <cfRule type="cellIs" dxfId="755" priority="467" operator="equal">
      <formula>"Rouge"</formula>
    </cfRule>
    <cfRule type="cellIs" dxfId="754" priority="468" operator="equal">
      <formula>"Yellow"</formula>
    </cfRule>
  </conditionalFormatting>
  <conditionalFormatting sqref="D33:D35">
    <cfRule type="cellIs" dxfId="753" priority="463" operator="equal">
      <formula>"Brown"</formula>
    </cfRule>
    <cfRule type="cellIs" dxfId="752" priority="464" operator="equal">
      <formula>"B"</formula>
    </cfRule>
  </conditionalFormatting>
  <conditionalFormatting sqref="D36">
    <cfRule type="cellIs" dxfId="751" priority="459" operator="equal">
      <formula>"R"</formula>
    </cfRule>
    <cfRule type="cellIs" dxfId="750" priority="460" operator="equal">
      <formula>"Y"</formula>
    </cfRule>
    <cfRule type="cellIs" dxfId="749" priority="461" operator="equal">
      <formula>"Rouge"</formula>
    </cfRule>
    <cfRule type="cellIs" dxfId="748" priority="462" operator="equal">
      <formula>"Yellow"</formula>
    </cfRule>
  </conditionalFormatting>
  <conditionalFormatting sqref="D36:D38">
    <cfRule type="cellIs" dxfId="747" priority="457" operator="equal">
      <formula>"Brown"</formula>
    </cfRule>
    <cfRule type="cellIs" dxfId="746" priority="458" operator="equal">
      <formula>"B"</formula>
    </cfRule>
  </conditionalFormatting>
  <conditionalFormatting sqref="D40">
    <cfRule type="cellIs" dxfId="745" priority="453" operator="equal">
      <formula>"R"</formula>
    </cfRule>
    <cfRule type="cellIs" dxfId="744" priority="454" operator="equal">
      <formula>"Y"</formula>
    </cfRule>
    <cfRule type="cellIs" dxfId="743" priority="455" operator="equal">
      <formula>"Rouge"</formula>
    </cfRule>
    <cfRule type="cellIs" dxfId="742" priority="456" operator="equal">
      <formula>"Yellow"</formula>
    </cfRule>
  </conditionalFormatting>
  <conditionalFormatting sqref="D40:D42">
    <cfRule type="cellIs" dxfId="741" priority="451" operator="equal">
      <formula>"Brown"</formula>
    </cfRule>
    <cfRule type="cellIs" dxfId="740" priority="452" operator="equal">
      <formula>"B"</formula>
    </cfRule>
  </conditionalFormatting>
  <conditionalFormatting sqref="D43">
    <cfRule type="cellIs" dxfId="739" priority="447" operator="equal">
      <formula>"R"</formula>
    </cfRule>
    <cfRule type="cellIs" dxfId="738" priority="448" operator="equal">
      <formula>"Y"</formula>
    </cfRule>
    <cfRule type="cellIs" dxfId="737" priority="449" operator="equal">
      <formula>"Rouge"</formula>
    </cfRule>
    <cfRule type="cellIs" dxfId="736" priority="450" operator="equal">
      <formula>"Yellow"</formula>
    </cfRule>
  </conditionalFormatting>
  <conditionalFormatting sqref="D43:D45">
    <cfRule type="cellIs" dxfId="735" priority="445" operator="equal">
      <formula>"Brown"</formula>
    </cfRule>
    <cfRule type="cellIs" dxfId="734" priority="446" operator="equal">
      <formula>"B"</formula>
    </cfRule>
  </conditionalFormatting>
  <conditionalFormatting sqref="D47">
    <cfRule type="cellIs" dxfId="733" priority="441" operator="equal">
      <formula>"R"</formula>
    </cfRule>
    <cfRule type="cellIs" dxfId="732" priority="442" operator="equal">
      <formula>"Y"</formula>
    </cfRule>
    <cfRule type="cellIs" dxfId="731" priority="443" operator="equal">
      <formula>"Rouge"</formula>
    </cfRule>
    <cfRule type="cellIs" dxfId="730" priority="444" operator="equal">
      <formula>"Yellow"</formula>
    </cfRule>
  </conditionalFormatting>
  <conditionalFormatting sqref="D47:D49">
    <cfRule type="cellIs" dxfId="729" priority="439" operator="equal">
      <formula>"Brown"</formula>
    </cfRule>
    <cfRule type="cellIs" dxfId="728" priority="440" operator="equal">
      <formula>"B"</formula>
    </cfRule>
  </conditionalFormatting>
  <conditionalFormatting sqref="D50">
    <cfRule type="cellIs" dxfId="727" priority="435" operator="equal">
      <formula>"R"</formula>
    </cfRule>
    <cfRule type="cellIs" dxfId="726" priority="436" operator="equal">
      <formula>"Y"</formula>
    </cfRule>
    <cfRule type="cellIs" dxfId="725" priority="437" operator="equal">
      <formula>"Rouge"</formula>
    </cfRule>
    <cfRule type="cellIs" dxfId="724" priority="438" operator="equal">
      <formula>"Yellow"</formula>
    </cfRule>
  </conditionalFormatting>
  <conditionalFormatting sqref="D50:D52">
    <cfRule type="cellIs" dxfId="723" priority="433" operator="equal">
      <formula>"Brown"</formula>
    </cfRule>
    <cfRule type="cellIs" dxfId="722" priority="434" operator="equal">
      <formula>"B"</formula>
    </cfRule>
  </conditionalFormatting>
  <conditionalFormatting sqref="D54">
    <cfRule type="cellIs" dxfId="721" priority="429" operator="equal">
      <formula>"R"</formula>
    </cfRule>
    <cfRule type="cellIs" dxfId="720" priority="430" operator="equal">
      <formula>"Y"</formula>
    </cfRule>
    <cfRule type="cellIs" dxfId="719" priority="431" operator="equal">
      <formula>"Rouge"</formula>
    </cfRule>
    <cfRule type="cellIs" dxfId="718" priority="432" operator="equal">
      <formula>"Yellow"</formula>
    </cfRule>
  </conditionalFormatting>
  <conditionalFormatting sqref="D54:D56">
    <cfRule type="cellIs" dxfId="717" priority="427" operator="equal">
      <formula>"Brown"</formula>
    </cfRule>
    <cfRule type="cellIs" dxfId="716" priority="428" operator="equal">
      <formula>"B"</formula>
    </cfRule>
  </conditionalFormatting>
  <conditionalFormatting sqref="D57">
    <cfRule type="cellIs" dxfId="715" priority="423" operator="equal">
      <formula>"R"</formula>
    </cfRule>
    <cfRule type="cellIs" dxfId="714" priority="424" operator="equal">
      <formula>"Y"</formula>
    </cfRule>
    <cfRule type="cellIs" dxfId="713" priority="425" operator="equal">
      <formula>"Rouge"</formula>
    </cfRule>
    <cfRule type="cellIs" dxfId="712" priority="426" operator="equal">
      <formula>"Yellow"</formula>
    </cfRule>
  </conditionalFormatting>
  <conditionalFormatting sqref="D57:D59">
    <cfRule type="cellIs" dxfId="711" priority="421" operator="equal">
      <formula>"Brown"</formula>
    </cfRule>
    <cfRule type="cellIs" dxfId="710" priority="422" operator="equal">
      <formula>"B"</formula>
    </cfRule>
  </conditionalFormatting>
  <conditionalFormatting sqref="D61">
    <cfRule type="cellIs" dxfId="709" priority="417" operator="equal">
      <formula>"R"</formula>
    </cfRule>
    <cfRule type="cellIs" dxfId="708" priority="418" operator="equal">
      <formula>"Y"</formula>
    </cfRule>
    <cfRule type="cellIs" dxfId="707" priority="419" operator="equal">
      <formula>"Rouge"</formula>
    </cfRule>
    <cfRule type="cellIs" dxfId="706" priority="420" operator="equal">
      <formula>"Yellow"</formula>
    </cfRule>
  </conditionalFormatting>
  <conditionalFormatting sqref="D61:D63">
    <cfRule type="cellIs" dxfId="705" priority="415" operator="equal">
      <formula>"Brown"</formula>
    </cfRule>
    <cfRule type="cellIs" dxfId="704" priority="416" operator="equal">
      <formula>"B"</formula>
    </cfRule>
  </conditionalFormatting>
  <conditionalFormatting sqref="D64">
    <cfRule type="cellIs" dxfId="703" priority="411" operator="equal">
      <formula>"R"</formula>
    </cfRule>
    <cfRule type="cellIs" dxfId="702" priority="412" operator="equal">
      <formula>"Y"</formula>
    </cfRule>
    <cfRule type="cellIs" dxfId="701" priority="413" operator="equal">
      <formula>"Rouge"</formula>
    </cfRule>
    <cfRule type="cellIs" dxfId="700" priority="414" operator="equal">
      <formula>"Yellow"</formula>
    </cfRule>
  </conditionalFormatting>
  <conditionalFormatting sqref="D64:D66">
    <cfRule type="cellIs" dxfId="699" priority="409" operator="equal">
      <formula>"Brown"</formula>
    </cfRule>
    <cfRule type="cellIs" dxfId="698" priority="410" operator="equal">
      <formula>"B"</formula>
    </cfRule>
  </conditionalFormatting>
  <conditionalFormatting sqref="D68">
    <cfRule type="cellIs" dxfId="697" priority="405" operator="equal">
      <formula>"R"</formula>
    </cfRule>
    <cfRule type="cellIs" dxfId="696" priority="406" operator="equal">
      <formula>"Y"</formula>
    </cfRule>
    <cfRule type="cellIs" dxfId="695" priority="407" operator="equal">
      <formula>"Rouge"</formula>
    </cfRule>
    <cfRule type="cellIs" dxfId="694" priority="408" operator="equal">
      <formula>"Yellow"</formula>
    </cfRule>
  </conditionalFormatting>
  <conditionalFormatting sqref="D68:D70">
    <cfRule type="cellIs" dxfId="693" priority="403" operator="equal">
      <formula>"Brown"</formula>
    </cfRule>
    <cfRule type="cellIs" dxfId="692" priority="404" operator="equal">
      <formula>"B"</formula>
    </cfRule>
  </conditionalFormatting>
  <conditionalFormatting sqref="D71">
    <cfRule type="cellIs" dxfId="691" priority="399" operator="equal">
      <formula>"R"</formula>
    </cfRule>
    <cfRule type="cellIs" dxfId="690" priority="400" operator="equal">
      <formula>"Y"</formula>
    </cfRule>
    <cfRule type="cellIs" dxfId="689" priority="401" operator="equal">
      <formula>"Rouge"</formula>
    </cfRule>
    <cfRule type="cellIs" dxfId="688" priority="402" operator="equal">
      <formula>"Yellow"</formula>
    </cfRule>
  </conditionalFormatting>
  <conditionalFormatting sqref="D71:D73">
    <cfRule type="cellIs" dxfId="687" priority="397" operator="equal">
      <formula>"Brown"</formula>
    </cfRule>
    <cfRule type="cellIs" dxfId="686" priority="398" operator="equal">
      <formula>"B"</formula>
    </cfRule>
  </conditionalFormatting>
  <conditionalFormatting sqref="D75">
    <cfRule type="cellIs" dxfId="685" priority="393" operator="equal">
      <formula>"R"</formula>
    </cfRule>
    <cfRule type="cellIs" dxfId="684" priority="394" operator="equal">
      <formula>"Y"</formula>
    </cfRule>
    <cfRule type="cellIs" dxfId="683" priority="395" operator="equal">
      <formula>"Rouge"</formula>
    </cfRule>
    <cfRule type="cellIs" dxfId="682" priority="396" operator="equal">
      <formula>"Yellow"</formula>
    </cfRule>
  </conditionalFormatting>
  <conditionalFormatting sqref="D75:D77">
    <cfRule type="cellIs" dxfId="681" priority="391" operator="equal">
      <formula>"Brown"</formula>
    </cfRule>
    <cfRule type="cellIs" dxfId="680" priority="392" operator="equal">
      <formula>"B"</formula>
    </cfRule>
  </conditionalFormatting>
  <conditionalFormatting sqref="D78">
    <cfRule type="cellIs" dxfId="679" priority="387" operator="equal">
      <formula>"R"</formula>
    </cfRule>
    <cfRule type="cellIs" dxfId="678" priority="388" operator="equal">
      <formula>"Y"</formula>
    </cfRule>
    <cfRule type="cellIs" dxfId="677" priority="389" operator="equal">
      <formula>"Rouge"</formula>
    </cfRule>
    <cfRule type="cellIs" dxfId="676" priority="390" operator="equal">
      <formula>"Yellow"</formula>
    </cfRule>
  </conditionalFormatting>
  <conditionalFormatting sqref="D78:D80">
    <cfRule type="cellIs" dxfId="675" priority="385" operator="equal">
      <formula>"Brown"</formula>
    </cfRule>
    <cfRule type="cellIs" dxfId="674" priority="386" operator="equal">
      <formula>"B"</formula>
    </cfRule>
  </conditionalFormatting>
  <conditionalFormatting sqref="D82">
    <cfRule type="cellIs" dxfId="673" priority="381" operator="equal">
      <formula>"R"</formula>
    </cfRule>
    <cfRule type="cellIs" dxfId="672" priority="382" operator="equal">
      <formula>"Y"</formula>
    </cfRule>
    <cfRule type="cellIs" dxfId="671" priority="383" operator="equal">
      <formula>"Rouge"</formula>
    </cfRule>
    <cfRule type="cellIs" dxfId="670" priority="384" operator="equal">
      <formula>"Yellow"</formula>
    </cfRule>
  </conditionalFormatting>
  <conditionalFormatting sqref="D82:D84">
    <cfRule type="cellIs" dxfId="669" priority="379" operator="equal">
      <formula>"Brown"</formula>
    </cfRule>
    <cfRule type="cellIs" dxfId="668" priority="380" operator="equal">
      <formula>"B"</formula>
    </cfRule>
  </conditionalFormatting>
  <conditionalFormatting sqref="D85">
    <cfRule type="cellIs" dxfId="667" priority="375" operator="equal">
      <formula>"R"</formula>
    </cfRule>
    <cfRule type="cellIs" dxfId="666" priority="376" operator="equal">
      <formula>"Y"</formula>
    </cfRule>
    <cfRule type="cellIs" dxfId="665" priority="377" operator="equal">
      <formula>"Rouge"</formula>
    </cfRule>
    <cfRule type="cellIs" dxfId="664" priority="378" operator="equal">
      <formula>"Yellow"</formula>
    </cfRule>
  </conditionalFormatting>
  <conditionalFormatting sqref="D85:D87">
    <cfRule type="cellIs" dxfId="663" priority="373" operator="equal">
      <formula>"Brown"</formula>
    </cfRule>
    <cfRule type="cellIs" dxfId="662" priority="374" operator="equal">
      <formula>"B"</formula>
    </cfRule>
  </conditionalFormatting>
  <conditionalFormatting sqref="D89">
    <cfRule type="cellIs" dxfId="661" priority="369" operator="equal">
      <formula>"R"</formula>
    </cfRule>
    <cfRule type="cellIs" dxfId="660" priority="370" operator="equal">
      <formula>"Y"</formula>
    </cfRule>
    <cfRule type="cellIs" dxfId="659" priority="371" operator="equal">
      <formula>"Rouge"</formula>
    </cfRule>
    <cfRule type="cellIs" dxfId="658" priority="372" operator="equal">
      <formula>"Yellow"</formula>
    </cfRule>
  </conditionalFormatting>
  <conditionalFormatting sqref="D89:D91">
    <cfRule type="cellIs" dxfId="657" priority="367" operator="equal">
      <formula>"Brown"</formula>
    </cfRule>
    <cfRule type="cellIs" dxfId="656" priority="368" operator="equal">
      <formula>"B"</formula>
    </cfRule>
  </conditionalFormatting>
  <conditionalFormatting sqref="D92">
    <cfRule type="cellIs" dxfId="655" priority="363" operator="equal">
      <formula>"R"</formula>
    </cfRule>
    <cfRule type="cellIs" dxfId="654" priority="364" operator="equal">
      <formula>"Y"</formula>
    </cfRule>
    <cfRule type="cellIs" dxfId="653" priority="365" operator="equal">
      <formula>"Rouge"</formula>
    </cfRule>
    <cfRule type="cellIs" dxfId="652" priority="366" operator="equal">
      <formula>"Yellow"</formula>
    </cfRule>
  </conditionalFormatting>
  <conditionalFormatting sqref="D92:D94">
    <cfRule type="cellIs" dxfId="651" priority="361" operator="equal">
      <formula>"Brown"</formula>
    </cfRule>
    <cfRule type="cellIs" dxfId="650" priority="362" operator="equal">
      <formula>"B"</formula>
    </cfRule>
  </conditionalFormatting>
  <conditionalFormatting sqref="D96">
    <cfRule type="cellIs" dxfId="649" priority="357" operator="equal">
      <formula>"R"</formula>
    </cfRule>
    <cfRule type="cellIs" dxfId="648" priority="358" operator="equal">
      <formula>"Y"</formula>
    </cfRule>
    <cfRule type="cellIs" dxfId="647" priority="359" operator="equal">
      <formula>"Rouge"</formula>
    </cfRule>
    <cfRule type="cellIs" dxfId="646" priority="360" operator="equal">
      <formula>"Yellow"</formula>
    </cfRule>
  </conditionalFormatting>
  <conditionalFormatting sqref="D96:D98">
    <cfRule type="cellIs" dxfId="645" priority="355" operator="equal">
      <formula>"Brown"</formula>
    </cfRule>
    <cfRule type="cellIs" dxfId="644" priority="356" operator="equal">
      <formula>"B"</formula>
    </cfRule>
  </conditionalFormatting>
  <conditionalFormatting sqref="D99">
    <cfRule type="cellIs" dxfId="643" priority="351" operator="equal">
      <formula>"R"</formula>
    </cfRule>
    <cfRule type="cellIs" dxfId="642" priority="352" operator="equal">
      <formula>"Y"</formula>
    </cfRule>
    <cfRule type="cellIs" dxfId="641" priority="353" operator="equal">
      <formula>"Rouge"</formula>
    </cfRule>
    <cfRule type="cellIs" dxfId="640" priority="354" operator="equal">
      <formula>"Yellow"</formula>
    </cfRule>
  </conditionalFormatting>
  <conditionalFormatting sqref="D99:D101">
    <cfRule type="cellIs" dxfId="639" priority="349" operator="equal">
      <formula>"Brown"</formula>
    </cfRule>
    <cfRule type="cellIs" dxfId="638" priority="350" operator="equal">
      <formula>"B"</formula>
    </cfRule>
  </conditionalFormatting>
  <conditionalFormatting sqref="D103">
    <cfRule type="cellIs" dxfId="637" priority="345" operator="equal">
      <formula>"R"</formula>
    </cfRule>
    <cfRule type="cellIs" dxfId="636" priority="346" operator="equal">
      <formula>"Y"</formula>
    </cfRule>
    <cfRule type="cellIs" dxfId="635" priority="347" operator="equal">
      <formula>"Rouge"</formula>
    </cfRule>
    <cfRule type="cellIs" dxfId="634" priority="348" operator="equal">
      <formula>"Yellow"</formula>
    </cfRule>
  </conditionalFormatting>
  <conditionalFormatting sqref="D103:D105">
    <cfRule type="cellIs" dxfId="633" priority="343" operator="equal">
      <formula>"Brown"</formula>
    </cfRule>
    <cfRule type="cellIs" dxfId="632" priority="344" operator="equal">
      <formula>"B"</formula>
    </cfRule>
  </conditionalFormatting>
  <conditionalFormatting sqref="D106">
    <cfRule type="cellIs" dxfId="631" priority="339" operator="equal">
      <formula>"R"</formula>
    </cfRule>
    <cfRule type="cellIs" dxfId="630" priority="340" operator="equal">
      <formula>"Y"</formula>
    </cfRule>
    <cfRule type="cellIs" dxfId="629" priority="341" operator="equal">
      <formula>"Rouge"</formula>
    </cfRule>
    <cfRule type="cellIs" dxfId="628" priority="342" operator="equal">
      <formula>"Yellow"</formula>
    </cfRule>
  </conditionalFormatting>
  <conditionalFormatting sqref="D106:D108">
    <cfRule type="cellIs" dxfId="627" priority="337" operator="equal">
      <formula>"Brown"</formula>
    </cfRule>
    <cfRule type="cellIs" dxfId="626" priority="338" operator="equal">
      <formula>"B"</formula>
    </cfRule>
  </conditionalFormatting>
  <conditionalFormatting sqref="D110">
    <cfRule type="cellIs" dxfId="625" priority="333" operator="equal">
      <formula>"R"</formula>
    </cfRule>
    <cfRule type="cellIs" dxfId="624" priority="334" operator="equal">
      <formula>"Y"</formula>
    </cfRule>
    <cfRule type="cellIs" dxfId="623" priority="335" operator="equal">
      <formula>"Rouge"</formula>
    </cfRule>
    <cfRule type="cellIs" dxfId="622" priority="336" operator="equal">
      <formula>"Yellow"</formula>
    </cfRule>
  </conditionalFormatting>
  <conditionalFormatting sqref="D110:D112">
    <cfRule type="cellIs" dxfId="621" priority="331" operator="equal">
      <formula>"Brown"</formula>
    </cfRule>
    <cfRule type="cellIs" dxfId="620" priority="332" operator="equal">
      <formula>"B"</formula>
    </cfRule>
  </conditionalFormatting>
  <conditionalFormatting sqref="D113">
    <cfRule type="cellIs" dxfId="619" priority="327" operator="equal">
      <formula>"R"</formula>
    </cfRule>
    <cfRule type="cellIs" dxfId="618" priority="328" operator="equal">
      <formula>"Y"</formula>
    </cfRule>
    <cfRule type="cellIs" dxfId="617" priority="329" operator="equal">
      <formula>"Rouge"</formula>
    </cfRule>
    <cfRule type="cellIs" dxfId="616" priority="330" operator="equal">
      <formula>"Yellow"</formula>
    </cfRule>
  </conditionalFormatting>
  <conditionalFormatting sqref="D113:D115">
    <cfRule type="cellIs" dxfId="615" priority="325" operator="equal">
      <formula>"Brown"</formula>
    </cfRule>
    <cfRule type="cellIs" dxfId="614" priority="326" operator="equal">
      <formula>"B"</formula>
    </cfRule>
  </conditionalFormatting>
  <conditionalFormatting sqref="D117">
    <cfRule type="cellIs" dxfId="613" priority="321" operator="equal">
      <formula>"R"</formula>
    </cfRule>
    <cfRule type="cellIs" dxfId="612" priority="322" operator="equal">
      <formula>"Y"</formula>
    </cfRule>
    <cfRule type="cellIs" dxfId="611" priority="323" operator="equal">
      <formula>"Rouge"</formula>
    </cfRule>
    <cfRule type="cellIs" dxfId="610" priority="324" operator="equal">
      <formula>"Yellow"</formula>
    </cfRule>
  </conditionalFormatting>
  <conditionalFormatting sqref="D117:D119">
    <cfRule type="cellIs" dxfId="609" priority="319" operator="equal">
      <formula>"Brown"</formula>
    </cfRule>
    <cfRule type="cellIs" dxfId="608" priority="320" operator="equal">
      <formula>"B"</formula>
    </cfRule>
  </conditionalFormatting>
  <conditionalFormatting sqref="D120">
    <cfRule type="cellIs" dxfId="607" priority="315" operator="equal">
      <formula>"R"</formula>
    </cfRule>
    <cfRule type="cellIs" dxfId="606" priority="316" operator="equal">
      <formula>"Y"</formula>
    </cfRule>
    <cfRule type="cellIs" dxfId="605" priority="317" operator="equal">
      <formula>"Rouge"</formula>
    </cfRule>
    <cfRule type="cellIs" dxfId="604" priority="318" operator="equal">
      <formula>"Yellow"</formula>
    </cfRule>
  </conditionalFormatting>
  <conditionalFormatting sqref="D120:D122">
    <cfRule type="cellIs" dxfId="603" priority="313" operator="equal">
      <formula>"Brown"</formula>
    </cfRule>
    <cfRule type="cellIs" dxfId="602" priority="314" operator="equal">
      <formula>"B"</formula>
    </cfRule>
  </conditionalFormatting>
  <conditionalFormatting sqref="D124">
    <cfRule type="cellIs" dxfId="601" priority="309" operator="equal">
      <formula>"R"</formula>
    </cfRule>
    <cfRule type="cellIs" dxfId="600" priority="310" operator="equal">
      <formula>"Y"</formula>
    </cfRule>
    <cfRule type="cellIs" dxfId="599" priority="311" operator="equal">
      <formula>"Rouge"</formula>
    </cfRule>
    <cfRule type="cellIs" dxfId="598" priority="312" operator="equal">
      <formula>"Yellow"</formula>
    </cfRule>
  </conditionalFormatting>
  <conditionalFormatting sqref="D124:D126">
    <cfRule type="cellIs" dxfId="597" priority="307" operator="equal">
      <formula>"Brown"</formula>
    </cfRule>
    <cfRule type="cellIs" dxfId="596" priority="308" operator="equal">
      <formula>"B"</formula>
    </cfRule>
  </conditionalFormatting>
  <conditionalFormatting sqref="D127">
    <cfRule type="cellIs" dxfId="595" priority="303" operator="equal">
      <formula>"R"</formula>
    </cfRule>
    <cfRule type="cellIs" dxfId="594" priority="304" operator="equal">
      <formula>"Y"</formula>
    </cfRule>
    <cfRule type="cellIs" dxfId="593" priority="305" operator="equal">
      <formula>"Rouge"</formula>
    </cfRule>
    <cfRule type="cellIs" dxfId="592" priority="306" operator="equal">
      <formula>"Yellow"</formula>
    </cfRule>
  </conditionalFormatting>
  <conditionalFormatting sqref="D127:D129">
    <cfRule type="cellIs" dxfId="591" priority="301" operator="equal">
      <formula>"Brown"</formula>
    </cfRule>
    <cfRule type="cellIs" dxfId="590" priority="302" operator="equal">
      <formula>"B"</formula>
    </cfRule>
  </conditionalFormatting>
  <conditionalFormatting sqref="D131">
    <cfRule type="cellIs" dxfId="589" priority="297" operator="equal">
      <formula>"R"</formula>
    </cfRule>
    <cfRule type="cellIs" dxfId="588" priority="298" operator="equal">
      <formula>"Y"</formula>
    </cfRule>
    <cfRule type="cellIs" dxfId="587" priority="299" operator="equal">
      <formula>"Rouge"</formula>
    </cfRule>
    <cfRule type="cellIs" dxfId="586" priority="300" operator="equal">
      <formula>"Yellow"</formula>
    </cfRule>
  </conditionalFormatting>
  <conditionalFormatting sqref="D131:D133">
    <cfRule type="cellIs" dxfId="585" priority="295" operator="equal">
      <formula>"Brown"</formula>
    </cfRule>
    <cfRule type="cellIs" dxfId="584" priority="296" operator="equal">
      <formula>"B"</formula>
    </cfRule>
  </conditionalFormatting>
  <conditionalFormatting sqref="D134">
    <cfRule type="cellIs" dxfId="583" priority="291" operator="equal">
      <formula>"R"</formula>
    </cfRule>
    <cfRule type="cellIs" dxfId="582" priority="292" operator="equal">
      <formula>"Y"</formula>
    </cfRule>
    <cfRule type="cellIs" dxfId="581" priority="293" operator="equal">
      <formula>"Rouge"</formula>
    </cfRule>
    <cfRule type="cellIs" dxfId="580" priority="294" operator="equal">
      <formula>"Yellow"</formula>
    </cfRule>
  </conditionalFormatting>
  <conditionalFormatting sqref="D134:D136">
    <cfRule type="cellIs" dxfId="579" priority="289" operator="equal">
      <formula>"Brown"</formula>
    </cfRule>
    <cfRule type="cellIs" dxfId="578" priority="290" operator="equal">
      <formula>"B"</formula>
    </cfRule>
  </conditionalFormatting>
  <conditionalFormatting sqref="D138">
    <cfRule type="cellIs" dxfId="577" priority="285" operator="equal">
      <formula>"R"</formula>
    </cfRule>
    <cfRule type="cellIs" dxfId="576" priority="286" operator="equal">
      <formula>"Y"</formula>
    </cfRule>
    <cfRule type="cellIs" dxfId="575" priority="287" operator="equal">
      <formula>"Rouge"</formula>
    </cfRule>
    <cfRule type="cellIs" dxfId="574" priority="288" operator="equal">
      <formula>"Yellow"</formula>
    </cfRule>
  </conditionalFormatting>
  <conditionalFormatting sqref="D138:D140">
    <cfRule type="cellIs" dxfId="573" priority="283" operator="equal">
      <formula>"Brown"</formula>
    </cfRule>
    <cfRule type="cellIs" dxfId="572" priority="284" operator="equal">
      <formula>"B"</formula>
    </cfRule>
  </conditionalFormatting>
  <conditionalFormatting sqref="D141">
    <cfRule type="cellIs" dxfId="571" priority="279" operator="equal">
      <formula>"R"</formula>
    </cfRule>
    <cfRule type="cellIs" dxfId="570" priority="280" operator="equal">
      <formula>"Y"</formula>
    </cfRule>
    <cfRule type="cellIs" dxfId="569" priority="281" operator="equal">
      <formula>"Rouge"</formula>
    </cfRule>
    <cfRule type="cellIs" dxfId="568" priority="282" operator="equal">
      <formula>"Yellow"</formula>
    </cfRule>
  </conditionalFormatting>
  <conditionalFormatting sqref="D141:D143">
    <cfRule type="cellIs" dxfId="567" priority="277" operator="equal">
      <formula>"Brown"</formula>
    </cfRule>
    <cfRule type="cellIs" dxfId="566" priority="278" operator="equal">
      <formula>"B"</formula>
    </cfRule>
  </conditionalFormatting>
  <conditionalFormatting sqref="D145">
    <cfRule type="cellIs" dxfId="565" priority="273" operator="equal">
      <formula>"R"</formula>
    </cfRule>
    <cfRule type="cellIs" dxfId="564" priority="274" operator="equal">
      <formula>"Y"</formula>
    </cfRule>
    <cfRule type="cellIs" dxfId="563" priority="275" operator="equal">
      <formula>"Rouge"</formula>
    </cfRule>
    <cfRule type="cellIs" dxfId="562" priority="276" operator="equal">
      <formula>"Yellow"</formula>
    </cfRule>
  </conditionalFormatting>
  <conditionalFormatting sqref="D145:D147">
    <cfRule type="cellIs" dxfId="561" priority="271" operator="equal">
      <formula>"Brown"</formula>
    </cfRule>
    <cfRule type="cellIs" dxfId="560" priority="272" operator="equal">
      <formula>"B"</formula>
    </cfRule>
  </conditionalFormatting>
  <conditionalFormatting sqref="D148">
    <cfRule type="cellIs" dxfId="559" priority="267" operator="equal">
      <formula>"R"</formula>
    </cfRule>
    <cfRule type="cellIs" dxfId="558" priority="268" operator="equal">
      <formula>"Y"</formula>
    </cfRule>
    <cfRule type="cellIs" dxfId="557" priority="269" operator="equal">
      <formula>"Rouge"</formula>
    </cfRule>
    <cfRule type="cellIs" dxfId="556" priority="270" operator="equal">
      <formula>"Yellow"</formula>
    </cfRule>
  </conditionalFormatting>
  <conditionalFormatting sqref="D148:D150">
    <cfRule type="cellIs" dxfId="555" priority="265" operator="equal">
      <formula>"Brown"</formula>
    </cfRule>
    <cfRule type="cellIs" dxfId="554" priority="266" operator="equal">
      <formula>"B"</formula>
    </cfRule>
  </conditionalFormatting>
  <conditionalFormatting sqref="D152">
    <cfRule type="cellIs" dxfId="553" priority="261" operator="equal">
      <formula>"R"</formula>
    </cfRule>
    <cfRule type="cellIs" dxfId="552" priority="262" operator="equal">
      <formula>"Y"</formula>
    </cfRule>
    <cfRule type="cellIs" dxfId="551" priority="263" operator="equal">
      <formula>"Rouge"</formula>
    </cfRule>
    <cfRule type="cellIs" dxfId="550" priority="264" operator="equal">
      <formula>"Yellow"</formula>
    </cfRule>
  </conditionalFormatting>
  <conditionalFormatting sqref="D152:D154">
    <cfRule type="cellIs" dxfId="549" priority="259" operator="equal">
      <formula>"Brown"</formula>
    </cfRule>
    <cfRule type="cellIs" dxfId="548" priority="260" operator="equal">
      <formula>"B"</formula>
    </cfRule>
  </conditionalFormatting>
  <conditionalFormatting sqref="D155">
    <cfRule type="cellIs" dxfId="547" priority="255" operator="equal">
      <formula>"R"</formula>
    </cfRule>
    <cfRule type="cellIs" dxfId="546" priority="256" operator="equal">
      <formula>"Y"</formula>
    </cfRule>
    <cfRule type="cellIs" dxfId="545" priority="257" operator="equal">
      <formula>"Rouge"</formula>
    </cfRule>
    <cfRule type="cellIs" dxfId="544" priority="258" operator="equal">
      <formula>"Yellow"</formula>
    </cfRule>
  </conditionalFormatting>
  <conditionalFormatting sqref="D155:D157">
    <cfRule type="cellIs" dxfId="543" priority="253" operator="equal">
      <formula>"Brown"</formula>
    </cfRule>
    <cfRule type="cellIs" dxfId="542" priority="254" operator="equal">
      <formula>"B"</formula>
    </cfRule>
  </conditionalFormatting>
  <conditionalFormatting sqref="D159">
    <cfRule type="cellIs" dxfId="541" priority="249" operator="equal">
      <formula>"R"</formula>
    </cfRule>
    <cfRule type="cellIs" dxfId="540" priority="250" operator="equal">
      <formula>"Y"</formula>
    </cfRule>
    <cfRule type="cellIs" dxfId="539" priority="251" operator="equal">
      <formula>"Rouge"</formula>
    </cfRule>
    <cfRule type="cellIs" dxfId="538" priority="252" operator="equal">
      <formula>"Yellow"</formula>
    </cfRule>
  </conditionalFormatting>
  <conditionalFormatting sqref="D159:D161">
    <cfRule type="cellIs" dxfId="537" priority="247" operator="equal">
      <formula>"Brown"</formula>
    </cfRule>
    <cfRule type="cellIs" dxfId="536" priority="248" operator="equal">
      <formula>"B"</formula>
    </cfRule>
  </conditionalFormatting>
  <conditionalFormatting sqref="D162">
    <cfRule type="cellIs" dxfId="535" priority="243" operator="equal">
      <formula>"R"</formula>
    </cfRule>
    <cfRule type="cellIs" dxfId="534" priority="244" operator="equal">
      <formula>"Y"</formula>
    </cfRule>
    <cfRule type="cellIs" dxfId="533" priority="245" operator="equal">
      <formula>"Rouge"</formula>
    </cfRule>
    <cfRule type="cellIs" dxfId="532" priority="246" operator="equal">
      <formula>"Yellow"</formula>
    </cfRule>
  </conditionalFormatting>
  <conditionalFormatting sqref="D162:D164">
    <cfRule type="cellIs" dxfId="531" priority="241" operator="equal">
      <formula>"Brown"</formula>
    </cfRule>
    <cfRule type="cellIs" dxfId="530" priority="242" operator="equal">
      <formula>"B"</formula>
    </cfRule>
  </conditionalFormatting>
  <conditionalFormatting sqref="D166">
    <cfRule type="cellIs" dxfId="529" priority="237" operator="equal">
      <formula>"R"</formula>
    </cfRule>
    <cfRule type="cellIs" dxfId="528" priority="238" operator="equal">
      <formula>"Y"</formula>
    </cfRule>
    <cfRule type="cellIs" dxfId="527" priority="239" operator="equal">
      <formula>"Rouge"</formula>
    </cfRule>
    <cfRule type="cellIs" dxfId="526" priority="240" operator="equal">
      <formula>"Yellow"</formula>
    </cfRule>
  </conditionalFormatting>
  <conditionalFormatting sqref="D166:D168">
    <cfRule type="cellIs" dxfId="525" priority="235" operator="equal">
      <formula>"Brown"</formula>
    </cfRule>
    <cfRule type="cellIs" dxfId="524" priority="236" operator="equal">
      <formula>"B"</formula>
    </cfRule>
  </conditionalFormatting>
  <conditionalFormatting sqref="D169">
    <cfRule type="cellIs" dxfId="523" priority="231" operator="equal">
      <formula>"R"</formula>
    </cfRule>
    <cfRule type="cellIs" dxfId="522" priority="232" operator="equal">
      <formula>"Y"</formula>
    </cfRule>
    <cfRule type="cellIs" dxfId="521" priority="233" operator="equal">
      <formula>"Rouge"</formula>
    </cfRule>
    <cfRule type="cellIs" dxfId="520" priority="234" operator="equal">
      <formula>"Yellow"</formula>
    </cfRule>
  </conditionalFormatting>
  <conditionalFormatting sqref="D169:D171">
    <cfRule type="cellIs" dxfId="519" priority="229" operator="equal">
      <formula>"Brown"</formula>
    </cfRule>
    <cfRule type="cellIs" dxfId="518" priority="230" operator="equal">
      <formula>"B"</formula>
    </cfRule>
  </conditionalFormatting>
  <conditionalFormatting sqref="D173">
    <cfRule type="cellIs" dxfId="517" priority="225" operator="equal">
      <formula>"R"</formula>
    </cfRule>
    <cfRule type="cellIs" dxfId="516" priority="226" operator="equal">
      <formula>"Y"</formula>
    </cfRule>
    <cfRule type="cellIs" dxfId="515" priority="227" operator="equal">
      <formula>"Rouge"</formula>
    </cfRule>
    <cfRule type="cellIs" dxfId="514" priority="228" operator="equal">
      <formula>"Yellow"</formula>
    </cfRule>
  </conditionalFormatting>
  <conditionalFormatting sqref="D173:D175">
    <cfRule type="cellIs" dxfId="513" priority="223" operator="equal">
      <formula>"Brown"</formula>
    </cfRule>
    <cfRule type="cellIs" dxfId="512" priority="224" operator="equal">
      <formula>"B"</formula>
    </cfRule>
  </conditionalFormatting>
  <conditionalFormatting sqref="D176">
    <cfRule type="cellIs" dxfId="511" priority="219" operator="equal">
      <formula>"R"</formula>
    </cfRule>
    <cfRule type="cellIs" dxfId="510" priority="220" operator="equal">
      <formula>"Y"</formula>
    </cfRule>
    <cfRule type="cellIs" dxfId="509" priority="221" operator="equal">
      <formula>"Rouge"</formula>
    </cfRule>
    <cfRule type="cellIs" dxfId="508" priority="222" operator="equal">
      <formula>"Yellow"</formula>
    </cfRule>
  </conditionalFormatting>
  <conditionalFormatting sqref="D176:D178">
    <cfRule type="cellIs" dxfId="507" priority="217" operator="equal">
      <formula>"Brown"</formula>
    </cfRule>
    <cfRule type="cellIs" dxfId="506" priority="218" operator="equal">
      <formula>"B"</formula>
    </cfRule>
  </conditionalFormatting>
  <conditionalFormatting sqref="D180">
    <cfRule type="cellIs" dxfId="505" priority="213" operator="equal">
      <formula>"R"</formula>
    </cfRule>
    <cfRule type="cellIs" dxfId="504" priority="214" operator="equal">
      <formula>"Y"</formula>
    </cfRule>
    <cfRule type="cellIs" dxfId="503" priority="215" operator="equal">
      <formula>"Rouge"</formula>
    </cfRule>
    <cfRule type="cellIs" dxfId="502" priority="216" operator="equal">
      <formula>"Yellow"</formula>
    </cfRule>
  </conditionalFormatting>
  <conditionalFormatting sqref="D180:D182">
    <cfRule type="cellIs" dxfId="501" priority="211" operator="equal">
      <formula>"Brown"</formula>
    </cfRule>
    <cfRule type="cellIs" dxfId="500" priority="212" operator="equal">
      <formula>"B"</formula>
    </cfRule>
  </conditionalFormatting>
  <conditionalFormatting sqref="D183">
    <cfRule type="cellIs" dxfId="499" priority="207" operator="equal">
      <formula>"R"</formula>
    </cfRule>
    <cfRule type="cellIs" dxfId="498" priority="208" operator="equal">
      <formula>"Y"</formula>
    </cfRule>
    <cfRule type="cellIs" dxfId="497" priority="209" operator="equal">
      <formula>"Rouge"</formula>
    </cfRule>
    <cfRule type="cellIs" dxfId="496" priority="210" operator="equal">
      <formula>"Yellow"</formula>
    </cfRule>
  </conditionalFormatting>
  <conditionalFormatting sqref="D183:D185">
    <cfRule type="cellIs" dxfId="495" priority="205" operator="equal">
      <formula>"Brown"</formula>
    </cfRule>
    <cfRule type="cellIs" dxfId="494" priority="206" operator="equal">
      <formula>"B"</formula>
    </cfRule>
  </conditionalFormatting>
  <conditionalFormatting sqref="D187">
    <cfRule type="cellIs" dxfId="493" priority="201" operator="equal">
      <formula>"R"</formula>
    </cfRule>
    <cfRule type="cellIs" dxfId="492" priority="202" operator="equal">
      <formula>"Y"</formula>
    </cfRule>
    <cfRule type="cellIs" dxfId="491" priority="203" operator="equal">
      <formula>"Rouge"</formula>
    </cfRule>
    <cfRule type="cellIs" dxfId="490" priority="204" operator="equal">
      <formula>"Yellow"</formula>
    </cfRule>
  </conditionalFormatting>
  <conditionalFormatting sqref="D187:D189">
    <cfRule type="cellIs" dxfId="489" priority="199" operator="equal">
      <formula>"Brown"</formula>
    </cfRule>
    <cfRule type="cellIs" dxfId="488" priority="200" operator="equal">
      <formula>"B"</formula>
    </cfRule>
  </conditionalFormatting>
  <conditionalFormatting sqref="D190">
    <cfRule type="cellIs" dxfId="487" priority="195" operator="equal">
      <formula>"R"</formula>
    </cfRule>
    <cfRule type="cellIs" dxfId="486" priority="196" operator="equal">
      <formula>"Y"</formula>
    </cfRule>
    <cfRule type="cellIs" dxfId="485" priority="197" operator="equal">
      <formula>"Rouge"</formula>
    </cfRule>
    <cfRule type="cellIs" dxfId="484" priority="198" operator="equal">
      <formula>"Yellow"</formula>
    </cfRule>
  </conditionalFormatting>
  <conditionalFormatting sqref="D190:D192">
    <cfRule type="cellIs" dxfId="483" priority="193" operator="equal">
      <formula>"Brown"</formula>
    </cfRule>
    <cfRule type="cellIs" dxfId="482" priority="194" operator="equal">
      <formula>"B"</formula>
    </cfRule>
  </conditionalFormatting>
  <conditionalFormatting sqref="D194">
    <cfRule type="cellIs" dxfId="481" priority="189" operator="equal">
      <formula>"R"</formula>
    </cfRule>
    <cfRule type="cellIs" dxfId="480" priority="190" operator="equal">
      <formula>"Y"</formula>
    </cfRule>
    <cfRule type="cellIs" dxfId="479" priority="191" operator="equal">
      <formula>"Rouge"</formula>
    </cfRule>
    <cfRule type="cellIs" dxfId="478" priority="192" operator="equal">
      <formula>"Yellow"</formula>
    </cfRule>
  </conditionalFormatting>
  <conditionalFormatting sqref="D194:D196">
    <cfRule type="cellIs" dxfId="477" priority="187" operator="equal">
      <formula>"Brown"</formula>
    </cfRule>
    <cfRule type="cellIs" dxfId="476" priority="188" operator="equal">
      <formula>"B"</formula>
    </cfRule>
  </conditionalFormatting>
  <conditionalFormatting sqref="D197">
    <cfRule type="cellIs" dxfId="475" priority="183" operator="equal">
      <formula>"R"</formula>
    </cfRule>
    <cfRule type="cellIs" dxfId="474" priority="184" operator="equal">
      <formula>"Y"</formula>
    </cfRule>
    <cfRule type="cellIs" dxfId="473" priority="185" operator="equal">
      <formula>"Rouge"</formula>
    </cfRule>
    <cfRule type="cellIs" dxfId="472" priority="186" operator="equal">
      <formula>"Yellow"</formula>
    </cfRule>
  </conditionalFormatting>
  <conditionalFormatting sqref="D197:D199">
    <cfRule type="cellIs" dxfId="471" priority="181" operator="equal">
      <formula>"Brown"</formula>
    </cfRule>
    <cfRule type="cellIs" dxfId="470" priority="182" operator="equal">
      <formula>"B"</formula>
    </cfRule>
  </conditionalFormatting>
  <conditionalFormatting sqref="D201">
    <cfRule type="cellIs" dxfId="469" priority="177" operator="equal">
      <formula>"R"</formula>
    </cfRule>
    <cfRule type="cellIs" dxfId="468" priority="178" operator="equal">
      <formula>"Y"</formula>
    </cfRule>
    <cfRule type="cellIs" dxfId="467" priority="179" operator="equal">
      <formula>"Rouge"</formula>
    </cfRule>
    <cfRule type="cellIs" dxfId="466" priority="180" operator="equal">
      <formula>"Yellow"</formula>
    </cfRule>
  </conditionalFormatting>
  <conditionalFormatting sqref="D201:D203">
    <cfRule type="cellIs" dxfId="465" priority="175" operator="equal">
      <formula>"Brown"</formula>
    </cfRule>
    <cfRule type="cellIs" dxfId="464" priority="176" operator="equal">
      <formula>"B"</formula>
    </cfRule>
  </conditionalFormatting>
  <conditionalFormatting sqref="D204">
    <cfRule type="cellIs" dxfId="463" priority="171" operator="equal">
      <formula>"R"</formula>
    </cfRule>
    <cfRule type="cellIs" dxfId="462" priority="172" operator="equal">
      <formula>"Y"</formula>
    </cfRule>
    <cfRule type="cellIs" dxfId="461" priority="173" operator="equal">
      <formula>"Rouge"</formula>
    </cfRule>
    <cfRule type="cellIs" dxfId="460" priority="174" operator="equal">
      <formula>"Yellow"</formula>
    </cfRule>
  </conditionalFormatting>
  <conditionalFormatting sqref="D204:D206">
    <cfRule type="cellIs" dxfId="459" priority="169" operator="equal">
      <formula>"Brown"</formula>
    </cfRule>
    <cfRule type="cellIs" dxfId="458" priority="170" operator="equal">
      <formula>"B"</formula>
    </cfRule>
  </conditionalFormatting>
  <conditionalFormatting sqref="D208">
    <cfRule type="cellIs" dxfId="457" priority="165" operator="equal">
      <formula>"R"</formula>
    </cfRule>
    <cfRule type="cellIs" dxfId="456" priority="166" operator="equal">
      <formula>"Y"</formula>
    </cfRule>
    <cfRule type="cellIs" dxfId="455" priority="167" operator="equal">
      <formula>"Rouge"</formula>
    </cfRule>
    <cfRule type="cellIs" dxfId="454" priority="168" operator="equal">
      <formula>"Yellow"</formula>
    </cfRule>
  </conditionalFormatting>
  <conditionalFormatting sqref="D208:D210">
    <cfRule type="cellIs" dxfId="453" priority="163" operator="equal">
      <formula>"Brown"</formula>
    </cfRule>
    <cfRule type="cellIs" dxfId="452" priority="164" operator="equal">
      <formula>"B"</formula>
    </cfRule>
  </conditionalFormatting>
  <conditionalFormatting sqref="D211">
    <cfRule type="cellIs" dxfId="451" priority="159" operator="equal">
      <formula>"R"</formula>
    </cfRule>
    <cfRule type="cellIs" dxfId="450" priority="160" operator="equal">
      <formula>"Y"</formula>
    </cfRule>
    <cfRule type="cellIs" dxfId="449" priority="161" operator="equal">
      <formula>"Rouge"</formula>
    </cfRule>
    <cfRule type="cellIs" dxfId="448" priority="162" operator="equal">
      <formula>"Yellow"</formula>
    </cfRule>
  </conditionalFormatting>
  <conditionalFormatting sqref="D211:D213">
    <cfRule type="cellIs" dxfId="447" priority="157" operator="equal">
      <formula>"Brown"</formula>
    </cfRule>
    <cfRule type="cellIs" dxfId="446" priority="158" operator="equal">
      <formula>"B"</formula>
    </cfRule>
  </conditionalFormatting>
  <conditionalFormatting sqref="D215">
    <cfRule type="cellIs" dxfId="445" priority="153" operator="equal">
      <formula>"R"</formula>
    </cfRule>
    <cfRule type="cellIs" dxfId="444" priority="154" operator="equal">
      <formula>"Y"</formula>
    </cfRule>
    <cfRule type="cellIs" dxfId="443" priority="155" operator="equal">
      <formula>"Rouge"</formula>
    </cfRule>
    <cfRule type="cellIs" dxfId="442" priority="156" operator="equal">
      <formula>"Yellow"</formula>
    </cfRule>
  </conditionalFormatting>
  <conditionalFormatting sqref="D215:D217">
    <cfRule type="cellIs" dxfId="441" priority="151" operator="equal">
      <formula>"Brown"</formula>
    </cfRule>
    <cfRule type="cellIs" dxfId="440" priority="152" operator="equal">
      <formula>"B"</formula>
    </cfRule>
  </conditionalFormatting>
  <conditionalFormatting sqref="D218">
    <cfRule type="cellIs" dxfId="439" priority="147" operator="equal">
      <formula>"R"</formula>
    </cfRule>
    <cfRule type="cellIs" dxfId="438" priority="148" operator="equal">
      <formula>"Y"</formula>
    </cfRule>
    <cfRule type="cellIs" dxfId="437" priority="149" operator="equal">
      <formula>"Rouge"</formula>
    </cfRule>
    <cfRule type="cellIs" dxfId="436" priority="150" operator="equal">
      <formula>"Yellow"</formula>
    </cfRule>
  </conditionalFormatting>
  <conditionalFormatting sqref="D218:D220">
    <cfRule type="cellIs" dxfId="435" priority="145" operator="equal">
      <formula>"Brown"</formula>
    </cfRule>
    <cfRule type="cellIs" dxfId="434" priority="146" operator="equal">
      <formula>"B"</formula>
    </cfRule>
  </conditionalFormatting>
  <conditionalFormatting sqref="D222">
    <cfRule type="cellIs" dxfId="433" priority="141" operator="equal">
      <formula>"R"</formula>
    </cfRule>
    <cfRule type="cellIs" dxfId="432" priority="142" operator="equal">
      <formula>"Y"</formula>
    </cfRule>
    <cfRule type="cellIs" dxfId="431" priority="143" operator="equal">
      <formula>"Rouge"</formula>
    </cfRule>
    <cfRule type="cellIs" dxfId="430" priority="144" operator="equal">
      <formula>"Yellow"</formula>
    </cfRule>
  </conditionalFormatting>
  <conditionalFormatting sqref="D222:D224">
    <cfRule type="cellIs" dxfId="429" priority="139" operator="equal">
      <formula>"Brown"</formula>
    </cfRule>
    <cfRule type="cellIs" dxfId="428" priority="140" operator="equal">
      <formula>"B"</formula>
    </cfRule>
  </conditionalFormatting>
  <conditionalFormatting sqref="D225">
    <cfRule type="cellIs" dxfId="427" priority="135" operator="equal">
      <formula>"R"</formula>
    </cfRule>
    <cfRule type="cellIs" dxfId="426" priority="136" operator="equal">
      <formula>"Y"</formula>
    </cfRule>
    <cfRule type="cellIs" dxfId="425" priority="137" operator="equal">
      <formula>"Rouge"</formula>
    </cfRule>
    <cfRule type="cellIs" dxfId="424" priority="138" operator="equal">
      <formula>"Yellow"</formula>
    </cfRule>
  </conditionalFormatting>
  <conditionalFormatting sqref="D225:D227">
    <cfRule type="cellIs" dxfId="423" priority="133" operator="equal">
      <formula>"Brown"</formula>
    </cfRule>
    <cfRule type="cellIs" dxfId="422" priority="134" operator="equal">
      <formula>"B"</formula>
    </cfRule>
  </conditionalFormatting>
  <conditionalFormatting sqref="D229">
    <cfRule type="cellIs" dxfId="421" priority="129" operator="equal">
      <formula>"R"</formula>
    </cfRule>
    <cfRule type="cellIs" dxfId="420" priority="130" operator="equal">
      <formula>"Y"</formula>
    </cfRule>
    <cfRule type="cellIs" dxfId="419" priority="131" operator="equal">
      <formula>"Rouge"</formula>
    </cfRule>
    <cfRule type="cellIs" dxfId="418" priority="132" operator="equal">
      <formula>"Yellow"</formula>
    </cfRule>
  </conditionalFormatting>
  <conditionalFormatting sqref="D229:D231">
    <cfRule type="cellIs" dxfId="417" priority="127" operator="equal">
      <formula>"Brown"</formula>
    </cfRule>
    <cfRule type="cellIs" dxfId="416" priority="128" operator="equal">
      <formula>"B"</formula>
    </cfRule>
  </conditionalFormatting>
  <conditionalFormatting sqref="D232">
    <cfRule type="cellIs" dxfId="415" priority="123" operator="equal">
      <formula>"R"</formula>
    </cfRule>
    <cfRule type="cellIs" dxfId="414" priority="124" operator="equal">
      <formula>"Y"</formula>
    </cfRule>
    <cfRule type="cellIs" dxfId="413" priority="125" operator="equal">
      <formula>"Rouge"</formula>
    </cfRule>
    <cfRule type="cellIs" dxfId="412" priority="126" operator="equal">
      <formula>"Yellow"</formula>
    </cfRule>
  </conditionalFormatting>
  <conditionalFormatting sqref="D232:D234">
    <cfRule type="cellIs" dxfId="411" priority="121" operator="equal">
      <formula>"Brown"</formula>
    </cfRule>
    <cfRule type="cellIs" dxfId="410" priority="122" operator="equal">
      <formula>"B"</formula>
    </cfRule>
  </conditionalFormatting>
  <conditionalFormatting sqref="D236">
    <cfRule type="cellIs" dxfId="409" priority="117" operator="equal">
      <formula>"R"</formula>
    </cfRule>
    <cfRule type="cellIs" dxfId="408" priority="118" operator="equal">
      <formula>"Y"</formula>
    </cfRule>
    <cfRule type="cellIs" dxfId="407" priority="119" operator="equal">
      <formula>"Rouge"</formula>
    </cfRule>
    <cfRule type="cellIs" dxfId="406" priority="120" operator="equal">
      <formula>"Yellow"</formula>
    </cfRule>
  </conditionalFormatting>
  <conditionalFormatting sqref="D236:D238">
    <cfRule type="cellIs" dxfId="405" priority="115" operator="equal">
      <formula>"Brown"</formula>
    </cfRule>
    <cfRule type="cellIs" dxfId="404" priority="116" operator="equal">
      <formula>"B"</formula>
    </cfRule>
  </conditionalFormatting>
  <conditionalFormatting sqref="D239">
    <cfRule type="cellIs" dxfId="403" priority="111" operator="equal">
      <formula>"R"</formula>
    </cfRule>
    <cfRule type="cellIs" dxfId="402" priority="112" operator="equal">
      <formula>"Y"</formula>
    </cfRule>
    <cfRule type="cellIs" dxfId="401" priority="113" operator="equal">
      <formula>"Rouge"</formula>
    </cfRule>
    <cfRule type="cellIs" dxfId="400" priority="114" operator="equal">
      <formula>"Yellow"</formula>
    </cfRule>
  </conditionalFormatting>
  <conditionalFormatting sqref="D239:D241">
    <cfRule type="cellIs" dxfId="399" priority="109" operator="equal">
      <formula>"Brown"</formula>
    </cfRule>
    <cfRule type="cellIs" dxfId="398" priority="110" operator="equal">
      <formula>"B"</formula>
    </cfRule>
  </conditionalFormatting>
  <conditionalFormatting sqref="D243">
    <cfRule type="cellIs" dxfId="397" priority="105" operator="equal">
      <formula>"R"</formula>
    </cfRule>
    <cfRule type="cellIs" dxfId="396" priority="106" operator="equal">
      <formula>"Y"</formula>
    </cfRule>
    <cfRule type="cellIs" dxfId="395" priority="107" operator="equal">
      <formula>"Rouge"</formula>
    </cfRule>
    <cfRule type="cellIs" dxfId="394" priority="108" operator="equal">
      <formula>"Yellow"</formula>
    </cfRule>
  </conditionalFormatting>
  <conditionalFormatting sqref="D243:D245">
    <cfRule type="cellIs" dxfId="393" priority="103" operator="equal">
      <formula>"Brown"</formula>
    </cfRule>
    <cfRule type="cellIs" dxfId="392" priority="104" operator="equal">
      <formula>"B"</formula>
    </cfRule>
  </conditionalFormatting>
  <conditionalFormatting sqref="D246">
    <cfRule type="cellIs" dxfId="391" priority="99" operator="equal">
      <formula>"R"</formula>
    </cfRule>
    <cfRule type="cellIs" dxfId="390" priority="100" operator="equal">
      <formula>"Y"</formula>
    </cfRule>
    <cfRule type="cellIs" dxfId="389" priority="101" operator="equal">
      <formula>"Rouge"</formula>
    </cfRule>
    <cfRule type="cellIs" dxfId="388" priority="102" operator="equal">
      <formula>"Yellow"</formula>
    </cfRule>
  </conditionalFormatting>
  <conditionalFormatting sqref="D246:D248">
    <cfRule type="cellIs" dxfId="387" priority="97" operator="equal">
      <formula>"Brown"</formula>
    </cfRule>
    <cfRule type="cellIs" dxfId="386" priority="98" operator="equal">
      <formula>"B"</formula>
    </cfRule>
  </conditionalFormatting>
  <conditionalFormatting sqref="D250">
    <cfRule type="cellIs" dxfId="385" priority="93" operator="equal">
      <formula>"R"</formula>
    </cfRule>
    <cfRule type="cellIs" dxfId="384" priority="94" operator="equal">
      <formula>"Y"</formula>
    </cfRule>
    <cfRule type="cellIs" dxfId="383" priority="95" operator="equal">
      <formula>"Rouge"</formula>
    </cfRule>
    <cfRule type="cellIs" dxfId="382" priority="96" operator="equal">
      <formula>"Yellow"</formula>
    </cfRule>
  </conditionalFormatting>
  <conditionalFormatting sqref="D250:D252">
    <cfRule type="cellIs" dxfId="381" priority="91" operator="equal">
      <formula>"Brown"</formula>
    </cfRule>
    <cfRule type="cellIs" dxfId="380" priority="92" operator="equal">
      <formula>"B"</formula>
    </cfRule>
  </conditionalFormatting>
  <conditionalFormatting sqref="D253">
    <cfRule type="cellIs" dxfId="379" priority="87" operator="equal">
      <formula>"R"</formula>
    </cfRule>
    <cfRule type="cellIs" dxfId="378" priority="88" operator="equal">
      <formula>"Y"</formula>
    </cfRule>
    <cfRule type="cellIs" dxfId="377" priority="89" operator="equal">
      <formula>"Rouge"</formula>
    </cfRule>
    <cfRule type="cellIs" dxfId="376" priority="90" operator="equal">
      <formula>"Yellow"</formula>
    </cfRule>
  </conditionalFormatting>
  <conditionalFormatting sqref="D253:D255">
    <cfRule type="cellIs" dxfId="375" priority="85" operator="equal">
      <formula>"Brown"</formula>
    </cfRule>
    <cfRule type="cellIs" dxfId="374" priority="86" operator="equal">
      <formula>"B"</formula>
    </cfRule>
  </conditionalFormatting>
  <conditionalFormatting sqref="H218:I218">
    <cfRule type="cellIs" dxfId="373" priority="82" operator="between">
      <formula>111111111</formula>
      <formula>999999999</formula>
    </cfRule>
    <cfRule type="cellIs" dxfId="372" priority="83" operator="between">
      <formula>111111111</formula>
      <formula>999999999</formula>
    </cfRule>
    <cfRule type="cellIs" dxfId="371" priority="84" operator="between">
      <formula>111111111</formula>
      <formula>999999999</formula>
    </cfRule>
  </conditionalFormatting>
  <conditionalFormatting sqref="H215:I215">
    <cfRule type="cellIs" dxfId="370" priority="79" operator="between">
      <formula>111111111</formula>
      <formula>999999999</formula>
    </cfRule>
    <cfRule type="cellIs" dxfId="369" priority="80" operator="between">
      <formula>111111111</formula>
      <formula>999999999</formula>
    </cfRule>
    <cfRule type="cellIs" dxfId="368" priority="81" operator="between">
      <formula>111111111</formula>
      <formula>999999999</formula>
    </cfRule>
  </conditionalFormatting>
  <conditionalFormatting sqref="H33:I33">
    <cfRule type="cellIs" dxfId="367" priority="76" operator="between">
      <formula>111111111</formula>
      <formula>999999999</formula>
    </cfRule>
    <cfRule type="cellIs" dxfId="366" priority="77" operator="between">
      <formula>111111111</formula>
      <formula>999999999</formula>
    </cfRule>
    <cfRule type="cellIs" dxfId="365" priority="78" operator="between">
      <formula>111111111</formula>
      <formula>999999999</formula>
    </cfRule>
  </conditionalFormatting>
  <conditionalFormatting sqref="H36:I36">
    <cfRule type="cellIs" dxfId="364" priority="73" operator="between">
      <formula>111111111</formula>
      <formula>999999999</formula>
    </cfRule>
    <cfRule type="cellIs" dxfId="363" priority="74" operator="between">
      <formula>111111111</formula>
      <formula>999999999</formula>
    </cfRule>
    <cfRule type="cellIs" dxfId="362" priority="75" operator="between">
      <formula>111111111</formula>
      <formula>999999999</formula>
    </cfRule>
  </conditionalFormatting>
  <conditionalFormatting sqref="H40:I40">
    <cfRule type="cellIs" dxfId="361" priority="70" operator="between">
      <formula>111111111</formula>
      <formula>999999999</formula>
    </cfRule>
    <cfRule type="cellIs" dxfId="360" priority="71" operator="between">
      <formula>111111111</formula>
      <formula>999999999</formula>
    </cfRule>
    <cfRule type="cellIs" dxfId="359" priority="72" operator="between">
      <formula>111111111</formula>
      <formula>999999999</formula>
    </cfRule>
  </conditionalFormatting>
  <conditionalFormatting sqref="H43:I43">
    <cfRule type="cellIs" dxfId="358" priority="67" operator="between">
      <formula>111111111</formula>
      <formula>999999999</formula>
    </cfRule>
    <cfRule type="cellIs" dxfId="357" priority="68" operator="between">
      <formula>111111111</formula>
      <formula>999999999</formula>
    </cfRule>
    <cfRule type="cellIs" dxfId="356" priority="69" operator="between">
      <formula>111111111</formula>
      <formula>999999999</formula>
    </cfRule>
  </conditionalFormatting>
  <conditionalFormatting sqref="H61:I61">
    <cfRule type="cellIs" dxfId="355" priority="64" operator="between">
      <formula>111111111</formula>
      <formula>999999999</formula>
    </cfRule>
    <cfRule type="cellIs" dxfId="354" priority="65" operator="between">
      <formula>111111111</formula>
      <formula>999999999</formula>
    </cfRule>
    <cfRule type="cellIs" dxfId="353" priority="66" operator="between">
      <formula>111111111</formula>
      <formula>999999999</formula>
    </cfRule>
  </conditionalFormatting>
  <conditionalFormatting sqref="H64:I64">
    <cfRule type="cellIs" dxfId="352" priority="61" operator="between">
      <formula>111111111</formula>
      <formula>999999999</formula>
    </cfRule>
    <cfRule type="cellIs" dxfId="351" priority="62" operator="between">
      <formula>111111111</formula>
      <formula>999999999</formula>
    </cfRule>
    <cfRule type="cellIs" dxfId="350" priority="63" operator="between">
      <formula>111111111</formula>
      <formula>999999999</formula>
    </cfRule>
  </conditionalFormatting>
  <conditionalFormatting sqref="H68:I68">
    <cfRule type="cellIs" dxfId="349" priority="58" operator="between">
      <formula>111111111</formula>
      <formula>999999999</formula>
    </cfRule>
    <cfRule type="cellIs" dxfId="348" priority="59" operator="between">
      <formula>111111111</formula>
      <formula>999999999</formula>
    </cfRule>
    <cfRule type="cellIs" dxfId="347" priority="60" operator="between">
      <formula>111111111</formula>
      <formula>999999999</formula>
    </cfRule>
  </conditionalFormatting>
  <conditionalFormatting sqref="H71:I71">
    <cfRule type="cellIs" dxfId="346" priority="55" operator="between">
      <formula>111111111</formula>
      <formula>999999999</formula>
    </cfRule>
    <cfRule type="cellIs" dxfId="345" priority="56" operator="between">
      <formula>111111111</formula>
      <formula>999999999</formula>
    </cfRule>
    <cfRule type="cellIs" dxfId="344" priority="57" operator="between">
      <formula>111111111</formula>
      <formula>999999999</formula>
    </cfRule>
  </conditionalFormatting>
  <conditionalFormatting sqref="H75:I75">
    <cfRule type="cellIs" dxfId="343" priority="52" operator="between">
      <formula>111111111</formula>
      <formula>999999999</formula>
    </cfRule>
    <cfRule type="cellIs" dxfId="342" priority="53" operator="between">
      <formula>111111111</formula>
      <formula>999999999</formula>
    </cfRule>
    <cfRule type="cellIs" dxfId="341" priority="54" operator="between">
      <formula>111111111</formula>
      <formula>999999999</formula>
    </cfRule>
  </conditionalFormatting>
  <conditionalFormatting sqref="H78:I78">
    <cfRule type="cellIs" dxfId="340" priority="49" operator="between">
      <formula>111111111</formula>
      <formula>999999999</formula>
    </cfRule>
    <cfRule type="cellIs" dxfId="339" priority="50" operator="between">
      <formula>111111111</formula>
      <formula>999999999</formula>
    </cfRule>
    <cfRule type="cellIs" dxfId="338" priority="51" operator="between">
      <formula>111111111</formula>
      <formula>999999999</formula>
    </cfRule>
  </conditionalFormatting>
  <conditionalFormatting sqref="H82:I82">
    <cfRule type="cellIs" dxfId="337" priority="46" operator="between">
      <formula>111111111</formula>
      <formula>999999999</formula>
    </cfRule>
    <cfRule type="cellIs" dxfId="336" priority="47" operator="between">
      <formula>111111111</formula>
      <formula>999999999</formula>
    </cfRule>
    <cfRule type="cellIs" dxfId="335" priority="48" operator="between">
      <formula>111111111</formula>
      <formula>999999999</formula>
    </cfRule>
  </conditionalFormatting>
  <conditionalFormatting sqref="H85:I85">
    <cfRule type="cellIs" dxfId="334" priority="43" operator="between">
      <formula>111111111</formula>
      <formula>999999999</formula>
    </cfRule>
    <cfRule type="cellIs" dxfId="333" priority="44" operator="between">
      <formula>111111111</formula>
      <formula>999999999</formula>
    </cfRule>
    <cfRule type="cellIs" dxfId="332" priority="45" operator="between">
      <formula>111111111</formula>
      <formula>999999999</formula>
    </cfRule>
  </conditionalFormatting>
  <conditionalFormatting sqref="H89:I89">
    <cfRule type="cellIs" dxfId="331" priority="40" operator="between">
      <formula>111111111</formula>
      <formula>999999999</formula>
    </cfRule>
    <cfRule type="cellIs" dxfId="330" priority="41" operator="between">
      <formula>111111111</formula>
      <formula>999999999</formula>
    </cfRule>
    <cfRule type="cellIs" dxfId="329" priority="42" operator="between">
      <formula>111111111</formula>
      <formula>999999999</formula>
    </cfRule>
  </conditionalFormatting>
  <conditionalFormatting sqref="H92:I92">
    <cfRule type="cellIs" dxfId="328" priority="37" operator="between">
      <formula>111111111</formula>
      <formula>999999999</formula>
    </cfRule>
    <cfRule type="cellIs" dxfId="327" priority="38" operator="between">
      <formula>111111111</formula>
      <formula>999999999</formula>
    </cfRule>
    <cfRule type="cellIs" dxfId="326" priority="39" operator="between">
      <formula>111111111</formula>
      <formula>999999999</formula>
    </cfRule>
  </conditionalFormatting>
  <conditionalFormatting sqref="H183:I183">
    <cfRule type="cellIs" dxfId="325" priority="1" operator="between">
      <formula>111111111</formula>
      <formula>999999999</formula>
    </cfRule>
    <cfRule type="cellIs" dxfId="324" priority="2" operator="between">
      <formula>111111111</formula>
      <formula>999999999</formula>
    </cfRule>
    <cfRule type="cellIs" dxfId="323" priority="3" operator="between">
      <formula>111111111</formula>
      <formula>999999999</formula>
    </cfRule>
  </conditionalFormatting>
  <conditionalFormatting sqref="H96:I96">
    <cfRule type="cellIs" dxfId="322" priority="34" operator="between">
      <formula>111111111</formula>
      <formula>999999999</formula>
    </cfRule>
    <cfRule type="cellIs" dxfId="321" priority="35" operator="between">
      <formula>111111111</formula>
      <formula>999999999</formula>
    </cfRule>
    <cfRule type="cellIs" dxfId="320" priority="36" operator="between">
      <formula>111111111</formula>
      <formula>999999999</formula>
    </cfRule>
  </conditionalFormatting>
  <conditionalFormatting sqref="H99:I99">
    <cfRule type="cellIs" dxfId="319" priority="31" operator="between">
      <formula>111111111</formula>
      <formula>999999999</formula>
    </cfRule>
    <cfRule type="cellIs" dxfId="318" priority="32" operator="between">
      <formula>111111111</formula>
      <formula>999999999</formula>
    </cfRule>
    <cfRule type="cellIs" dxfId="317" priority="33" operator="between">
      <formula>111111111</formula>
      <formula>999999999</formula>
    </cfRule>
  </conditionalFormatting>
  <conditionalFormatting sqref="H103:I103">
    <cfRule type="cellIs" dxfId="316" priority="28" operator="between">
      <formula>111111111</formula>
      <formula>999999999</formula>
    </cfRule>
    <cfRule type="cellIs" dxfId="315" priority="29" operator="between">
      <formula>111111111</formula>
      <formula>999999999</formula>
    </cfRule>
    <cfRule type="cellIs" dxfId="314" priority="30" operator="between">
      <formula>111111111</formula>
      <formula>999999999</formula>
    </cfRule>
  </conditionalFormatting>
  <conditionalFormatting sqref="H106:I106">
    <cfRule type="cellIs" dxfId="313" priority="25" operator="between">
      <formula>111111111</formula>
      <formula>999999999</formula>
    </cfRule>
    <cfRule type="cellIs" dxfId="312" priority="26" operator="between">
      <formula>111111111</formula>
      <formula>999999999</formula>
    </cfRule>
    <cfRule type="cellIs" dxfId="311" priority="27" operator="between">
      <formula>111111111</formula>
      <formula>999999999</formula>
    </cfRule>
  </conditionalFormatting>
  <conditionalFormatting sqref="H110:I110">
    <cfRule type="cellIs" dxfId="310" priority="22" operator="between">
      <formula>111111111</formula>
      <formula>999999999</formula>
    </cfRule>
    <cfRule type="cellIs" dxfId="309" priority="23" operator="between">
      <formula>111111111</formula>
      <formula>999999999</formula>
    </cfRule>
    <cfRule type="cellIs" dxfId="308" priority="24" operator="between">
      <formula>111111111</formula>
      <formula>999999999</formula>
    </cfRule>
  </conditionalFormatting>
  <conditionalFormatting sqref="H113:I113">
    <cfRule type="cellIs" dxfId="307" priority="19" operator="between">
      <formula>111111111</formula>
      <formula>999999999</formula>
    </cfRule>
    <cfRule type="cellIs" dxfId="306" priority="20" operator="between">
      <formula>111111111</formula>
      <formula>999999999</formula>
    </cfRule>
    <cfRule type="cellIs" dxfId="305" priority="21" operator="between">
      <formula>111111111</formula>
      <formula>999999999</formula>
    </cfRule>
  </conditionalFormatting>
  <conditionalFormatting sqref="H117:I117">
    <cfRule type="cellIs" dxfId="304" priority="16" operator="between">
      <formula>111111111</formula>
      <formula>999999999</formula>
    </cfRule>
    <cfRule type="cellIs" dxfId="303" priority="17" operator="between">
      <formula>111111111</formula>
      <formula>999999999</formula>
    </cfRule>
    <cfRule type="cellIs" dxfId="302" priority="18" operator="between">
      <formula>111111111</formula>
      <formula>999999999</formula>
    </cfRule>
  </conditionalFormatting>
  <conditionalFormatting sqref="H120:I120">
    <cfRule type="cellIs" dxfId="301" priority="13" operator="between">
      <formula>111111111</formula>
      <formula>999999999</formula>
    </cfRule>
    <cfRule type="cellIs" dxfId="300" priority="14" operator="between">
      <formula>111111111</formula>
      <formula>999999999</formula>
    </cfRule>
    <cfRule type="cellIs" dxfId="299" priority="15" operator="between">
      <formula>111111111</formula>
      <formula>999999999</formula>
    </cfRule>
  </conditionalFormatting>
  <conditionalFormatting sqref="H124:I124">
    <cfRule type="cellIs" dxfId="298" priority="10" operator="between">
      <formula>111111111</formula>
      <formula>999999999</formula>
    </cfRule>
    <cfRule type="cellIs" dxfId="297" priority="11" operator="between">
      <formula>111111111</formula>
      <formula>999999999</formula>
    </cfRule>
    <cfRule type="cellIs" dxfId="296" priority="12" operator="between">
      <formula>111111111</formula>
      <formula>999999999</formula>
    </cfRule>
  </conditionalFormatting>
  <conditionalFormatting sqref="H127:I127">
    <cfRule type="cellIs" dxfId="295" priority="7" operator="between">
      <formula>111111111</formula>
      <formula>999999999</formula>
    </cfRule>
    <cfRule type="cellIs" dxfId="294" priority="8" operator="between">
      <formula>111111111</formula>
      <formula>999999999</formula>
    </cfRule>
    <cfRule type="cellIs" dxfId="293" priority="9" operator="between">
      <formula>111111111</formula>
      <formula>999999999</formula>
    </cfRule>
  </conditionalFormatting>
  <conditionalFormatting sqref="H180:I180">
    <cfRule type="cellIs" dxfId="292" priority="4" operator="between">
      <formula>111111111</formula>
      <formula>999999999</formula>
    </cfRule>
    <cfRule type="cellIs" dxfId="291" priority="5" operator="between">
      <formula>111111111</formula>
      <formula>999999999</formula>
    </cfRule>
    <cfRule type="cellIs" dxfId="290" priority="6" operator="between">
      <formula>111111111</formula>
      <formula>999999999</formula>
    </cfRule>
  </conditionalFormatting>
  <pageMargins left="0.7" right="0.7" top="0.75" bottom="0.75" header="0.3" footer="0.3"/>
  <pageSetup paperSize="9" scale="78" fitToHeight="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C05E71-F2AF-4727-A948-1EA2A13317D3}">
  <sheetPr codeName="Feuil3">
    <pageSetUpPr fitToPage="1"/>
  </sheetPr>
  <dimension ref="A1:D31"/>
  <sheetViews>
    <sheetView zoomScaleNormal="100" workbookViewId="0">
      <selection activeCell="H15" sqref="H15"/>
    </sheetView>
  </sheetViews>
  <sheetFormatPr baseColWidth="10" defaultRowHeight="15.75" x14ac:dyDescent="0.25"/>
  <cols>
    <col min="1" max="1" width="25.42578125" style="104" bestFit="1" customWidth="1"/>
    <col min="2" max="2" width="24.85546875" style="104" bestFit="1" customWidth="1"/>
    <col min="3" max="3" width="10.28515625" style="105" bestFit="1" customWidth="1"/>
    <col min="4" max="4" width="8.42578125" style="105" bestFit="1" customWidth="1"/>
    <col min="5" max="16384" width="11.42578125" style="104"/>
  </cols>
  <sheetData>
    <row r="1" spans="1:4" x14ac:dyDescent="0.25">
      <c r="A1" s="103" t="s">
        <v>48</v>
      </c>
      <c r="B1" s="103" t="s">
        <v>49</v>
      </c>
      <c r="C1" s="103" t="s">
        <v>50</v>
      </c>
      <c r="D1" s="103" t="s">
        <v>118</v>
      </c>
    </row>
    <row r="2" spans="1:4" x14ac:dyDescent="0.25">
      <c r="A2" s="104" t="str">
        <f>'Score cards'!B166</f>
        <v>Petit Patrick</v>
      </c>
      <c r="B2" s="104" t="str">
        <f>'Score cards'!B169</f>
        <v>Cession Dominique</v>
      </c>
      <c r="C2" s="105">
        <f>'Score cards'!AB172</f>
        <v>486</v>
      </c>
      <c r="D2" s="105">
        <v>1</v>
      </c>
    </row>
    <row r="3" spans="1:4" x14ac:dyDescent="0.25">
      <c r="A3" s="104" t="str">
        <f>'Score cards'!B40</f>
        <v>Lemaire Michel</v>
      </c>
      <c r="B3" s="104" t="str">
        <f>'Score cards'!B43</f>
        <v>Meijer Olga</v>
      </c>
      <c r="C3" s="105">
        <f>'Score cards'!AB46</f>
        <v>434</v>
      </c>
      <c r="D3" s="105">
        <v>2</v>
      </c>
    </row>
    <row r="4" spans="1:4" x14ac:dyDescent="0.25">
      <c r="A4" s="104" t="str">
        <f>'Score cards'!B138</f>
        <v>Lejeune Micheline</v>
      </c>
      <c r="B4" s="104" t="str">
        <f>'Score cards'!B141</f>
        <v>Cramer Ludwig</v>
      </c>
      <c r="C4" s="105">
        <f>'Score cards'!AB144</f>
        <v>409</v>
      </c>
      <c r="D4" s="105">
        <v>3</v>
      </c>
    </row>
    <row r="5" spans="1:4" x14ac:dyDescent="0.25">
      <c r="A5" s="104" t="str">
        <f>'Score cards'!B117</f>
        <v>Wilputte Luc</v>
      </c>
      <c r="B5" s="104" t="str">
        <f>'Score cards'!B120</f>
        <v>Closjean Marie-Françoise</v>
      </c>
      <c r="C5" s="105">
        <f>'Score cards'!AB123</f>
        <v>407</v>
      </c>
      <c r="D5" s="105">
        <v>4</v>
      </c>
    </row>
    <row r="6" spans="1:4" x14ac:dyDescent="0.25">
      <c r="A6" s="104" t="str">
        <f>'Score cards'!B159</f>
        <v>Gaspar René</v>
      </c>
      <c r="B6" s="104" t="str">
        <f>'Score cards'!B162</f>
        <v>Dalemans Christian</v>
      </c>
      <c r="C6" s="105">
        <f>'Score cards'!AB165</f>
        <v>406</v>
      </c>
      <c r="D6" s="105">
        <v>5</v>
      </c>
    </row>
    <row r="7" spans="1:4" x14ac:dyDescent="0.25">
      <c r="A7" s="104" t="str">
        <f>'Score cards'!B75</f>
        <v>Bormans Carine</v>
      </c>
      <c r="B7" s="104" t="str">
        <f>'Score cards'!B78</f>
        <v>Duboutay Michel</v>
      </c>
      <c r="C7" s="105">
        <f>'Score cards'!AB81</f>
        <v>404</v>
      </c>
      <c r="D7" s="105">
        <v>6</v>
      </c>
    </row>
    <row r="8" spans="1:4" x14ac:dyDescent="0.25">
      <c r="A8" s="104" t="str">
        <f>'Score cards'!B124</f>
        <v>Boudabza Fatima</v>
      </c>
      <c r="B8" s="104" t="str">
        <f>'Score cards'!B127</f>
        <v>Tilkin Michel</v>
      </c>
      <c r="C8" s="105">
        <f>'Score cards'!AB130</f>
        <v>392</v>
      </c>
      <c r="D8" s="105">
        <v>7</v>
      </c>
    </row>
    <row r="9" spans="1:4" x14ac:dyDescent="0.25">
      <c r="A9" s="104" t="str">
        <f>'Score cards'!B26</f>
        <v>Neycken Alain</v>
      </c>
      <c r="B9" s="104" t="str">
        <f>'Score cards'!B29</f>
        <v>Breuer Carine</v>
      </c>
      <c r="C9" s="105">
        <f>'Score cards'!AB32</f>
        <v>390</v>
      </c>
      <c r="D9" s="105">
        <v>8</v>
      </c>
    </row>
    <row r="10" spans="1:4" x14ac:dyDescent="0.25">
      <c r="A10" s="104" t="str">
        <f>'Score cards'!B145</f>
        <v>Vincent Urbain</v>
      </c>
      <c r="B10" s="104" t="str">
        <f>'Score cards'!B148</f>
        <v>Claessen Dominique</v>
      </c>
      <c r="C10" s="105">
        <f>'Score cards'!AB151</f>
        <v>390</v>
      </c>
      <c r="D10" s="105">
        <v>9</v>
      </c>
    </row>
    <row r="11" spans="1:4" x14ac:dyDescent="0.25">
      <c r="A11" s="104" t="str">
        <f>'Score cards'!B187</f>
        <v xml:space="preserve">Schelings Léon </v>
      </c>
      <c r="B11" s="104" t="str">
        <f>'Score cards'!B190</f>
        <v>Lehane Yvonne</v>
      </c>
      <c r="C11" s="105">
        <f>'Score cards'!AB193</f>
        <v>389</v>
      </c>
      <c r="D11" s="105">
        <v>10</v>
      </c>
    </row>
    <row r="12" spans="1:4" x14ac:dyDescent="0.25">
      <c r="A12" s="104" t="str">
        <f>'Score cards'!B47</f>
        <v>Ernotte Annie</v>
      </c>
      <c r="B12" s="104" t="str">
        <f>'Score cards'!B50</f>
        <v>Geortay Marie-Claire</v>
      </c>
      <c r="C12" s="105">
        <f>'Score cards'!AB53</f>
        <v>384</v>
      </c>
      <c r="D12" s="105">
        <v>11</v>
      </c>
    </row>
    <row r="13" spans="1:4" x14ac:dyDescent="0.25">
      <c r="A13" s="104" t="str">
        <f>'Score cards'!B89</f>
        <v>Dembour Jean-Paul</v>
      </c>
      <c r="B13" s="104" t="str">
        <f>'Score cards'!B92</f>
        <v>Deroitte Marie-Paul</v>
      </c>
      <c r="C13" s="105">
        <f>'Score cards'!AB95</f>
        <v>383</v>
      </c>
      <c r="D13" s="105">
        <v>12</v>
      </c>
    </row>
    <row r="14" spans="1:4" x14ac:dyDescent="0.25">
      <c r="A14" s="104" t="str">
        <f>'Score cards'!B61</f>
        <v>Desouroux Adrien</v>
      </c>
      <c r="B14" s="104" t="str">
        <f>'Score cards'!B64</f>
        <v>Wilket Jean-Paul</v>
      </c>
      <c r="C14" s="105">
        <f>'Score cards'!AB67</f>
        <v>379</v>
      </c>
      <c r="D14" s="105">
        <v>13</v>
      </c>
    </row>
    <row r="15" spans="1:4" x14ac:dyDescent="0.25">
      <c r="A15" s="104" t="str">
        <f>'Score cards'!B110</f>
        <v>Sluysmans Daniel</v>
      </c>
      <c r="B15" s="104" t="str">
        <f>'Score cards'!B113</f>
        <v>Lardinois Alain</v>
      </c>
      <c r="C15" s="105">
        <f>'Score cards'!AB116</f>
        <v>375</v>
      </c>
      <c r="D15" s="105">
        <v>14</v>
      </c>
    </row>
    <row r="16" spans="1:4" x14ac:dyDescent="0.25">
      <c r="A16" s="104" t="str">
        <f>'Score cards'!B194</f>
        <v>Remacle Claudine</v>
      </c>
      <c r="B16" s="104" t="str">
        <f>'Score cards'!B197</f>
        <v>Bragard Gérard</v>
      </c>
      <c r="C16" s="105">
        <f>'Score cards'!AB200</f>
        <v>370</v>
      </c>
      <c r="D16" s="105">
        <v>15</v>
      </c>
    </row>
    <row r="17" spans="1:4" x14ac:dyDescent="0.25">
      <c r="A17" s="104" t="str">
        <f>'Score cards'!B96</f>
        <v>Troisfontaine Jean-Claude</v>
      </c>
      <c r="B17" s="104" t="str">
        <f>'Score cards'!B99</f>
        <v>Genette Philippe</v>
      </c>
      <c r="C17" s="105">
        <f>'Score cards'!AB102</f>
        <v>367</v>
      </c>
      <c r="D17" s="105">
        <v>16</v>
      </c>
    </row>
    <row r="18" spans="1:4" x14ac:dyDescent="0.25">
      <c r="A18" s="104" t="str">
        <f>'Score cards'!B19</f>
        <v>Georges Lambert</v>
      </c>
      <c r="B18" s="104" t="str">
        <f>'Score cards'!B22</f>
        <v>Robert Anne</v>
      </c>
      <c r="C18" s="105">
        <f>'Score cards'!AB25</f>
        <v>364</v>
      </c>
      <c r="D18" s="105">
        <v>17</v>
      </c>
    </row>
    <row r="19" spans="1:4" x14ac:dyDescent="0.25">
      <c r="A19" s="104" t="str">
        <f>'Score cards'!B180</f>
        <v>Guillot Patrick</v>
      </c>
      <c r="B19" s="104" t="str">
        <f>'Score cards'!B183</f>
        <v>Bastin Dominique</v>
      </c>
      <c r="C19" s="105">
        <f>'Score cards'!AB186</f>
        <v>364</v>
      </c>
      <c r="D19" s="105">
        <v>18</v>
      </c>
    </row>
    <row r="20" spans="1:4" x14ac:dyDescent="0.25">
      <c r="A20" s="104" t="str">
        <f>'Score cards'!B5</f>
        <v>Romain Mylène</v>
      </c>
      <c r="B20" s="104" t="str">
        <f>'Score cards'!B8</f>
        <v>Michel Serge</v>
      </c>
      <c r="C20" s="105">
        <f>'Score cards'!AB11</f>
        <v>358</v>
      </c>
      <c r="D20" s="105">
        <v>19</v>
      </c>
    </row>
    <row r="21" spans="1:4" x14ac:dyDescent="0.25">
      <c r="A21" s="104" t="str">
        <f>'Score cards'!B173</f>
        <v>Bertrand Eric</v>
      </c>
      <c r="B21" s="104" t="str">
        <f>'Score cards'!B176</f>
        <v>Paulus Chantal</v>
      </c>
      <c r="C21" s="105">
        <f>'Score cards'!AB179</f>
        <v>358</v>
      </c>
      <c r="D21" s="105">
        <v>20</v>
      </c>
    </row>
    <row r="22" spans="1:4" x14ac:dyDescent="0.25">
      <c r="A22" s="104" t="str">
        <f>'Score cards'!B152</f>
        <v>Courtois Nicole</v>
      </c>
      <c r="B22" s="104" t="str">
        <f>'Score cards'!B155</f>
        <v>Fourmanois Alain</v>
      </c>
      <c r="C22" s="105">
        <f>'Score cards'!AB158</f>
        <v>355</v>
      </c>
      <c r="D22" s="105">
        <v>21</v>
      </c>
    </row>
    <row r="23" spans="1:4" x14ac:dyDescent="0.25">
      <c r="A23" s="104" t="str">
        <f>'Score cards'!B208</f>
        <v>Guillot Felix</v>
      </c>
      <c r="B23" s="104" t="str">
        <f>'Score cards'!B211</f>
        <v>Starck Christian</v>
      </c>
      <c r="C23" s="105">
        <f>'Score cards'!AB214</f>
        <v>355</v>
      </c>
      <c r="D23" s="105">
        <v>22</v>
      </c>
    </row>
    <row r="24" spans="1:4" x14ac:dyDescent="0.25">
      <c r="A24" s="104" t="str">
        <f>'Score cards'!B33</f>
        <v>Mignot Albert</v>
      </c>
      <c r="B24" s="104" t="str">
        <f>'Score cards'!B36</f>
        <v>Inden Corinne</v>
      </c>
      <c r="C24" s="105">
        <f>'Score cards'!AB39</f>
        <v>355</v>
      </c>
      <c r="D24" s="105">
        <v>23</v>
      </c>
    </row>
    <row r="25" spans="1:4" x14ac:dyDescent="0.25">
      <c r="A25" s="104" t="str">
        <f>'Score cards'!B103</f>
        <v>Munnix Maryline</v>
      </c>
      <c r="B25" s="104" t="str">
        <f>'Score cards'!B106</f>
        <v>Vanbockstal Evelyne</v>
      </c>
      <c r="C25" s="105">
        <f>'Score cards'!AB109</f>
        <v>355</v>
      </c>
      <c r="D25" s="105">
        <v>24</v>
      </c>
    </row>
    <row r="26" spans="1:4" x14ac:dyDescent="0.25">
      <c r="A26" s="104" t="str">
        <f>'Score cards'!B54</f>
        <v>Brayeur Danielle</v>
      </c>
      <c r="B26" s="104" t="str">
        <f>'Score cards'!B57</f>
        <v>Sammi Pietro</v>
      </c>
      <c r="C26" s="105">
        <f>'Score cards'!AB60</f>
        <v>348</v>
      </c>
      <c r="D26" s="105">
        <v>25</v>
      </c>
    </row>
    <row r="27" spans="1:4" x14ac:dyDescent="0.25">
      <c r="A27" s="104" t="str">
        <f>'Score cards'!B12</f>
        <v>Paulet Etienne</v>
      </c>
      <c r="B27" s="104" t="str">
        <f>'Score cards'!B15</f>
        <v>Fanielle Thierry</v>
      </c>
      <c r="C27" s="105">
        <f>'Score cards'!AB18</f>
        <v>343</v>
      </c>
      <c r="D27" s="105">
        <v>26</v>
      </c>
    </row>
    <row r="28" spans="1:4" x14ac:dyDescent="0.25">
      <c r="A28" s="104" t="str">
        <f>'Score cards'!B131</f>
        <v>Dmyterko Stephane</v>
      </c>
      <c r="B28" s="104" t="str">
        <f>'Score cards'!B134</f>
        <v>Krings Françis</v>
      </c>
      <c r="C28" s="105">
        <f>'Score cards'!AB137</f>
        <v>336</v>
      </c>
      <c r="D28" s="105">
        <v>27</v>
      </c>
    </row>
    <row r="29" spans="1:4" x14ac:dyDescent="0.25">
      <c r="A29" s="104" t="str">
        <f>'Score cards'!B201</f>
        <v>de Limbourg Marc</v>
      </c>
      <c r="B29" s="104" t="str">
        <f>'Score cards'!B204</f>
        <v>Loxhet Marc</v>
      </c>
      <c r="C29" s="105">
        <f>'Score cards'!AB207</f>
        <v>313</v>
      </c>
      <c r="D29" s="105">
        <v>28</v>
      </c>
    </row>
    <row r="30" spans="1:4" x14ac:dyDescent="0.25">
      <c r="A30" s="104" t="str">
        <f>'Score cards'!B68</f>
        <v>Magis Richard</v>
      </c>
      <c r="B30" s="104" t="str">
        <f>'Score cards'!B71</f>
        <v>Binon Robert</v>
      </c>
      <c r="C30" s="105">
        <f>'Score cards'!AB74</f>
        <v>299</v>
      </c>
      <c r="D30" s="105">
        <v>29</v>
      </c>
    </row>
    <row r="31" spans="1:4" x14ac:dyDescent="0.25">
      <c r="A31" s="104" t="str">
        <f>'Score cards'!B82</f>
        <v>Lambert Thomas</v>
      </c>
      <c r="B31" s="104" t="str">
        <f>'Score cards'!B85</f>
        <v>Guest</v>
      </c>
      <c r="C31" s="105">
        <f>'Score cards'!AB88</f>
        <v>147</v>
      </c>
      <c r="D31" s="105">
        <v>30</v>
      </c>
    </row>
  </sheetData>
  <sortState ref="A2:F32">
    <sortCondition descending="1" ref="C2:C32"/>
  </sortState>
  <conditionalFormatting sqref="C1:C1048576">
    <cfRule type="containsErrors" dxfId="289" priority="2">
      <formula>ISERROR(C1)</formula>
    </cfRule>
    <cfRule type="containsText" dxfId="288" priority="4" operator="containsText" text="VALEUR">
      <formula>NOT(ISERROR(SEARCH("VALEUR",C1)))</formula>
    </cfRule>
  </conditionalFormatting>
  <conditionalFormatting sqref="A2:C32">
    <cfRule type="cellIs" dxfId="287" priority="1" operator="equal">
      <formula>0</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12E883-2A44-41C0-A84D-1E42FA2C70E2}">
  <sheetPr codeName="Feuil4"/>
  <dimension ref="A1:AK256"/>
  <sheetViews>
    <sheetView workbookViewId="0">
      <selection activeCell="AE14" sqref="AE14"/>
    </sheetView>
  </sheetViews>
  <sheetFormatPr baseColWidth="10" defaultRowHeight="15" x14ac:dyDescent="0.25"/>
  <cols>
    <col min="1" max="1" width="5.85546875" bestFit="1" customWidth="1"/>
    <col min="2" max="2" width="13" bestFit="1" customWidth="1"/>
    <col min="3" max="3" width="7.85546875" bestFit="1" customWidth="1"/>
    <col min="4" max="4" width="4.28515625" bestFit="1" customWidth="1"/>
    <col min="5" max="5" width="5.5703125" bestFit="1" customWidth="1"/>
    <col min="6" max="6" width="3.7109375" bestFit="1" customWidth="1"/>
    <col min="7" max="7" width="6.140625" customWidth="1"/>
    <col min="8" max="8" width="3.42578125" customWidth="1"/>
    <col min="9" max="9" width="3.85546875" bestFit="1" customWidth="1"/>
    <col min="10" max="10" width="5.7109375" bestFit="1" customWidth="1"/>
    <col min="11" max="12" width="3.42578125" customWidth="1"/>
    <col min="13" max="13" width="6.28515625" customWidth="1"/>
    <col min="14" max="14" width="5.5703125" customWidth="1"/>
    <col min="15" max="15" width="3.7109375" customWidth="1"/>
    <col min="16" max="16" width="5.7109375" bestFit="1" customWidth="1"/>
    <col min="17" max="17" width="3.28515625" customWidth="1"/>
    <col min="18" max="18" width="3" bestFit="1" customWidth="1"/>
    <col min="19" max="19" width="5.7109375" bestFit="1" customWidth="1"/>
    <col min="20" max="20" width="3.42578125" customWidth="1"/>
    <col min="21" max="21" width="3" customWidth="1"/>
    <col min="22" max="22" width="5.42578125" customWidth="1"/>
    <col min="23" max="23" width="6.5703125" customWidth="1"/>
    <col min="24" max="24" width="3.7109375" style="90" bestFit="1" customWidth="1"/>
    <col min="25" max="25" width="5.7109375" customWidth="1"/>
    <col min="26" max="26" width="5.85546875" bestFit="1" customWidth="1"/>
    <col min="27" max="28" width="6.140625" customWidth="1"/>
    <col min="29" max="29" width="3.5703125" bestFit="1" customWidth="1"/>
    <col min="33" max="33" width="7" bestFit="1" customWidth="1"/>
    <col min="34" max="37" width="7.140625" customWidth="1"/>
  </cols>
  <sheetData>
    <row r="1" spans="1:37" ht="19.5" thickBot="1" x14ac:dyDescent="0.35">
      <c r="A1" s="159" t="s">
        <v>52</v>
      </c>
      <c r="B1" s="159"/>
      <c r="C1" s="159"/>
      <c r="D1" s="159"/>
      <c r="E1" s="159"/>
      <c r="F1" s="159"/>
      <c r="G1" s="159"/>
      <c r="H1" s="159"/>
      <c r="I1" s="159"/>
      <c r="J1" s="159"/>
      <c r="K1" s="159"/>
      <c r="L1" s="159"/>
      <c r="M1" s="159"/>
      <c r="N1" s="159"/>
      <c r="O1" s="159"/>
      <c r="P1" s="159"/>
      <c r="Q1" s="159"/>
      <c r="R1" s="159"/>
      <c r="S1" s="159"/>
      <c r="T1" s="159"/>
      <c r="U1" s="159"/>
      <c r="V1" s="159"/>
      <c r="W1" s="159"/>
      <c r="X1" s="159"/>
      <c r="Y1" s="159"/>
      <c r="Z1" s="159"/>
      <c r="AA1" s="159"/>
      <c r="AB1" s="159"/>
      <c r="AC1" s="159"/>
      <c r="AE1" s="156" t="s">
        <v>14</v>
      </c>
      <c r="AF1" s="157"/>
      <c r="AG1" s="157"/>
      <c r="AH1" s="157"/>
      <c r="AI1" s="157"/>
      <c r="AJ1" s="157"/>
      <c r="AK1" s="158"/>
    </row>
    <row r="2" spans="1:37" ht="19.5" thickBot="1" x14ac:dyDescent="0.35">
      <c r="A2" s="99"/>
      <c r="B2" s="99"/>
      <c r="C2" s="99"/>
      <c r="D2" s="99"/>
      <c r="E2" s="99"/>
      <c r="F2" s="99"/>
      <c r="G2" s="99"/>
      <c r="H2" s="99"/>
      <c r="I2" s="99"/>
      <c r="J2" s="99"/>
      <c r="K2" s="99"/>
      <c r="L2" s="99"/>
      <c r="M2" s="99"/>
      <c r="N2" s="99"/>
      <c r="O2" s="99"/>
      <c r="P2" s="99"/>
      <c r="Q2" s="99"/>
      <c r="R2" s="99"/>
      <c r="S2" s="99"/>
      <c r="T2" s="99"/>
      <c r="U2" s="99"/>
      <c r="V2" s="99"/>
      <c r="W2" s="99"/>
      <c r="X2" s="99"/>
      <c r="Y2" s="99"/>
      <c r="Z2" s="99"/>
      <c r="AA2" s="99"/>
      <c r="AB2" s="99"/>
      <c r="AC2" s="99"/>
      <c r="AE2" s="87"/>
      <c r="AF2" s="88"/>
      <c r="AG2" s="88"/>
      <c r="AH2" s="88"/>
      <c r="AI2" s="88"/>
      <c r="AJ2" s="88"/>
      <c r="AK2" s="89"/>
    </row>
    <row r="3" spans="1:37" ht="16.5" thickBot="1" x14ac:dyDescent="0.3">
      <c r="F3" s="160" t="s">
        <v>53</v>
      </c>
      <c r="G3" s="161"/>
      <c r="H3" s="161"/>
      <c r="I3" s="161"/>
      <c r="J3" s="161"/>
      <c r="K3" s="161"/>
      <c r="L3" s="161"/>
      <c r="M3" s="161"/>
      <c r="N3" s="161"/>
      <c r="O3" s="160" t="s">
        <v>54</v>
      </c>
      <c r="P3" s="161"/>
      <c r="Q3" s="161"/>
      <c r="R3" s="161"/>
      <c r="S3" s="161"/>
      <c r="T3" s="161"/>
      <c r="U3" s="161"/>
      <c r="V3" s="161"/>
      <c r="W3" s="162"/>
      <c r="AE3" s="17" t="s">
        <v>12</v>
      </c>
      <c r="AF3" s="20" t="s">
        <v>43</v>
      </c>
      <c r="AG3" s="21"/>
      <c r="AH3" s="29" t="s">
        <v>42</v>
      </c>
      <c r="AI3" s="22"/>
      <c r="AJ3" s="64" t="s">
        <v>41</v>
      </c>
      <c r="AK3" s="65"/>
    </row>
    <row r="4" spans="1:37" ht="16.5" thickBot="1" x14ac:dyDescent="0.3">
      <c r="A4" t="str">
        <f>'Score cards'!A4</f>
        <v>Team</v>
      </c>
      <c r="B4">
        <f>'Score cards'!B4</f>
        <v>0</v>
      </c>
      <c r="C4" t="str">
        <f>'Score cards'!C4</f>
        <v>Sex M-L</v>
      </c>
      <c r="D4" t="str">
        <f>'Score cards'!D4</f>
        <v>Tee
Y, R, B</v>
      </c>
      <c r="E4" t="str">
        <f>'Score cards'!E4</f>
        <v>Exact</v>
      </c>
      <c r="F4" s="56"/>
      <c r="G4" s="57"/>
      <c r="H4" s="57" t="s">
        <v>31</v>
      </c>
      <c r="I4" s="57"/>
      <c r="J4" s="57"/>
      <c r="K4" s="57"/>
      <c r="L4" s="57"/>
      <c r="M4" s="57"/>
      <c r="N4" s="58"/>
      <c r="O4" s="59"/>
      <c r="P4" s="26"/>
      <c r="Q4" s="26"/>
      <c r="R4" s="26"/>
      <c r="S4" s="26"/>
      <c r="T4" s="26"/>
      <c r="U4" s="26"/>
      <c r="V4" s="26"/>
      <c r="W4" s="60"/>
      <c r="Z4" t="s">
        <v>28</v>
      </c>
      <c r="AA4" t="s">
        <v>29</v>
      </c>
      <c r="AB4" t="s">
        <v>46</v>
      </c>
      <c r="AC4" t="s">
        <v>27</v>
      </c>
      <c r="AE4" s="18"/>
      <c r="AF4" s="68" t="s">
        <v>19</v>
      </c>
      <c r="AG4" s="69" t="s">
        <v>20</v>
      </c>
      <c r="AH4" s="70" t="s">
        <v>19</v>
      </c>
      <c r="AI4" s="71" t="s">
        <v>20</v>
      </c>
      <c r="AJ4" s="72" t="s">
        <v>19</v>
      </c>
      <c r="AK4" s="73" t="s">
        <v>20</v>
      </c>
    </row>
    <row r="5" spans="1:37" ht="15.75" thickBot="1" x14ac:dyDescent="0.3">
      <c r="A5" s="56">
        <f>'Score cards'!A5</f>
        <v>1</v>
      </c>
      <c r="B5" s="57" t="str">
        <f>'Score cards'!B5</f>
        <v>Romain Mylène</v>
      </c>
      <c r="C5" s="57" t="str">
        <f>'Score cards'!C5</f>
        <v>L</v>
      </c>
      <c r="D5" s="57" t="str">
        <f>'Score cards'!D5</f>
        <v>R</v>
      </c>
      <c r="E5" s="57">
        <f>'Score cards'!E5</f>
        <v>33.200000000000003</v>
      </c>
      <c r="F5" s="28" t="s">
        <v>23</v>
      </c>
      <c r="G5" s="27" t="b">
        <f>AND(C5="M",D5="Y")</f>
        <v>0</v>
      </c>
      <c r="H5" s="27">
        <f>ROUND(E5*($AF$7/113)+($AF$6-$AF$5),0)</f>
        <v>32</v>
      </c>
      <c r="I5" s="91" t="s">
        <v>24</v>
      </c>
      <c r="J5" s="92" t="b">
        <f>AND(C5="M",D5="R")</f>
        <v>0</v>
      </c>
      <c r="K5" s="93">
        <f>ROUND(E5*($AH$7/113)+($AH$6-$AH$5),0)</f>
        <v>26</v>
      </c>
      <c r="L5" s="94" t="s">
        <v>44</v>
      </c>
      <c r="M5" s="94" t="b">
        <f>AND(C5="M",D5="B")</f>
        <v>0</v>
      </c>
      <c r="N5" s="95">
        <f>ROUND(E5*($AJ$7/113)+($AJ$6-$AJ$5),0)</f>
        <v>14</v>
      </c>
      <c r="O5" s="28" t="s">
        <v>25</v>
      </c>
      <c r="P5" s="27" t="b">
        <f>AND(C5="L",D5="Y")</f>
        <v>0</v>
      </c>
      <c r="Q5" s="27">
        <f>ROUND(E5*($AG$7/113)+($AG$6-$AG$5),0)</f>
        <v>40</v>
      </c>
      <c r="R5" s="91" t="s">
        <v>26</v>
      </c>
      <c r="S5" s="92" t="b">
        <f>AND(C5="L",D5="R")</f>
        <v>1</v>
      </c>
      <c r="T5" s="93">
        <f>ROUND(E5*($AI$7/113)+($AI$6-$AI$5),0)</f>
        <v>33</v>
      </c>
      <c r="U5" s="94" t="s">
        <v>45</v>
      </c>
      <c r="V5" s="94" t="b">
        <f>AND(C5="L",D5="B")</f>
        <v>0</v>
      </c>
      <c r="W5" s="95">
        <f>ROUND(E5*($AK$7/113)+($AK$6-$AK$5),0)</f>
        <v>18</v>
      </c>
      <c r="X5" s="96">
        <f>IF(G5,H5,0)+IF(J5,K5)+IF(P5,Q5)+IF(S5,T5)+IF(M5,N5)+IF(V5,W5)</f>
        <v>33</v>
      </c>
      <c r="Y5" s="57"/>
      <c r="Z5" s="57">
        <f>IF(X5&gt;18,1,0)</f>
        <v>1</v>
      </c>
      <c r="AA5" s="57">
        <f>IF(X5&gt;36,1,0)</f>
        <v>0</v>
      </c>
      <c r="AB5" s="57">
        <f>IF(X5&gt;54,1,0)</f>
        <v>0</v>
      </c>
      <c r="AC5" s="58">
        <f>SUM(Z5:AB5)</f>
        <v>1</v>
      </c>
      <c r="AE5" s="77" t="s">
        <v>15</v>
      </c>
      <c r="AF5" s="78">
        <v>72</v>
      </c>
      <c r="AG5" s="78">
        <v>72</v>
      </c>
      <c r="AH5" s="79">
        <v>72</v>
      </c>
      <c r="AI5" s="79">
        <v>72</v>
      </c>
      <c r="AJ5" s="80">
        <v>72</v>
      </c>
      <c r="AK5" s="81">
        <v>72</v>
      </c>
    </row>
    <row r="6" spans="1:37" x14ac:dyDescent="0.25">
      <c r="A6" s="59"/>
      <c r="B6" s="26"/>
      <c r="C6" s="26"/>
      <c r="D6" s="26"/>
      <c r="E6" s="26"/>
      <c r="F6" s="59"/>
      <c r="G6" s="26"/>
      <c r="H6" s="26"/>
      <c r="I6" s="26"/>
      <c r="J6" s="26"/>
      <c r="K6" s="26"/>
      <c r="L6" s="26"/>
      <c r="M6" s="26"/>
      <c r="N6" s="60"/>
      <c r="O6" s="59"/>
      <c r="P6" s="26"/>
      <c r="Q6" s="26"/>
      <c r="R6" s="26"/>
      <c r="S6" s="26"/>
      <c r="T6" s="26"/>
      <c r="U6" s="26"/>
      <c r="V6" s="26"/>
      <c r="W6" s="60"/>
      <c r="X6" s="97"/>
      <c r="Y6" s="26"/>
      <c r="Z6" s="26"/>
      <c r="AA6" s="26"/>
      <c r="AB6" s="26"/>
      <c r="AC6" s="60"/>
      <c r="AE6" s="82" t="s">
        <v>16</v>
      </c>
      <c r="AF6" s="74">
        <v>68.7</v>
      </c>
      <c r="AG6" s="74">
        <v>74.900000000000006</v>
      </c>
      <c r="AH6" s="75">
        <v>65.7</v>
      </c>
      <c r="AI6" s="75">
        <v>69.900000000000006</v>
      </c>
      <c r="AJ6" s="76">
        <v>57.9</v>
      </c>
      <c r="AK6" s="66">
        <v>60.3</v>
      </c>
    </row>
    <row r="7" spans="1:37" ht="15.75" thickBot="1" x14ac:dyDescent="0.3">
      <c r="A7" s="59"/>
      <c r="B7" s="26"/>
      <c r="C7" s="26"/>
      <c r="D7" s="26"/>
      <c r="E7" s="26"/>
      <c r="F7" s="59"/>
      <c r="G7" s="26"/>
      <c r="H7" s="26"/>
      <c r="I7" s="26"/>
      <c r="J7" s="26"/>
      <c r="K7" s="26"/>
      <c r="L7" s="26"/>
      <c r="M7" s="26"/>
      <c r="N7" s="60"/>
      <c r="O7" s="59"/>
      <c r="P7" s="26"/>
      <c r="Q7" s="26"/>
      <c r="R7" s="26"/>
      <c r="S7" s="26"/>
      <c r="T7" s="26"/>
      <c r="U7" s="26"/>
      <c r="V7" s="26"/>
      <c r="W7" s="60"/>
      <c r="X7" s="97"/>
      <c r="Y7" s="26"/>
      <c r="Z7" s="26"/>
      <c r="AA7" s="26"/>
      <c r="AB7" s="26"/>
      <c r="AC7" s="60"/>
      <c r="AE7" s="83" t="s">
        <v>17</v>
      </c>
      <c r="AF7" s="84">
        <v>120</v>
      </c>
      <c r="AG7" s="84">
        <v>125</v>
      </c>
      <c r="AH7" s="85">
        <v>111</v>
      </c>
      <c r="AI7" s="85">
        <v>120</v>
      </c>
      <c r="AJ7" s="86">
        <v>95</v>
      </c>
      <c r="AK7" s="67">
        <v>100</v>
      </c>
    </row>
    <row r="8" spans="1:37" ht="15.75" thickBot="1" x14ac:dyDescent="0.3">
      <c r="A8" s="59">
        <f>'Score cards'!A8</f>
        <v>0</v>
      </c>
      <c r="B8" s="26" t="str">
        <f>'Score cards'!B8</f>
        <v>Michel Serge</v>
      </c>
      <c r="C8" s="26" t="str">
        <f>'Score cards'!C8</f>
        <v>M</v>
      </c>
      <c r="D8" s="26" t="str">
        <f>'Score cards'!D8</f>
        <v>R</v>
      </c>
      <c r="E8" s="26">
        <f>'Score cards'!E8</f>
        <v>35.6</v>
      </c>
      <c r="F8" s="28" t="s">
        <v>23</v>
      </c>
      <c r="G8" s="27" t="b">
        <f>AND(C8="M",D8="Y")</f>
        <v>0</v>
      </c>
      <c r="H8" s="27">
        <f>ROUND(E8*($AF$7/113)+($AF$6-$AF$5),0)</f>
        <v>35</v>
      </c>
      <c r="I8" s="91" t="s">
        <v>24</v>
      </c>
      <c r="J8" s="92" t="b">
        <f>AND(C8="M",D8="R")</f>
        <v>1</v>
      </c>
      <c r="K8" s="93">
        <f>ROUND(E8*($AH$7/113)+($AH$6-$AH$5),0)</f>
        <v>29</v>
      </c>
      <c r="L8" s="94" t="s">
        <v>44</v>
      </c>
      <c r="M8" s="94" t="b">
        <f>AND(C8="M",D8="B")</f>
        <v>0</v>
      </c>
      <c r="N8" s="95">
        <f>ROUND(E8*($AJ$7/113)+($AJ$6-$AJ$5),0)</f>
        <v>16</v>
      </c>
      <c r="O8" s="28" t="s">
        <v>25</v>
      </c>
      <c r="P8" s="27" t="b">
        <f>AND(C8="L",D8="Y")</f>
        <v>0</v>
      </c>
      <c r="Q8" s="27">
        <f>ROUND(E8*($AG$7/113)+($AG$6-$AG$5),0)</f>
        <v>42</v>
      </c>
      <c r="R8" s="91" t="s">
        <v>26</v>
      </c>
      <c r="S8" s="92" t="b">
        <f>AND(C8="L",D8="R")</f>
        <v>0</v>
      </c>
      <c r="T8" s="93">
        <f>ROUND(E8*($AI$7/113)+($AI$6-$AI$5),0)</f>
        <v>36</v>
      </c>
      <c r="U8" s="94" t="s">
        <v>45</v>
      </c>
      <c r="V8" s="94" t="b">
        <f>AND(C8="L",D8="B")</f>
        <v>0</v>
      </c>
      <c r="W8" s="95">
        <f>ROUND(E8*($AK$7/113)+($AK$6-$AK$5),0)</f>
        <v>20</v>
      </c>
      <c r="X8" s="96">
        <f>IF(G8,H8,0)+IF(J8,K8)+IF(P8,Q8)+IF(S8,T8)+IF(M8,N8)+IF(V8,W8)</f>
        <v>29</v>
      </c>
      <c r="Y8" s="26"/>
      <c r="Z8" s="57">
        <f>IF(X8&gt;18,1,0)</f>
        <v>1</v>
      </c>
      <c r="AA8" s="57">
        <f>IF(X8&gt;36,1,0)</f>
        <v>0</v>
      </c>
      <c r="AB8" s="57">
        <f>IF(X8&gt;54,1,0)</f>
        <v>0</v>
      </c>
      <c r="AC8" s="58">
        <f>SUM(Z8:AB8)</f>
        <v>1</v>
      </c>
    </row>
    <row r="9" spans="1:37" ht="15.75" x14ac:dyDescent="0.25">
      <c r="A9" s="59"/>
      <c r="B9" s="26"/>
      <c r="C9" s="26"/>
      <c r="D9" s="26"/>
      <c r="E9" s="26"/>
      <c r="F9" s="59"/>
      <c r="G9" s="26"/>
      <c r="H9" s="26"/>
      <c r="I9" s="26"/>
      <c r="J9" s="26"/>
      <c r="K9" s="26"/>
      <c r="L9" s="26"/>
      <c r="M9" s="26"/>
      <c r="N9" s="60"/>
      <c r="O9" s="59"/>
      <c r="P9" s="26"/>
      <c r="Q9" s="26"/>
      <c r="R9" s="26"/>
      <c r="S9" s="26"/>
      <c r="T9" s="26"/>
      <c r="U9" s="26"/>
      <c r="V9" s="26"/>
      <c r="W9" s="60"/>
      <c r="X9" s="97"/>
      <c r="Y9" s="26"/>
      <c r="Z9" s="26"/>
      <c r="AA9" s="26"/>
      <c r="AB9" s="26"/>
      <c r="AC9" s="60"/>
      <c r="AE9" s="50" t="s">
        <v>21</v>
      </c>
    </row>
    <row r="10" spans="1:37" x14ac:dyDescent="0.25">
      <c r="A10" s="59"/>
      <c r="B10" s="26"/>
      <c r="C10" s="26"/>
      <c r="D10" s="26"/>
      <c r="E10" s="26"/>
      <c r="F10" s="59"/>
      <c r="G10" s="26"/>
      <c r="H10" s="26"/>
      <c r="I10" s="26"/>
      <c r="J10" s="26"/>
      <c r="K10" s="26"/>
      <c r="L10" s="26"/>
      <c r="M10" s="26"/>
      <c r="N10" s="60"/>
      <c r="O10" s="59"/>
      <c r="P10" s="26"/>
      <c r="Q10" s="26"/>
      <c r="R10" s="26"/>
      <c r="S10" s="26"/>
      <c r="T10" s="26"/>
      <c r="U10" s="26"/>
      <c r="V10" s="26"/>
      <c r="W10" s="60"/>
      <c r="X10" s="97"/>
      <c r="Y10" s="26"/>
      <c r="Z10" s="26"/>
      <c r="AA10" s="26"/>
      <c r="AB10" s="26"/>
      <c r="AC10" s="60"/>
    </row>
    <row r="11" spans="1:37" ht="15.75" thickBot="1" x14ac:dyDescent="0.3">
      <c r="A11" s="61"/>
      <c r="B11" s="62"/>
      <c r="C11" s="62"/>
      <c r="D11" s="62"/>
      <c r="E11" s="62"/>
      <c r="F11" s="61"/>
      <c r="G11" s="62"/>
      <c r="H11" s="62"/>
      <c r="I11" s="62"/>
      <c r="J11" s="62"/>
      <c r="K11" s="62"/>
      <c r="L11" s="62"/>
      <c r="M11" s="62"/>
      <c r="N11" s="63"/>
      <c r="O11" s="61"/>
      <c r="P11" s="62"/>
      <c r="Q11" s="62"/>
      <c r="R11" s="62"/>
      <c r="S11" s="62"/>
      <c r="T11" s="62"/>
      <c r="U11" s="62"/>
      <c r="V11" s="62"/>
      <c r="W11" s="63"/>
      <c r="X11" s="98"/>
      <c r="Y11" s="62"/>
      <c r="Z11" s="62"/>
      <c r="AA11" s="62"/>
      <c r="AB11" s="62"/>
      <c r="AC11" s="63"/>
    </row>
    <row r="12" spans="1:37" ht="15.75" thickBot="1" x14ac:dyDescent="0.3">
      <c r="A12" s="56">
        <f>'Score cards'!A12</f>
        <v>2</v>
      </c>
      <c r="B12" s="57" t="str">
        <f>'Score cards'!B12</f>
        <v>Paulet Etienne</v>
      </c>
      <c r="C12" s="57" t="str">
        <f>'Score cards'!C12</f>
        <v>M</v>
      </c>
      <c r="D12" s="57" t="str">
        <f>'Score cards'!D12</f>
        <v>Y</v>
      </c>
      <c r="E12" s="57">
        <f>'Score cards'!E12</f>
        <v>12.6</v>
      </c>
      <c r="F12" s="28" t="s">
        <v>23</v>
      </c>
      <c r="G12" s="27" t="b">
        <f>AND(C12="M",D12="Y")</f>
        <v>1</v>
      </c>
      <c r="H12" s="27">
        <f>ROUND(E12*($AF$7/113)+($AF$6-$AF$5),0)</f>
        <v>10</v>
      </c>
      <c r="I12" s="91" t="s">
        <v>24</v>
      </c>
      <c r="J12" s="92" t="b">
        <f>AND(C12="M",D12="R")</f>
        <v>0</v>
      </c>
      <c r="K12" s="93">
        <f>ROUND(E12*($AH$7/113)+($AH$6-$AH$5),0)</f>
        <v>6</v>
      </c>
      <c r="L12" s="94" t="s">
        <v>44</v>
      </c>
      <c r="M12" s="94" t="b">
        <f>AND(C12="M",D12="B")</f>
        <v>0</v>
      </c>
      <c r="N12" s="95">
        <f>ROUND(E12*($AJ$7/113)+($AJ$6-$AJ$5),0)</f>
        <v>-4</v>
      </c>
      <c r="O12" s="28" t="s">
        <v>25</v>
      </c>
      <c r="P12" s="27" t="b">
        <f>AND(C12="L",D12="Y")</f>
        <v>0</v>
      </c>
      <c r="Q12" s="27">
        <f>ROUND(E12*($AG$7/113)+($AG$6-$AG$5),0)</f>
        <v>17</v>
      </c>
      <c r="R12" s="91" t="s">
        <v>26</v>
      </c>
      <c r="S12" s="92" t="b">
        <f>AND(C12="L",D12="R")</f>
        <v>0</v>
      </c>
      <c r="T12" s="93">
        <f>ROUND(E12*($AI$7/113)+($AI$6-$AI$5),0)</f>
        <v>11</v>
      </c>
      <c r="U12" s="94" t="s">
        <v>45</v>
      </c>
      <c r="V12" s="94" t="b">
        <f>AND(C12="L",D12="B")</f>
        <v>0</v>
      </c>
      <c r="W12" s="95">
        <f>ROUND(E12*($AK$7/113)+($AK$6-$AK$5),0)</f>
        <v>-1</v>
      </c>
      <c r="X12" s="96">
        <f>IF(G12,H12,0)+IF(J12,K12)+IF(P12,Q12)+IF(S12,T12)+IF(M12,N12)+IF(V12,W12)</f>
        <v>10</v>
      </c>
      <c r="Y12" s="57"/>
      <c r="Z12" s="57">
        <f>IF(X12&gt;18,1,0)</f>
        <v>0</v>
      </c>
      <c r="AA12" s="57">
        <f>IF(X12&gt;36,1,0)</f>
        <v>0</v>
      </c>
      <c r="AB12" s="57">
        <f>IF(X12&gt;54,1,0)</f>
        <v>0</v>
      </c>
      <c r="AC12" s="58">
        <f>SUM(Z12:AB12)</f>
        <v>0</v>
      </c>
    </row>
    <row r="13" spans="1:37" x14ac:dyDescent="0.25">
      <c r="A13" s="59"/>
      <c r="B13" s="26"/>
      <c r="C13" s="26"/>
      <c r="D13" s="26"/>
      <c r="E13" s="26"/>
      <c r="F13" s="59"/>
      <c r="G13" s="26"/>
      <c r="H13" s="26"/>
      <c r="I13" s="26"/>
      <c r="J13" s="26"/>
      <c r="K13" s="26"/>
      <c r="L13" s="26"/>
      <c r="M13" s="26"/>
      <c r="N13" s="60"/>
      <c r="O13" s="59"/>
      <c r="P13" s="26"/>
      <c r="Q13" s="26"/>
      <c r="R13" s="26"/>
      <c r="S13" s="26"/>
      <c r="T13" s="26"/>
      <c r="U13" s="26"/>
      <c r="V13" s="26"/>
      <c r="W13" s="60"/>
      <c r="X13" s="97"/>
      <c r="Y13" s="26"/>
      <c r="Z13" s="26"/>
      <c r="AA13" s="26"/>
      <c r="AB13" s="26"/>
      <c r="AC13" s="60"/>
    </row>
    <row r="14" spans="1:37" ht="15.75" thickBot="1" x14ac:dyDescent="0.3">
      <c r="A14" s="59"/>
      <c r="B14" s="26"/>
      <c r="C14" s="26"/>
      <c r="D14" s="26"/>
      <c r="E14" s="26"/>
      <c r="F14" s="59"/>
      <c r="G14" s="26"/>
      <c r="H14" s="26"/>
      <c r="I14" s="26"/>
      <c r="J14" s="26"/>
      <c r="K14" s="26"/>
      <c r="L14" s="26"/>
      <c r="M14" s="26"/>
      <c r="N14" s="60"/>
      <c r="O14" s="59"/>
      <c r="P14" s="26"/>
      <c r="Q14" s="26"/>
      <c r="R14" s="26"/>
      <c r="S14" s="26"/>
      <c r="T14" s="26"/>
      <c r="U14" s="26"/>
      <c r="V14" s="26"/>
      <c r="W14" s="60"/>
      <c r="X14" s="97"/>
      <c r="Y14" s="26"/>
      <c r="Z14" s="26"/>
      <c r="AA14" s="26"/>
      <c r="AB14" s="26"/>
      <c r="AC14" s="60"/>
    </row>
    <row r="15" spans="1:37" ht="15.75" thickBot="1" x14ac:dyDescent="0.3">
      <c r="A15" s="59">
        <f>'Score cards'!A15</f>
        <v>0</v>
      </c>
      <c r="B15" s="26" t="str">
        <f>'Score cards'!B15</f>
        <v>Fanielle Thierry</v>
      </c>
      <c r="C15" s="26" t="str">
        <f>'Score cards'!C15</f>
        <v>M</v>
      </c>
      <c r="D15" s="26" t="str">
        <f>'Score cards'!D15</f>
        <v>Y</v>
      </c>
      <c r="E15" s="26">
        <f>'Score cards'!E15</f>
        <v>19.3</v>
      </c>
      <c r="F15" s="28" t="s">
        <v>23</v>
      </c>
      <c r="G15" s="27" t="b">
        <f>AND(C15="M",D15="Y")</f>
        <v>1</v>
      </c>
      <c r="H15" s="27">
        <f>ROUND(E15*($AF$7/113)+($AF$6-$AF$5),0)</f>
        <v>17</v>
      </c>
      <c r="I15" s="91" t="s">
        <v>24</v>
      </c>
      <c r="J15" s="92" t="b">
        <f>AND(C15="M",D15="R")</f>
        <v>0</v>
      </c>
      <c r="K15" s="93">
        <f>ROUND(E15*($AH$7/113)+($AH$6-$AH$5),0)</f>
        <v>13</v>
      </c>
      <c r="L15" s="94" t="s">
        <v>44</v>
      </c>
      <c r="M15" s="94" t="b">
        <f>AND(C15="M",D15="B")</f>
        <v>0</v>
      </c>
      <c r="N15" s="95">
        <f>ROUND(E15*($AJ$7/113)+($AJ$6-$AJ$5),0)</f>
        <v>2</v>
      </c>
      <c r="O15" s="28" t="s">
        <v>25</v>
      </c>
      <c r="P15" s="27" t="b">
        <f>AND(C15="L",D15="Y")</f>
        <v>0</v>
      </c>
      <c r="Q15" s="27">
        <f>ROUND(E15*($AG$7/113)+($AG$6-$AG$5),0)</f>
        <v>24</v>
      </c>
      <c r="R15" s="91" t="s">
        <v>26</v>
      </c>
      <c r="S15" s="92" t="b">
        <f>AND(C15="L",D15="R")</f>
        <v>0</v>
      </c>
      <c r="T15" s="93">
        <f>ROUND(E15*($AI$7/113)+($AI$6-$AI$5),0)</f>
        <v>18</v>
      </c>
      <c r="U15" s="94" t="s">
        <v>45</v>
      </c>
      <c r="V15" s="94" t="b">
        <f>AND(C15="L",D15="B")</f>
        <v>0</v>
      </c>
      <c r="W15" s="95">
        <f>ROUND(E15*($AK$7/113)+($AK$6-$AK$5),0)</f>
        <v>5</v>
      </c>
      <c r="X15" s="96">
        <f>IF(G15,H15,0)+IF(J15,K15)+IF(P15,Q15)+IF(S15,T15)+IF(M15,N15)+IF(V15,W15)</f>
        <v>17</v>
      </c>
      <c r="Y15" s="26"/>
      <c r="Z15" s="57">
        <f>IF(X15&gt;18,1,0)</f>
        <v>0</v>
      </c>
      <c r="AA15" s="57">
        <f>IF(X15&gt;36,1,0)</f>
        <v>0</v>
      </c>
      <c r="AB15" s="57">
        <f>IF(X15&gt;54,1,0)</f>
        <v>0</v>
      </c>
      <c r="AC15" s="58">
        <f>SUM(Z15:AB15)</f>
        <v>0</v>
      </c>
    </row>
    <row r="16" spans="1:37" x14ac:dyDescent="0.25">
      <c r="A16" s="59"/>
      <c r="B16" s="26"/>
      <c r="C16" s="26"/>
      <c r="D16" s="26"/>
      <c r="E16" s="26"/>
      <c r="F16" s="59"/>
      <c r="G16" s="26"/>
      <c r="H16" s="26"/>
      <c r="I16" s="26"/>
      <c r="J16" s="26"/>
      <c r="K16" s="26"/>
      <c r="L16" s="26"/>
      <c r="M16" s="26"/>
      <c r="N16" s="60"/>
      <c r="O16" s="59"/>
      <c r="P16" s="26"/>
      <c r="Q16" s="26"/>
      <c r="R16" s="26"/>
      <c r="S16" s="26"/>
      <c r="T16" s="26"/>
      <c r="U16" s="26"/>
      <c r="V16" s="26"/>
      <c r="W16" s="60"/>
      <c r="X16" s="97"/>
      <c r="Y16" s="26"/>
      <c r="Z16" s="26"/>
      <c r="AA16" s="26"/>
      <c r="AB16" s="26"/>
      <c r="AC16" s="60"/>
    </row>
    <row r="17" spans="1:29" x14ac:dyDescent="0.25">
      <c r="A17" s="59"/>
      <c r="B17" s="26"/>
      <c r="C17" s="26"/>
      <c r="D17" s="26"/>
      <c r="E17" s="26"/>
      <c r="F17" s="59"/>
      <c r="G17" s="26"/>
      <c r="H17" s="26"/>
      <c r="I17" s="26"/>
      <c r="J17" s="26"/>
      <c r="K17" s="26"/>
      <c r="L17" s="26"/>
      <c r="M17" s="26"/>
      <c r="N17" s="60"/>
      <c r="O17" s="59"/>
      <c r="P17" s="26"/>
      <c r="Q17" s="26"/>
      <c r="R17" s="26"/>
      <c r="S17" s="26"/>
      <c r="T17" s="26"/>
      <c r="U17" s="26"/>
      <c r="V17" s="26"/>
      <c r="W17" s="60"/>
      <c r="X17" s="97"/>
      <c r="Y17" s="26"/>
      <c r="Z17" s="26"/>
      <c r="AA17" s="26"/>
      <c r="AB17" s="26"/>
      <c r="AC17" s="60"/>
    </row>
    <row r="18" spans="1:29" ht="15.75" thickBot="1" x14ac:dyDescent="0.3">
      <c r="A18" s="61"/>
      <c r="B18" s="62"/>
      <c r="C18" s="62"/>
      <c r="D18" s="62"/>
      <c r="E18" s="62"/>
      <c r="F18" s="61"/>
      <c r="G18" s="62"/>
      <c r="H18" s="62"/>
      <c r="I18" s="62"/>
      <c r="J18" s="62"/>
      <c r="K18" s="62"/>
      <c r="L18" s="62"/>
      <c r="M18" s="62"/>
      <c r="N18" s="63"/>
      <c r="O18" s="61"/>
      <c r="P18" s="62"/>
      <c r="Q18" s="62"/>
      <c r="R18" s="62"/>
      <c r="S18" s="62"/>
      <c r="T18" s="62"/>
      <c r="U18" s="62"/>
      <c r="V18" s="62"/>
      <c r="W18" s="63"/>
      <c r="X18" s="98"/>
      <c r="Y18" s="62"/>
      <c r="Z18" s="62"/>
      <c r="AA18" s="62"/>
      <c r="AB18" s="62"/>
      <c r="AC18" s="63"/>
    </row>
    <row r="19" spans="1:29" ht="15.75" thickBot="1" x14ac:dyDescent="0.3">
      <c r="A19" s="56">
        <f>'Score cards'!A19</f>
        <v>3</v>
      </c>
      <c r="B19" s="57" t="str">
        <f>'Score cards'!B19</f>
        <v>Georges Lambert</v>
      </c>
      <c r="C19" s="57" t="str">
        <f>'Score cards'!C19</f>
        <v>M</v>
      </c>
      <c r="D19" s="57" t="str">
        <f>'Score cards'!D19</f>
        <v>Y</v>
      </c>
      <c r="E19" s="57">
        <f>'Score cards'!E19</f>
        <v>26</v>
      </c>
      <c r="F19" s="28" t="s">
        <v>23</v>
      </c>
      <c r="G19" s="27" t="b">
        <f>AND(C19="M",D19="Y")</f>
        <v>1</v>
      </c>
      <c r="H19" s="27">
        <f>ROUND(E19*($AF$7/113)+($AF$6-$AF$5),0)</f>
        <v>24</v>
      </c>
      <c r="I19" s="91" t="s">
        <v>24</v>
      </c>
      <c r="J19" s="92" t="b">
        <f>AND(C19="M",D19="R")</f>
        <v>0</v>
      </c>
      <c r="K19" s="93">
        <f>ROUND(E19*($AH$7/113)+($AH$6-$AH$5),0)</f>
        <v>19</v>
      </c>
      <c r="L19" s="94" t="s">
        <v>44</v>
      </c>
      <c r="M19" s="94" t="b">
        <f>AND(C19="M",D19="B")</f>
        <v>0</v>
      </c>
      <c r="N19" s="95">
        <f>ROUND(E19*($AJ$7/113)+($AJ$6-$AJ$5),0)</f>
        <v>8</v>
      </c>
      <c r="O19" s="28" t="s">
        <v>25</v>
      </c>
      <c r="P19" s="27" t="b">
        <f>AND(C19="L",D19="Y")</f>
        <v>0</v>
      </c>
      <c r="Q19" s="27">
        <f>ROUND(E19*($AG$7/113)+($AG$6-$AG$5),0)</f>
        <v>32</v>
      </c>
      <c r="R19" s="91" t="s">
        <v>26</v>
      </c>
      <c r="S19" s="92" t="b">
        <f>AND(C19="L",D19="R")</f>
        <v>0</v>
      </c>
      <c r="T19" s="93">
        <f>ROUND(E19*($AI$7/113)+($AI$6-$AI$5),0)</f>
        <v>26</v>
      </c>
      <c r="U19" s="94" t="s">
        <v>45</v>
      </c>
      <c r="V19" s="94" t="b">
        <f>AND(C19="L",D19="B")</f>
        <v>0</v>
      </c>
      <c r="W19" s="95">
        <f>ROUND(E19*($AK$7/113)+($AK$6-$AK$5),0)</f>
        <v>11</v>
      </c>
      <c r="X19" s="96">
        <f>IF(G19,H19,0)+IF(J19,K19)+IF(P19,Q19)+IF(S19,T19)+IF(M19,N19)+IF(V19,W19)</f>
        <v>24</v>
      </c>
      <c r="Y19" s="57"/>
      <c r="Z19" s="57">
        <f>IF(X19&gt;18,1,0)</f>
        <v>1</v>
      </c>
      <c r="AA19" s="57">
        <f>IF(X19&gt;36,1,0)</f>
        <v>0</v>
      </c>
      <c r="AB19" s="57">
        <f>IF(X19&gt;54,1,0)</f>
        <v>0</v>
      </c>
      <c r="AC19" s="58">
        <f>SUM(Z19:AB19)</f>
        <v>1</v>
      </c>
    </row>
    <row r="20" spans="1:29" x14ac:dyDescent="0.25">
      <c r="A20" s="59"/>
      <c r="B20" s="26"/>
      <c r="C20" s="26"/>
      <c r="D20" s="26"/>
      <c r="E20" s="26"/>
      <c r="F20" s="59"/>
      <c r="G20" s="26"/>
      <c r="H20" s="26"/>
      <c r="I20" s="26"/>
      <c r="J20" s="26"/>
      <c r="K20" s="26"/>
      <c r="L20" s="26"/>
      <c r="M20" s="26"/>
      <c r="N20" s="60"/>
      <c r="O20" s="59"/>
      <c r="P20" s="26"/>
      <c r="Q20" s="26"/>
      <c r="R20" s="26"/>
      <c r="S20" s="26"/>
      <c r="T20" s="26"/>
      <c r="U20" s="26"/>
      <c r="V20" s="26"/>
      <c r="W20" s="60"/>
      <c r="X20" s="97"/>
      <c r="Y20" s="26"/>
      <c r="Z20" s="26"/>
      <c r="AA20" s="26"/>
      <c r="AB20" s="26"/>
      <c r="AC20" s="60"/>
    </row>
    <row r="21" spans="1:29" ht="15.75" thickBot="1" x14ac:dyDescent="0.3">
      <c r="A21" s="59"/>
      <c r="B21" s="26"/>
      <c r="C21" s="26"/>
      <c r="D21" s="26"/>
      <c r="E21" s="26"/>
      <c r="F21" s="59"/>
      <c r="G21" s="26"/>
      <c r="H21" s="26"/>
      <c r="I21" s="26"/>
      <c r="J21" s="26"/>
      <c r="K21" s="26"/>
      <c r="L21" s="26"/>
      <c r="M21" s="26"/>
      <c r="N21" s="60"/>
      <c r="O21" s="59"/>
      <c r="P21" s="26"/>
      <c r="Q21" s="26"/>
      <c r="R21" s="26"/>
      <c r="S21" s="26"/>
      <c r="T21" s="26"/>
      <c r="U21" s="26"/>
      <c r="V21" s="26"/>
      <c r="W21" s="60"/>
      <c r="X21" s="97"/>
      <c r="Y21" s="26"/>
      <c r="Z21" s="26"/>
      <c r="AA21" s="26"/>
      <c r="AB21" s="26"/>
      <c r="AC21" s="60"/>
    </row>
    <row r="22" spans="1:29" ht="15.75" thickBot="1" x14ac:dyDescent="0.3">
      <c r="A22" s="59">
        <f>'Score cards'!A22</f>
        <v>0</v>
      </c>
      <c r="B22" s="26" t="str">
        <f>'Score cards'!B22</f>
        <v>Robert Anne</v>
      </c>
      <c r="C22" s="26" t="str">
        <f>'Score cards'!C22</f>
        <v>L</v>
      </c>
      <c r="D22" s="26" t="str">
        <f>'Score cards'!D22</f>
        <v>R</v>
      </c>
      <c r="E22" s="26">
        <f>'Score cards'!E22</f>
        <v>35</v>
      </c>
      <c r="F22" s="28" t="s">
        <v>23</v>
      </c>
      <c r="G22" s="27" t="b">
        <f>AND(C22="M",D22="Y")</f>
        <v>0</v>
      </c>
      <c r="H22" s="27">
        <f>ROUND(E22*($AF$7/113)+($AF$6-$AF$5),0)</f>
        <v>34</v>
      </c>
      <c r="I22" s="91" t="s">
        <v>24</v>
      </c>
      <c r="J22" s="92" t="b">
        <f>AND(C22="M",D22="R")</f>
        <v>0</v>
      </c>
      <c r="K22" s="93">
        <f>ROUND(E22*($AH$7/113)+($AH$6-$AH$5),0)</f>
        <v>28</v>
      </c>
      <c r="L22" s="94" t="s">
        <v>44</v>
      </c>
      <c r="M22" s="94" t="b">
        <f>AND(C22="M",D22="B")</f>
        <v>0</v>
      </c>
      <c r="N22" s="95">
        <f>ROUND(E22*($AJ$7/113)+($AJ$6-$AJ$5),0)</f>
        <v>15</v>
      </c>
      <c r="O22" s="28" t="s">
        <v>25</v>
      </c>
      <c r="P22" s="27" t="b">
        <f>AND(C22="L",D22="Y")</f>
        <v>0</v>
      </c>
      <c r="Q22" s="27">
        <f>ROUND(E22*($AG$7/113)+($AG$6-$AG$5),0)</f>
        <v>42</v>
      </c>
      <c r="R22" s="91" t="s">
        <v>26</v>
      </c>
      <c r="S22" s="92" t="b">
        <f>AND(C22="L",D22="R")</f>
        <v>1</v>
      </c>
      <c r="T22" s="93">
        <f>ROUND(E22*($AI$7/113)+($AI$6-$AI$5),0)</f>
        <v>35</v>
      </c>
      <c r="U22" s="94" t="s">
        <v>45</v>
      </c>
      <c r="V22" s="94" t="b">
        <f>AND(C22="L",D22="B")</f>
        <v>0</v>
      </c>
      <c r="W22" s="95">
        <f>ROUND(E22*($AK$7/113)+($AK$6-$AK$5),0)</f>
        <v>19</v>
      </c>
      <c r="X22" s="96">
        <f>IF(G22,H22,0)+IF(J22,K22)+IF(P22,Q22)+IF(S22,T22)+IF(M22,N22)+IF(V22,W22)</f>
        <v>35</v>
      </c>
      <c r="Y22" s="26"/>
      <c r="Z22" s="57">
        <f>IF(X22&gt;18,1,0)</f>
        <v>1</v>
      </c>
      <c r="AA22" s="57">
        <f>IF(X22&gt;36,1,0)</f>
        <v>0</v>
      </c>
      <c r="AB22" s="57">
        <f>IF(X22&gt;54,1,0)</f>
        <v>0</v>
      </c>
      <c r="AC22" s="58">
        <f>SUM(Z22:AB22)</f>
        <v>1</v>
      </c>
    </row>
    <row r="23" spans="1:29" x14ac:dyDescent="0.25">
      <c r="A23" s="59"/>
      <c r="B23" s="26"/>
      <c r="C23" s="26"/>
      <c r="D23" s="26"/>
      <c r="E23" s="26"/>
      <c r="F23" s="59"/>
      <c r="G23" s="26"/>
      <c r="H23" s="26"/>
      <c r="I23" s="26"/>
      <c r="J23" s="26"/>
      <c r="K23" s="26"/>
      <c r="L23" s="26"/>
      <c r="M23" s="26"/>
      <c r="N23" s="60"/>
      <c r="O23" s="59"/>
      <c r="P23" s="26"/>
      <c r="Q23" s="26"/>
      <c r="R23" s="26"/>
      <c r="S23" s="26"/>
      <c r="T23" s="26"/>
      <c r="U23" s="26"/>
      <c r="V23" s="26"/>
      <c r="W23" s="60"/>
      <c r="X23" s="97"/>
      <c r="Y23" s="26"/>
      <c r="Z23" s="26"/>
      <c r="AA23" s="26"/>
      <c r="AB23" s="26"/>
      <c r="AC23" s="60"/>
    </row>
    <row r="24" spans="1:29" x14ac:dyDescent="0.25">
      <c r="A24" s="59"/>
      <c r="B24" s="26"/>
      <c r="C24" s="26"/>
      <c r="D24" s="26"/>
      <c r="E24" s="26"/>
      <c r="F24" s="59"/>
      <c r="G24" s="26"/>
      <c r="H24" s="26"/>
      <c r="I24" s="26"/>
      <c r="J24" s="26"/>
      <c r="K24" s="26"/>
      <c r="L24" s="26"/>
      <c r="M24" s="26"/>
      <c r="N24" s="60"/>
      <c r="O24" s="59"/>
      <c r="P24" s="26"/>
      <c r="Q24" s="26"/>
      <c r="R24" s="26"/>
      <c r="S24" s="26"/>
      <c r="T24" s="26"/>
      <c r="U24" s="26"/>
      <c r="V24" s="26"/>
      <c r="W24" s="60"/>
      <c r="X24" s="97"/>
      <c r="Y24" s="26"/>
      <c r="Z24" s="26"/>
      <c r="AA24" s="26"/>
      <c r="AB24" s="26"/>
      <c r="AC24" s="60"/>
    </row>
    <row r="25" spans="1:29" ht="15.75" thickBot="1" x14ac:dyDescent="0.3">
      <c r="A25" s="61"/>
      <c r="B25" s="62"/>
      <c r="C25" s="62"/>
      <c r="D25" s="62"/>
      <c r="E25" s="62"/>
      <c r="F25" s="61"/>
      <c r="G25" s="62"/>
      <c r="H25" s="62"/>
      <c r="I25" s="62"/>
      <c r="J25" s="62"/>
      <c r="K25" s="62"/>
      <c r="L25" s="62"/>
      <c r="M25" s="62"/>
      <c r="N25" s="63"/>
      <c r="O25" s="61"/>
      <c r="P25" s="62"/>
      <c r="Q25" s="62"/>
      <c r="R25" s="62"/>
      <c r="S25" s="62"/>
      <c r="T25" s="62"/>
      <c r="U25" s="62"/>
      <c r="V25" s="62"/>
      <c r="W25" s="63"/>
      <c r="X25" s="98"/>
      <c r="Y25" s="62"/>
      <c r="Z25" s="62"/>
      <c r="AA25" s="62"/>
      <c r="AB25" s="62"/>
      <c r="AC25" s="63"/>
    </row>
    <row r="26" spans="1:29" ht="15.75" thickBot="1" x14ac:dyDescent="0.3">
      <c r="A26" s="56">
        <f>'Score cards'!A26</f>
        <v>4</v>
      </c>
      <c r="B26" s="57" t="str">
        <f>'Score cards'!B26</f>
        <v>Neycken Alain</v>
      </c>
      <c r="C26" s="57" t="str">
        <f>'Score cards'!C26</f>
        <v>M</v>
      </c>
      <c r="D26" s="57" t="str">
        <f>'Score cards'!D26</f>
        <v>R</v>
      </c>
      <c r="E26" s="57">
        <f>'Score cards'!E26</f>
        <v>18</v>
      </c>
      <c r="F26" s="28" t="s">
        <v>23</v>
      </c>
      <c r="G26" s="27" t="b">
        <f>AND(C26="M",D26="Y")</f>
        <v>0</v>
      </c>
      <c r="H26" s="27">
        <f>ROUND(E26*($AF$7/113)+($AF$6-$AF$5),0)</f>
        <v>16</v>
      </c>
      <c r="I26" s="91" t="s">
        <v>24</v>
      </c>
      <c r="J26" s="92" t="b">
        <f>AND(C26="M",D26="R")</f>
        <v>1</v>
      </c>
      <c r="K26" s="93">
        <f>ROUND(E26*($AH$7/113)+($AH$6-$AH$5),0)</f>
        <v>11</v>
      </c>
      <c r="L26" s="94" t="s">
        <v>44</v>
      </c>
      <c r="M26" s="94" t="b">
        <f>AND(C26="M",D26="B")</f>
        <v>0</v>
      </c>
      <c r="N26" s="95">
        <f>ROUND(E26*($AJ$7/113)+($AJ$6-$AJ$5),0)</f>
        <v>1</v>
      </c>
      <c r="O26" s="28" t="s">
        <v>25</v>
      </c>
      <c r="P26" s="27" t="b">
        <f>AND(C26="L",D26="Y")</f>
        <v>0</v>
      </c>
      <c r="Q26" s="27">
        <f>ROUND(E26*($AG$7/113)+($AG$6-$AG$5),0)</f>
        <v>23</v>
      </c>
      <c r="R26" s="91" t="s">
        <v>26</v>
      </c>
      <c r="S26" s="92" t="b">
        <f>AND(C26="L",D26="R")</f>
        <v>0</v>
      </c>
      <c r="T26" s="93">
        <f>ROUND(E26*($AI$7/113)+($AI$6-$AI$5),0)</f>
        <v>17</v>
      </c>
      <c r="U26" s="94" t="s">
        <v>45</v>
      </c>
      <c r="V26" s="94" t="b">
        <f>AND(C26="L",D26="B")</f>
        <v>0</v>
      </c>
      <c r="W26" s="95">
        <f>ROUND(E26*($AK$7/113)+($AK$6-$AK$5),0)</f>
        <v>4</v>
      </c>
      <c r="X26" s="96">
        <f>IF(G26,H26,0)+IF(J26,K26)+IF(P26,Q26)+IF(S26,T26)+IF(M26,N26)+IF(V26,W26)</f>
        <v>11</v>
      </c>
      <c r="Y26" s="57"/>
      <c r="Z26" s="57">
        <f>IF(X26&gt;18,1,0)</f>
        <v>0</v>
      </c>
      <c r="AA26" s="57">
        <f>IF(X26&gt;36,1,0)</f>
        <v>0</v>
      </c>
      <c r="AB26" s="57">
        <f>IF(X26&gt;54,1,0)</f>
        <v>0</v>
      </c>
      <c r="AC26" s="58">
        <f>SUM(Z26:AB26)</f>
        <v>0</v>
      </c>
    </row>
    <row r="27" spans="1:29" x14ac:dyDescent="0.25">
      <c r="A27" s="59"/>
      <c r="B27" s="26"/>
      <c r="C27" s="26"/>
      <c r="D27" s="26"/>
      <c r="E27" s="26"/>
      <c r="F27" s="59"/>
      <c r="G27" s="26"/>
      <c r="H27" s="26"/>
      <c r="I27" s="26"/>
      <c r="J27" s="26"/>
      <c r="K27" s="26"/>
      <c r="L27" s="26"/>
      <c r="M27" s="26"/>
      <c r="N27" s="60"/>
      <c r="O27" s="59"/>
      <c r="P27" s="26"/>
      <c r="Q27" s="26"/>
      <c r="R27" s="26"/>
      <c r="S27" s="26"/>
      <c r="T27" s="26"/>
      <c r="U27" s="26"/>
      <c r="V27" s="26"/>
      <c r="W27" s="60"/>
      <c r="X27" s="97"/>
      <c r="Y27" s="26"/>
      <c r="Z27" s="26"/>
      <c r="AA27" s="26"/>
      <c r="AB27" s="26"/>
      <c r="AC27" s="60"/>
    </row>
    <row r="28" spans="1:29" ht="15.75" thickBot="1" x14ac:dyDescent="0.3">
      <c r="A28" s="59"/>
      <c r="B28" s="26"/>
      <c r="C28" s="26"/>
      <c r="D28" s="26"/>
      <c r="E28" s="26"/>
      <c r="F28" s="59"/>
      <c r="G28" s="26"/>
      <c r="H28" s="26"/>
      <c r="I28" s="26"/>
      <c r="J28" s="26"/>
      <c r="K28" s="26"/>
      <c r="L28" s="26"/>
      <c r="M28" s="26"/>
      <c r="N28" s="60"/>
      <c r="O28" s="59"/>
      <c r="P28" s="26"/>
      <c r="Q28" s="26"/>
      <c r="R28" s="26"/>
      <c r="S28" s="26"/>
      <c r="T28" s="26"/>
      <c r="U28" s="26"/>
      <c r="V28" s="26"/>
      <c r="W28" s="60"/>
      <c r="X28" s="97"/>
      <c r="Y28" s="26"/>
      <c r="Z28" s="26"/>
      <c r="AA28" s="26"/>
      <c r="AB28" s="26"/>
      <c r="AC28" s="60"/>
    </row>
    <row r="29" spans="1:29" ht="15.75" thickBot="1" x14ac:dyDescent="0.3">
      <c r="A29" s="59">
        <f>'Score cards'!A29</f>
        <v>0</v>
      </c>
      <c r="B29" s="26" t="str">
        <f>'Score cards'!B29</f>
        <v>Breuer Carine</v>
      </c>
      <c r="C29" s="26" t="str">
        <f>'Score cards'!C29</f>
        <v>L</v>
      </c>
      <c r="D29" s="26" t="str">
        <f>'Score cards'!D29</f>
        <v>R</v>
      </c>
      <c r="E29" s="26">
        <f>'Score cards'!E29</f>
        <v>28.2</v>
      </c>
      <c r="F29" s="28" t="s">
        <v>23</v>
      </c>
      <c r="G29" s="27" t="b">
        <f>AND(C29="M",D29="Y")</f>
        <v>0</v>
      </c>
      <c r="H29" s="27">
        <f>ROUND(E29*($AF$7/113)+($AF$6-$AF$5),0)</f>
        <v>27</v>
      </c>
      <c r="I29" s="91" t="s">
        <v>24</v>
      </c>
      <c r="J29" s="92" t="b">
        <f>AND(C29="M",D29="R")</f>
        <v>0</v>
      </c>
      <c r="K29" s="93">
        <f>ROUND(E29*($AH$7/113)+($AH$6-$AH$5),0)</f>
        <v>21</v>
      </c>
      <c r="L29" s="94" t="s">
        <v>44</v>
      </c>
      <c r="M29" s="94" t="b">
        <f>AND(C29="M",D29="B")</f>
        <v>0</v>
      </c>
      <c r="N29" s="95">
        <f>ROUND(E29*($AJ$7/113)+($AJ$6-$AJ$5),0)</f>
        <v>10</v>
      </c>
      <c r="O29" s="28" t="s">
        <v>25</v>
      </c>
      <c r="P29" s="27" t="b">
        <f>AND(C29="L",D29="Y")</f>
        <v>0</v>
      </c>
      <c r="Q29" s="27">
        <f>ROUND(E29*($AG$7/113)+($AG$6-$AG$5),0)</f>
        <v>34</v>
      </c>
      <c r="R29" s="91" t="s">
        <v>26</v>
      </c>
      <c r="S29" s="92" t="b">
        <f>AND(C29="L",D29="R")</f>
        <v>1</v>
      </c>
      <c r="T29" s="93">
        <f>ROUND(E29*($AI$7/113)+($AI$6-$AI$5),0)</f>
        <v>28</v>
      </c>
      <c r="U29" s="94" t="s">
        <v>45</v>
      </c>
      <c r="V29" s="94" t="b">
        <f>AND(C29="L",D29="B")</f>
        <v>0</v>
      </c>
      <c r="W29" s="95">
        <f>ROUND(E29*($AK$7/113)+($AK$6-$AK$5),0)</f>
        <v>13</v>
      </c>
      <c r="X29" s="96">
        <f>IF(G29,H29,0)+IF(J29,K29)+IF(P29,Q29)+IF(S29,T29)+IF(M29,N29)+IF(V29,W29)</f>
        <v>28</v>
      </c>
      <c r="Y29" s="26"/>
      <c r="Z29" s="57">
        <f>IF(X29&gt;18,1,0)</f>
        <v>1</v>
      </c>
      <c r="AA29" s="57">
        <f>IF(X29&gt;36,1,0)</f>
        <v>0</v>
      </c>
      <c r="AB29" s="57">
        <f>IF(X29&gt;54,1,0)</f>
        <v>0</v>
      </c>
      <c r="AC29" s="58">
        <f>SUM(Z29:AB29)</f>
        <v>1</v>
      </c>
    </row>
    <row r="30" spans="1:29" x14ac:dyDescent="0.25">
      <c r="A30" s="59"/>
      <c r="B30" s="26"/>
      <c r="C30" s="26"/>
      <c r="D30" s="26"/>
      <c r="E30" s="26"/>
      <c r="F30" s="59"/>
      <c r="G30" s="26"/>
      <c r="H30" s="26"/>
      <c r="I30" s="26"/>
      <c r="J30" s="26"/>
      <c r="K30" s="26"/>
      <c r="L30" s="26"/>
      <c r="M30" s="26"/>
      <c r="N30" s="60"/>
      <c r="O30" s="59"/>
      <c r="P30" s="26"/>
      <c r="Q30" s="26"/>
      <c r="R30" s="26"/>
      <c r="S30" s="26"/>
      <c r="T30" s="26"/>
      <c r="U30" s="26"/>
      <c r="V30" s="26"/>
      <c r="W30" s="60"/>
      <c r="X30" s="97"/>
      <c r="Y30" s="26"/>
      <c r="Z30" s="26"/>
      <c r="AA30" s="26"/>
      <c r="AB30" s="26"/>
      <c r="AC30" s="60"/>
    </row>
    <row r="31" spans="1:29" x14ac:dyDescent="0.25">
      <c r="A31" s="59"/>
      <c r="B31" s="26"/>
      <c r="C31" s="26"/>
      <c r="D31" s="26"/>
      <c r="E31" s="26"/>
      <c r="F31" s="59"/>
      <c r="G31" s="26"/>
      <c r="H31" s="26"/>
      <c r="I31" s="26"/>
      <c r="J31" s="26"/>
      <c r="K31" s="26"/>
      <c r="L31" s="26"/>
      <c r="M31" s="26"/>
      <c r="N31" s="60"/>
      <c r="O31" s="59"/>
      <c r="P31" s="26"/>
      <c r="Q31" s="26"/>
      <c r="R31" s="26"/>
      <c r="S31" s="26"/>
      <c r="T31" s="26"/>
      <c r="U31" s="26"/>
      <c r="V31" s="26"/>
      <c r="W31" s="60"/>
      <c r="X31" s="97"/>
      <c r="Y31" s="26"/>
      <c r="Z31" s="26"/>
      <c r="AA31" s="26"/>
      <c r="AB31" s="26"/>
      <c r="AC31" s="60"/>
    </row>
    <row r="32" spans="1:29" ht="15.75" thickBot="1" x14ac:dyDescent="0.3">
      <c r="A32" s="61"/>
      <c r="B32" s="62"/>
      <c r="C32" s="62"/>
      <c r="D32" s="62"/>
      <c r="E32" s="62"/>
      <c r="F32" s="61"/>
      <c r="G32" s="62"/>
      <c r="H32" s="62"/>
      <c r="I32" s="62"/>
      <c r="J32" s="62"/>
      <c r="K32" s="62"/>
      <c r="L32" s="62"/>
      <c r="M32" s="62"/>
      <c r="N32" s="63"/>
      <c r="O32" s="61"/>
      <c r="P32" s="62"/>
      <c r="Q32" s="62"/>
      <c r="R32" s="62"/>
      <c r="S32" s="62"/>
      <c r="T32" s="62"/>
      <c r="U32" s="62"/>
      <c r="V32" s="62"/>
      <c r="W32" s="63"/>
      <c r="X32" s="98"/>
      <c r="Y32" s="62"/>
      <c r="Z32" s="62"/>
      <c r="AA32" s="62"/>
      <c r="AB32" s="62"/>
      <c r="AC32" s="63"/>
    </row>
    <row r="33" spans="1:29" ht="15.75" thickBot="1" x14ac:dyDescent="0.3">
      <c r="A33" s="56">
        <f>'Score cards'!A33</f>
        <v>5</v>
      </c>
      <c r="B33" s="57" t="str">
        <f>'Score cards'!B33</f>
        <v>Mignot Albert</v>
      </c>
      <c r="C33" s="57" t="str">
        <f>'Score cards'!C33</f>
        <v>M</v>
      </c>
      <c r="D33" s="57" t="str">
        <f>'Score cards'!D33</f>
        <v>Y</v>
      </c>
      <c r="E33" s="57">
        <f>'Score cards'!E33</f>
        <v>29.8</v>
      </c>
      <c r="F33" s="28" t="s">
        <v>23</v>
      </c>
      <c r="G33" s="27" t="b">
        <f>AND(C33="M",D33="Y")</f>
        <v>1</v>
      </c>
      <c r="H33" s="27">
        <f>ROUND(E33*($AF$7/113)+($AF$6-$AF$5),0)</f>
        <v>28</v>
      </c>
      <c r="I33" s="91" t="s">
        <v>24</v>
      </c>
      <c r="J33" s="92" t="b">
        <f>AND(C33="M",D33="R")</f>
        <v>0</v>
      </c>
      <c r="K33" s="93">
        <f>ROUND(E33*($AH$7/113)+($AH$6-$AH$5),0)</f>
        <v>23</v>
      </c>
      <c r="L33" s="94" t="s">
        <v>44</v>
      </c>
      <c r="M33" s="94" t="b">
        <f>AND(C33="M",D33="B")</f>
        <v>0</v>
      </c>
      <c r="N33" s="95">
        <f>ROUND(E33*($AJ$7/113)+($AJ$6-$AJ$5),0)</f>
        <v>11</v>
      </c>
      <c r="O33" s="28" t="s">
        <v>25</v>
      </c>
      <c r="P33" s="27" t="b">
        <f>AND(C33="L",D33="Y")</f>
        <v>0</v>
      </c>
      <c r="Q33" s="27">
        <f>ROUND(E33*($AG$7/113)+($AG$6-$AG$5),0)</f>
        <v>36</v>
      </c>
      <c r="R33" s="91" t="s">
        <v>26</v>
      </c>
      <c r="S33" s="92" t="b">
        <f>AND(C33="L",D33="R")</f>
        <v>0</v>
      </c>
      <c r="T33" s="93">
        <f>ROUND(E33*($AI$7/113)+($AI$6-$AI$5),0)</f>
        <v>30</v>
      </c>
      <c r="U33" s="94" t="s">
        <v>45</v>
      </c>
      <c r="V33" s="94" t="b">
        <f>AND(C33="L",D33="B")</f>
        <v>0</v>
      </c>
      <c r="W33" s="95">
        <f>ROUND(E33*($AK$7/113)+($AK$6-$AK$5),0)</f>
        <v>15</v>
      </c>
      <c r="X33" s="96">
        <f>IF(G33,H33,0)+IF(J33,K33)+IF(P33,Q33)+IF(S33,T33)+IF(M33,N33)+IF(V33,W33)</f>
        <v>28</v>
      </c>
      <c r="Y33" s="57"/>
      <c r="Z33" s="57">
        <f>IF(X33&gt;18,1,0)</f>
        <v>1</v>
      </c>
      <c r="AA33" s="57">
        <f>IF(X33&gt;36,1,0)</f>
        <v>0</v>
      </c>
      <c r="AB33" s="57">
        <f>IF(X33&gt;54,1,0)</f>
        <v>0</v>
      </c>
      <c r="AC33" s="58">
        <f>SUM(Z33:AB33)</f>
        <v>1</v>
      </c>
    </row>
    <row r="34" spans="1:29" x14ac:dyDescent="0.25">
      <c r="A34" s="59"/>
      <c r="B34" s="26"/>
      <c r="C34" s="26"/>
      <c r="D34" s="26"/>
      <c r="E34" s="26"/>
      <c r="F34" s="59"/>
      <c r="G34" s="26"/>
      <c r="H34" s="26"/>
      <c r="I34" s="26"/>
      <c r="J34" s="26"/>
      <c r="K34" s="26"/>
      <c r="L34" s="26"/>
      <c r="M34" s="26"/>
      <c r="N34" s="60"/>
      <c r="O34" s="59"/>
      <c r="P34" s="26"/>
      <c r="Q34" s="26"/>
      <c r="R34" s="26"/>
      <c r="S34" s="26"/>
      <c r="T34" s="26"/>
      <c r="U34" s="26"/>
      <c r="V34" s="26"/>
      <c r="W34" s="60"/>
      <c r="X34" s="97"/>
      <c r="Y34" s="26"/>
      <c r="Z34" s="26"/>
      <c r="AA34" s="26"/>
      <c r="AB34" s="26"/>
      <c r="AC34" s="60"/>
    </row>
    <row r="35" spans="1:29" ht="15.75" thickBot="1" x14ac:dyDescent="0.3">
      <c r="A35" s="59"/>
      <c r="B35" s="26"/>
      <c r="C35" s="26"/>
      <c r="D35" s="26"/>
      <c r="E35" s="26"/>
      <c r="F35" s="59"/>
      <c r="G35" s="26"/>
      <c r="H35" s="26"/>
      <c r="I35" s="26"/>
      <c r="J35" s="26"/>
      <c r="K35" s="26"/>
      <c r="L35" s="26"/>
      <c r="M35" s="26"/>
      <c r="N35" s="60"/>
      <c r="O35" s="59"/>
      <c r="P35" s="26"/>
      <c r="Q35" s="26"/>
      <c r="R35" s="26"/>
      <c r="S35" s="26"/>
      <c r="T35" s="26"/>
      <c r="U35" s="26"/>
      <c r="V35" s="26"/>
      <c r="W35" s="60"/>
      <c r="X35" s="97"/>
      <c r="Y35" s="26"/>
      <c r="Z35" s="26"/>
      <c r="AA35" s="26"/>
      <c r="AB35" s="26"/>
      <c r="AC35" s="60"/>
    </row>
    <row r="36" spans="1:29" ht="15.75" thickBot="1" x14ac:dyDescent="0.3">
      <c r="A36" s="59">
        <f>'Score cards'!A36</f>
        <v>0</v>
      </c>
      <c r="B36" s="26" t="str">
        <f>'Score cards'!B36</f>
        <v>Inden Corinne</v>
      </c>
      <c r="C36" s="26" t="str">
        <f>'Score cards'!C36</f>
        <v>L</v>
      </c>
      <c r="D36" s="26" t="str">
        <f>'Score cards'!D36</f>
        <v>R</v>
      </c>
      <c r="E36" s="26">
        <f>'Score cards'!E36</f>
        <v>31.3</v>
      </c>
      <c r="F36" s="28" t="s">
        <v>23</v>
      </c>
      <c r="G36" s="27" t="b">
        <f>AND(C36="M",D36="Y")</f>
        <v>0</v>
      </c>
      <c r="H36" s="27">
        <f>ROUND(E36*($AF$7/113)+($AF$6-$AF$5),0)</f>
        <v>30</v>
      </c>
      <c r="I36" s="91" t="s">
        <v>24</v>
      </c>
      <c r="J36" s="92" t="b">
        <f>AND(C36="M",D36="R")</f>
        <v>0</v>
      </c>
      <c r="K36" s="93">
        <f>ROUND(E36*($AH$7/113)+($AH$6-$AH$5),0)</f>
        <v>24</v>
      </c>
      <c r="L36" s="94" t="s">
        <v>44</v>
      </c>
      <c r="M36" s="94" t="b">
        <f>AND(C36="M",D36="B")</f>
        <v>0</v>
      </c>
      <c r="N36" s="95">
        <f>ROUND(E36*($AJ$7/113)+($AJ$6-$AJ$5),0)</f>
        <v>12</v>
      </c>
      <c r="O36" s="28" t="s">
        <v>25</v>
      </c>
      <c r="P36" s="27" t="b">
        <f>AND(C36="L",D36="Y")</f>
        <v>0</v>
      </c>
      <c r="Q36" s="27">
        <f>ROUND(E36*($AG$7/113)+($AG$6-$AG$5),0)</f>
        <v>38</v>
      </c>
      <c r="R36" s="91" t="s">
        <v>26</v>
      </c>
      <c r="S36" s="92" t="b">
        <f>AND(C36="L",D36="R")</f>
        <v>1</v>
      </c>
      <c r="T36" s="93">
        <f>ROUND(E36*($AI$7/113)+($AI$6-$AI$5),0)</f>
        <v>31</v>
      </c>
      <c r="U36" s="94" t="s">
        <v>45</v>
      </c>
      <c r="V36" s="94" t="b">
        <f>AND(C36="L",D36="B")</f>
        <v>0</v>
      </c>
      <c r="W36" s="95">
        <f>ROUND(E36*($AK$7/113)+($AK$6-$AK$5),0)</f>
        <v>16</v>
      </c>
      <c r="X36" s="96">
        <f>IF(G36,H36,0)+IF(J36,K36)+IF(P36,Q36)+IF(S36,T36)+IF(M36,N36)+IF(V36,W36)</f>
        <v>31</v>
      </c>
      <c r="Y36" s="26"/>
      <c r="Z36" s="57">
        <f>IF(X36&gt;18,1,0)</f>
        <v>1</v>
      </c>
      <c r="AA36" s="57">
        <f>IF(X36&gt;36,1,0)</f>
        <v>0</v>
      </c>
      <c r="AB36" s="57">
        <f>IF(X36&gt;54,1,0)</f>
        <v>0</v>
      </c>
      <c r="AC36" s="58">
        <f>SUM(Z36:AB36)</f>
        <v>1</v>
      </c>
    </row>
    <row r="37" spans="1:29" x14ac:dyDescent="0.25">
      <c r="A37" s="59"/>
      <c r="B37" s="26"/>
      <c r="C37" s="26"/>
      <c r="D37" s="26"/>
      <c r="E37" s="26"/>
      <c r="F37" s="59"/>
      <c r="G37" s="26"/>
      <c r="H37" s="26"/>
      <c r="I37" s="26"/>
      <c r="J37" s="26"/>
      <c r="K37" s="26"/>
      <c r="L37" s="26"/>
      <c r="M37" s="26"/>
      <c r="N37" s="60"/>
      <c r="O37" s="59"/>
      <c r="P37" s="26"/>
      <c r="Q37" s="26"/>
      <c r="R37" s="26"/>
      <c r="S37" s="26"/>
      <c r="T37" s="26"/>
      <c r="U37" s="26"/>
      <c r="V37" s="26"/>
      <c r="W37" s="60"/>
      <c r="X37" s="97"/>
      <c r="Y37" s="26"/>
      <c r="Z37" s="26"/>
      <c r="AA37" s="26"/>
      <c r="AB37" s="26"/>
      <c r="AC37" s="60"/>
    </row>
    <row r="38" spans="1:29" x14ac:dyDescent="0.25">
      <c r="A38" s="59"/>
      <c r="B38" s="26"/>
      <c r="C38" s="26"/>
      <c r="D38" s="26"/>
      <c r="E38" s="26"/>
      <c r="F38" s="59"/>
      <c r="G38" s="26"/>
      <c r="H38" s="26"/>
      <c r="I38" s="26"/>
      <c r="J38" s="26"/>
      <c r="K38" s="26"/>
      <c r="L38" s="26"/>
      <c r="M38" s="26"/>
      <c r="N38" s="60"/>
      <c r="O38" s="59"/>
      <c r="P38" s="26"/>
      <c r="Q38" s="26"/>
      <c r="R38" s="26"/>
      <c r="S38" s="26"/>
      <c r="T38" s="26"/>
      <c r="U38" s="26"/>
      <c r="V38" s="26"/>
      <c r="W38" s="60"/>
      <c r="X38" s="97"/>
      <c r="Y38" s="26"/>
      <c r="Z38" s="26"/>
      <c r="AA38" s="26"/>
      <c r="AB38" s="26"/>
      <c r="AC38" s="60"/>
    </row>
    <row r="39" spans="1:29" ht="15.75" thickBot="1" x14ac:dyDescent="0.3">
      <c r="A39" s="61"/>
      <c r="B39" s="62"/>
      <c r="C39" s="62"/>
      <c r="D39" s="62"/>
      <c r="E39" s="62"/>
      <c r="F39" s="61"/>
      <c r="G39" s="62"/>
      <c r="H39" s="62"/>
      <c r="I39" s="62"/>
      <c r="J39" s="62"/>
      <c r="K39" s="62"/>
      <c r="L39" s="62"/>
      <c r="M39" s="62"/>
      <c r="N39" s="63"/>
      <c r="O39" s="61"/>
      <c r="P39" s="62"/>
      <c r="Q39" s="62"/>
      <c r="R39" s="62"/>
      <c r="S39" s="62"/>
      <c r="T39" s="62"/>
      <c r="U39" s="62"/>
      <c r="V39" s="62"/>
      <c r="W39" s="63"/>
      <c r="X39" s="98"/>
      <c r="Y39" s="62"/>
      <c r="Z39" s="62"/>
      <c r="AA39" s="62"/>
      <c r="AB39" s="62"/>
      <c r="AC39" s="63"/>
    </row>
    <row r="40" spans="1:29" ht="15.75" thickBot="1" x14ac:dyDescent="0.3">
      <c r="A40" s="56">
        <f>'Score cards'!A40</f>
        <v>6</v>
      </c>
      <c r="B40" s="57" t="str">
        <f>'Score cards'!B40</f>
        <v>Lemaire Michel</v>
      </c>
      <c r="C40" s="57" t="str">
        <f>'Score cards'!C40</f>
        <v>M</v>
      </c>
      <c r="D40" s="57" t="str">
        <f>'Score cards'!D40</f>
        <v>Y</v>
      </c>
      <c r="E40" s="57">
        <f>'Score cards'!E40</f>
        <v>18.3</v>
      </c>
      <c r="F40" s="28" t="s">
        <v>23</v>
      </c>
      <c r="G40" s="27" t="b">
        <f>AND(C40="M",D40="Y")</f>
        <v>1</v>
      </c>
      <c r="H40" s="27">
        <f>ROUND(E40*($AF$7/113)+($AF$6-$AF$5),0)</f>
        <v>16</v>
      </c>
      <c r="I40" s="91" t="s">
        <v>24</v>
      </c>
      <c r="J40" s="92" t="b">
        <f>AND(C40="M",D40="R")</f>
        <v>0</v>
      </c>
      <c r="K40" s="93">
        <f>ROUND(E40*($AH$7/113)+($AH$6-$AH$5),0)</f>
        <v>12</v>
      </c>
      <c r="L40" s="94" t="s">
        <v>44</v>
      </c>
      <c r="M40" s="94" t="b">
        <f>AND(C40="M",D40="B")</f>
        <v>0</v>
      </c>
      <c r="N40" s="95">
        <f>ROUND(E40*($AJ$7/113)+($AJ$6-$AJ$5),0)</f>
        <v>1</v>
      </c>
      <c r="O40" s="28" t="s">
        <v>25</v>
      </c>
      <c r="P40" s="27" t="b">
        <f>AND(C40="L",D40="Y")</f>
        <v>0</v>
      </c>
      <c r="Q40" s="27">
        <f>ROUND(E40*($AG$7/113)+($AG$6-$AG$5),0)</f>
        <v>23</v>
      </c>
      <c r="R40" s="91" t="s">
        <v>26</v>
      </c>
      <c r="S40" s="92" t="b">
        <f>AND(C40="L",D40="R")</f>
        <v>0</v>
      </c>
      <c r="T40" s="93">
        <f>ROUND(E40*($AI$7/113)+($AI$6-$AI$5),0)</f>
        <v>17</v>
      </c>
      <c r="U40" s="94" t="s">
        <v>45</v>
      </c>
      <c r="V40" s="94" t="b">
        <f>AND(C40="L",D40="B")</f>
        <v>0</v>
      </c>
      <c r="W40" s="95">
        <f>ROUND(E40*($AK$7/113)+($AK$6-$AK$5),0)</f>
        <v>4</v>
      </c>
      <c r="X40" s="96">
        <f>IF(G40,H40,0)+IF(J40,K40)+IF(P40,Q40)+IF(S40,T40)+IF(M40,N40)+IF(V40,W40)</f>
        <v>16</v>
      </c>
      <c r="Y40" s="57"/>
      <c r="Z40" s="57">
        <f>IF(X40&gt;18,1,0)</f>
        <v>0</v>
      </c>
      <c r="AA40" s="57">
        <f>IF(X40&gt;36,1,0)</f>
        <v>0</v>
      </c>
      <c r="AB40" s="57">
        <f>IF(X40&gt;54,1,0)</f>
        <v>0</v>
      </c>
      <c r="AC40" s="58">
        <f>SUM(Z40:AB40)</f>
        <v>0</v>
      </c>
    </row>
    <row r="41" spans="1:29" x14ac:dyDescent="0.25">
      <c r="A41" s="59"/>
      <c r="B41" s="26"/>
      <c r="C41" s="26"/>
      <c r="D41" s="26"/>
      <c r="E41" s="26"/>
      <c r="F41" s="59"/>
      <c r="G41" s="26"/>
      <c r="H41" s="26"/>
      <c r="I41" s="26"/>
      <c r="J41" s="26"/>
      <c r="K41" s="26"/>
      <c r="L41" s="26"/>
      <c r="M41" s="26"/>
      <c r="N41" s="60"/>
      <c r="O41" s="59"/>
      <c r="P41" s="26"/>
      <c r="Q41" s="26"/>
      <c r="R41" s="26"/>
      <c r="S41" s="26"/>
      <c r="T41" s="26"/>
      <c r="U41" s="26"/>
      <c r="V41" s="26"/>
      <c r="W41" s="60"/>
      <c r="X41" s="97"/>
      <c r="Y41" s="26"/>
      <c r="Z41" s="26"/>
      <c r="AA41" s="26"/>
      <c r="AB41" s="26"/>
      <c r="AC41" s="60"/>
    </row>
    <row r="42" spans="1:29" ht="15.75" thickBot="1" x14ac:dyDescent="0.3">
      <c r="A42" s="59"/>
      <c r="B42" s="26"/>
      <c r="C42" s="26"/>
      <c r="D42" s="26"/>
      <c r="E42" s="26"/>
      <c r="F42" s="59"/>
      <c r="G42" s="26"/>
      <c r="H42" s="26"/>
      <c r="I42" s="26"/>
      <c r="J42" s="26"/>
      <c r="K42" s="26"/>
      <c r="L42" s="26"/>
      <c r="M42" s="26"/>
      <c r="N42" s="60"/>
      <c r="O42" s="59"/>
      <c r="P42" s="26"/>
      <c r="Q42" s="26"/>
      <c r="R42" s="26"/>
      <c r="S42" s="26"/>
      <c r="T42" s="26"/>
      <c r="U42" s="26"/>
      <c r="V42" s="26"/>
      <c r="W42" s="60"/>
      <c r="X42" s="97"/>
      <c r="Y42" s="26"/>
      <c r="Z42" s="26"/>
      <c r="AA42" s="26"/>
      <c r="AB42" s="26"/>
      <c r="AC42" s="60"/>
    </row>
    <row r="43" spans="1:29" ht="15.75" thickBot="1" x14ac:dyDescent="0.3">
      <c r="A43" s="59">
        <f>'Score cards'!A43</f>
        <v>0</v>
      </c>
      <c r="B43" s="26" t="str">
        <f>'Score cards'!B43</f>
        <v>Meijer Olga</v>
      </c>
      <c r="C43" s="26" t="str">
        <f>'Score cards'!C43</f>
        <v>L</v>
      </c>
      <c r="D43" s="26" t="str">
        <f>'Score cards'!D43</f>
        <v>R</v>
      </c>
      <c r="E43" s="26">
        <f>'Score cards'!E43</f>
        <v>32.1</v>
      </c>
      <c r="F43" s="28" t="s">
        <v>23</v>
      </c>
      <c r="G43" s="27" t="b">
        <f>AND(C43="M",D43="Y")</f>
        <v>0</v>
      </c>
      <c r="H43" s="27">
        <f>ROUND(E43*($AF$7/113)+($AF$6-$AF$5),0)</f>
        <v>31</v>
      </c>
      <c r="I43" s="91" t="s">
        <v>24</v>
      </c>
      <c r="J43" s="92" t="b">
        <f>AND(C43="M",D43="R")</f>
        <v>0</v>
      </c>
      <c r="K43" s="93">
        <f>ROUND(E43*($AH$7/113)+($AH$6-$AH$5),0)</f>
        <v>25</v>
      </c>
      <c r="L43" s="94" t="s">
        <v>44</v>
      </c>
      <c r="M43" s="94" t="b">
        <f>AND(C43="M",D43="B")</f>
        <v>0</v>
      </c>
      <c r="N43" s="95">
        <f>ROUND(E43*($AJ$7/113)+($AJ$6-$AJ$5),0)</f>
        <v>13</v>
      </c>
      <c r="O43" s="28" t="s">
        <v>25</v>
      </c>
      <c r="P43" s="27" t="b">
        <f>AND(C43="L",D43="Y")</f>
        <v>0</v>
      </c>
      <c r="Q43" s="27">
        <f>ROUND(E43*($AG$7/113)+($AG$6-$AG$5),0)</f>
        <v>38</v>
      </c>
      <c r="R43" s="91" t="s">
        <v>26</v>
      </c>
      <c r="S43" s="92" t="b">
        <f>AND(C43="L",D43="R")</f>
        <v>1</v>
      </c>
      <c r="T43" s="93">
        <f>ROUND(E43*($AI$7/113)+($AI$6-$AI$5),0)</f>
        <v>32</v>
      </c>
      <c r="U43" s="94" t="s">
        <v>45</v>
      </c>
      <c r="V43" s="94" t="b">
        <f>AND(C43="L",D43="B")</f>
        <v>0</v>
      </c>
      <c r="W43" s="95">
        <f>ROUND(E43*($AK$7/113)+($AK$6-$AK$5),0)</f>
        <v>17</v>
      </c>
      <c r="X43" s="96">
        <f>IF(G43,H43,0)+IF(J43,K43)+IF(P43,Q43)+IF(S43,T43)+IF(M43,N43)+IF(V43,W43)</f>
        <v>32</v>
      </c>
      <c r="Y43" s="26"/>
      <c r="Z43" s="57">
        <f>IF(X43&gt;18,1,0)</f>
        <v>1</v>
      </c>
      <c r="AA43" s="57">
        <f>IF(X43&gt;36,1,0)</f>
        <v>0</v>
      </c>
      <c r="AB43" s="57">
        <f>IF(X43&gt;54,1,0)</f>
        <v>0</v>
      </c>
      <c r="AC43" s="58">
        <f>SUM(Z43:AB43)</f>
        <v>1</v>
      </c>
    </row>
    <row r="44" spans="1:29" x14ac:dyDescent="0.25">
      <c r="A44" s="59"/>
      <c r="B44" s="26"/>
      <c r="C44" s="26"/>
      <c r="D44" s="26"/>
      <c r="E44" s="26"/>
      <c r="F44" s="59"/>
      <c r="G44" s="26"/>
      <c r="H44" s="26"/>
      <c r="I44" s="26"/>
      <c r="J44" s="26"/>
      <c r="K44" s="26"/>
      <c r="L44" s="26"/>
      <c r="M44" s="26"/>
      <c r="N44" s="60"/>
      <c r="O44" s="59"/>
      <c r="P44" s="26"/>
      <c r="Q44" s="26"/>
      <c r="R44" s="26"/>
      <c r="S44" s="26"/>
      <c r="T44" s="26"/>
      <c r="U44" s="26"/>
      <c r="V44" s="26"/>
      <c r="W44" s="60"/>
      <c r="X44" s="97"/>
      <c r="Y44" s="26"/>
      <c r="Z44" s="26"/>
      <c r="AA44" s="26"/>
      <c r="AB44" s="26"/>
      <c r="AC44" s="60"/>
    </row>
    <row r="45" spans="1:29" x14ac:dyDescent="0.25">
      <c r="A45" s="59"/>
      <c r="B45" s="26"/>
      <c r="C45" s="26"/>
      <c r="D45" s="26"/>
      <c r="E45" s="26"/>
      <c r="F45" s="59"/>
      <c r="G45" s="26"/>
      <c r="H45" s="26"/>
      <c r="I45" s="26"/>
      <c r="J45" s="26"/>
      <c r="K45" s="26"/>
      <c r="L45" s="26"/>
      <c r="M45" s="26"/>
      <c r="N45" s="60"/>
      <c r="O45" s="59"/>
      <c r="P45" s="26"/>
      <c r="Q45" s="26"/>
      <c r="R45" s="26"/>
      <c r="S45" s="26"/>
      <c r="T45" s="26"/>
      <c r="U45" s="26"/>
      <c r="V45" s="26"/>
      <c r="W45" s="60"/>
      <c r="X45" s="97"/>
      <c r="Y45" s="26"/>
      <c r="Z45" s="26"/>
      <c r="AA45" s="26"/>
      <c r="AB45" s="26"/>
      <c r="AC45" s="60"/>
    </row>
    <row r="46" spans="1:29" ht="15.75" thickBot="1" x14ac:dyDescent="0.3">
      <c r="A46" s="61"/>
      <c r="B46" s="62"/>
      <c r="C46" s="62"/>
      <c r="D46" s="62"/>
      <c r="E46" s="62"/>
      <c r="F46" s="61"/>
      <c r="G46" s="62"/>
      <c r="H46" s="62"/>
      <c r="I46" s="62"/>
      <c r="J46" s="62"/>
      <c r="K46" s="62"/>
      <c r="L46" s="62"/>
      <c r="M46" s="62"/>
      <c r="N46" s="63"/>
      <c r="O46" s="61"/>
      <c r="P46" s="62"/>
      <c r="Q46" s="62"/>
      <c r="R46" s="62"/>
      <c r="S46" s="62"/>
      <c r="T46" s="62"/>
      <c r="U46" s="62"/>
      <c r="V46" s="62"/>
      <c r="W46" s="63"/>
      <c r="X46" s="98"/>
      <c r="Y46" s="62"/>
      <c r="Z46" s="62"/>
      <c r="AA46" s="62"/>
      <c r="AB46" s="62"/>
      <c r="AC46" s="63"/>
    </row>
    <row r="47" spans="1:29" ht="15.75" thickBot="1" x14ac:dyDescent="0.3">
      <c r="A47" s="56">
        <f>'Score cards'!A47</f>
        <v>7</v>
      </c>
      <c r="B47" s="57" t="str">
        <f>'Score cards'!B47</f>
        <v>Ernotte Annie</v>
      </c>
      <c r="C47" s="57" t="str">
        <f>'Score cards'!C47</f>
        <v>L</v>
      </c>
      <c r="D47" s="57" t="str">
        <f>'Score cards'!D47</f>
        <v>R</v>
      </c>
      <c r="E47" s="57">
        <f>'Score cards'!E47</f>
        <v>19.600000000000001</v>
      </c>
      <c r="F47" s="28" t="s">
        <v>23</v>
      </c>
      <c r="G47" s="27" t="b">
        <f>AND(C47="M",D47="Y")</f>
        <v>0</v>
      </c>
      <c r="H47" s="27">
        <f>ROUND(E47*($AF$7/113)+($AF$6-$AF$5),0)</f>
        <v>18</v>
      </c>
      <c r="I47" s="91" t="s">
        <v>24</v>
      </c>
      <c r="J47" s="92" t="b">
        <f>AND(C47="M",D47="R")</f>
        <v>0</v>
      </c>
      <c r="K47" s="93">
        <f>ROUND(E47*($AH$7/113)+($AH$6-$AH$5),0)</f>
        <v>13</v>
      </c>
      <c r="L47" s="94" t="s">
        <v>44</v>
      </c>
      <c r="M47" s="94" t="b">
        <f>AND(C47="M",D47="B")</f>
        <v>0</v>
      </c>
      <c r="N47" s="95">
        <f>ROUND(E47*($AJ$7/113)+($AJ$6-$AJ$5),0)</f>
        <v>2</v>
      </c>
      <c r="O47" s="28" t="s">
        <v>25</v>
      </c>
      <c r="P47" s="27" t="b">
        <f>AND(C47="L",D47="Y")</f>
        <v>0</v>
      </c>
      <c r="Q47" s="27">
        <f>ROUND(E47*($AG$7/113)+($AG$6-$AG$5),0)</f>
        <v>25</v>
      </c>
      <c r="R47" s="91" t="s">
        <v>26</v>
      </c>
      <c r="S47" s="92" t="b">
        <f>AND(C47="L",D47="R")</f>
        <v>1</v>
      </c>
      <c r="T47" s="93">
        <f>ROUND(E47*($AI$7/113)+($AI$6-$AI$5),0)</f>
        <v>19</v>
      </c>
      <c r="U47" s="94" t="s">
        <v>45</v>
      </c>
      <c r="V47" s="94" t="b">
        <f>AND(C47="L",D47="B")</f>
        <v>0</v>
      </c>
      <c r="W47" s="95">
        <f>ROUND(E47*($AK$7/113)+($AK$6-$AK$5),0)</f>
        <v>6</v>
      </c>
      <c r="X47" s="96">
        <f>IF(G47,H47,0)+IF(J47,K47)+IF(P47,Q47)+IF(S47,T47)+IF(M47,N47)+IF(V47,W47)</f>
        <v>19</v>
      </c>
      <c r="Y47" s="57"/>
      <c r="Z47" s="57">
        <f>IF(X47&gt;18,1,0)</f>
        <v>1</v>
      </c>
      <c r="AA47" s="57">
        <f>IF(X47&gt;36,1,0)</f>
        <v>0</v>
      </c>
      <c r="AB47" s="57">
        <f>IF(X47&gt;54,1,0)</f>
        <v>0</v>
      </c>
      <c r="AC47" s="58">
        <f>SUM(Z47:AB47)</f>
        <v>1</v>
      </c>
    </row>
    <row r="48" spans="1:29" x14ac:dyDescent="0.25">
      <c r="A48" s="59"/>
      <c r="B48" s="26"/>
      <c r="C48" s="26"/>
      <c r="D48" s="26"/>
      <c r="E48" s="26"/>
      <c r="F48" s="59"/>
      <c r="G48" s="26"/>
      <c r="H48" s="26"/>
      <c r="I48" s="26"/>
      <c r="J48" s="26"/>
      <c r="K48" s="26"/>
      <c r="L48" s="26"/>
      <c r="M48" s="26"/>
      <c r="N48" s="60"/>
      <c r="O48" s="59"/>
      <c r="P48" s="26"/>
      <c r="Q48" s="26"/>
      <c r="R48" s="26"/>
      <c r="S48" s="26"/>
      <c r="T48" s="26"/>
      <c r="U48" s="26"/>
      <c r="V48" s="26"/>
      <c r="W48" s="60"/>
      <c r="X48" s="97"/>
      <c r="Y48" s="26"/>
      <c r="Z48" s="26"/>
      <c r="AA48" s="26"/>
      <c r="AB48" s="26"/>
      <c r="AC48" s="60"/>
    </row>
    <row r="49" spans="1:29" ht="15.75" thickBot="1" x14ac:dyDescent="0.3">
      <c r="A49" s="59"/>
      <c r="B49" s="26"/>
      <c r="C49" s="26"/>
      <c r="D49" s="26"/>
      <c r="E49" s="26"/>
      <c r="F49" s="59"/>
      <c r="G49" s="26"/>
      <c r="H49" s="26"/>
      <c r="I49" s="26"/>
      <c r="J49" s="26"/>
      <c r="K49" s="26"/>
      <c r="L49" s="26"/>
      <c r="M49" s="26"/>
      <c r="N49" s="60"/>
      <c r="O49" s="59"/>
      <c r="P49" s="26"/>
      <c r="Q49" s="26"/>
      <c r="R49" s="26"/>
      <c r="S49" s="26"/>
      <c r="T49" s="26"/>
      <c r="U49" s="26"/>
      <c r="V49" s="26"/>
      <c r="W49" s="60"/>
      <c r="X49" s="97"/>
      <c r="Y49" s="26"/>
      <c r="Z49" s="26"/>
      <c r="AA49" s="26"/>
      <c r="AB49" s="26"/>
      <c r="AC49" s="60"/>
    </row>
    <row r="50" spans="1:29" ht="15.75" thickBot="1" x14ac:dyDescent="0.3">
      <c r="A50" s="59">
        <f>'Score cards'!A50</f>
        <v>0</v>
      </c>
      <c r="B50" s="26" t="str">
        <f>'Score cards'!B50</f>
        <v>Geortay Marie-Claire</v>
      </c>
      <c r="C50" s="26" t="str">
        <f>'Score cards'!C50</f>
        <v>L</v>
      </c>
      <c r="D50" s="26" t="str">
        <f>'Score cards'!D50</f>
        <v>R</v>
      </c>
      <c r="E50" s="26">
        <f>'Score cards'!E50</f>
        <v>36</v>
      </c>
      <c r="F50" s="28" t="s">
        <v>23</v>
      </c>
      <c r="G50" s="27" t="b">
        <f>AND(C50="M",D50="Y")</f>
        <v>0</v>
      </c>
      <c r="H50" s="27">
        <f>ROUND(E50*($AF$7/113)+($AF$6-$AF$5),0)</f>
        <v>35</v>
      </c>
      <c r="I50" s="91" t="s">
        <v>24</v>
      </c>
      <c r="J50" s="92" t="b">
        <f>AND(C50="M",D50="R")</f>
        <v>0</v>
      </c>
      <c r="K50" s="93">
        <f>ROUND(E50*($AH$7/113)+($AH$6-$AH$5),0)</f>
        <v>29</v>
      </c>
      <c r="L50" s="94" t="s">
        <v>44</v>
      </c>
      <c r="M50" s="94" t="b">
        <f>AND(C50="M",D50="B")</f>
        <v>0</v>
      </c>
      <c r="N50" s="95">
        <f>ROUND(E50*($AJ$7/113)+($AJ$6-$AJ$5),0)</f>
        <v>16</v>
      </c>
      <c r="O50" s="28" t="s">
        <v>25</v>
      </c>
      <c r="P50" s="27" t="b">
        <f>AND(C50="L",D50="Y")</f>
        <v>0</v>
      </c>
      <c r="Q50" s="27">
        <f>ROUND(E50*($AG$7/113)+($AG$6-$AG$5),0)</f>
        <v>43</v>
      </c>
      <c r="R50" s="91" t="s">
        <v>26</v>
      </c>
      <c r="S50" s="92" t="b">
        <f>AND(C50="L",D50="R")</f>
        <v>1</v>
      </c>
      <c r="T50" s="93">
        <f>ROUND(E50*($AI$7/113)+($AI$6-$AI$5),0)</f>
        <v>36</v>
      </c>
      <c r="U50" s="94" t="s">
        <v>45</v>
      </c>
      <c r="V50" s="94" t="b">
        <f>AND(C50="L",D50="B")</f>
        <v>0</v>
      </c>
      <c r="W50" s="95">
        <f>ROUND(E50*($AK$7/113)+($AK$6-$AK$5),0)</f>
        <v>20</v>
      </c>
      <c r="X50" s="96">
        <f>IF(G50,H50,0)+IF(J50,K50)+IF(P50,Q50)+IF(S50,T50)+IF(M50,N50)+IF(V50,W50)</f>
        <v>36</v>
      </c>
      <c r="Y50" s="26"/>
      <c r="Z50" s="57">
        <f>IF(X50&gt;18,1,0)</f>
        <v>1</v>
      </c>
      <c r="AA50" s="57">
        <f>IF(X50&gt;36,1,0)</f>
        <v>0</v>
      </c>
      <c r="AB50" s="57">
        <f>IF(X50&gt;54,1,0)</f>
        <v>0</v>
      </c>
      <c r="AC50" s="58">
        <f>SUM(Z50:AB50)</f>
        <v>1</v>
      </c>
    </row>
    <row r="51" spans="1:29" x14ac:dyDescent="0.25">
      <c r="A51" s="59"/>
      <c r="B51" s="26"/>
      <c r="C51" s="26"/>
      <c r="D51" s="26"/>
      <c r="E51" s="26"/>
      <c r="F51" s="59"/>
      <c r="G51" s="26"/>
      <c r="H51" s="26"/>
      <c r="I51" s="26"/>
      <c r="J51" s="26"/>
      <c r="K51" s="26"/>
      <c r="L51" s="26"/>
      <c r="M51" s="26"/>
      <c r="N51" s="60"/>
      <c r="O51" s="59"/>
      <c r="P51" s="26"/>
      <c r="Q51" s="26"/>
      <c r="R51" s="26"/>
      <c r="S51" s="26"/>
      <c r="T51" s="26"/>
      <c r="U51" s="26"/>
      <c r="V51" s="26"/>
      <c r="W51" s="60"/>
      <c r="X51" s="97"/>
      <c r="Y51" s="26"/>
      <c r="Z51" s="26"/>
      <c r="AA51" s="26"/>
      <c r="AB51" s="26"/>
      <c r="AC51" s="60"/>
    </row>
    <row r="52" spans="1:29" x14ac:dyDescent="0.25">
      <c r="A52" s="59"/>
      <c r="B52" s="26"/>
      <c r="C52" s="26"/>
      <c r="D52" s="26"/>
      <c r="E52" s="26"/>
      <c r="F52" s="59"/>
      <c r="G52" s="26"/>
      <c r="H52" s="26"/>
      <c r="I52" s="26"/>
      <c r="J52" s="26"/>
      <c r="K52" s="26"/>
      <c r="L52" s="26"/>
      <c r="M52" s="26"/>
      <c r="N52" s="60"/>
      <c r="O52" s="59"/>
      <c r="P52" s="26"/>
      <c r="Q52" s="26"/>
      <c r="R52" s="26"/>
      <c r="S52" s="26"/>
      <c r="T52" s="26"/>
      <c r="U52" s="26"/>
      <c r="V52" s="26"/>
      <c r="W52" s="60"/>
      <c r="X52" s="97"/>
      <c r="Y52" s="26"/>
      <c r="Z52" s="26"/>
      <c r="AA52" s="26"/>
      <c r="AB52" s="26"/>
      <c r="AC52" s="60"/>
    </row>
    <row r="53" spans="1:29" ht="15.75" thickBot="1" x14ac:dyDescent="0.3">
      <c r="A53" s="61"/>
      <c r="B53" s="62"/>
      <c r="C53" s="62"/>
      <c r="D53" s="62"/>
      <c r="E53" s="62"/>
      <c r="F53" s="61"/>
      <c r="G53" s="62"/>
      <c r="H53" s="62"/>
      <c r="I53" s="62"/>
      <c r="J53" s="62"/>
      <c r="K53" s="62"/>
      <c r="L53" s="62"/>
      <c r="M53" s="62"/>
      <c r="N53" s="63"/>
      <c r="O53" s="61"/>
      <c r="P53" s="62"/>
      <c r="Q53" s="62"/>
      <c r="R53" s="62"/>
      <c r="S53" s="62"/>
      <c r="T53" s="62"/>
      <c r="U53" s="62"/>
      <c r="V53" s="62"/>
      <c r="W53" s="63"/>
      <c r="X53" s="98"/>
      <c r="Y53" s="62"/>
      <c r="Z53" s="62"/>
      <c r="AA53" s="62"/>
      <c r="AB53" s="62"/>
      <c r="AC53" s="63"/>
    </row>
    <row r="54" spans="1:29" ht="15.75" thickBot="1" x14ac:dyDescent="0.3">
      <c r="A54" s="56">
        <f>'Score cards'!A54</f>
        <v>8</v>
      </c>
      <c r="B54" s="57" t="str">
        <f>'Score cards'!B54</f>
        <v>Brayeur Danielle</v>
      </c>
      <c r="C54" s="57" t="str">
        <f>'Score cards'!C54</f>
        <v>L</v>
      </c>
      <c r="D54" s="57" t="str">
        <f>'Score cards'!D54</f>
        <v>R</v>
      </c>
      <c r="E54" s="57">
        <f>'Score cards'!E54</f>
        <v>17.399999999999999</v>
      </c>
      <c r="F54" s="28" t="s">
        <v>23</v>
      </c>
      <c r="G54" s="27" t="b">
        <f>AND(C54="M",D54="Y")</f>
        <v>0</v>
      </c>
      <c r="H54" s="27">
        <f>ROUND(E54*($AF$7/113)+($AF$6-$AF$5),0)</f>
        <v>15</v>
      </c>
      <c r="I54" s="91" t="s">
        <v>24</v>
      </c>
      <c r="J54" s="92" t="b">
        <f>AND(C54="M",D54="R")</f>
        <v>0</v>
      </c>
      <c r="K54" s="93">
        <f>ROUND(E54*($AH$7/113)+($AH$6-$AH$5),0)</f>
        <v>11</v>
      </c>
      <c r="L54" s="94" t="s">
        <v>44</v>
      </c>
      <c r="M54" s="94" t="b">
        <f>AND(C54="M",D54="B")</f>
        <v>0</v>
      </c>
      <c r="N54" s="95">
        <f>ROUND(E54*($AJ$7/113)+($AJ$6-$AJ$5),0)</f>
        <v>1</v>
      </c>
      <c r="O54" s="28" t="s">
        <v>25</v>
      </c>
      <c r="P54" s="27" t="b">
        <f>AND(C54="L",D54="Y")</f>
        <v>0</v>
      </c>
      <c r="Q54" s="27">
        <f>ROUND(E54*($AG$7/113)+($AG$6-$AG$5),0)</f>
        <v>22</v>
      </c>
      <c r="R54" s="91" t="s">
        <v>26</v>
      </c>
      <c r="S54" s="92" t="b">
        <f>AND(C54="L",D54="R")</f>
        <v>1</v>
      </c>
      <c r="T54" s="93">
        <f>ROUND(E54*($AI$7/113)+($AI$6-$AI$5),0)</f>
        <v>16</v>
      </c>
      <c r="U54" s="94" t="s">
        <v>45</v>
      </c>
      <c r="V54" s="94" t="b">
        <f>AND(C54="L",D54="B")</f>
        <v>0</v>
      </c>
      <c r="W54" s="95">
        <f>ROUND(E54*($AK$7/113)+($AK$6-$AK$5),0)</f>
        <v>4</v>
      </c>
      <c r="X54" s="96">
        <f>IF(G54,H54,0)+IF(J54,K54)+IF(P54,Q54)+IF(S54,T54)+IF(M54,N54)+IF(V54,W54)</f>
        <v>16</v>
      </c>
      <c r="Y54" s="57"/>
      <c r="Z54" s="57">
        <f>IF(X54&gt;18,1,0)</f>
        <v>0</v>
      </c>
      <c r="AA54" s="57">
        <f>IF(X54&gt;36,1,0)</f>
        <v>0</v>
      </c>
      <c r="AB54" s="57">
        <f>IF(X54&gt;54,1,0)</f>
        <v>0</v>
      </c>
      <c r="AC54" s="58">
        <f>SUM(Z54:AB54)</f>
        <v>0</v>
      </c>
    </row>
    <row r="55" spans="1:29" x14ac:dyDescent="0.25">
      <c r="A55" s="59"/>
      <c r="B55" s="26"/>
      <c r="C55" s="26"/>
      <c r="D55" s="26"/>
      <c r="E55" s="26"/>
      <c r="F55" s="59"/>
      <c r="G55" s="26"/>
      <c r="H55" s="26"/>
      <c r="I55" s="26"/>
      <c r="J55" s="26"/>
      <c r="K55" s="26"/>
      <c r="L55" s="26"/>
      <c r="M55" s="26"/>
      <c r="N55" s="60"/>
      <c r="O55" s="59"/>
      <c r="P55" s="26"/>
      <c r="Q55" s="26"/>
      <c r="R55" s="26"/>
      <c r="S55" s="26"/>
      <c r="T55" s="26"/>
      <c r="U55" s="26"/>
      <c r="V55" s="26"/>
      <c r="W55" s="60"/>
      <c r="X55" s="97"/>
      <c r="Y55" s="26"/>
      <c r="Z55" s="26"/>
      <c r="AA55" s="26"/>
      <c r="AB55" s="26"/>
      <c r="AC55" s="60"/>
    </row>
    <row r="56" spans="1:29" ht="15.75" thickBot="1" x14ac:dyDescent="0.3">
      <c r="A56" s="59"/>
      <c r="B56" s="26"/>
      <c r="C56" s="26"/>
      <c r="D56" s="26"/>
      <c r="E56" s="26"/>
      <c r="F56" s="59"/>
      <c r="G56" s="26"/>
      <c r="H56" s="26"/>
      <c r="I56" s="26"/>
      <c r="J56" s="26"/>
      <c r="K56" s="26"/>
      <c r="L56" s="26"/>
      <c r="M56" s="26"/>
      <c r="N56" s="60"/>
      <c r="O56" s="59"/>
      <c r="P56" s="26"/>
      <c r="Q56" s="26"/>
      <c r="R56" s="26"/>
      <c r="S56" s="26"/>
      <c r="T56" s="26"/>
      <c r="U56" s="26"/>
      <c r="V56" s="26"/>
      <c r="W56" s="60"/>
      <c r="X56" s="97"/>
      <c r="Y56" s="26"/>
      <c r="Z56" s="26"/>
      <c r="AA56" s="26"/>
      <c r="AB56" s="26"/>
      <c r="AC56" s="60"/>
    </row>
    <row r="57" spans="1:29" ht="15.75" thickBot="1" x14ac:dyDescent="0.3">
      <c r="A57" s="59">
        <f>'Score cards'!A57</f>
        <v>0</v>
      </c>
      <c r="B57" s="26" t="str">
        <f>'Score cards'!B57</f>
        <v>Sammi Pietro</v>
      </c>
      <c r="C57" s="26" t="str">
        <f>'Score cards'!C57</f>
        <v>M</v>
      </c>
      <c r="D57" s="26" t="str">
        <f>'Score cards'!D57</f>
        <v>Y</v>
      </c>
      <c r="E57" s="26">
        <f>'Score cards'!E57</f>
        <v>22.4</v>
      </c>
      <c r="F57" s="28" t="s">
        <v>23</v>
      </c>
      <c r="G57" s="27" t="b">
        <f>AND(C57="M",D57="Y")</f>
        <v>1</v>
      </c>
      <c r="H57" s="27">
        <f>ROUND(E57*($AF$7/113)+($AF$6-$AF$5),0)</f>
        <v>20</v>
      </c>
      <c r="I57" s="91" t="s">
        <v>24</v>
      </c>
      <c r="J57" s="92" t="b">
        <f>AND(C57="M",D57="R")</f>
        <v>0</v>
      </c>
      <c r="K57" s="93">
        <f>ROUND(E57*($AH$7/113)+($AH$6-$AH$5),0)</f>
        <v>16</v>
      </c>
      <c r="L57" s="94" t="s">
        <v>44</v>
      </c>
      <c r="M57" s="94" t="b">
        <f>AND(C57="M",D57="B")</f>
        <v>0</v>
      </c>
      <c r="N57" s="95">
        <f>ROUND(E57*($AJ$7/113)+($AJ$6-$AJ$5),0)</f>
        <v>5</v>
      </c>
      <c r="O57" s="28" t="s">
        <v>25</v>
      </c>
      <c r="P57" s="27" t="b">
        <f>AND(C57="L",D57="Y")</f>
        <v>0</v>
      </c>
      <c r="Q57" s="27">
        <f>ROUND(E57*($AG$7/113)+($AG$6-$AG$5),0)</f>
        <v>28</v>
      </c>
      <c r="R57" s="91" t="s">
        <v>26</v>
      </c>
      <c r="S57" s="92" t="b">
        <f>AND(C57="L",D57="R")</f>
        <v>0</v>
      </c>
      <c r="T57" s="93">
        <f>ROUND(E57*($AI$7/113)+($AI$6-$AI$5),0)</f>
        <v>22</v>
      </c>
      <c r="U57" s="94" t="s">
        <v>45</v>
      </c>
      <c r="V57" s="94" t="b">
        <f>AND(C57="L",D57="B")</f>
        <v>0</v>
      </c>
      <c r="W57" s="95">
        <f>ROUND(E57*($AK$7/113)+($AK$6-$AK$5),0)</f>
        <v>8</v>
      </c>
      <c r="X57" s="96">
        <f>IF(G57,H57,0)+IF(J57,K57)+IF(P57,Q57)+IF(S57,T57)+IF(M57,N57)+IF(V57,W57)</f>
        <v>20</v>
      </c>
      <c r="Y57" s="26"/>
      <c r="Z57" s="57">
        <f>IF(X57&gt;18,1,0)</f>
        <v>1</v>
      </c>
      <c r="AA57" s="57">
        <f>IF(X57&gt;36,1,0)</f>
        <v>0</v>
      </c>
      <c r="AB57" s="57">
        <f>IF(X57&gt;54,1,0)</f>
        <v>0</v>
      </c>
      <c r="AC57" s="58">
        <f>SUM(Z57:AB57)</f>
        <v>1</v>
      </c>
    </row>
    <row r="58" spans="1:29" x14ac:dyDescent="0.25">
      <c r="A58" s="59"/>
      <c r="B58" s="26"/>
      <c r="C58" s="26"/>
      <c r="D58" s="26"/>
      <c r="E58" s="26"/>
      <c r="F58" s="59"/>
      <c r="G58" s="26"/>
      <c r="H58" s="26"/>
      <c r="I58" s="26"/>
      <c r="J58" s="26"/>
      <c r="K58" s="26"/>
      <c r="L58" s="26"/>
      <c r="M58" s="26"/>
      <c r="N58" s="60"/>
      <c r="O58" s="59"/>
      <c r="P58" s="26"/>
      <c r="Q58" s="26"/>
      <c r="R58" s="26"/>
      <c r="S58" s="26"/>
      <c r="T58" s="26"/>
      <c r="U58" s="26"/>
      <c r="V58" s="26"/>
      <c r="W58" s="60"/>
      <c r="X58" s="97"/>
      <c r="Y58" s="26"/>
      <c r="Z58" s="26"/>
      <c r="AA58" s="26"/>
      <c r="AB58" s="26"/>
      <c r="AC58" s="60"/>
    </row>
    <row r="59" spans="1:29" x14ac:dyDescent="0.25">
      <c r="A59" s="59"/>
      <c r="B59" s="26"/>
      <c r="C59" s="26"/>
      <c r="D59" s="26"/>
      <c r="E59" s="26"/>
      <c r="F59" s="59"/>
      <c r="G59" s="26"/>
      <c r="H59" s="26"/>
      <c r="I59" s="26"/>
      <c r="J59" s="26"/>
      <c r="K59" s="26"/>
      <c r="L59" s="26"/>
      <c r="M59" s="26"/>
      <c r="N59" s="60"/>
      <c r="O59" s="59"/>
      <c r="P59" s="26"/>
      <c r="Q59" s="26"/>
      <c r="R59" s="26"/>
      <c r="S59" s="26"/>
      <c r="T59" s="26"/>
      <c r="U59" s="26"/>
      <c r="V59" s="26"/>
      <c r="W59" s="60"/>
      <c r="X59" s="97"/>
      <c r="Y59" s="26"/>
      <c r="Z59" s="26"/>
      <c r="AA59" s="26"/>
      <c r="AB59" s="26"/>
      <c r="AC59" s="60"/>
    </row>
    <row r="60" spans="1:29" ht="15.75" thickBot="1" x14ac:dyDescent="0.3">
      <c r="A60" s="61"/>
      <c r="B60" s="62"/>
      <c r="C60" s="62"/>
      <c r="D60" s="62"/>
      <c r="E60" s="62"/>
      <c r="F60" s="61"/>
      <c r="G60" s="62"/>
      <c r="H60" s="62"/>
      <c r="I60" s="62"/>
      <c r="J60" s="62"/>
      <c r="K60" s="62"/>
      <c r="L60" s="62"/>
      <c r="M60" s="62"/>
      <c r="N60" s="63"/>
      <c r="O60" s="61"/>
      <c r="P60" s="62"/>
      <c r="Q60" s="62"/>
      <c r="R60" s="62"/>
      <c r="S60" s="62"/>
      <c r="T60" s="62"/>
      <c r="U60" s="62"/>
      <c r="V60" s="62"/>
      <c r="W60" s="63"/>
      <c r="X60" s="98"/>
      <c r="Y60" s="62"/>
      <c r="Z60" s="62"/>
      <c r="AA60" s="62"/>
      <c r="AB60" s="62"/>
      <c r="AC60" s="63"/>
    </row>
    <row r="61" spans="1:29" ht="15.75" thickBot="1" x14ac:dyDescent="0.3">
      <c r="A61" s="56">
        <f>'Score cards'!A61</f>
        <v>9</v>
      </c>
      <c r="B61" s="57" t="str">
        <f>'Score cards'!B61</f>
        <v>Desouroux Adrien</v>
      </c>
      <c r="C61" s="57" t="str">
        <f>'Score cards'!C61</f>
        <v>M</v>
      </c>
      <c r="D61" s="57" t="str">
        <f>'Score cards'!D61</f>
        <v>Y</v>
      </c>
      <c r="E61" s="57">
        <f>'Score cards'!E61</f>
        <v>19.899999999999999</v>
      </c>
      <c r="F61" s="28" t="s">
        <v>23</v>
      </c>
      <c r="G61" s="27" t="b">
        <f>AND(C61="M",D61="Y")</f>
        <v>1</v>
      </c>
      <c r="H61" s="27">
        <f>ROUND(E61*($AF$7/113)+($AF$6-$AF$5),0)</f>
        <v>18</v>
      </c>
      <c r="I61" s="91" t="s">
        <v>24</v>
      </c>
      <c r="J61" s="92" t="b">
        <f>AND(C61="M",D61="R")</f>
        <v>0</v>
      </c>
      <c r="K61" s="93">
        <f>ROUND(E61*($AH$7/113)+($AH$6-$AH$5),0)</f>
        <v>13</v>
      </c>
      <c r="L61" s="94" t="s">
        <v>44</v>
      </c>
      <c r="M61" s="94" t="b">
        <f>AND(C61="M",D61="B")</f>
        <v>0</v>
      </c>
      <c r="N61" s="95">
        <f>ROUND(E61*($AJ$7/113)+($AJ$6-$AJ$5),0)</f>
        <v>3</v>
      </c>
      <c r="O61" s="28" t="s">
        <v>25</v>
      </c>
      <c r="P61" s="27" t="b">
        <f>AND(C61="L",D61="Y")</f>
        <v>0</v>
      </c>
      <c r="Q61" s="27">
        <f>ROUND(E61*($AG$7/113)+($AG$6-$AG$5),0)</f>
        <v>25</v>
      </c>
      <c r="R61" s="91" t="s">
        <v>26</v>
      </c>
      <c r="S61" s="92" t="b">
        <f>AND(C61="L",D61="R")</f>
        <v>0</v>
      </c>
      <c r="T61" s="93">
        <f>ROUND(E61*($AI$7/113)+($AI$6-$AI$5),0)</f>
        <v>19</v>
      </c>
      <c r="U61" s="94" t="s">
        <v>45</v>
      </c>
      <c r="V61" s="94" t="b">
        <f>AND(C61="L",D61="B")</f>
        <v>0</v>
      </c>
      <c r="W61" s="95">
        <f>ROUND(E61*($AK$7/113)+($AK$6-$AK$5),0)</f>
        <v>6</v>
      </c>
      <c r="X61" s="96">
        <f>IF(G61,H61,0)+IF(J61,K61)+IF(P61,Q61)+IF(S61,T61)+IF(M61,N61)+IF(V61,W61)</f>
        <v>18</v>
      </c>
      <c r="Y61" s="57"/>
      <c r="Z61" s="57">
        <f>IF(X61&gt;18,1,0)</f>
        <v>0</v>
      </c>
      <c r="AA61" s="57">
        <f>IF(X61&gt;36,1,0)</f>
        <v>0</v>
      </c>
      <c r="AB61" s="57">
        <f>IF(X61&gt;54,1,0)</f>
        <v>0</v>
      </c>
      <c r="AC61" s="58">
        <f>SUM(Z61:AB61)</f>
        <v>0</v>
      </c>
    </row>
    <row r="62" spans="1:29" x14ac:dyDescent="0.25">
      <c r="A62" s="59"/>
      <c r="B62" s="26"/>
      <c r="C62" s="26"/>
      <c r="D62" s="26"/>
      <c r="E62" s="26"/>
      <c r="F62" s="59"/>
      <c r="G62" s="26"/>
      <c r="H62" s="26"/>
      <c r="I62" s="26"/>
      <c r="J62" s="26"/>
      <c r="K62" s="26"/>
      <c r="L62" s="26"/>
      <c r="M62" s="26"/>
      <c r="N62" s="60"/>
      <c r="O62" s="59"/>
      <c r="P62" s="26"/>
      <c r="Q62" s="26"/>
      <c r="R62" s="26"/>
      <c r="S62" s="26"/>
      <c r="T62" s="26"/>
      <c r="U62" s="26"/>
      <c r="V62" s="26"/>
      <c r="W62" s="60"/>
      <c r="X62" s="97"/>
      <c r="Y62" s="26"/>
      <c r="Z62" s="26"/>
      <c r="AA62" s="26"/>
      <c r="AB62" s="26"/>
      <c r="AC62" s="60"/>
    </row>
    <row r="63" spans="1:29" ht="15.75" thickBot="1" x14ac:dyDescent="0.3">
      <c r="A63" s="59"/>
      <c r="B63" s="26"/>
      <c r="C63" s="26"/>
      <c r="D63" s="26"/>
      <c r="E63" s="26"/>
      <c r="F63" s="59"/>
      <c r="G63" s="26"/>
      <c r="H63" s="26"/>
      <c r="I63" s="26"/>
      <c r="J63" s="26"/>
      <c r="K63" s="26"/>
      <c r="L63" s="26"/>
      <c r="M63" s="26"/>
      <c r="N63" s="60"/>
      <c r="O63" s="59"/>
      <c r="P63" s="26"/>
      <c r="Q63" s="26"/>
      <c r="R63" s="26"/>
      <c r="S63" s="26"/>
      <c r="T63" s="26"/>
      <c r="U63" s="26"/>
      <c r="V63" s="26"/>
      <c r="W63" s="60"/>
      <c r="X63" s="97"/>
      <c r="Y63" s="26"/>
      <c r="Z63" s="26"/>
      <c r="AA63" s="26"/>
      <c r="AB63" s="26"/>
      <c r="AC63" s="60"/>
    </row>
    <row r="64" spans="1:29" ht="15.75" thickBot="1" x14ac:dyDescent="0.3">
      <c r="A64" s="59">
        <f>'Score cards'!A64</f>
        <v>0</v>
      </c>
      <c r="B64" s="26" t="str">
        <f>'Score cards'!B64</f>
        <v>Wilket Jean-Paul</v>
      </c>
      <c r="C64" s="26" t="str">
        <f>'Score cards'!C64</f>
        <v>M</v>
      </c>
      <c r="D64" s="26" t="str">
        <f>'Score cards'!D64</f>
        <v>R</v>
      </c>
      <c r="E64" s="26">
        <f>'Score cards'!E64</f>
        <v>30</v>
      </c>
      <c r="F64" s="28" t="s">
        <v>23</v>
      </c>
      <c r="G64" s="27" t="b">
        <f>AND(C64="M",D64="Y")</f>
        <v>0</v>
      </c>
      <c r="H64" s="27">
        <f>ROUND(E64*($AF$7/113)+($AF$6-$AF$5),0)</f>
        <v>29</v>
      </c>
      <c r="I64" s="91" t="s">
        <v>24</v>
      </c>
      <c r="J64" s="92" t="b">
        <f>AND(C64="M",D64="R")</f>
        <v>1</v>
      </c>
      <c r="K64" s="93">
        <f>ROUND(E64*($AH$7/113)+($AH$6-$AH$5),0)</f>
        <v>23</v>
      </c>
      <c r="L64" s="94" t="s">
        <v>44</v>
      </c>
      <c r="M64" s="94" t="b">
        <f>AND(C64="M",D64="B")</f>
        <v>0</v>
      </c>
      <c r="N64" s="95">
        <f>ROUND(E64*($AJ$7/113)+($AJ$6-$AJ$5),0)</f>
        <v>11</v>
      </c>
      <c r="O64" s="28" t="s">
        <v>25</v>
      </c>
      <c r="P64" s="27" t="b">
        <f>AND(C64="L",D64="Y")</f>
        <v>0</v>
      </c>
      <c r="Q64" s="27">
        <f>ROUND(E64*($AG$7/113)+($AG$6-$AG$5),0)</f>
        <v>36</v>
      </c>
      <c r="R64" s="91" t="s">
        <v>26</v>
      </c>
      <c r="S64" s="92" t="b">
        <f>AND(C64="L",D64="R")</f>
        <v>0</v>
      </c>
      <c r="T64" s="93">
        <f>ROUND(E64*($AI$7/113)+($AI$6-$AI$5),0)</f>
        <v>30</v>
      </c>
      <c r="U64" s="94" t="s">
        <v>45</v>
      </c>
      <c r="V64" s="94" t="b">
        <f>AND(C64="L",D64="B")</f>
        <v>0</v>
      </c>
      <c r="W64" s="95">
        <f>ROUND(E64*($AK$7/113)+($AK$6-$AK$5),0)</f>
        <v>15</v>
      </c>
      <c r="X64" s="96">
        <f>IF(G64,H64,0)+IF(J64,K64)+IF(P64,Q64)+IF(S64,T64)+IF(M64,N64)+IF(V64,W64)</f>
        <v>23</v>
      </c>
      <c r="Y64" s="26"/>
      <c r="Z64" s="57">
        <f>IF(X64&gt;18,1,0)</f>
        <v>1</v>
      </c>
      <c r="AA64" s="57">
        <f>IF(X64&gt;36,1,0)</f>
        <v>0</v>
      </c>
      <c r="AB64" s="57">
        <f>IF(X64&gt;54,1,0)</f>
        <v>0</v>
      </c>
      <c r="AC64" s="58">
        <f>SUM(Z64:AB64)</f>
        <v>1</v>
      </c>
    </row>
    <row r="65" spans="1:29" x14ac:dyDescent="0.25">
      <c r="A65" s="59"/>
      <c r="B65" s="26"/>
      <c r="C65" s="26"/>
      <c r="D65" s="26"/>
      <c r="E65" s="26"/>
      <c r="F65" s="59"/>
      <c r="G65" s="26"/>
      <c r="H65" s="26"/>
      <c r="I65" s="26"/>
      <c r="J65" s="26"/>
      <c r="K65" s="26"/>
      <c r="L65" s="26"/>
      <c r="M65" s="26"/>
      <c r="N65" s="60"/>
      <c r="O65" s="59"/>
      <c r="P65" s="26"/>
      <c r="Q65" s="26"/>
      <c r="R65" s="26"/>
      <c r="S65" s="26"/>
      <c r="T65" s="26"/>
      <c r="U65" s="26"/>
      <c r="V65" s="26"/>
      <c r="W65" s="60"/>
      <c r="X65" s="97"/>
      <c r="Y65" s="26"/>
      <c r="Z65" s="26"/>
      <c r="AA65" s="26"/>
      <c r="AB65" s="26"/>
      <c r="AC65" s="60"/>
    </row>
    <row r="66" spans="1:29" x14ac:dyDescent="0.25">
      <c r="A66" s="59"/>
      <c r="B66" s="26"/>
      <c r="C66" s="26"/>
      <c r="D66" s="26"/>
      <c r="E66" s="26"/>
      <c r="F66" s="59"/>
      <c r="G66" s="26"/>
      <c r="H66" s="26"/>
      <c r="I66" s="26"/>
      <c r="J66" s="26"/>
      <c r="K66" s="26"/>
      <c r="L66" s="26"/>
      <c r="M66" s="26"/>
      <c r="N66" s="60"/>
      <c r="O66" s="59"/>
      <c r="P66" s="26"/>
      <c r="Q66" s="26"/>
      <c r="R66" s="26"/>
      <c r="S66" s="26"/>
      <c r="T66" s="26"/>
      <c r="U66" s="26"/>
      <c r="V66" s="26"/>
      <c r="W66" s="60"/>
      <c r="X66" s="97"/>
      <c r="Y66" s="26"/>
      <c r="Z66" s="26"/>
      <c r="AA66" s="26"/>
      <c r="AB66" s="26"/>
      <c r="AC66" s="60"/>
    </row>
    <row r="67" spans="1:29" ht="15.75" thickBot="1" x14ac:dyDescent="0.3">
      <c r="A67" s="61"/>
      <c r="B67" s="62"/>
      <c r="C67" s="62"/>
      <c r="D67" s="62"/>
      <c r="E67" s="62"/>
      <c r="F67" s="61"/>
      <c r="G67" s="62"/>
      <c r="H67" s="62"/>
      <c r="I67" s="62"/>
      <c r="J67" s="62"/>
      <c r="K67" s="62"/>
      <c r="L67" s="62"/>
      <c r="M67" s="62"/>
      <c r="N67" s="63"/>
      <c r="O67" s="61"/>
      <c r="P67" s="62"/>
      <c r="Q67" s="62"/>
      <c r="R67" s="62"/>
      <c r="S67" s="62"/>
      <c r="T67" s="62"/>
      <c r="U67" s="62"/>
      <c r="V67" s="62"/>
      <c r="W67" s="63"/>
      <c r="X67" s="98"/>
      <c r="Y67" s="62"/>
      <c r="Z67" s="62"/>
      <c r="AA67" s="62"/>
      <c r="AB67" s="62"/>
      <c r="AC67" s="63"/>
    </row>
    <row r="68" spans="1:29" ht="15.75" thickBot="1" x14ac:dyDescent="0.3">
      <c r="A68" s="56">
        <f>'Score cards'!A68</f>
        <v>10</v>
      </c>
      <c r="B68" s="57" t="str">
        <f>'Score cards'!B68</f>
        <v>Magis Richard</v>
      </c>
      <c r="C68" s="57" t="str">
        <f>'Score cards'!C68</f>
        <v>M</v>
      </c>
      <c r="D68" s="57" t="str">
        <f>'Score cards'!D68</f>
        <v>Y</v>
      </c>
      <c r="E68" s="57">
        <f>'Score cards'!E68</f>
        <v>24.5</v>
      </c>
      <c r="F68" s="28" t="s">
        <v>23</v>
      </c>
      <c r="G68" s="27" t="b">
        <f>AND(C68="M",D68="Y")</f>
        <v>1</v>
      </c>
      <c r="H68" s="27">
        <f>ROUND(E68*($AF$7/113)+($AF$6-$AF$5),0)</f>
        <v>23</v>
      </c>
      <c r="I68" s="91" t="s">
        <v>24</v>
      </c>
      <c r="J68" s="92" t="b">
        <f>AND(C68="M",D68="R")</f>
        <v>0</v>
      </c>
      <c r="K68" s="93">
        <f>ROUND(E68*($AH$7/113)+($AH$6-$AH$5),0)</f>
        <v>18</v>
      </c>
      <c r="L68" s="94" t="s">
        <v>44</v>
      </c>
      <c r="M68" s="94" t="b">
        <f>AND(C68="M",D68="B")</f>
        <v>0</v>
      </c>
      <c r="N68" s="95">
        <f>ROUND(E68*($AJ$7/113)+($AJ$6-$AJ$5),0)</f>
        <v>6</v>
      </c>
      <c r="O68" s="28" t="s">
        <v>25</v>
      </c>
      <c r="P68" s="27" t="b">
        <f>AND(C68="L",D68="Y")</f>
        <v>0</v>
      </c>
      <c r="Q68" s="27">
        <f>ROUND(E68*($AG$7/113)+($AG$6-$AG$5),0)</f>
        <v>30</v>
      </c>
      <c r="R68" s="91" t="s">
        <v>26</v>
      </c>
      <c r="S68" s="92" t="b">
        <f>AND(C68="L",D68="R")</f>
        <v>0</v>
      </c>
      <c r="T68" s="93">
        <f>ROUND(E68*($AI$7/113)+($AI$6-$AI$5),0)</f>
        <v>24</v>
      </c>
      <c r="U68" s="94" t="s">
        <v>45</v>
      </c>
      <c r="V68" s="94" t="b">
        <f>AND(C68="L",D68="B")</f>
        <v>0</v>
      </c>
      <c r="W68" s="95">
        <f>ROUND(E68*($AK$7/113)+($AK$6-$AK$5),0)</f>
        <v>10</v>
      </c>
      <c r="X68" s="96">
        <f>IF(G68,H68,0)+IF(J68,K68)+IF(P68,Q68)+IF(S68,T68)+IF(M68,N68)+IF(V68,W68)</f>
        <v>23</v>
      </c>
      <c r="Y68" s="57"/>
      <c r="Z68" s="57">
        <f>IF(X68&gt;18,1,0)</f>
        <v>1</v>
      </c>
      <c r="AA68" s="57">
        <f>IF(X68&gt;36,1,0)</f>
        <v>0</v>
      </c>
      <c r="AB68" s="57">
        <f>IF(X68&gt;54,1,0)</f>
        <v>0</v>
      </c>
      <c r="AC68" s="58">
        <f>SUM(Z68:AB68)</f>
        <v>1</v>
      </c>
    </row>
    <row r="69" spans="1:29" x14ac:dyDescent="0.25">
      <c r="A69" s="59"/>
      <c r="B69" s="26"/>
      <c r="C69" s="26"/>
      <c r="D69" s="26"/>
      <c r="E69" s="26"/>
      <c r="F69" s="59"/>
      <c r="G69" s="26"/>
      <c r="H69" s="26"/>
      <c r="I69" s="26"/>
      <c r="J69" s="26"/>
      <c r="K69" s="26"/>
      <c r="L69" s="26"/>
      <c r="M69" s="26"/>
      <c r="N69" s="60"/>
      <c r="O69" s="59"/>
      <c r="P69" s="26"/>
      <c r="Q69" s="26"/>
      <c r="R69" s="26"/>
      <c r="S69" s="26"/>
      <c r="T69" s="26"/>
      <c r="U69" s="26"/>
      <c r="V69" s="26"/>
      <c r="W69" s="60"/>
      <c r="X69" s="97"/>
      <c r="Y69" s="26"/>
      <c r="Z69" s="26"/>
      <c r="AA69" s="26"/>
      <c r="AB69" s="26"/>
      <c r="AC69" s="60"/>
    </row>
    <row r="70" spans="1:29" ht="15.75" thickBot="1" x14ac:dyDescent="0.3">
      <c r="A70" s="59"/>
      <c r="B70" s="26"/>
      <c r="C70" s="26"/>
      <c r="D70" s="26"/>
      <c r="E70" s="26"/>
      <c r="F70" s="59"/>
      <c r="G70" s="26"/>
      <c r="H70" s="26"/>
      <c r="I70" s="26"/>
      <c r="J70" s="26"/>
      <c r="K70" s="26"/>
      <c r="L70" s="26"/>
      <c r="M70" s="26"/>
      <c r="N70" s="60"/>
      <c r="O70" s="59"/>
      <c r="P70" s="26"/>
      <c r="Q70" s="26"/>
      <c r="R70" s="26"/>
      <c r="S70" s="26"/>
      <c r="T70" s="26"/>
      <c r="U70" s="26"/>
      <c r="V70" s="26"/>
      <c r="W70" s="60"/>
      <c r="X70" s="97"/>
      <c r="Y70" s="26"/>
      <c r="Z70" s="26"/>
      <c r="AA70" s="26"/>
      <c r="AB70" s="26"/>
      <c r="AC70" s="60"/>
    </row>
    <row r="71" spans="1:29" ht="15.75" thickBot="1" x14ac:dyDescent="0.3">
      <c r="A71" s="59">
        <f>'Score cards'!A71</f>
        <v>0</v>
      </c>
      <c r="B71" s="26" t="str">
        <f>'Score cards'!B71</f>
        <v>Binon Robert</v>
      </c>
      <c r="C71" s="26" t="str">
        <f>'Score cards'!C71</f>
        <v>M</v>
      </c>
      <c r="D71" s="26" t="str">
        <f>'Score cards'!D71</f>
        <v>R</v>
      </c>
      <c r="E71" s="26">
        <f>'Score cards'!E71</f>
        <v>30.6</v>
      </c>
      <c r="F71" s="28" t="s">
        <v>23</v>
      </c>
      <c r="G71" s="27" t="b">
        <f>AND(C71="M",D71="Y")</f>
        <v>0</v>
      </c>
      <c r="H71" s="27">
        <f>ROUND(E71*($AF$7/113)+($AF$6-$AF$5),0)</f>
        <v>29</v>
      </c>
      <c r="I71" s="91" t="s">
        <v>24</v>
      </c>
      <c r="J71" s="92" t="b">
        <f>AND(C71="M",D71="R")</f>
        <v>1</v>
      </c>
      <c r="K71" s="93">
        <f>ROUND(E71*($AH$7/113)+($AH$6-$AH$5),0)</f>
        <v>24</v>
      </c>
      <c r="L71" s="94" t="s">
        <v>44</v>
      </c>
      <c r="M71" s="94" t="b">
        <f>AND(C71="M",D71="B")</f>
        <v>0</v>
      </c>
      <c r="N71" s="95">
        <f>ROUND(E71*($AJ$7/113)+($AJ$6-$AJ$5),0)</f>
        <v>12</v>
      </c>
      <c r="O71" s="28" t="s">
        <v>25</v>
      </c>
      <c r="P71" s="27" t="b">
        <f>AND(C71="L",D71="Y")</f>
        <v>0</v>
      </c>
      <c r="Q71" s="27">
        <f>ROUND(E71*($AG$7/113)+($AG$6-$AG$5),0)</f>
        <v>37</v>
      </c>
      <c r="R71" s="91" t="s">
        <v>26</v>
      </c>
      <c r="S71" s="92" t="b">
        <f>AND(C71="L",D71="R")</f>
        <v>0</v>
      </c>
      <c r="T71" s="93">
        <f>ROUND(E71*($AI$7/113)+($AI$6-$AI$5),0)</f>
        <v>30</v>
      </c>
      <c r="U71" s="94" t="s">
        <v>45</v>
      </c>
      <c r="V71" s="94" t="b">
        <f>AND(C71="L",D71="B")</f>
        <v>0</v>
      </c>
      <c r="W71" s="95">
        <f>ROUND(E71*($AK$7/113)+($AK$6-$AK$5),0)</f>
        <v>15</v>
      </c>
      <c r="X71" s="96">
        <f>IF(G71,H71,0)+IF(J71,K71)+IF(P71,Q71)+IF(S71,T71)+IF(M71,N71)+IF(V71,W71)</f>
        <v>24</v>
      </c>
      <c r="Y71" s="26"/>
      <c r="Z71" s="57">
        <f>IF(X71&gt;18,1,0)</f>
        <v>1</v>
      </c>
      <c r="AA71" s="57">
        <f>IF(X71&gt;36,1,0)</f>
        <v>0</v>
      </c>
      <c r="AB71" s="57">
        <f>IF(X71&gt;54,1,0)</f>
        <v>0</v>
      </c>
      <c r="AC71" s="58">
        <f>SUM(Z71:AB71)</f>
        <v>1</v>
      </c>
    </row>
    <row r="72" spans="1:29" x14ac:dyDescent="0.25">
      <c r="A72" s="59"/>
      <c r="B72" s="26"/>
      <c r="C72" s="26"/>
      <c r="D72" s="26"/>
      <c r="E72" s="26"/>
      <c r="F72" s="59"/>
      <c r="G72" s="26"/>
      <c r="H72" s="26"/>
      <c r="I72" s="26"/>
      <c r="J72" s="26"/>
      <c r="K72" s="26"/>
      <c r="L72" s="26"/>
      <c r="M72" s="26"/>
      <c r="N72" s="60"/>
      <c r="O72" s="59"/>
      <c r="P72" s="26"/>
      <c r="Q72" s="26"/>
      <c r="R72" s="26"/>
      <c r="S72" s="26"/>
      <c r="T72" s="26"/>
      <c r="U72" s="26"/>
      <c r="V72" s="26"/>
      <c r="W72" s="60"/>
      <c r="X72" s="97"/>
      <c r="Y72" s="26"/>
      <c r="Z72" s="26"/>
      <c r="AA72" s="26"/>
      <c r="AB72" s="26"/>
      <c r="AC72" s="60"/>
    </row>
    <row r="73" spans="1:29" x14ac:dyDescent="0.25">
      <c r="A73" s="59"/>
      <c r="B73" s="26"/>
      <c r="C73" s="26"/>
      <c r="D73" s="26"/>
      <c r="E73" s="26"/>
      <c r="F73" s="59"/>
      <c r="G73" s="26"/>
      <c r="H73" s="26"/>
      <c r="I73" s="26"/>
      <c r="J73" s="26"/>
      <c r="K73" s="26"/>
      <c r="L73" s="26"/>
      <c r="M73" s="26"/>
      <c r="N73" s="60"/>
      <c r="O73" s="59"/>
      <c r="P73" s="26"/>
      <c r="Q73" s="26"/>
      <c r="R73" s="26"/>
      <c r="S73" s="26"/>
      <c r="T73" s="26"/>
      <c r="U73" s="26"/>
      <c r="V73" s="26"/>
      <c r="W73" s="60"/>
      <c r="X73" s="97"/>
      <c r="Y73" s="26"/>
      <c r="Z73" s="26"/>
      <c r="AA73" s="26"/>
      <c r="AB73" s="26"/>
      <c r="AC73" s="60"/>
    </row>
    <row r="74" spans="1:29" ht="15.75" thickBot="1" x14ac:dyDescent="0.3">
      <c r="A74" s="61"/>
      <c r="B74" s="62"/>
      <c r="C74" s="62"/>
      <c r="D74" s="62"/>
      <c r="E74" s="62"/>
      <c r="F74" s="61"/>
      <c r="G74" s="62"/>
      <c r="H74" s="62"/>
      <c r="I74" s="62"/>
      <c r="J74" s="62"/>
      <c r="K74" s="62"/>
      <c r="L74" s="62"/>
      <c r="M74" s="62"/>
      <c r="N74" s="63"/>
      <c r="O74" s="61"/>
      <c r="P74" s="62"/>
      <c r="Q74" s="62"/>
      <c r="R74" s="62"/>
      <c r="S74" s="62"/>
      <c r="T74" s="62"/>
      <c r="U74" s="62"/>
      <c r="V74" s="62"/>
      <c r="W74" s="63"/>
      <c r="X74" s="98"/>
      <c r="Y74" s="62"/>
      <c r="Z74" s="62"/>
      <c r="AA74" s="62"/>
      <c r="AB74" s="62"/>
      <c r="AC74" s="63"/>
    </row>
    <row r="75" spans="1:29" ht="15.75" thickBot="1" x14ac:dyDescent="0.3">
      <c r="A75" s="56">
        <f>'Score cards'!A75</f>
        <v>11</v>
      </c>
      <c r="B75" s="57" t="str">
        <f>'Score cards'!B75</f>
        <v>Bormans Carine</v>
      </c>
      <c r="C75" s="57" t="str">
        <f>'Score cards'!C75</f>
        <v>L</v>
      </c>
      <c r="D75" s="57" t="str">
        <f>'Score cards'!D75</f>
        <v>R</v>
      </c>
      <c r="E75" s="57">
        <f>'Score cards'!E75</f>
        <v>21.9</v>
      </c>
      <c r="F75" s="28" t="s">
        <v>23</v>
      </c>
      <c r="G75" s="27" t="b">
        <f>AND(C75="M",D75="Y")</f>
        <v>0</v>
      </c>
      <c r="H75" s="27">
        <f>ROUND(E75*($AF$7/113)+($AF$6-$AF$5),0)</f>
        <v>20</v>
      </c>
      <c r="I75" s="91" t="s">
        <v>24</v>
      </c>
      <c r="J75" s="92" t="b">
        <f>AND(C75="M",D75="R")</f>
        <v>0</v>
      </c>
      <c r="K75" s="93">
        <f>ROUND(E75*($AH$7/113)+($AH$6-$AH$5),0)</f>
        <v>15</v>
      </c>
      <c r="L75" s="94" t="s">
        <v>44</v>
      </c>
      <c r="M75" s="94" t="b">
        <f>AND(C75="M",D75="B")</f>
        <v>0</v>
      </c>
      <c r="N75" s="95">
        <f>ROUND(E75*($AJ$7/113)+($AJ$6-$AJ$5),0)</f>
        <v>4</v>
      </c>
      <c r="O75" s="28" t="s">
        <v>25</v>
      </c>
      <c r="P75" s="27" t="b">
        <f>AND(C75="L",D75="Y")</f>
        <v>0</v>
      </c>
      <c r="Q75" s="27">
        <f>ROUND(E75*($AG$7/113)+($AG$6-$AG$5),0)</f>
        <v>27</v>
      </c>
      <c r="R75" s="91" t="s">
        <v>26</v>
      </c>
      <c r="S75" s="92" t="b">
        <f>AND(C75="L",D75="R")</f>
        <v>1</v>
      </c>
      <c r="T75" s="93">
        <f>ROUND(E75*($AI$7/113)+($AI$6-$AI$5),0)</f>
        <v>21</v>
      </c>
      <c r="U75" s="94" t="s">
        <v>45</v>
      </c>
      <c r="V75" s="94" t="b">
        <f>AND(C75="L",D75="B")</f>
        <v>0</v>
      </c>
      <c r="W75" s="95">
        <f>ROUND(E75*($AK$7/113)+($AK$6-$AK$5),0)</f>
        <v>8</v>
      </c>
      <c r="X75" s="96">
        <f>IF(G75,H75,0)+IF(J75,K75)+IF(P75,Q75)+IF(S75,T75)+IF(M75,N75)+IF(V75,W75)</f>
        <v>21</v>
      </c>
      <c r="Y75" s="57"/>
      <c r="Z75" s="57">
        <f>IF(X75&gt;18,1,0)</f>
        <v>1</v>
      </c>
      <c r="AA75" s="57">
        <f>IF(X75&gt;36,1,0)</f>
        <v>0</v>
      </c>
      <c r="AB75" s="57">
        <f>IF(X75&gt;54,1,0)</f>
        <v>0</v>
      </c>
      <c r="AC75" s="58">
        <f>SUM(Z75:AB75)</f>
        <v>1</v>
      </c>
    </row>
    <row r="76" spans="1:29" x14ac:dyDescent="0.25">
      <c r="A76" s="59"/>
      <c r="B76" s="26"/>
      <c r="C76" s="26"/>
      <c r="D76" s="26"/>
      <c r="E76" s="26"/>
      <c r="F76" s="59"/>
      <c r="G76" s="26"/>
      <c r="H76" s="26"/>
      <c r="I76" s="26"/>
      <c r="J76" s="26"/>
      <c r="K76" s="26"/>
      <c r="L76" s="26"/>
      <c r="M76" s="26"/>
      <c r="N76" s="60"/>
      <c r="O76" s="59"/>
      <c r="P76" s="26"/>
      <c r="Q76" s="26"/>
      <c r="R76" s="26"/>
      <c r="S76" s="26"/>
      <c r="T76" s="26"/>
      <c r="U76" s="26"/>
      <c r="V76" s="26"/>
      <c r="W76" s="60"/>
      <c r="X76" s="97"/>
      <c r="Y76" s="26"/>
      <c r="Z76" s="26"/>
      <c r="AA76" s="26"/>
      <c r="AB76" s="26"/>
      <c r="AC76" s="60"/>
    </row>
    <row r="77" spans="1:29" ht="15.75" thickBot="1" x14ac:dyDescent="0.3">
      <c r="A77" s="59"/>
      <c r="B77" s="26"/>
      <c r="C77" s="26"/>
      <c r="D77" s="26"/>
      <c r="E77" s="26"/>
      <c r="F77" s="59"/>
      <c r="G77" s="26"/>
      <c r="H77" s="26"/>
      <c r="I77" s="26"/>
      <c r="J77" s="26"/>
      <c r="K77" s="26"/>
      <c r="L77" s="26"/>
      <c r="M77" s="26"/>
      <c r="N77" s="60"/>
      <c r="O77" s="59"/>
      <c r="P77" s="26"/>
      <c r="Q77" s="26"/>
      <c r="R77" s="26"/>
      <c r="S77" s="26"/>
      <c r="T77" s="26"/>
      <c r="U77" s="26"/>
      <c r="V77" s="26"/>
      <c r="W77" s="60"/>
      <c r="X77" s="97"/>
      <c r="Y77" s="26"/>
      <c r="Z77" s="26"/>
      <c r="AA77" s="26"/>
      <c r="AB77" s="26"/>
      <c r="AC77" s="60"/>
    </row>
    <row r="78" spans="1:29" ht="15.75" thickBot="1" x14ac:dyDescent="0.3">
      <c r="A78" s="59">
        <f>'Score cards'!A78</f>
        <v>0</v>
      </c>
      <c r="B78" s="26" t="str">
        <f>'Score cards'!B78</f>
        <v>Duboutay Michel</v>
      </c>
      <c r="C78" s="26" t="str">
        <f>'Score cards'!C78</f>
        <v>M</v>
      </c>
      <c r="D78" s="26" t="str">
        <f>'Score cards'!D78</f>
        <v>Y</v>
      </c>
      <c r="E78" s="26">
        <f>'Score cards'!E78</f>
        <v>24.5</v>
      </c>
      <c r="F78" s="28" t="s">
        <v>23</v>
      </c>
      <c r="G78" s="27" t="b">
        <f>AND(C78="M",D78="Y")</f>
        <v>1</v>
      </c>
      <c r="H78" s="27">
        <f>ROUND(E78*($AF$7/113)+($AF$6-$AF$5),0)</f>
        <v>23</v>
      </c>
      <c r="I78" s="91" t="s">
        <v>24</v>
      </c>
      <c r="J78" s="92" t="b">
        <f>AND(C78="M",D78="R")</f>
        <v>0</v>
      </c>
      <c r="K78" s="93">
        <f>ROUND(E78*($AH$7/113)+($AH$6-$AH$5),0)</f>
        <v>18</v>
      </c>
      <c r="L78" s="94" t="s">
        <v>44</v>
      </c>
      <c r="M78" s="94" t="b">
        <f>AND(C78="M",D78="B")</f>
        <v>0</v>
      </c>
      <c r="N78" s="95">
        <f>ROUND(E78*($AJ$7/113)+($AJ$6-$AJ$5),0)</f>
        <v>6</v>
      </c>
      <c r="O78" s="28" t="s">
        <v>25</v>
      </c>
      <c r="P78" s="27" t="b">
        <f>AND(C78="L",D78="Y")</f>
        <v>0</v>
      </c>
      <c r="Q78" s="27">
        <f>ROUND(E78*($AG$7/113)+($AG$6-$AG$5),0)</f>
        <v>30</v>
      </c>
      <c r="R78" s="91" t="s">
        <v>26</v>
      </c>
      <c r="S78" s="92" t="b">
        <f>AND(C78="L",D78="R")</f>
        <v>0</v>
      </c>
      <c r="T78" s="93">
        <f>ROUND(E78*($AI$7/113)+($AI$6-$AI$5),0)</f>
        <v>24</v>
      </c>
      <c r="U78" s="94" t="s">
        <v>45</v>
      </c>
      <c r="V78" s="94" t="b">
        <f>AND(C78="L",D78="B")</f>
        <v>0</v>
      </c>
      <c r="W78" s="95">
        <f>ROUND(E78*($AK$7/113)+($AK$6-$AK$5),0)</f>
        <v>10</v>
      </c>
      <c r="X78" s="96">
        <f>IF(G78,H78,0)+IF(J78,K78)+IF(P78,Q78)+IF(S78,T78)+IF(M78,N78)+IF(V78,W78)</f>
        <v>23</v>
      </c>
      <c r="Y78" s="26"/>
      <c r="Z78" s="57">
        <f>IF(X78&gt;18,1,0)</f>
        <v>1</v>
      </c>
      <c r="AA78" s="57">
        <f>IF(X78&gt;36,1,0)</f>
        <v>0</v>
      </c>
      <c r="AB78" s="57">
        <f>IF(X78&gt;54,1,0)</f>
        <v>0</v>
      </c>
      <c r="AC78" s="58">
        <f>SUM(Z78:AB78)</f>
        <v>1</v>
      </c>
    </row>
    <row r="79" spans="1:29" x14ac:dyDescent="0.25">
      <c r="A79" s="59"/>
      <c r="B79" s="26"/>
      <c r="C79" s="26"/>
      <c r="D79" s="26"/>
      <c r="E79" s="26"/>
      <c r="F79" s="59"/>
      <c r="G79" s="26"/>
      <c r="H79" s="26"/>
      <c r="I79" s="26"/>
      <c r="J79" s="26"/>
      <c r="K79" s="26"/>
      <c r="L79" s="26"/>
      <c r="M79" s="26"/>
      <c r="N79" s="60"/>
      <c r="O79" s="59"/>
      <c r="P79" s="26"/>
      <c r="Q79" s="26"/>
      <c r="R79" s="26"/>
      <c r="S79" s="26"/>
      <c r="T79" s="26"/>
      <c r="U79" s="26"/>
      <c r="V79" s="26"/>
      <c r="W79" s="60"/>
      <c r="X79" s="97"/>
      <c r="Y79" s="26"/>
      <c r="Z79" s="26"/>
      <c r="AA79" s="26"/>
      <c r="AB79" s="26"/>
      <c r="AC79" s="60"/>
    </row>
    <row r="80" spans="1:29" x14ac:dyDescent="0.25">
      <c r="A80" s="59"/>
      <c r="B80" s="26"/>
      <c r="C80" s="26"/>
      <c r="D80" s="26"/>
      <c r="E80" s="26"/>
      <c r="F80" s="59"/>
      <c r="G80" s="26"/>
      <c r="H80" s="26"/>
      <c r="I80" s="26"/>
      <c r="J80" s="26"/>
      <c r="K80" s="26"/>
      <c r="L80" s="26"/>
      <c r="M80" s="26"/>
      <c r="N80" s="60"/>
      <c r="O80" s="59"/>
      <c r="P80" s="26"/>
      <c r="Q80" s="26"/>
      <c r="R80" s="26"/>
      <c r="S80" s="26"/>
      <c r="T80" s="26"/>
      <c r="U80" s="26"/>
      <c r="V80" s="26"/>
      <c r="W80" s="60"/>
      <c r="X80" s="97"/>
      <c r="Y80" s="26"/>
      <c r="Z80" s="26"/>
      <c r="AA80" s="26"/>
      <c r="AB80" s="26"/>
      <c r="AC80" s="60"/>
    </row>
    <row r="81" spans="1:29" ht="15.75" thickBot="1" x14ac:dyDescent="0.3">
      <c r="A81" s="61"/>
      <c r="B81" s="62"/>
      <c r="C81" s="62"/>
      <c r="D81" s="62"/>
      <c r="E81" s="62"/>
      <c r="F81" s="61"/>
      <c r="G81" s="62"/>
      <c r="H81" s="62"/>
      <c r="I81" s="62"/>
      <c r="J81" s="62"/>
      <c r="K81" s="62"/>
      <c r="L81" s="62"/>
      <c r="M81" s="62"/>
      <c r="N81" s="63"/>
      <c r="O81" s="61"/>
      <c r="P81" s="62"/>
      <c r="Q81" s="62"/>
      <c r="R81" s="62"/>
      <c r="S81" s="62"/>
      <c r="T81" s="62"/>
      <c r="U81" s="62"/>
      <c r="V81" s="62"/>
      <c r="W81" s="63"/>
      <c r="X81" s="98"/>
      <c r="Y81" s="62"/>
      <c r="Z81" s="62"/>
      <c r="AA81" s="62"/>
      <c r="AB81" s="62"/>
      <c r="AC81" s="63"/>
    </row>
    <row r="82" spans="1:29" ht="15.75" thickBot="1" x14ac:dyDescent="0.3">
      <c r="A82" s="56">
        <f>'Score cards'!A82</f>
        <v>12</v>
      </c>
      <c r="B82" s="57" t="str">
        <f>'Score cards'!B82</f>
        <v>Lambert Thomas</v>
      </c>
      <c r="C82" s="57" t="str">
        <f>'Score cards'!C82</f>
        <v>M</v>
      </c>
      <c r="D82" s="57" t="str">
        <f>'Score cards'!D82</f>
        <v>Y</v>
      </c>
      <c r="E82" s="57">
        <f>'Score cards'!E82</f>
        <v>20.9</v>
      </c>
      <c r="F82" s="28" t="s">
        <v>23</v>
      </c>
      <c r="G82" s="27" t="b">
        <f>AND(C82="M",D82="Y")</f>
        <v>1</v>
      </c>
      <c r="H82" s="27">
        <f>ROUND(E82*($AF$7/113)+($AF$6-$AF$5),0)</f>
        <v>19</v>
      </c>
      <c r="I82" s="91" t="s">
        <v>24</v>
      </c>
      <c r="J82" s="92" t="b">
        <f>AND(C82="M",D82="R")</f>
        <v>0</v>
      </c>
      <c r="K82" s="93">
        <f>ROUND(E82*($AH$7/113)+($AH$6-$AH$5),0)</f>
        <v>14</v>
      </c>
      <c r="L82" s="94" t="s">
        <v>44</v>
      </c>
      <c r="M82" s="94" t="b">
        <f>AND(C82="M",D82="B")</f>
        <v>0</v>
      </c>
      <c r="N82" s="95">
        <f>ROUND(E82*($AJ$7/113)+($AJ$6-$AJ$5),0)</f>
        <v>3</v>
      </c>
      <c r="O82" s="28" t="s">
        <v>25</v>
      </c>
      <c r="P82" s="27" t="b">
        <f>AND(C82="L",D82="Y")</f>
        <v>0</v>
      </c>
      <c r="Q82" s="27">
        <f>ROUND(E82*($AG$7/113)+($AG$6-$AG$5),0)</f>
        <v>26</v>
      </c>
      <c r="R82" s="91" t="s">
        <v>26</v>
      </c>
      <c r="S82" s="92" t="b">
        <f>AND(C82="L",D82="R")</f>
        <v>0</v>
      </c>
      <c r="T82" s="93">
        <f>ROUND(E82*($AI$7/113)+($AI$6-$AI$5),0)</f>
        <v>20</v>
      </c>
      <c r="U82" s="94" t="s">
        <v>45</v>
      </c>
      <c r="V82" s="94" t="b">
        <f>AND(C82="L",D82="B")</f>
        <v>0</v>
      </c>
      <c r="W82" s="95">
        <f>ROUND(E82*($AK$7/113)+($AK$6-$AK$5),0)</f>
        <v>7</v>
      </c>
      <c r="X82" s="96">
        <f>IF(G82,H82,0)+IF(J82,K82)+IF(P82,Q82)+IF(S82,T82)+IF(M82,N82)+IF(V82,W82)</f>
        <v>19</v>
      </c>
      <c r="Y82" s="57"/>
      <c r="Z82" s="57">
        <f>IF(X82&gt;18,1,0)</f>
        <v>1</v>
      </c>
      <c r="AA82" s="57">
        <f>IF(X82&gt;36,1,0)</f>
        <v>0</v>
      </c>
      <c r="AB82" s="57">
        <f>IF(X82&gt;54,1,0)</f>
        <v>0</v>
      </c>
      <c r="AC82" s="58">
        <f>SUM(Z82:AB82)</f>
        <v>1</v>
      </c>
    </row>
    <row r="83" spans="1:29" x14ac:dyDescent="0.25">
      <c r="A83" s="59"/>
      <c r="B83" s="26"/>
      <c r="C83" s="26"/>
      <c r="D83" s="26"/>
      <c r="E83" s="26"/>
      <c r="F83" s="59"/>
      <c r="G83" s="26"/>
      <c r="H83" s="26"/>
      <c r="I83" s="26"/>
      <c r="J83" s="26"/>
      <c r="K83" s="26"/>
      <c r="L83" s="26"/>
      <c r="M83" s="26"/>
      <c r="N83" s="60"/>
      <c r="O83" s="59"/>
      <c r="P83" s="26"/>
      <c r="Q83" s="26"/>
      <c r="R83" s="26"/>
      <c r="S83" s="26"/>
      <c r="T83" s="26"/>
      <c r="U83" s="26"/>
      <c r="V83" s="26"/>
      <c r="W83" s="60"/>
      <c r="X83" s="97"/>
      <c r="Y83" s="26"/>
      <c r="Z83" s="26"/>
      <c r="AA83" s="26"/>
      <c r="AB83" s="26"/>
      <c r="AC83" s="60"/>
    </row>
    <row r="84" spans="1:29" ht="15.75" thickBot="1" x14ac:dyDescent="0.3">
      <c r="A84" s="59"/>
      <c r="B84" s="26"/>
      <c r="C84" s="26"/>
      <c r="D84" s="26"/>
      <c r="E84" s="26"/>
      <c r="F84" s="59"/>
      <c r="G84" s="26"/>
      <c r="H84" s="26"/>
      <c r="I84" s="26"/>
      <c r="J84" s="26"/>
      <c r="K84" s="26"/>
      <c r="L84" s="26"/>
      <c r="M84" s="26"/>
      <c r="N84" s="60"/>
      <c r="O84" s="59"/>
      <c r="P84" s="26"/>
      <c r="Q84" s="26"/>
      <c r="R84" s="26"/>
      <c r="S84" s="26"/>
      <c r="T84" s="26"/>
      <c r="U84" s="26"/>
      <c r="V84" s="26"/>
      <c r="W84" s="60"/>
      <c r="X84" s="97"/>
      <c r="Y84" s="26"/>
      <c r="Z84" s="26"/>
      <c r="AA84" s="26"/>
      <c r="AB84" s="26"/>
      <c r="AC84" s="60"/>
    </row>
    <row r="85" spans="1:29" ht="15.75" thickBot="1" x14ac:dyDescent="0.3">
      <c r="A85" s="59">
        <f>'Score cards'!A85</f>
        <v>0</v>
      </c>
      <c r="B85" s="26" t="str">
        <f>'Score cards'!B85</f>
        <v>Guest</v>
      </c>
      <c r="C85" s="26">
        <f>'Score cards'!C85</f>
        <v>0</v>
      </c>
      <c r="D85" s="26">
        <f>'Score cards'!D85</f>
        <v>0</v>
      </c>
      <c r="E85" s="26">
        <f>'Score cards'!E85</f>
        <v>0</v>
      </c>
      <c r="F85" s="28" t="s">
        <v>23</v>
      </c>
      <c r="G85" s="27" t="b">
        <f>AND(C85="M",D85="Y")</f>
        <v>0</v>
      </c>
      <c r="H85" s="27">
        <f>ROUND(E85*($AF$7/113)+($AF$6-$AF$5),0)</f>
        <v>-3</v>
      </c>
      <c r="I85" s="91" t="s">
        <v>24</v>
      </c>
      <c r="J85" s="92" t="b">
        <f>AND(C85="M",D85="R")</f>
        <v>0</v>
      </c>
      <c r="K85" s="93">
        <f>ROUND(E85*($AH$7/113)+($AH$6-$AH$5),0)</f>
        <v>-6</v>
      </c>
      <c r="L85" s="94" t="s">
        <v>44</v>
      </c>
      <c r="M85" s="94" t="b">
        <f>AND(C85="M",D85="B")</f>
        <v>0</v>
      </c>
      <c r="N85" s="95">
        <f>ROUND(E85*($AJ$7/113)+($AJ$6-$AJ$5),0)</f>
        <v>-14</v>
      </c>
      <c r="O85" s="28" t="s">
        <v>25</v>
      </c>
      <c r="P85" s="27" t="b">
        <f>AND(C85="L",D85="Y")</f>
        <v>0</v>
      </c>
      <c r="Q85" s="27">
        <f>ROUND(E85*($AG$7/113)+($AG$6-$AG$5),0)</f>
        <v>3</v>
      </c>
      <c r="R85" s="91" t="s">
        <v>26</v>
      </c>
      <c r="S85" s="92" t="b">
        <f>AND(C85="L",D85="R")</f>
        <v>0</v>
      </c>
      <c r="T85" s="93">
        <f>ROUND(E85*($AI$7/113)+($AI$6-$AI$5),0)</f>
        <v>-2</v>
      </c>
      <c r="U85" s="94" t="s">
        <v>45</v>
      </c>
      <c r="V85" s="94" t="b">
        <f>AND(C85="L",D85="B")</f>
        <v>0</v>
      </c>
      <c r="W85" s="95">
        <f>ROUND(E85*($AK$7/113)+($AK$6-$AK$5),0)</f>
        <v>-12</v>
      </c>
      <c r="X85" s="96">
        <f>IF(G85,H85,0)+IF(J85,K85)+IF(P85,Q85)+IF(S85,T85)+IF(M85,N85)+IF(V85,W85)</f>
        <v>0</v>
      </c>
      <c r="Y85" s="26"/>
      <c r="Z85" s="57">
        <f>IF(X85&gt;18,1,0)</f>
        <v>0</v>
      </c>
      <c r="AA85" s="57">
        <f>IF(X85&gt;36,1,0)</f>
        <v>0</v>
      </c>
      <c r="AB85" s="57">
        <f>IF(X85&gt;54,1,0)</f>
        <v>0</v>
      </c>
      <c r="AC85" s="58">
        <f>SUM(Z85:AB85)</f>
        <v>0</v>
      </c>
    </row>
    <row r="86" spans="1:29" x14ac:dyDescent="0.25">
      <c r="A86" s="59"/>
      <c r="B86" s="26"/>
      <c r="C86" s="26"/>
      <c r="D86" s="26"/>
      <c r="E86" s="26"/>
      <c r="F86" s="59"/>
      <c r="G86" s="26"/>
      <c r="H86" s="26"/>
      <c r="I86" s="26"/>
      <c r="J86" s="26"/>
      <c r="K86" s="26"/>
      <c r="L86" s="26"/>
      <c r="M86" s="26"/>
      <c r="N86" s="60"/>
      <c r="O86" s="59"/>
      <c r="P86" s="26"/>
      <c r="Q86" s="26"/>
      <c r="R86" s="26"/>
      <c r="S86" s="26"/>
      <c r="T86" s="26"/>
      <c r="U86" s="26"/>
      <c r="V86" s="26"/>
      <c r="W86" s="60"/>
      <c r="X86" s="97"/>
      <c r="Y86" s="26"/>
      <c r="Z86" s="26"/>
      <c r="AA86" s="26"/>
      <c r="AB86" s="26"/>
      <c r="AC86" s="60"/>
    </row>
    <row r="87" spans="1:29" x14ac:dyDescent="0.25">
      <c r="A87" s="59"/>
      <c r="B87" s="26"/>
      <c r="C87" s="26"/>
      <c r="D87" s="26"/>
      <c r="E87" s="26"/>
      <c r="F87" s="59"/>
      <c r="G87" s="26"/>
      <c r="H87" s="26"/>
      <c r="I87" s="26"/>
      <c r="J87" s="26"/>
      <c r="K87" s="26"/>
      <c r="L87" s="26"/>
      <c r="M87" s="26"/>
      <c r="N87" s="60"/>
      <c r="O87" s="59"/>
      <c r="P87" s="26"/>
      <c r="Q87" s="26"/>
      <c r="R87" s="26"/>
      <c r="S87" s="26"/>
      <c r="T87" s="26"/>
      <c r="U87" s="26"/>
      <c r="V87" s="26"/>
      <c r="W87" s="60"/>
      <c r="X87" s="97"/>
      <c r="Y87" s="26"/>
      <c r="Z87" s="26"/>
      <c r="AA87" s="26"/>
      <c r="AB87" s="26"/>
      <c r="AC87" s="60"/>
    </row>
    <row r="88" spans="1:29" ht="15.75" thickBot="1" x14ac:dyDescent="0.3">
      <c r="A88" s="61"/>
      <c r="B88" s="62"/>
      <c r="C88" s="62"/>
      <c r="D88" s="62"/>
      <c r="E88" s="62"/>
      <c r="F88" s="61"/>
      <c r="G88" s="62"/>
      <c r="H88" s="62"/>
      <c r="I88" s="62"/>
      <c r="J88" s="62"/>
      <c r="K88" s="62"/>
      <c r="L88" s="62"/>
      <c r="M88" s="62"/>
      <c r="N88" s="63"/>
      <c r="O88" s="61"/>
      <c r="P88" s="62"/>
      <c r="Q88" s="62"/>
      <c r="R88" s="62"/>
      <c r="S88" s="62"/>
      <c r="T88" s="62"/>
      <c r="U88" s="62"/>
      <c r="V88" s="62"/>
      <c r="W88" s="63"/>
      <c r="X88" s="98"/>
      <c r="Y88" s="62"/>
      <c r="Z88" s="62"/>
      <c r="AA88" s="62"/>
      <c r="AB88" s="62"/>
      <c r="AC88" s="63"/>
    </row>
    <row r="89" spans="1:29" ht="15.75" thickBot="1" x14ac:dyDescent="0.3">
      <c r="A89" s="56">
        <f>'Score cards'!A89</f>
        <v>13</v>
      </c>
      <c r="B89" s="57" t="str">
        <f>'Score cards'!B89</f>
        <v>Dembour Jean-Paul</v>
      </c>
      <c r="C89" s="57" t="str">
        <f>'Score cards'!C89</f>
        <v>M</v>
      </c>
      <c r="D89" s="57" t="str">
        <f>'Score cards'!D89</f>
        <v>R</v>
      </c>
      <c r="E89" s="57">
        <f>'Score cards'!E89</f>
        <v>20.9</v>
      </c>
      <c r="F89" s="28" t="s">
        <v>23</v>
      </c>
      <c r="G89" s="27" t="b">
        <f>AND(C89="M",D89="Y")</f>
        <v>0</v>
      </c>
      <c r="H89" s="27">
        <f>ROUND(E89*($AF$7/113)+($AF$6-$AF$5),0)</f>
        <v>19</v>
      </c>
      <c r="I89" s="91" t="s">
        <v>24</v>
      </c>
      <c r="J89" s="92" t="b">
        <f>AND(C89="M",D89="R")</f>
        <v>1</v>
      </c>
      <c r="K89" s="93">
        <f>ROUND(E89*($AH$7/113)+($AH$6-$AH$5),0)</f>
        <v>14</v>
      </c>
      <c r="L89" s="94" t="s">
        <v>44</v>
      </c>
      <c r="M89" s="94" t="b">
        <f>AND(C89="M",D89="B")</f>
        <v>0</v>
      </c>
      <c r="N89" s="95">
        <f>ROUND(E89*($AJ$7/113)+($AJ$6-$AJ$5),0)</f>
        <v>3</v>
      </c>
      <c r="O89" s="28" t="s">
        <v>25</v>
      </c>
      <c r="P89" s="27" t="b">
        <f>AND(C89="L",D89="Y")</f>
        <v>0</v>
      </c>
      <c r="Q89" s="27">
        <f>ROUND(E89*($AG$7/113)+($AG$6-$AG$5),0)</f>
        <v>26</v>
      </c>
      <c r="R89" s="91" t="s">
        <v>26</v>
      </c>
      <c r="S89" s="92" t="b">
        <f>AND(C89="L",D89="R")</f>
        <v>0</v>
      </c>
      <c r="T89" s="93">
        <f>ROUND(E89*($AI$7/113)+($AI$6-$AI$5),0)</f>
        <v>20</v>
      </c>
      <c r="U89" s="94" t="s">
        <v>45</v>
      </c>
      <c r="V89" s="94" t="b">
        <f>AND(C89="L",D89="B")</f>
        <v>0</v>
      </c>
      <c r="W89" s="95">
        <f>ROUND(E89*($AK$7/113)+($AK$6-$AK$5),0)</f>
        <v>7</v>
      </c>
      <c r="X89" s="96">
        <f>IF(G89,H89,0)+IF(J89,K89)+IF(P89,Q89)+IF(S89,T89)+IF(M89,N89)+IF(V89,W89)</f>
        <v>14</v>
      </c>
      <c r="Y89" s="57"/>
      <c r="Z89" s="57">
        <f>IF(X89&gt;18,1,0)</f>
        <v>0</v>
      </c>
      <c r="AA89" s="57">
        <f>IF(X89&gt;36,1,0)</f>
        <v>0</v>
      </c>
      <c r="AB89" s="57">
        <f>IF(X89&gt;54,1,0)</f>
        <v>0</v>
      </c>
      <c r="AC89" s="58">
        <f>SUM(Z89:AB89)</f>
        <v>0</v>
      </c>
    </row>
    <row r="90" spans="1:29" x14ac:dyDescent="0.25">
      <c r="A90" s="59"/>
      <c r="B90" s="26"/>
      <c r="C90" s="26"/>
      <c r="D90" s="26"/>
      <c r="E90" s="26"/>
      <c r="F90" s="59"/>
      <c r="G90" s="26"/>
      <c r="H90" s="26"/>
      <c r="I90" s="26"/>
      <c r="J90" s="26"/>
      <c r="K90" s="26"/>
      <c r="L90" s="26"/>
      <c r="M90" s="26"/>
      <c r="N90" s="60"/>
      <c r="O90" s="59"/>
      <c r="P90" s="26"/>
      <c r="Q90" s="26"/>
      <c r="R90" s="26"/>
      <c r="S90" s="26"/>
      <c r="T90" s="26"/>
      <c r="U90" s="26"/>
      <c r="V90" s="26"/>
      <c r="W90" s="60"/>
      <c r="X90" s="97"/>
      <c r="Y90" s="26"/>
      <c r="Z90" s="26"/>
      <c r="AA90" s="26"/>
      <c r="AB90" s="26"/>
      <c r="AC90" s="60"/>
    </row>
    <row r="91" spans="1:29" ht="15.75" thickBot="1" x14ac:dyDescent="0.3">
      <c r="A91" s="59"/>
      <c r="B91" s="26"/>
      <c r="C91" s="26"/>
      <c r="D91" s="26"/>
      <c r="E91" s="26"/>
      <c r="F91" s="59"/>
      <c r="G91" s="26"/>
      <c r="H91" s="26"/>
      <c r="I91" s="26"/>
      <c r="J91" s="26"/>
      <c r="K91" s="26"/>
      <c r="L91" s="26"/>
      <c r="M91" s="26"/>
      <c r="N91" s="60"/>
      <c r="O91" s="59"/>
      <c r="P91" s="26"/>
      <c r="Q91" s="26"/>
      <c r="R91" s="26"/>
      <c r="S91" s="26"/>
      <c r="T91" s="26"/>
      <c r="U91" s="26"/>
      <c r="V91" s="26"/>
      <c r="W91" s="60"/>
      <c r="X91" s="97"/>
      <c r="Y91" s="26"/>
      <c r="Z91" s="26"/>
      <c r="AA91" s="26"/>
      <c r="AB91" s="26"/>
      <c r="AC91" s="60"/>
    </row>
    <row r="92" spans="1:29" ht="15.75" thickBot="1" x14ac:dyDescent="0.3">
      <c r="A92" s="59">
        <f>'Score cards'!A92</f>
        <v>0</v>
      </c>
      <c r="B92" s="26" t="str">
        <f>'Score cards'!B92</f>
        <v>Deroitte Marie-Paul</v>
      </c>
      <c r="C92" s="26" t="str">
        <f>'Score cards'!C92</f>
        <v>L</v>
      </c>
      <c r="D92" s="26" t="str">
        <f>'Score cards'!D92</f>
        <v>R</v>
      </c>
      <c r="E92" s="26">
        <f>'Score cards'!E92</f>
        <v>29.1</v>
      </c>
      <c r="F92" s="28" t="s">
        <v>23</v>
      </c>
      <c r="G92" s="27" t="b">
        <f>AND(C92="M",D92="Y")</f>
        <v>0</v>
      </c>
      <c r="H92" s="27">
        <f>ROUND(E92*($AF$7/113)+($AF$6-$AF$5),0)</f>
        <v>28</v>
      </c>
      <c r="I92" s="91" t="s">
        <v>24</v>
      </c>
      <c r="J92" s="92" t="b">
        <f>AND(C92="M",D92="R")</f>
        <v>0</v>
      </c>
      <c r="K92" s="93">
        <f>ROUND(E92*($AH$7/113)+($AH$6-$AH$5),0)</f>
        <v>22</v>
      </c>
      <c r="L92" s="94" t="s">
        <v>44</v>
      </c>
      <c r="M92" s="94" t="b">
        <f>AND(C92="M",D92="B")</f>
        <v>0</v>
      </c>
      <c r="N92" s="95">
        <f>ROUND(E92*($AJ$7/113)+($AJ$6-$AJ$5),0)</f>
        <v>10</v>
      </c>
      <c r="O92" s="28" t="s">
        <v>25</v>
      </c>
      <c r="P92" s="27" t="b">
        <f>AND(C92="L",D92="Y")</f>
        <v>0</v>
      </c>
      <c r="Q92" s="27">
        <f>ROUND(E92*($AG$7/113)+($AG$6-$AG$5),0)</f>
        <v>35</v>
      </c>
      <c r="R92" s="91" t="s">
        <v>26</v>
      </c>
      <c r="S92" s="92" t="b">
        <f>AND(C92="L",D92="R")</f>
        <v>1</v>
      </c>
      <c r="T92" s="93">
        <f>ROUND(E92*($AI$7/113)+($AI$6-$AI$5),0)</f>
        <v>29</v>
      </c>
      <c r="U92" s="94" t="s">
        <v>45</v>
      </c>
      <c r="V92" s="94" t="b">
        <f>AND(C92="L",D92="B")</f>
        <v>0</v>
      </c>
      <c r="W92" s="95">
        <f>ROUND(E92*($AK$7/113)+($AK$6-$AK$5),0)</f>
        <v>14</v>
      </c>
      <c r="X92" s="96">
        <f>IF(G92,H92,0)+IF(J92,K92)+IF(P92,Q92)+IF(S92,T92)+IF(M92,N92)+IF(V92,W92)</f>
        <v>29</v>
      </c>
      <c r="Y92" s="26"/>
      <c r="Z92" s="57">
        <f>IF(X92&gt;18,1,0)</f>
        <v>1</v>
      </c>
      <c r="AA92" s="57">
        <f>IF(X92&gt;36,1,0)</f>
        <v>0</v>
      </c>
      <c r="AB92" s="57">
        <f>IF(X92&gt;54,1,0)</f>
        <v>0</v>
      </c>
      <c r="AC92" s="58">
        <f>SUM(Z92:AB92)</f>
        <v>1</v>
      </c>
    </row>
    <row r="93" spans="1:29" x14ac:dyDescent="0.25">
      <c r="A93" s="59"/>
      <c r="B93" s="26"/>
      <c r="C93" s="26"/>
      <c r="D93" s="26"/>
      <c r="E93" s="26"/>
      <c r="F93" s="59"/>
      <c r="G93" s="26"/>
      <c r="H93" s="26"/>
      <c r="I93" s="26"/>
      <c r="J93" s="26"/>
      <c r="K93" s="26"/>
      <c r="L93" s="26"/>
      <c r="M93" s="26"/>
      <c r="N93" s="60"/>
      <c r="O93" s="59"/>
      <c r="P93" s="26"/>
      <c r="Q93" s="26"/>
      <c r="R93" s="26"/>
      <c r="S93" s="26"/>
      <c r="T93" s="26"/>
      <c r="U93" s="26"/>
      <c r="V93" s="26"/>
      <c r="W93" s="60"/>
      <c r="X93" s="97"/>
      <c r="Y93" s="26"/>
      <c r="Z93" s="26"/>
      <c r="AA93" s="26"/>
      <c r="AB93" s="26"/>
      <c r="AC93" s="60"/>
    </row>
    <row r="94" spans="1:29" x14ac:dyDescent="0.25">
      <c r="A94" s="59"/>
      <c r="B94" s="26"/>
      <c r="C94" s="26"/>
      <c r="D94" s="26"/>
      <c r="E94" s="26"/>
      <c r="F94" s="59"/>
      <c r="G94" s="26"/>
      <c r="H94" s="26"/>
      <c r="I94" s="26"/>
      <c r="J94" s="26"/>
      <c r="K94" s="26"/>
      <c r="L94" s="26"/>
      <c r="M94" s="26"/>
      <c r="N94" s="60"/>
      <c r="O94" s="59"/>
      <c r="P94" s="26"/>
      <c r="Q94" s="26"/>
      <c r="R94" s="26"/>
      <c r="S94" s="26"/>
      <c r="T94" s="26"/>
      <c r="U94" s="26"/>
      <c r="V94" s="26"/>
      <c r="W94" s="60"/>
      <c r="X94" s="97"/>
      <c r="Y94" s="26"/>
      <c r="Z94" s="26"/>
      <c r="AA94" s="26"/>
      <c r="AB94" s="26"/>
      <c r="AC94" s="60"/>
    </row>
    <row r="95" spans="1:29" ht="15.75" thickBot="1" x14ac:dyDescent="0.3">
      <c r="A95" s="61"/>
      <c r="B95" s="62"/>
      <c r="C95" s="62"/>
      <c r="D95" s="62"/>
      <c r="E95" s="62"/>
      <c r="F95" s="61"/>
      <c r="G95" s="62"/>
      <c r="H95" s="62"/>
      <c r="I95" s="62"/>
      <c r="J95" s="62"/>
      <c r="K95" s="62"/>
      <c r="L95" s="62"/>
      <c r="M95" s="62"/>
      <c r="N95" s="63"/>
      <c r="O95" s="61"/>
      <c r="P95" s="62"/>
      <c r="Q95" s="62"/>
      <c r="R95" s="62"/>
      <c r="S95" s="62"/>
      <c r="T95" s="62"/>
      <c r="U95" s="62"/>
      <c r="V95" s="62"/>
      <c r="W95" s="63"/>
      <c r="X95" s="98"/>
      <c r="Y95" s="62"/>
      <c r="Z95" s="62"/>
      <c r="AA95" s="62"/>
      <c r="AB95" s="62"/>
      <c r="AC95" s="63"/>
    </row>
    <row r="96" spans="1:29" ht="15.75" thickBot="1" x14ac:dyDescent="0.3">
      <c r="A96" s="56">
        <f>'Score cards'!A96</f>
        <v>14</v>
      </c>
      <c r="B96" s="57" t="str">
        <f>'Score cards'!B96</f>
        <v>Troisfontaine Jean-Claude</v>
      </c>
      <c r="C96" s="57" t="str">
        <f>'Score cards'!C96</f>
        <v>M</v>
      </c>
      <c r="D96" s="57" t="str">
        <f>'Score cards'!D96</f>
        <v>R</v>
      </c>
      <c r="E96" s="57">
        <f>'Score cards'!E96</f>
        <v>32.6</v>
      </c>
      <c r="F96" s="28" t="s">
        <v>23</v>
      </c>
      <c r="G96" s="27" t="b">
        <f>AND(C96="M",D96="Y")</f>
        <v>0</v>
      </c>
      <c r="H96" s="27">
        <f>ROUND(E96*($AF$7/113)+($AF$6-$AF$5),0)</f>
        <v>31</v>
      </c>
      <c r="I96" s="91" t="s">
        <v>24</v>
      </c>
      <c r="J96" s="92" t="b">
        <f>AND(C96="M",D96="R")</f>
        <v>1</v>
      </c>
      <c r="K96" s="93">
        <f>ROUND(E96*($AH$7/113)+($AH$6-$AH$5),0)</f>
        <v>26</v>
      </c>
      <c r="L96" s="94" t="s">
        <v>44</v>
      </c>
      <c r="M96" s="94" t="b">
        <f>AND(C96="M",D96="B")</f>
        <v>0</v>
      </c>
      <c r="N96" s="95">
        <f>ROUND(E96*($AJ$7/113)+($AJ$6-$AJ$5),0)</f>
        <v>13</v>
      </c>
      <c r="O96" s="28" t="s">
        <v>25</v>
      </c>
      <c r="P96" s="27" t="b">
        <f>AND(C96="L",D96="Y")</f>
        <v>0</v>
      </c>
      <c r="Q96" s="27">
        <f>ROUND(E96*($AG$7/113)+($AG$6-$AG$5),0)</f>
        <v>39</v>
      </c>
      <c r="R96" s="91" t="s">
        <v>26</v>
      </c>
      <c r="S96" s="92" t="b">
        <f>AND(C96="L",D96="R")</f>
        <v>0</v>
      </c>
      <c r="T96" s="93">
        <f>ROUND(E96*($AI$7/113)+($AI$6-$AI$5),0)</f>
        <v>33</v>
      </c>
      <c r="U96" s="94" t="s">
        <v>45</v>
      </c>
      <c r="V96" s="94" t="b">
        <f>AND(C96="L",D96="B")</f>
        <v>0</v>
      </c>
      <c r="W96" s="95">
        <f>ROUND(E96*($AK$7/113)+($AK$6-$AK$5),0)</f>
        <v>17</v>
      </c>
      <c r="X96" s="96">
        <f>IF(G96,H96,0)+IF(J96,K96)+IF(P96,Q96)+IF(S96,T96)+IF(M96,N96)+IF(V96,W96)</f>
        <v>26</v>
      </c>
      <c r="Y96" s="57"/>
      <c r="Z96" s="57">
        <f>IF(X96&gt;18,1,0)</f>
        <v>1</v>
      </c>
      <c r="AA96" s="57">
        <f>IF(X96&gt;36,1,0)</f>
        <v>0</v>
      </c>
      <c r="AB96" s="57">
        <f>IF(X96&gt;54,1,0)</f>
        <v>0</v>
      </c>
      <c r="AC96" s="58">
        <f>SUM(Z96:AB96)</f>
        <v>1</v>
      </c>
    </row>
    <row r="97" spans="1:29" x14ac:dyDescent="0.25">
      <c r="A97" s="59"/>
      <c r="B97" s="26"/>
      <c r="C97" s="26"/>
      <c r="D97" s="26"/>
      <c r="E97" s="26"/>
      <c r="F97" s="59"/>
      <c r="G97" s="26"/>
      <c r="H97" s="26"/>
      <c r="I97" s="26"/>
      <c r="J97" s="26"/>
      <c r="K97" s="26"/>
      <c r="L97" s="26"/>
      <c r="M97" s="26"/>
      <c r="N97" s="60"/>
      <c r="O97" s="59"/>
      <c r="P97" s="26"/>
      <c r="Q97" s="26"/>
      <c r="R97" s="26"/>
      <c r="S97" s="26"/>
      <c r="T97" s="26"/>
      <c r="U97" s="26"/>
      <c r="V97" s="26"/>
      <c r="W97" s="60"/>
      <c r="X97" s="97"/>
      <c r="Y97" s="26"/>
      <c r="Z97" s="26"/>
      <c r="AA97" s="26"/>
      <c r="AB97" s="26"/>
      <c r="AC97" s="60"/>
    </row>
    <row r="98" spans="1:29" ht="15.75" thickBot="1" x14ac:dyDescent="0.3">
      <c r="A98" s="59"/>
      <c r="B98" s="26"/>
      <c r="C98" s="26"/>
      <c r="D98" s="26"/>
      <c r="E98" s="26"/>
      <c r="F98" s="59"/>
      <c r="G98" s="26"/>
      <c r="H98" s="26"/>
      <c r="I98" s="26"/>
      <c r="J98" s="26"/>
      <c r="K98" s="26"/>
      <c r="L98" s="26"/>
      <c r="M98" s="26"/>
      <c r="N98" s="60"/>
      <c r="O98" s="59"/>
      <c r="P98" s="26"/>
      <c r="Q98" s="26"/>
      <c r="R98" s="26"/>
      <c r="S98" s="26"/>
      <c r="T98" s="26"/>
      <c r="U98" s="26"/>
      <c r="V98" s="26"/>
      <c r="W98" s="60"/>
      <c r="X98" s="97"/>
      <c r="Y98" s="26"/>
      <c r="Z98" s="26"/>
      <c r="AA98" s="26"/>
      <c r="AB98" s="26"/>
      <c r="AC98" s="60"/>
    </row>
    <row r="99" spans="1:29" ht="15.75" thickBot="1" x14ac:dyDescent="0.3">
      <c r="A99" s="59">
        <f>'Score cards'!A99</f>
        <v>0</v>
      </c>
      <c r="B99" s="26" t="str">
        <f>'Score cards'!B99</f>
        <v>Genette Philippe</v>
      </c>
      <c r="C99" s="26" t="str">
        <f>'Score cards'!C99</f>
        <v>M</v>
      </c>
      <c r="D99" s="26" t="str">
        <f>'Score cards'!D99</f>
        <v>B</v>
      </c>
      <c r="E99" s="26">
        <f>'Score cards'!E99</f>
        <v>54</v>
      </c>
      <c r="F99" s="28" t="s">
        <v>23</v>
      </c>
      <c r="G99" s="27" t="b">
        <f>AND(C99="M",D99="Y")</f>
        <v>0</v>
      </c>
      <c r="H99" s="27">
        <f>ROUND(E99*($AF$7/113)+($AF$6-$AF$5),0)</f>
        <v>54</v>
      </c>
      <c r="I99" s="91" t="s">
        <v>24</v>
      </c>
      <c r="J99" s="92" t="b">
        <f>AND(C99="M",D99="R")</f>
        <v>0</v>
      </c>
      <c r="K99" s="93">
        <f>ROUND(E99*($AH$7/113)+($AH$6-$AH$5),0)</f>
        <v>47</v>
      </c>
      <c r="L99" s="94" t="s">
        <v>44</v>
      </c>
      <c r="M99" s="94" t="b">
        <f>AND(C99="M",D99="B")</f>
        <v>1</v>
      </c>
      <c r="N99" s="95">
        <f>ROUND(E99*($AJ$7/113)+($AJ$6-$AJ$5),0)</f>
        <v>31</v>
      </c>
      <c r="O99" s="28" t="s">
        <v>25</v>
      </c>
      <c r="P99" s="27" t="b">
        <f>AND(C99="L",D99="Y")</f>
        <v>0</v>
      </c>
      <c r="Q99" s="27">
        <f>ROUND(E99*($AG$7/113)+($AG$6-$AG$5),0)</f>
        <v>63</v>
      </c>
      <c r="R99" s="91" t="s">
        <v>26</v>
      </c>
      <c r="S99" s="92" t="b">
        <f>AND(C99="L",D99="R")</f>
        <v>0</v>
      </c>
      <c r="T99" s="93">
        <f>ROUND(E99*($AI$7/113)+($AI$6-$AI$5),0)</f>
        <v>55</v>
      </c>
      <c r="U99" s="94" t="s">
        <v>45</v>
      </c>
      <c r="V99" s="94" t="b">
        <f>AND(C99="L",D99="B")</f>
        <v>0</v>
      </c>
      <c r="W99" s="95">
        <f>ROUND(E99*($AK$7/113)+($AK$6-$AK$5),0)</f>
        <v>36</v>
      </c>
      <c r="X99" s="96">
        <f>IF(G99,H99,0)+IF(J99,K99)+IF(P99,Q99)+IF(S99,T99)+IF(M99,N99)+IF(V99,W99)</f>
        <v>31</v>
      </c>
      <c r="Y99" s="26"/>
      <c r="Z99" s="57">
        <f>IF(X99&gt;18,1,0)</f>
        <v>1</v>
      </c>
      <c r="AA99" s="57">
        <f>IF(X99&gt;36,1,0)</f>
        <v>0</v>
      </c>
      <c r="AB99" s="57">
        <f>IF(X99&gt;54,1,0)</f>
        <v>0</v>
      </c>
      <c r="AC99" s="58">
        <f>SUM(Z99:AB99)</f>
        <v>1</v>
      </c>
    </row>
    <row r="100" spans="1:29" x14ac:dyDescent="0.25">
      <c r="A100" s="59"/>
      <c r="B100" s="26"/>
      <c r="C100" s="26"/>
      <c r="D100" s="26"/>
      <c r="E100" s="26"/>
      <c r="F100" s="59"/>
      <c r="G100" s="26"/>
      <c r="H100" s="26"/>
      <c r="I100" s="26"/>
      <c r="J100" s="26"/>
      <c r="K100" s="26"/>
      <c r="L100" s="26"/>
      <c r="M100" s="26"/>
      <c r="N100" s="60"/>
      <c r="O100" s="59"/>
      <c r="P100" s="26"/>
      <c r="Q100" s="26"/>
      <c r="R100" s="26"/>
      <c r="S100" s="26"/>
      <c r="T100" s="26"/>
      <c r="U100" s="26"/>
      <c r="V100" s="26"/>
      <c r="W100" s="60"/>
      <c r="X100" s="97"/>
      <c r="Y100" s="26"/>
      <c r="Z100" s="26"/>
      <c r="AA100" s="26"/>
      <c r="AB100" s="26"/>
      <c r="AC100" s="60"/>
    </row>
    <row r="101" spans="1:29" x14ac:dyDescent="0.25">
      <c r="A101" s="59"/>
      <c r="B101" s="26"/>
      <c r="C101" s="26"/>
      <c r="D101" s="26"/>
      <c r="E101" s="26"/>
      <c r="F101" s="59"/>
      <c r="G101" s="26"/>
      <c r="H101" s="26"/>
      <c r="I101" s="26"/>
      <c r="J101" s="26"/>
      <c r="K101" s="26"/>
      <c r="L101" s="26"/>
      <c r="M101" s="26"/>
      <c r="N101" s="60"/>
      <c r="O101" s="59"/>
      <c r="P101" s="26"/>
      <c r="Q101" s="26"/>
      <c r="R101" s="26"/>
      <c r="S101" s="26"/>
      <c r="T101" s="26"/>
      <c r="U101" s="26"/>
      <c r="V101" s="26"/>
      <c r="W101" s="60"/>
      <c r="X101" s="97"/>
      <c r="Y101" s="26"/>
      <c r="Z101" s="26"/>
      <c r="AA101" s="26"/>
      <c r="AB101" s="26"/>
      <c r="AC101" s="60"/>
    </row>
    <row r="102" spans="1:29" ht="15.75" thickBot="1" x14ac:dyDescent="0.3">
      <c r="A102" s="61"/>
      <c r="B102" s="62"/>
      <c r="C102" s="62"/>
      <c r="D102" s="62"/>
      <c r="E102" s="62"/>
      <c r="F102" s="61"/>
      <c r="G102" s="62"/>
      <c r="H102" s="62"/>
      <c r="I102" s="62"/>
      <c r="J102" s="62"/>
      <c r="K102" s="62"/>
      <c r="L102" s="62"/>
      <c r="M102" s="62"/>
      <c r="N102" s="63"/>
      <c r="O102" s="61"/>
      <c r="P102" s="62"/>
      <c r="Q102" s="62"/>
      <c r="R102" s="62"/>
      <c r="S102" s="62"/>
      <c r="T102" s="62"/>
      <c r="U102" s="62"/>
      <c r="V102" s="62"/>
      <c r="W102" s="63"/>
      <c r="X102" s="98"/>
      <c r="Y102" s="62"/>
      <c r="Z102" s="62"/>
      <c r="AA102" s="62"/>
      <c r="AB102" s="62"/>
      <c r="AC102" s="63"/>
    </row>
    <row r="103" spans="1:29" ht="15.75" thickBot="1" x14ac:dyDescent="0.3">
      <c r="A103" s="56">
        <f>'Score cards'!A103</f>
        <v>15</v>
      </c>
      <c r="B103" s="57" t="str">
        <f>'Score cards'!B103</f>
        <v>Munnix Maryline</v>
      </c>
      <c r="C103" s="57" t="str">
        <f>'Score cards'!C103</f>
        <v>L</v>
      </c>
      <c r="D103" s="57" t="str">
        <f>'Score cards'!D103</f>
        <v>R</v>
      </c>
      <c r="E103" s="57">
        <f>'Score cards'!E103</f>
        <v>28</v>
      </c>
      <c r="F103" s="28" t="s">
        <v>23</v>
      </c>
      <c r="G103" s="27" t="b">
        <f>AND(C103="M",D103="Y")</f>
        <v>0</v>
      </c>
      <c r="H103" s="27">
        <f>ROUND(E103*($AF$7/113)+($AF$6-$AF$5),0)</f>
        <v>26</v>
      </c>
      <c r="I103" s="91" t="s">
        <v>24</v>
      </c>
      <c r="J103" s="92" t="b">
        <f>AND(C103="M",D103="R")</f>
        <v>0</v>
      </c>
      <c r="K103" s="93">
        <f>ROUND(E103*($AH$7/113)+($AH$6-$AH$5),0)</f>
        <v>21</v>
      </c>
      <c r="L103" s="94" t="s">
        <v>44</v>
      </c>
      <c r="M103" s="94" t="b">
        <f>AND(C103="M",D103="B")</f>
        <v>0</v>
      </c>
      <c r="N103" s="95">
        <f>ROUND(E103*($AJ$7/113)+($AJ$6-$AJ$5),0)</f>
        <v>9</v>
      </c>
      <c r="O103" s="28" t="s">
        <v>25</v>
      </c>
      <c r="P103" s="27" t="b">
        <f>AND(C103="L",D103="Y")</f>
        <v>0</v>
      </c>
      <c r="Q103" s="27">
        <f>ROUND(E103*($AG$7/113)+($AG$6-$AG$5),0)</f>
        <v>34</v>
      </c>
      <c r="R103" s="91" t="s">
        <v>26</v>
      </c>
      <c r="S103" s="92" t="b">
        <f>AND(C103="L",D103="R")</f>
        <v>1</v>
      </c>
      <c r="T103" s="93">
        <f>ROUND(E103*($AI$7/113)+($AI$6-$AI$5),0)</f>
        <v>28</v>
      </c>
      <c r="U103" s="94" t="s">
        <v>45</v>
      </c>
      <c r="V103" s="94" t="b">
        <f>AND(C103="L",D103="B")</f>
        <v>0</v>
      </c>
      <c r="W103" s="95">
        <f>ROUND(E103*($AK$7/113)+($AK$6-$AK$5),0)</f>
        <v>13</v>
      </c>
      <c r="X103" s="96">
        <f>IF(G103,H103,0)+IF(J103,K103)+IF(P103,Q103)+IF(S103,T103)+IF(M103,N103)+IF(V103,W103)</f>
        <v>28</v>
      </c>
      <c r="Y103" s="57"/>
      <c r="Z103" s="57">
        <f>IF(X103&gt;18,1,0)</f>
        <v>1</v>
      </c>
      <c r="AA103" s="57">
        <f>IF(X103&gt;36,1,0)</f>
        <v>0</v>
      </c>
      <c r="AB103" s="57">
        <f>IF(X103&gt;54,1,0)</f>
        <v>0</v>
      </c>
      <c r="AC103" s="58">
        <f>SUM(Z103:AB103)</f>
        <v>1</v>
      </c>
    </row>
    <row r="104" spans="1:29" x14ac:dyDescent="0.25">
      <c r="A104" s="59"/>
      <c r="B104" s="26"/>
      <c r="C104" s="26"/>
      <c r="D104" s="26"/>
      <c r="E104" s="26"/>
      <c r="F104" s="59"/>
      <c r="G104" s="26"/>
      <c r="H104" s="26"/>
      <c r="I104" s="26"/>
      <c r="J104" s="26"/>
      <c r="K104" s="26"/>
      <c r="L104" s="26"/>
      <c r="M104" s="26"/>
      <c r="N104" s="60"/>
      <c r="O104" s="59"/>
      <c r="P104" s="26"/>
      <c r="Q104" s="26"/>
      <c r="R104" s="26"/>
      <c r="S104" s="26"/>
      <c r="T104" s="26"/>
      <c r="U104" s="26"/>
      <c r="V104" s="26"/>
      <c r="W104" s="60"/>
      <c r="X104" s="97"/>
      <c r="Y104" s="26"/>
      <c r="Z104" s="26"/>
      <c r="AA104" s="26"/>
      <c r="AB104" s="26"/>
      <c r="AC104" s="60"/>
    </row>
    <row r="105" spans="1:29" ht="15.75" thickBot="1" x14ac:dyDescent="0.3">
      <c r="A105" s="59"/>
      <c r="B105" s="26"/>
      <c r="C105" s="26"/>
      <c r="D105" s="26"/>
      <c r="E105" s="26"/>
      <c r="F105" s="59"/>
      <c r="G105" s="26"/>
      <c r="H105" s="26"/>
      <c r="I105" s="26"/>
      <c r="J105" s="26"/>
      <c r="K105" s="26"/>
      <c r="L105" s="26"/>
      <c r="M105" s="26"/>
      <c r="N105" s="60"/>
      <c r="O105" s="59"/>
      <c r="P105" s="26"/>
      <c r="Q105" s="26"/>
      <c r="R105" s="26"/>
      <c r="S105" s="26"/>
      <c r="T105" s="26"/>
      <c r="U105" s="26"/>
      <c r="V105" s="26"/>
      <c r="W105" s="60"/>
      <c r="X105" s="97"/>
      <c r="Y105" s="26"/>
      <c r="Z105" s="26"/>
      <c r="AA105" s="26"/>
      <c r="AB105" s="26"/>
      <c r="AC105" s="60"/>
    </row>
    <row r="106" spans="1:29" ht="15.75" thickBot="1" x14ac:dyDescent="0.3">
      <c r="A106" s="59">
        <f>'Score cards'!A106</f>
        <v>0</v>
      </c>
      <c r="B106" s="26" t="str">
        <f>'Score cards'!B106</f>
        <v>Vanbockstal Evelyne</v>
      </c>
      <c r="C106" s="26" t="str">
        <f>'Score cards'!C106</f>
        <v>L</v>
      </c>
      <c r="D106" s="26" t="str">
        <f>'Score cards'!D106</f>
        <v>R</v>
      </c>
      <c r="E106" s="26">
        <f>'Score cards'!E106</f>
        <v>32.5</v>
      </c>
      <c r="F106" s="28" t="s">
        <v>23</v>
      </c>
      <c r="G106" s="27" t="b">
        <f>AND(C106="M",D106="Y")</f>
        <v>0</v>
      </c>
      <c r="H106" s="27">
        <f>ROUND(E106*($AF$7/113)+($AF$6-$AF$5),0)</f>
        <v>31</v>
      </c>
      <c r="I106" s="91" t="s">
        <v>24</v>
      </c>
      <c r="J106" s="92" t="b">
        <f>AND(C106="M",D106="R")</f>
        <v>0</v>
      </c>
      <c r="K106" s="93">
        <f>ROUND(E106*($AH$7/113)+($AH$6-$AH$5),0)</f>
        <v>26</v>
      </c>
      <c r="L106" s="94" t="s">
        <v>44</v>
      </c>
      <c r="M106" s="94" t="b">
        <f>AND(C106="M",D106="B")</f>
        <v>0</v>
      </c>
      <c r="N106" s="95">
        <f>ROUND(E106*($AJ$7/113)+($AJ$6-$AJ$5),0)</f>
        <v>13</v>
      </c>
      <c r="O106" s="28" t="s">
        <v>25</v>
      </c>
      <c r="P106" s="27" t="b">
        <f>AND(C106="L",D106="Y")</f>
        <v>0</v>
      </c>
      <c r="Q106" s="27">
        <f>ROUND(E106*($AG$7/113)+($AG$6-$AG$5),0)</f>
        <v>39</v>
      </c>
      <c r="R106" s="91" t="s">
        <v>26</v>
      </c>
      <c r="S106" s="92" t="b">
        <f>AND(C106="L",D106="R")</f>
        <v>1</v>
      </c>
      <c r="T106" s="93">
        <f>ROUND(E106*($AI$7/113)+($AI$6-$AI$5),0)</f>
        <v>32</v>
      </c>
      <c r="U106" s="94" t="s">
        <v>45</v>
      </c>
      <c r="V106" s="94" t="b">
        <f>AND(C106="L",D106="B")</f>
        <v>0</v>
      </c>
      <c r="W106" s="95">
        <f>ROUND(E106*($AK$7/113)+($AK$6-$AK$5),0)</f>
        <v>17</v>
      </c>
      <c r="X106" s="96">
        <f>IF(G106,H106,0)+IF(J106,K106)+IF(P106,Q106)+IF(S106,T106)+IF(M106,N106)+IF(V106,W106)</f>
        <v>32</v>
      </c>
      <c r="Y106" s="26"/>
      <c r="Z106" s="57">
        <f>IF(X106&gt;18,1,0)</f>
        <v>1</v>
      </c>
      <c r="AA106" s="57">
        <f>IF(X106&gt;36,1,0)</f>
        <v>0</v>
      </c>
      <c r="AB106" s="57">
        <f>IF(X106&gt;54,1,0)</f>
        <v>0</v>
      </c>
      <c r="AC106" s="58">
        <f>SUM(Z106:AB106)</f>
        <v>1</v>
      </c>
    </row>
    <row r="107" spans="1:29" x14ac:dyDescent="0.25">
      <c r="A107" s="59"/>
      <c r="B107" s="26"/>
      <c r="C107" s="26"/>
      <c r="D107" s="26"/>
      <c r="E107" s="26"/>
      <c r="F107" s="59"/>
      <c r="G107" s="26"/>
      <c r="H107" s="26"/>
      <c r="I107" s="26"/>
      <c r="J107" s="26"/>
      <c r="K107" s="26"/>
      <c r="L107" s="26"/>
      <c r="M107" s="26"/>
      <c r="N107" s="60"/>
      <c r="O107" s="59"/>
      <c r="P107" s="26"/>
      <c r="Q107" s="26"/>
      <c r="R107" s="26"/>
      <c r="S107" s="26"/>
      <c r="T107" s="26"/>
      <c r="U107" s="26"/>
      <c r="V107" s="26"/>
      <c r="W107" s="60"/>
      <c r="X107" s="97"/>
      <c r="Y107" s="26"/>
      <c r="Z107" s="26"/>
      <c r="AA107" s="26"/>
      <c r="AB107" s="26"/>
      <c r="AC107" s="60"/>
    </row>
    <row r="108" spans="1:29" x14ac:dyDescent="0.25">
      <c r="A108" s="59"/>
      <c r="B108" s="26"/>
      <c r="C108" s="26"/>
      <c r="D108" s="26"/>
      <c r="E108" s="26"/>
      <c r="F108" s="59"/>
      <c r="G108" s="26"/>
      <c r="H108" s="26"/>
      <c r="I108" s="26"/>
      <c r="J108" s="26"/>
      <c r="K108" s="26"/>
      <c r="L108" s="26"/>
      <c r="M108" s="26"/>
      <c r="N108" s="60"/>
      <c r="O108" s="59"/>
      <c r="P108" s="26"/>
      <c r="Q108" s="26"/>
      <c r="R108" s="26"/>
      <c r="S108" s="26"/>
      <c r="T108" s="26"/>
      <c r="U108" s="26"/>
      <c r="V108" s="26"/>
      <c r="W108" s="60"/>
      <c r="X108" s="97"/>
      <c r="Y108" s="26"/>
      <c r="Z108" s="26"/>
      <c r="AA108" s="26"/>
      <c r="AB108" s="26"/>
      <c r="AC108" s="60"/>
    </row>
    <row r="109" spans="1:29" ht="15.75" thickBot="1" x14ac:dyDescent="0.3">
      <c r="A109" s="61"/>
      <c r="B109" s="62"/>
      <c r="C109" s="62"/>
      <c r="D109" s="62"/>
      <c r="E109" s="62"/>
      <c r="F109" s="61"/>
      <c r="G109" s="62"/>
      <c r="H109" s="62"/>
      <c r="I109" s="62"/>
      <c r="J109" s="62"/>
      <c r="K109" s="62"/>
      <c r="L109" s="62"/>
      <c r="M109" s="62"/>
      <c r="N109" s="63"/>
      <c r="O109" s="61"/>
      <c r="P109" s="62"/>
      <c r="Q109" s="62"/>
      <c r="R109" s="62"/>
      <c r="S109" s="62"/>
      <c r="T109" s="62"/>
      <c r="U109" s="62"/>
      <c r="V109" s="62"/>
      <c r="W109" s="63"/>
      <c r="X109" s="98"/>
      <c r="Y109" s="62"/>
      <c r="Z109" s="62"/>
      <c r="AA109" s="62"/>
      <c r="AB109" s="62"/>
      <c r="AC109" s="63"/>
    </row>
    <row r="110" spans="1:29" ht="15.75" thickBot="1" x14ac:dyDescent="0.3">
      <c r="A110" s="56">
        <f>'Score cards'!A110</f>
        <v>16</v>
      </c>
      <c r="B110" s="57" t="str">
        <f>'Score cards'!B110</f>
        <v>Sluysmans Daniel</v>
      </c>
      <c r="C110" s="57" t="str">
        <f>'Score cards'!C110</f>
        <v>M</v>
      </c>
      <c r="D110" s="57" t="str">
        <f>'Score cards'!D110</f>
        <v>Y</v>
      </c>
      <c r="E110" s="57">
        <f>'Score cards'!E110</f>
        <v>19.100000000000001</v>
      </c>
      <c r="F110" s="28" t="s">
        <v>23</v>
      </c>
      <c r="G110" s="27" t="b">
        <f>AND(C110="M",D110="Y")</f>
        <v>1</v>
      </c>
      <c r="H110" s="27">
        <f>ROUND(E110*($AF$7/113)+($AF$6-$AF$5),0)</f>
        <v>17</v>
      </c>
      <c r="I110" s="91" t="s">
        <v>24</v>
      </c>
      <c r="J110" s="92" t="b">
        <f>AND(C110="M",D110="R")</f>
        <v>0</v>
      </c>
      <c r="K110" s="93">
        <f>ROUND(E110*($AH$7/113)+($AH$6-$AH$5),0)</f>
        <v>12</v>
      </c>
      <c r="L110" s="94" t="s">
        <v>44</v>
      </c>
      <c r="M110" s="94" t="b">
        <f>AND(C110="M",D110="B")</f>
        <v>0</v>
      </c>
      <c r="N110" s="95">
        <f>ROUND(E110*($AJ$7/113)+($AJ$6-$AJ$5),0)</f>
        <v>2</v>
      </c>
      <c r="O110" s="28" t="s">
        <v>25</v>
      </c>
      <c r="P110" s="27" t="b">
        <f>AND(C110="L",D110="Y")</f>
        <v>0</v>
      </c>
      <c r="Q110" s="27">
        <f>ROUND(E110*($AG$7/113)+($AG$6-$AG$5),0)</f>
        <v>24</v>
      </c>
      <c r="R110" s="91" t="s">
        <v>26</v>
      </c>
      <c r="S110" s="92" t="b">
        <f>AND(C110="L",D110="R")</f>
        <v>0</v>
      </c>
      <c r="T110" s="93">
        <f>ROUND(E110*($AI$7/113)+($AI$6-$AI$5),0)</f>
        <v>18</v>
      </c>
      <c r="U110" s="94" t="s">
        <v>45</v>
      </c>
      <c r="V110" s="94" t="b">
        <f>AND(C110="L",D110="B")</f>
        <v>0</v>
      </c>
      <c r="W110" s="95">
        <f>ROUND(E110*($AK$7/113)+($AK$6-$AK$5),0)</f>
        <v>5</v>
      </c>
      <c r="X110" s="96">
        <f>IF(G110,H110,0)+IF(J110,K110)+IF(P110,Q110)+IF(S110,T110)+IF(M110,N110)+IF(V110,W110)</f>
        <v>17</v>
      </c>
      <c r="Y110" s="57"/>
      <c r="Z110" s="57">
        <f>IF(X110&gt;18,1,0)</f>
        <v>0</v>
      </c>
      <c r="AA110" s="57">
        <f>IF(X110&gt;36,1,0)</f>
        <v>0</v>
      </c>
      <c r="AB110" s="57">
        <f>IF(X110&gt;54,1,0)</f>
        <v>0</v>
      </c>
      <c r="AC110" s="58">
        <f>SUM(Z110:AB110)</f>
        <v>0</v>
      </c>
    </row>
    <row r="111" spans="1:29" x14ac:dyDescent="0.25">
      <c r="A111" s="59"/>
      <c r="B111" s="26"/>
      <c r="C111" s="26"/>
      <c r="D111" s="26"/>
      <c r="E111" s="26"/>
      <c r="F111" s="59"/>
      <c r="G111" s="26"/>
      <c r="H111" s="26"/>
      <c r="I111" s="26"/>
      <c r="J111" s="26"/>
      <c r="K111" s="26"/>
      <c r="L111" s="26"/>
      <c r="M111" s="26"/>
      <c r="N111" s="60"/>
      <c r="O111" s="59"/>
      <c r="P111" s="26"/>
      <c r="Q111" s="26"/>
      <c r="R111" s="26"/>
      <c r="S111" s="26"/>
      <c r="T111" s="26"/>
      <c r="U111" s="26"/>
      <c r="V111" s="26"/>
      <c r="W111" s="60"/>
      <c r="X111" s="97"/>
      <c r="Y111" s="26"/>
      <c r="Z111" s="26"/>
      <c r="AA111" s="26"/>
      <c r="AB111" s="26"/>
      <c r="AC111" s="60"/>
    </row>
    <row r="112" spans="1:29" ht="15.75" thickBot="1" x14ac:dyDescent="0.3">
      <c r="A112" s="59"/>
      <c r="B112" s="26"/>
      <c r="C112" s="26"/>
      <c r="D112" s="26"/>
      <c r="E112" s="26"/>
      <c r="F112" s="59"/>
      <c r="G112" s="26"/>
      <c r="H112" s="26"/>
      <c r="I112" s="26"/>
      <c r="J112" s="26"/>
      <c r="K112" s="26"/>
      <c r="L112" s="26"/>
      <c r="M112" s="26"/>
      <c r="N112" s="60"/>
      <c r="O112" s="59"/>
      <c r="P112" s="26"/>
      <c r="Q112" s="26"/>
      <c r="R112" s="26"/>
      <c r="S112" s="26"/>
      <c r="T112" s="26"/>
      <c r="U112" s="26"/>
      <c r="V112" s="26"/>
      <c r="W112" s="60"/>
      <c r="X112" s="97"/>
      <c r="Y112" s="26"/>
      <c r="Z112" s="26"/>
      <c r="AA112" s="26"/>
      <c r="AB112" s="26"/>
      <c r="AC112" s="60"/>
    </row>
    <row r="113" spans="1:29" ht="15.75" thickBot="1" x14ac:dyDescent="0.3">
      <c r="A113" s="59">
        <f>'Score cards'!A113</f>
        <v>0</v>
      </c>
      <c r="B113" s="26" t="str">
        <f>'Score cards'!B113</f>
        <v>Lardinois Alain</v>
      </c>
      <c r="C113" s="26" t="str">
        <f>'Score cards'!C113</f>
        <v>M</v>
      </c>
      <c r="D113" s="26" t="str">
        <f>'Score cards'!D113</f>
        <v>R</v>
      </c>
      <c r="E113" s="26">
        <f>'Score cards'!E113</f>
        <v>42</v>
      </c>
      <c r="F113" s="28" t="s">
        <v>23</v>
      </c>
      <c r="G113" s="27" t="b">
        <f>AND(C113="M",D113="Y")</f>
        <v>0</v>
      </c>
      <c r="H113" s="27">
        <f>ROUND(E113*($AF$7/113)+($AF$6-$AF$5),0)</f>
        <v>41</v>
      </c>
      <c r="I113" s="91" t="s">
        <v>24</v>
      </c>
      <c r="J113" s="92" t="b">
        <f>AND(C113="M",D113="R")</f>
        <v>1</v>
      </c>
      <c r="K113" s="93">
        <f>ROUND(E113*($AH$7/113)+($AH$6-$AH$5),0)</f>
        <v>35</v>
      </c>
      <c r="L113" s="94" t="s">
        <v>44</v>
      </c>
      <c r="M113" s="94" t="b">
        <f>AND(C113="M",D113="B")</f>
        <v>0</v>
      </c>
      <c r="N113" s="95">
        <f>ROUND(E113*($AJ$7/113)+($AJ$6-$AJ$5),0)</f>
        <v>21</v>
      </c>
      <c r="O113" s="28" t="s">
        <v>25</v>
      </c>
      <c r="P113" s="27" t="b">
        <f>AND(C113="L",D113="Y")</f>
        <v>0</v>
      </c>
      <c r="Q113" s="27">
        <f>ROUND(E113*($AG$7/113)+($AG$6-$AG$5),0)</f>
        <v>49</v>
      </c>
      <c r="R113" s="91" t="s">
        <v>26</v>
      </c>
      <c r="S113" s="92" t="b">
        <f>AND(C113="L",D113="R")</f>
        <v>0</v>
      </c>
      <c r="T113" s="93">
        <f>ROUND(E113*($AI$7/113)+($AI$6-$AI$5),0)</f>
        <v>43</v>
      </c>
      <c r="U113" s="94" t="s">
        <v>45</v>
      </c>
      <c r="V113" s="94" t="b">
        <f>AND(C113="L",D113="B")</f>
        <v>0</v>
      </c>
      <c r="W113" s="95">
        <f>ROUND(E113*($AK$7/113)+($AK$6-$AK$5),0)</f>
        <v>25</v>
      </c>
      <c r="X113" s="96">
        <f>IF(G113,H113,0)+IF(J113,K113)+IF(P113,Q113)+IF(S113,T113)+IF(M113,N113)+IF(V113,W113)</f>
        <v>35</v>
      </c>
      <c r="Y113" s="26"/>
      <c r="Z113" s="57">
        <f>IF(X113&gt;18,1,0)</f>
        <v>1</v>
      </c>
      <c r="AA113" s="57">
        <f>IF(X113&gt;36,1,0)</f>
        <v>0</v>
      </c>
      <c r="AB113" s="57">
        <f>IF(X113&gt;54,1,0)</f>
        <v>0</v>
      </c>
      <c r="AC113" s="58">
        <f>SUM(Z113:AB113)</f>
        <v>1</v>
      </c>
    </row>
    <row r="114" spans="1:29" x14ac:dyDescent="0.25">
      <c r="A114" s="59"/>
      <c r="B114" s="26"/>
      <c r="C114" s="26"/>
      <c r="D114" s="26"/>
      <c r="E114" s="26"/>
      <c r="F114" s="59"/>
      <c r="G114" s="26"/>
      <c r="H114" s="26"/>
      <c r="I114" s="26"/>
      <c r="J114" s="26"/>
      <c r="K114" s="26"/>
      <c r="L114" s="26"/>
      <c r="M114" s="26"/>
      <c r="N114" s="60"/>
      <c r="O114" s="59"/>
      <c r="P114" s="26"/>
      <c r="Q114" s="26"/>
      <c r="R114" s="26"/>
      <c r="S114" s="26"/>
      <c r="T114" s="26"/>
      <c r="U114" s="26"/>
      <c r="V114" s="26"/>
      <c r="W114" s="60"/>
      <c r="X114" s="97"/>
      <c r="Y114" s="26"/>
      <c r="Z114" s="26"/>
      <c r="AA114" s="26"/>
      <c r="AB114" s="26"/>
      <c r="AC114" s="60"/>
    </row>
    <row r="115" spans="1:29" x14ac:dyDescent="0.25">
      <c r="A115" s="59"/>
      <c r="B115" s="26"/>
      <c r="C115" s="26"/>
      <c r="D115" s="26"/>
      <c r="E115" s="26"/>
      <c r="F115" s="59"/>
      <c r="G115" s="26"/>
      <c r="H115" s="26"/>
      <c r="I115" s="26"/>
      <c r="J115" s="26"/>
      <c r="K115" s="26"/>
      <c r="L115" s="26"/>
      <c r="M115" s="26"/>
      <c r="N115" s="60"/>
      <c r="O115" s="59"/>
      <c r="P115" s="26"/>
      <c r="Q115" s="26"/>
      <c r="R115" s="26"/>
      <c r="S115" s="26"/>
      <c r="T115" s="26"/>
      <c r="U115" s="26"/>
      <c r="V115" s="26"/>
      <c r="W115" s="60"/>
      <c r="X115" s="97"/>
      <c r="Y115" s="26"/>
      <c r="Z115" s="26"/>
      <c r="AA115" s="26"/>
      <c r="AB115" s="26"/>
      <c r="AC115" s="60"/>
    </row>
    <row r="116" spans="1:29" ht="15.75" thickBot="1" x14ac:dyDescent="0.3">
      <c r="A116" s="61"/>
      <c r="B116" s="62"/>
      <c r="C116" s="62"/>
      <c r="D116" s="62"/>
      <c r="E116" s="62"/>
      <c r="F116" s="61"/>
      <c r="G116" s="62"/>
      <c r="H116" s="62"/>
      <c r="I116" s="62"/>
      <c r="J116" s="62"/>
      <c r="K116" s="62"/>
      <c r="L116" s="62"/>
      <c r="M116" s="62"/>
      <c r="N116" s="63"/>
      <c r="O116" s="61"/>
      <c r="P116" s="62"/>
      <c r="Q116" s="62"/>
      <c r="R116" s="62"/>
      <c r="S116" s="62"/>
      <c r="T116" s="62"/>
      <c r="U116" s="62"/>
      <c r="V116" s="62"/>
      <c r="W116" s="63"/>
      <c r="X116" s="98"/>
      <c r="Y116" s="62"/>
      <c r="Z116" s="62"/>
      <c r="AA116" s="62"/>
      <c r="AB116" s="62"/>
      <c r="AC116" s="63"/>
    </row>
    <row r="117" spans="1:29" ht="15.75" thickBot="1" x14ac:dyDescent="0.3">
      <c r="A117" s="56">
        <f>'Score cards'!A117</f>
        <v>17</v>
      </c>
      <c r="B117" s="57" t="str">
        <f>'Score cards'!B117</f>
        <v>Wilputte Luc</v>
      </c>
      <c r="C117" s="57" t="str">
        <f>'Score cards'!C117</f>
        <v>M</v>
      </c>
      <c r="D117" s="57" t="str">
        <f>'Score cards'!D117</f>
        <v>Y</v>
      </c>
      <c r="E117" s="57">
        <f>'Score cards'!E117</f>
        <v>14.5</v>
      </c>
      <c r="F117" s="28" t="s">
        <v>23</v>
      </c>
      <c r="G117" s="27" t="b">
        <f>AND(C117="M",D117="Y")</f>
        <v>1</v>
      </c>
      <c r="H117" s="27">
        <f>ROUND(E117*($AF$7/113)+($AF$6-$AF$5),0)</f>
        <v>12</v>
      </c>
      <c r="I117" s="91" t="s">
        <v>24</v>
      </c>
      <c r="J117" s="92" t="b">
        <f>AND(C117="M",D117="R")</f>
        <v>0</v>
      </c>
      <c r="K117" s="93">
        <f>ROUND(E117*($AH$7/113)+($AH$6-$AH$5),0)</f>
        <v>8</v>
      </c>
      <c r="L117" s="94" t="s">
        <v>44</v>
      </c>
      <c r="M117" s="94" t="b">
        <f>AND(C117="M",D117="B")</f>
        <v>0</v>
      </c>
      <c r="N117" s="95">
        <f>ROUND(E117*($AJ$7/113)+($AJ$6-$AJ$5),0)</f>
        <v>-2</v>
      </c>
      <c r="O117" s="28" t="s">
        <v>25</v>
      </c>
      <c r="P117" s="27" t="b">
        <f>AND(C117="L",D117="Y")</f>
        <v>0</v>
      </c>
      <c r="Q117" s="27">
        <f>ROUND(E117*($AG$7/113)+($AG$6-$AG$5),0)</f>
        <v>19</v>
      </c>
      <c r="R117" s="91" t="s">
        <v>26</v>
      </c>
      <c r="S117" s="92" t="b">
        <f>AND(C117="L",D117="R")</f>
        <v>0</v>
      </c>
      <c r="T117" s="93">
        <f>ROUND(E117*($AI$7/113)+($AI$6-$AI$5),0)</f>
        <v>13</v>
      </c>
      <c r="U117" s="94" t="s">
        <v>45</v>
      </c>
      <c r="V117" s="94" t="b">
        <f>AND(C117="L",D117="B")</f>
        <v>0</v>
      </c>
      <c r="W117" s="95">
        <f>ROUND(E117*($AK$7/113)+($AK$6-$AK$5),0)</f>
        <v>1</v>
      </c>
      <c r="X117" s="96">
        <f>IF(G117,H117,0)+IF(J117,K117)+IF(P117,Q117)+IF(S117,T117)+IF(M117,N117)+IF(V117,W117)</f>
        <v>12</v>
      </c>
      <c r="Y117" s="57"/>
      <c r="Z117" s="57">
        <f>IF(X117&gt;18,1,0)</f>
        <v>0</v>
      </c>
      <c r="AA117" s="57">
        <f>IF(X117&gt;36,1,0)</f>
        <v>0</v>
      </c>
      <c r="AB117" s="57">
        <f>IF(X117&gt;54,1,0)</f>
        <v>0</v>
      </c>
      <c r="AC117" s="58">
        <f>SUM(Z117:AB117)</f>
        <v>0</v>
      </c>
    </row>
    <row r="118" spans="1:29" x14ac:dyDescent="0.25">
      <c r="A118" s="59"/>
      <c r="B118" s="26"/>
      <c r="C118" s="26"/>
      <c r="D118" s="26"/>
      <c r="E118" s="26"/>
      <c r="F118" s="59"/>
      <c r="G118" s="26"/>
      <c r="H118" s="26"/>
      <c r="I118" s="26"/>
      <c r="J118" s="26"/>
      <c r="K118" s="26"/>
      <c r="L118" s="26"/>
      <c r="M118" s="26"/>
      <c r="N118" s="60"/>
      <c r="O118" s="59"/>
      <c r="P118" s="26"/>
      <c r="Q118" s="26"/>
      <c r="R118" s="26"/>
      <c r="S118" s="26"/>
      <c r="T118" s="26"/>
      <c r="U118" s="26"/>
      <c r="V118" s="26"/>
      <c r="W118" s="60"/>
      <c r="X118" s="97"/>
      <c r="Y118" s="26"/>
      <c r="Z118" s="26"/>
      <c r="AA118" s="26"/>
      <c r="AB118" s="26"/>
      <c r="AC118" s="60"/>
    </row>
    <row r="119" spans="1:29" ht="15.75" thickBot="1" x14ac:dyDescent="0.3">
      <c r="A119" s="59"/>
      <c r="B119" s="26"/>
      <c r="C119" s="26"/>
      <c r="D119" s="26"/>
      <c r="E119" s="26"/>
      <c r="F119" s="59"/>
      <c r="G119" s="26"/>
      <c r="H119" s="26"/>
      <c r="I119" s="26"/>
      <c r="J119" s="26"/>
      <c r="K119" s="26"/>
      <c r="L119" s="26"/>
      <c r="M119" s="26"/>
      <c r="N119" s="60"/>
      <c r="O119" s="59"/>
      <c r="P119" s="26"/>
      <c r="Q119" s="26"/>
      <c r="R119" s="26"/>
      <c r="S119" s="26"/>
      <c r="T119" s="26"/>
      <c r="U119" s="26"/>
      <c r="V119" s="26"/>
      <c r="W119" s="60"/>
      <c r="X119" s="97"/>
      <c r="Y119" s="26"/>
      <c r="Z119" s="26"/>
      <c r="AA119" s="26"/>
      <c r="AB119" s="26"/>
      <c r="AC119" s="60"/>
    </row>
    <row r="120" spans="1:29" ht="15.75" thickBot="1" x14ac:dyDescent="0.3">
      <c r="A120" s="59">
        <f>'Score cards'!A120</f>
        <v>0</v>
      </c>
      <c r="B120" s="26" t="str">
        <f>'Score cards'!B120</f>
        <v>Closjean Marie-Françoise</v>
      </c>
      <c r="C120" s="26" t="str">
        <f>'Score cards'!C120</f>
        <v>L</v>
      </c>
      <c r="D120" s="26" t="str">
        <f>'Score cards'!D120</f>
        <v>R</v>
      </c>
      <c r="E120" s="26">
        <f>'Score cards'!E120</f>
        <v>36</v>
      </c>
      <c r="F120" s="28" t="s">
        <v>23</v>
      </c>
      <c r="G120" s="27" t="b">
        <f>AND(C120="M",D120="Y")</f>
        <v>0</v>
      </c>
      <c r="H120" s="27">
        <f>ROUND(E120*($AF$7/113)+($AF$6-$AF$5),0)</f>
        <v>35</v>
      </c>
      <c r="I120" s="91" t="s">
        <v>24</v>
      </c>
      <c r="J120" s="92" t="b">
        <f>AND(C120="M",D120="R")</f>
        <v>0</v>
      </c>
      <c r="K120" s="93">
        <f>ROUND(E120*($AH$7/113)+($AH$6-$AH$5),0)</f>
        <v>29</v>
      </c>
      <c r="L120" s="94" t="s">
        <v>44</v>
      </c>
      <c r="M120" s="94" t="b">
        <f>AND(C120="M",D120="B")</f>
        <v>0</v>
      </c>
      <c r="N120" s="95">
        <f>ROUND(E120*($AJ$7/113)+($AJ$6-$AJ$5),0)</f>
        <v>16</v>
      </c>
      <c r="O120" s="28" t="s">
        <v>25</v>
      </c>
      <c r="P120" s="27" t="b">
        <f>AND(C120="L",D120="Y")</f>
        <v>0</v>
      </c>
      <c r="Q120" s="27">
        <f>ROUND(E120*($AG$7/113)+($AG$6-$AG$5),0)</f>
        <v>43</v>
      </c>
      <c r="R120" s="91" t="s">
        <v>26</v>
      </c>
      <c r="S120" s="92" t="b">
        <f>AND(C120="L",D120="R")</f>
        <v>1</v>
      </c>
      <c r="T120" s="93">
        <f>ROUND(E120*($AI$7/113)+($AI$6-$AI$5),0)</f>
        <v>36</v>
      </c>
      <c r="U120" s="94" t="s">
        <v>45</v>
      </c>
      <c r="V120" s="94" t="b">
        <f>AND(C120="L",D120="B")</f>
        <v>0</v>
      </c>
      <c r="W120" s="95">
        <f>ROUND(E120*($AK$7/113)+($AK$6-$AK$5),0)</f>
        <v>20</v>
      </c>
      <c r="X120" s="96">
        <f>IF(G120,H120,0)+IF(J120,K120)+IF(P120,Q120)+IF(S120,T120)+IF(M120,N120)+IF(V120,W120)</f>
        <v>36</v>
      </c>
      <c r="Y120" s="26"/>
      <c r="Z120" s="57">
        <f>IF(X120&gt;18,1,0)</f>
        <v>1</v>
      </c>
      <c r="AA120" s="57">
        <f>IF(X120&gt;36,1,0)</f>
        <v>0</v>
      </c>
      <c r="AB120" s="57">
        <f>IF(X120&gt;54,1,0)</f>
        <v>0</v>
      </c>
      <c r="AC120" s="58">
        <f>SUM(Z120:AB120)</f>
        <v>1</v>
      </c>
    </row>
    <row r="121" spans="1:29" x14ac:dyDescent="0.25">
      <c r="A121" s="59"/>
      <c r="B121" s="26"/>
      <c r="C121" s="26"/>
      <c r="D121" s="26"/>
      <c r="E121" s="26"/>
      <c r="F121" s="59"/>
      <c r="G121" s="26"/>
      <c r="H121" s="26"/>
      <c r="I121" s="26"/>
      <c r="J121" s="26"/>
      <c r="K121" s="26"/>
      <c r="L121" s="26"/>
      <c r="M121" s="26"/>
      <c r="N121" s="60"/>
      <c r="O121" s="59"/>
      <c r="P121" s="26"/>
      <c r="Q121" s="26"/>
      <c r="R121" s="26"/>
      <c r="S121" s="26"/>
      <c r="T121" s="26"/>
      <c r="U121" s="26"/>
      <c r="V121" s="26"/>
      <c r="W121" s="60"/>
      <c r="X121" s="97"/>
      <c r="Y121" s="26"/>
      <c r="Z121" s="26"/>
      <c r="AA121" s="26"/>
      <c r="AB121" s="26"/>
      <c r="AC121" s="60"/>
    </row>
    <row r="122" spans="1:29" x14ac:dyDescent="0.25">
      <c r="A122" s="59"/>
      <c r="B122" s="26"/>
      <c r="C122" s="26"/>
      <c r="D122" s="26"/>
      <c r="E122" s="26"/>
      <c r="F122" s="59"/>
      <c r="G122" s="26"/>
      <c r="H122" s="26"/>
      <c r="I122" s="26"/>
      <c r="J122" s="26"/>
      <c r="K122" s="26"/>
      <c r="L122" s="26"/>
      <c r="M122" s="26"/>
      <c r="N122" s="60"/>
      <c r="O122" s="59"/>
      <c r="P122" s="26"/>
      <c r="Q122" s="26"/>
      <c r="R122" s="26"/>
      <c r="S122" s="26"/>
      <c r="T122" s="26"/>
      <c r="U122" s="26"/>
      <c r="V122" s="26"/>
      <c r="W122" s="60"/>
      <c r="X122" s="97"/>
      <c r="Y122" s="26"/>
      <c r="Z122" s="26"/>
      <c r="AA122" s="26"/>
      <c r="AB122" s="26"/>
      <c r="AC122" s="60"/>
    </row>
    <row r="123" spans="1:29" ht="15.75" thickBot="1" x14ac:dyDescent="0.3">
      <c r="A123" s="61"/>
      <c r="B123" s="62"/>
      <c r="C123" s="62"/>
      <c r="D123" s="62"/>
      <c r="E123" s="62"/>
      <c r="F123" s="61"/>
      <c r="G123" s="62"/>
      <c r="H123" s="62"/>
      <c r="I123" s="62"/>
      <c r="J123" s="62"/>
      <c r="K123" s="62"/>
      <c r="L123" s="62"/>
      <c r="M123" s="62"/>
      <c r="N123" s="63"/>
      <c r="O123" s="61"/>
      <c r="P123" s="62"/>
      <c r="Q123" s="62"/>
      <c r="R123" s="62"/>
      <c r="S123" s="62"/>
      <c r="T123" s="62"/>
      <c r="U123" s="62"/>
      <c r="V123" s="62"/>
      <c r="W123" s="63"/>
      <c r="X123" s="98"/>
      <c r="Y123" s="62"/>
      <c r="Z123" s="62"/>
      <c r="AA123" s="62"/>
      <c r="AB123" s="62"/>
      <c r="AC123" s="63"/>
    </row>
    <row r="124" spans="1:29" ht="15.75" thickBot="1" x14ac:dyDescent="0.3">
      <c r="A124" s="56">
        <f>'Score cards'!A124</f>
        <v>18</v>
      </c>
      <c r="B124" s="57" t="str">
        <f>'Score cards'!B124</f>
        <v>Boudabza Fatima</v>
      </c>
      <c r="C124" s="57" t="str">
        <f>'Score cards'!C124</f>
        <v>L</v>
      </c>
      <c r="D124" s="57" t="str">
        <f>'Score cards'!D124</f>
        <v>R</v>
      </c>
      <c r="E124" s="57">
        <f>'Score cards'!E124</f>
        <v>20.8</v>
      </c>
      <c r="F124" s="28" t="s">
        <v>23</v>
      </c>
      <c r="G124" s="27" t="b">
        <f>AND(C124="M",D124="Y")</f>
        <v>0</v>
      </c>
      <c r="H124" s="27">
        <f>ROUND(E124*($AF$7/113)+($AF$6-$AF$5),0)</f>
        <v>19</v>
      </c>
      <c r="I124" s="91" t="s">
        <v>24</v>
      </c>
      <c r="J124" s="92" t="b">
        <f>AND(C124="M",D124="R")</f>
        <v>0</v>
      </c>
      <c r="K124" s="93">
        <f>ROUND(E124*($AH$7/113)+($AH$6-$AH$5),0)</f>
        <v>14</v>
      </c>
      <c r="L124" s="94" t="s">
        <v>44</v>
      </c>
      <c r="M124" s="94" t="b">
        <f>AND(C124="M",D124="B")</f>
        <v>0</v>
      </c>
      <c r="N124" s="95">
        <f>ROUND(E124*($AJ$7/113)+($AJ$6-$AJ$5),0)</f>
        <v>3</v>
      </c>
      <c r="O124" s="28" t="s">
        <v>25</v>
      </c>
      <c r="P124" s="27" t="b">
        <f>AND(C124="L",D124="Y")</f>
        <v>0</v>
      </c>
      <c r="Q124" s="27">
        <f>ROUND(E124*($AG$7/113)+($AG$6-$AG$5),0)</f>
        <v>26</v>
      </c>
      <c r="R124" s="91" t="s">
        <v>26</v>
      </c>
      <c r="S124" s="92" t="b">
        <f>AND(C124="L",D124="R")</f>
        <v>1</v>
      </c>
      <c r="T124" s="93">
        <f>ROUND(E124*($AI$7/113)+($AI$6-$AI$5),0)</f>
        <v>20</v>
      </c>
      <c r="U124" s="94" t="s">
        <v>45</v>
      </c>
      <c r="V124" s="94" t="b">
        <f>AND(C124="L",D124="B")</f>
        <v>0</v>
      </c>
      <c r="W124" s="95">
        <f>ROUND(E124*($AK$7/113)+($AK$6-$AK$5),0)</f>
        <v>7</v>
      </c>
      <c r="X124" s="96">
        <f>IF(G124,H124,0)+IF(J124,K124)+IF(P124,Q124)+IF(S124,T124)+IF(M124,N124)+IF(V124,W124)</f>
        <v>20</v>
      </c>
      <c r="Y124" s="57"/>
      <c r="Z124" s="57">
        <f>IF(X124&gt;18,1,0)</f>
        <v>1</v>
      </c>
      <c r="AA124" s="57">
        <f>IF(X124&gt;36,1,0)</f>
        <v>0</v>
      </c>
      <c r="AB124" s="57">
        <f>IF(X124&gt;54,1,0)</f>
        <v>0</v>
      </c>
      <c r="AC124" s="58">
        <f>SUM(Z124:AB124)</f>
        <v>1</v>
      </c>
    </row>
    <row r="125" spans="1:29" x14ac:dyDescent="0.25">
      <c r="A125" s="59"/>
      <c r="B125" s="26"/>
      <c r="C125" s="26"/>
      <c r="D125" s="26"/>
      <c r="E125" s="26"/>
      <c r="F125" s="59"/>
      <c r="G125" s="26"/>
      <c r="H125" s="26"/>
      <c r="I125" s="26"/>
      <c r="J125" s="26"/>
      <c r="K125" s="26"/>
      <c r="L125" s="26"/>
      <c r="M125" s="26"/>
      <c r="N125" s="60"/>
      <c r="O125" s="59"/>
      <c r="P125" s="26"/>
      <c r="Q125" s="26"/>
      <c r="R125" s="26"/>
      <c r="S125" s="26"/>
      <c r="T125" s="26"/>
      <c r="U125" s="26"/>
      <c r="V125" s="26"/>
      <c r="W125" s="60"/>
      <c r="X125" s="97"/>
      <c r="Y125" s="26"/>
      <c r="Z125" s="26"/>
      <c r="AA125" s="26"/>
      <c r="AB125" s="26"/>
      <c r="AC125" s="60"/>
    </row>
    <row r="126" spans="1:29" ht="15.75" thickBot="1" x14ac:dyDescent="0.3">
      <c r="A126" s="59"/>
      <c r="B126" s="26"/>
      <c r="C126" s="26"/>
      <c r="D126" s="26"/>
      <c r="E126" s="26"/>
      <c r="F126" s="59"/>
      <c r="G126" s="26"/>
      <c r="H126" s="26"/>
      <c r="I126" s="26"/>
      <c r="J126" s="26"/>
      <c r="K126" s="26"/>
      <c r="L126" s="26"/>
      <c r="M126" s="26"/>
      <c r="N126" s="60"/>
      <c r="O126" s="59"/>
      <c r="P126" s="26"/>
      <c r="Q126" s="26"/>
      <c r="R126" s="26"/>
      <c r="S126" s="26"/>
      <c r="T126" s="26"/>
      <c r="U126" s="26"/>
      <c r="V126" s="26"/>
      <c r="W126" s="60"/>
      <c r="X126" s="97"/>
      <c r="Y126" s="26"/>
      <c r="Z126" s="26"/>
      <c r="AA126" s="26"/>
      <c r="AB126" s="26"/>
      <c r="AC126" s="60"/>
    </row>
    <row r="127" spans="1:29" ht="15.75" thickBot="1" x14ac:dyDescent="0.3">
      <c r="A127" s="59">
        <f>'Score cards'!A127</f>
        <v>0</v>
      </c>
      <c r="B127" s="26" t="str">
        <f>'Score cards'!B127</f>
        <v>Tilkin Michel</v>
      </c>
      <c r="C127" s="26" t="str">
        <f>'Score cards'!C127</f>
        <v>M</v>
      </c>
      <c r="D127" s="26" t="str">
        <f>'Score cards'!D127</f>
        <v>R</v>
      </c>
      <c r="E127" s="26">
        <f>'Score cards'!E127</f>
        <v>36</v>
      </c>
      <c r="F127" s="28" t="s">
        <v>23</v>
      </c>
      <c r="G127" s="27" t="b">
        <f>AND(C127="M",D127="Y")</f>
        <v>0</v>
      </c>
      <c r="H127" s="27">
        <f>ROUND(E127*($AF$7/113)+($AF$6-$AF$5),0)</f>
        <v>35</v>
      </c>
      <c r="I127" s="91" t="s">
        <v>24</v>
      </c>
      <c r="J127" s="92" t="b">
        <f>AND(C127="M",D127="R")</f>
        <v>1</v>
      </c>
      <c r="K127" s="93">
        <f>ROUND(E127*($AH$7/113)+($AH$6-$AH$5),0)</f>
        <v>29</v>
      </c>
      <c r="L127" s="94" t="s">
        <v>44</v>
      </c>
      <c r="M127" s="94" t="b">
        <f>AND(C127="M",D127="B")</f>
        <v>0</v>
      </c>
      <c r="N127" s="95">
        <f>ROUND(E127*($AJ$7/113)+($AJ$6-$AJ$5),0)</f>
        <v>16</v>
      </c>
      <c r="O127" s="28" t="s">
        <v>25</v>
      </c>
      <c r="P127" s="27" t="b">
        <f>AND(C127="L",D127="Y")</f>
        <v>0</v>
      </c>
      <c r="Q127" s="27">
        <f>ROUND(E127*($AG$7/113)+($AG$6-$AG$5),0)</f>
        <v>43</v>
      </c>
      <c r="R127" s="91" t="s">
        <v>26</v>
      </c>
      <c r="S127" s="92" t="b">
        <f>AND(C127="L",D127="R")</f>
        <v>0</v>
      </c>
      <c r="T127" s="93">
        <f>ROUND(E127*($AI$7/113)+($AI$6-$AI$5),0)</f>
        <v>36</v>
      </c>
      <c r="U127" s="94" t="s">
        <v>45</v>
      </c>
      <c r="V127" s="94" t="b">
        <f>AND(C127="L",D127="B")</f>
        <v>0</v>
      </c>
      <c r="W127" s="95">
        <f>ROUND(E127*($AK$7/113)+($AK$6-$AK$5),0)</f>
        <v>20</v>
      </c>
      <c r="X127" s="96">
        <f>IF(G127,H127,0)+IF(J127,K127)+IF(P127,Q127)+IF(S127,T127)+IF(M127,N127)+IF(V127,W127)</f>
        <v>29</v>
      </c>
      <c r="Y127" s="26"/>
      <c r="Z127" s="57">
        <f>IF(X127&gt;18,1,0)</f>
        <v>1</v>
      </c>
      <c r="AA127" s="57">
        <f>IF(X127&gt;36,1,0)</f>
        <v>0</v>
      </c>
      <c r="AB127" s="57">
        <f>IF(X127&gt;54,1,0)</f>
        <v>0</v>
      </c>
      <c r="AC127" s="58">
        <f>SUM(Z127:AB127)</f>
        <v>1</v>
      </c>
    </row>
    <row r="128" spans="1:29" x14ac:dyDescent="0.25">
      <c r="A128" s="59"/>
      <c r="B128" s="26"/>
      <c r="C128" s="26"/>
      <c r="D128" s="26"/>
      <c r="E128" s="26"/>
      <c r="F128" s="59"/>
      <c r="G128" s="26"/>
      <c r="H128" s="26"/>
      <c r="I128" s="26"/>
      <c r="J128" s="26"/>
      <c r="K128" s="26"/>
      <c r="L128" s="26"/>
      <c r="M128" s="26"/>
      <c r="N128" s="60"/>
      <c r="O128" s="59"/>
      <c r="P128" s="26"/>
      <c r="Q128" s="26"/>
      <c r="R128" s="26"/>
      <c r="S128" s="26"/>
      <c r="T128" s="26"/>
      <c r="U128" s="26"/>
      <c r="V128" s="26"/>
      <c r="W128" s="60"/>
      <c r="X128" s="97"/>
      <c r="Y128" s="26"/>
      <c r="Z128" s="26"/>
      <c r="AA128" s="26"/>
      <c r="AB128" s="26"/>
      <c r="AC128" s="60"/>
    </row>
    <row r="129" spans="1:29" x14ac:dyDescent="0.25">
      <c r="A129" s="59"/>
      <c r="B129" s="26"/>
      <c r="C129" s="26"/>
      <c r="D129" s="26"/>
      <c r="E129" s="26"/>
      <c r="F129" s="59"/>
      <c r="G129" s="26"/>
      <c r="H129" s="26"/>
      <c r="I129" s="26"/>
      <c r="J129" s="26"/>
      <c r="K129" s="26"/>
      <c r="L129" s="26"/>
      <c r="M129" s="26"/>
      <c r="N129" s="60"/>
      <c r="O129" s="59"/>
      <c r="P129" s="26"/>
      <c r="Q129" s="26"/>
      <c r="R129" s="26"/>
      <c r="S129" s="26"/>
      <c r="T129" s="26"/>
      <c r="U129" s="26"/>
      <c r="V129" s="26"/>
      <c r="W129" s="60"/>
      <c r="X129" s="97"/>
      <c r="Y129" s="26"/>
      <c r="Z129" s="26"/>
      <c r="AA129" s="26"/>
      <c r="AB129" s="26"/>
      <c r="AC129" s="60"/>
    </row>
    <row r="130" spans="1:29" ht="15.75" thickBot="1" x14ac:dyDescent="0.3">
      <c r="A130" s="61"/>
      <c r="B130" s="62"/>
      <c r="C130" s="62"/>
      <c r="D130" s="62"/>
      <c r="E130" s="62"/>
      <c r="F130" s="61"/>
      <c r="G130" s="62"/>
      <c r="H130" s="62"/>
      <c r="I130" s="62"/>
      <c r="J130" s="62"/>
      <c r="K130" s="62"/>
      <c r="L130" s="62"/>
      <c r="M130" s="62"/>
      <c r="N130" s="63"/>
      <c r="O130" s="61"/>
      <c r="P130" s="62"/>
      <c r="Q130" s="62"/>
      <c r="R130" s="62"/>
      <c r="S130" s="62"/>
      <c r="T130" s="62"/>
      <c r="U130" s="62"/>
      <c r="V130" s="62"/>
      <c r="W130" s="63"/>
      <c r="X130" s="98"/>
      <c r="Y130" s="62"/>
      <c r="Z130" s="62"/>
      <c r="AA130" s="62"/>
      <c r="AB130" s="62"/>
      <c r="AC130" s="63"/>
    </row>
    <row r="131" spans="1:29" ht="15.75" thickBot="1" x14ac:dyDescent="0.3">
      <c r="A131" s="56">
        <f>'Score cards'!A131</f>
        <v>19</v>
      </c>
      <c r="B131" s="57" t="str">
        <f>'Score cards'!B131</f>
        <v>Dmyterko Stephane</v>
      </c>
      <c r="C131" s="57" t="str">
        <f>'Score cards'!C131</f>
        <v>M</v>
      </c>
      <c r="D131" s="57" t="str">
        <f>'Score cards'!D131</f>
        <v>Y</v>
      </c>
      <c r="E131" s="57">
        <f>'Score cards'!E131</f>
        <v>25.4</v>
      </c>
      <c r="F131" s="28" t="s">
        <v>23</v>
      </c>
      <c r="G131" s="27" t="b">
        <f>AND(C131="M",D131="Y")</f>
        <v>1</v>
      </c>
      <c r="H131" s="27">
        <f>ROUND(E131*($AF$7/113)+($AF$6-$AF$5),0)</f>
        <v>24</v>
      </c>
      <c r="I131" s="91" t="s">
        <v>24</v>
      </c>
      <c r="J131" s="92" t="b">
        <f>AND(C131="M",D131="R")</f>
        <v>0</v>
      </c>
      <c r="K131" s="93">
        <f>ROUND(E131*($AH$7/113)+($AH$6-$AH$5),0)</f>
        <v>19</v>
      </c>
      <c r="L131" s="94" t="s">
        <v>44</v>
      </c>
      <c r="M131" s="94" t="b">
        <f>AND(C131="M",D131="B")</f>
        <v>0</v>
      </c>
      <c r="N131" s="95">
        <f>ROUND(E131*($AJ$7/113)+($AJ$6-$AJ$5),0)</f>
        <v>7</v>
      </c>
      <c r="O131" s="28" t="s">
        <v>25</v>
      </c>
      <c r="P131" s="27" t="b">
        <f>AND(C131="L",D131="Y")</f>
        <v>0</v>
      </c>
      <c r="Q131" s="27">
        <f>ROUND(E131*($AG$7/113)+($AG$6-$AG$5),0)</f>
        <v>31</v>
      </c>
      <c r="R131" s="91" t="s">
        <v>26</v>
      </c>
      <c r="S131" s="92" t="b">
        <f>AND(C131="L",D131="R")</f>
        <v>0</v>
      </c>
      <c r="T131" s="93">
        <f>ROUND(E131*($AI$7/113)+($AI$6-$AI$5),0)</f>
        <v>25</v>
      </c>
      <c r="U131" s="94" t="s">
        <v>45</v>
      </c>
      <c r="V131" s="94" t="b">
        <f>AND(C131="L",D131="B")</f>
        <v>0</v>
      </c>
      <c r="W131" s="95">
        <f>ROUND(E131*($AK$7/113)+($AK$6-$AK$5),0)</f>
        <v>11</v>
      </c>
      <c r="X131" s="96">
        <f>IF(G131,H131,0)+IF(J131,K131)+IF(P131,Q131)+IF(S131,T131)+IF(M131,N131)+IF(V131,W131)</f>
        <v>24</v>
      </c>
      <c r="Y131" s="57"/>
      <c r="Z131" s="57">
        <f>IF(X131&gt;18,1,0)</f>
        <v>1</v>
      </c>
      <c r="AA131" s="57">
        <f>IF(X131&gt;36,1,0)</f>
        <v>0</v>
      </c>
      <c r="AB131" s="57">
        <f>IF(X131&gt;54,1,0)</f>
        <v>0</v>
      </c>
      <c r="AC131" s="58">
        <f>SUM(Z131:AB131)</f>
        <v>1</v>
      </c>
    </row>
    <row r="132" spans="1:29" x14ac:dyDescent="0.25">
      <c r="A132" s="59"/>
      <c r="B132" s="26"/>
      <c r="C132" s="26"/>
      <c r="D132" s="26"/>
      <c r="E132" s="26"/>
      <c r="F132" s="59"/>
      <c r="G132" s="26"/>
      <c r="H132" s="26"/>
      <c r="I132" s="26"/>
      <c r="J132" s="26"/>
      <c r="K132" s="26"/>
      <c r="L132" s="26"/>
      <c r="M132" s="26"/>
      <c r="N132" s="60"/>
      <c r="O132" s="59"/>
      <c r="P132" s="26"/>
      <c r="Q132" s="26"/>
      <c r="R132" s="26"/>
      <c r="S132" s="26"/>
      <c r="T132" s="26"/>
      <c r="U132" s="26"/>
      <c r="V132" s="26"/>
      <c r="W132" s="60"/>
      <c r="X132" s="97"/>
      <c r="Y132" s="26"/>
      <c r="Z132" s="26"/>
      <c r="AA132" s="26"/>
      <c r="AB132" s="26"/>
      <c r="AC132" s="60"/>
    </row>
    <row r="133" spans="1:29" ht="15.75" thickBot="1" x14ac:dyDescent="0.3">
      <c r="A133" s="59"/>
      <c r="B133" s="26"/>
      <c r="C133" s="26"/>
      <c r="D133" s="26"/>
      <c r="E133" s="26"/>
      <c r="F133" s="59"/>
      <c r="G133" s="26"/>
      <c r="H133" s="26"/>
      <c r="I133" s="26"/>
      <c r="J133" s="26"/>
      <c r="K133" s="26"/>
      <c r="L133" s="26"/>
      <c r="M133" s="26"/>
      <c r="N133" s="60"/>
      <c r="O133" s="59"/>
      <c r="P133" s="26"/>
      <c r="Q133" s="26"/>
      <c r="R133" s="26"/>
      <c r="S133" s="26"/>
      <c r="T133" s="26"/>
      <c r="U133" s="26"/>
      <c r="V133" s="26"/>
      <c r="W133" s="60"/>
      <c r="X133" s="97"/>
      <c r="Y133" s="26"/>
      <c r="Z133" s="26"/>
      <c r="AA133" s="26"/>
      <c r="AB133" s="26"/>
      <c r="AC133" s="60"/>
    </row>
    <row r="134" spans="1:29" ht="15.75" thickBot="1" x14ac:dyDescent="0.3">
      <c r="A134" s="59">
        <f>'Score cards'!A134</f>
        <v>0</v>
      </c>
      <c r="B134" s="26" t="str">
        <f>'Score cards'!B134</f>
        <v>Krings Françis</v>
      </c>
      <c r="C134" s="26" t="str">
        <f>'Score cards'!C134</f>
        <v>M</v>
      </c>
      <c r="D134" s="26" t="str">
        <f>'Score cards'!D134</f>
        <v>R</v>
      </c>
      <c r="E134" s="26">
        <f>'Score cards'!E134</f>
        <v>30.2</v>
      </c>
      <c r="F134" s="28" t="s">
        <v>23</v>
      </c>
      <c r="G134" s="27" t="b">
        <f>AND(C134="M",D134="Y")</f>
        <v>0</v>
      </c>
      <c r="H134" s="27">
        <f>ROUND(E134*($AF$7/113)+($AF$6-$AF$5),0)</f>
        <v>29</v>
      </c>
      <c r="I134" s="91" t="s">
        <v>24</v>
      </c>
      <c r="J134" s="92" t="b">
        <f>AND(C134="M",D134="R")</f>
        <v>1</v>
      </c>
      <c r="K134" s="93">
        <f>ROUND(E134*($AH$7/113)+($AH$6-$AH$5),0)</f>
        <v>23</v>
      </c>
      <c r="L134" s="94" t="s">
        <v>44</v>
      </c>
      <c r="M134" s="94" t="b">
        <f>AND(C134="M",D134="B")</f>
        <v>0</v>
      </c>
      <c r="N134" s="95">
        <f>ROUND(E134*($AJ$7/113)+($AJ$6-$AJ$5),0)</f>
        <v>11</v>
      </c>
      <c r="O134" s="28" t="s">
        <v>25</v>
      </c>
      <c r="P134" s="27" t="b">
        <f>AND(C134="L",D134="Y")</f>
        <v>0</v>
      </c>
      <c r="Q134" s="27">
        <f>ROUND(E134*($AG$7/113)+($AG$6-$AG$5),0)</f>
        <v>36</v>
      </c>
      <c r="R134" s="91" t="s">
        <v>26</v>
      </c>
      <c r="S134" s="92" t="b">
        <f>AND(C134="L",D134="R")</f>
        <v>0</v>
      </c>
      <c r="T134" s="93">
        <f>ROUND(E134*($AI$7/113)+($AI$6-$AI$5),0)</f>
        <v>30</v>
      </c>
      <c r="U134" s="94" t="s">
        <v>45</v>
      </c>
      <c r="V134" s="94" t="b">
        <f>AND(C134="L",D134="B")</f>
        <v>0</v>
      </c>
      <c r="W134" s="95">
        <f>ROUND(E134*($AK$7/113)+($AK$6-$AK$5),0)</f>
        <v>15</v>
      </c>
      <c r="X134" s="96">
        <f>IF(G134,H134,0)+IF(J134,K134)+IF(P134,Q134)+IF(S134,T134)+IF(M134,N134)+IF(V134,W134)</f>
        <v>23</v>
      </c>
      <c r="Y134" s="26"/>
      <c r="Z134" s="57">
        <f>IF(X134&gt;18,1,0)</f>
        <v>1</v>
      </c>
      <c r="AA134" s="57">
        <f>IF(X134&gt;36,1,0)</f>
        <v>0</v>
      </c>
      <c r="AB134" s="57">
        <f>IF(X134&gt;54,1,0)</f>
        <v>0</v>
      </c>
      <c r="AC134" s="58">
        <f>SUM(Z134:AB134)</f>
        <v>1</v>
      </c>
    </row>
    <row r="135" spans="1:29" x14ac:dyDescent="0.25">
      <c r="A135" s="59"/>
      <c r="B135" s="26"/>
      <c r="C135" s="26"/>
      <c r="D135" s="26"/>
      <c r="E135" s="26"/>
      <c r="F135" s="59"/>
      <c r="G135" s="26"/>
      <c r="H135" s="26"/>
      <c r="I135" s="26"/>
      <c r="J135" s="26"/>
      <c r="K135" s="26"/>
      <c r="L135" s="26"/>
      <c r="M135" s="26"/>
      <c r="N135" s="60"/>
      <c r="O135" s="59"/>
      <c r="P135" s="26"/>
      <c r="Q135" s="26"/>
      <c r="R135" s="26"/>
      <c r="S135" s="26"/>
      <c r="T135" s="26"/>
      <c r="U135" s="26"/>
      <c r="V135" s="26"/>
      <c r="W135" s="60"/>
      <c r="X135" s="97"/>
      <c r="Y135" s="26"/>
      <c r="Z135" s="26"/>
      <c r="AA135" s="26"/>
      <c r="AB135" s="26"/>
      <c r="AC135" s="60"/>
    </row>
    <row r="136" spans="1:29" x14ac:dyDescent="0.25">
      <c r="A136" s="59"/>
      <c r="B136" s="26"/>
      <c r="C136" s="26"/>
      <c r="D136" s="26"/>
      <c r="E136" s="26"/>
      <c r="F136" s="59"/>
      <c r="G136" s="26"/>
      <c r="H136" s="26"/>
      <c r="I136" s="26"/>
      <c r="J136" s="26"/>
      <c r="K136" s="26"/>
      <c r="L136" s="26"/>
      <c r="M136" s="26"/>
      <c r="N136" s="60"/>
      <c r="O136" s="59"/>
      <c r="P136" s="26"/>
      <c r="Q136" s="26"/>
      <c r="R136" s="26"/>
      <c r="S136" s="26"/>
      <c r="T136" s="26"/>
      <c r="U136" s="26"/>
      <c r="V136" s="26"/>
      <c r="W136" s="60"/>
      <c r="X136" s="97"/>
      <c r="Y136" s="26"/>
      <c r="Z136" s="26"/>
      <c r="AA136" s="26"/>
      <c r="AB136" s="26"/>
      <c r="AC136" s="60"/>
    </row>
    <row r="137" spans="1:29" ht="15.75" thickBot="1" x14ac:dyDescent="0.3">
      <c r="A137" s="61"/>
      <c r="B137" s="62"/>
      <c r="C137" s="62"/>
      <c r="D137" s="62"/>
      <c r="E137" s="62"/>
      <c r="F137" s="61"/>
      <c r="G137" s="62"/>
      <c r="H137" s="62"/>
      <c r="I137" s="62"/>
      <c r="J137" s="62"/>
      <c r="K137" s="62"/>
      <c r="L137" s="62"/>
      <c r="M137" s="62"/>
      <c r="N137" s="63"/>
      <c r="O137" s="61"/>
      <c r="P137" s="62"/>
      <c r="Q137" s="62"/>
      <c r="R137" s="62"/>
      <c r="S137" s="62"/>
      <c r="T137" s="62"/>
      <c r="U137" s="62"/>
      <c r="V137" s="62"/>
      <c r="W137" s="63"/>
      <c r="X137" s="98"/>
      <c r="Y137" s="62"/>
      <c r="Z137" s="62"/>
      <c r="AA137" s="62"/>
      <c r="AB137" s="62"/>
      <c r="AC137" s="63"/>
    </row>
    <row r="138" spans="1:29" ht="15.75" thickBot="1" x14ac:dyDescent="0.3">
      <c r="A138" s="56">
        <f>'Score cards'!A138</f>
        <v>20</v>
      </c>
      <c r="B138" s="57" t="str">
        <f>'Score cards'!B138</f>
        <v>Lejeune Micheline</v>
      </c>
      <c r="C138" s="57" t="str">
        <f>'Score cards'!C138</f>
        <v>L</v>
      </c>
      <c r="D138" s="57" t="str">
        <f>'Score cards'!D138</f>
        <v>R</v>
      </c>
      <c r="E138" s="57">
        <f>'Score cards'!E138</f>
        <v>24.7</v>
      </c>
      <c r="F138" s="28" t="s">
        <v>23</v>
      </c>
      <c r="G138" s="27" t="b">
        <f>AND(C138="M",D138="Y")</f>
        <v>0</v>
      </c>
      <c r="H138" s="27">
        <f>ROUND(E138*($AF$7/113)+($AF$6-$AF$5),0)</f>
        <v>23</v>
      </c>
      <c r="I138" s="91" t="s">
        <v>24</v>
      </c>
      <c r="J138" s="92" t="b">
        <f>AND(C138="M",D138="R")</f>
        <v>0</v>
      </c>
      <c r="K138" s="93">
        <f>ROUND(E138*($AH$7/113)+($AH$6-$AH$5),0)</f>
        <v>18</v>
      </c>
      <c r="L138" s="94" t="s">
        <v>44</v>
      </c>
      <c r="M138" s="94" t="b">
        <f>AND(C138="M",D138="B")</f>
        <v>0</v>
      </c>
      <c r="N138" s="95">
        <f>ROUND(E138*($AJ$7/113)+($AJ$6-$AJ$5),0)</f>
        <v>7</v>
      </c>
      <c r="O138" s="28" t="s">
        <v>25</v>
      </c>
      <c r="P138" s="27" t="b">
        <f>AND(C138="L",D138="Y")</f>
        <v>0</v>
      </c>
      <c r="Q138" s="27">
        <f>ROUND(E138*($AG$7/113)+($AG$6-$AG$5),0)</f>
        <v>30</v>
      </c>
      <c r="R138" s="91" t="s">
        <v>26</v>
      </c>
      <c r="S138" s="92" t="b">
        <f>AND(C138="L",D138="R")</f>
        <v>1</v>
      </c>
      <c r="T138" s="93">
        <f>ROUND(E138*($AI$7/113)+($AI$6-$AI$5),0)</f>
        <v>24</v>
      </c>
      <c r="U138" s="94" t="s">
        <v>45</v>
      </c>
      <c r="V138" s="94" t="b">
        <f>AND(C138="L",D138="B")</f>
        <v>0</v>
      </c>
      <c r="W138" s="95">
        <f>ROUND(E138*($AK$7/113)+($AK$6-$AK$5),0)</f>
        <v>10</v>
      </c>
      <c r="X138" s="96">
        <f>IF(G138,H138,0)+IF(J138,K138)+IF(P138,Q138)+IF(S138,T138)+IF(M138,N138)+IF(V138,W138)</f>
        <v>24</v>
      </c>
      <c r="Y138" s="57"/>
      <c r="Z138" s="57">
        <f>IF(X138&gt;18,1,0)</f>
        <v>1</v>
      </c>
      <c r="AA138" s="57">
        <f>IF(X138&gt;36,1,0)</f>
        <v>0</v>
      </c>
      <c r="AB138" s="57">
        <f>IF(X138&gt;54,1,0)</f>
        <v>0</v>
      </c>
      <c r="AC138" s="58">
        <f>SUM(Z138:AB138)</f>
        <v>1</v>
      </c>
    </row>
    <row r="139" spans="1:29" x14ac:dyDescent="0.25">
      <c r="A139" s="59"/>
      <c r="B139" s="26"/>
      <c r="C139" s="26"/>
      <c r="D139" s="26"/>
      <c r="E139" s="26"/>
      <c r="F139" s="59"/>
      <c r="G139" s="26"/>
      <c r="H139" s="26"/>
      <c r="I139" s="26"/>
      <c r="J139" s="26"/>
      <c r="K139" s="26"/>
      <c r="L139" s="26"/>
      <c r="M139" s="26"/>
      <c r="N139" s="60"/>
      <c r="O139" s="59"/>
      <c r="P139" s="26"/>
      <c r="Q139" s="26"/>
      <c r="R139" s="26"/>
      <c r="S139" s="26"/>
      <c r="T139" s="26"/>
      <c r="U139" s="26"/>
      <c r="V139" s="26"/>
      <c r="W139" s="60"/>
      <c r="X139" s="97"/>
      <c r="Y139" s="26"/>
      <c r="Z139" s="26"/>
      <c r="AA139" s="26"/>
      <c r="AB139" s="26"/>
      <c r="AC139" s="60"/>
    </row>
    <row r="140" spans="1:29" ht="15.75" thickBot="1" x14ac:dyDescent="0.3">
      <c r="A140" s="59"/>
      <c r="B140" s="26"/>
      <c r="C140" s="26"/>
      <c r="D140" s="26"/>
      <c r="E140" s="26"/>
      <c r="F140" s="59"/>
      <c r="G140" s="26"/>
      <c r="H140" s="26"/>
      <c r="I140" s="26"/>
      <c r="J140" s="26"/>
      <c r="K140" s="26"/>
      <c r="L140" s="26"/>
      <c r="M140" s="26"/>
      <c r="N140" s="60"/>
      <c r="O140" s="59"/>
      <c r="P140" s="26"/>
      <c r="Q140" s="26"/>
      <c r="R140" s="26"/>
      <c r="S140" s="26"/>
      <c r="T140" s="26"/>
      <c r="U140" s="26"/>
      <c r="V140" s="26"/>
      <c r="W140" s="60"/>
      <c r="X140" s="97"/>
      <c r="Y140" s="26"/>
      <c r="Z140" s="26"/>
      <c r="AA140" s="26"/>
      <c r="AB140" s="26"/>
      <c r="AC140" s="60"/>
    </row>
    <row r="141" spans="1:29" ht="15.75" thickBot="1" x14ac:dyDescent="0.3">
      <c r="A141" s="59">
        <f>'Score cards'!A141</f>
        <v>0</v>
      </c>
      <c r="B141" s="26" t="str">
        <f>'Score cards'!B141</f>
        <v>Cramer Ludwig</v>
      </c>
      <c r="C141" s="26" t="str">
        <f>'Score cards'!C141</f>
        <v>M</v>
      </c>
      <c r="D141" s="26" t="str">
        <f>'Score cards'!D141</f>
        <v>R</v>
      </c>
      <c r="E141" s="26">
        <f>'Score cards'!E141</f>
        <v>34.1</v>
      </c>
      <c r="F141" s="28" t="s">
        <v>23</v>
      </c>
      <c r="G141" s="27" t="b">
        <f>AND(C141="M",D141="Y")</f>
        <v>0</v>
      </c>
      <c r="H141" s="27">
        <f>ROUND(E141*($AF$7/113)+($AF$6-$AF$5),0)</f>
        <v>33</v>
      </c>
      <c r="I141" s="91" t="s">
        <v>24</v>
      </c>
      <c r="J141" s="92" t="b">
        <f>AND(C141="M",D141="R")</f>
        <v>1</v>
      </c>
      <c r="K141" s="93">
        <f>ROUND(E141*($AH$7/113)+($AH$6-$AH$5),0)</f>
        <v>27</v>
      </c>
      <c r="L141" s="94" t="s">
        <v>44</v>
      </c>
      <c r="M141" s="94" t="b">
        <f>AND(C141="M",D141="B")</f>
        <v>0</v>
      </c>
      <c r="N141" s="95">
        <f>ROUND(E141*($AJ$7/113)+($AJ$6-$AJ$5),0)</f>
        <v>15</v>
      </c>
      <c r="O141" s="28" t="s">
        <v>25</v>
      </c>
      <c r="P141" s="27" t="b">
        <f>AND(C141="L",D141="Y")</f>
        <v>0</v>
      </c>
      <c r="Q141" s="27">
        <f>ROUND(E141*($AG$7/113)+($AG$6-$AG$5),0)</f>
        <v>41</v>
      </c>
      <c r="R141" s="91" t="s">
        <v>26</v>
      </c>
      <c r="S141" s="92" t="b">
        <f>AND(C141="L",D141="R")</f>
        <v>0</v>
      </c>
      <c r="T141" s="93">
        <f>ROUND(E141*($AI$7/113)+($AI$6-$AI$5),0)</f>
        <v>34</v>
      </c>
      <c r="U141" s="94" t="s">
        <v>45</v>
      </c>
      <c r="V141" s="94" t="b">
        <f>AND(C141="L",D141="B")</f>
        <v>0</v>
      </c>
      <c r="W141" s="95">
        <f>ROUND(E141*($AK$7/113)+($AK$6-$AK$5),0)</f>
        <v>18</v>
      </c>
      <c r="X141" s="96">
        <f>IF(G141,H141,0)+IF(J141,K141)+IF(P141,Q141)+IF(S141,T141)+IF(M141,N141)+IF(V141,W141)</f>
        <v>27</v>
      </c>
      <c r="Y141" s="26"/>
      <c r="Z141" s="57">
        <f>IF(X141&gt;18,1,0)</f>
        <v>1</v>
      </c>
      <c r="AA141" s="57">
        <f>IF(X141&gt;36,1,0)</f>
        <v>0</v>
      </c>
      <c r="AB141" s="57">
        <f>IF(X141&gt;54,1,0)</f>
        <v>0</v>
      </c>
      <c r="AC141" s="58">
        <f>SUM(Z141:AB141)</f>
        <v>1</v>
      </c>
    </row>
    <row r="142" spans="1:29" x14ac:dyDescent="0.25">
      <c r="A142" s="59"/>
      <c r="B142" s="26"/>
      <c r="C142" s="26"/>
      <c r="D142" s="26"/>
      <c r="E142" s="26"/>
      <c r="F142" s="59"/>
      <c r="G142" s="26"/>
      <c r="H142" s="26"/>
      <c r="I142" s="26"/>
      <c r="J142" s="26"/>
      <c r="K142" s="26"/>
      <c r="L142" s="26"/>
      <c r="M142" s="26"/>
      <c r="N142" s="60"/>
      <c r="O142" s="59"/>
      <c r="P142" s="26"/>
      <c r="Q142" s="26"/>
      <c r="R142" s="26"/>
      <c r="S142" s="26"/>
      <c r="T142" s="26"/>
      <c r="U142" s="26"/>
      <c r="V142" s="26"/>
      <c r="W142" s="60"/>
      <c r="X142" s="97"/>
      <c r="Y142" s="26"/>
      <c r="Z142" s="26"/>
      <c r="AA142" s="26"/>
      <c r="AB142" s="26"/>
      <c r="AC142" s="60"/>
    </row>
    <row r="143" spans="1:29" x14ac:dyDescent="0.25">
      <c r="A143" s="59"/>
      <c r="B143" s="26"/>
      <c r="C143" s="26"/>
      <c r="D143" s="26"/>
      <c r="E143" s="26"/>
      <c r="F143" s="59"/>
      <c r="G143" s="26"/>
      <c r="H143" s="26"/>
      <c r="I143" s="26"/>
      <c r="J143" s="26"/>
      <c r="K143" s="26"/>
      <c r="L143" s="26"/>
      <c r="M143" s="26"/>
      <c r="N143" s="60"/>
      <c r="O143" s="59"/>
      <c r="P143" s="26"/>
      <c r="Q143" s="26"/>
      <c r="R143" s="26"/>
      <c r="S143" s="26"/>
      <c r="T143" s="26"/>
      <c r="U143" s="26"/>
      <c r="V143" s="26"/>
      <c r="W143" s="60"/>
      <c r="X143" s="97"/>
      <c r="Y143" s="26"/>
      <c r="Z143" s="26"/>
      <c r="AA143" s="26"/>
      <c r="AB143" s="26"/>
      <c r="AC143" s="60"/>
    </row>
    <row r="144" spans="1:29" ht="15.75" thickBot="1" x14ac:dyDescent="0.3">
      <c r="A144" s="61"/>
      <c r="B144" s="62"/>
      <c r="C144" s="62"/>
      <c r="D144" s="62"/>
      <c r="E144" s="62"/>
      <c r="F144" s="61"/>
      <c r="G144" s="62"/>
      <c r="H144" s="62"/>
      <c r="I144" s="62"/>
      <c r="J144" s="62"/>
      <c r="K144" s="62"/>
      <c r="L144" s="62"/>
      <c r="M144" s="62"/>
      <c r="N144" s="63"/>
      <c r="O144" s="61"/>
      <c r="P144" s="62"/>
      <c r="Q144" s="62"/>
      <c r="R144" s="62"/>
      <c r="S144" s="62"/>
      <c r="T144" s="62"/>
      <c r="U144" s="62"/>
      <c r="V144" s="62"/>
      <c r="W144" s="63"/>
      <c r="X144" s="98"/>
      <c r="Y144" s="62"/>
      <c r="Z144" s="62"/>
      <c r="AA144" s="62"/>
      <c r="AB144" s="62"/>
      <c r="AC144" s="63"/>
    </row>
    <row r="145" spans="1:29" ht="15.75" thickBot="1" x14ac:dyDescent="0.3">
      <c r="A145" s="56">
        <f>'Score cards'!A145</f>
        <v>21</v>
      </c>
      <c r="B145" s="57" t="str">
        <f>'Score cards'!B145</f>
        <v>Vincent Urbain</v>
      </c>
      <c r="C145" s="57" t="str">
        <f>'Score cards'!C145</f>
        <v>M</v>
      </c>
      <c r="D145" s="57" t="str">
        <f>'Score cards'!D145</f>
        <v>R</v>
      </c>
      <c r="E145" s="57">
        <f>'Score cards'!E145</f>
        <v>29.7</v>
      </c>
      <c r="F145" s="28" t="s">
        <v>23</v>
      </c>
      <c r="G145" s="27" t="b">
        <f>AND(C145="M",D145="Y")</f>
        <v>0</v>
      </c>
      <c r="H145" s="27">
        <f>ROUND(E145*($AF$7/113)+($AF$6-$AF$5),0)</f>
        <v>28</v>
      </c>
      <c r="I145" s="91" t="s">
        <v>24</v>
      </c>
      <c r="J145" s="92" t="b">
        <f>AND(C145="M",D145="R")</f>
        <v>1</v>
      </c>
      <c r="K145" s="93">
        <f>ROUND(E145*($AH$7/113)+($AH$6-$AH$5),0)</f>
        <v>23</v>
      </c>
      <c r="L145" s="94" t="s">
        <v>44</v>
      </c>
      <c r="M145" s="94" t="b">
        <f>AND(C145="M",D145="B")</f>
        <v>0</v>
      </c>
      <c r="N145" s="95">
        <f>ROUND(E145*($AJ$7/113)+($AJ$6-$AJ$5),0)</f>
        <v>11</v>
      </c>
      <c r="O145" s="28" t="s">
        <v>25</v>
      </c>
      <c r="P145" s="27" t="b">
        <f>AND(C145="L",D145="Y")</f>
        <v>0</v>
      </c>
      <c r="Q145" s="27">
        <f>ROUND(E145*($AG$7/113)+($AG$6-$AG$5),0)</f>
        <v>36</v>
      </c>
      <c r="R145" s="91" t="s">
        <v>26</v>
      </c>
      <c r="S145" s="92" t="b">
        <f>AND(C145="L",D145="R")</f>
        <v>0</v>
      </c>
      <c r="T145" s="93">
        <f>ROUND(E145*($AI$7/113)+($AI$6-$AI$5),0)</f>
        <v>29</v>
      </c>
      <c r="U145" s="94" t="s">
        <v>45</v>
      </c>
      <c r="V145" s="94" t="b">
        <f>AND(C145="L",D145="B")</f>
        <v>0</v>
      </c>
      <c r="W145" s="95">
        <f>ROUND(E145*($AK$7/113)+($AK$6-$AK$5),0)</f>
        <v>15</v>
      </c>
      <c r="X145" s="96">
        <f>IF(G145,H145,0)+IF(J145,K145)+IF(P145,Q145)+IF(S145,T145)+IF(M145,N145)+IF(V145,W145)</f>
        <v>23</v>
      </c>
      <c r="Y145" s="57"/>
      <c r="Z145" s="57">
        <f>IF(X145&gt;18,1,0)</f>
        <v>1</v>
      </c>
      <c r="AA145" s="57">
        <f>IF(X145&gt;36,1,0)</f>
        <v>0</v>
      </c>
      <c r="AB145" s="57">
        <f>IF(X145&gt;54,1,0)</f>
        <v>0</v>
      </c>
      <c r="AC145" s="58">
        <f>SUM(Z145:AB145)</f>
        <v>1</v>
      </c>
    </row>
    <row r="146" spans="1:29" x14ac:dyDescent="0.25">
      <c r="A146" s="59"/>
      <c r="B146" s="26"/>
      <c r="C146" s="26"/>
      <c r="D146" s="26"/>
      <c r="E146" s="26"/>
      <c r="F146" s="59"/>
      <c r="G146" s="26"/>
      <c r="H146" s="26"/>
      <c r="I146" s="26"/>
      <c r="J146" s="26"/>
      <c r="K146" s="26"/>
      <c r="L146" s="26"/>
      <c r="M146" s="26"/>
      <c r="N146" s="60"/>
      <c r="O146" s="59"/>
      <c r="P146" s="26"/>
      <c r="Q146" s="26"/>
      <c r="R146" s="26"/>
      <c r="S146" s="26"/>
      <c r="T146" s="26"/>
      <c r="U146" s="26"/>
      <c r="V146" s="26"/>
      <c r="W146" s="60"/>
      <c r="X146" s="97"/>
      <c r="Y146" s="26"/>
      <c r="Z146" s="26"/>
      <c r="AA146" s="26"/>
      <c r="AB146" s="26"/>
      <c r="AC146" s="60"/>
    </row>
    <row r="147" spans="1:29" ht="15.75" thickBot="1" x14ac:dyDescent="0.3">
      <c r="A147" s="59"/>
      <c r="B147" s="26"/>
      <c r="C147" s="26"/>
      <c r="D147" s="26"/>
      <c r="E147" s="26"/>
      <c r="F147" s="59"/>
      <c r="G147" s="26"/>
      <c r="H147" s="26"/>
      <c r="I147" s="26"/>
      <c r="J147" s="26"/>
      <c r="K147" s="26"/>
      <c r="L147" s="26"/>
      <c r="M147" s="26"/>
      <c r="N147" s="60"/>
      <c r="O147" s="59"/>
      <c r="P147" s="26"/>
      <c r="Q147" s="26"/>
      <c r="R147" s="26"/>
      <c r="S147" s="26"/>
      <c r="T147" s="26"/>
      <c r="U147" s="26"/>
      <c r="V147" s="26"/>
      <c r="W147" s="60"/>
      <c r="X147" s="97"/>
      <c r="Y147" s="26"/>
      <c r="Z147" s="26"/>
      <c r="AA147" s="26"/>
      <c r="AB147" s="26"/>
      <c r="AC147" s="60"/>
    </row>
    <row r="148" spans="1:29" ht="15.75" thickBot="1" x14ac:dyDescent="0.3">
      <c r="A148" s="59">
        <f>'Score cards'!A148</f>
        <v>0</v>
      </c>
      <c r="B148" s="26" t="str">
        <f>'Score cards'!B148</f>
        <v>Claessen Dominique</v>
      </c>
      <c r="C148" s="26" t="str">
        <f>'Score cards'!C148</f>
        <v>M</v>
      </c>
      <c r="D148" s="26" t="str">
        <f>'Score cards'!D148</f>
        <v>R</v>
      </c>
      <c r="E148" s="26">
        <f>'Score cards'!E148</f>
        <v>30.4</v>
      </c>
      <c r="F148" s="28" t="s">
        <v>23</v>
      </c>
      <c r="G148" s="27" t="b">
        <f>AND(C148="M",D148="Y")</f>
        <v>0</v>
      </c>
      <c r="H148" s="27">
        <f>ROUND(E148*($AF$7/113)+($AF$6-$AF$5),0)</f>
        <v>29</v>
      </c>
      <c r="I148" s="91" t="s">
        <v>24</v>
      </c>
      <c r="J148" s="92" t="b">
        <f>AND(C148="M",D148="R")</f>
        <v>1</v>
      </c>
      <c r="K148" s="93">
        <f>ROUND(E148*($AH$7/113)+($AH$6-$AH$5),0)</f>
        <v>24</v>
      </c>
      <c r="L148" s="94" t="s">
        <v>44</v>
      </c>
      <c r="M148" s="94" t="b">
        <f>AND(C148="M",D148="B")</f>
        <v>0</v>
      </c>
      <c r="N148" s="95">
        <f>ROUND(E148*($AJ$7/113)+($AJ$6-$AJ$5),0)</f>
        <v>11</v>
      </c>
      <c r="O148" s="28" t="s">
        <v>25</v>
      </c>
      <c r="P148" s="27" t="b">
        <f>AND(C148="L",D148="Y")</f>
        <v>0</v>
      </c>
      <c r="Q148" s="27">
        <f>ROUND(E148*($AG$7/113)+($AG$6-$AG$5),0)</f>
        <v>37</v>
      </c>
      <c r="R148" s="91" t="s">
        <v>26</v>
      </c>
      <c r="S148" s="92" t="b">
        <f>AND(C148="L",D148="R")</f>
        <v>0</v>
      </c>
      <c r="T148" s="93">
        <f>ROUND(E148*($AI$7/113)+($AI$6-$AI$5),0)</f>
        <v>30</v>
      </c>
      <c r="U148" s="94" t="s">
        <v>45</v>
      </c>
      <c r="V148" s="94" t="b">
        <f>AND(C148="L",D148="B")</f>
        <v>0</v>
      </c>
      <c r="W148" s="95">
        <f>ROUND(E148*($AK$7/113)+($AK$6-$AK$5),0)</f>
        <v>15</v>
      </c>
      <c r="X148" s="96">
        <f>IF(G148,H148,0)+IF(J148,K148)+IF(P148,Q148)+IF(S148,T148)+IF(M148,N148)+IF(V148,W148)</f>
        <v>24</v>
      </c>
      <c r="Y148" s="26"/>
      <c r="Z148" s="57">
        <f>IF(X148&gt;18,1,0)</f>
        <v>1</v>
      </c>
      <c r="AA148" s="57">
        <f>IF(X148&gt;36,1,0)</f>
        <v>0</v>
      </c>
      <c r="AB148" s="57">
        <f>IF(X148&gt;54,1,0)</f>
        <v>0</v>
      </c>
      <c r="AC148" s="58">
        <f>SUM(Z148:AB148)</f>
        <v>1</v>
      </c>
    </row>
    <row r="149" spans="1:29" x14ac:dyDescent="0.25">
      <c r="A149" s="59"/>
      <c r="B149" s="26"/>
      <c r="C149" s="26"/>
      <c r="D149" s="26"/>
      <c r="E149" s="26"/>
      <c r="F149" s="59"/>
      <c r="G149" s="26"/>
      <c r="H149" s="26"/>
      <c r="I149" s="26"/>
      <c r="J149" s="26"/>
      <c r="K149" s="26"/>
      <c r="L149" s="26"/>
      <c r="M149" s="26"/>
      <c r="N149" s="60"/>
      <c r="O149" s="59"/>
      <c r="P149" s="26"/>
      <c r="Q149" s="26"/>
      <c r="R149" s="26"/>
      <c r="S149" s="26"/>
      <c r="T149" s="26"/>
      <c r="U149" s="26"/>
      <c r="V149" s="26"/>
      <c r="W149" s="60"/>
      <c r="X149" s="97"/>
      <c r="Y149" s="26"/>
      <c r="Z149" s="26"/>
      <c r="AA149" s="26"/>
      <c r="AB149" s="26"/>
      <c r="AC149" s="60"/>
    </row>
    <row r="150" spans="1:29" x14ac:dyDescent="0.25">
      <c r="A150" s="59"/>
      <c r="B150" s="26"/>
      <c r="C150" s="26"/>
      <c r="D150" s="26"/>
      <c r="E150" s="26"/>
      <c r="F150" s="59"/>
      <c r="G150" s="26"/>
      <c r="H150" s="26"/>
      <c r="I150" s="26"/>
      <c r="J150" s="26"/>
      <c r="K150" s="26"/>
      <c r="L150" s="26"/>
      <c r="M150" s="26"/>
      <c r="N150" s="60"/>
      <c r="O150" s="59"/>
      <c r="P150" s="26"/>
      <c r="Q150" s="26"/>
      <c r="R150" s="26"/>
      <c r="S150" s="26"/>
      <c r="T150" s="26"/>
      <c r="U150" s="26"/>
      <c r="V150" s="26"/>
      <c r="W150" s="60"/>
      <c r="X150" s="97"/>
      <c r="Y150" s="26"/>
      <c r="Z150" s="26"/>
      <c r="AA150" s="26"/>
      <c r="AB150" s="26"/>
      <c r="AC150" s="60"/>
    </row>
    <row r="151" spans="1:29" ht="15.75" thickBot="1" x14ac:dyDescent="0.3">
      <c r="A151" s="61"/>
      <c r="B151" s="62"/>
      <c r="C151" s="62"/>
      <c r="D151" s="62"/>
      <c r="E151" s="62"/>
      <c r="F151" s="61"/>
      <c r="G151" s="62"/>
      <c r="H151" s="62"/>
      <c r="I151" s="62"/>
      <c r="J151" s="62"/>
      <c r="K151" s="62"/>
      <c r="L151" s="62"/>
      <c r="M151" s="62"/>
      <c r="N151" s="63"/>
      <c r="O151" s="61"/>
      <c r="P151" s="62"/>
      <c r="Q151" s="62"/>
      <c r="R151" s="62"/>
      <c r="S151" s="62"/>
      <c r="T151" s="62"/>
      <c r="U151" s="62"/>
      <c r="V151" s="62"/>
      <c r="W151" s="63"/>
      <c r="X151" s="98"/>
      <c r="Y151" s="62"/>
      <c r="Z151" s="62"/>
      <c r="AA151" s="62"/>
      <c r="AB151" s="62"/>
      <c r="AC151" s="63"/>
    </row>
    <row r="152" spans="1:29" ht="15.75" thickBot="1" x14ac:dyDescent="0.3">
      <c r="A152" s="56">
        <f>'Score cards'!A152</f>
        <v>22</v>
      </c>
      <c r="B152" s="57" t="str">
        <f>'Score cards'!B152</f>
        <v>Courtois Nicole</v>
      </c>
      <c r="C152" s="57" t="str">
        <f>'Score cards'!C152</f>
        <v>L</v>
      </c>
      <c r="D152" s="57" t="str">
        <f>'Score cards'!D152</f>
        <v>R</v>
      </c>
      <c r="E152" s="57">
        <f>'Score cards'!E152</f>
        <v>21.5</v>
      </c>
      <c r="F152" s="28" t="s">
        <v>23</v>
      </c>
      <c r="G152" s="27" t="b">
        <f>AND(C152="M",D152="Y")</f>
        <v>0</v>
      </c>
      <c r="H152" s="27">
        <f>ROUND(E152*($AF$7/113)+($AF$6-$AF$5),0)</f>
        <v>20</v>
      </c>
      <c r="I152" s="91" t="s">
        <v>24</v>
      </c>
      <c r="J152" s="92" t="b">
        <f>AND(C152="M",D152="R")</f>
        <v>0</v>
      </c>
      <c r="K152" s="93">
        <f>ROUND(E152*($AH$7/113)+($AH$6-$AH$5),0)</f>
        <v>15</v>
      </c>
      <c r="L152" s="94" t="s">
        <v>44</v>
      </c>
      <c r="M152" s="94" t="b">
        <f>AND(C152="M",D152="B")</f>
        <v>0</v>
      </c>
      <c r="N152" s="95">
        <f>ROUND(E152*($AJ$7/113)+($AJ$6-$AJ$5),0)</f>
        <v>4</v>
      </c>
      <c r="O152" s="28" t="s">
        <v>25</v>
      </c>
      <c r="P152" s="27" t="b">
        <f>AND(C152="L",D152="Y")</f>
        <v>0</v>
      </c>
      <c r="Q152" s="27">
        <f>ROUND(E152*($AG$7/113)+($AG$6-$AG$5),0)</f>
        <v>27</v>
      </c>
      <c r="R152" s="91" t="s">
        <v>26</v>
      </c>
      <c r="S152" s="92" t="b">
        <f>AND(C152="L",D152="R")</f>
        <v>1</v>
      </c>
      <c r="T152" s="93">
        <f>ROUND(E152*($AI$7/113)+($AI$6-$AI$5),0)</f>
        <v>21</v>
      </c>
      <c r="U152" s="94" t="s">
        <v>45</v>
      </c>
      <c r="V152" s="94" t="b">
        <f>AND(C152="L",D152="B")</f>
        <v>0</v>
      </c>
      <c r="W152" s="95">
        <f>ROUND(E152*($AK$7/113)+($AK$6-$AK$5),0)</f>
        <v>7</v>
      </c>
      <c r="X152" s="96">
        <f>IF(G152,H152,0)+IF(J152,K152)+IF(P152,Q152)+IF(S152,T152)+IF(M152,N152)+IF(V152,W152)</f>
        <v>21</v>
      </c>
      <c r="Y152" s="57"/>
      <c r="Z152" s="57">
        <f>IF(X152&gt;18,1,0)</f>
        <v>1</v>
      </c>
      <c r="AA152" s="57">
        <f>IF(X152&gt;36,1,0)</f>
        <v>0</v>
      </c>
      <c r="AB152" s="57">
        <f>IF(X152&gt;54,1,0)</f>
        <v>0</v>
      </c>
      <c r="AC152" s="58">
        <f>SUM(Z152:AB152)</f>
        <v>1</v>
      </c>
    </row>
    <row r="153" spans="1:29" x14ac:dyDescent="0.25">
      <c r="A153" s="59"/>
      <c r="B153" s="26"/>
      <c r="C153" s="26"/>
      <c r="D153" s="26"/>
      <c r="E153" s="26"/>
      <c r="F153" s="59"/>
      <c r="G153" s="26"/>
      <c r="H153" s="26"/>
      <c r="I153" s="26"/>
      <c r="J153" s="26"/>
      <c r="K153" s="26"/>
      <c r="L153" s="26"/>
      <c r="M153" s="26"/>
      <c r="N153" s="60"/>
      <c r="O153" s="59"/>
      <c r="P153" s="26"/>
      <c r="Q153" s="26"/>
      <c r="R153" s="26"/>
      <c r="S153" s="26"/>
      <c r="T153" s="26"/>
      <c r="U153" s="26"/>
      <c r="V153" s="26"/>
      <c r="W153" s="60"/>
      <c r="X153" s="97"/>
      <c r="Y153" s="26"/>
      <c r="Z153" s="26"/>
      <c r="AA153" s="26"/>
      <c r="AB153" s="26"/>
      <c r="AC153" s="60"/>
    </row>
    <row r="154" spans="1:29" ht="15.75" thickBot="1" x14ac:dyDescent="0.3">
      <c r="A154" s="59"/>
      <c r="B154" s="26"/>
      <c r="C154" s="26"/>
      <c r="D154" s="26"/>
      <c r="E154" s="26"/>
      <c r="F154" s="59"/>
      <c r="G154" s="26"/>
      <c r="H154" s="26"/>
      <c r="I154" s="26"/>
      <c r="J154" s="26"/>
      <c r="K154" s="26"/>
      <c r="L154" s="26"/>
      <c r="M154" s="26"/>
      <c r="N154" s="60"/>
      <c r="O154" s="59"/>
      <c r="P154" s="26"/>
      <c r="Q154" s="26"/>
      <c r="R154" s="26"/>
      <c r="S154" s="26"/>
      <c r="T154" s="26"/>
      <c r="U154" s="26"/>
      <c r="V154" s="26"/>
      <c r="W154" s="60"/>
      <c r="X154" s="97"/>
      <c r="Y154" s="26"/>
      <c r="Z154" s="26"/>
      <c r="AA154" s="26"/>
      <c r="AB154" s="26"/>
      <c r="AC154" s="60"/>
    </row>
    <row r="155" spans="1:29" ht="15.75" thickBot="1" x14ac:dyDescent="0.3">
      <c r="A155" s="59">
        <f>'Score cards'!A155</f>
        <v>0</v>
      </c>
      <c r="B155" s="26" t="str">
        <f>'Score cards'!B155</f>
        <v>Fourmanois Alain</v>
      </c>
      <c r="C155" s="26" t="str">
        <f>'Score cards'!C155</f>
        <v>M</v>
      </c>
      <c r="D155" s="26" t="str">
        <f>'Score cards'!D155</f>
        <v>Y</v>
      </c>
      <c r="E155" s="26">
        <f>'Score cards'!E155</f>
        <v>24.2</v>
      </c>
      <c r="F155" s="28" t="s">
        <v>23</v>
      </c>
      <c r="G155" s="27" t="b">
        <f>AND(C155="M",D155="Y")</f>
        <v>1</v>
      </c>
      <c r="H155" s="27">
        <f>ROUND(E155*($AF$7/113)+($AF$6-$AF$5),0)</f>
        <v>22</v>
      </c>
      <c r="I155" s="91" t="s">
        <v>24</v>
      </c>
      <c r="J155" s="92" t="b">
        <f>AND(C155="M",D155="R")</f>
        <v>0</v>
      </c>
      <c r="K155" s="93">
        <f>ROUND(E155*($AH$7/113)+($AH$6-$AH$5),0)</f>
        <v>17</v>
      </c>
      <c r="L155" s="94" t="s">
        <v>44</v>
      </c>
      <c r="M155" s="94" t="b">
        <f>AND(C155="M",D155="B")</f>
        <v>0</v>
      </c>
      <c r="N155" s="95">
        <f>ROUND(E155*($AJ$7/113)+($AJ$6-$AJ$5),0)</f>
        <v>6</v>
      </c>
      <c r="O155" s="28" t="s">
        <v>25</v>
      </c>
      <c r="P155" s="27" t="b">
        <f>AND(C155="L",D155="Y")</f>
        <v>0</v>
      </c>
      <c r="Q155" s="27">
        <f>ROUND(E155*($AG$7/113)+($AG$6-$AG$5),0)</f>
        <v>30</v>
      </c>
      <c r="R155" s="91" t="s">
        <v>26</v>
      </c>
      <c r="S155" s="92" t="b">
        <f>AND(C155="L",D155="R")</f>
        <v>0</v>
      </c>
      <c r="T155" s="93">
        <f>ROUND(E155*($AI$7/113)+($AI$6-$AI$5),0)</f>
        <v>24</v>
      </c>
      <c r="U155" s="94" t="s">
        <v>45</v>
      </c>
      <c r="V155" s="94" t="b">
        <f>AND(C155="L",D155="B")</f>
        <v>0</v>
      </c>
      <c r="W155" s="95">
        <f>ROUND(E155*($AK$7/113)+($AK$6-$AK$5),0)</f>
        <v>10</v>
      </c>
      <c r="X155" s="96">
        <f>IF(G155,H155,0)+IF(J155,K155)+IF(P155,Q155)+IF(S155,T155)+IF(M155,N155)+IF(V155,W155)</f>
        <v>22</v>
      </c>
      <c r="Y155" s="26"/>
      <c r="Z155" s="57">
        <f>IF(X155&gt;18,1,0)</f>
        <v>1</v>
      </c>
      <c r="AA155" s="57">
        <f>IF(X155&gt;36,1,0)</f>
        <v>0</v>
      </c>
      <c r="AB155" s="57">
        <f>IF(X155&gt;54,1,0)</f>
        <v>0</v>
      </c>
      <c r="AC155" s="58">
        <f>SUM(Z155:AB155)</f>
        <v>1</v>
      </c>
    </row>
    <row r="156" spans="1:29" x14ac:dyDescent="0.25">
      <c r="A156" s="59"/>
      <c r="B156" s="26"/>
      <c r="C156" s="26"/>
      <c r="D156" s="26"/>
      <c r="E156" s="26"/>
      <c r="F156" s="59"/>
      <c r="G156" s="26"/>
      <c r="H156" s="26"/>
      <c r="I156" s="26"/>
      <c r="J156" s="26"/>
      <c r="K156" s="26"/>
      <c r="L156" s="26"/>
      <c r="M156" s="26"/>
      <c r="N156" s="60"/>
      <c r="O156" s="59"/>
      <c r="P156" s="26"/>
      <c r="Q156" s="26"/>
      <c r="R156" s="26"/>
      <c r="S156" s="26"/>
      <c r="T156" s="26"/>
      <c r="U156" s="26"/>
      <c r="V156" s="26"/>
      <c r="W156" s="60"/>
      <c r="X156" s="97"/>
      <c r="Y156" s="26"/>
      <c r="Z156" s="26"/>
      <c r="AA156" s="26"/>
      <c r="AB156" s="26"/>
      <c r="AC156" s="60"/>
    </row>
    <row r="157" spans="1:29" x14ac:dyDescent="0.25">
      <c r="A157" s="59"/>
      <c r="B157" s="26"/>
      <c r="C157" s="26"/>
      <c r="D157" s="26"/>
      <c r="E157" s="26"/>
      <c r="F157" s="59"/>
      <c r="G157" s="26"/>
      <c r="H157" s="26"/>
      <c r="I157" s="26"/>
      <c r="J157" s="26"/>
      <c r="K157" s="26"/>
      <c r="L157" s="26"/>
      <c r="M157" s="26"/>
      <c r="N157" s="60"/>
      <c r="O157" s="59"/>
      <c r="P157" s="26"/>
      <c r="Q157" s="26"/>
      <c r="R157" s="26"/>
      <c r="S157" s="26"/>
      <c r="T157" s="26"/>
      <c r="U157" s="26"/>
      <c r="V157" s="26"/>
      <c r="W157" s="60"/>
      <c r="X157" s="97"/>
      <c r="Y157" s="26"/>
      <c r="Z157" s="26"/>
      <c r="AA157" s="26"/>
      <c r="AB157" s="26"/>
      <c r="AC157" s="60"/>
    </row>
    <row r="158" spans="1:29" ht="15.75" thickBot="1" x14ac:dyDescent="0.3">
      <c r="A158" s="61"/>
      <c r="B158" s="62"/>
      <c r="C158" s="62"/>
      <c r="D158" s="62"/>
      <c r="E158" s="62"/>
      <c r="F158" s="61"/>
      <c r="G158" s="62"/>
      <c r="H158" s="62"/>
      <c r="I158" s="62"/>
      <c r="J158" s="62"/>
      <c r="K158" s="62"/>
      <c r="L158" s="62"/>
      <c r="M158" s="62"/>
      <c r="N158" s="63"/>
      <c r="O158" s="61"/>
      <c r="P158" s="62"/>
      <c r="Q158" s="62"/>
      <c r="R158" s="62"/>
      <c r="S158" s="62"/>
      <c r="T158" s="62"/>
      <c r="U158" s="62"/>
      <c r="V158" s="62"/>
      <c r="W158" s="63"/>
      <c r="X158" s="98"/>
      <c r="Y158" s="62"/>
      <c r="Z158" s="62"/>
      <c r="AA158" s="62"/>
      <c r="AB158" s="62"/>
      <c r="AC158" s="63"/>
    </row>
    <row r="159" spans="1:29" ht="15.75" thickBot="1" x14ac:dyDescent="0.3">
      <c r="A159" s="56">
        <f>'Score cards'!A159</f>
        <v>23</v>
      </c>
      <c r="B159" s="57" t="str">
        <f>'Score cards'!B159</f>
        <v>Gaspar René</v>
      </c>
      <c r="C159" s="57" t="str">
        <f>'Score cards'!C159</f>
        <v>M</v>
      </c>
      <c r="D159" s="57" t="str">
        <f>'Score cards'!D159</f>
        <v>Y</v>
      </c>
      <c r="E159" s="57">
        <f>'Score cards'!E159</f>
        <v>13.2</v>
      </c>
      <c r="F159" s="28" t="s">
        <v>23</v>
      </c>
      <c r="G159" s="27" t="b">
        <f>AND(C159="M",D159="Y")</f>
        <v>1</v>
      </c>
      <c r="H159" s="27">
        <f>ROUND(E159*($AF$7/113)+($AF$6-$AF$5),0)</f>
        <v>11</v>
      </c>
      <c r="I159" s="91" t="s">
        <v>24</v>
      </c>
      <c r="J159" s="92" t="b">
        <f>AND(C159="M",D159="R")</f>
        <v>0</v>
      </c>
      <c r="K159" s="93">
        <f>ROUND(E159*($AH$7/113)+($AH$6-$AH$5),0)</f>
        <v>7</v>
      </c>
      <c r="L159" s="94" t="s">
        <v>44</v>
      </c>
      <c r="M159" s="94" t="b">
        <f>AND(C159="M",D159="B")</f>
        <v>0</v>
      </c>
      <c r="N159" s="95">
        <f>ROUND(E159*($AJ$7/113)+($AJ$6-$AJ$5),0)</f>
        <v>-3</v>
      </c>
      <c r="O159" s="28" t="s">
        <v>25</v>
      </c>
      <c r="P159" s="27" t="b">
        <f>AND(C159="L",D159="Y")</f>
        <v>0</v>
      </c>
      <c r="Q159" s="27">
        <f>ROUND(E159*($AG$7/113)+($AG$6-$AG$5),0)</f>
        <v>18</v>
      </c>
      <c r="R159" s="91" t="s">
        <v>26</v>
      </c>
      <c r="S159" s="92" t="b">
        <f>AND(C159="L",D159="R")</f>
        <v>0</v>
      </c>
      <c r="T159" s="93">
        <f>ROUND(E159*($AI$7/113)+($AI$6-$AI$5),0)</f>
        <v>12</v>
      </c>
      <c r="U159" s="94" t="s">
        <v>45</v>
      </c>
      <c r="V159" s="94" t="b">
        <f>AND(C159="L",D159="B")</f>
        <v>0</v>
      </c>
      <c r="W159" s="95">
        <f>ROUND(E159*($AK$7/113)+($AK$6-$AK$5),0)</f>
        <v>0</v>
      </c>
      <c r="X159" s="96">
        <f>IF(G159,H159,0)+IF(J159,K159)+IF(P159,Q159)+IF(S159,T159)+IF(M159,N159)+IF(V159,W159)</f>
        <v>11</v>
      </c>
      <c r="Y159" s="57"/>
      <c r="Z159" s="57">
        <f>IF(X159&gt;18,1,0)</f>
        <v>0</v>
      </c>
      <c r="AA159" s="57">
        <f>IF(X159&gt;36,1,0)</f>
        <v>0</v>
      </c>
      <c r="AB159" s="57">
        <f>IF(X159&gt;54,1,0)</f>
        <v>0</v>
      </c>
      <c r="AC159" s="58">
        <f>SUM(Z159:AB159)</f>
        <v>0</v>
      </c>
    </row>
    <row r="160" spans="1:29" x14ac:dyDescent="0.25">
      <c r="A160" s="59"/>
      <c r="B160" s="26"/>
      <c r="C160" s="26"/>
      <c r="D160" s="26"/>
      <c r="E160" s="26"/>
      <c r="F160" s="59"/>
      <c r="G160" s="26"/>
      <c r="H160" s="26"/>
      <c r="I160" s="26"/>
      <c r="J160" s="26"/>
      <c r="K160" s="26"/>
      <c r="L160" s="26"/>
      <c r="M160" s="26"/>
      <c r="N160" s="60"/>
      <c r="O160" s="59"/>
      <c r="P160" s="26"/>
      <c r="Q160" s="26"/>
      <c r="R160" s="26"/>
      <c r="S160" s="26"/>
      <c r="T160" s="26"/>
      <c r="U160" s="26"/>
      <c r="V160" s="26"/>
      <c r="W160" s="60"/>
      <c r="X160" s="97"/>
      <c r="Y160" s="26"/>
      <c r="Z160" s="26"/>
      <c r="AA160" s="26"/>
      <c r="AB160" s="26"/>
      <c r="AC160" s="60"/>
    </row>
    <row r="161" spans="1:29" ht="15.75" thickBot="1" x14ac:dyDescent="0.3">
      <c r="A161" s="59"/>
      <c r="B161" s="26"/>
      <c r="C161" s="26"/>
      <c r="D161" s="26"/>
      <c r="E161" s="26"/>
      <c r="F161" s="59"/>
      <c r="G161" s="26"/>
      <c r="H161" s="26"/>
      <c r="I161" s="26"/>
      <c r="J161" s="26"/>
      <c r="K161" s="26"/>
      <c r="L161" s="26"/>
      <c r="M161" s="26"/>
      <c r="N161" s="60"/>
      <c r="O161" s="59"/>
      <c r="P161" s="26"/>
      <c r="Q161" s="26"/>
      <c r="R161" s="26"/>
      <c r="S161" s="26"/>
      <c r="T161" s="26"/>
      <c r="U161" s="26"/>
      <c r="V161" s="26"/>
      <c r="W161" s="60"/>
      <c r="X161" s="97"/>
      <c r="Y161" s="26"/>
      <c r="Z161" s="26"/>
      <c r="AA161" s="26"/>
      <c r="AB161" s="26"/>
      <c r="AC161" s="60"/>
    </row>
    <row r="162" spans="1:29" ht="15.75" thickBot="1" x14ac:dyDescent="0.3">
      <c r="A162" s="59">
        <f>'Score cards'!A162</f>
        <v>0</v>
      </c>
      <c r="B162" s="26" t="str">
        <f>'Score cards'!B162</f>
        <v>Dalemans Christian</v>
      </c>
      <c r="C162" s="26" t="str">
        <f>'Score cards'!C162</f>
        <v>M</v>
      </c>
      <c r="D162" s="26" t="str">
        <f>'Score cards'!D162</f>
        <v>Y</v>
      </c>
      <c r="E162" s="26">
        <f>'Score cards'!E162</f>
        <v>24</v>
      </c>
      <c r="F162" s="28" t="s">
        <v>23</v>
      </c>
      <c r="G162" s="27" t="b">
        <f>AND(C162="M",D162="Y")</f>
        <v>1</v>
      </c>
      <c r="H162" s="27">
        <f>ROUND(E162*($AF$7/113)+($AF$6-$AF$5),0)</f>
        <v>22</v>
      </c>
      <c r="I162" s="91" t="s">
        <v>24</v>
      </c>
      <c r="J162" s="92" t="b">
        <f>AND(C162="M",D162="R")</f>
        <v>0</v>
      </c>
      <c r="K162" s="93">
        <f>ROUND(E162*($AH$7/113)+($AH$6-$AH$5),0)</f>
        <v>17</v>
      </c>
      <c r="L162" s="94" t="s">
        <v>44</v>
      </c>
      <c r="M162" s="94" t="b">
        <f>AND(C162="M",D162="B")</f>
        <v>0</v>
      </c>
      <c r="N162" s="95">
        <f>ROUND(E162*($AJ$7/113)+($AJ$6-$AJ$5),0)</f>
        <v>6</v>
      </c>
      <c r="O162" s="28" t="s">
        <v>25</v>
      </c>
      <c r="P162" s="27" t="b">
        <f>AND(C162="L",D162="Y")</f>
        <v>0</v>
      </c>
      <c r="Q162" s="27">
        <f>ROUND(E162*($AG$7/113)+($AG$6-$AG$5),0)</f>
        <v>29</v>
      </c>
      <c r="R162" s="91" t="s">
        <v>26</v>
      </c>
      <c r="S162" s="92" t="b">
        <f>AND(C162="L",D162="R")</f>
        <v>0</v>
      </c>
      <c r="T162" s="93">
        <f>ROUND(E162*($AI$7/113)+($AI$6-$AI$5),0)</f>
        <v>23</v>
      </c>
      <c r="U162" s="94" t="s">
        <v>45</v>
      </c>
      <c r="V162" s="94" t="b">
        <f>AND(C162="L",D162="B")</f>
        <v>0</v>
      </c>
      <c r="W162" s="95">
        <f>ROUND(E162*($AK$7/113)+($AK$6-$AK$5),0)</f>
        <v>10</v>
      </c>
      <c r="X162" s="96">
        <f>IF(G162,H162,0)+IF(J162,K162)+IF(P162,Q162)+IF(S162,T162)+IF(M162,N162)+IF(V162,W162)</f>
        <v>22</v>
      </c>
      <c r="Y162" s="26"/>
      <c r="Z162" s="57">
        <f>IF(X162&gt;18,1,0)</f>
        <v>1</v>
      </c>
      <c r="AA162" s="57">
        <f>IF(X162&gt;36,1,0)</f>
        <v>0</v>
      </c>
      <c r="AB162" s="57">
        <f>IF(X162&gt;54,1,0)</f>
        <v>0</v>
      </c>
      <c r="AC162" s="58">
        <f>SUM(Z162:AB162)</f>
        <v>1</v>
      </c>
    </row>
    <row r="163" spans="1:29" x14ac:dyDescent="0.25">
      <c r="A163" s="59"/>
      <c r="B163" s="26"/>
      <c r="C163" s="26"/>
      <c r="D163" s="26"/>
      <c r="E163" s="26"/>
      <c r="F163" s="59"/>
      <c r="G163" s="26"/>
      <c r="H163" s="26"/>
      <c r="I163" s="26"/>
      <c r="J163" s="26"/>
      <c r="K163" s="26"/>
      <c r="L163" s="26"/>
      <c r="M163" s="26"/>
      <c r="N163" s="60"/>
      <c r="O163" s="59"/>
      <c r="P163" s="26"/>
      <c r="Q163" s="26"/>
      <c r="R163" s="26"/>
      <c r="S163" s="26"/>
      <c r="T163" s="26"/>
      <c r="U163" s="26"/>
      <c r="V163" s="26"/>
      <c r="W163" s="60"/>
      <c r="X163" s="97"/>
      <c r="Y163" s="26"/>
      <c r="Z163" s="26"/>
      <c r="AA163" s="26"/>
      <c r="AB163" s="26"/>
      <c r="AC163" s="60"/>
    </row>
    <row r="164" spans="1:29" x14ac:dyDescent="0.25">
      <c r="A164" s="59"/>
      <c r="B164" s="26"/>
      <c r="C164" s="26"/>
      <c r="D164" s="26"/>
      <c r="E164" s="26"/>
      <c r="F164" s="59"/>
      <c r="G164" s="26"/>
      <c r="H164" s="26"/>
      <c r="I164" s="26"/>
      <c r="J164" s="26"/>
      <c r="K164" s="26"/>
      <c r="L164" s="26"/>
      <c r="M164" s="26"/>
      <c r="N164" s="60"/>
      <c r="O164" s="59"/>
      <c r="P164" s="26"/>
      <c r="Q164" s="26"/>
      <c r="R164" s="26"/>
      <c r="S164" s="26"/>
      <c r="T164" s="26"/>
      <c r="U164" s="26"/>
      <c r="V164" s="26"/>
      <c r="W164" s="60"/>
      <c r="X164" s="97"/>
      <c r="Y164" s="26"/>
      <c r="Z164" s="26"/>
      <c r="AA164" s="26"/>
      <c r="AB164" s="26"/>
      <c r="AC164" s="60"/>
    </row>
    <row r="165" spans="1:29" ht="15.75" thickBot="1" x14ac:dyDescent="0.3">
      <c r="A165" s="61"/>
      <c r="B165" s="62"/>
      <c r="C165" s="62"/>
      <c r="D165" s="62"/>
      <c r="E165" s="62"/>
      <c r="F165" s="61"/>
      <c r="G165" s="62"/>
      <c r="H165" s="62"/>
      <c r="I165" s="62"/>
      <c r="J165" s="62"/>
      <c r="K165" s="62"/>
      <c r="L165" s="62"/>
      <c r="M165" s="62"/>
      <c r="N165" s="63"/>
      <c r="O165" s="61"/>
      <c r="P165" s="62"/>
      <c r="Q165" s="62"/>
      <c r="R165" s="62"/>
      <c r="S165" s="62"/>
      <c r="T165" s="62"/>
      <c r="U165" s="62"/>
      <c r="V165" s="62"/>
      <c r="W165" s="63"/>
      <c r="X165" s="98"/>
      <c r="Y165" s="62"/>
      <c r="Z165" s="62"/>
      <c r="AA165" s="62"/>
      <c r="AB165" s="62"/>
      <c r="AC165" s="63"/>
    </row>
    <row r="166" spans="1:29" ht="15.75" thickBot="1" x14ac:dyDescent="0.3">
      <c r="A166" s="56">
        <f>'Score cards'!A166</f>
        <v>24</v>
      </c>
      <c r="B166" s="57" t="str">
        <f>'Score cards'!B166</f>
        <v>Petit Patrick</v>
      </c>
      <c r="C166" s="57" t="str">
        <f>'Score cards'!C166</f>
        <v>M</v>
      </c>
      <c r="D166" s="57" t="str">
        <f>'Score cards'!D166</f>
        <v>R</v>
      </c>
      <c r="E166" s="57">
        <f>'Score cards'!E166</f>
        <v>32.299999999999997</v>
      </c>
      <c r="F166" s="28" t="s">
        <v>23</v>
      </c>
      <c r="G166" s="27" t="b">
        <f>AND(C166="M",D166="Y")</f>
        <v>0</v>
      </c>
      <c r="H166" s="27">
        <f>ROUND(E166*($AF$7/113)+($AF$6-$AF$5),0)</f>
        <v>31</v>
      </c>
      <c r="I166" s="91" t="s">
        <v>24</v>
      </c>
      <c r="J166" s="92" t="b">
        <f>AND(C166="M",D166="R")</f>
        <v>1</v>
      </c>
      <c r="K166" s="93">
        <f>ROUND(E166*($AH$7/113)+($AH$6-$AH$5),0)</f>
        <v>25</v>
      </c>
      <c r="L166" s="94" t="s">
        <v>44</v>
      </c>
      <c r="M166" s="94" t="b">
        <f>AND(C166="M",D166="B")</f>
        <v>0</v>
      </c>
      <c r="N166" s="95">
        <f>ROUND(E166*($AJ$7/113)+($AJ$6-$AJ$5),0)</f>
        <v>13</v>
      </c>
      <c r="O166" s="28" t="s">
        <v>25</v>
      </c>
      <c r="P166" s="27" t="b">
        <f>AND(C166="L",D166="Y")</f>
        <v>0</v>
      </c>
      <c r="Q166" s="27">
        <f>ROUND(E166*($AG$7/113)+($AG$6-$AG$5),0)</f>
        <v>39</v>
      </c>
      <c r="R166" s="91" t="s">
        <v>26</v>
      </c>
      <c r="S166" s="92" t="b">
        <f>AND(C166="L",D166="R")</f>
        <v>0</v>
      </c>
      <c r="T166" s="93">
        <f>ROUND(E166*($AI$7/113)+($AI$6-$AI$5),0)</f>
        <v>32</v>
      </c>
      <c r="U166" s="94" t="s">
        <v>45</v>
      </c>
      <c r="V166" s="94" t="b">
        <f>AND(C166="L",D166="B")</f>
        <v>0</v>
      </c>
      <c r="W166" s="95">
        <f>ROUND(E166*($AK$7/113)+($AK$6-$AK$5),0)</f>
        <v>17</v>
      </c>
      <c r="X166" s="96">
        <f>IF(G166,H166,0)+IF(J166,K166)+IF(P166,Q166)+IF(S166,T166)+IF(M166,N166)+IF(V166,W166)</f>
        <v>25</v>
      </c>
      <c r="Y166" s="57"/>
      <c r="Z166" s="57">
        <f>IF(X166&gt;18,1,0)</f>
        <v>1</v>
      </c>
      <c r="AA166" s="57">
        <f>IF(X166&gt;36,1,0)</f>
        <v>0</v>
      </c>
      <c r="AB166" s="57">
        <f>IF(X166&gt;54,1,0)</f>
        <v>0</v>
      </c>
      <c r="AC166" s="58">
        <f>SUM(Z166:AB166)</f>
        <v>1</v>
      </c>
    </row>
    <row r="167" spans="1:29" x14ac:dyDescent="0.25">
      <c r="A167" s="59"/>
      <c r="B167" s="26"/>
      <c r="C167" s="26"/>
      <c r="D167" s="26"/>
      <c r="E167" s="26"/>
      <c r="F167" s="59"/>
      <c r="G167" s="26"/>
      <c r="H167" s="26"/>
      <c r="I167" s="26"/>
      <c r="J167" s="26"/>
      <c r="K167" s="26"/>
      <c r="L167" s="26"/>
      <c r="M167" s="26"/>
      <c r="N167" s="60"/>
      <c r="O167" s="59"/>
      <c r="P167" s="26"/>
      <c r="Q167" s="26"/>
      <c r="R167" s="26"/>
      <c r="S167" s="26"/>
      <c r="T167" s="26"/>
      <c r="U167" s="26"/>
      <c r="V167" s="26"/>
      <c r="W167" s="60"/>
      <c r="X167" s="97"/>
      <c r="Y167" s="26"/>
      <c r="Z167" s="26"/>
      <c r="AA167" s="26"/>
      <c r="AB167" s="26"/>
      <c r="AC167" s="60"/>
    </row>
    <row r="168" spans="1:29" ht="15.75" thickBot="1" x14ac:dyDescent="0.3">
      <c r="A168" s="59"/>
      <c r="B168" s="26"/>
      <c r="C168" s="26"/>
      <c r="D168" s="26"/>
      <c r="E168" s="26"/>
      <c r="F168" s="59"/>
      <c r="G168" s="26"/>
      <c r="H168" s="26"/>
      <c r="I168" s="26"/>
      <c r="J168" s="26"/>
      <c r="K168" s="26"/>
      <c r="L168" s="26"/>
      <c r="M168" s="26"/>
      <c r="N168" s="60"/>
      <c r="O168" s="59"/>
      <c r="P168" s="26"/>
      <c r="Q168" s="26"/>
      <c r="R168" s="26"/>
      <c r="S168" s="26"/>
      <c r="T168" s="26"/>
      <c r="U168" s="26"/>
      <c r="V168" s="26"/>
      <c r="W168" s="60"/>
      <c r="X168" s="97"/>
      <c r="Y168" s="26"/>
      <c r="Z168" s="26"/>
      <c r="AA168" s="26"/>
      <c r="AB168" s="26"/>
      <c r="AC168" s="60"/>
    </row>
    <row r="169" spans="1:29" ht="15.75" thickBot="1" x14ac:dyDescent="0.3">
      <c r="A169" s="59">
        <f>'Score cards'!A169</f>
        <v>0</v>
      </c>
      <c r="B169" s="26" t="str">
        <f>'Score cards'!B169</f>
        <v>Cession Dominique</v>
      </c>
      <c r="C169" s="26" t="str">
        <f>'Score cards'!C169</f>
        <v>L</v>
      </c>
      <c r="D169" s="26" t="str">
        <f>'Score cards'!D169</f>
        <v>B</v>
      </c>
      <c r="E169" s="26">
        <f>'Score cards'!E169</f>
        <v>54</v>
      </c>
      <c r="F169" s="28" t="s">
        <v>23</v>
      </c>
      <c r="G169" s="27" t="b">
        <f>AND(C169="M",D169="Y")</f>
        <v>0</v>
      </c>
      <c r="H169" s="27">
        <f>ROUND(E169*($AF$7/113)+($AF$6-$AF$5),0)</f>
        <v>54</v>
      </c>
      <c r="I169" s="91" t="s">
        <v>24</v>
      </c>
      <c r="J169" s="92" t="b">
        <f>AND(C169="M",D169="R")</f>
        <v>0</v>
      </c>
      <c r="K169" s="93">
        <f>ROUND(E169*($AH$7/113)+($AH$6-$AH$5),0)</f>
        <v>47</v>
      </c>
      <c r="L169" s="94" t="s">
        <v>44</v>
      </c>
      <c r="M169" s="94" t="b">
        <f>AND(C169="M",D169="B")</f>
        <v>0</v>
      </c>
      <c r="N169" s="95">
        <f>ROUND(E169*($AJ$7/113)+($AJ$6-$AJ$5),0)</f>
        <v>31</v>
      </c>
      <c r="O169" s="28" t="s">
        <v>25</v>
      </c>
      <c r="P169" s="27" t="b">
        <f>AND(C169="L",D169="Y")</f>
        <v>0</v>
      </c>
      <c r="Q169" s="27">
        <f>ROUND(E169*($AG$7/113)+($AG$6-$AG$5),0)</f>
        <v>63</v>
      </c>
      <c r="R169" s="91" t="s">
        <v>26</v>
      </c>
      <c r="S169" s="92" t="b">
        <f>AND(C169="L",D169="R")</f>
        <v>0</v>
      </c>
      <c r="T169" s="93">
        <f>ROUND(E169*($AI$7/113)+($AI$6-$AI$5),0)</f>
        <v>55</v>
      </c>
      <c r="U169" s="94" t="s">
        <v>45</v>
      </c>
      <c r="V169" s="94" t="b">
        <f>AND(C169="L",D169="B")</f>
        <v>1</v>
      </c>
      <c r="W169" s="95">
        <f>ROUND(E169*($AK$7/113)+($AK$6-$AK$5),0)</f>
        <v>36</v>
      </c>
      <c r="X169" s="96">
        <f>IF(G169,H169,0)+IF(J169,K169)+IF(P169,Q169)+IF(S169,T169)+IF(M169,N169)+IF(V169,W169)</f>
        <v>36</v>
      </c>
      <c r="Y169" s="26"/>
      <c r="Z169" s="57">
        <f>IF(X169&gt;18,1,0)</f>
        <v>1</v>
      </c>
      <c r="AA169" s="57">
        <f>IF(X169&gt;36,1,0)</f>
        <v>0</v>
      </c>
      <c r="AB169" s="57">
        <f>IF(X169&gt;54,1,0)</f>
        <v>0</v>
      </c>
      <c r="AC169" s="58">
        <f>SUM(Z169:AB169)</f>
        <v>1</v>
      </c>
    </row>
    <row r="170" spans="1:29" x14ac:dyDescent="0.25">
      <c r="A170" s="59"/>
      <c r="B170" s="26"/>
      <c r="C170" s="26"/>
      <c r="D170" s="26"/>
      <c r="E170" s="26"/>
      <c r="F170" s="59"/>
      <c r="G170" s="26"/>
      <c r="H170" s="26"/>
      <c r="I170" s="26"/>
      <c r="J170" s="26"/>
      <c r="K170" s="26"/>
      <c r="L170" s="26"/>
      <c r="M170" s="26"/>
      <c r="N170" s="60"/>
      <c r="O170" s="59"/>
      <c r="P170" s="26"/>
      <c r="Q170" s="26"/>
      <c r="R170" s="26"/>
      <c r="S170" s="26"/>
      <c r="T170" s="26"/>
      <c r="U170" s="26"/>
      <c r="V170" s="26"/>
      <c r="W170" s="60"/>
      <c r="X170" s="97"/>
      <c r="Y170" s="26"/>
      <c r="Z170" s="26"/>
      <c r="AA170" s="26"/>
      <c r="AB170" s="26"/>
      <c r="AC170" s="60"/>
    </row>
    <row r="171" spans="1:29" x14ac:dyDescent="0.25">
      <c r="A171" s="59"/>
      <c r="B171" s="26"/>
      <c r="C171" s="26"/>
      <c r="D171" s="26"/>
      <c r="E171" s="26"/>
      <c r="F171" s="59"/>
      <c r="G171" s="26"/>
      <c r="H171" s="26"/>
      <c r="I171" s="26"/>
      <c r="J171" s="26"/>
      <c r="K171" s="26"/>
      <c r="L171" s="26"/>
      <c r="M171" s="26"/>
      <c r="N171" s="60"/>
      <c r="O171" s="59"/>
      <c r="P171" s="26"/>
      <c r="Q171" s="26"/>
      <c r="R171" s="26"/>
      <c r="S171" s="26"/>
      <c r="T171" s="26"/>
      <c r="U171" s="26"/>
      <c r="V171" s="26"/>
      <c r="W171" s="60"/>
      <c r="X171" s="97"/>
      <c r="Y171" s="26"/>
      <c r="Z171" s="26"/>
      <c r="AA171" s="26"/>
      <c r="AB171" s="26"/>
      <c r="AC171" s="60"/>
    </row>
    <row r="172" spans="1:29" ht="15.75" thickBot="1" x14ac:dyDescent="0.3">
      <c r="A172" s="61"/>
      <c r="B172" s="62"/>
      <c r="C172" s="62"/>
      <c r="D172" s="62"/>
      <c r="E172" s="62"/>
      <c r="F172" s="61"/>
      <c r="G172" s="62"/>
      <c r="H172" s="62"/>
      <c r="I172" s="62"/>
      <c r="J172" s="62"/>
      <c r="K172" s="62"/>
      <c r="L172" s="62"/>
      <c r="M172" s="62"/>
      <c r="N172" s="63"/>
      <c r="O172" s="61"/>
      <c r="P172" s="62"/>
      <c r="Q172" s="62"/>
      <c r="R172" s="62"/>
      <c r="S172" s="62"/>
      <c r="T172" s="62"/>
      <c r="U172" s="62"/>
      <c r="V172" s="62"/>
      <c r="W172" s="63"/>
      <c r="X172" s="98"/>
      <c r="Y172" s="62"/>
      <c r="Z172" s="62"/>
      <c r="AA172" s="62"/>
      <c r="AB172" s="62"/>
      <c r="AC172" s="63"/>
    </row>
    <row r="173" spans="1:29" ht="15.75" thickBot="1" x14ac:dyDescent="0.3">
      <c r="A173" s="56">
        <f>'Score cards'!A173</f>
        <v>25</v>
      </c>
      <c r="B173" s="57" t="str">
        <f>'Score cards'!B173</f>
        <v>Bertrand Eric</v>
      </c>
      <c r="C173" s="57" t="str">
        <f>'Score cards'!C173</f>
        <v>M</v>
      </c>
      <c r="D173" s="57" t="str">
        <f>'Score cards'!D173</f>
        <v>Y</v>
      </c>
      <c r="E173" s="57">
        <f>'Score cards'!E173</f>
        <v>14.7</v>
      </c>
      <c r="F173" s="28" t="s">
        <v>23</v>
      </c>
      <c r="G173" s="27" t="b">
        <f>AND(C173="M",D173="Y")</f>
        <v>1</v>
      </c>
      <c r="H173" s="27">
        <f>ROUND(E173*($AF$7/113)+($AF$6-$AF$5),0)</f>
        <v>12</v>
      </c>
      <c r="I173" s="91" t="s">
        <v>24</v>
      </c>
      <c r="J173" s="92" t="b">
        <f>AND(C173="M",D173="R")</f>
        <v>0</v>
      </c>
      <c r="K173" s="93">
        <f>ROUND(E173*($AH$7/113)+($AH$6-$AH$5),0)</f>
        <v>8</v>
      </c>
      <c r="L173" s="94" t="s">
        <v>44</v>
      </c>
      <c r="M173" s="94" t="b">
        <f>AND(C173="M",D173="B")</f>
        <v>0</v>
      </c>
      <c r="N173" s="95">
        <f>ROUND(E173*($AJ$7/113)+($AJ$6-$AJ$5),0)</f>
        <v>-2</v>
      </c>
      <c r="O173" s="28" t="s">
        <v>25</v>
      </c>
      <c r="P173" s="27" t="b">
        <f>AND(C173="L",D173="Y")</f>
        <v>0</v>
      </c>
      <c r="Q173" s="27">
        <f>ROUND(E173*($AG$7/113)+($AG$6-$AG$5),0)</f>
        <v>19</v>
      </c>
      <c r="R173" s="91" t="s">
        <v>26</v>
      </c>
      <c r="S173" s="92" t="b">
        <f>AND(C173="L",D173="R")</f>
        <v>0</v>
      </c>
      <c r="T173" s="93">
        <f>ROUND(E173*($AI$7/113)+($AI$6-$AI$5),0)</f>
        <v>14</v>
      </c>
      <c r="U173" s="94" t="s">
        <v>45</v>
      </c>
      <c r="V173" s="94" t="b">
        <f>AND(C173="L",D173="B")</f>
        <v>0</v>
      </c>
      <c r="W173" s="95">
        <f>ROUND(E173*($AK$7/113)+($AK$6-$AK$5),0)</f>
        <v>1</v>
      </c>
      <c r="X173" s="96">
        <f>IF(G173,H173,0)+IF(J173,K173)+IF(P173,Q173)+IF(S173,T173)+IF(M173,N173)+IF(V173,W173)</f>
        <v>12</v>
      </c>
      <c r="Y173" s="57"/>
      <c r="Z173" s="57">
        <f>IF(X173&gt;18,1,0)</f>
        <v>0</v>
      </c>
      <c r="AA173" s="57">
        <f>IF(X173&gt;36,1,0)</f>
        <v>0</v>
      </c>
      <c r="AB173" s="57">
        <f>IF(X173&gt;54,1,0)</f>
        <v>0</v>
      </c>
      <c r="AC173" s="58">
        <f>SUM(Z173:AB173)</f>
        <v>0</v>
      </c>
    </row>
    <row r="174" spans="1:29" x14ac:dyDescent="0.25">
      <c r="A174" s="59"/>
      <c r="B174" s="26"/>
      <c r="C174" s="26"/>
      <c r="D174" s="26"/>
      <c r="E174" s="26"/>
      <c r="F174" s="59"/>
      <c r="G174" s="26"/>
      <c r="H174" s="26"/>
      <c r="I174" s="26"/>
      <c r="J174" s="26"/>
      <c r="K174" s="26"/>
      <c r="L174" s="26"/>
      <c r="M174" s="26"/>
      <c r="N174" s="60"/>
      <c r="O174" s="59"/>
      <c r="P174" s="26"/>
      <c r="Q174" s="26"/>
      <c r="R174" s="26"/>
      <c r="S174" s="26"/>
      <c r="T174" s="26"/>
      <c r="U174" s="26"/>
      <c r="V174" s="26"/>
      <c r="W174" s="60"/>
      <c r="X174" s="97"/>
      <c r="Y174" s="26"/>
      <c r="Z174" s="26"/>
      <c r="AA174" s="26"/>
      <c r="AB174" s="26"/>
      <c r="AC174" s="60"/>
    </row>
    <row r="175" spans="1:29" ht="15.75" thickBot="1" x14ac:dyDescent="0.3">
      <c r="A175" s="59"/>
      <c r="B175" s="26"/>
      <c r="C175" s="26"/>
      <c r="D175" s="26"/>
      <c r="E175" s="26"/>
      <c r="F175" s="59"/>
      <c r="G175" s="26"/>
      <c r="H175" s="26"/>
      <c r="I175" s="26"/>
      <c r="J175" s="26"/>
      <c r="K175" s="26"/>
      <c r="L175" s="26"/>
      <c r="M175" s="26"/>
      <c r="N175" s="60"/>
      <c r="O175" s="59"/>
      <c r="P175" s="26"/>
      <c r="Q175" s="26"/>
      <c r="R175" s="26"/>
      <c r="S175" s="26"/>
      <c r="T175" s="26"/>
      <c r="U175" s="26"/>
      <c r="V175" s="26"/>
      <c r="W175" s="60"/>
      <c r="X175" s="97"/>
      <c r="Y175" s="26"/>
      <c r="Z175" s="26"/>
      <c r="AA175" s="26"/>
      <c r="AB175" s="26"/>
      <c r="AC175" s="60"/>
    </row>
    <row r="176" spans="1:29" ht="15.75" thickBot="1" x14ac:dyDescent="0.3">
      <c r="A176" s="59">
        <f>'Score cards'!A176</f>
        <v>0</v>
      </c>
      <c r="B176" s="26" t="str">
        <f>'Score cards'!B176</f>
        <v>Paulus Chantal</v>
      </c>
      <c r="C176" s="26" t="str">
        <f>'Score cards'!C176</f>
        <v>L</v>
      </c>
      <c r="D176" s="26" t="str">
        <f>'Score cards'!D176</f>
        <v>Y</v>
      </c>
      <c r="E176" s="26">
        <f>'Score cards'!E176</f>
        <v>16.8</v>
      </c>
      <c r="F176" s="28" t="s">
        <v>23</v>
      </c>
      <c r="G176" s="27" t="b">
        <f>AND(C176="M",D176="Y")</f>
        <v>0</v>
      </c>
      <c r="H176" s="27">
        <f>ROUND(E176*($AF$7/113)+($AF$6-$AF$5),0)</f>
        <v>15</v>
      </c>
      <c r="I176" s="91" t="s">
        <v>24</v>
      </c>
      <c r="J176" s="92" t="b">
        <f>AND(C176="M",D176="R")</f>
        <v>0</v>
      </c>
      <c r="K176" s="93">
        <f>ROUND(E176*($AH$7/113)+($AH$6-$AH$5),0)</f>
        <v>10</v>
      </c>
      <c r="L176" s="94" t="s">
        <v>44</v>
      </c>
      <c r="M176" s="94" t="b">
        <f>AND(C176="M",D176="B")</f>
        <v>0</v>
      </c>
      <c r="N176" s="95">
        <f>ROUND(E176*($AJ$7/113)+($AJ$6-$AJ$5),0)</f>
        <v>0</v>
      </c>
      <c r="O176" s="28" t="s">
        <v>25</v>
      </c>
      <c r="P176" s="27" t="b">
        <f>AND(C176="L",D176="Y")</f>
        <v>1</v>
      </c>
      <c r="Q176" s="27">
        <f>ROUND(E176*($AG$7/113)+($AG$6-$AG$5),0)</f>
        <v>21</v>
      </c>
      <c r="R176" s="91" t="s">
        <v>26</v>
      </c>
      <c r="S176" s="92" t="b">
        <f>AND(C176="L",D176="R")</f>
        <v>0</v>
      </c>
      <c r="T176" s="93">
        <f>ROUND(E176*($AI$7/113)+($AI$6-$AI$5),0)</f>
        <v>16</v>
      </c>
      <c r="U176" s="94" t="s">
        <v>45</v>
      </c>
      <c r="V176" s="94" t="b">
        <f>AND(C176="L",D176="B")</f>
        <v>0</v>
      </c>
      <c r="W176" s="95">
        <f>ROUND(E176*($AK$7/113)+($AK$6-$AK$5),0)</f>
        <v>3</v>
      </c>
      <c r="X176" s="96">
        <f>IF(G176,H176,0)+IF(J176,K176)+IF(P176,Q176)+IF(S176,T176)+IF(M176,N176)+IF(V176,W176)</f>
        <v>21</v>
      </c>
      <c r="Y176" s="26"/>
      <c r="Z176" s="57">
        <f>IF(X176&gt;18,1,0)</f>
        <v>1</v>
      </c>
      <c r="AA176" s="57">
        <f>IF(X176&gt;36,1,0)</f>
        <v>0</v>
      </c>
      <c r="AB176" s="57">
        <f>IF(X176&gt;54,1,0)</f>
        <v>0</v>
      </c>
      <c r="AC176" s="58">
        <f>SUM(Z176:AB176)</f>
        <v>1</v>
      </c>
    </row>
    <row r="177" spans="1:29" x14ac:dyDescent="0.25">
      <c r="A177" s="59"/>
      <c r="B177" s="26"/>
      <c r="C177" s="26"/>
      <c r="D177" s="26"/>
      <c r="E177" s="26"/>
      <c r="F177" s="59"/>
      <c r="G177" s="26"/>
      <c r="H177" s="26"/>
      <c r="I177" s="26"/>
      <c r="J177" s="26"/>
      <c r="K177" s="26"/>
      <c r="L177" s="26"/>
      <c r="M177" s="26"/>
      <c r="N177" s="60"/>
      <c r="O177" s="59"/>
      <c r="P177" s="26"/>
      <c r="Q177" s="26"/>
      <c r="R177" s="26"/>
      <c r="S177" s="26"/>
      <c r="T177" s="26"/>
      <c r="U177" s="26"/>
      <c r="V177" s="26"/>
      <c r="W177" s="60"/>
      <c r="X177" s="97"/>
      <c r="Y177" s="26"/>
      <c r="Z177" s="26"/>
      <c r="AA177" s="26"/>
      <c r="AB177" s="26"/>
      <c r="AC177" s="60"/>
    </row>
    <row r="178" spans="1:29" x14ac:dyDescent="0.25">
      <c r="A178" s="59"/>
      <c r="B178" s="26"/>
      <c r="C178" s="26"/>
      <c r="D178" s="26"/>
      <c r="E178" s="26"/>
      <c r="F178" s="59"/>
      <c r="G178" s="26"/>
      <c r="H178" s="26"/>
      <c r="I178" s="26"/>
      <c r="J178" s="26"/>
      <c r="K178" s="26"/>
      <c r="L178" s="26"/>
      <c r="M178" s="26"/>
      <c r="N178" s="60"/>
      <c r="O178" s="59"/>
      <c r="P178" s="26"/>
      <c r="Q178" s="26"/>
      <c r="R178" s="26"/>
      <c r="S178" s="26"/>
      <c r="T178" s="26"/>
      <c r="U178" s="26"/>
      <c r="V178" s="26"/>
      <c r="W178" s="60"/>
      <c r="X178" s="97"/>
      <c r="Y178" s="26"/>
      <c r="Z178" s="26"/>
      <c r="AA178" s="26"/>
      <c r="AB178" s="26"/>
      <c r="AC178" s="60"/>
    </row>
    <row r="179" spans="1:29" ht="15.75" thickBot="1" x14ac:dyDescent="0.3">
      <c r="A179" s="61"/>
      <c r="B179" s="62"/>
      <c r="C179" s="62"/>
      <c r="D179" s="62"/>
      <c r="E179" s="62"/>
      <c r="F179" s="61"/>
      <c r="G179" s="62"/>
      <c r="H179" s="62"/>
      <c r="I179" s="62"/>
      <c r="J179" s="62"/>
      <c r="K179" s="62"/>
      <c r="L179" s="62"/>
      <c r="M179" s="62"/>
      <c r="N179" s="63"/>
      <c r="O179" s="61"/>
      <c r="P179" s="62"/>
      <c r="Q179" s="62"/>
      <c r="R179" s="62"/>
      <c r="S179" s="62"/>
      <c r="T179" s="62"/>
      <c r="U179" s="62"/>
      <c r="V179" s="62"/>
      <c r="W179" s="63"/>
      <c r="X179" s="98"/>
      <c r="Y179" s="62"/>
      <c r="Z179" s="62"/>
      <c r="AA179" s="62"/>
      <c r="AB179" s="62"/>
      <c r="AC179" s="63"/>
    </row>
    <row r="180" spans="1:29" ht="15.75" thickBot="1" x14ac:dyDescent="0.3">
      <c r="A180" s="56">
        <f>'Score cards'!A180</f>
        <v>26</v>
      </c>
      <c r="B180" s="57" t="str">
        <f>'Score cards'!B180</f>
        <v>Guillot Patrick</v>
      </c>
      <c r="C180" s="57" t="str">
        <f>'Score cards'!C180</f>
        <v>M</v>
      </c>
      <c r="D180" s="57" t="str">
        <f>'Score cards'!D180</f>
        <v>Y</v>
      </c>
      <c r="E180" s="57">
        <f>'Score cards'!E180</f>
        <v>21.7</v>
      </c>
      <c r="F180" s="28" t="s">
        <v>23</v>
      </c>
      <c r="G180" s="27" t="b">
        <f>AND(C180="M",D180="Y")</f>
        <v>1</v>
      </c>
      <c r="H180" s="27">
        <f>ROUND(E180*($AF$7/113)+($AF$6-$AF$5),0)</f>
        <v>20</v>
      </c>
      <c r="I180" s="91" t="s">
        <v>24</v>
      </c>
      <c r="J180" s="92" t="b">
        <f>AND(C180="M",D180="R")</f>
        <v>0</v>
      </c>
      <c r="K180" s="93">
        <f>ROUND(E180*($AH$7/113)+($AH$6-$AH$5),0)</f>
        <v>15</v>
      </c>
      <c r="L180" s="94" t="s">
        <v>44</v>
      </c>
      <c r="M180" s="94" t="b">
        <f>AND(C180="M",D180="B")</f>
        <v>0</v>
      </c>
      <c r="N180" s="95">
        <f>ROUND(E180*($AJ$7/113)+($AJ$6-$AJ$5),0)</f>
        <v>4</v>
      </c>
      <c r="O180" s="28" t="s">
        <v>25</v>
      </c>
      <c r="P180" s="27" t="b">
        <f>AND(C180="L",D180="Y")</f>
        <v>0</v>
      </c>
      <c r="Q180" s="27">
        <f>ROUND(E180*($AG$7/113)+($AG$6-$AG$5),0)</f>
        <v>27</v>
      </c>
      <c r="R180" s="91" t="s">
        <v>26</v>
      </c>
      <c r="S180" s="92" t="b">
        <f>AND(C180="L",D180="R")</f>
        <v>0</v>
      </c>
      <c r="T180" s="93">
        <f>ROUND(E180*($AI$7/113)+($AI$6-$AI$5),0)</f>
        <v>21</v>
      </c>
      <c r="U180" s="94" t="s">
        <v>45</v>
      </c>
      <c r="V180" s="94" t="b">
        <f>AND(C180="L",D180="B")</f>
        <v>0</v>
      </c>
      <c r="W180" s="95">
        <f>ROUND(E180*($AK$7/113)+($AK$6-$AK$5),0)</f>
        <v>8</v>
      </c>
      <c r="X180" s="96">
        <f>IF(G180,H180,0)+IF(J180,K180)+IF(P180,Q180)+IF(S180,T180)+IF(M180,N180)+IF(V180,W180)</f>
        <v>20</v>
      </c>
      <c r="Y180" s="57"/>
      <c r="Z180" s="57">
        <f>IF(X180&gt;18,1,0)</f>
        <v>1</v>
      </c>
      <c r="AA180" s="57">
        <f>IF(X180&gt;36,1,0)</f>
        <v>0</v>
      </c>
      <c r="AB180" s="57">
        <f>IF(X180&gt;54,1,0)</f>
        <v>0</v>
      </c>
      <c r="AC180" s="58">
        <f>SUM(Z180:AB180)</f>
        <v>1</v>
      </c>
    </row>
    <row r="181" spans="1:29" x14ac:dyDescent="0.25">
      <c r="A181" s="59"/>
      <c r="B181" s="26"/>
      <c r="C181" s="26"/>
      <c r="D181" s="26"/>
      <c r="E181" s="26"/>
      <c r="F181" s="59"/>
      <c r="G181" s="26"/>
      <c r="H181" s="26"/>
      <c r="I181" s="26"/>
      <c r="J181" s="26"/>
      <c r="K181" s="26"/>
      <c r="L181" s="26"/>
      <c r="M181" s="26"/>
      <c r="N181" s="60"/>
      <c r="O181" s="59"/>
      <c r="P181" s="26"/>
      <c r="Q181" s="26"/>
      <c r="R181" s="26"/>
      <c r="S181" s="26"/>
      <c r="T181" s="26"/>
      <c r="U181" s="26"/>
      <c r="V181" s="26"/>
      <c r="W181" s="60"/>
      <c r="X181" s="97"/>
      <c r="Y181" s="26"/>
      <c r="Z181" s="26"/>
      <c r="AA181" s="26"/>
      <c r="AB181" s="26"/>
      <c r="AC181" s="60"/>
    </row>
    <row r="182" spans="1:29" ht="15.75" thickBot="1" x14ac:dyDescent="0.3">
      <c r="A182" s="59"/>
      <c r="B182" s="26"/>
      <c r="C182" s="26"/>
      <c r="D182" s="26"/>
      <c r="E182" s="26"/>
      <c r="F182" s="59"/>
      <c r="G182" s="26"/>
      <c r="H182" s="26"/>
      <c r="I182" s="26"/>
      <c r="J182" s="26"/>
      <c r="K182" s="26"/>
      <c r="L182" s="26"/>
      <c r="M182" s="26"/>
      <c r="N182" s="60"/>
      <c r="O182" s="59"/>
      <c r="P182" s="26"/>
      <c r="Q182" s="26"/>
      <c r="R182" s="26"/>
      <c r="S182" s="26"/>
      <c r="T182" s="26"/>
      <c r="U182" s="26"/>
      <c r="V182" s="26"/>
      <c r="W182" s="60"/>
      <c r="X182" s="97"/>
      <c r="Y182" s="26"/>
      <c r="Z182" s="26"/>
      <c r="AA182" s="26"/>
      <c r="AB182" s="26"/>
      <c r="AC182" s="60"/>
    </row>
    <row r="183" spans="1:29" ht="15.75" thickBot="1" x14ac:dyDescent="0.3">
      <c r="A183" s="59">
        <f>'Score cards'!A183</f>
        <v>0</v>
      </c>
      <c r="B183" s="26" t="str">
        <f>'Score cards'!B183</f>
        <v>Bastin Dominique</v>
      </c>
      <c r="C183" s="26" t="str">
        <f>'Score cards'!C183</f>
        <v>L</v>
      </c>
      <c r="D183" s="26" t="str">
        <f>'Score cards'!D183</f>
        <v>R</v>
      </c>
      <c r="E183" s="26">
        <f>'Score cards'!E183</f>
        <v>35.1</v>
      </c>
      <c r="F183" s="28" t="s">
        <v>23</v>
      </c>
      <c r="G183" s="27" t="b">
        <f>AND(C183="M",D183="Y")</f>
        <v>0</v>
      </c>
      <c r="H183" s="27">
        <f>ROUND(E183*($AF$7/113)+($AF$6-$AF$5),0)</f>
        <v>34</v>
      </c>
      <c r="I183" s="91" t="s">
        <v>24</v>
      </c>
      <c r="J183" s="92" t="b">
        <f>AND(C183="M",D183="R")</f>
        <v>0</v>
      </c>
      <c r="K183" s="93">
        <f>ROUND(E183*($AH$7/113)+($AH$6-$AH$5),0)</f>
        <v>28</v>
      </c>
      <c r="L183" s="94" t="s">
        <v>44</v>
      </c>
      <c r="M183" s="94" t="b">
        <f>AND(C183="M",D183="B")</f>
        <v>0</v>
      </c>
      <c r="N183" s="95">
        <f>ROUND(E183*($AJ$7/113)+($AJ$6-$AJ$5),0)</f>
        <v>15</v>
      </c>
      <c r="O183" s="28" t="s">
        <v>25</v>
      </c>
      <c r="P183" s="27" t="b">
        <f>AND(C183="L",D183="Y")</f>
        <v>0</v>
      </c>
      <c r="Q183" s="27">
        <f>ROUND(E183*($AG$7/113)+($AG$6-$AG$5),0)</f>
        <v>42</v>
      </c>
      <c r="R183" s="91" t="s">
        <v>26</v>
      </c>
      <c r="S183" s="92" t="b">
        <f>AND(C183="L",D183="R")</f>
        <v>1</v>
      </c>
      <c r="T183" s="93">
        <f>ROUND(E183*($AI$7/113)+($AI$6-$AI$5),0)</f>
        <v>35</v>
      </c>
      <c r="U183" s="94" t="s">
        <v>45</v>
      </c>
      <c r="V183" s="94" t="b">
        <f>AND(C183="L",D183="B")</f>
        <v>0</v>
      </c>
      <c r="W183" s="95">
        <f>ROUND(E183*($AK$7/113)+($AK$6-$AK$5),0)</f>
        <v>19</v>
      </c>
      <c r="X183" s="96">
        <f>IF(G183,H183,0)+IF(J183,K183)+IF(P183,Q183)+IF(S183,T183)+IF(M183,N183)+IF(V183,W183)</f>
        <v>35</v>
      </c>
      <c r="Y183" s="26"/>
      <c r="Z183" s="57">
        <f>IF(X183&gt;18,1,0)</f>
        <v>1</v>
      </c>
      <c r="AA183" s="57">
        <f>IF(X183&gt;36,1,0)</f>
        <v>0</v>
      </c>
      <c r="AB183" s="57">
        <f>IF(X183&gt;54,1,0)</f>
        <v>0</v>
      </c>
      <c r="AC183" s="58">
        <f>SUM(Z183:AB183)</f>
        <v>1</v>
      </c>
    </row>
    <row r="184" spans="1:29" x14ac:dyDescent="0.25">
      <c r="A184" s="59"/>
      <c r="B184" s="26"/>
      <c r="C184" s="26"/>
      <c r="D184" s="26"/>
      <c r="E184" s="26"/>
      <c r="F184" s="59"/>
      <c r="G184" s="26"/>
      <c r="H184" s="26"/>
      <c r="I184" s="26"/>
      <c r="J184" s="26"/>
      <c r="K184" s="26"/>
      <c r="L184" s="26"/>
      <c r="M184" s="26"/>
      <c r="N184" s="60"/>
      <c r="O184" s="59"/>
      <c r="P184" s="26"/>
      <c r="Q184" s="26"/>
      <c r="R184" s="26"/>
      <c r="S184" s="26"/>
      <c r="T184" s="26"/>
      <c r="U184" s="26"/>
      <c r="V184" s="26"/>
      <c r="W184" s="60"/>
      <c r="X184" s="97"/>
      <c r="Y184" s="26"/>
      <c r="Z184" s="26"/>
      <c r="AA184" s="26"/>
      <c r="AB184" s="26"/>
      <c r="AC184" s="60"/>
    </row>
    <row r="185" spans="1:29" x14ac:dyDescent="0.25">
      <c r="A185" s="59"/>
      <c r="B185" s="26"/>
      <c r="C185" s="26"/>
      <c r="D185" s="26"/>
      <c r="E185" s="26"/>
      <c r="F185" s="59"/>
      <c r="G185" s="26"/>
      <c r="H185" s="26"/>
      <c r="I185" s="26"/>
      <c r="J185" s="26"/>
      <c r="K185" s="26"/>
      <c r="L185" s="26"/>
      <c r="M185" s="26"/>
      <c r="N185" s="60"/>
      <c r="O185" s="59"/>
      <c r="P185" s="26"/>
      <c r="Q185" s="26"/>
      <c r="R185" s="26"/>
      <c r="S185" s="26"/>
      <c r="T185" s="26"/>
      <c r="U185" s="26"/>
      <c r="V185" s="26"/>
      <c r="W185" s="60"/>
      <c r="X185" s="97"/>
      <c r="Y185" s="26"/>
      <c r="Z185" s="26"/>
      <c r="AA185" s="26"/>
      <c r="AB185" s="26"/>
      <c r="AC185" s="60"/>
    </row>
    <row r="186" spans="1:29" ht="15.75" thickBot="1" x14ac:dyDescent="0.3">
      <c r="A186" s="61"/>
      <c r="B186" s="62"/>
      <c r="C186" s="62"/>
      <c r="D186" s="62"/>
      <c r="E186" s="62"/>
      <c r="F186" s="61"/>
      <c r="G186" s="62"/>
      <c r="H186" s="62"/>
      <c r="I186" s="62"/>
      <c r="J186" s="62"/>
      <c r="K186" s="62"/>
      <c r="L186" s="62"/>
      <c r="M186" s="62"/>
      <c r="N186" s="63"/>
      <c r="O186" s="61"/>
      <c r="P186" s="62"/>
      <c r="Q186" s="62"/>
      <c r="R186" s="62"/>
      <c r="S186" s="62"/>
      <c r="T186" s="62"/>
      <c r="U186" s="62"/>
      <c r="V186" s="62"/>
      <c r="W186" s="63"/>
      <c r="X186" s="98"/>
      <c r="Y186" s="62"/>
      <c r="Z186" s="62"/>
      <c r="AA186" s="62"/>
      <c r="AB186" s="62"/>
      <c r="AC186" s="63"/>
    </row>
    <row r="187" spans="1:29" ht="15.75" thickBot="1" x14ac:dyDescent="0.3">
      <c r="A187" s="56">
        <f>'Score cards'!A187</f>
        <v>27</v>
      </c>
      <c r="B187" s="57" t="str">
        <f>'Score cards'!B187</f>
        <v xml:space="preserve">Schelings Léon </v>
      </c>
      <c r="C187" s="57" t="str">
        <f>'Score cards'!C187</f>
        <v>M</v>
      </c>
      <c r="D187" s="57" t="str">
        <f>'Score cards'!D187</f>
        <v>Y</v>
      </c>
      <c r="E187" s="57">
        <f>'Score cards'!E187</f>
        <v>17.7</v>
      </c>
      <c r="F187" s="28" t="s">
        <v>23</v>
      </c>
      <c r="G187" s="27" t="b">
        <f>AND(C187="M",D187="Y")</f>
        <v>1</v>
      </c>
      <c r="H187" s="27">
        <f>ROUND(E187*($AF$7/113)+($AF$6-$AF$5),0)</f>
        <v>15</v>
      </c>
      <c r="I187" s="91" t="s">
        <v>24</v>
      </c>
      <c r="J187" s="92" t="b">
        <f>AND(C187="M",D187="R")</f>
        <v>0</v>
      </c>
      <c r="K187" s="93">
        <f>ROUND(E187*($AH$7/113)+($AH$6-$AH$5),0)</f>
        <v>11</v>
      </c>
      <c r="L187" s="94" t="s">
        <v>44</v>
      </c>
      <c r="M187" s="94" t="b">
        <f>AND(C187="M",D187="B")</f>
        <v>0</v>
      </c>
      <c r="N187" s="95">
        <f>ROUND(E187*($AJ$7/113)+($AJ$6-$AJ$5),0)</f>
        <v>1</v>
      </c>
      <c r="O187" s="28" t="s">
        <v>25</v>
      </c>
      <c r="P187" s="27" t="b">
        <f>AND(C187="L",D187="Y")</f>
        <v>0</v>
      </c>
      <c r="Q187" s="27">
        <f>ROUND(E187*($AG$7/113)+($AG$6-$AG$5),0)</f>
        <v>22</v>
      </c>
      <c r="R187" s="91" t="s">
        <v>26</v>
      </c>
      <c r="S187" s="92" t="b">
        <f>AND(C187="L",D187="R")</f>
        <v>0</v>
      </c>
      <c r="T187" s="93">
        <f>ROUND(E187*($AI$7/113)+($AI$6-$AI$5),0)</f>
        <v>17</v>
      </c>
      <c r="U187" s="94" t="s">
        <v>45</v>
      </c>
      <c r="V187" s="94" t="b">
        <f>AND(C187="L",D187="B")</f>
        <v>0</v>
      </c>
      <c r="W187" s="95">
        <f>ROUND(E187*($AK$7/113)+($AK$6-$AK$5),0)</f>
        <v>4</v>
      </c>
      <c r="X187" s="96">
        <f>IF(G187,H187,0)+IF(J187,K187)+IF(P187,Q187)+IF(S187,T187)+IF(M187,N187)+IF(V187,W187)</f>
        <v>15</v>
      </c>
      <c r="Y187" s="57"/>
      <c r="Z187" s="57">
        <f>IF(X187&gt;18,1,0)</f>
        <v>0</v>
      </c>
      <c r="AA187" s="57">
        <f>IF(X187&gt;36,1,0)</f>
        <v>0</v>
      </c>
      <c r="AB187" s="57">
        <f>IF(X187&gt;54,1,0)</f>
        <v>0</v>
      </c>
      <c r="AC187" s="58">
        <f>SUM(Z187:AB187)</f>
        <v>0</v>
      </c>
    </row>
    <row r="188" spans="1:29" x14ac:dyDescent="0.25">
      <c r="A188" s="59"/>
      <c r="B188" s="26"/>
      <c r="C188" s="26"/>
      <c r="D188" s="26"/>
      <c r="E188" s="26"/>
      <c r="F188" s="59"/>
      <c r="G188" s="26"/>
      <c r="H188" s="26"/>
      <c r="I188" s="26"/>
      <c r="J188" s="26"/>
      <c r="K188" s="26"/>
      <c r="L188" s="26"/>
      <c r="M188" s="26"/>
      <c r="N188" s="60"/>
      <c r="O188" s="59"/>
      <c r="P188" s="26"/>
      <c r="Q188" s="26"/>
      <c r="R188" s="26"/>
      <c r="S188" s="26"/>
      <c r="T188" s="26"/>
      <c r="U188" s="26"/>
      <c r="V188" s="26"/>
      <c r="W188" s="60"/>
      <c r="X188" s="97"/>
      <c r="Y188" s="26"/>
      <c r="Z188" s="26"/>
      <c r="AA188" s="26"/>
      <c r="AB188" s="26"/>
      <c r="AC188" s="60"/>
    </row>
    <row r="189" spans="1:29" ht="15.75" thickBot="1" x14ac:dyDescent="0.3">
      <c r="A189" s="59"/>
      <c r="B189" s="26"/>
      <c r="C189" s="26"/>
      <c r="D189" s="26"/>
      <c r="E189" s="26"/>
      <c r="F189" s="59"/>
      <c r="G189" s="26"/>
      <c r="H189" s="26"/>
      <c r="I189" s="26"/>
      <c r="J189" s="26"/>
      <c r="K189" s="26"/>
      <c r="L189" s="26"/>
      <c r="M189" s="26"/>
      <c r="N189" s="60"/>
      <c r="O189" s="59"/>
      <c r="P189" s="26"/>
      <c r="Q189" s="26"/>
      <c r="R189" s="26"/>
      <c r="S189" s="26"/>
      <c r="T189" s="26"/>
      <c r="U189" s="26"/>
      <c r="V189" s="26"/>
      <c r="W189" s="60"/>
      <c r="X189" s="97"/>
      <c r="Y189" s="26"/>
      <c r="Z189" s="26"/>
      <c r="AA189" s="26"/>
      <c r="AB189" s="26"/>
      <c r="AC189" s="60"/>
    </row>
    <row r="190" spans="1:29" ht="15.75" thickBot="1" x14ac:dyDescent="0.3">
      <c r="A190" s="59">
        <f>'Score cards'!A190</f>
        <v>0</v>
      </c>
      <c r="B190" s="26" t="str">
        <f>'Score cards'!B190</f>
        <v>Lehane Yvonne</v>
      </c>
      <c r="C190" s="26" t="str">
        <f>'Score cards'!C190</f>
        <v>L</v>
      </c>
      <c r="D190" s="26" t="str">
        <f>'Score cards'!D190</f>
        <v>R</v>
      </c>
      <c r="E190" s="26">
        <f>'Score cards'!E190</f>
        <v>35</v>
      </c>
      <c r="F190" s="28" t="s">
        <v>23</v>
      </c>
      <c r="G190" s="27" t="b">
        <f>AND(C190="M",D190="Y")</f>
        <v>0</v>
      </c>
      <c r="H190" s="27">
        <f>ROUND(E190*($AF$7/113)+($AF$6-$AF$5),0)</f>
        <v>34</v>
      </c>
      <c r="I190" s="91" t="s">
        <v>24</v>
      </c>
      <c r="J190" s="92" t="b">
        <f>AND(C190="M",D190="R")</f>
        <v>0</v>
      </c>
      <c r="K190" s="93">
        <f>ROUND(E190*($AH$7/113)+($AH$6-$AH$5),0)</f>
        <v>28</v>
      </c>
      <c r="L190" s="94" t="s">
        <v>44</v>
      </c>
      <c r="M190" s="94" t="b">
        <f>AND(C190="M",D190="B")</f>
        <v>0</v>
      </c>
      <c r="N190" s="95">
        <f>ROUND(E190*($AJ$7/113)+($AJ$6-$AJ$5),0)</f>
        <v>15</v>
      </c>
      <c r="O190" s="28" t="s">
        <v>25</v>
      </c>
      <c r="P190" s="27" t="b">
        <f>AND(C190="L",D190="Y")</f>
        <v>0</v>
      </c>
      <c r="Q190" s="27">
        <f>ROUND(E190*($AG$7/113)+($AG$6-$AG$5),0)</f>
        <v>42</v>
      </c>
      <c r="R190" s="91" t="s">
        <v>26</v>
      </c>
      <c r="S190" s="92" t="b">
        <f>AND(C190="L",D190="R")</f>
        <v>1</v>
      </c>
      <c r="T190" s="93">
        <f>ROUND(E190*($AI$7/113)+($AI$6-$AI$5),0)</f>
        <v>35</v>
      </c>
      <c r="U190" s="94" t="s">
        <v>45</v>
      </c>
      <c r="V190" s="94" t="b">
        <f>AND(C190="L",D190="B")</f>
        <v>0</v>
      </c>
      <c r="W190" s="95">
        <f>ROUND(E190*($AK$7/113)+($AK$6-$AK$5),0)</f>
        <v>19</v>
      </c>
      <c r="X190" s="96">
        <f>IF(G190,H190,0)+IF(J190,K190)+IF(P190,Q190)+IF(S190,T190)+IF(M190,N190)+IF(V190,W190)</f>
        <v>35</v>
      </c>
      <c r="Y190" s="26"/>
      <c r="Z190" s="57">
        <f>IF(X190&gt;18,1,0)</f>
        <v>1</v>
      </c>
      <c r="AA190" s="57">
        <f>IF(X190&gt;36,1,0)</f>
        <v>0</v>
      </c>
      <c r="AB190" s="57">
        <f>IF(X190&gt;54,1,0)</f>
        <v>0</v>
      </c>
      <c r="AC190" s="58">
        <f>SUM(Z190:AB190)</f>
        <v>1</v>
      </c>
    </row>
    <row r="191" spans="1:29" x14ac:dyDescent="0.25">
      <c r="A191" s="59"/>
      <c r="B191" s="26"/>
      <c r="C191" s="26"/>
      <c r="D191" s="26"/>
      <c r="E191" s="26"/>
      <c r="F191" s="59"/>
      <c r="G191" s="26"/>
      <c r="H191" s="26"/>
      <c r="I191" s="26"/>
      <c r="J191" s="26"/>
      <c r="K191" s="26"/>
      <c r="L191" s="26"/>
      <c r="M191" s="26"/>
      <c r="N191" s="60"/>
      <c r="O191" s="59"/>
      <c r="P191" s="26"/>
      <c r="Q191" s="26"/>
      <c r="R191" s="26"/>
      <c r="S191" s="26"/>
      <c r="T191" s="26"/>
      <c r="U191" s="26"/>
      <c r="V191" s="26"/>
      <c r="W191" s="60"/>
      <c r="X191" s="97"/>
      <c r="Y191" s="26"/>
      <c r="Z191" s="26"/>
      <c r="AA191" s="26"/>
      <c r="AB191" s="26"/>
      <c r="AC191" s="60"/>
    </row>
    <row r="192" spans="1:29" x14ac:dyDescent="0.25">
      <c r="A192" s="59"/>
      <c r="B192" s="26"/>
      <c r="C192" s="26"/>
      <c r="D192" s="26"/>
      <c r="E192" s="26"/>
      <c r="F192" s="59"/>
      <c r="G192" s="26"/>
      <c r="H192" s="26"/>
      <c r="I192" s="26"/>
      <c r="J192" s="26"/>
      <c r="K192" s="26"/>
      <c r="L192" s="26"/>
      <c r="M192" s="26"/>
      <c r="N192" s="60"/>
      <c r="O192" s="59"/>
      <c r="P192" s="26"/>
      <c r="Q192" s="26"/>
      <c r="R192" s="26"/>
      <c r="S192" s="26"/>
      <c r="T192" s="26"/>
      <c r="U192" s="26"/>
      <c r="V192" s="26"/>
      <c r="W192" s="60"/>
      <c r="X192" s="97"/>
      <c r="Y192" s="26"/>
      <c r="Z192" s="26"/>
      <c r="AA192" s="26"/>
      <c r="AB192" s="26"/>
      <c r="AC192" s="60"/>
    </row>
    <row r="193" spans="1:29" ht="15.75" thickBot="1" x14ac:dyDescent="0.3">
      <c r="A193" s="61"/>
      <c r="B193" s="62"/>
      <c r="C193" s="62"/>
      <c r="D193" s="62"/>
      <c r="E193" s="62"/>
      <c r="F193" s="61"/>
      <c r="G193" s="62"/>
      <c r="H193" s="62"/>
      <c r="I193" s="62"/>
      <c r="J193" s="62"/>
      <c r="K193" s="62"/>
      <c r="L193" s="62"/>
      <c r="M193" s="62"/>
      <c r="N193" s="63"/>
      <c r="O193" s="61"/>
      <c r="P193" s="62"/>
      <c r="Q193" s="62"/>
      <c r="R193" s="62"/>
      <c r="S193" s="62"/>
      <c r="T193" s="62"/>
      <c r="U193" s="62"/>
      <c r="V193" s="62"/>
      <c r="W193" s="63"/>
      <c r="X193" s="98"/>
      <c r="Y193" s="62"/>
      <c r="Z193" s="62"/>
      <c r="AA193" s="62"/>
      <c r="AB193" s="62"/>
      <c r="AC193" s="63"/>
    </row>
    <row r="194" spans="1:29" ht="15.75" thickBot="1" x14ac:dyDescent="0.3">
      <c r="A194" s="56">
        <f>'Score cards'!A194</f>
        <v>28</v>
      </c>
      <c r="B194" s="57" t="str">
        <f>'Score cards'!B194</f>
        <v>Remacle Claudine</v>
      </c>
      <c r="C194" s="57" t="str">
        <f>'Score cards'!C194</f>
        <v>L</v>
      </c>
      <c r="D194" s="57" t="str">
        <f>'Score cards'!D194</f>
        <v>R</v>
      </c>
      <c r="E194" s="57">
        <f>'Score cards'!E194</f>
        <v>21.3</v>
      </c>
      <c r="F194" s="28" t="s">
        <v>23</v>
      </c>
      <c r="G194" s="27" t="b">
        <f>AND(C194="M",D194="Y")</f>
        <v>0</v>
      </c>
      <c r="H194" s="27">
        <f>ROUND(E194*($AF$7/113)+($AF$6-$AF$5),0)</f>
        <v>19</v>
      </c>
      <c r="I194" s="91" t="s">
        <v>24</v>
      </c>
      <c r="J194" s="92" t="b">
        <f>AND(C194="M",D194="R")</f>
        <v>0</v>
      </c>
      <c r="K194" s="93">
        <f>ROUND(E194*($AH$7/113)+($AH$6-$AH$5),0)</f>
        <v>15</v>
      </c>
      <c r="L194" s="94" t="s">
        <v>44</v>
      </c>
      <c r="M194" s="94" t="b">
        <f>AND(C194="M",D194="B")</f>
        <v>0</v>
      </c>
      <c r="N194" s="95">
        <f>ROUND(E194*($AJ$7/113)+($AJ$6-$AJ$5),0)</f>
        <v>4</v>
      </c>
      <c r="O194" s="28" t="s">
        <v>25</v>
      </c>
      <c r="P194" s="27" t="b">
        <f>AND(C194="L",D194="Y")</f>
        <v>0</v>
      </c>
      <c r="Q194" s="27">
        <f>ROUND(E194*($AG$7/113)+($AG$6-$AG$5),0)</f>
        <v>26</v>
      </c>
      <c r="R194" s="91" t="s">
        <v>26</v>
      </c>
      <c r="S194" s="92" t="b">
        <f>AND(C194="L",D194="R")</f>
        <v>1</v>
      </c>
      <c r="T194" s="93">
        <f>ROUND(E194*($AI$7/113)+($AI$6-$AI$5),0)</f>
        <v>21</v>
      </c>
      <c r="U194" s="94" t="s">
        <v>45</v>
      </c>
      <c r="V194" s="94" t="b">
        <f>AND(C194="L",D194="B")</f>
        <v>0</v>
      </c>
      <c r="W194" s="95">
        <f>ROUND(E194*($AK$7/113)+($AK$6-$AK$5),0)</f>
        <v>7</v>
      </c>
      <c r="X194" s="96">
        <f>IF(G194,H194,0)+IF(J194,K194)+IF(P194,Q194)+IF(S194,T194)+IF(M194,N194)+IF(V194,W194)</f>
        <v>21</v>
      </c>
      <c r="Y194" s="57"/>
      <c r="Z194" s="57">
        <f>IF(X194&gt;18,1,0)</f>
        <v>1</v>
      </c>
      <c r="AA194" s="57">
        <f>IF(X194&gt;36,1,0)</f>
        <v>0</v>
      </c>
      <c r="AB194" s="57">
        <f>IF(X194&gt;54,1,0)</f>
        <v>0</v>
      </c>
      <c r="AC194" s="58">
        <f>SUM(Z194:AB194)</f>
        <v>1</v>
      </c>
    </row>
    <row r="195" spans="1:29" x14ac:dyDescent="0.25">
      <c r="A195" s="59"/>
      <c r="B195" s="26"/>
      <c r="C195" s="26"/>
      <c r="D195" s="26"/>
      <c r="E195" s="26"/>
      <c r="F195" s="59"/>
      <c r="G195" s="26"/>
      <c r="H195" s="26"/>
      <c r="I195" s="26"/>
      <c r="J195" s="26"/>
      <c r="K195" s="26"/>
      <c r="L195" s="26"/>
      <c r="M195" s="26"/>
      <c r="N195" s="60"/>
      <c r="O195" s="59"/>
      <c r="P195" s="26"/>
      <c r="Q195" s="26"/>
      <c r="R195" s="26"/>
      <c r="S195" s="26"/>
      <c r="T195" s="26"/>
      <c r="U195" s="26"/>
      <c r="V195" s="26"/>
      <c r="W195" s="60"/>
      <c r="X195" s="97"/>
      <c r="Y195" s="26"/>
      <c r="Z195" s="26"/>
      <c r="AA195" s="26"/>
      <c r="AB195" s="26"/>
      <c r="AC195" s="60"/>
    </row>
    <row r="196" spans="1:29" ht="15.75" thickBot="1" x14ac:dyDescent="0.3">
      <c r="A196" s="59"/>
      <c r="B196" s="26"/>
      <c r="C196" s="26"/>
      <c r="D196" s="26"/>
      <c r="E196" s="26"/>
      <c r="F196" s="59"/>
      <c r="G196" s="26"/>
      <c r="H196" s="26"/>
      <c r="I196" s="26"/>
      <c r="J196" s="26"/>
      <c r="K196" s="26"/>
      <c r="L196" s="26"/>
      <c r="M196" s="26"/>
      <c r="N196" s="60"/>
      <c r="O196" s="59"/>
      <c r="P196" s="26"/>
      <c r="Q196" s="26"/>
      <c r="R196" s="26"/>
      <c r="S196" s="26"/>
      <c r="T196" s="26"/>
      <c r="U196" s="26"/>
      <c r="V196" s="26"/>
      <c r="W196" s="60"/>
      <c r="X196" s="97"/>
      <c r="Y196" s="26"/>
      <c r="Z196" s="26"/>
      <c r="AA196" s="26"/>
      <c r="AB196" s="26"/>
      <c r="AC196" s="60"/>
    </row>
    <row r="197" spans="1:29" ht="15.75" thickBot="1" x14ac:dyDescent="0.3">
      <c r="A197" s="59">
        <f>'Score cards'!A197</f>
        <v>0</v>
      </c>
      <c r="B197" s="26" t="str">
        <f>'Score cards'!B197</f>
        <v>Bragard Gérard</v>
      </c>
      <c r="C197" s="26" t="str">
        <f>'Score cards'!C197</f>
        <v>M</v>
      </c>
      <c r="D197" s="26" t="str">
        <f>'Score cards'!D197</f>
        <v>R</v>
      </c>
      <c r="E197" s="26">
        <f>'Score cards'!E197</f>
        <v>29.1</v>
      </c>
      <c r="F197" s="28" t="s">
        <v>23</v>
      </c>
      <c r="G197" s="27" t="b">
        <f>AND(C197="M",D197="Y")</f>
        <v>0</v>
      </c>
      <c r="H197" s="27">
        <f>ROUND(E197*($AF$7/113)+($AF$6-$AF$5),0)</f>
        <v>28</v>
      </c>
      <c r="I197" s="91" t="s">
        <v>24</v>
      </c>
      <c r="J197" s="92" t="b">
        <f>AND(C197="M",D197="R")</f>
        <v>1</v>
      </c>
      <c r="K197" s="93">
        <f>ROUND(E197*($AH$7/113)+($AH$6-$AH$5),0)</f>
        <v>22</v>
      </c>
      <c r="L197" s="94" t="s">
        <v>44</v>
      </c>
      <c r="M197" s="94" t="b">
        <f>AND(C197="M",D197="B")</f>
        <v>0</v>
      </c>
      <c r="N197" s="95">
        <f>ROUND(E197*($AJ$7/113)+($AJ$6-$AJ$5),0)</f>
        <v>10</v>
      </c>
      <c r="O197" s="28" t="s">
        <v>25</v>
      </c>
      <c r="P197" s="27" t="b">
        <f>AND(C197="L",D197="Y")</f>
        <v>0</v>
      </c>
      <c r="Q197" s="27">
        <f>ROUND(E197*($AG$7/113)+($AG$6-$AG$5),0)</f>
        <v>35</v>
      </c>
      <c r="R197" s="91" t="s">
        <v>26</v>
      </c>
      <c r="S197" s="92" t="b">
        <f>AND(C197="L",D197="R")</f>
        <v>0</v>
      </c>
      <c r="T197" s="93">
        <f>ROUND(E197*($AI$7/113)+($AI$6-$AI$5),0)</f>
        <v>29</v>
      </c>
      <c r="U197" s="94" t="s">
        <v>45</v>
      </c>
      <c r="V197" s="94" t="b">
        <f>AND(C197="L",D197="B")</f>
        <v>0</v>
      </c>
      <c r="W197" s="95">
        <f>ROUND(E197*($AK$7/113)+($AK$6-$AK$5),0)</f>
        <v>14</v>
      </c>
      <c r="X197" s="96">
        <f>IF(G197,H197,0)+IF(J197,K197)+IF(P197,Q197)+IF(S197,T197)+IF(M197,N197)+IF(V197,W197)</f>
        <v>22</v>
      </c>
      <c r="Y197" s="26"/>
      <c r="Z197" s="57">
        <f>IF(X197&gt;18,1,0)</f>
        <v>1</v>
      </c>
      <c r="AA197" s="57">
        <f>IF(X197&gt;36,1,0)</f>
        <v>0</v>
      </c>
      <c r="AB197" s="57">
        <f>IF(X197&gt;54,1,0)</f>
        <v>0</v>
      </c>
      <c r="AC197" s="58">
        <f>SUM(Z197:AB197)</f>
        <v>1</v>
      </c>
    </row>
    <row r="198" spans="1:29" x14ac:dyDescent="0.25">
      <c r="A198" s="59"/>
      <c r="B198" s="26"/>
      <c r="C198" s="26"/>
      <c r="D198" s="26"/>
      <c r="E198" s="26"/>
      <c r="F198" s="59"/>
      <c r="G198" s="26"/>
      <c r="H198" s="26"/>
      <c r="I198" s="26"/>
      <c r="J198" s="26"/>
      <c r="K198" s="26"/>
      <c r="L198" s="26"/>
      <c r="M198" s="26"/>
      <c r="N198" s="60"/>
      <c r="O198" s="59"/>
      <c r="P198" s="26"/>
      <c r="Q198" s="26"/>
      <c r="R198" s="26"/>
      <c r="S198" s="26"/>
      <c r="T198" s="26"/>
      <c r="U198" s="26"/>
      <c r="V198" s="26"/>
      <c r="W198" s="60"/>
      <c r="X198" s="97"/>
      <c r="Y198" s="26"/>
      <c r="Z198" s="26"/>
      <c r="AA198" s="26"/>
      <c r="AB198" s="26"/>
      <c r="AC198" s="60"/>
    </row>
    <row r="199" spans="1:29" x14ac:dyDescent="0.25">
      <c r="A199" s="59"/>
      <c r="B199" s="26"/>
      <c r="C199" s="26"/>
      <c r="D199" s="26"/>
      <c r="E199" s="26"/>
      <c r="F199" s="59"/>
      <c r="G199" s="26"/>
      <c r="H199" s="26"/>
      <c r="I199" s="26"/>
      <c r="J199" s="26"/>
      <c r="K199" s="26"/>
      <c r="L199" s="26"/>
      <c r="M199" s="26"/>
      <c r="N199" s="60"/>
      <c r="O199" s="59"/>
      <c r="P199" s="26"/>
      <c r="Q199" s="26"/>
      <c r="R199" s="26"/>
      <c r="S199" s="26"/>
      <c r="T199" s="26"/>
      <c r="U199" s="26"/>
      <c r="V199" s="26"/>
      <c r="W199" s="60"/>
      <c r="X199" s="97"/>
      <c r="Y199" s="26"/>
      <c r="Z199" s="26"/>
      <c r="AA199" s="26"/>
      <c r="AB199" s="26"/>
      <c r="AC199" s="60"/>
    </row>
    <row r="200" spans="1:29" ht="15.75" thickBot="1" x14ac:dyDescent="0.3">
      <c r="A200" s="61"/>
      <c r="B200" s="62"/>
      <c r="C200" s="62"/>
      <c r="D200" s="62"/>
      <c r="E200" s="62"/>
      <c r="F200" s="61"/>
      <c r="G200" s="62"/>
      <c r="H200" s="62"/>
      <c r="I200" s="62"/>
      <c r="J200" s="62"/>
      <c r="K200" s="62"/>
      <c r="L200" s="62"/>
      <c r="M200" s="62"/>
      <c r="N200" s="63"/>
      <c r="O200" s="61"/>
      <c r="P200" s="62"/>
      <c r="Q200" s="62"/>
      <c r="R200" s="62"/>
      <c r="S200" s="62"/>
      <c r="T200" s="62"/>
      <c r="U200" s="62"/>
      <c r="V200" s="62"/>
      <c r="W200" s="63"/>
      <c r="X200" s="98"/>
      <c r="Y200" s="62"/>
      <c r="Z200" s="62"/>
      <c r="AA200" s="62"/>
      <c r="AB200" s="62"/>
      <c r="AC200" s="63"/>
    </row>
    <row r="201" spans="1:29" ht="15.75" thickBot="1" x14ac:dyDescent="0.3">
      <c r="A201" s="56">
        <f>'Score cards'!A201</f>
        <v>29</v>
      </c>
      <c r="B201" s="57" t="str">
        <f>'Score cards'!B201</f>
        <v>de Limbourg Marc</v>
      </c>
      <c r="C201" s="57" t="str">
        <f>'Score cards'!C201</f>
        <v>M</v>
      </c>
      <c r="D201" s="57" t="str">
        <f>'Score cards'!D201</f>
        <v>Y</v>
      </c>
      <c r="E201" s="57">
        <f>'Score cards'!E201</f>
        <v>21.8</v>
      </c>
      <c r="F201" s="28" t="s">
        <v>23</v>
      </c>
      <c r="G201" s="27" t="b">
        <f>AND(C201="M",D201="Y")</f>
        <v>1</v>
      </c>
      <c r="H201" s="27">
        <f>ROUND(E201*($AF$7/113)+($AF$6-$AF$5),0)</f>
        <v>20</v>
      </c>
      <c r="I201" s="91" t="s">
        <v>24</v>
      </c>
      <c r="J201" s="92" t="b">
        <f>AND(C201="M",D201="R")</f>
        <v>0</v>
      </c>
      <c r="K201" s="93">
        <f>ROUND(E201*($AH$7/113)+($AH$6-$AH$5),0)</f>
        <v>15</v>
      </c>
      <c r="L201" s="94" t="s">
        <v>44</v>
      </c>
      <c r="M201" s="94" t="b">
        <f>AND(C201="M",D201="B")</f>
        <v>0</v>
      </c>
      <c r="N201" s="95">
        <f>ROUND(E201*($AJ$7/113)+($AJ$6-$AJ$5),0)</f>
        <v>4</v>
      </c>
      <c r="O201" s="28" t="s">
        <v>25</v>
      </c>
      <c r="P201" s="27" t="b">
        <f>AND(C201="L",D201="Y")</f>
        <v>0</v>
      </c>
      <c r="Q201" s="27">
        <f>ROUND(E201*($AG$7/113)+($AG$6-$AG$5),0)</f>
        <v>27</v>
      </c>
      <c r="R201" s="91" t="s">
        <v>26</v>
      </c>
      <c r="S201" s="92" t="b">
        <f>AND(C201="L",D201="R")</f>
        <v>0</v>
      </c>
      <c r="T201" s="93">
        <f>ROUND(E201*($AI$7/113)+($AI$6-$AI$5),0)</f>
        <v>21</v>
      </c>
      <c r="U201" s="94" t="s">
        <v>45</v>
      </c>
      <c r="V201" s="94" t="b">
        <f>AND(C201="L",D201="B")</f>
        <v>0</v>
      </c>
      <c r="W201" s="95">
        <f>ROUND(E201*($AK$7/113)+($AK$6-$AK$5),0)</f>
        <v>8</v>
      </c>
      <c r="X201" s="96">
        <f>IF(G201,H201,0)+IF(J201,K201)+IF(P201,Q201)+IF(S201,T201)+IF(M201,N201)+IF(V201,W201)</f>
        <v>20</v>
      </c>
      <c r="Y201" s="57"/>
      <c r="Z201" s="57">
        <f>IF(X201&gt;18,1,0)</f>
        <v>1</v>
      </c>
      <c r="AA201" s="57">
        <f>IF(X201&gt;36,1,0)</f>
        <v>0</v>
      </c>
      <c r="AB201" s="57">
        <f>IF(X201&gt;54,1,0)</f>
        <v>0</v>
      </c>
      <c r="AC201" s="58">
        <f>SUM(Z201:AB201)</f>
        <v>1</v>
      </c>
    </row>
    <row r="202" spans="1:29" x14ac:dyDescent="0.25">
      <c r="A202" s="59"/>
      <c r="B202" s="26"/>
      <c r="C202" s="26"/>
      <c r="D202" s="26"/>
      <c r="E202" s="26"/>
      <c r="F202" s="59"/>
      <c r="G202" s="26"/>
      <c r="H202" s="26"/>
      <c r="I202" s="26"/>
      <c r="J202" s="26"/>
      <c r="K202" s="26"/>
      <c r="L202" s="26"/>
      <c r="M202" s="26"/>
      <c r="N202" s="60"/>
      <c r="O202" s="59"/>
      <c r="P202" s="26"/>
      <c r="Q202" s="26"/>
      <c r="R202" s="26"/>
      <c r="S202" s="26"/>
      <c r="T202" s="26"/>
      <c r="U202" s="26"/>
      <c r="V202" s="26"/>
      <c r="W202" s="60"/>
      <c r="X202" s="97"/>
      <c r="Y202" s="26"/>
      <c r="Z202" s="26"/>
      <c r="AA202" s="26"/>
      <c r="AB202" s="26"/>
      <c r="AC202" s="60"/>
    </row>
    <row r="203" spans="1:29" ht="15.75" thickBot="1" x14ac:dyDescent="0.3">
      <c r="A203" s="59"/>
      <c r="B203" s="26"/>
      <c r="C203" s="26"/>
      <c r="D203" s="26"/>
      <c r="E203" s="26"/>
      <c r="F203" s="59"/>
      <c r="G203" s="26"/>
      <c r="H203" s="26"/>
      <c r="I203" s="26"/>
      <c r="J203" s="26"/>
      <c r="K203" s="26"/>
      <c r="L203" s="26"/>
      <c r="M203" s="26"/>
      <c r="N203" s="60"/>
      <c r="O203" s="59"/>
      <c r="P203" s="26"/>
      <c r="Q203" s="26"/>
      <c r="R203" s="26"/>
      <c r="S203" s="26"/>
      <c r="T203" s="26"/>
      <c r="U203" s="26"/>
      <c r="V203" s="26"/>
      <c r="W203" s="60"/>
      <c r="X203" s="97"/>
      <c r="Y203" s="26"/>
      <c r="Z203" s="26"/>
      <c r="AA203" s="26"/>
      <c r="AB203" s="26"/>
      <c r="AC203" s="60"/>
    </row>
    <row r="204" spans="1:29" ht="15.75" thickBot="1" x14ac:dyDescent="0.3">
      <c r="A204" s="59">
        <f>'Score cards'!A204</f>
        <v>0</v>
      </c>
      <c r="B204" s="26" t="str">
        <f>'Score cards'!B204</f>
        <v>Loxhet Marc</v>
      </c>
      <c r="C204" s="26" t="str">
        <f>'Score cards'!C204</f>
        <v>M</v>
      </c>
      <c r="D204" s="26" t="str">
        <f>'Score cards'!D204</f>
        <v>Y</v>
      </c>
      <c r="E204" s="26">
        <f>'Score cards'!E204</f>
        <v>22.9</v>
      </c>
      <c r="F204" s="28" t="s">
        <v>23</v>
      </c>
      <c r="G204" s="27" t="b">
        <f>AND(C204="M",D204="Y")</f>
        <v>1</v>
      </c>
      <c r="H204" s="27">
        <f>ROUND(E204*($AF$7/113)+($AF$6-$AF$5),0)</f>
        <v>21</v>
      </c>
      <c r="I204" s="91" t="s">
        <v>24</v>
      </c>
      <c r="J204" s="92" t="b">
        <f>AND(C204="M",D204="R")</f>
        <v>0</v>
      </c>
      <c r="K204" s="93">
        <f>ROUND(E204*($AH$7/113)+($AH$6-$AH$5),0)</f>
        <v>16</v>
      </c>
      <c r="L204" s="94" t="s">
        <v>44</v>
      </c>
      <c r="M204" s="94" t="b">
        <f>AND(C204="M",D204="B")</f>
        <v>0</v>
      </c>
      <c r="N204" s="95">
        <f>ROUND(E204*($AJ$7/113)+($AJ$6-$AJ$5),0)</f>
        <v>5</v>
      </c>
      <c r="O204" s="28" t="s">
        <v>25</v>
      </c>
      <c r="P204" s="27" t="b">
        <f>AND(C204="L",D204="Y")</f>
        <v>0</v>
      </c>
      <c r="Q204" s="27">
        <f>ROUND(E204*($AG$7/113)+($AG$6-$AG$5),0)</f>
        <v>28</v>
      </c>
      <c r="R204" s="91" t="s">
        <v>26</v>
      </c>
      <c r="S204" s="92" t="b">
        <f>AND(C204="L",D204="R")</f>
        <v>0</v>
      </c>
      <c r="T204" s="93">
        <f>ROUND(E204*($AI$7/113)+($AI$6-$AI$5),0)</f>
        <v>22</v>
      </c>
      <c r="U204" s="94" t="s">
        <v>45</v>
      </c>
      <c r="V204" s="94" t="b">
        <f>AND(C204="L",D204="B")</f>
        <v>0</v>
      </c>
      <c r="W204" s="95">
        <f>ROUND(E204*($AK$7/113)+($AK$6-$AK$5),0)</f>
        <v>9</v>
      </c>
      <c r="X204" s="96">
        <f>IF(G204,H204,0)+IF(J204,K204)+IF(P204,Q204)+IF(S204,T204)+IF(M204,N204)+IF(V204,W204)</f>
        <v>21</v>
      </c>
      <c r="Y204" s="26"/>
      <c r="Z204" s="57">
        <f>IF(X204&gt;18,1,0)</f>
        <v>1</v>
      </c>
      <c r="AA204" s="57">
        <f>IF(X204&gt;36,1,0)</f>
        <v>0</v>
      </c>
      <c r="AB204" s="57">
        <f>IF(X204&gt;54,1,0)</f>
        <v>0</v>
      </c>
      <c r="AC204" s="58">
        <f>SUM(Z204:AB204)</f>
        <v>1</v>
      </c>
    </row>
    <row r="205" spans="1:29" x14ac:dyDescent="0.25">
      <c r="A205" s="59"/>
      <c r="B205" s="26"/>
      <c r="C205" s="26"/>
      <c r="D205" s="26"/>
      <c r="E205" s="26"/>
      <c r="F205" s="59"/>
      <c r="G205" s="26"/>
      <c r="H205" s="26"/>
      <c r="I205" s="26"/>
      <c r="J205" s="26"/>
      <c r="K205" s="26"/>
      <c r="L205" s="26"/>
      <c r="M205" s="26"/>
      <c r="N205" s="60"/>
      <c r="O205" s="59"/>
      <c r="P205" s="26"/>
      <c r="Q205" s="26"/>
      <c r="R205" s="26"/>
      <c r="S205" s="26"/>
      <c r="T205" s="26"/>
      <c r="U205" s="26"/>
      <c r="V205" s="26"/>
      <c r="W205" s="60"/>
      <c r="X205" s="97"/>
      <c r="Y205" s="26"/>
      <c r="Z205" s="26"/>
      <c r="AA205" s="26"/>
      <c r="AB205" s="26"/>
      <c r="AC205" s="60"/>
    </row>
    <row r="206" spans="1:29" x14ac:dyDescent="0.25">
      <c r="A206" s="59"/>
      <c r="B206" s="26"/>
      <c r="C206" s="26"/>
      <c r="D206" s="26"/>
      <c r="E206" s="26"/>
      <c r="F206" s="59"/>
      <c r="G206" s="26"/>
      <c r="H206" s="26"/>
      <c r="I206" s="26"/>
      <c r="J206" s="26"/>
      <c r="K206" s="26"/>
      <c r="L206" s="26"/>
      <c r="M206" s="26"/>
      <c r="N206" s="60"/>
      <c r="O206" s="59"/>
      <c r="P206" s="26"/>
      <c r="Q206" s="26"/>
      <c r="R206" s="26"/>
      <c r="S206" s="26"/>
      <c r="T206" s="26"/>
      <c r="U206" s="26"/>
      <c r="V206" s="26"/>
      <c r="W206" s="60"/>
      <c r="X206" s="97"/>
      <c r="Y206" s="26"/>
      <c r="Z206" s="26"/>
      <c r="AA206" s="26"/>
      <c r="AB206" s="26"/>
      <c r="AC206" s="60"/>
    </row>
    <row r="207" spans="1:29" ht="15.75" thickBot="1" x14ac:dyDescent="0.3">
      <c r="A207" s="61"/>
      <c r="B207" s="62"/>
      <c r="C207" s="62"/>
      <c r="D207" s="62"/>
      <c r="E207" s="62"/>
      <c r="F207" s="61"/>
      <c r="G207" s="62"/>
      <c r="H207" s="62"/>
      <c r="I207" s="62"/>
      <c r="J207" s="62"/>
      <c r="K207" s="62"/>
      <c r="L207" s="62"/>
      <c r="M207" s="62"/>
      <c r="N207" s="63"/>
      <c r="O207" s="61"/>
      <c r="P207" s="62"/>
      <c r="Q207" s="62"/>
      <c r="R207" s="62"/>
      <c r="S207" s="62"/>
      <c r="T207" s="62"/>
      <c r="U207" s="62"/>
      <c r="V207" s="62"/>
      <c r="W207" s="63"/>
      <c r="X207" s="98"/>
      <c r="Y207" s="62"/>
      <c r="Z207" s="62"/>
      <c r="AA207" s="62"/>
      <c r="AB207" s="62"/>
      <c r="AC207" s="63"/>
    </row>
    <row r="208" spans="1:29" ht="15.75" thickBot="1" x14ac:dyDescent="0.3">
      <c r="A208" s="56">
        <f>'Score cards'!A208</f>
        <v>30</v>
      </c>
      <c r="B208" s="57" t="str">
        <f>'Score cards'!B208</f>
        <v>Guillot Felix</v>
      </c>
      <c r="C208" s="57" t="str">
        <f>'Score cards'!C208</f>
        <v>M</v>
      </c>
      <c r="D208" s="57" t="str">
        <f>'Score cards'!D208</f>
        <v>Y</v>
      </c>
      <c r="E208" s="57">
        <f>'Score cards'!E208</f>
        <v>14</v>
      </c>
      <c r="F208" s="28" t="s">
        <v>23</v>
      </c>
      <c r="G208" s="27" t="b">
        <f>AND(C208="M",D208="Y")</f>
        <v>1</v>
      </c>
      <c r="H208" s="27">
        <f>ROUND(E208*($AF$7/113)+($AF$6-$AF$5),0)</f>
        <v>12</v>
      </c>
      <c r="I208" s="91" t="s">
        <v>24</v>
      </c>
      <c r="J208" s="92" t="b">
        <f>AND(C208="M",D208="R")</f>
        <v>0</v>
      </c>
      <c r="K208" s="93">
        <f>ROUND(E208*($AH$7/113)+($AH$6-$AH$5),0)</f>
        <v>7</v>
      </c>
      <c r="L208" s="94" t="s">
        <v>44</v>
      </c>
      <c r="M208" s="94" t="b">
        <f>AND(C208="M",D208="B")</f>
        <v>0</v>
      </c>
      <c r="N208" s="95">
        <f>ROUND(E208*($AJ$7/113)+($AJ$6-$AJ$5),0)</f>
        <v>-2</v>
      </c>
      <c r="O208" s="28" t="s">
        <v>25</v>
      </c>
      <c r="P208" s="27" t="b">
        <f>AND(C208="L",D208="Y")</f>
        <v>0</v>
      </c>
      <c r="Q208" s="27">
        <f>ROUND(E208*($AG$7/113)+($AG$6-$AG$5),0)</f>
        <v>18</v>
      </c>
      <c r="R208" s="91" t="s">
        <v>26</v>
      </c>
      <c r="S208" s="92" t="b">
        <f>AND(C208="L",D208="R")</f>
        <v>0</v>
      </c>
      <c r="T208" s="93">
        <f>ROUND(E208*($AI$7/113)+($AI$6-$AI$5),0)</f>
        <v>13</v>
      </c>
      <c r="U208" s="94" t="s">
        <v>45</v>
      </c>
      <c r="V208" s="94" t="b">
        <f>AND(C208="L",D208="B")</f>
        <v>0</v>
      </c>
      <c r="W208" s="95">
        <f>ROUND(E208*($AK$7/113)+($AK$6-$AK$5),0)</f>
        <v>1</v>
      </c>
      <c r="X208" s="96">
        <f>IF(G208,H208,0)+IF(J208,K208)+IF(P208,Q208)+IF(S208,T208)+IF(M208,N208)+IF(V208,W208)</f>
        <v>12</v>
      </c>
      <c r="Y208" s="57"/>
      <c r="Z208" s="57">
        <f>IF(X208&gt;18,1,0)</f>
        <v>0</v>
      </c>
      <c r="AA208" s="57">
        <f>IF(X208&gt;36,1,0)</f>
        <v>0</v>
      </c>
      <c r="AB208" s="57">
        <f>IF(X208&gt;54,1,0)</f>
        <v>0</v>
      </c>
      <c r="AC208" s="58">
        <f>SUM(Z208:AB208)</f>
        <v>0</v>
      </c>
    </row>
    <row r="209" spans="1:29" x14ac:dyDescent="0.25">
      <c r="A209" s="59"/>
      <c r="B209" s="26"/>
      <c r="C209" s="26"/>
      <c r="D209" s="26"/>
      <c r="E209" s="26"/>
      <c r="F209" s="59"/>
      <c r="G209" s="26"/>
      <c r="H209" s="26"/>
      <c r="I209" s="26"/>
      <c r="J209" s="26"/>
      <c r="K209" s="26"/>
      <c r="L209" s="26"/>
      <c r="M209" s="26"/>
      <c r="N209" s="60"/>
      <c r="O209" s="59"/>
      <c r="P209" s="26"/>
      <c r="Q209" s="26"/>
      <c r="R209" s="26"/>
      <c r="S209" s="26"/>
      <c r="T209" s="26"/>
      <c r="U209" s="26"/>
      <c r="V209" s="26"/>
      <c r="W209" s="60"/>
      <c r="X209" s="97"/>
      <c r="Y209" s="26"/>
      <c r="Z209" s="26"/>
      <c r="AA209" s="26"/>
      <c r="AB209" s="26"/>
      <c r="AC209" s="60"/>
    </row>
    <row r="210" spans="1:29" ht="15.75" thickBot="1" x14ac:dyDescent="0.3">
      <c r="A210" s="59"/>
      <c r="B210" s="26"/>
      <c r="C210" s="26"/>
      <c r="D210" s="26"/>
      <c r="E210" s="26"/>
      <c r="F210" s="59"/>
      <c r="G210" s="26"/>
      <c r="H210" s="26"/>
      <c r="I210" s="26"/>
      <c r="J210" s="26"/>
      <c r="K210" s="26"/>
      <c r="L210" s="26"/>
      <c r="M210" s="26"/>
      <c r="N210" s="60"/>
      <c r="O210" s="59"/>
      <c r="P210" s="26"/>
      <c r="Q210" s="26"/>
      <c r="R210" s="26"/>
      <c r="S210" s="26"/>
      <c r="T210" s="26"/>
      <c r="U210" s="26"/>
      <c r="V210" s="26"/>
      <c r="W210" s="60"/>
      <c r="X210" s="97"/>
      <c r="Y210" s="26"/>
      <c r="Z210" s="26"/>
      <c r="AA210" s="26"/>
      <c r="AB210" s="26"/>
      <c r="AC210" s="60"/>
    </row>
    <row r="211" spans="1:29" ht="15.75" thickBot="1" x14ac:dyDescent="0.3">
      <c r="A211" s="59">
        <f>'Score cards'!A211</f>
        <v>0</v>
      </c>
      <c r="B211" s="26" t="str">
        <f>'Score cards'!B211</f>
        <v>Starck Christian</v>
      </c>
      <c r="C211" s="26" t="str">
        <f>'Score cards'!C211</f>
        <v>M</v>
      </c>
      <c r="D211" s="26" t="str">
        <f>'Score cards'!D211</f>
        <v>Y</v>
      </c>
      <c r="E211" s="26">
        <f>'Score cards'!E211</f>
        <v>26.6</v>
      </c>
      <c r="F211" s="28" t="s">
        <v>23</v>
      </c>
      <c r="G211" s="27" t="b">
        <f>AND(C211="M",D211="Y")</f>
        <v>1</v>
      </c>
      <c r="H211" s="27">
        <f>ROUND(E211*($AF$7/113)+($AF$6-$AF$5),0)</f>
        <v>25</v>
      </c>
      <c r="I211" s="91" t="s">
        <v>24</v>
      </c>
      <c r="J211" s="92" t="b">
        <f>AND(C211="M",D211="R")</f>
        <v>0</v>
      </c>
      <c r="K211" s="93">
        <f>ROUND(E211*($AH$7/113)+($AH$6-$AH$5),0)</f>
        <v>20</v>
      </c>
      <c r="L211" s="94" t="s">
        <v>44</v>
      </c>
      <c r="M211" s="94" t="b">
        <f>AND(C211="M",D211="B")</f>
        <v>0</v>
      </c>
      <c r="N211" s="95">
        <f>ROUND(E211*($AJ$7/113)+($AJ$6-$AJ$5),0)</f>
        <v>8</v>
      </c>
      <c r="O211" s="28" t="s">
        <v>25</v>
      </c>
      <c r="P211" s="27" t="b">
        <f>AND(C211="L",D211="Y")</f>
        <v>0</v>
      </c>
      <c r="Q211" s="27">
        <f>ROUND(E211*($AG$7/113)+($AG$6-$AG$5),0)</f>
        <v>32</v>
      </c>
      <c r="R211" s="91" t="s">
        <v>26</v>
      </c>
      <c r="S211" s="92" t="b">
        <f>AND(C211="L",D211="R")</f>
        <v>0</v>
      </c>
      <c r="T211" s="93">
        <f>ROUND(E211*($AI$7/113)+($AI$6-$AI$5),0)</f>
        <v>26</v>
      </c>
      <c r="U211" s="94" t="s">
        <v>45</v>
      </c>
      <c r="V211" s="94" t="b">
        <f>AND(C211="L",D211="B")</f>
        <v>0</v>
      </c>
      <c r="W211" s="95">
        <f>ROUND(E211*($AK$7/113)+($AK$6-$AK$5),0)</f>
        <v>12</v>
      </c>
      <c r="X211" s="96">
        <f>IF(G211,H211,0)+IF(J211,K211)+IF(P211,Q211)+IF(S211,T211)+IF(M211,N211)+IF(V211,W211)</f>
        <v>25</v>
      </c>
      <c r="Y211" s="26"/>
      <c r="Z211" s="57">
        <f>IF(X211&gt;18,1,0)</f>
        <v>1</v>
      </c>
      <c r="AA211" s="57">
        <f>IF(X211&gt;36,1,0)</f>
        <v>0</v>
      </c>
      <c r="AB211" s="57">
        <f>IF(X211&gt;54,1,0)</f>
        <v>0</v>
      </c>
      <c r="AC211" s="58">
        <f>SUM(Z211:AB211)</f>
        <v>1</v>
      </c>
    </row>
    <row r="212" spans="1:29" x14ac:dyDescent="0.25">
      <c r="A212" s="59"/>
      <c r="B212" s="26"/>
      <c r="C212" s="26"/>
      <c r="D212" s="26"/>
      <c r="E212" s="26"/>
      <c r="F212" s="59"/>
      <c r="G212" s="26"/>
      <c r="H212" s="26"/>
      <c r="I212" s="26"/>
      <c r="J212" s="26"/>
      <c r="K212" s="26"/>
      <c r="L212" s="26"/>
      <c r="M212" s="26"/>
      <c r="N212" s="60"/>
      <c r="O212" s="59"/>
      <c r="P212" s="26"/>
      <c r="Q212" s="26"/>
      <c r="R212" s="26"/>
      <c r="S212" s="26"/>
      <c r="T212" s="26"/>
      <c r="U212" s="26"/>
      <c r="V212" s="26"/>
      <c r="W212" s="60"/>
      <c r="X212" s="97"/>
      <c r="Y212" s="26"/>
      <c r="Z212" s="26"/>
      <c r="AA212" s="26"/>
      <c r="AB212" s="26"/>
      <c r="AC212" s="60"/>
    </row>
    <row r="213" spans="1:29" x14ac:dyDescent="0.25">
      <c r="A213" s="59"/>
      <c r="B213" s="26"/>
      <c r="C213" s="26"/>
      <c r="D213" s="26"/>
      <c r="E213" s="26"/>
      <c r="F213" s="59"/>
      <c r="G213" s="26"/>
      <c r="H213" s="26"/>
      <c r="I213" s="26"/>
      <c r="J213" s="26"/>
      <c r="K213" s="26"/>
      <c r="L213" s="26"/>
      <c r="M213" s="26"/>
      <c r="N213" s="60"/>
      <c r="O213" s="59"/>
      <c r="P213" s="26"/>
      <c r="Q213" s="26"/>
      <c r="R213" s="26"/>
      <c r="S213" s="26"/>
      <c r="T213" s="26"/>
      <c r="U213" s="26"/>
      <c r="V213" s="26"/>
      <c r="W213" s="60"/>
      <c r="X213" s="97"/>
      <c r="Y213" s="26"/>
      <c r="Z213" s="26"/>
      <c r="AA213" s="26"/>
      <c r="AB213" s="26"/>
      <c r="AC213" s="60"/>
    </row>
    <row r="214" spans="1:29" ht="15.75" thickBot="1" x14ac:dyDescent="0.3">
      <c r="A214" s="61"/>
      <c r="B214" s="62"/>
      <c r="C214" s="62"/>
      <c r="D214" s="62"/>
      <c r="E214" s="62"/>
      <c r="F214" s="61"/>
      <c r="G214" s="62"/>
      <c r="H214" s="62"/>
      <c r="I214" s="62"/>
      <c r="J214" s="62"/>
      <c r="K214" s="62"/>
      <c r="L214" s="62"/>
      <c r="M214" s="62"/>
      <c r="N214" s="63"/>
      <c r="O214" s="61"/>
      <c r="P214" s="62"/>
      <c r="Q214" s="62"/>
      <c r="R214" s="62"/>
      <c r="S214" s="62"/>
      <c r="T214" s="62"/>
      <c r="U214" s="62"/>
      <c r="V214" s="62"/>
      <c r="W214" s="63"/>
      <c r="X214" s="98"/>
      <c r="Y214" s="62"/>
      <c r="Z214" s="62"/>
      <c r="AA214" s="62"/>
      <c r="AB214" s="62"/>
      <c r="AC214" s="63"/>
    </row>
    <row r="215" spans="1:29" ht="15.75" thickBot="1" x14ac:dyDescent="0.3">
      <c r="A215" s="56">
        <f>'Score cards'!A215</f>
        <v>31</v>
      </c>
      <c r="B215" s="57">
        <f>'Score cards'!B215</f>
        <v>0</v>
      </c>
      <c r="C215" s="57">
        <f>'Score cards'!C215</f>
        <v>0</v>
      </c>
      <c r="D215" s="57">
        <f>'Score cards'!D215</f>
        <v>0</v>
      </c>
      <c r="E215" s="57">
        <f>'Score cards'!E215</f>
        <v>0</v>
      </c>
      <c r="F215" s="28" t="s">
        <v>23</v>
      </c>
      <c r="G215" s="27" t="b">
        <f>AND(C215="M",D215="Y")</f>
        <v>0</v>
      </c>
      <c r="H215" s="27">
        <f>ROUND(E215*($AF$7/113)+($AF$6-$AF$5),0)</f>
        <v>-3</v>
      </c>
      <c r="I215" s="91" t="s">
        <v>24</v>
      </c>
      <c r="J215" s="92" t="b">
        <f>AND(C215="M",D215="R")</f>
        <v>0</v>
      </c>
      <c r="K215" s="93">
        <f>ROUND(E215*($AH$7/113)+($AH$6-$AH$5),0)</f>
        <v>-6</v>
      </c>
      <c r="L215" s="94" t="s">
        <v>44</v>
      </c>
      <c r="M215" s="94" t="b">
        <f>AND(C215="M",D215="B")</f>
        <v>0</v>
      </c>
      <c r="N215" s="95">
        <f>ROUND(E215*($AJ$7/113)+($AJ$6-$AJ$5),0)</f>
        <v>-14</v>
      </c>
      <c r="O215" s="28" t="s">
        <v>25</v>
      </c>
      <c r="P215" s="27" t="b">
        <f>AND(C215="L",D215="Y")</f>
        <v>0</v>
      </c>
      <c r="Q215" s="27">
        <f>ROUND(E215*($AG$7/113)+($AG$6-$AG$5),0)</f>
        <v>3</v>
      </c>
      <c r="R215" s="91" t="s">
        <v>26</v>
      </c>
      <c r="S215" s="92" t="b">
        <f>AND(C215="L",D215="R")</f>
        <v>0</v>
      </c>
      <c r="T215" s="93">
        <f>ROUND(E215*($AI$7/113)+($AI$6-$AI$5),0)</f>
        <v>-2</v>
      </c>
      <c r="U215" s="94" t="s">
        <v>45</v>
      </c>
      <c r="V215" s="94" t="b">
        <f>AND(C215="L",D215="B")</f>
        <v>0</v>
      </c>
      <c r="W215" s="95">
        <f>ROUND(E215*($AK$7/113)+($AK$6-$AK$5),0)</f>
        <v>-12</v>
      </c>
      <c r="X215" s="96">
        <f>IF(G215,H215,0)+IF(J215,K215)+IF(P215,Q215)+IF(S215,T215)+IF(M215,N215)+IF(V215,W215)</f>
        <v>0</v>
      </c>
      <c r="Y215" s="57"/>
      <c r="Z215" s="57">
        <f>IF(X215&gt;18,1,0)</f>
        <v>0</v>
      </c>
      <c r="AA215" s="57">
        <f>IF(X215&gt;36,1,0)</f>
        <v>0</v>
      </c>
      <c r="AB215" s="57">
        <f>IF(X215&gt;54,1,0)</f>
        <v>0</v>
      </c>
      <c r="AC215" s="58">
        <f>SUM(Z215:AB215)</f>
        <v>0</v>
      </c>
    </row>
    <row r="216" spans="1:29" x14ac:dyDescent="0.25">
      <c r="A216" s="59"/>
      <c r="B216" s="26"/>
      <c r="C216" s="26"/>
      <c r="D216" s="26"/>
      <c r="E216" s="26"/>
      <c r="F216" s="59"/>
      <c r="G216" s="26"/>
      <c r="H216" s="26"/>
      <c r="I216" s="26"/>
      <c r="J216" s="26"/>
      <c r="K216" s="26"/>
      <c r="L216" s="26"/>
      <c r="M216" s="26"/>
      <c r="N216" s="60"/>
      <c r="O216" s="59"/>
      <c r="P216" s="26"/>
      <c r="Q216" s="26"/>
      <c r="R216" s="26"/>
      <c r="S216" s="26"/>
      <c r="T216" s="26"/>
      <c r="U216" s="26"/>
      <c r="V216" s="26"/>
      <c r="W216" s="60"/>
      <c r="X216" s="97"/>
      <c r="Y216" s="26"/>
      <c r="Z216" s="26"/>
      <c r="AA216" s="26"/>
      <c r="AB216" s="26"/>
      <c r="AC216" s="60"/>
    </row>
    <row r="217" spans="1:29" ht="15.75" thickBot="1" x14ac:dyDescent="0.3">
      <c r="A217" s="59"/>
      <c r="B217" s="26"/>
      <c r="C217" s="26"/>
      <c r="D217" s="26"/>
      <c r="E217" s="26"/>
      <c r="F217" s="59"/>
      <c r="G217" s="26"/>
      <c r="H217" s="26"/>
      <c r="I217" s="26"/>
      <c r="J217" s="26"/>
      <c r="K217" s="26"/>
      <c r="L217" s="26"/>
      <c r="M217" s="26"/>
      <c r="N217" s="60"/>
      <c r="O217" s="59"/>
      <c r="P217" s="26"/>
      <c r="Q217" s="26"/>
      <c r="R217" s="26"/>
      <c r="S217" s="26"/>
      <c r="T217" s="26"/>
      <c r="U217" s="26"/>
      <c r="V217" s="26"/>
      <c r="W217" s="60"/>
      <c r="X217" s="97"/>
      <c r="Y217" s="26"/>
      <c r="Z217" s="26"/>
      <c r="AA217" s="26"/>
      <c r="AB217" s="26"/>
      <c r="AC217" s="60"/>
    </row>
    <row r="218" spans="1:29" ht="15.75" thickBot="1" x14ac:dyDescent="0.3">
      <c r="A218" s="59">
        <f>'Score cards'!A218</f>
        <v>0</v>
      </c>
      <c r="B218" s="26">
        <f>'Score cards'!B218</f>
        <v>0</v>
      </c>
      <c r="C218" s="26">
        <f>'Score cards'!C218</f>
        <v>0</v>
      </c>
      <c r="D218" s="26">
        <f>'Score cards'!D218</f>
        <v>0</v>
      </c>
      <c r="E218" s="26">
        <f>'Score cards'!E218</f>
        <v>0</v>
      </c>
      <c r="F218" s="28" t="s">
        <v>23</v>
      </c>
      <c r="G218" s="27" t="b">
        <f>AND(C218="M",D218="Y")</f>
        <v>0</v>
      </c>
      <c r="H218" s="27">
        <f>ROUND(E218*($AF$7/113)+($AF$6-$AF$5),0)</f>
        <v>-3</v>
      </c>
      <c r="I218" s="91" t="s">
        <v>24</v>
      </c>
      <c r="J218" s="92" t="b">
        <f>AND(C218="M",D218="R")</f>
        <v>0</v>
      </c>
      <c r="K218" s="93">
        <f>ROUND(E218*($AH$7/113)+($AH$6-$AH$5),0)</f>
        <v>-6</v>
      </c>
      <c r="L218" s="94" t="s">
        <v>44</v>
      </c>
      <c r="M218" s="94" t="b">
        <f>AND(C218="M",D218="B")</f>
        <v>0</v>
      </c>
      <c r="N218" s="95">
        <f>ROUND(E218*($AJ$7/113)+($AJ$6-$AJ$5),0)</f>
        <v>-14</v>
      </c>
      <c r="O218" s="28" t="s">
        <v>25</v>
      </c>
      <c r="P218" s="27" t="b">
        <f>AND(C218="L",D218="Y")</f>
        <v>0</v>
      </c>
      <c r="Q218" s="27">
        <f>ROUND(E218*($AG$7/113)+($AG$6-$AG$5),0)</f>
        <v>3</v>
      </c>
      <c r="R218" s="91" t="s">
        <v>26</v>
      </c>
      <c r="S218" s="92" t="b">
        <f>AND(C218="L",D218="R")</f>
        <v>0</v>
      </c>
      <c r="T218" s="93">
        <f>ROUND(E218*($AI$7/113)+($AI$6-$AI$5),0)</f>
        <v>-2</v>
      </c>
      <c r="U218" s="94" t="s">
        <v>45</v>
      </c>
      <c r="V218" s="94" t="b">
        <f>AND(C218="L",D218="B")</f>
        <v>0</v>
      </c>
      <c r="W218" s="95">
        <f>ROUND(E218*($AK$7/113)+($AK$6-$AK$5),0)</f>
        <v>-12</v>
      </c>
      <c r="X218" s="96">
        <f>IF(G218,H218,0)+IF(J218,K218)+IF(P218,Q218)+IF(S218,T218)+IF(M218,N218)+IF(V218,W218)</f>
        <v>0</v>
      </c>
      <c r="Y218" s="26"/>
      <c r="Z218" s="57">
        <f>IF(X218&gt;18,1,0)</f>
        <v>0</v>
      </c>
      <c r="AA218" s="57">
        <f>IF(X218&gt;36,1,0)</f>
        <v>0</v>
      </c>
      <c r="AB218" s="57">
        <f>IF(X218&gt;54,1,0)</f>
        <v>0</v>
      </c>
      <c r="AC218" s="58">
        <f>SUM(Z218:AB218)</f>
        <v>0</v>
      </c>
    </row>
    <row r="219" spans="1:29" x14ac:dyDescent="0.25">
      <c r="A219" s="59"/>
      <c r="B219" s="26"/>
      <c r="C219" s="26"/>
      <c r="D219" s="26"/>
      <c r="E219" s="26"/>
      <c r="F219" s="59"/>
      <c r="G219" s="26"/>
      <c r="H219" s="26"/>
      <c r="I219" s="26"/>
      <c r="J219" s="26"/>
      <c r="K219" s="26"/>
      <c r="L219" s="26"/>
      <c r="M219" s="26"/>
      <c r="N219" s="60"/>
      <c r="O219" s="59"/>
      <c r="P219" s="26"/>
      <c r="Q219" s="26"/>
      <c r="R219" s="26"/>
      <c r="S219" s="26"/>
      <c r="T219" s="26"/>
      <c r="U219" s="26"/>
      <c r="V219" s="26"/>
      <c r="W219" s="60"/>
      <c r="X219" s="97"/>
      <c r="Y219" s="26"/>
      <c r="Z219" s="26"/>
      <c r="AA219" s="26"/>
      <c r="AB219" s="26"/>
      <c r="AC219" s="60"/>
    </row>
    <row r="220" spans="1:29" x14ac:dyDescent="0.25">
      <c r="A220" s="59"/>
      <c r="B220" s="26"/>
      <c r="C220" s="26"/>
      <c r="D220" s="26"/>
      <c r="E220" s="26"/>
      <c r="F220" s="59"/>
      <c r="G220" s="26"/>
      <c r="H220" s="26"/>
      <c r="I220" s="26"/>
      <c r="J220" s="26"/>
      <c r="K220" s="26"/>
      <c r="L220" s="26"/>
      <c r="M220" s="26"/>
      <c r="N220" s="60"/>
      <c r="O220" s="59"/>
      <c r="P220" s="26"/>
      <c r="Q220" s="26"/>
      <c r="R220" s="26"/>
      <c r="S220" s="26"/>
      <c r="T220" s="26"/>
      <c r="U220" s="26"/>
      <c r="V220" s="26"/>
      <c r="W220" s="60"/>
      <c r="X220" s="97"/>
      <c r="Y220" s="26"/>
      <c r="Z220" s="26"/>
      <c r="AA220" s="26"/>
      <c r="AB220" s="26"/>
      <c r="AC220" s="60"/>
    </row>
    <row r="221" spans="1:29" ht="15.75" thickBot="1" x14ac:dyDescent="0.3">
      <c r="A221" s="61"/>
      <c r="B221" s="62"/>
      <c r="C221" s="62"/>
      <c r="D221" s="62"/>
      <c r="E221" s="62"/>
      <c r="F221" s="61"/>
      <c r="G221" s="62"/>
      <c r="H221" s="62"/>
      <c r="I221" s="62"/>
      <c r="J221" s="62"/>
      <c r="K221" s="62"/>
      <c r="L221" s="62"/>
      <c r="M221" s="62"/>
      <c r="N221" s="63"/>
      <c r="O221" s="61"/>
      <c r="P221" s="62"/>
      <c r="Q221" s="62"/>
      <c r="R221" s="62"/>
      <c r="S221" s="62"/>
      <c r="T221" s="62"/>
      <c r="U221" s="62"/>
      <c r="V221" s="62"/>
      <c r="W221" s="63"/>
      <c r="X221" s="98"/>
      <c r="Y221" s="62"/>
      <c r="Z221" s="62"/>
      <c r="AA221" s="62"/>
      <c r="AB221" s="62"/>
      <c r="AC221" s="63"/>
    </row>
    <row r="222" spans="1:29" ht="15.75" thickBot="1" x14ac:dyDescent="0.3">
      <c r="A222" s="56">
        <f>'Score cards'!A222</f>
        <v>32</v>
      </c>
      <c r="B222" s="57">
        <f>'Score cards'!B222</f>
        <v>0</v>
      </c>
      <c r="C222" s="57">
        <f>'Score cards'!C222</f>
        <v>0</v>
      </c>
      <c r="D222" s="57">
        <f>'Score cards'!D222</f>
        <v>0</v>
      </c>
      <c r="E222" s="57">
        <f>'Score cards'!E222</f>
        <v>0</v>
      </c>
      <c r="F222" s="28" t="s">
        <v>23</v>
      </c>
      <c r="G222" s="27" t="b">
        <f>AND(C222="M",D222="Y")</f>
        <v>0</v>
      </c>
      <c r="H222" s="27">
        <f>ROUND(E222*($AF$7/113)+($AF$6-$AF$5),0)</f>
        <v>-3</v>
      </c>
      <c r="I222" s="91" t="s">
        <v>24</v>
      </c>
      <c r="J222" s="92" t="b">
        <f>AND(C222="M",D222="R")</f>
        <v>0</v>
      </c>
      <c r="K222" s="93">
        <f>ROUND(E222*($AH$7/113)+($AH$6-$AH$5),0)</f>
        <v>-6</v>
      </c>
      <c r="L222" s="94" t="s">
        <v>44</v>
      </c>
      <c r="M222" s="94" t="b">
        <f>AND(C222="M",D222="B")</f>
        <v>0</v>
      </c>
      <c r="N222" s="95">
        <f>ROUND(E222*($AJ$7/113)+($AJ$6-$AJ$5),0)</f>
        <v>-14</v>
      </c>
      <c r="O222" s="28" t="s">
        <v>25</v>
      </c>
      <c r="P222" s="27" t="b">
        <f>AND(C222="L",D222="Y")</f>
        <v>0</v>
      </c>
      <c r="Q222" s="27">
        <f>ROUND(E222*($AG$7/113)+($AG$6-$AG$5),0)</f>
        <v>3</v>
      </c>
      <c r="R222" s="91" t="s">
        <v>26</v>
      </c>
      <c r="S222" s="92" t="b">
        <f>AND(C222="L",D222="R")</f>
        <v>0</v>
      </c>
      <c r="T222" s="93">
        <f>ROUND(E222*($AI$7/113)+($AI$6-$AI$5),0)</f>
        <v>-2</v>
      </c>
      <c r="U222" s="94" t="s">
        <v>45</v>
      </c>
      <c r="V222" s="94" t="b">
        <f>AND(C222="L",D222="B")</f>
        <v>0</v>
      </c>
      <c r="W222" s="95">
        <f>ROUND(E222*($AK$7/113)+($AK$6-$AK$5),0)</f>
        <v>-12</v>
      </c>
      <c r="X222" s="96">
        <f>IF(G222,H222,0)+IF(J222,K222)+IF(P222,Q222)+IF(S222,T222)+IF(M222,N222)+IF(V222,W222)</f>
        <v>0</v>
      </c>
      <c r="Y222" s="57"/>
      <c r="Z222" s="57">
        <f>IF(X222&gt;18,1,0)</f>
        <v>0</v>
      </c>
      <c r="AA222" s="57">
        <f>IF(X222&gt;36,1,0)</f>
        <v>0</v>
      </c>
      <c r="AB222" s="57">
        <f>IF(X222&gt;54,1,0)</f>
        <v>0</v>
      </c>
      <c r="AC222" s="58">
        <f>SUM(Z222:AB222)</f>
        <v>0</v>
      </c>
    </row>
    <row r="223" spans="1:29" x14ac:dyDescent="0.25">
      <c r="A223" s="59"/>
      <c r="B223" s="26"/>
      <c r="C223" s="26"/>
      <c r="D223" s="26"/>
      <c r="E223" s="26"/>
      <c r="F223" s="59"/>
      <c r="G223" s="26"/>
      <c r="H223" s="26"/>
      <c r="I223" s="26"/>
      <c r="J223" s="26"/>
      <c r="K223" s="26"/>
      <c r="L223" s="26"/>
      <c r="M223" s="26"/>
      <c r="N223" s="60"/>
      <c r="O223" s="59"/>
      <c r="P223" s="26"/>
      <c r="Q223" s="26"/>
      <c r="R223" s="26"/>
      <c r="S223" s="26"/>
      <c r="T223" s="26"/>
      <c r="U223" s="26"/>
      <c r="V223" s="26"/>
      <c r="W223" s="60"/>
      <c r="X223" s="97"/>
      <c r="Y223" s="26"/>
      <c r="Z223" s="26"/>
      <c r="AA223" s="26"/>
      <c r="AB223" s="26"/>
      <c r="AC223" s="60"/>
    </row>
    <row r="224" spans="1:29" ht="15.75" thickBot="1" x14ac:dyDescent="0.3">
      <c r="A224" s="59"/>
      <c r="B224" s="26"/>
      <c r="C224" s="26"/>
      <c r="D224" s="26"/>
      <c r="E224" s="26"/>
      <c r="F224" s="59"/>
      <c r="G224" s="26"/>
      <c r="H224" s="26"/>
      <c r="I224" s="26"/>
      <c r="J224" s="26"/>
      <c r="K224" s="26"/>
      <c r="L224" s="26"/>
      <c r="M224" s="26"/>
      <c r="N224" s="60"/>
      <c r="O224" s="59"/>
      <c r="P224" s="26"/>
      <c r="Q224" s="26"/>
      <c r="R224" s="26"/>
      <c r="S224" s="26"/>
      <c r="T224" s="26"/>
      <c r="U224" s="26"/>
      <c r="V224" s="26"/>
      <c r="W224" s="60"/>
      <c r="X224" s="97"/>
      <c r="Y224" s="26"/>
      <c r="Z224" s="26"/>
      <c r="AA224" s="26"/>
      <c r="AB224" s="26"/>
      <c r="AC224" s="60"/>
    </row>
    <row r="225" spans="1:29" ht="15.75" thickBot="1" x14ac:dyDescent="0.3">
      <c r="A225" s="59">
        <f>'Score cards'!A225</f>
        <v>0</v>
      </c>
      <c r="B225" s="26">
        <f>'Score cards'!B225</f>
        <v>0</v>
      </c>
      <c r="C225" s="26">
        <f>'Score cards'!C225</f>
        <v>0</v>
      </c>
      <c r="D225" s="26">
        <f>'Score cards'!D225</f>
        <v>0</v>
      </c>
      <c r="E225" s="26">
        <f>'Score cards'!E225</f>
        <v>0</v>
      </c>
      <c r="F225" s="28" t="s">
        <v>23</v>
      </c>
      <c r="G225" s="27" t="b">
        <f>AND(C225="M",D225="Y")</f>
        <v>0</v>
      </c>
      <c r="H225" s="27">
        <f>ROUND(E225*($AF$7/113)+($AF$6-$AF$5),0)</f>
        <v>-3</v>
      </c>
      <c r="I225" s="91" t="s">
        <v>24</v>
      </c>
      <c r="J225" s="92" t="b">
        <f>AND(C225="M",D225="R")</f>
        <v>0</v>
      </c>
      <c r="K225" s="93">
        <f>ROUND(E225*($AH$7/113)+($AH$6-$AH$5),0)</f>
        <v>-6</v>
      </c>
      <c r="L225" s="94" t="s">
        <v>44</v>
      </c>
      <c r="M225" s="94" t="b">
        <f>AND(C225="M",D225="B")</f>
        <v>0</v>
      </c>
      <c r="N225" s="95">
        <f>ROUND(E225*($AJ$7/113)+($AJ$6-$AJ$5),0)</f>
        <v>-14</v>
      </c>
      <c r="O225" s="28" t="s">
        <v>25</v>
      </c>
      <c r="P225" s="27" t="b">
        <f>AND(C225="L",D225="Y")</f>
        <v>0</v>
      </c>
      <c r="Q225" s="27">
        <f>ROUND(E225*($AG$7/113)+($AG$6-$AG$5),0)</f>
        <v>3</v>
      </c>
      <c r="R225" s="91" t="s">
        <v>26</v>
      </c>
      <c r="S225" s="92" t="b">
        <f>AND(C225="L",D225="R")</f>
        <v>0</v>
      </c>
      <c r="T225" s="93">
        <f>ROUND(E225*($AI$7/113)+($AI$6-$AI$5),0)</f>
        <v>-2</v>
      </c>
      <c r="U225" s="94" t="s">
        <v>45</v>
      </c>
      <c r="V225" s="94" t="b">
        <f>AND(C225="L",D225="B")</f>
        <v>0</v>
      </c>
      <c r="W225" s="95">
        <f>ROUND(E225*($AK$7/113)+($AK$6-$AK$5),0)</f>
        <v>-12</v>
      </c>
      <c r="X225" s="96">
        <f>IF(G225,H225,0)+IF(J225,K225)+IF(P225,Q225)+IF(S225,T225)+IF(M225,N225)+IF(V225,W225)</f>
        <v>0</v>
      </c>
      <c r="Y225" s="26"/>
      <c r="Z225" s="57">
        <f>IF(X225&gt;18,1,0)</f>
        <v>0</v>
      </c>
      <c r="AA225" s="57">
        <f>IF(X225&gt;36,1,0)</f>
        <v>0</v>
      </c>
      <c r="AB225" s="57">
        <f>IF(X225&gt;54,1,0)</f>
        <v>0</v>
      </c>
      <c r="AC225" s="58">
        <f>SUM(Z225:AB225)</f>
        <v>0</v>
      </c>
    </row>
    <row r="226" spans="1:29" x14ac:dyDescent="0.25">
      <c r="A226" s="59"/>
      <c r="B226" s="26"/>
      <c r="C226" s="26"/>
      <c r="D226" s="26"/>
      <c r="E226" s="26"/>
      <c r="F226" s="59"/>
      <c r="G226" s="26"/>
      <c r="H226" s="26"/>
      <c r="I226" s="26"/>
      <c r="J226" s="26"/>
      <c r="K226" s="26"/>
      <c r="L226" s="26"/>
      <c r="M226" s="26"/>
      <c r="N226" s="60"/>
      <c r="O226" s="59"/>
      <c r="P226" s="26"/>
      <c r="Q226" s="26"/>
      <c r="R226" s="26"/>
      <c r="S226" s="26"/>
      <c r="T226" s="26"/>
      <c r="U226" s="26"/>
      <c r="V226" s="26"/>
      <c r="W226" s="60"/>
      <c r="X226" s="97"/>
      <c r="Y226" s="26"/>
      <c r="Z226" s="26"/>
      <c r="AA226" s="26"/>
      <c r="AB226" s="26"/>
      <c r="AC226" s="60"/>
    </row>
    <row r="227" spans="1:29" x14ac:dyDescent="0.25">
      <c r="A227" s="59"/>
      <c r="B227" s="26"/>
      <c r="C227" s="26"/>
      <c r="D227" s="26"/>
      <c r="E227" s="26"/>
      <c r="F227" s="59"/>
      <c r="G227" s="26"/>
      <c r="H227" s="26"/>
      <c r="I227" s="26"/>
      <c r="J227" s="26"/>
      <c r="K227" s="26"/>
      <c r="L227" s="26"/>
      <c r="M227" s="26"/>
      <c r="N227" s="60"/>
      <c r="O227" s="59"/>
      <c r="P227" s="26"/>
      <c r="Q227" s="26"/>
      <c r="R227" s="26"/>
      <c r="S227" s="26"/>
      <c r="T227" s="26"/>
      <c r="U227" s="26"/>
      <c r="V227" s="26"/>
      <c r="W227" s="60"/>
      <c r="X227" s="97"/>
      <c r="Y227" s="26"/>
      <c r="Z227" s="26"/>
      <c r="AA227" s="26"/>
      <c r="AB227" s="26"/>
      <c r="AC227" s="60"/>
    </row>
    <row r="228" spans="1:29" ht="15.75" thickBot="1" x14ac:dyDescent="0.3">
      <c r="A228" s="61"/>
      <c r="B228" s="62"/>
      <c r="C228" s="62"/>
      <c r="D228" s="62"/>
      <c r="E228" s="62"/>
      <c r="F228" s="61"/>
      <c r="G228" s="62"/>
      <c r="H228" s="62"/>
      <c r="I228" s="62"/>
      <c r="J228" s="62"/>
      <c r="K228" s="62"/>
      <c r="L228" s="62"/>
      <c r="M228" s="62"/>
      <c r="N228" s="63"/>
      <c r="O228" s="61"/>
      <c r="P228" s="62"/>
      <c r="Q228" s="62"/>
      <c r="R228" s="62"/>
      <c r="S228" s="62"/>
      <c r="T228" s="62"/>
      <c r="U228" s="62"/>
      <c r="V228" s="62"/>
      <c r="W228" s="63"/>
      <c r="X228" s="98"/>
      <c r="Y228" s="62"/>
      <c r="Z228" s="62"/>
      <c r="AA228" s="62"/>
      <c r="AB228" s="62"/>
      <c r="AC228" s="63"/>
    </row>
    <row r="229" spans="1:29" ht="15.75" thickBot="1" x14ac:dyDescent="0.3">
      <c r="A229" s="56">
        <f>'Score cards'!A229</f>
        <v>33</v>
      </c>
      <c r="B229" s="57">
        <f>'Score cards'!B229</f>
        <v>0</v>
      </c>
      <c r="C229" s="57">
        <f>'Score cards'!C229</f>
        <v>0</v>
      </c>
      <c r="D229" s="57">
        <f>'Score cards'!D229</f>
        <v>0</v>
      </c>
      <c r="E229" s="57">
        <f>'Score cards'!E229</f>
        <v>0</v>
      </c>
      <c r="F229" s="28" t="s">
        <v>23</v>
      </c>
      <c r="G229" s="27" t="b">
        <f>AND(C229="M",D229="Y")</f>
        <v>0</v>
      </c>
      <c r="H229" s="27">
        <f>ROUND(E229*($AF$7/113)+($AF$6-$AF$5),0)</f>
        <v>-3</v>
      </c>
      <c r="I229" s="91" t="s">
        <v>24</v>
      </c>
      <c r="J229" s="92" t="b">
        <f>AND(C229="M",D229="R")</f>
        <v>0</v>
      </c>
      <c r="K229" s="93">
        <f>ROUND(E229*($AH$7/113)+($AH$6-$AH$5),0)</f>
        <v>-6</v>
      </c>
      <c r="L229" s="94" t="s">
        <v>44</v>
      </c>
      <c r="M229" s="94" t="b">
        <f>AND(C229="M",D229="B")</f>
        <v>0</v>
      </c>
      <c r="N229" s="95">
        <f>ROUND(E229*($AJ$7/113)+($AJ$6-$AJ$5),0)</f>
        <v>-14</v>
      </c>
      <c r="O229" s="28" t="s">
        <v>25</v>
      </c>
      <c r="P229" s="27" t="b">
        <f>AND(C229="L",D229="Y")</f>
        <v>0</v>
      </c>
      <c r="Q229" s="27">
        <f>ROUND(E229*($AG$7/113)+($AG$6-$AG$5),0)</f>
        <v>3</v>
      </c>
      <c r="R229" s="91" t="s">
        <v>26</v>
      </c>
      <c r="S229" s="92" t="b">
        <f>AND(C229="L",D229="R")</f>
        <v>0</v>
      </c>
      <c r="T229" s="93">
        <f>ROUND(E229*($AI$7/113)+($AI$6-$AI$5),0)</f>
        <v>-2</v>
      </c>
      <c r="U229" s="94" t="s">
        <v>45</v>
      </c>
      <c r="V229" s="94" t="b">
        <f>AND(C229="L",D229="B")</f>
        <v>0</v>
      </c>
      <c r="W229" s="95">
        <f>ROUND(E229*($AK$7/113)+($AK$6-$AK$5),0)</f>
        <v>-12</v>
      </c>
      <c r="X229" s="96">
        <f>IF(G229,H229,0)+IF(J229,K229)+IF(P229,Q229)+IF(S229,T229)+IF(M229,N229)+IF(V229,W229)</f>
        <v>0</v>
      </c>
      <c r="Y229" s="57"/>
      <c r="Z229" s="57">
        <f>IF(X229&gt;18,1,0)</f>
        <v>0</v>
      </c>
      <c r="AA229" s="57">
        <f>IF(X229&gt;36,1,0)</f>
        <v>0</v>
      </c>
      <c r="AB229" s="57">
        <f>IF(X229&gt;54,1,0)</f>
        <v>0</v>
      </c>
      <c r="AC229" s="58">
        <f>SUM(Z229:AB229)</f>
        <v>0</v>
      </c>
    </row>
    <row r="230" spans="1:29" x14ac:dyDescent="0.25">
      <c r="A230" s="59"/>
      <c r="B230" s="26"/>
      <c r="C230" s="26"/>
      <c r="D230" s="26"/>
      <c r="E230" s="26"/>
      <c r="F230" s="59"/>
      <c r="G230" s="26"/>
      <c r="H230" s="26"/>
      <c r="I230" s="26"/>
      <c r="J230" s="26"/>
      <c r="K230" s="26"/>
      <c r="L230" s="26"/>
      <c r="M230" s="26"/>
      <c r="N230" s="60"/>
      <c r="O230" s="59"/>
      <c r="P230" s="26"/>
      <c r="Q230" s="26"/>
      <c r="R230" s="26"/>
      <c r="S230" s="26"/>
      <c r="T230" s="26"/>
      <c r="U230" s="26"/>
      <c r="V230" s="26"/>
      <c r="W230" s="60"/>
      <c r="X230" s="97"/>
      <c r="Y230" s="26"/>
      <c r="Z230" s="26"/>
      <c r="AA230" s="26"/>
      <c r="AB230" s="26"/>
      <c r="AC230" s="60"/>
    </row>
    <row r="231" spans="1:29" ht="15.75" thickBot="1" x14ac:dyDescent="0.3">
      <c r="A231" s="59"/>
      <c r="B231" s="26"/>
      <c r="C231" s="26"/>
      <c r="D231" s="26"/>
      <c r="E231" s="26"/>
      <c r="F231" s="59"/>
      <c r="G231" s="26"/>
      <c r="H231" s="26"/>
      <c r="I231" s="26"/>
      <c r="J231" s="26"/>
      <c r="K231" s="26"/>
      <c r="L231" s="26"/>
      <c r="M231" s="26"/>
      <c r="N231" s="60"/>
      <c r="O231" s="59"/>
      <c r="P231" s="26"/>
      <c r="Q231" s="26"/>
      <c r="R231" s="26"/>
      <c r="S231" s="26"/>
      <c r="T231" s="26"/>
      <c r="U231" s="26"/>
      <c r="V231" s="26"/>
      <c r="W231" s="60"/>
      <c r="X231" s="97"/>
      <c r="Y231" s="26"/>
      <c r="Z231" s="26"/>
      <c r="AA231" s="26"/>
      <c r="AB231" s="26"/>
      <c r="AC231" s="60"/>
    </row>
    <row r="232" spans="1:29" ht="15.75" thickBot="1" x14ac:dyDescent="0.3">
      <c r="A232" s="59">
        <f>'Score cards'!A232</f>
        <v>0</v>
      </c>
      <c r="B232" s="26">
        <f>'Score cards'!B232</f>
        <v>0</v>
      </c>
      <c r="C232" s="26">
        <f>'Score cards'!C232</f>
        <v>0</v>
      </c>
      <c r="D232" s="26">
        <f>'Score cards'!D232</f>
        <v>0</v>
      </c>
      <c r="E232" s="26">
        <f>'Score cards'!E232</f>
        <v>0</v>
      </c>
      <c r="F232" s="28" t="s">
        <v>23</v>
      </c>
      <c r="G232" s="27" t="b">
        <f>AND(C232="M",D232="Y")</f>
        <v>0</v>
      </c>
      <c r="H232" s="27">
        <f>ROUND(E232*($AF$7/113)+($AF$6-$AF$5),0)</f>
        <v>-3</v>
      </c>
      <c r="I232" s="91" t="s">
        <v>24</v>
      </c>
      <c r="J232" s="92" t="b">
        <f>AND(C232="M",D232="R")</f>
        <v>0</v>
      </c>
      <c r="K232" s="93">
        <f>ROUND(E232*($AH$7/113)+($AH$6-$AH$5),0)</f>
        <v>-6</v>
      </c>
      <c r="L232" s="94" t="s">
        <v>44</v>
      </c>
      <c r="M232" s="94" t="b">
        <f>AND(C232="M",D232="B")</f>
        <v>0</v>
      </c>
      <c r="N232" s="95">
        <f>ROUND(E232*($AJ$7/113)+($AJ$6-$AJ$5),0)</f>
        <v>-14</v>
      </c>
      <c r="O232" s="28" t="s">
        <v>25</v>
      </c>
      <c r="P232" s="27" t="b">
        <f>AND(C232="L",D232="Y")</f>
        <v>0</v>
      </c>
      <c r="Q232" s="27">
        <f>ROUND(E232*($AG$7/113)+($AG$6-$AG$5),0)</f>
        <v>3</v>
      </c>
      <c r="R232" s="91" t="s">
        <v>26</v>
      </c>
      <c r="S232" s="92" t="b">
        <f>AND(C232="L",D232="R")</f>
        <v>0</v>
      </c>
      <c r="T232" s="93">
        <f>ROUND(E232*($AI$7/113)+($AI$6-$AI$5),0)</f>
        <v>-2</v>
      </c>
      <c r="U232" s="94" t="s">
        <v>45</v>
      </c>
      <c r="V232" s="94" t="b">
        <f>AND(C232="L",D232="B")</f>
        <v>0</v>
      </c>
      <c r="W232" s="95">
        <f>ROUND(E232*($AK$7/113)+($AK$6-$AK$5),0)</f>
        <v>-12</v>
      </c>
      <c r="X232" s="96">
        <f>IF(G232,H232,0)+IF(J232,K232)+IF(P232,Q232)+IF(S232,T232)+IF(M232,N232)+IF(V232,W232)</f>
        <v>0</v>
      </c>
      <c r="Y232" s="26"/>
      <c r="Z232" s="57">
        <f>IF(X232&gt;18,1,0)</f>
        <v>0</v>
      </c>
      <c r="AA232" s="57">
        <f>IF(X232&gt;36,1,0)</f>
        <v>0</v>
      </c>
      <c r="AB232" s="57">
        <f>IF(X232&gt;54,1,0)</f>
        <v>0</v>
      </c>
      <c r="AC232" s="58">
        <f>SUM(Z232:AB232)</f>
        <v>0</v>
      </c>
    </row>
    <row r="233" spans="1:29" x14ac:dyDescent="0.25">
      <c r="A233" s="59"/>
      <c r="B233" s="26"/>
      <c r="C233" s="26"/>
      <c r="D233" s="26"/>
      <c r="E233" s="26"/>
      <c r="F233" s="59"/>
      <c r="G233" s="26"/>
      <c r="H233" s="26"/>
      <c r="I233" s="26"/>
      <c r="J233" s="26"/>
      <c r="K233" s="26"/>
      <c r="L233" s="26"/>
      <c r="M233" s="26"/>
      <c r="N233" s="60"/>
      <c r="O233" s="59"/>
      <c r="P233" s="26"/>
      <c r="Q233" s="26"/>
      <c r="R233" s="26"/>
      <c r="S233" s="26"/>
      <c r="T233" s="26"/>
      <c r="U233" s="26"/>
      <c r="V233" s="26"/>
      <c r="W233" s="60"/>
      <c r="X233" s="97"/>
      <c r="Y233" s="26"/>
      <c r="Z233" s="26"/>
      <c r="AA233" s="26"/>
      <c r="AB233" s="26"/>
      <c r="AC233" s="60"/>
    </row>
    <row r="234" spans="1:29" x14ac:dyDescent="0.25">
      <c r="A234" s="59"/>
      <c r="B234" s="26"/>
      <c r="C234" s="26"/>
      <c r="D234" s="26"/>
      <c r="E234" s="26"/>
      <c r="F234" s="59"/>
      <c r="G234" s="26"/>
      <c r="H234" s="26"/>
      <c r="I234" s="26"/>
      <c r="J234" s="26"/>
      <c r="K234" s="26"/>
      <c r="L234" s="26"/>
      <c r="M234" s="26"/>
      <c r="N234" s="60"/>
      <c r="O234" s="59"/>
      <c r="P234" s="26"/>
      <c r="Q234" s="26"/>
      <c r="R234" s="26"/>
      <c r="S234" s="26"/>
      <c r="T234" s="26"/>
      <c r="U234" s="26"/>
      <c r="V234" s="26"/>
      <c r="W234" s="60"/>
      <c r="X234" s="97"/>
      <c r="Y234" s="26"/>
      <c r="Z234" s="26"/>
      <c r="AA234" s="26"/>
      <c r="AB234" s="26"/>
      <c r="AC234" s="60"/>
    </row>
    <row r="235" spans="1:29" ht="15.75" thickBot="1" x14ac:dyDescent="0.3">
      <c r="A235" s="61"/>
      <c r="B235" s="62"/>
      <c r="C235" s="62"/>
      <c r="D235" s="62"/>
      <c r="E235" s="62"/>
      <c r="F235" s="61"/>
      <c r="G235" s="62"/>
      <c r="H235" s="62"/>
      <c r="I235" s="62"/>
      <c r="J235" s="62"/>
      <c r="K235" s="62"/>
      <c r="L235" s="62"/>
      <c r="M235" s="62"/>
      <c r="N235" s="63"/>
      <c r="O235" s="61"/>
      <c r="P235" s="62"/>
      <c r="Q235" s="62"/>
      <c r="R235" s="62"/>
      <c r="S235" s="62"/>
      <c r="T235" s="62"/>
      <c r="U235" s="62"/>
      <c r="V235" s="62"/>
      <c r="W235" s="63"/>
      <c r="X235" s="98"/>
      <c r="Y235" s="62"/>
      <c r="Z235" s="62"/>
      <c r="AA235" s="62"/>
      <c r="AB235" s="62"/>
      <c r="AC235" s="63"/>
    </row>
    <row r="236" spans="1:29" ht="15.75" thickBot="1" x14ac:dyDescent="0.3">
      <c r="A236" s="56">
        <f>'Score cards'!A236</f>
        <v>34</v>
      </c>
      <c r="B236" s="57">
        <f>'Score cards'!B236</f>
        <v>0</v>
      </c>
      <c r="C236" s="57">
        <f>'Score cards'!C236</f>
        <v>0</v>
      </c>
      <c r="D236" s="57">
        <f>'Score cards'!D236</f>
        <v>0</v>
      </c>
      <c r="E236" s="57">
        <f>'Score cards'!E236</f>
        <v>0</v>
      </c>
      <c r="F236" s="28" t="s">
        <v>23</v>
      </c>
      <c r="G236" s="27" t="b">
        <f>AND(C236="M",D236="Y")</f>
        <v>0</v>
      </c>
      <c r="H236" s="27">
        <f>ROUND(E236*($AF$7/113)+($AF$6-$AF$5),0)</f>
        <v>-3</v>
      </c>
      <c r="I236" s="91" t="s">
        <v>24</v>
      </c>
      <c r="J236" s="92" t="b">
        <f>AND(C236="M",D236="R")</f>
        <v>0</v>
      </c>
      <c r="K236" s="93">
        <f>ROUND(E236*($AH$7/113)+($AH$6-$AH$5),0)</f>
        <v>-6</v>
      </c>
      <c r="L236" s="94" t="s">
        <v>44</v>
      </c>
      <c r="M236" s="94" t="b">
        <f>AND(C236="M",D236="B")</f>
        <v>0</v>
      </c>
      <c r="N236" s="95">
        <f>ROUND(E236*($AJ$7/113)+($AJ$6-$AJ$5),0)</f>
        <v>-14</v>
      </c>
      <c r="O236" s="28" t="s">
        <v>25</v>
      </c>
      <c r="P236" s="27" t="b">
        <f>AND(C236="L",D236="Y")</f>
        <v>0</v>
      </c>
      <c r="Q236" s="27">
        <f>ROUND(E236*($AG$7/113)+($AG$6-$AG$5),0)</f>
        <v>3</v>
      </c>
      <c r="R236" s="91" t="s">
        <v>26</v>
      </c>
      <c r="S236" s="92" t="b">
        <f>AND(C236="L",D236="R")</f>
        <v>0</v>
      </c>
      <c r="T236" s="93">
        <f>ROUND(E236*($AI$7/113)+($AI$6-$AI$5),0)</f>
        <v>-2</v>
      </c>
      <c r="U236" s="94" t="s">
        <v>45</v>
      </c>
      <c r="V236" s="94" t="b">
        <f>AND(C236="L",D236="B")</f>
        <v>0</v>
      </c>
      <c r="W236" s="95">
        <f>ROUND(E236*($AK$7/113)+($AK$6-$AK$5),0)</f>
        <v>-12</v>
      </c>
      <c r="X236" s="96">
        <f>IF(G236,H236,0)+IF(J236,K236)+IF(P236,Q236)+IF(S236,T236)+IF(M236,N236)+IF(V236,W236)</f>
        <v>0</v>
      </c>
      <c r="Y236" s="57"/>
      <c r="Z236" s="57">
        <f>IF(X236&gt;18,1,0)</f>
        <v>0</v>
      </c>
      <c r="AA236" s="57">
        <f>IF(X236&gt;36,1,0)</f>
        <v>0</v>
      </c>
      <c r="AB236" s="57">
        <f>IF(X236&gt;54,1,0)</f>
        <v>0</v>
      </c>
      <c r="AC236" s="58">
        <f>SUM(Z236:AB236)</f>
        <v>0</v>
      </c>
    </row>
    <row r="237" spans="1:29" x14ac:dyDescent="0.25">
      <c r="A237" s="59"/>
      <c r="B237" s="26"/>
      <c r="C237" s="26"/>
      <c r="D237" s="26"/>
      <c r="E237" s="26"/>
      <c r="F237" s="59"/>
      <c r="G237" s="26"/>
      <c r="H237" s="26"/>
      <c r="I237" s="26"/>
      <c r="J237" s="26"/>
      <c r="K237" s="26"/>
      <c r="L237" s="26"/>
      <c r="M237" s="26"/>
      <c r="N237" s="60"/>
      <c r="O237" s="59"/>
      <c r="P237" s="26"/>
      <c r="Q237" s="26"/>
      <c r="R237" s="26"/>
      <c r="S237" s="26"/>
      <c r="T237" s="26"/>
      <c r="U237" s="26"/>
      <c r="V237" s="26"/>
      <c r="W237" s="60"/>
      <c r="X237" s="97"/>
      <c r="Y237" s="26"/>
      <c r="Z237" s="26"/>
      <c r="AA237" s="26"/>
      <c r="AB237" s="26"/>
      <c r="AC237" s="60"/>
    </row>
    <row r="238" spans="1:29" ht="15.75" thickBot="1" x14ac:dyDescent="0.3">
      <c r="A238" s="59"/>
      <c r="B238" s="26"/>
      <c r="C238" s="26"/>
      <c r="D238" s="26"/>
      <c r="E238" s="26"/>
      <c r="F238" s="59"/>
      <c r="G238" s="26"/>
      <c r="H238" s="26"/>
      <c r="I238" s="26"/>
      <c r="J238" s="26"/>
      <c r="K238" s="26"/>
      <c r="L238" s="26"/>
      <c r="M238" s="26"/>
      <c r="N238" s="60"/>
      <c r="O238" s="59"/>
      <c r="P238" s="26"/>
      <c r="Q238" s="26"/>
      <c r="R238" s="26"/>
      <c r="S238" s="26"/>
      <c r="T238" s="26"/>
      <c r="U238" s="26"/>
      <c r="V238" s="26"/>
      <c r="W238" s="60"/>
      <c r="X238" s="97"/>
      <c r="Y238" s="26"/>
      <c r="Z238" s="26"/>
      <c r="AA238" s="26"/>
      <c r="AB238" s="26"/>
      <c r="AC238" s="60"/>
    </row>
    <row r="239" spans="1:29" ht="15.75" thickBot="1" x14ac:dyDescent="0.3">
      <c r="A239" s="59">
        <f>'Score cards'!A239</f>
        <v>0</v>
      </c>
      <c r="B239" s="26">
        <f>'Score cards'!B239</f>
        <v>0</v>
      </c>
      <c r="C239" s="26">
        <f>'Score cards'!C239</f>
        <v>0</v>
      </c>
      <c r="D239" s="26">
        <f>'Score cards'!D239</f>
        <v>0</v>
      </c>
      <c r="E239" s="26">
        <f>'Score cards'!E239</f>
        <v>0</v>
      </c>
      <c r="F239" s="28" t="s">
        <v>23</v>
      </c>
      <c r="G239" s="27" t="b">
        <f>AND(C239="M",D239="Y")</f>
        <v>0</v>
      </c>
      <c r="H239" s="27">
        <f>ROUND(E239*($AF$7/113)+($AF$6-$AF$5),0)</f>
        <v>-3</v>
      </c>
      <c r="I239" s="91" t="s">
        <v>24</v>
      </c>
      <c r="J239" s="92" t="b">
        <f>AND(C239="M",D239="R")</f>
        <v>0</v>
      </c>
      <c r="K239" s="93">
        <f>ROUND(E239*($AH$7/113)+($AH$6-$AH$5),0)</f>
        <v>-6</v>
      </c>
      <c r="L239" s="94" t="s">
        <v>44</v>
      </c>
      <c r="M239" s="94" t="b">
        <f>AND(C239="M",D239="B")</f>
        <v>0</v>
      </c>
      <c r="N239" s="95">
        <f>ROUND(E239*($AJ$7/113)+($AJ$6-$AJ$5),0)</f>
        <v>-14</v>
      </c>
      <c r="O239" s="28" t="s">
        <v>25</v>
      </c>
      <c r="P239" s="27" t="b">
        <f>AND(C239="L",D239="Y")</f>
        <v>0</v>
      </c>
      <c r="Q239" s="27">
        <f>ROUND(E239*($AG$7/113)+($AG$6-$AG$5),0)</f>
        <v>3</v>
      </c>
      <c r="R239" s="91" t="s">
        <v>26</v>
      </c>
      <c r="S239" s="92" t="b">
        <f>AND(C239="L",D239="R")</f>
        <v>0</v>
      </c>
      <c r="T239" s="93">
        <f>ROUND(E239*($AI$7/113)+($AI$6-$AI$5),0)</f>
        <v>-2</v>
      </c>
      <c r="U239" s="94" t="s">
        <v>45</v>
      </c>
      <c r="V239" s="94" t="b">
        <f>AND(C239="L",D239="B")</f>
        <v>0</v>
      </c>
      <c r="W239" s="95">
        <f>ROUND(E239*($AK$7/113)+($AK$6-$AK$5),0)</f>
        <v>-12</v>
      </c>
      <c r="X239" s="96">
        <f>IF(G239,H239,0)+IF(J239,K239)+IF(P239,Q239)+IF(S239,T239)+IF(M239,N239)+IF(V239,W239)</f>
        <v>0</v>
      </c>
      <c r="Y239" s="26"/>
      <c r="Z239" s="57">
        <f>IF(X239&gt;18,1,0)</f>
        <v>0</v>
      </c>
      <c r="AA239" s="57">
        <f>IF(X239&gt;36,1,0)</f>
        <v>0</v>
      </c>
      <c r="AB239" s="57">
        <f>IF(X239&gt;54,1,0)</f>
        <v>0</v>
      </c>
      <c r="AC239" s="58">
        <f>SUM(Z239:AB239)</f>
        <v>0</v>
      </c>
    </row>
    <row r="240" spans="1:29" x14ac:dyDescent="0.25">
      <c r="A240" s="59"/>
      <c r="B240" s="26"/>
      <c r="C240" s="26"/>
      <c r="D240" s="26"/>
      <c r="E240" s="26"/>
      <c r="F240" s="59"/>
      <c r="G240" s="26"/>
      <c r="H240" s="26"/>
      <c r="I240" s="26"/>
      <c r="J240" s="26"/>
      <c r="K240" s="26"/>
      <c r="L240" s="26"/>
      <c r="M240" s="26"/>
      <c r="N240" s="60"/>
      <c r="O240" s="59"/>
      <c r="P240" s="26"/>
      <c r="Q240" s="26"/>
      <c r="R240" s="26"/>
      <c r="S240" s="26"/>
      <c r="T240" s="26"/>
      <c r="U240" s="26"/>
      <c r="V240" s="26"/>
      <c r="W240" s="60"/>
      <c r="X240" s="97"/>
      <c r="Y240" s="26"/>
      <c r="Z240" s="26"/>
      <c r="AA240" s="26"/>
      <c r="AB240" s="26"/>
      <c r="AC240" s="60"/>
    </row>
    <row r="241" spans="1:29" x14ac:dyDescent="0.25">
      <c r="A241" s="59"/>
      <c r="B241" s="26"/>
      <c r="C241" s="26"/>
      <c r="D241" s="26"/>
      <c r="E241" s="26"/>
      <c r="F241" s="59"/>
      <c r="G241" s="26"/>
      <c r="H241" s="26"/>
      <c r="I241" s="26"/>
      <c r="J241" s="26"/>
      <c r="K241" s="26"/>
      <c r="L241" s="26"/>
      <c r="M241" s="26"/>
      <c r="N241" s="60"/>
      <c r="O241" s="59"/>
      <c r="P241" s="26"/>
      <c r="Q241" s="26"/>
      <c r="R241" s="26"/>
      <c r="S241" s="26"/>
      <c r="T241" s="26"/>
      <c r="U241" s="26"/>
      <c r="V241" s="26"/>
      <c r="W241" s="60"/>
      <c r="X241" s="97"/>
      <c r="Y241" s="26"/>
      <c r="Z241" s="26"/>
      <c r="AA241" s="26"/>
      <c r="AB241" s="26"/>
      <c r="AC241" s="60"/>
    </row>
    <row r="242" spans="1:29" ht="15.75" thickBot="1" x14ac:dyDescent="0.3">
      <c r="A242" s="61"/>
      <c r="B242" s="62"/>
      <c r="C242" s="62"/>
      <c r="D242" s="62"/>
      <c r="E242" s="62"/>
      <c r="F242" s="61"/>
      <c r="G242" s="62"/>
      <c r="H242" s="62"/>
      <c r="I242" s="62"/>
      <c r="J242" s="62"/>
      <c r="K242" s="62"/>
      <c r="L242" s="62"/>
      <c r="M242" s="62"/>
      <c r="N242" s="63"/>
      <c r="O242" s="61"/>
      <c r="P242" s="62"/>
      <c r="Q242" s="62"/>
      <c r="R242" s="62"/>
      <c r="S242" s="62"/>
      <c r="T242" s="62"/>
      <c r="U242" s="62"/>
      <c r="V242" s="62"/>
      <c r="W242" s="63"/>
      <c r="X242" s="98"/>
      <c r="Y242" s="62"/>
      <c r="Z242" s="62"/>
      <c r="AA242" s="62"/>
      <c r="AB242" s="62"/>
      <c r="AC242" s="63"/>
    </row>
    <row r="243" spans="1:29" ht="15.75" thickBot="1" x14ac:dyDescent="0.3">
      <c r="A243" s="56">
        <f>'Score cards'!A243</f>
        <v>35</v>
      </c>
      <c r="B243" s="57">
        <f>'Score cards'!B243</f>
        <v>0</v>
      </c>
      <c r="C243" s="57">
        <f>'Score cards'!C243</f>
        <v>0</v>
      </c>
      <c r="D243" s="57">
        <f>'Score cards'!D243</f>
        <v>0</v>
      </c>
      <c r="E243" s="57">
        <f>'Score cards'!E243</f>
        <v>0</v>
      </c>
      <c r="F243" s="28" t="s">
        <v>23</v>
      </c>
      <c r="G243" s="27" t="b">
        <f>AND(C243="M",D243="Y")</f>
        <v>0</v>
      </c>
      <c r="H243" s="27">
        <f>ROUND(E243*($AF$7/113)+($AF$6-$AF$5),0)</f>
        <v>-3</v>
      </c>
      <c r="I243" s="91" t="s">
        <v>24</v>
      </c>
      <c r="J243" s="92" t="b">
        <f>AND(C243="M",D243="R")</f>
        <v>0</v>
      </c>
      <c r="K243" s="93">
        <f>ROUND(E243*($AH$7/113)+($AH$6-$AH$5),0)</f>
        <v>-6</v>
      </c>
      <c r="L243" s="94" t="s">
        <v>44</v>
      </c>
      <c r="M243" s="94" t="b">
        <f>AND(C243="M",D243="B")</f>
        <v>0</v>
      </c>
      <c r="N243" s="95">
        <f>ROUND(E243*($AJ$7/113)+($AJ$6-$AJ$5),0)</f>
        <v>-14</v>
      </c>
      <c r="O243" s="28" t="s">
        <v>25</v>
      </c>
      <c r="P243" s="27" t="b">
        <f>AND(C243="L",D243="Y")</f>
        <v>0</v>
      </c>
      <c r="Q243" s="27">
        <f>ROUND(E243*($AG$7/113)+($AG$6-$AG$5),0)</f>
        <v>3</v>
      </c>
      <c r="R243" s="91" t="s">
        <v>26</v>
      </c>
      <c r="S243" s="92" t="b">
        <f>AND(C243="L",D243="R")</f>
        <v>0</v>
      </c>
      <c r="T243" s="93">
        <f>ROUND(E243*($AI$7/113)+($AI$6-$AI$5),0)</f>
        <v>-2</v>
      </c>
      <c r="U243" s="94" t="s">
        <v>45</v>
      </c>
      <c r="V243" s="94" t="b">
        <f>AND(C243="L",D243="B")</f>
        <v>0</v>
      </c>
      <c r="W243" s="95">
        <f>ROUND(E243*($AK$7/113)+($AK$6-$AK$5),0)</f>
        <v>-12</v>
      </c>
      <c r="X243" s="96">
        <f>IF(G243,H243,0)+IF(J243,K243)+IF(P243,Q243)+IF(S243,T243)+IF(M243,N243)+IF(V243,W243)</f>
        <v>0</v>
      </c>
      <c r="Y243" s="57"/>
      <c r="Z243" s="57">
        <f>IF(X243&gt;18,1,0)</f>
        <v>0</v>
      </c>
      <c r="AA243" s="57">
        <f>IF(X243&gt;36,1,0)</f>
        <v>0</v>
      </c>
      <c r="AB243" s="57">
        <f>IF(X243&gt;54,1,0)</f>
        <v>0</v>
      </c>
      <c r="AC243" s="58">
        <f>SUM(Z243:AB243)</f>
        <v>0</v>
      </c>
    </row>
    <row r="244" spans="1:29" x14ac:dyDescent="0.25">
      <c r="A244" s="59"/>
      <c r="B244" s="26"/>
      <c r="C244" s="26"/>
      <c r="D244" s="26"/>
      <c r="E244" s="26"/>
      <c r="F244" s="59"/>
      <c r="G244" s="26"/>
      <c r="H244" s="26"/>
      <c r="I244" s="26"/>
      <c r="J244" s="26"/>
      <c r="K244" s="26"/>
      <c r="L244" s="26"/>
      <c r="M244" s="26"/>
      <c r="N244" s="60"/>
      <c r="O244" s="59"/>
      <c r="P244" s="26"/>
      <c r="Q244" s="26"/>
      <c r="R244" s="26"/>
      <c r="S244" s="26"/>
      <c r="T244" s="26"/>
      <c r="U244" s="26"/>
      <c r="V244" s="26"/>
      <c r="W244" s="60"/>
      <c r="X244" s="97"/>
      <c r="Y244" s="26"/>
      <c r="Z244" s="26"/>
      <c r="AA244" s="26"/>
      <c r="AB244" s="26"/>
      <c r="AC244" s="60"/>
    </row>
    <row r="245" spans="1:29" ht="15.75" thickBot="1" x14ac:dyDescent="0.3">
      <c r="A245" s="59"/>
      <c r="B245" s="26"/>
      <c r="C245" s="26"/>
      <c r="D245" s="26"/>
      <c r="E245" s="26"/>
      <c r="F245" s="59"/>
      <c r="G245" s="26"/>
      <c r="H245" s="26"/>
      <c r="I245" s="26"/>
      <c r="J245" s="26"/>
      <c r="K245" s="26"/>
      <c r="L245" s="26"/>
      <c r="M245" s="26"/>
      <c r="N245" s="60"/>
      <c r="O245" s="59"/>
      <c r="P245" s="26"/>
      <c r="Q245" s="26"/>
      <c r="R245" s="26"/>
      <c r="S245" s="26"/>
      <c r="T245" s="26"/>
      <c r="U245" s="26"/>
      <c r="V245" s="26"/>
      <c r="W245" s="60"/>
      <c r="X245" s="97"/>
      <c r="Y245" s="26"/>
      <c r="Z245" s="26"/>
      <c r="AA245" s="26"/>
      <c r="AB245" s="26"/>
      <c r="AC245" s="60"/>
    </row>
    <row r="246" spans="1:29" ht="15.75" thickBot="1" x14ac:dyDescent="0.3">
      <c r="A246" s="59">
        <f>'Score cards'!A246</f>
        <v>0</v>
      </c>
      <c r="B246" s="26">
        <f>'Score cards'!B246</f>
        <v>0</v>
      </c>
      <c r="C246" s="26">
        <f>'Score cards'!C246</f>
        <v>0</v>
      </c>
      <c r="D246" s="26">
        <f>'Score cards'!D246</f>
        <v>0</v>
      </c>
      <c r="E246" s="26">
        <f>'Score cards'!E246</f>
        <v>0</v>
      </c>
      <c r="F246" s="28" t="s">
        <v>23</v>
      </c>
      <c r="G246" s="27" t="b">
        <f>AND(C246="M",D246="Y")</f>
        <v>0</v>
      </c>
      <c r="H246" s="27">
        <f>ROUND(E246*($AF$7/113)+($AF$6-$AF$5),0)</f>
        <v>-3</v>
      </c>
      <c r="I246" s="91" t="s">
        <v>24</v>
      </c>
      <c r="J246" s="92" t="b">
        <f>AND(C246="M",D246="R")</f>
        <v>0</v>
      </c>
      <c r="K246" s="93">
        <f>ROUND(E246*($AH$7/113)+($AH$6-$AH$5),0)</f>
        <v>-6</v>
      </c>
      <c r="L246" s="94" t="s">
        <v>44</v>
      </c>
      <c r="M246" s="94" t="b">
        <f>AND(C246="M",D246="B")</f>
        <v>0</v>
      </c>
      <c r="N246" s="95">
        <f>ROUND(E246*($AJ$7/113)+($AJ$6-$AJ$5),0)</f>
        <v>-14</v>
      </c>
      <c r="O246" s="28" t="s">
        <v>25</v>
      </c>
      <c r="P246" s="27" t="b">
        <f>AND(C246="L",D246="Y")</f>
        <v>0</v>
      </c>
      <c r="Q246" s="27">
        <f>ROUND(E246*($AG$7/113)+($AG$6-$AG$5),0)</f>
        <v>3</v>
      </c>
      <c r="R246" s="91" t="s">
        <v>26</v>
      </c>
      <c r="S246" s="92" t="b">
        <f>AND(C246="L",D246="R")</f>
        <v>0</v>
      </c>
      <c r="T246" s="93">
        <f>ROUND(E246*($AI$7/113)+($AI$6-$AI$5),0)</f>
        <v>-2</v>
      </c>
      <c r="U246" s="94" t="s">
        <v>45</v>
      </c>
      <c r="V246" s="94" t="b">
        <f>AND(C246="L",D246="B")</f>
        <v>0</v>
      </c>
      <c r="W246" s="95">
        <f>ROUND(E246*($AK$7/113)+($AK$6-$AK$5),0)</f>
        <v>-12</v>
      </c>
      <c r="X246" s="96">
        <f>IF(G246,H246,0)+IF(J246,K246)+IF(P246,Q246)+IF(S246,T246)+IF(M246,N246)+IF(V246,W246)</f>
        <v>0</v>
      </c>
      <c r="Y246" s="26"/>
      <c r="Z246" s="57">
        <f>IF(X246&gt;18,1,0)</f>
        <v>0</v>
      </c>
      <c r="AA246" s="57">
        <f>IF(X246&gt;36,1,0)</f>
        <v>0</v>
      </c>
      <c r="AB246" s="57">
        <f>IF(X246&gt;54,1,0)</f>
        <v>0</v>
      </c>
      <c r="AC246" s="58">
        <f>SUM(Z246:AB246)</f>
        <v>0</v>
      </c>
    </row>
    <row r="247" spans="1:29" x14ac:dyDescent="0.25">
      <c r="A247" s="59"/>
      <c r="B247" s="26"/>
      <c r="C247" s="26"/>
      <c r="D247" s="26"/>
      <c r="E247" s="26"/>
      <c r="F247" s="59"/>
      <c r="G247" s="26"/>
      <c r="H247" s="26"/>
      <c r="I247" s="26"/>
      <c r="J247" s="26"/>
      <c r="K247" s="26"/>
      <c r="L247" s="26"/>
      <c r="M247" s="26"/>
      <c r="N247" s="60"/>
      <c r="O247" s="59"/>
      <c r="P247" s="26"/>
      <c r="Q247" s="26"/>
      <c r="R247" s="26"/>
      <c r="S247" s="26"/>
      <c r="T247" s="26"/>
      <c r="U247" s="26"/>
      <c r="V247" s="26"/>
      <c r="W247" s="60"/>
      <c r="X247" s="97"/>
      <c r="Y247" s="26"/>
      <c r="Z247" s="26"/>
      <c r="AA247" s="26"/>
      <c r="AB247" s="26"/>
      <c r="AC247" s="60"/>
    </row>
    <row r="248" spans="1:29" x14ac:dyDescent="0.25">
      <c r="A248" s="59"/>
      <c r="B248" s="26"/>
      <c r="C248" s="26"/>
      <c r="D248" s="26"/>
      <c r="E248" s="26"/>
      <c r="F248" s="59"/>
      <c r="G248" s="26"/>
      <c r="H248" s="26"/>
      <c r="I248" s="26"/>
      <c r="J248" s="26"/>
      <c r="K248" s="26"/>
      <c r="L248" s="26"/>
      <c r="M248" s="26"/>
      <c r="N248" s="60"/>
      <c r="O248" s="59"/>
      <c r="P248" s="26"/>
      <c r="Q248" s="26"/>
      <c r="R248" s="26"/>
      <c r="S248" s="26"/>
      <c r="T248" s="26"/>
      <c r="U248" s="26"/>
      <c r="V248" s="26"/>
      <c r="W248" s="60"/>
      <c r="X248" s="97"/>
      <c r="Y248" s="26"/>
      <c r="Z248" s="26"/>
      <c r="AA248" s="26"/>
      <c r="AB248" s="26"/>
      <c r="AC248" s="60"/>
    </row>
    <row r="249" spans="1:29" ht="15.75" thickBot="1" x14ac:dyDescent="0.3">
      <c r="A249" s="61"/>
      <c r="B249" s="62"/>
      <c r="C249" s="62"/>
      <c r="D249" s="62"/>
      <c r="E249" s="62"/>
      <c r="F249" s="61"/>
      <c r="G249" s="62"/>
      <c r="H249" s="62"/>
      <c r="I249" s="62"/>
      <c r="J249" s="62"/>
      <c r="K249" s="62"/>
      <c r="L249" s="62"/>
      <c r="M249" s="62"/>
      <c r="N249" s="63"/>
      <c r="O249" s="61"/>
      <c r="P249" s="62"/>
      <c r="Q249" s="62"/>
      <c r="R249" s="62"/>
      <c r="S249" s="62"/>
      <c r="T249" s="62"/>
      <c r="U249" s="62"/>
      <c r="V249" s="62"/>
      <c r="W249" s="63"/>
      <c r="X249" s="98"/>
      <c r="Y249" s="62"/>
      <c r="Z249" s="62"/>
      <c r="AA249" s="62"/>
      <c r="AB249" s="62"/>
      <c r="AC249" s="63"/>
    </row>
    <row r="250" spans="1:29" ht="15.75" thickBot="1" x14ac:dyDescent="0.3">
      <c r="A250" s="56">
        <f>'Score cards'!A250</f>
        <v>36</v>
      </c>
      <c r="B250" s="57">
        <f>'Score cards'!B250</f>
        <v>0</v>
      </c>
      <c r="C250" s="57">
        <f>'Score cards'!C250</f>
        <v>0</v>
      </c>
      <c r="D250" s="57">
        <f>'Score cards'!D250</f>
        <v>0</v>
      </c>
      <c r="E250" s="57">
        <f>'Score cards'!E250</f>
        <v>0</v>
      </c>
      <c r="F250" s="28" t="s">
        <v>23</v>
      </c>
      <c r="G250" s="27" t="b">
        <f>AND(C250="M",D250="Y")</f>
        <v>0</v>
      </c>
      <c r="H250" s="27">
        <f>ROUND(E250*($AF$7/113)+($AF$6-$AF$5),0)</f>
        <v>-3</v>
      </c>
      <c r="I250" s="91" t="s">
        <v>24</v>
      </c>
      <c r="J250" s="92" t="b">
        <f>AND(C250="M",D250="R")</f>
        <v>0</v>
      </c>
      <c r="K250" s="93">
        <f>ROUND(E250*($AH$7/113)+($AH$6-$AH$5),0)</f>
        <v>-6</v>
      </c>
      <c r="L250" s="94" t="s">
        <v>44</v>
      </c>
      <c r="M250" s="94" t="b">
        <f>AND(C250="M",D250="B")</f>
        <v>0</v>
      </c>
      <c r="N250" s="95">
        <f>ROUND(E250*($AJ$7/113)+($AJ$6-$AJ$5),0)</f>
        <v>-14</v>
      </c>
      <c r="O250" s="28" t="s">
        <v>25</v>
      </c>
      <c r="P250" s="27" t="b">
        <f>AND(C250="L",D250="Y")</f>
        <v>0</v>
      </c>
      <c r="Q250" s="27">
        <f>ROUND(E250*($AG$7/113)+($AG$6-$AG$5),0)</f>
        <v>3</v>
      </c>
      <c r="R250" s="91" t="s">
        <v>26</v>
      </c>
      <c r="S250" s="92" t="b">
        <f>AND(C250="L",D250="R")</f>
        <v>0</v>
      </c>
      <c r="T250" s="93">
        <f>ROUND(E250*($AI$7/113)+($AI$6-$AI$5),0)</f>
        <v>-2</v>
      </c>
      <c r="U250" s="94" t="s">
        <v>45</v>
      </c>
      <c r="V250" s="94" t="b">
        <f>AND(C250="L",D250="B")</f>
        <v>0</v>
      </c>
      <c r="W250" s="95">
        <f>ROUND(E250*($AK$7/113)+($AK$6-$AK$5),0)</f>
        <v>-12</v>
      </c>
      <c r="X250" s="96">
        <f>IF(G250,H250,0)+IF(J250,K250)+IF(P250,Q250)+IF(S250,T250)+IF(M250,N250)+IF(V250,W250)</f>
        <v>0</v>
      </c>
      <c r="Y250" s="57"/>
      <c r="Z250" s="57">
        <f>IF(X250&gt;18,1,0)</f>
        <v>0</v>
      </c>
      <c r="AA250" s="57">
        <f>IF(X250&gt;36,1,0)</f>
        <v>0</v>
      </c>
      <c r="AB250" s="57">
        <f>IF(X250&gt;54,1,0)</f>
        <v>0</v>
      </c>
      <c r="AC250" s="58">
        <f>SUM(Z250:AB250)</f>
        <v>0</v>
      </c>
    </row>
    <row r="251" spans="1:29" x14ac:dyDescent="0.25">
      <c r="A251" s="59"/>
      <c r="B251" s="26"/>
      <c r="C251" s="26"/>
      <c r="D251" s="26"/>
      <c r="E251" s="26"/>
      <c r="F251" s="59"/>
      <c r="G251" s="26"/>
      <c r="H251" s="26"/>
      <c r="I251" s="26"/>
      <c r="J251" s="26"/>
      <c r="K251" s="26"/>
      <c r="L251" s="26"/>
      <c r="M251" s="26"/>
      <c r="N251" s="60"/>
      <c r="O251" s="59"/>
      <c r="P251" s="26"/>
      <c r="Q251" s="26"/>
      <c r="R251" s="26"/>
      <c r="S251" s="26"/>
      <c r="T251" s="26"/>
      <c r="U251" s="26"/>
      <c r="V251" s="26"/>
      <c r="W251" s="60"/>
      <c r="X251" s="97"/>
      <c r="Y251" s="26"/>
      <c r="Z251" s="26"/>
      <c r="AA251" s="26"/>
      <c r="AB251" s="26"/>
      <c r="AC251" s="60"/>
    </row>
    <row r="252" spans="1:29" ht="15.75" thickBot="1" x14ac:dyDescent="0.3">
      <c r="A252" s="59"/>
      <c r="B252" s="26"/>
      <c r="C252" s="26"/>
      <c r="D252" s="26"/>
      <c r="E252" s="26"/>
      <c r="F252" s="59"/>
      <c r="G252" s="26"/>
      <c r="H252" s="26"/>
      <c r="I252" s="26"/>
      <c r="J252" s="26"/>
      <c r="K252" s="26"/>
      <c r="L252" s="26"/>
      <c r="M252" s="26"/>
      <c r="N252" s="60"/>
      <c r="O252" s="59"/>
      <c r="P252" s="26"/>
      <c r="Q252" s="26"/>
      <c r="R252" s="26"/>
      <c r="S252" s="26"/>
      <c r="T252" s="26"/>
      <c r="U252" s="26"/>
      <c r="V252" s="26"/>
      <c r="W252" s="60"/>
      <c r="X252" s="97"/>
      <c r="Y252" s="26"/>
      <c r="Z252" s="26"/>
      <c r="AA252" s="26"/>
      <c r="AB252" s="26"/>
      <c r="AC252" s="60"/>
    </row>
    <row r="253" spans="1:29" ht="15.75" thickBot="1" x14ac:dyDescent="0.3">
      <c r="A253" s="59">
        <f>'Score cards'!A253</f>
        <v>0</v>
      </c>
      <c r="B253" s="26">
        <f>'Score cards'!B253</f>
        <v>0</v>
      </c>
      <c r="C253" s="26">
        <f>'Score cards'!C253</f>
        <v>0</v>
      </c>
      <c r="D253" s="26">
        <f>'Score cards'!D253</f>
        <v>0</v>
      </c>
      <c r="E253" s="26">
        <f>'Score cards'!E253</f>
        <v>0</v>
      </c>
      <c r="F253" s="28" t="s">
        <v>23</v>
      </c>
      <c r="G253" s="27" t="b">
        <f>AND(C253="M",D253="Y")</f>
        <v>0</v>
      </c>
      <c r="H253" s="27">
        <f>ROUND(E253*($AF$7/113)+($AF$6-$AF$5),0)</f>
        <v>-3</v>
      </c>
      <c r="I253" s="91" t="s">
        <v>24</v>
      </c>
      <c r="J253" s="92" t="b">
        <f>AND(C253="M",D253="R")</f>
        <v>0</v>
      </c>
      <c r="K253" s="93">
        <f>ROUND(E253*($AH$7/113)+($AH$6-$AH$5),0)</f>
        <v>-6</v>
      </c>
      <c r="L253" s="94" t="s">
        <v>44</v>
      </c>
      <c r="M253" s="94" t="b">
        <f>AND(C253="M",D253="B")</f>
        <v>0</v>
      </c>
      <c r="N253" s="95">
        <f>ROUND(E253*($AJ$7/113)+($AJ$6-$AJ$5),0)</f>
        <v>-14</v>
      </c>
      <c r="O253" s="28" t="s">
        <v>25</v>
      </c>
      <c r="P253" s="27" t="b">
        <f>AND(C253="L",D253="Y")</f>
        <v>0</v>
      </c>
      <c r="Q253" s="27">
        <f>ROUND(E253*($AG$7/113)+($AG$6-$AG$5),0)</f>
        <v>3</v>
      </c>
      <c r="R253" s="91" t="s">
        <v>26</v>
      </c>
      <c r="S253" s="92" t="b">
        <f>AND(C253="L",D253="R")</f>
        <v>0</v>
      </c>
      <c r="T253" s="93">
        <f>ROUND(E253*($AI$7/113)+($AI$6-$AI$5),0)</f>
        <v>-2</v>
      </c>
      <c r="U253" s="94" t="s">
        <v>45</v>
      </c>
      <c r="V253" s="94" t="b">
        <f>AND(C253="L",D253="B")</f>
        <v>0</v>
      </c>
      <c r="W253" s="95">
        <f>ROUND(E253*($AK$7/113)+($AK$6-$AK$5),0)</f>
        <v>-12</v>
      </c>
      <c r="X253" s="96">
        <f>IF(G253,H253,0)+IF(J253,K253)+IF(P253,Q253)+IF(S253,T253)+IF(M253,N253)+IF(V253,W253)</f>
        <v>0</v>
      </c>
      <c r="Y253" s="26"/>
      <c r="Z253" s="57">
        <f>IF(X253&gt;18,1,0)</f>
        <v>0</v>
      </c>
      <c r="AA253" s="57">
        <f>IF(X253&gt;36,1,0)</f>
        <v>0</v>
      </c>
      <c r="AB253" s="57">
        <f>IF(X253&gt;54,1,0)</f>
        <v>0</v>
      </c>
      <c r="AC253" s="58">
        <f>SUM(Z253:AB253)</f>
        <v>0</v>
      </c>
    </row>
    <row r="254" spans="1:29" x14ac:dyDescent="0.25">
      <c r="A254" s="59"/>
      <c r="B254" s="26"/>
      <c r="C254" s="26"/>
      <c r="D254" s="26"/>
      <c r="E254" s="26"/>
      <c r="F254" s="59"/>
      <c r="G254" s="26"/>
      <c r="H254" s="26"/>
      <c r="I254" s="26"/>
      <c r="J254" s="26"/>
      <c r="K254" s="26"/>
      <c r="L254" s="26"/>
      <c r="M254" s="26"/>
      <c r="N254" s="60"/>
      <c r="O254" s="59"/>
      <c r="P254" s="26"/>
      <c r="Q254" s="26"/>
      <c r="R254" s="26"/>
      <c r="S254" s="26"/>
      <c r="T254" s="26"/>
      <c r="U254" s="26"/>
      <c r="V254" s="26"/>
      <c r="W254" s="60"/>
      <c r="X254" s="97"/>
      <c r="Y254" s="26"/>
      <c r="Z254" s="26"/>
      <c r="AA254" s="26"/>
      <c r="AB254" s="26"/>
      <c r="AC254" s="60"/>
    </row>
    <row r="255" spans="1:29" x14ac:dyDescent="0.25">
      <c r="A255" s="59"/>
      <c r="B255" s="26"/>
      <c r="C255" s="26"/>
      <c r="D255" s="26"/>
      <c r="E255" s="26"/>
      <c r="F255" s="59"/>
      <c r="G255" s="26"/>
      <c r="H255" s="26"/>
      <c r="I255" s="26"/>
      <c r="J255" s="26"/>
      <c r="K255" s="26"/>
      <c r="L255" s="26"/>
      <c r="M255" s="26"/>
      <c r="N255" s="60"/>
      <c r="O255" s="59"/>
      <c r="P255" s="26"/>
      <c r="Q255" s="26"/>
      <c r="R255" s="26"/>
      <c r="S255" s="26"/>
      <c r="T255" s="26"/>
      <c r="U255" s="26"/>
      <c r="V255" s="26"/>
      <c r="W255" s="60"/>
      <c r="X255" s="97"/>
      <c r="Y255" s="26"/>
      <c r="Z255" s="26"/>
      <c r="AA255" s="26"/>
      <c r="AB255" s="26"/>
      <c r="AC255" s="60"/>
    </row>
    <row r="256" spans="1:29" ht="15.75" thickBot="1" x14ac:dyDescent="0.3">
      <c r="A256" s="61"/>
      <c r="B256" s="62"/>
      <c r="C256" s="62"/>
      <c r="D256" s="62"/>
      <c r="E256" s="62"/>
      <c r="F256" s="61"/>
      <c r="G256" s="62"/>
      <c r="H256" s="62"/>
      <c r="I256" s="62"/>
      <c r="J256" s="62"/>
      <c r="K256" s="62"/>
      <c r="L256" s="62"/>
      <c r="M256" s="62"/>
      <c r="N256" s="63"/>
      <c r="O256" s="61"/>
      <c r="P256" s="62"/>
      <c r="Q256" s="62"/>
      <c r="R256" s="62"/>
      <c r="S256" s="62"/>
      <c r="T256" s="62"/>
      <c r="U256" s="62"/>
      <c r="V256" s="62"/>
      <c r="W256" s="63"/>
      <c r="X256" s="98"/>
      <c r="Y256" s="62"/>
      <c r="Z256" s="62"/>
      <c r="AA256" s="62"/>
      <c r="AB256" s="62"/>
      <c r="AC256" s="63"/>
    </row>
  </sheetData>
  <sheetProtection sheet="1" objects="1" scenarios="1"/>
  <protectedRanges>
    <protectedRange sqref="AF5:AG7 AI5:AK7" name="Plage6"/>
  </protectedRanges>
  <mergeCells count="4">
    <mergeCell ref="AE1:AK1"/>
    <mergeCell ref="A1:AC1"/>
    <mergeCell ref="F3:N3"/>
    <mergeCell ref="O3:W3"/>
  </mergeCells>
  <conditionalFormatting sqref="A257:F1048576 A9:E11 A3:F7 A1:A2">
    <cfRule type="cellIs" dxfId="286" priority="293" operator="between">
      <formula>0</formula>
      <formula>0</formula>
    </cfRule>
  </conditionalFormatting>
  <conditionalFormatting sqref="F9:F11">
    <cfRule type="cellIs" dxfId="285" priority="292" operator="between">
      <formula>0</formula>
      <formula>0</formula>
    </cfRule>
  </conditionalFormatting>
  <conditionalFormatting sqref="A247:E249 A243:E245">
    <cfRule type="cellIs" dxfId="284" priority="155" operator="between">
      <formula>0</formula>
      <formula>0</formula>
    </cfRule>
  </conditionalFormatting>
  <conditionalFormatting sqref="F247:F249">
    <cfRule type="cellIs" dxfId="283" priority="154" operator="between">
      <formula>0</formula>
      <formula>0</formula>
    </cfRule>
  </conditionalFormatting>
  <conditionalFormatting sqref="C8:E8">
    <cfRule type="cellIs" dxfId="282" priority="289" operator="between">
      <formula>0</formula>
      <formula>0</formula>
    </cfRule>
  </conditionalFormatting>
  <conditionalFormatting sqref="A8:B8">
    <cfRule type="cellIs" dxfId="281" priority="288" operator="between">
      <formula>0</formula>
      <formula>0</formula>
    </cfRule>
  </conditionalFormatting>
  <conditionalFormatting sqref="A16:E18 A12:E14">
    <cfRule type="cellIs" dxfId="280" priority="287" operator="between">
      <formula>0</formula>
      <formula>0</formula>
    </cfRule>
  </conditionalFormatting>
  <conditionalFormatting sqref="F16:F18">
    <cfRule type="cellIs" dxfId="279" priority="286" operator="between">
      <formula>0</formula>
      <formula>0</formula>
    </cfRule>
  </conditionalFormatting>
  <conditionalFormatting sqref="C15:E15">
    <cfRule type="cellIs" dxfId="278" priority="285" operator="between">
      <formula>0</formula>
      <formula>0</formula>
    </cfRule>
  </conditionalFormatting>
  <conditionalFormatting sqref="A15:B15">
    <cfRule type="cellIs" dxfId="277" priority="284" operator="between">
      <formula>0</formula>
      <formula>0</formula>
    </cfRule>
  </conditionalFormatting>
  <conditionalFormatting sqref="A23:E25 A19:E21">
    <cfRule type="cellIs" dxfId="276" priority="283" operator="between">
      <formula>0</formula>
      <formula>0</formula>
    </cfRule>
  </conditionalFormatting>
  <conditionalFormatting sqref="F23:F25">
    <cfRule type="cellIs" dxfId="275" priority="282" operator="between">
      <formula>0</formula>
      <formula>0</formula>
    </cfRule>
  </conditionalFormatting>
  <conditionalFormatting sqref="C22:E22">
    <cfRule type="cellIs" dxfId="274" priority="281" operator="between">
      <formula>0</formula>
      <formula>0</formula>
    </cfRule>
  </conditionalFormatting>
  <conditionalFormatting sqref="A22:B22">
    <cfRule type="cellIs" dxfId="273" priority="280" operator="between">
      <formula>0</formula>
      <formula>0</formula>
    </cfRule>
  </conditionalFormatting>
  <conditionalFormatting sqref="A30:E32 A26:E28">
    <cfRule type="cellIs" dxfId="272" priority="279" operator="between">
      <formula>0</formula>
      <formula>0</formula>
    </cfRule>
  </conditionalFormatting>
  <conditionalFormatting sqref="F30:F32">
    <cfRule type="cellIs" dxfId="271" priority="278" operator="between">
      <formula>0</formula>
      <formula>0</formula>
    </cfRule>
  </conditionalFormatting>
  <conditionalFormatting sqref="C29:E29">
    <cfRule type="cellIs" dxfId="270" priority="277" operator="between">
      <formula>0</formula>
      <formula>0</formula>
    </cfRule>
  </conditionalFormatting>
  <conditionalFormatting sqref="A29:B29">
    <cfRule type="cellIs" dxfId="269" priority="276" operator="between">
      <formula>0</formula>
      <formula>0</formula>
    </cfRule>
  </conditionalFormatting>
  <conditionalFormatting sqref="A37:E39 A33:E35">
    <cfRule type="cellIs" dxfId="268" priority="275" operator="between">
      <formula>0</formula>
      <formula>0</formula>
    </cfRule>
  </conditionalFormatting>
  <conditionalFormatting sqref="F37:F39">
    <cfRule type="cellIs" dxfId="267" priority="274" operator="between">
      <formula>0</formula>
      <formula>0</formula>
    </cfRule>
  </conditionalFormatting>
  <conditionalFormatting sqref="C36:E36">
    <cfRule type="cellIs" dxfId="266" priority="273" operator="between">
      <formula>0</formula>
      <formula>0</formula>
    </cfRule>
  </conditionalFormatting>
  <conditionalFormatting sqref="A36:B36">
    <cfRule type="cellIs" dxfId="265" priority="272" operator="between">
      <formula>0</formula>
      <formula>0</formula>
    </cfRule>
  </conditionalFormatting>
  <conditionalFormatting sqref="A44:E46 A40:E42">
    <cfRule type="cellIs" dxfId="264" priority="271" operator="between">
      <formula>0</formula>
      <formula>0</formula>
    </cfRule>
  </conditionalFormatting>
  <conditionalFormatting sqref="F44:F46">
    <cfRule type="cellIs" dxfId="263" priority="270" operator="between">
      <formula>0</formula>
      <formula>0</formula>
    </cfRule>
  </conditionalFormatting>
  <conditionalFormatting sqref="C43:E43">
    <cfRule type="cellIs" dxfId="262" priority="269" operator="between">
      <formula>0</formula>
      <formula>0</formula>
    </cfRule>
  </conditionalFormatting>
  <conditionalFormatting sqref="A43:B43">
    <cfRule type="cellIs" dxfId="261" priority="268" operator="between">
      <formula>0</formula>
      <formula>0</formula>
    </cfRule>
  </conditionalFormatting>
  <conditionalFormatting sqref="A51:E53 A47:E49">
    <cfRule type="cellIs" dxfId="260" priority="267" operator="between">
      <formula>0</formula>
      <formula>0</formula>
    </cfRule>
  </conditionalFormatting>
  <conditionalFormatting sqref="F51:F53">
    <cfRule type="cellIs" dxfId="259" priority="266" operator="between">
      <formula>0</formula>
      <formula>0</formula>
    </cfRule>
  </conditionalFormatting>
  <conditionalFormatting sqref="C50:E50">
    <cfRule type="cellIs" dxfId="258" priority="265" operator="between">
      <formula>0</formula>
      <formula>0</formula>
    </cfRule>
  </conditionalFormatting>
  <conditionalFormatting sqref="A50:B50">
    <cfRule type="cellIs" dxfId="257" priority="264" operator="between">
      <formula>0</formula>
      <formula>0</formula>
    </cfRule>
  </conditionalFormatting>
  <conditionalFormatting sqref="A58:E60 A54:E56">
    <cfRule type="cellIs" dxfId="256" priority="263" operator="between">
      <formula>0</formula>
      <formula>0</formula>
    </cfRule>
  </conditionalFormatting>
  <conditionalFormatting sqref="F58:F60">
    <cfRule type="cellIs" dxfId="255" priority="262" operator="between">
      <formula>0</formula>
      <formula>0</formula>
    </cfRule>
  </conditionalFormatting>
  <conditionalFormatting sqref="C57:E57">
    <cfRule type="cellIs" dxfId="254" priority="261" operator="between">
      <formula>0</formula>
      <formula>0</formula>
    </cfRule>
  </conditionalFormatting>
  <conditionalFormatting sqref="A57:B57">
    <cfRule type="cellIs" dxfId="253" priority="260" operator="between">
      <formula>0</formula>
      <formula>0</formula>
    </cfRule>
  </conditionalFormatting>
  <conditionalFormatting sqref="A65:E67 A61:E63">
    <cfRule type="cellIs" dxfId="252" priority="259" operator="between">
      <formula>0</formula>
      <formula>0</formula>
    </cfRule>
  </conditionalFormatting>
  <conditionalFormatting sqref="F65:F67">
    <cfRule type="cellIs" dxfId="251" priority="258" operator="between">
      <formula>0</formula>
      <formula>0</formula>
    </cfRule>
  </conditionalFormatting>
  <conditionalFormatting sqref="C64:E64">
    <cfRule type="cellIs" dxfId="250" priority="257" operator="between">
      <formula>0</formula>
      <formula>0</formula>
    </cfRule>
  </conditionalFormatting>
  <conditionalFormatting sqref="A64:B64">
    <cfRule type="cellIs" dxfId="249" priority="256" operator="between">
      <formula>0</formula>
      <formula>0</formula>
    </cfRule>
  </conditionalFormatting>
  <conditionalFormatting sqref="A72:E74 A68:E70">
    <cfRule type="cellIs" dxfId="248" priority="255" operator="between">
      <formula>0</formula>
      <formula>0</formula>
    </cfRule>
  </conditionalFormatting>
  <conditionalFormatting sqref="F72:F74">
    <cfRule type="cellIs" dxfId="247" priority="254" operator="between">
      <formula>0</formula>
      <formula>0</formula>
    </cfRule>
  </conditionalFormatting>
  <conditionalFormatting sqref="C71:E71">
    <cfRule type="cellIs" dxfId="246" priority="253" operator="between">
      <formula>0</formula>
      <formula>0</formula>
    </cfRule>
  </conditionalFormatting>
  <conditionalFormatting sqref="A71:B71">
    <cfRule type="cellIs" dxfId="245" priority="252" operator="between">
      <formula>0</formula>
      <formula>0</formula>
    </cfRule>
  </conditionalFormatting>
  <conditionalFormatting sqref="A79:E81 A75:E77">
    <cfRule type="cellIs" dxfId="244" priority="251" operator="between">
      <formula>0</formula>
      <formula>0</formula>
    </cfRule>
  </conditionalFormatting>
  <conditionalFormatting sqref="F79:F81">
    <cfRule type="cellIs" dxfId="243" priority="250" operator="between">
      <formula>0</formula>
      <formula>0</formula>
    </cfRule>
  </conditionalFormatting>
  <conditionalFormatting sqref="C78:E78">
    <cfRule type="cellIs" dxfId="242" priority="249" operator="between">
      <formula>0</formula>
      <formula>0</formula>
    </cfRule>
  </conditionalFormatting>
  <conditionalFormatting sqref="A78:B78">
    <cfRule type="cellIs" dxfId="241" priority="248" operator="between">
      <formula>0</formula>
      <formula>0</formula>
    </cfRule>
  </conditionalFormatting>
  <conditionalFormatting sqref="A86:E88 A82:E84">
    <cfRule type="cellIs" dxfId="240" priority="247" operator="between">
      <formula>0</formula>
      <formula>0</formula>
    </cfRule>
  </conditionalFormatting>
  <conditionalFormatting sqref="F86:F88">
    <cfRule type="cellIs" dxfId="239" priority="246" operator="between">
      <formula>0</formula>
      <formula>0</formula>
    </cfRule>
  </conditionalFormatting>
  <conditionalFormatting sqref="C85:E85">
    <cfRule type="cellIs" dxfId="238" priority="245" operator="between">
      <formula>0</formula>
      <formula>0</formula>
    </cfRule>
  </conditionalFormatting>
  <conditionalFormatting sqref="A85:B85">
    <cfRule type="cellIs" dxfId="237" priority="244" operator="between">
      <formula>0</formula>
      <formula>0</formula>
    </cfRule>
  </conditionalFormatting>
  <conditionalFormatting sqref="A93:E95 A89:E91">
    <cfRule type="cellIs" dxfId="236" priority="243" operator="between">
      <formula>0</formula>
      <formula>0</formula>
    </cfRule>
  </conditionalFormatting>
  <conditionalFormatting sqref="F93:F95">
    <cfRule type="cellIs" dxfId="235" priority="242" operator="between">
      <formula>0</formula>
      <formula>0</formula>
    </cfRule>
  </conditionalFormatting>
  <conditionalFormatting sqref="C92:E92">
    <cfRule type="cellIs" dxfId="234" priority="241" operator="between">
      <formula>0</formula>
      <formula>0</formula>
    </cfRule>
  </conditionalFormatting>
  <conditionalFormatting sqref="A92:B92">
    <cfRule type="cellIs" dxfId="233" priority="240" operator="between">
      <formula>0</formula>
      <formula>0</formula>
    </cfRule>
  </conditionalFormatting>
  <conditionalFormatting sqref="A100:E102 A96:E98">
    <cfRule type="cellIs" dxfId="232" priority="239" operator="between">
      <formula>0</formula>
      <formula>0</formula>
    </cfRule>
  </conditionalFormatting>
  <conditionalFormatting sqref="F100:F102">
    <cfRule type="cellIs" dxfId="231" priority="238" operator="between">
      <formula>0</formula>
      <formula>0</formula>
    </cfRule>
  </conditionalFormatting>
  <conditionalFormatting sqref="C99:E99">
    <cfRule type="cellIs" dxfId="230" priority="237" operator="between">
      <formula>0</formula>
      <formula>0</formula>
    </cfRule>
  </conditionalFormatting>
  <conditionalFormatting sqref="A99:B99">
    <cfRule type="cellIs" dxfId="229" priority="236" operator="between">
      <formula>0</formula>
      <formula>0</formula>
    </cfRule>
  </conditionalFormatting>
  <conditionalFormatting sqref="A107:E109 A103:E105">
    <cfRule type="cellIs" dxfId="228" priority="235" operator="between">
      <formula>0</formula>
      <formula>0</formula>
    </cfRule>
  </conditionalFormatting>
  <conditionalFormatting sqref="F107:F109">
    <cfRule type="cellIs" dxfId="227" priority="234" operator="between">
      <formula>0</formula>
      <formula>0</formula>
    </cfRule>
  </conditionalFormatting>
  <conditionalFormatting sqref="C106:E106">
    <cfRule type="cellIs" dxfId="226" priority="233" operator="between">
      <formula>0</formula>
      <formula>0</formula>
    </cfRule>
  </conditionalFormatting>
  <conditionalFormatting sqref="A106:B106">
    <cfRule type="cellIs" dxfId="225" priority="232" operator="between">
      <formula>0</formula>
      <formula>0</formula>
    </cfRule>
  </conditionalFormatting>
  <conditionalFormatting sqref="A114:E116 A110:E112">
    <cfRule type="cellIs" dxfId="224" priority="231" operator="between">
      <formula>0</formula>
      <formula>0</formula>
    </cfRule>
  </conditionalFormatting>
  <conditionalFormatting sqref="F114:F116">
    <cfRule type="cellIs" dxfId="223" priority="230" operator="between">
      <formula>0</formula>
      <formula>0</formula>
    </cfRule>
  </conditionalFormatting>
  <conditionalFormatting sqref="C113:E113">
    <cfRule type="cellIs" dxfId="222" priority="229" operator="between">
      <formula>0</formula>
      <formula>0</formula>
    </cfRule>
  </conditionalFormatting>
  <conditionalFormatting sqref="A113:B113">
    <cfRule type="cellIs" dxfId="221" priority="228" operator="between">
      <formula>0</formula>
      <formula>0</formula>
    </cfRule>
  </conditionalFormatting>
  <conditionalFormatting sqref="A121:E123 A117:E119">
    <cfRule type="cellIs" dxfId="220" priority="227" operator="between">
      <formula>0</formula>
      <formula>0</formula>
    </cfRule>
  </conditionalFormatting>
  <conditionalFormatting sqref="F121:F123">
    <cfRule type="cellIs" dxfId="219" priority="226" operator="between">
      <formula>0</formula>
      <formula>0</formula>
    </cfRule>
  </conditionalFormatting>
  <conditionalFormatting sqref="C120:E120">
    <cfRule type="cellIs" dxfId="218" priority="225" operator="between">
      <formula>0</formula>
      <formula>0</formula>
    </cfRule>
  </conditionalFormatting>
  <conditionalFormatting sqref="A120:B120">
    <cfRule type="cellIs" dxfId="217" priority="224" operator="between">
      <formula>0</formula>
      <formula>0</formula>
    </cfRule>
  </conditionalFormatting>
  <conditionalFormatting sqref="A128:E130 A124:E126">
    <cfRule type="cellIs" dxfId="216" priority="223" operator="between">
      <formula>0</formula>
      <formula>0</formula>
    </cfRule>
  </conditionalFormatting>
  <conditionalFormatting sqref="F128:F130">
    <cfRule type="cellIs" dxfId="215" priority="222" operator="between">
      <formula>0</formula>
      <formula>0</formula>
    </cfRule>
  </conditionalFormatting>
  <conditionalFormatting sqref="C127:E127">
    <cfRule type="cellIs" dxfId="214" priority="221" operator="between">
      <formula>0</formula>
      <formula>0</formula>
    </cfRule>
  </conditionalFormatting>
  <conditionalFormatting sqref="A127:B127">
    <cfRule type="cellIs" dxfId="213" priority="220" operator="between">
      <formula>0</formula>
      <formula>0</formula>
    </cfRule>
  </conditionalFormatting>
  <conditionalFormatting sqref="A135:E137 A131:E133">
    <cfRule type="cellIs" dxfId="212" priority="219" operator="between">
      <formula>0</formula>
      <formula>0</formula>
    </cfRule>
  </conditionalFormatting>
  <conditionalFormatting sqref="F135:F137">
    <cfRule type="cellIs" dxfId="211" priority="218" operator="between">
      <formula>0</formula>
      <formula>0</formula>
    </cfRule>
  </conditionalFormatting>
  <conditionalFormatting sqref="C134:E134">
    <cfRule type="cellIs" dxfId="210" priority="217" operator="between">
      <formula>0</formula>
      <formula>0</formula>
    </cfRule>
  </conditionalFormatting>
  <conditionalFormatting sqref="A134:B134">
    <cfRule type="cellIs" dxfId="209" priority="216" operator="between">
      <formula>0</formula>
      <formula>0</formula>
    </cfRule>
  </conditionalFormatting>
  <conditionalFormatting sqref="A142:E144 A138:E140">
    <cfRule type="cellIs" dxfId="208" priority="215" operator="between">
      <formula>0</formula>
      <formula>0</formula>
    </cfRule>
  </conditionalFormatting>
  <conditionalFormatting sqref="F142:F144">
    <cfRule type="cellIs" dxfId="207" priority="214" operator="between">
      <formula>0</formula>
      <formula>0</formula>
    </cfRule>
  </conditionalFormatting>
  <conditionalFormatting sqref="C141:E141">
    <cfRule type="cellIs" dxfId="206" priority="213" operator="between">
      <formula>0</formula>
      <formula>0</formula>
    </cfRule>
  </conditionalFormatting>
  <conditionalFormatting sqref="A141:B141">
    <cfRule type="cellIs" dxfId="205" priority="212" operator="between">
      <formula>0</formula>
      <formula>0</formula>
    </cfRule>
  </conditionalFormatting>
  <conditionalFormatting sqref="A149:E151 A145:E147">
    <cfRule type="cellIs" dxfId="204" priority="211" operator="between">
      <formula>0</formula>
      <formula>0</formula>
    </cfRule>
  </conditionalFormatting>
  <conditionalFormatting sqref="F149:F151">
    <cfRule type="cellIs" dxfId="203" priority="210" operator="between">
      <formula>0</formula>
      <formula>0</formula>
    </cfRule>
  </conditionalFormatting>
  <conditionalFormatting sqref="C148:E148">
    <cfRule type="cellIs" dxfId="202" priority="209" operator="between">
      <formula>0</formula>
      <formula>0</formula>
    </cfRule>
  </conditionalFormatting>
  <conditionalFormatting sqref="A148:B148">
    <cfRule type="cellIs" dxfId="201" priority="208" operator="between">
      <formula>0</formula>
      <formula>0</formula>
    </cfRule>
  </conditionalFormatting>
  <conditionalFormatting sqref="A156:E158 A152:E154">
    <cfRule type="cellIs" dxfId="200" priority="207" operator="between">
      <formula>0</formula>
      <formula>0</formula>
    </cfRule>
  </conditionalFormatting>
  <conditionalFormatting sqref="F156:F158">
    <cfRule type="cellIs" dxfId="199" priority="206" operator="between">
      <formula>0</formula>
      <formula>0</formula>
    </cfRule>
  </conditionalFormatting>
  <conditionalFormatting sqref="C155:E155">
    <cfRule type="cellIs" dxfId="198" priority="205" operator="between">
      <formula>0</formula>
      <formula>0</formula>
    </cfRule>
  </conditionalFormatting>
  <conditionalFormatting sqref="A155:B155">
    <cfRule type="cellIs" dxfId="197" priority="204" operator="between">
      <formula>0</formula>
      <formula>0</formula>
    </cfRule>
  </conditionalFormatting>
  <conditionalFormatting sqref="A163:E165 A159:E161">
    <cfRule type="cellIs" dxfId="196" priority="203" operator="between">
      <formula>0</formula>
      <formula>0</formula>
    </cfRule>
  </conditionalFormatting>
  <conditionalFormatting sqref="F163:F165">
    <cfRule type="cellIs" dxfId="195" priority="202" operator="between">
      <formula>0</formula>
      <formula>0</formula>
    </cfRule>
  </conditionalFormatting>
  <conditionalFormatting sqref="C162:E162">
    <cfRule type="cellIs" dxfId="194" priority="201" operator="between">
      <formula>0</formula>
      <formula>0</formula>
    </cfRule>
  </conditionalFormatting>
  <conditionalFormatting sqref="A162:B162">
    <cfRule type="cellIs" dxfId="193" priority="200" operator="between">
      <formula>0</formula>
      <formula>0</formula>
    </cfRule>
  </conditionalFormatting>
  <conditionalFormatting sqref="A170:E172 A166:E168">
    <cfRule type="cellIs" dxfId="192" priority="199" operator="between">
      <formula>0</formula>
      <formula>0</formula>
    </cfRule>
  </conditionalFormatting>
  <conditionalFormatting sqref="F170:F172">
    <cfRule type="cellIs" dxfId="191" priority="198" operator="between">
      <formula>0</formula>
      <formula>0</formula>
    </cfRule>
  </conditionalFormatting>
  <conditionalFormatting sqref="C169:E169">
    <cfRule type="cellIs" dxfId="190" priority="197" operator="between">
      <formula>0</formula>
      <formula>0</formula>
    </cfRule>
  </conditionalFormatting>
  <conditionalFormatting sqref="A169:B169">
    <cfRule type="cellIs" dxfId="189" priority="196" operator="between">
      <formula>0</formula>
      <formula>0</formula>
    </cfRule>
  </conditionalFormatting>
  <conditionalFormatting sqref="A177:E179 A173:E175">
    <cfRule type="cellIs" dxfId="188" priority="195" operator="between">
      <formula>0</formula>
      <formula>0</formula>
    </cfRule>
  </conditionalFormatting>
  <conditionalFormatting sqref="F177:F179">
    <cfRule type="cellIs" dxfId="187" priority="194" operator="between">
      <formula>0</formula>
      <formula>0</formula>
    </cfRule>
  </conditionalFormatting>
  <conditionalFormatting sqref="C176:E176">
    <cfRule type="cellIs" dxfId="186" priority="193" operator="between">
      <formula>0</formula>
      <formula>0</formula>
    </cfRule>
  </conditionalFormatting>
  <conditionalFormatting sqref="A176:B176">
    <cfRule type="cellIs" dxfId="185" priority="192" operator="between">
      <formula>0</formula>
      <formula>0</formula>
    </cfRule>
  </conditionalFormatting>
  <conditionalFormatting sqref="A184:E186 A180:E182">
    <cfRule type="cellIs" dxfId="184" priority="191" operator="between">
      <formula>0</formula>
      <formula>0</formula>
    </cfRule>
  </conditionalFormatting>
  <conditionalFormatting sqref="F184:F186">
    <cfRule type="cellIs" dxfId="183" priority="190" operator="between">
      <formula>0</formula>
      <formula>0</formula>
    </cfRule>
  </conditionalFormatting>
  <conditionalFormatting sqref="C183:E183">
    <cfRule type="cellIs" dxfId="182" priority="189" operator="between">
      <formula>0</formula>
      <formula>0</formula>
    </cfRule>
  </conditionalFormatting>
  <conditionalFormatting sqref="A183:B183">
    <cfRule type="cellIs" dxfId="181" priority="188" operator="between">
      <formula>0</formula>
      <formula>0</formula>
    </cfRule>
  </conditionalFormatting>
  <conditionalFormatting sqref="A191:E193 A187:E189">
    <cfRule type="cellIs" dxfId="180" priority="187" operator="between">
      <formula>0</formula>
      <formula>0</formula>
    </cfRule>
  </conditionalFormatting>
  <conditionalFormatting sqref="F191:F193">
    <cfRule type="cellIs" dxfId="179" priority="186" operator="between">
      <formula>0</formula>
      <formula>0</formula>
    </cfRule>
  </conditionalFormatting>
  <conditionalFormatting sqref="C190:E190">
    <cfRule type="cellIs" dxfId="178" priority="185" operator="between">
      <formula>0</formula>
      <formula>0</formula>
    </cfRule>
  </conditionalFormatting>
  <conditionalFormatting sqref="A190:B190">
    <cfRule type="cellIs" dxfId="177" priority="184" operator="between">
      <formula>0</formula>
      <formula>0</formula>
    </cfRule>
  </conditionalFormatting>
  <conditionalFormatting sqref="A198:E200 A194:E196">
    <cfRule type="cellIs" dxfId="176" priority="183" operator="between">
      <formula>0</formula>
      <formula>0</formula>
    </cfRule>
  </conditionalFormatting>
  <conditionalFormatting sqref="F198:F200">
    <cfRule type="cellIs" dxfId="175" priority="182" operator="between">
      <formula>0</formula>
      <formula>0</formula>
    </cfRule>
  </conditionalFormatting>
  <conditionalFormatting sqref="C197:E197">
    <cfRule type="cellIs" dxfId="174" priority="181" operator="between">
      <formula>0</formula>
      <formula>0</formula>
    </cfRule>
  </conditionalFormatting>
  <conditionalFormatting sqref="A197:B197">
    <cfRule type="cellIs" dxfId="173" priority="180" operator="between">
      <formula>0</formula>
      <formula>0</formula>
    </cfRule>
  </conditionalFormatting>
  <conditionalFormatting sqref="A205:E207 A201:E203">
    <cfRule type="cellIs" dxfId="172" priority="179" operator="between">
      <formula>0</formula>
      <formula>0</formula>
    </cfRule>
  </conditionalFormatting>
  <conditionalFormatting sqref="F205:F207">
    <cfRule type="cellIs" dxfId="171" priority="178" operator="between">
      <formula>0</formula>
      <formula>0</formula>
    </cfRule>
  </conditionalFormatting>
  <conditionalFormatting sqref="C204:E204">
    <cfRule type="cellIs" dxfId="170" priority="177" operator="between">
      <formula>0</formula>
      <formula>0</formula>
    </cfRule>
  </conditionalFormatting>
  <conditionalFormatting sqref="A204:B204">
    <cfRule type="cellIs" dxfId="169" priority="176" operator="between">
      <formula>0</formula>
      <formula>0</formula>
    </cfRule>
  </conditionalFormatting>
  <conditionalFormatting sqref="A212:E214 A208:E210">
    <cfRule type="cellIs" dxfId="168" priority="175" operator="between">
      <formula>0</formula>
      <formula>0</formula>
    </cfRule>
  </conditionalFormatting>
  <conditionalFormatting sqref="F212:F214">
    <cfRule type="cellIs" dxfId="167" priority="174" operator="between">
      <formula>0</formula>
      <formula>0</formula>
    </cfRule>
  </conditionalFormatting>
  <conditionalFormatting sqref="C211:E211">
    <cfRule type="cellIs" dxfId="166" priority="173" operator="between">
      <formula>0</formula>
      <formula>0</formula>
    </cfRule>
  </conditionalFormatting>
  <conditionalFormatting sqref="A211:B211">
    <cfRule type="cellIs" dxfId="165" priority="172" operator="between">
      <formula>0</formula>
      <formula>0</formula>
    </cfRule>
  </conditionalFormatting>
  <conditionalFormatting sqref="A219:E221 A215:E217">
    <cfRule type="cellIs" dxfId="164" priority="171" operator="between">
      <formula>0</formula>
      <formula>0</formula>
    </cfRule>
  </conditionalFormatting>
  <conditionalFormatting sqref="F219:F221">
    <cfRule type="cellIs" dxfId="163" priority="170" operator="between">
      <formula>0</formula>
      <formula>0</formula>
    </cfRule>
  </conditionalFormatting>
  <conditionalFormatting sqref="C218:E218">
    <cfRule type="cellIs" dxfId="162" priority="169" operator="between">
      <formula>0</formula>
      <formula>0</formula>
    </cfRule>
  </conditionalFormatting>
  <conditionalFormatting sqref="A218:B218">
    <cfRule type="cellIs" dxfId="161" priority="168" operator="between">
      <formula>0</formula>
      <formula>0</formula>
    </cfRule>
  </conditionalFormatting>
  <conditionalFormatting sqref="A226:E228 A222:E224">
    <cfRule type="cellIs" dxfId="160" priority="167" operator="between">
      <formula>0</formula>
      <formula>0</formula>
    </cfRule>
  </conditionalFormatting>
  <conditionalFormatting sqref="F226:F228">
    <cfRule type="cellIs" dxfId="159" priority="166" operator="between">
      <formula>0</formula>
      <formula>0</formula>
    </cfRule>
  </conditionalFormatting>
  <conditionalFormatting sqref="C225:E225">
    <cfRule type="cellIs" dxfId="158" priority="165" operator="between">
      <formula>0</formula>
      <formula>0</formula>
    </cfRule>
  </conditionalFormatting>
  <conditionalFormatting sqref="A225:B225">
    <cfRule type="cellIs" dxfId="157" priority="164" operator="between">
      <formula>0</formula>
      <formula>0</formula>
    </cfRule>
  </conditionalFormatting>
  <conditionalFormatting sqref="A253:B253">
    <cfRule type="cellIs" dxfId="156" priority="148" operator="between">
      <formula>0</formula>
      <formula>0</formula>
    </cfRule>
  </conditionalFormatting>
  <conditionalFormatting sqref="A233:E235 A229:E231">
    <cfRule type="cellIs" dxfId="155" priority="163" operator="between">
      <formula>0</formula>
      <formula>0</formula>
    </cfRule>
  </conditionalFormatting>
  <conditionalFormatting sqref="F233:F235">
    <cfRule type="cellIs" dxfId="154" priority="162" operator="between">
      <formula>0</formula>
      <formula>0</formula>
    </cfRule>
  </conditionalFormatting>
  <conditionalFormatting sqref="C232:E232">
    <cfRule type="cellIs" dxfId="153" priority="161" operator="between">
      <formula>0</formula>
      <formula>0</formula>
    </cfRule>
  </conditionalFormatting>
  <conditionalFormatting sqref="A232:B232">
    <cfRule type="cellIs" dxfId="152" priority="160" operator="between">
      <formula>0</formula>
      <formula>0</formula>
    </cfRule>
  </conditionalFormatting>
  <conditionalFormatting sqref="A240:E242 A236:E238">
    <cfRule type="cellIs" dxfId="151" priority="159" operator="between">
      <formula>0</formula>
      <formula>0</formula>
    </cfRule>
  </conditionalFormatting>
  <conditionalFormatting sqref="F240:F242">
    <cfRule type="cellIs" dxfId="150" priority="158" operator="between">
      <formula>0</formula>
      <formula>0</formula>
    </cfRule>
  </conditionalFormatting>
  <conditionalFormatting sqref="C239:E239">
    <cfRule type="cellIs" dxfId="149" priority="157" operator="between">
      <formula>0</formula>
      <formula>0</formula>
    </cfRule>
  </conditionalFormatting>
  <conditionalFormatting sqref="A239:B239">
    <cfRule type="cellIs" dxfId="148" priority="156" operator="between">
      <formula>0</formula>
      <formula>0</formula>
    </cfRule>
  </conditionalFormatting>
  <conditionalFormatting sqref="C246:E246">
    <cfRule type="cellIs" dxfId="147" priority="153" operator="between">
      <formula>0</formula>
      <formula>0</formula>
    </cfRule>
  </conditionalFormatting>
  <conditionalFormatting sqref="A246:B246">
    <cfRule type="cellIs" dxfId="146" priority="152" operator="between">
      <formula>0</formula>
      <formula>0</formula>
    </cfRule>
  </conditionalFormatting>
  <conditionalFormatting sqref="A254:E256 A250:E252">
    <cfRule type="cellIs" dxfId="145" priority="151" operator="between">
      <formula>0</formula>
      <formula>0</formula>
    </cfRule>
  </conditionalFormatting>
  <conditionalFormatting sqref="F254:F256">
    <cfRule type="cellIs" dxfId="144" priority="150" operator="between">
      <formula>0</formula>
      <formula>0</formula>
    </cfRule>
  </conditionalFormatting>
  <conditionalFormatting sqref="C253:E253">
    <cfRule type="cellIs" dxfId="143" priority="149" operator="between">
      <formula>0</formula>
      <formula>0</formula>
    </cfRule>
  </conditionalFormatting>
  <conditionalFormatting sqref="O5">
    <cfRule type="cellIs" dxfId="142" priority="147" operator="between">
      <formula>0</formula>
      <formula>0</formula>
    </cfRule>
  </conditionalFormatting>
  <conditionalFormatting sqref="F8">
    <cfRule type="cellIs" dxfId="141" priority="146" operator="between">
      <formula>0</formula>
      <formula>0</formula>
    </cfRule>
  </conditionalFormatting>
  <conditionalFormatting sqref="O8">
    <cfRule type="cellIs" dxfId="140" priority="145" operator="between">
      <formula>0</formula>
      <formula>0</formula>
    </cfRule>
  </conditionalFormatting>
  <conditionalFormatting sqref="F12:F14">
    <cfRule type="cellIs" dxfId="139" priority="144" operator="between">
      <formula>0</formula>
      <formula>0</formula>
    </cfRule>
  </conditionalFormatting>
  <conditionalFormatting sqref="O12">
    <cfRule type="cellIs" dxfId="138" priority="143" operator="between">
      <formula>0</formula>
      <formula>0</formula>
    </cfRule>
  </conditionalFormatting>
  <conditionalFormatting sqref="F15">
    <cfRule type="cellIs" dxfId="137" priority="142" operator="between">
      <formula>0</formula>
      <formula>0</formula>
    </cfRule>
  </conditionalFormatting>
  <conditionalFormatting sqref="O15">
    <cfRule type="cellIs" dxfId="136" priority="141" operator="between">
      <formula>0</formula>
      <formula>0</formula>
    </cfRule>
  </conditionalFormatting>
  <conditionalFormatting sqref="F19:F21">
    <cfRule type="cellIs" dxfId="135" priority="140" operator="between">
      <formula>0</formula>
      <formula>0</formula>
    </cfRule>
  </conditionalFormatting>
  <conditionalFormatting sqref="O19">
    <cfRule type="cellIs" dxfId="134" priority="139" operator="between">
      <formula>0</formula>
      <formula>0</formula>
    </cfRule>
  </conditionalFormatting>
  <conditionalFormatting sqref="F22">
    <cfRule type="cellIs" dxfId="133" priority="138" operator="between">
      <formula>0</formula>
      <formula>0</formula>
    </cfRule>
  </conditionalFormatting>
  <conditionalFormatting sqref="O22">
    <cfRule type="cellIs" dxfId="132" priority="137" operator="between">
      <formula>0</formula>
      <formula>0</formula>
    </cfRule>
  </conditionalFormatting>
  <conditionalFormatting sqref="F26:F28">
    <cfRule type="cellIs" dxfId="131" priority="136" operator="between">
      <formula>0</formula>
      <formula>0</formula>
    </cfRule>
  </conditionalFormatting>
  <conditionalFormatting sqref="O26">
    <cfRule type="cellIs" dxfId="130" priority="135" operator="between">
      <formula>0</formula>
      <formula>0</formula>
    </cfRule>
  </conditionalFormatting>
  <conditionalFormatting sqref="F29">
    <cfRule type="cellIs" dxfId="129" priority="134" operator="between">
      <formula>0</formula>
      <formula>0</formula>
    </cfRule>
  </conditionalFormatting>
  <conditionalFormatting sqref="O29">
    <cfRule type="cellIs" dxfId="128" priority="133" operator="between">
      <formula>0</formula>
      <formula>0</formula>
    </cfRule>
  </conditionalFormatting>
  <conditionalFormatting sqref="F33:F35">
    <cfRule type="cellIs" dxfId="127" priority="132" operator="between">
      <formula>0</formula>
      <formula>0</formula>
    </cfRule>
  </conditionalFormatting>
  <conditionalFormatting sqref="O33">
    <cfRule type="cellIs" dxfId="126" priority="131" operator="between">
      <formula>0</formula>
      <formula>0</formula>
    </cfRule>
  </conditionalFormatting>
  <conditionalFormatting sqref="F36">
    <cfRule type="cellIs" dxfId="125" priority="130" operator="between">
      <formula>0</formula>
      <formula>0</formula>
    </cfRule>
  </conditionalFormatting>
  <conditionalFormatting sqref="O36">
    <cfRule type="cellIs" dxfId="124" priority="129" operator="between">
      <formula>0</formula>
      <formula>0</formula>
    </cfRule>
  </conditionalFormatting>
  <conditionalFormatting sqref="F40:F42">
    <cfRule type="cellIs" dxfId="123" priority="128" operator="between">
      <formula>0</formula>
      <formula>0</formula>
    </cfRule>
  </conditionalFormatting>
  <conditionalFormatting sqref="O40">
    <cfRule type="cellIs" dxfId="122" priority="127" operator="between">
      <formula>0</formula>
      <formula>0</formula>
    </cfRule>
  </conditionalFormatting>
  <conditionalFormatting sqref="F43">
    <cfRule type="cellIs" dxfId="121" priority="126" operator="between">
      <formula>0</formula>
      <formula>0</formula>
    </cfRule>
  </conditionalFormatting>
  <conditionalFormatting sqref="O43">
    <cfRule type="cellIs" dxfId="120" priority="125" operator="between">
      <formula>0</formula>
      <formula>0</formula>
    </cfRule>
  </conditionalFormatting>
  <conditionalFormatting sqref="F47:F49">
    <cfRule type="cellIs" dxfId="119" priority="124" operator="between">
      <formula>0</formula>
      <formula>0</formula>
    </cfRule>
  </conditionalFormatting>
  <conditionalFormatting sqref="O47">
    <cfRule type="cellIs" dxfId="118" priority="123" operator="between">
      <formula>0</formula>
      <formula>0</formula>
    </cfRule>
  </conditionalFormatting>
  <conditionalFormatting sqref="F50">
    <cfRule type="cellIs" dxfId="117" priority="122" operator="between">
      <formula>0</formula>
      <formula>0</formula>
    </cfRule>
  </conditionalFormatting>
  <conditionalFormatting sqref="O50">
    <cfRule type="cellIs" dxfId="116" priority="121" operator="between">
      <formula>0</formula>
      <formula>0</formula>
    </cfRule>
  </conditionalFormatting>
  <conditionalFormatting sqref="F54:F56">
    <cfRule type="cellIs" dxfId="115" priority="120" operator="between">
      <formula>0</formula>
      <formula>0</formula>
    </cfRule>
  </conditionalFormatting>
  <conditionalFormatting sqref="O54">
    <cfRule type="cellIs" dxfId="114" priority="119" operator="between">
      <formula>0</formula>
      <formula>0</formula>
    </cfRule>
  </conditionalFormatting>
  <conditionalFormatting sqref="F57">
    <cfRule type="cellIs" dxfId="113" priority="118" operator="between">
      <formula>0</formula>
      <formula>0</formula>
    </cfRule>
  </conditionalFormatting>
  <conditionalFormatting sqref="O57">
    <cfRule type="cellIs" dxfId="112" priority="117" operator="between">
      <formula>0</formula>
      <formula>0</formula>
    </cfRule>
  </conditionalFormatting>
  <conditionalFormatting sqref="F61:F63">
    <cfRule type="cellIs" dxfId="111" priority="116" operator="between">
      <formula>0</formula>
      <formula>0</formula>
    </cfRule>
  </conditionalFormatting>
  <conditionalFormatting sqref="O61">
    <cfRule type="cellIs" dxfId="110" priority="115" operator="between">
      <formula>0</formula>
      <formula>0</formula>
    </cfRule>
  </conditionalFormatting>
  <conditionalFormatting sqref="F64">
    <cfRule type="cellIs" dxfId="109" priority="114" operator="between">
      <formula>0</formula>
      <formula>0</formula>
    </cfRule>
  </conditionalFormatting>
  <conditionalFormatting sqref="O64">
    <cfRule type="cellIs" dxfId="108" priority="113" operator="between">
      <formula>0</formula>
      <formula>0</formula>
    </cfRule>
  </conditionalFormatting>
  <conditionalFormatting sqref="F68:F70">
    <cfRule type="cellIs" dxfId="107" priority="112" operator="between">
      <formula>0</formula>
      <formula>0</formula>
    </cfRule>
  </conditionalFormatting>
  <conditionalFormatting sqref="O68">
    <cfRule type="cellIs" dxfId="106" priority="111" operator="between">
      <formula>0</formula>
      <formula>0</formula>
    </cfRule>
  </conditionalFormatting>
  <conditionalFormatting sqref="F71">
    <cfRule type="cellIs" dxfId="105" priority="110" operator="between">
      <formula>0</formula>
      <formula>0</formula>
    </cfRule>
  </conditionalFormatting>
  <conditionalFormatting sqref="O71">
    <cfRule type="cellIs" dxfId="104" priority="109" operator="between">
      <formula>0</formula>
      <formula>0</formula>
    </cfRule>
  </conditionalFormatting>
  <conditionalFormatting sqref="F75:F77">
    <cfRule type="cellIs" dxfId="103" priority="108" operator="between">
      <formula>0</formula>
      <formula>0</formula>
    </cfRule>
  </conditionalFormatting>
  <conditionalFormatting sqref="O75">
    <cfRule type="cellIs" dxfId="102" priority="107" operator="between">
      <formula>0</formula>
      <formula>0</formula>
    </cfRule>
  </conditionalFormatting>
  <conditionalFormatting sqref="F78">
    <cfRule type="cellIs" dxfId="101" priority="106" operator="between">
      <formula>0</formula>
      <formula>0</formula>
    </cfRule>
  </conditionalFormatting>
  <conditionalFormatting sqref="O78">
    <cfRule type="cellIs" dxfId="100" priority="105" operator="between">
      <formula>0</formula>
      <formula>0</formula>
    </cfRule>
  </conditionalFormatting>
  <conditionalFormatting sqref="F82:F84">
    <cfRule type="cellIs" dxfId="99" priority="104" operator="between">
      <formula>0</formula>
      <formula>0</formula>
    </cfRule>
  </conditionalFormatting>
  <conditionalFormatting sqref="O82">
    <cfRule type="cellIs" dxfId="98" priority="103" operator="between">
      <formula>0</formula>
      <formula>0</formula>
    </cfRule>
  </conditionalFormatting>
  <conditionalFormatting sqref="F85">
    <cfRule type="cellIs" dxfId="97" priority="102" operator="between">
      <formula>0</formula>
      <formula>0</formula>
    </cfRule>
  </conditionalFormatting>
  <conditionalFormatting sqref="O85">
    <cfRule type="cellIs" dxfId="96" priority="101" operator="between">
      <formula>0</formula>
      <formula>0</formula>
    </cfRule>
  </conditionalFormatting>
  <conditionalFormatting sqref="F89:F91">
    <cfRule type="cellIs" dxfId="95" priority="100" operator="between">
      <formula>0</formula>
      <formula>0</formula>
    </cfRule>
  </conditionalFormatting>
  <conditionalFormatting sqref="O89">
    <cfRule type="cellIs" dxfId="94" priority="99" operator="between">
      <formula>0</formula>
      <formula>0</formula>
    </cfRule>
  </conditionalFormatting>
  <conditionalFormatting sqref="F92">
    <cfRule type="cellIs" dxfId="93" priority="98" operator="between">
      <formula>0</formula>
      <formula>0</formula>
    </cfRule>
  </conditionalFormatting>
  <conditionalFormatting sqref="O92">
    <cfRule type="cellIs" dxfId="92" priority="97" operator="between">
      <formula>0</formula>
      <formula>0</formula>
    </cfRule>
  </conditionalFormatting>
  <conditionalFormatting sqref="F96:F98">
    <cfRule type="cellIs" dxfId="91" priority="96" operator="between">
      <formula>0</formula>
      <formula>0</formula>
    </cfRule>
  </conditionalFormatting>
  <conditionalFormatting sqref="O96">
    <cfRule type="cellIs" dxfId="90" priority="95" operator="between">
      <formula>0</formula>
      <formula>0</formula>
    </cfRule>
  </conditionalFormatting>
  <conditionalFormatting sqref="F99">
    <cfRule type="cellIs" dxfId="89" priority="94" operator="between">
      <formula>0</formula>
      <formula>0</formula>
    </cfRule>
  </conditionalFormatting>
  <conditionalFormatting sqref="O99">
    <cfRule type="cellIs" dxfId="88" priority="93" operator="between">
      <formula>0</formula>
      <formula>0</formula>
    </cfRule>
  </conditionalFormatting>
  <conditionalFormatting sqref="F103:F105">
    <cfRule type="cellIs" dxfId="87" priority="92" operator="between">
      <formula>0</formula>
      <formula>0</formula>
    </cfRule>
  </conditionalFormatting>
  <conditionalFormatting sqref="O103">
    <cfRule type="cellIs" dxfId="86" priority="91" operator="between">
      <formula>0</formula>
      <formula>0</formula>
    </cfRule>
  </conditionalFormatting>
  <conditionalFormatting sqref="F106">
    <cfRule type="cellIs" dxfId="85" priority="90" operator="between">
      <formula>0</formula>
      <formula>0</formula>
    </cfRule>
  </conditionalFormatting>
  <conditionalFormatting sqref="O106">
    <cfRule type="cellIs" dxfId="84" priority="89" operator="between">
      <formula>0</formula>
      <formula>0</formula>
    </cfRule>
  </conditionalFormatting>
  <conditionalFormatting sqref="F110:F112">
    <cfRule type="cellIs" dxfId="83" priority="88" operator="between">
      <formula>0</formula>
      <formula>0</formula>
    </cfRule>
  </conditionalFormatting>
  <conditionalFormatting sqref="O110">
    <cfRule type="cellIs" dxfId="82" priority="87" operator="between">
      <formula>0</formula>
      <formula>0</formula>
    </cfRule>
  </conditionalFormatting>
  <conditionalFormatting sqref="F113">
    <cfRule type="cellIs" dxfId="81" priority="86" operator="between">
      <formula>0</formula>
      <formula>0</formula>
    </cfRule>
  </conditionalFormatting>
  <conditionalFormatting sqref="O113">
    <cfRule type="cellIs" dxfId="80" priority="85" operator="between">
      <formula>0</formula>
      <formula>0</formula>
    </cfRule>
  </conditionalFormatting>
  <conditionalFormatting sqref="F117:F119">
    <cfRule type="cellIs" dxfId="79" priority="84" operator="between">
      <formula>0</formula>
      <formula>0</formula>
    </cfRule>
  </conditionalFormatting>
  <conditionalFormatting sqref="O117">
    <cfRule type="cellIs" dxfId="78" priority="83" operator="between">
      <formula>0</formula>
      <formula>0</formula>
    </cfRule>
  </conditionalFormatting>
  <conditionalFormatting sqref="F120">
    <cfRule type="cellIs" dxfId="77" priority="82" operator="between">
      <formula>0</formula>
      <formula>0</formula>
    </cfRule>
  </conditionalFormatting>
  <conditionalFormatting sqref="O120">
    <cfRule type="cellIs" dxfId="76" priority="81" operator="between">
      <formula>0</formula>
      <formula>0</formula>
    </cfRule>
  </conditionalFormatting>
  <conditionalFormatting sqref="F124:F126">
    <cfRule type="cellIs" dxfId="75" priority="80" operator="between">
      <formula>0</formula>
      <formula>0</formula>
    </cfRule>
  </conditionalFormatting>
  <conditionalFormatting sqref="O124">
    <cfRule type="cellIs" dxfId="74" priority="79" operator="between">
      <formula>0</formula>
      <formula>0</formula>
    </cfRule>
  </conditionalFormatting>
  <conditionalFormatting sqref="F127">
    <cfRule type="cellIs" dxfId="73" priority="78" operator="between">
      <formula>0</formula>
      <formula>0</formula>
    </cfRule>
  </conditionalFormatting>
  <conditionalFormatting sqref="O127">
    <cfRule type="cellIs" dxfId="72" priority="77" operator="between">
      <formula>0</formula>
      <formula>0</formula>
    </cfRule>
  </conditionalFormatting>
  <conditionalFormatting sqref="F131:F133">
    <cfRule type="cellIs" dxfId="71" priority="76" operator="between">
      <formula>0</formula>
      <formula>0</formula>
    </cfRule>
  </conditionalFormatting>
  <conditionalFormatting sqref="O131">
    <cfRule type="cellIs" dxfId="70" priority="75" operator="between">
      <formula>0</formula>
      <formula>0</formula>
    </cfRule>
  </conditionalFormatting>
  <conditionalFormatting sqref="F134">
    <cfRule type="cellIs" dxfId="69" priority="74" operator="between">
      <formula>0</formula>
      <formula>0</formula>
    </cfRule>
  </conditionalFormatting>
  <conditionalFormatting sqref="O134">
    <cfRule type="cellIs" dxfId="68" priority="73" operator="between">
      <formula>0</formula>
      <formula>0</formula>
    </cfRule>
  </conditionalFormatting>
  <conditionalFormatting sqref="F138:F140">
    <cfRule type="cellIs" dxfId="67" priority="72" operator="between">
      <formula>0</formula>
      <formula>0</formula>
    </cfRule>
  </conditionalFormatting>
  <conditionalFormatting sqref="O138">
    <cfRule type="cellIs" dxfId="66" priority="71" operator="between">
      <formula>0</formula>
      <formula>0</formula>
    </cfRule>
  </conditionalFormatting>
  <conditionalFormatting sqref="F141">
    <cfRule type="cellIs" dxfId="65" priority="70" operator="between">
      <formula>0</formula>
      <formula>0</formula>
    </cfRule>
  </conditionalFormatting>
  <conditionalFormatting sqref="O141">
    <cfRule type="cellIs" dxfId="64" priority="69" operator="between">
      <formula>0</formula>
      <formula>0</formula>
    </cfRule>
  </conditionalFormatting>
  <conditionalFormatting sqref="F145:F147">
    <cfRule type="cellIs" dxfId="63" priority="68" operator="between">
      <formula>0</formula>
      <formula>0</formula>
    </cfRule>
  </conditionalFormatting>
  <conditionalFormatting sqref="O145">
    <cfRule type="cellIs" dxfId="62" priority="67" operator="between">
      <formula>0</formula>
      <formula>0</formula>
    </cfRule>
  </conditionalFormatting>
  <conditionalFormatting sqref="F148">
    <cfRule type="cellIs" dxfId="61" priority="66" operator="between">
      <formula>0</formula>
      <formula>0</formula>
    </cfRule>
  </conditionalFormatting>
  <conditionalFormatting sqref="O148">
    <cfRule type="cellIs" dxfId="60" priority="65" operator="between">
      <formula>0</formula>
      <formula>0</formula>
    </cfRule>
  </conditionalFormatting>
  <conditionalFormatting sqref="F152:F154">
    <cfRule type="cellIs" dxfId="59" priority="64" operator="between">
      <formula>0</formula>
      <formula>0</formula>
    </cfRule>
  </conditionalFormatting>
  <conditionalFormatting sqref="O152">
    <cfRule type="cellIs" dxfId="58" priority="63" operator="between">
      <formula>0</formula>
      <formula>0</formula>
    </cfRule>
  </conditionalFormatting>
  <conditionalFormatting sqref="F155">
    <cfRule type="cellIs" dxfId="57" priority="62" operator="between">
      <formula>0</formula>
      <formula>0</formula>
    </cfRule>
  </conditionalFormatting>
  <conditionalFormatting sqref="O155">
    <cfRule type="cellIs" dxfId="56" priority="61" operator="between">
      <formula>0</formula>
      <formula>0</formula>
    </cfRule>
  </conditionalFormatting>
  <conditionalFormatting sqref="F159:F161">
    <cfRule type="cellIs" dxfId="55" priority="60" operator="between">
      <formula>0</formula>
      <formula>0</formula>
    </cfRule>
  </conditionalFormatting>
  <conditionalFormatting sqref="O159">
    <cfRule type="cellIs" dxfId="54" priority="59" operator="between">
      <formula>0</formula>
      <formula>0</formula>
    </cfRule>
  </conditionalFormatting>
  <conditionalFormatting sqref="F162">
    <cfRule type="cellIs" dxfId="53" priority="58" operator="between">
      <formula>0</formula>
      <formula>0</formula>
    </cfRule>
  </conditionalFormatting>
  <conditionalFormatting sqref="O162">
    <cfRule type="cellIs" dxfId="52" priority="57" operator="between">
      <formula>0</formula>
      <formula>0</formula>
    </cfRule>
  </conditionalFormatting>
  <conditionalFormatting sqref="F166:F168">
    <cfRule type="cellIs" dxfId="51" priority="56" operator="between">
      <formula>0</formula>
      <formula>0</formula>
    </cfRule>
  </conditionalFormatting>
  <conditionalFormatting sqref="O166">
    <cfRule type="cellIs" dxfId="50" priority="55" operator="between">
      <formula>0</formula>
      <formula>0</formula>
    </cfRule>
  </conditionalFormatting>
  <conditionalFormatting sqref="F169">
    <cfRule type="cellIs" dxfId="49" priority="54" operator="between">
      <formula>0</formula>
      <formula>0</formula>
    </cfRule>
  </conditionalFormatting>
  <conditionalFormatting sqref="O169">
    <cfRule type="cellIs" dxfId="48" priority="53" operator="between">
      <formula>0</formula>
      <formula>0</formula>
    </cfRule>
  </conditionalFormatting>
  <conditionalFormatting sqref="F250:F252">
    <cfRule type="cellIs" dxfId="47" priority="4" operator="between">
      <formula>0</formula>
      <formula>0</formula>
    </cfRule>
  </conditionalFormatting>
  <conditionalFormatting sqref="O250">
    <cfRule type="cellIs" dxfId="46" priority="3" operator="between">
      <formula>0</formula>
      <formula>0</formula>
    </cfRule>
  </conditionalFormatting>
  <conditionalFormatting sqref="F253">
    <cfRule type="cellIs" dxfId="45" priority="2" operator="between">
      <formula>0</formula>
      <formula>0</formula>
    </cfRule>
  </conditionalFormatting>
  <conditionalFormatting sqref="O253">
    <cfRule type="cellIs" dxfId="44" priority="1" operator="between">
      <formula>0</formula>
      <formula>0</formula>
    </cfRule>
  </conditionalFormatting>
  <conditionalFormatting sqref="F173:F175">
    <cfRule type="cellIs" dxfId="43" priority="48" operator="between">
      <formula>0</formula>
      <formula>0</formula>
    </cfRule>
  </conditionalFormatting>
  <conditionalFormatting sqref="O173">
    <cfRule type="cellIs" dxfId="42" priority="47" operator="between">
      <formula>0</formula>
      <formula>0</formula>
    </cfRule>
  </conditionalFormatting>
  <conditionalFormatting sqref="F176">
    <cfRule type="cellIs" dxfId="41" priority="46" operator="between">
      <formula>0</formula>
      <formula>0</formula>
    </cfRule>
  </conditionalFormatting>
  <conditionalFormatting sqref="O176">
    <cfRule type="cellIs" dxfId="40" priority="45" operator="between">
      <formula>0</formula>
      <formula>0</formula>
    </cfRule>
  </conditionalFormatting>
  <conditionalFormatting sqref="F180:F182">
    <cfRule type="cellIs" dxfId="39" priority="44" operator="between">
      <formula>0</formula>
      <formula>0</formula>
    </cfRule>
  </conditionalFormatting>
  <conditionalFormatting sqref="O180">
    <cfRule type="cellIs" dxfId="38" priority="43" operator="between">
      <formula>0</formula>
      <formula>0</formula>
    </cfRule>
  </conditionalFormatting>
  <conditionalFormatting sqref="F183">
    <cfRule type="cellIs" dxfId="37" priority="42" operator="between">
      <formula>0</formula>
      <formula>0</formula>
    </cfRule>
  </conditionalFormatting>
  <conditionalFormatting sqref="O183">
    <cfRule type="cellIs" dxfId="36" priority="41" operator="between">
      <formula>0</formula>
      <formula>0</formula>
    </cfRule>
  </conditionalFormatting>
  <conditionalFormatting sqref="F187:F189">
    <cfRule type="cellIs" dxfId="35" priority="40" operator="between">
      <formula>0</formula>
      <formula>0</formula>
    </cfRule>
  </conditionalFormatting>
  <conditionalFormatting sqref="O187">
    <cfRule type="cellIs" dxfId="34" priority="39" operator="between">
      <formula>0</formula>
      <formula>0</formula>
    </cfRule>
  </conditionalFormatting>
  <conditionalFormatting sqref="F190">
    <cfRule type="cellIs" dxfId="33" priority="38" operator="between">
      <formula>0</formula>
      <formula>0</formula>
    </cfRule>
  </conditionalFormatting>
  <conditionalFormatting sqref="O190">
    <cfRule type="cellIs" dxfId="32" priority="37" operator="between">
      <formula>0</formula>
      <formula>0</formula>
    </cfRule>
  </conditionalFormatting>
  <conditionalFormatting sqref="F194:F196">
    <cfRule type="cellIs" dxfId="31" priority="36" operator="between">
      <formula>0</formula>
      <formula>0</formula>
    </cfRule>
  </conditionalFormatting>
  <conditionalFormatting sqref="O194">
    <cfRule type="cellIs" dxfId="30" priority="35" operator="between">
      <formula>0</formula>
      <formula>0</formula>
    </cfRule>
  </conditionalFormatting>
  <conditionalFormatting sqref="F197">
    <cfRule type="cellIs" dxfId="29" priority="34" operator="between">
      <formula>0</formula>
      <formula>0</formula>
    </cfRule>
  </conditionalFormatting>
  <conditionalFormatting sqref="O197">
    <cfRule type="cellIs" dxfId="28" priority="33" operator="between">
      <formula>0</formula>
      <formula>0</formula>
    </cfRule>
  </conditionalFormatting>
  <conditionalFormatting sqref="F201:F203">
    <cfRule type="cellIs" dxfId="27" priority="32" operator="between">
      <formula>0</formula>
      <formula>0</formula>
    </cfRule>
  </conditionalFormatting>
  <conditionalFormatting sqref="O201">
    <cfRule type="cellIs" dxfId="26" priority="31" operator="between">
      <formula>0</formula>
      <formula>0</formula>
    </cfRule>
  </conditionalFormatting>
  <conditionalFormatting sqref="F204">
    <cfRule type="cellIs" dxfId="25" priority="30" operator="between">
      <formula>0</formula>
      <formula>0</formula>
    </cfRule>
  </conditionalFormatting>
  <conditionalFormatting sqref="O204">
    <cfRule type="cellIs" dxfId="24" priority="29" operator="between">
      <formula>0</formula>
      <formula>0</formula>
    </cfRule>
  </conditionalFormatting>
  <conditionalFormatting sqref="F208:F210">
    <cfRule type="cellIs" dxfId="23" priority="28" operator="between">
      <formula>0</formula>
      <formula>0</formula>
    </cfRule>
  </conditionalFormatting>
  <conditionalFormatting sqref="O208">
    <cfRule type="cellIs" dxfId="22" priority="27" operator="between">
      <formula>0</formula>
      <formula>0</formula>
    </cfRule>
  </conditionalFormatting>
  <conditionalFormatting sqref="F211">
    <cfRule type="cellIs" dxfId="21" priority="26" operator="between">
      <formula>0</formula>
      <formula>0</formula>
    </cfRule>
  </conditionalFormatting>
  <conditionalFormatting sqref="O211">
    <cfRule type="cellIs" dxfId="20" priority="25" operator="between">
      <formula>0</formula>
      <formula>0</formula>
    </cfRule>
  </conditionalFormatting>
  <conditionalFormatting sqref="F215:F217">
    <cfRule type="cellIs" dxfId="19" priority="24" operator="between">
      <formula>0</formula>
      <formula>0</formula>
    </cfRule>
  </conditionalFormatting>
  <conditionalFormatting sqref="O215">
    <cfRule type="cellIs" dxfId="18" priority="23" operator="between">
      <formula>0</formula>
      <formula>0</formula>
    </cfRule>
  </conditionalFormatting>
  <conditionalFormatting sqref="F218">
    <cfRule type="cellIs" dxfId="17" priority="22" operator="between">
      <formula>0</formula>
      <formula>0</formula>
    </cfRule>
  </conditionalFormatting>
  <conditionalFormatting sqref="O218">
    <cfRule type="cellIs" dxfId="16" priority="21" operator="between">
      <formula>0</formula>
      <formula>0</formula>
    </cfRule>
  </conditionalFormatting>
  <conditionalFormatting sqref="F222:F224">
    <cfRule type="cellIs" dxfId="15" priority="20" operator="between">
      <formula>0</formula>
      <formula>0</formula>
    </cfRule>
  </conditionalFormatting>
  <conditionalFormatting sqref="O222">
    <cfRule type="cellIs" dxfId="14" priority="19" operator="between">
      <formula>0</formula>
      <formula>0</formula>
    </cfRule>
  </conditionalFormatting>
  <conditionalFormatting sqref="F225">
    <cfRule type="cellIs" dxfId="13" priority="18" operator="between">
      <formula>0</formula>
      <formula>0</formula>
    </cfRule>
  </conditionalFormatting>
  <conditionalFormatting sqref="O225">
    <cfRule type="cellIs" dxfId="12" priority="17" operator="between">
      <formula>0</formula>
      <formula>0</formula>
    </cfRule>
  </conditionalFormatting>
  <conditionalFormatting sqref="F229:F231">
    <cfRule type="cellIs" dxfId="11" priority="16" operator="between">
      <formula>0</formula>
      <formula>0</formula>
    </cfRule>
  </conditionalFormatting>
  <conditionalFormatting sqref="O229">
    <cfRule type="cellIs" dxfId="10" priority="15" operator="between">
      <formula>0</formula>
      <formula>0</formula>
    </cfRule>
  </conditionalFormatting>
  <conditionalFormatting sqref="F232">
    <cfRule type="cellIs" dxfId="9" priority="14" operator="between">
      <formula>0</formula>
      <formula>0</formula>
    </cfRule>
  </conditionalFormatting>
  <conditionalFormatting sqref="O232">
    <cfRule type="cellIs" dxfId="8" priority="13" operator="between">
      <formula>0</formula>
      <formula>0</formula>
    </cfRule>
  </conditionalFormatting>
  <conditionalFormatting sqref="F236:F238">
    <cfRule type="cellIs" dxfId="7" priority="12" operator="between">
      <formula>0</formula>
      <formula>0</formula>
    </cfRule>
  </conditionalFormatting>
  <conditionalFormatting sqref="O236">
    <cfRule type="cellIs" dxfId="6" priority="11" operator="between">
      <formula>0</formula>
      <formula>0</formula>
    </cfRule>
  </conditionalFormatting>
  <conditionalFormatting sqref="F239">
    <cfRule type="cellIs" dxfId="5" priority="10" operator="between">
      <formula>0</formula>
      <formula>0</formula>
    </cfRule>
  </conditionalFormatting>
  <conditionalFormatting sqref="O239">
    <cfRule type="cellIs" dxfId="4" priority="9" operator="between">
      <formula>0</formula>
      <formula>0</formula>
    </cfRule>
  </conditionalFormatting>
  <conditionalFormatting sqref="F243:F245">
    <cfRule type="cellIs" dxfId="3" priority="8" operator="between">
      <formula>0</formula>
      <formula>0</formula>
    </cfRule>
  </conditionalFormatting>
  <conditionalFormatting sqref="O243">
    <cfRule type="cellIs" dxfId="2" priority="7" operator="between">
      <formula>0</formula>
      <formula>0</formula>
    </cfRule>
  </conditionalFormatting>
  <conditionalFormatting sqref="F246">
    <cfRule type="cellIs" dxfId="1" priority="6" operator="between">
      <formula>0</formula>
      <formula>0</formula>
    </cfRule>
  </conditionalFormatting>
  <conditionalFormatting sqref="O246">
    <cfRule type="cellIs" dxfId="0" priority="5" operator="between">
      <formula>0</formula>
      <formula>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6ACFA6-6F95-4656-8E48-78651F7102ED}">
  <sheetPr codeName="Feuil5"/>
  <dimension ref="A1:B5"/>
  <sheetViews>
    <sheetView workbookViewId="0">
      <selection activeCell="F5" sqref="F5"/>
    </sheetView>
  </sheetViews>
  <sheetFormatPr baseColWidth="10" defaultRowHeight="15" x14ac:dyDescent="0.25"/>
  <cols>
    <col min="1" max="1" width="27.85546875" style="30" bestFit="1" customWidth="1"/>
    <col min="2" max="2" width="84" style="54" customWidth="1"/>
  </cols>
  <sheetData>
    <row r="1" spans="1:2" ht="120" x14ac:dyDescent="0.25">
      <c r="A1" s="30" t="s">
        <v>33</v>
      </c>
      <c r="B1" s="54" t="s">
        <v>35</v>
      </c>
    </row>
    <row r="2" spans="1:2" ht="30" x14ac:dyDescent="0.25">
      <c r="A2" s="30" t="s">
        <v>36</v>
      </c>
      <c r="B2" s="54" t="s">
        <v>37</v>
      </c>
    </row>
    <row r="3" spans="1:2" ht="30" x14ac:dyDescent="0.25">
      <c r="B3" s="54" t="s">
        <v>34</v>
      </c>
    </row>
    <row r="4" spans="1:2" ht="30" x14ac:dyDescent="0.25">
      <c r="A4" s="30" t="s">
        <v>38</v>
      </c>
      <c r="B4" s="55" t="s">
        <v>47</v>
      </c>
    </row>
    <row r="5" spans="1:2" ht="105" x14ac:dyDescent="0.25">
      <c r="A5" s="30" t="s">
        <v>39</v>
      </c>
      <c r="B5" s="55" t="s">
        <v>51</v>
      </c>
    </row>
  </sheetData>
  <sheetProtection sheet="1" objects="1" scenario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Score cards</vt:lpstr>
      <vt:lpstr>Ranking</vt:lpstr>
      <vt:lpstr>Calcul</vt:lpstr>
      <vt:lpstr>Information</vt:lpstr>
      <vt:lpstr>nbTrous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Utilisateur Windows</cp:lastModifiedBy>
  <cp:lastPrinted>2018-07-13T09:07:30Z</cp:lastPrinted>
  <dcterms:created xsi:type="dcterms:W3CDTF">2018-07-03T18:08:06Z</dcterms:created>
  <dcterms:modified xsi:type="dcterms:W3CDTF">2018-10-30T06:27:27Z</dcterms:modified>
</cp:coreProperties>
</file>