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ropbox\GOLF\Tournois\E313-E40\"/>
    </mc:Choice>
  </mc:AlternateContent>
  <xr:revisionPtr revIDLastSave="0" documentId="13_ncr:1_{5214DAD9-F326-4AD3-8CA4-FB11E874FA1E}" xr6:coauthVersionLast="28" xr6:coauthVersionMax="28" xr10:uidLastSave="{00000000-0000-0000-0000-000000000000}"/>
  <bookViews>
    <workbookView xWindow="120" yWindow="135" windowWidth="23715" windowHeight="9795" tabRatio="1000" xr2:uid="{00000000-000D-0000-FFFF-FFFF00000000}"/>
  </bookViews>
  <sheets>
    <sheet name="Score Cards" sheetId="1" r:id="rId1"/>
    <sheet name="E1" sheetId="3" r:id="rId2"/>
    <sheet name="E2" sheetId="2" r:id="rId3"/>
    <sheet name="E3" sheetId="4" r:id="rId4"/>
    <sheet name="E4" sheetId="5" r:id="rId5"/>
    <sheet name="E5" sheetId="6" r:id="rId6"/>
    <sheet name="E6" sheetId="7" r:id="rId7"/>
    <sheet name="E7" sheetId="8" r:id="rId8"/>
    <sheet name="E8" sheetId="9" r:id="rId9"/>
    <sheet name="E9" sheetId="10" r:id="rId10"/>
    <sheet name="Syndicat use" sheetId="11" r:id="rId11"/>
    <sheet name="User Guide" sheetId="13" r:id="rId12"/>
    <sheet name="Results" sheetId="16" r:id="rId13"/>
  </sheets>
  <definedNames>
    <definedName name="trou1">'Syndicat use'!$B$26:$B$29</definedName>
    <definedName name="_xlnm.Print_Area" localSheetId="0">'Score Cards'!$A$1:$AD$181</definedName>
  </definedNames>
  <calcPr calcId="171027"/>
</workbook>
</file>

<file path=xl/calcChain.xml><?xml version="1.0" encoding="utf-8"?>
<calcChain xmlns="http://schemas.openxmlformats.org/spreadsheetml/2006/main">
  <c r="K162" i="1" l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J16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J14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J12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J10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J8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J6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J4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J22" i="1"/>
  <c r="E168" i="1"/>
  <c r="E172" i="1"/>
  <c r="E176" i="1"/>
  <c r="E164" i="1"/>
  <c r="E128" i="1"/>
  <c r="E132" i="1"/>
  <c r="E136" i="1"/>
  <c r="E124" i="1"/>
  <c r="E28" i="1"/>
  <c r="E32" i="1"/>
  <c r="E36" i="1"/>
  <c r="E24" i="1"/>
  <c r="E148" i="1"/>
  <c r="E152" i="1"/>
  <c r="E156" i="1"/>
  <c r="E144" i="1"/>
  <c r="E108" i="1"/>
  <c r="E112" i="1"/>
  <c r="E116" i="1"/>
  <c r="E104" i="1"/>
  <c r="E88" i="1"/>
  <c r="E92" i="1"/>
  <c r="E96" i="1"/>
  <c r="E84" i="1"/>
  <c r="E68" i="1"/>
  <c r="E72" i="1"/>
  <c r="E76" i="1"/>
  <c r="E64" i="1"/>
  <c r="E48" i="1"/>
  <c r="E52" i="1"/>
  <c r="E56" i="1"/>
  <c r="E44" i="1"/>
  <c r="E8" i="1"/>
  <c r="E12" i="1"/>
  <c r="E16" i="1"/>
  <c r="E4" i="1"/>
  <c r="J12" i="1"/>
  <c r="D37" i="16"/>
  <c r="P37" i="16" s="1"/>
  <c r="D28" i="16"/>
  <c r="P36" i="16" s="1"/>
  <c r="D36" i="16"/>
  <c r="D27" i="16"/>
  <c r="D35" i="16"/>
  <c r="P29" i="16" s="1"/>
  <c r="D26" i="16"/>
  <c r="P28" i="16" s="1"/>
  <c r="D34" i="16"/>
  <c r="P25" i="16" s="1"/>
  <c r="D25" i="16"/>
  <c r="P24" i="16" s="1"/>
  <c r="D33" i="16"/>
  <c r="P21" i="16" s="1"/>
  <c r="D24" i="16"/>
  <c r="P20" i="16" s="1"/>
  <c r="D32" i="16"/>
  <c r="P17" i="16" s="1"/>
  <c r="D23" i="16"/>
  <c r="P16" i="16" s="1"/>
  <c r="D31" i="16"/>
  <c r="P13" i="16" s="1"/>
  <c r="D22" i="16"/>
  <c r="P12" i="16" s="1"/>
  <c r="D30" i="16"/>
  <c r="P9" i="16" s="1"/>
  <c r="D21" i="16"/>
  <c r="P8" i="16" s="1"/>
  <c r="D29" i="16"/>
  <c r="P5" i="16" s="1"/>
  <c r="D20" i="16"/>
  <c r="P4" i="16" s="1"/>
  <c r="D19" i="16"/>
  <c r="P35" i="16" s="1"/>
  <c r="D18" i="16"/>
  <c r="P31" i="16" s="1"/>
  <c r="D17" i="16"/>
  <c r="P27" i="16" s="1"/>
  <c r="D16" i="16"/>
  <c r="P23" i="16" s="1"/>
  <c r="D15" i="16"/>
  <c r="P19" i="16" s="1"/>
  <c r="D14" i="16"/>
  <c r="P15" i="16" s="1"/>
  <c r="D13" i="16"/>
  <c r="P11" i="16" s="1"/>
  <c r="D12" i="16"/>
  <c r="P7" i="16" s="1"/>
  <c r="D11" i="16"/>
  <c r="P3" i="16" s="1"/>
  <c r="D10" i="16"/>
  <c r="P34" i="16" s="1"/>
  <c r="D9" i="16"/>
  <c r="P30" i="16" s="1"/>
  <c r="D8" i="16"/>
  <c r="P26" i="16" s="1"/>
  <c r="D7" i="16"/>
  <c r="P22" i="16" s="1"/>
  <c r="D6" i="16"/>
  <c r="P18" i="16" s="1"/>
  <c r="D5" i="16"/>
  <c r="P14" i="16" s="1"/>
  <c r="D4" i="16"/>
  <c r="P10" i="16" s="1"/>
  <c r="D3" i="16"/>
  <c r="P6" i="16" s="1"/>
  <c r="D2" i="16"/>
  <c r="P2" i="16" s="1"/>
  <c r="E80" i="1" l="1"/>
  <c r="F68" i="1" s="1"/>
  <c r="E20" i="1"/>
  <c r="F8" i="1" s="1"/>
  <c r="E180" i="1"/>
  <c r="F176" i="1" s="1"/>
  <c r="E100" i="1"/>
  <c r="F96" i="1" s="1"/>
  <c r="P32" i="16"/>
  <c r="P33" i="16"/>
  <c r="E140" i="1"/>
  <c r="E60" i="1"/>
  <c r="F56" i="1" s="1"/>
  <c r="E120" i="1"/>
  <c r="F112" i="1" s="1"/>
  <c r="E40" i="1"/>
  <c r="E160" i="1"/>
  <c r="F144" i="1" s="1"/>
  <c r="AA176" i="1"/>
  <c r="Z176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L176" i="1"/>
  <c r="K176" i="1"/>
  <c r="J176" i="1"/>
  <c r="AA172" i="1"/>
  <c r="Z172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L172" i="1"/>
  <c r="K172" i="1"/>
  <c r="J172" i="1"/>
  <c r="AA168" i="1"/>
  <c r="Z168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L168" i="1"/>
  <c r="K168" i="1"/>
  <c r="J168" i="1"/>
  <c r="AA164" i="1"/>
  <c r="Z164" i="1"/>
  <c r="Y164" i="1"/>
  <c r="X164" i="1"/>
  <c r="W164" i="1"/>
  <c r="V164" i="1"/>
  <c r="U164" i="1"/>
  <c r="T164" i="1"/>
  <c r="S164" i="1"/>
  <c r="R164" i="1"/>
  <c r="Q164" i="1"/>
  <c r="P164" i="1"/>
  <c r="O164" i="1"/>
  <c r="N164" i="1"/>
  <c r="M164" i="1"/>
  <c r="L164" i="1"/>
  <c r="K164" i="1"/>
  <c r="J164" i="1"/>
  <c r="AD164" i="1" s="1"/>
  <c r="G10" i="16" s="1"/>
  <c r="AA156" i="1"/>
  <c r="Z156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L156" i="1"/>
  <c r="K156" i="1"/>
  <c r="J156" i="1"/>
  <c r="AA152" i="1"/>
  <c r="Z152" i="1"/>
  <c r="Y152" i="1"/>
  <c r="X152" i="1"/>
  <c r="W152" i="1"/>
  <c r="V152" i="1"/>
  <c r="U152" i="1"/>
  <c r="T152" i="1"/>
  <c r="S152" i="1"/>
  <c r="R152" i="1"/>
  <c r="Q152" i="1"/>
  <c r="P152" i="1"/>
  <c r="O152" i="1"/>
  <c r="N152" i="1"/>
  <c r="M152" i="1"/>
  <c r="L152" i="1"/>
  <c r="K152" i="1"/>
  <c r="J152" i="1"/>
  <c r="AA148" i="1"/>
  <c r="Z148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L148" i="1"/>
  <c r="K148" i="1"/>
  <c r="J148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K136" i="1"/>
  <c r="J136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L112" i="1"/>
  <c r="K112" i="1"/>
  <c r="J112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AA104" i="1"/>
  <c r="Z104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L104" i="1"/>
  <c r="K104" i="1"/>
  <c r="J104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J92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L88" i="1"/>
  <c r="K88" i="1"/>
  <c r="J88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L84" i="1"/>
  <c r="K84" i="1"/>
  <c r="J84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L72" i="1"/>
  <c r="K72" i="1"/>
  <c r="J72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L68" i="1"/>
  <c r="K68" i="1"/>
  <c r="J68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F64" i="1" l="1"/>
  <c r="F76" i="1"/>
  <c r="F72" i="1"/>
  <c r="F4" i="1"/>
  <c r="F16" i="1"/>
  <c r="F12" i="1"/>
  <c r="AD172" i="1"/>
  <c r="G28" i="16" s="1"/>
  <c r="F108" i="1"/>
  <c r="F172" i="1"/>
  <c r="F164" i="1"/>
  <c r="F168" i="1"/>
  <c r="F152" i="1"/>
  <c r="O153" i="1" s="1"/>
  <c r="O154" i="1" s="1"/>
  <c r="G5" i="9" s="1"/>
  <c r="F92" i="1"/>
  <c r="S93" i="1" s="1"/>
  <c r="S94" i="1" s="1"/>
  <c r="K5" i="6" s="1"/>
  <c r="F84" i="1"/>
  <c r="Y85" i="1" s="1"/>
  <c r="Y86" i="1" s="1"/>
  <c r="Q3" i="6" s="1"/>
  <c r="F88" i="1"/>
  <c r="L89" i="1" s="1"/>
  <c r="L90" i="1" s="1"/>
  <c r="D4" i="6" s="1"/>
  <c r="F124" i="1"/>
  <c r="F132" i="1"/>
  <c r="F128" i="1"/>
  <c r="F136" i="1"/>
  <c r="F116" i="1"/>
  <c r="F52" i="1"/>
  <c r="F44" i="1"/>
  <c r="F24" i="1"/>
  <c r="F32" i="1"/>
  <c r="F28" i="1"/>
  <c r="F148" i="1"/>
  <c r="X149" i="1" s="1"/>
  <c r="X150" i="1" s="1"/>
  <c r="P4" i="9" s="1"/>
  <c r="F104" i="1"/>
  <c r="F156" i="1"/>
  <c r="Z157" i="1" s="1"/>
  <c r="Z158" i="1" s="1"/>
  <c r="R6" i="9" s="1"/>
  <c r="F48" i="1"/>
  <c r="F36" i="1"/>
  <c r="AD176" i="1"/>
  <c r="G37" i="16" s="1"/>
  <c r="AD168" i="1"/>
  <c r="G19" i="16" s="1"/>
  <c r="AD64" i="1"/>
  <c r="G5" i="16" s="1"/>
  <c r="AD148" i="1"/>
  <c r="G18" i="16" s="1"/>
  <c r="AD8" i="1"/>
  <c r="G11" i="16" s="1"/>
  <c r="AD44" i="1"/>
  <c r="G4" i="16" s="1"/>
  <c r="AD56" i="1"/>
  <c r="G31" i="16" s="1"/>
  <c r="AD72" i="1"/>
  <c r="G23" i="16" s="1"/>
  <c r="AD76" i="1"/>
  <c r="G32" i="16" s="1"/>
  <c r="AD84" i="1"/>
  <c r="G6" i="16" s="1"/>
  <c r="AD92" i="1"/>
  <c r="G24" i="16" s="1"/>
  <c r="AD96" i="1"/>
  <c r="G33" i="16" s="1"/>
  <c r="AD104" i="1"/>
  <c r="G7" i="16" s="1"/>
  <c r="AD112" i="1"/>
  <c r="G25" i="16" s="1"/>
  <c r="AD116" i="1"/>
  <c r="G34" i="16" s="1"/>
  <c r="AD124" i="1"/>
  <c r="G8" i="16" s="1"/>
  <c r="AD132" i="1"/>
  <c r="G26" i="16" s="1"/>
  <c r="AD144" i="1"/>
  <c r="G9" i="16" s="1"/>
  <c r="AD152" i="1"/>
  <c r="G27" i="16" s="1"/>
  <c r="AD156" i="1"/>
  <c r="G36" i="16" s="1"/>
  <c r="O145" i="1"/>
  <c r="O146" i="1" s="1"/>
  <c r="G3" i="9" s="1"/>
  <c r="AA153" i="1"/>
  <c r="AA154" i="1" s="1"/>
  <c r="S5" i="9" s="1"/>
  <c r="K145" i="1"/>
  <c r="K146" i="1" s="1"/>
  <c r="C3" i="9" s="1"/>
  <c r="AA145" i="1"/>
  <c r="AA146" i="1" s="1"/>
  <c r="S3" i="9" s="1"/>
  <c r="P145" i="1"/>
  <c r="P146" i="1" s="1"/>
  <c r="H3" i="9" s="1"/>
  <c r="Z145" i="1"/>
  <c r="Z146" i="1" s="1"/>
  <c r="R3" i="9" s="1"/>
  <c r="AD136" i="1"/>
  <c r="G35" i="16" s="1"/>
  <c r="AD128" i="1"/>
  <c r="G17" i="16" s="1"/>
  <c r="AD108" i="1"/>
  <c r="G16" i="16" s="1"/>
  <c r="S89" i="1"/>
  <c r="S90" i="1" s="1"/>
  <c r="K4" i="6" s="1"/>
  <c r="M89" i="1"/>
  <c r="M90" i="1" s="1"/>
  <c r="E4" i="6" s="1"/>
  <c r="N89" i="1"/>
  <c r="N90" i="1" s="1"/>
  <c r="F4" i="6" s="1"/>
  <c r="Z97" i="1"/>
  <c r="Z98" i="1" s="1"/>
  <c r="R6" i="6" s="1"/>
  <c r="V97" i="1"/>
  <c r="V98" i="1" s="1"/>
  <c r="N6" i="6" s="1"/>
  <c r="R97" i="1"/>
  <c r="R98" i="1" s="1"/>
  <c r="J6" i="6" s="1"/>
  <c r="N97" i="1"/>
  <c r="N98" i="1" s="1"/>
  <c r="F6" i="6" s="1"/>
  <c r="J97" i="1"/>
  <c r="J98" i="1" s="1"/>
  <c r="B6" i="6" s="1"/>
  <c r="Y97" i="1"/>
  <c r="Y98" i="1" s="1"/>
  <c r="Q6" i="6" s="1"/>
  <c r="U97" i="1"/>
  <c r="U98" i="1" s="1"/>
  <c r="M6" i="6" s="1"/>
  <c r="Q97" i="1"/>
  <c r="Q98" i="1" s="1"/>
  <c r="I6" i="6" s="1"/>
  <c r="M97" i="1"/>
  <c r="M98" i="1" s="1"/>
  <c r="E6" i="6" s="1"/>
  <c r="AA97" i="1"/>
  <c r="AA98" i="1" s="1"/>
  <c r="S6" i="6" s="1"/>
  <c r="S97" i="1"/>
  <c r="S98" i="1" s="1"/>
  <c r="K6" i="6" s="1"/>
  <c r="X97" i="1"/>
  <c r="X98" i="1" s="1"/>
  <c r="P6" i="6" s="1"/>
  <c r="T97" i="1"/>
  <c r="T98" i="1" s="1"/>
  <c r="L6" i="6" s="1"/>
  <c r="P97" i="1"/>
  <c r="P98" i="1" s="1"/>
  <c r="H6" i="6" s="1"/>
  <c r="L97" i="1"/>
  <c r="L98" i="1" s="1"/>
  <c r="D6" i="6" s="1"/>
  <c r="W97" i="1"/>
  <c r="W98" i="1" s="1"/>
  <c r="O6" i="6" s="1"/>
  <c r="O97" i="1"/>
  <c r="O98" i="1" s="1"/>
  <c r="G6" i="6" s="1"/>
  <c r="K97" i="1"/>
  <c r="K98" i="1" s="1"/>
  <c r="C6" i="6" s="1"/>
  <c r="J85" i="1"/>
  <c r="J86" i="1" s="1"/>
  <c r="B3" i="6" s="1"/>
  <c r="V85" i="1"/>
  <c r="V86" i="1" s="1"/>
  <c r="N3" i="6" s="1"/>
  <c r="AD88" i="1"/>
  <c r="G15" i="16" s="1"/>
  <c r="K85" i="1"/>
  <c r="K86" i="1" s="1"/>
  <c r="C3" i="6" s="1"/>
  <c r="O85" i="1"/>
  <c r="O86" i="1" s="1"/>
  <c r="G3" i="6" s="1"/>
  <c r="S85" i="1"/>
  <c r="S86" i="1" s="1"/>
  <c r="K3" i="6" s="1"/>
  <c r="W85" i="1"/>
  <c r="W86" i="1" s="1"/>
  <c r="O3" i="6" s="1"/>
  <c r="AA85" i="1"/>
  <c r="AA86" i="1" s="1"/>
  <c r="S3" i="6" s="1"/>
  <c r="N85" i="1"/>
  <c r="N86" i="1" s="1"/>
  <c r="F3" i="6" s="1"/>
  <c r="R85" i="1"/>
  <c r="R86" i="1" s="1"/>
  <c r="J3" i="6" s="1"/>
  <c r="L85" i="1"/>
  <c r="L86" i="1" s="1"/>
  <c r="D3" i="6" s="1"/>
  <c r="P85" i="1"/>
  <c r="P86" i="1" s="1"/>
  <c r="H3" i="6" s="1"/>
  <c r="T85" i="1"/>
  <c r="T86" i="1" s="1"/>
  <c r="L3" i="6" s="1"/>
  <c r="X85" i="1"/>
  <c r="X86" i="1" s="1"/>
  <c r="P3" i="6" s="1"/>
  <c r="Z85" i="1"/>
  <c r="Z86" i="1" s="1"/>
  <c r="R3" i="6" s="1"/>
  <c r="M85" i="1"/>
  <c r="M86" i="1" s="1"/>
  <c r="E3" i="6" s="1"/>
  <c r="Q85" i="1"/>
  <c r="Q86" i="1" s="1"/>
  <c r="I3" i="6" s="1"/>
  <c r="U85" i="1"/>
  <c r="U86" i="1" s="1"/>
  <c r="M3" i="6" s="1"/>
  <c r="AD68" i="1"/>
  <c r="G14" i="16" s="1"/>
  <c r="AD48" i="1"/>
  <c r="G13" i="16" s="1"/>
  <c r="AD52" i="1"/>
  <c r="G22" i="16" s="1"/>
  <c r="AD16" i="1"/>
  <c r="G29" i="16" s="1"/>
  <c r="AD4" i="1"/>
  <c r="G2" i="16" s="1"/>
  <c r="AD12" i="1"/>
  <c r="G20" i="16" s="1"/>
  <c r="M157" i="1" l="1"/>
  <c r="M158" i="1" s="1"/>
  <c r="E6" i="9" s="1"/>
  <c r="Y153" i="1"/>
  <c r="Y154" i="1" s="1"/>
  <c r="Q5" i="9" s="1"/>
  <c r="S157" i="1"/>
  <c r="S158" i="1" s="1"/>
  <c r="K6" i="9" s="1"/>
  <c r="N153" i="1"/>
  <c r="N154" i="1" s="1"/>
  <c r="F5" i="9" s="1"/>
  <c r="O157" i="1"/>
  <c r="O158" i="1" s="1"/>
  <c r="G6" i="9" s="1"/>
  <c r="N157" i="1"/>
  <c r="N158" i="1" s="1"/>
  <c r="F6" i="9" s="1"/>
  <c r="V153" i="1"/>
  <c r="V154" i="1" s="1"/>
  <c r="N5" i="9" s="1"/>
  <c r="P157" i="1"/>
  <c r="P158" i="1" s="1"/>
  <c r="H6" i="9" s="1"/>
  <c r="V157" i="1"/>
  <c r="V158" i="1" s="1"/>
  <c r="N6" i="9" s="1"/>
  <c r="S153" i="1"/>
  <c r="S154" i="1" s="1"/>
  <c r="K5" i="9" s="1"/>
  <c r="P89" i="1"/>
  <c r="P90" i="1" s="1"/>
  <c r="H4" i="6" s="1"/>
  <c r="R93" i="1"/>
  <c r="R94" i="1" s="1"/>
  <c r="J5" i="6" s="1"/>
  <c r="U157" i="1"/>
  <c r="U158" i="1" s="1"/>
  <c r="M6" i="9" s="1"/>
  <c r="M153" i="1"/>
  <c r="M154" i="1" s="1"/>
  <c r="E5" i="9" s="1"/>
  <c r="X153" i="1"/>
  <c r="X154" i="1" s="1"/>
  <c r="P5" i="9" s="1"/>
  <c r="L93" i="1"/>
  <c r="L94" i="1" s="1"/>
  <c r="D5" i="6" s="1"/>
  <c r="M93" i="1"/>
  <c r="M94" i="1" s="1"/>
  <c r="E5" i="6" s="1"/>
  <c r="O93" i="1"/>
  <c r="O94" i="1" s="1"/>
  <c r="G5" i="6" s="1"/>
  <c r="X93" i="1"/>
  <c r="X94" i="1" s="1"/>
  <c r="P5" i="6" s="1"/>
  <c r="Y93" i="1"/>
  <c r="Y94" i="1" s="1"/>
  <c r="Q5" i="6" s="1"/>
  <c r="N93" i="1"/>
  <c r="N94" i="1" s="1"/>
  <c r="F5" i="6" s="1"/>
  <c r="K93" i="1"/>
  <c r="K94" i="1" s="1"/>
  <c r="C5" i="6" s="1"/>
  <c r="AA93" i="1"/>
  <c r="AA94" i="1" s="1"/>
  <c r="S5" i="6" s="1"/>
  <c r="P93" i="1"/>
  <c r="P94" i="1" s="1"/>
  <c r="H5" i="6" s="1"/>
  <c r="U93" i="1"/>
  <c r="U94" i="1" s="1"/>
  <c r="M5" i="6" s="1"/>
  <c r="J93" i="1"/>
  <c r="J94" i="1" s="1"/>
  <c r="B5" i="6" s="1"/>
  <c r="Z93" i="1"/>
  <c r="Z94" i="1" s="1"/>
  <c r="R5" i="6" s="1"/>
  <c r="W93" i="1"/>
  <c r="W94" i="1" s="1"/>
  <c r="O5" i="6" s="1"/>
  <c r="Q93" i="1"/>
  <c r="Q94" i="1" s="1"/>
  <c r="I5" i="6" s="1"/>
  <c r="T93" i="1"/>
  <c r="T94" i="1" s="1"/>
  <c r="L5" i="6" s="1"/>
  <c r="V93" i="1"/>
  <c r="V94" i="1" s="1"/>
  <c r="N5" i="6" s="1"/>
  <c r="L157" i="1"/>
  <c r="L158" i="1" s="1"/>
  <c r="D6" i="9" s="1"/>
  <c r="Q157" i="1"/>
  <c r="Q158" i="1" s="1"/>
  <c r="I6" i="9" s="1"/>
  <c r="AA157" i="1"/>
  <c r="AA158" i="1" s="1"/>
  <c r="S6" i="9" s="1"/>
  <c r="L153" i="1"/>
  <c r="L154" i="1" s="1"/>
  <c r="D5" i="9" s="1"/>
  <c r="T153" i="1"/>
  <c r="T154" i="1" s="1"/>
  <c r="L5" i="9" s="1"/>
  <c r="P153" i="1"/>
  <c r="P154" i="1" s="1"/>
  <c r="H5" i="9" s="1"/>
  <c r="W153" i="1"/>
  <c r="W154" i="1" s="1"/>
  <c r="O5" i="9" s="1"/>
  <c r="T157" i="1"/>
  <c r="T158" i="1" s="1"/>
  <c r="L6" i="9" s="1"/>
  <c r="K157" i="1"/>
  <c r="K158" i="1" s="1"/>
  <c r="C6" i="9" s="1"/>
  <c r="R157" i="1"/>
  <c r="R158" i="1" s="1"/>
  <c r="J6" i="9" s="1"/>
  <c r="U153" i="1"/>
  <c r="U154" i="1" s="1"/>
  <c r="M5" i="9" s="1"/>
  <c r="R153" i="1"/>
  <c r="R154" i="1" s="1"/>
  <c r="J5" i="9" s="1"/>
  <c r="K153" i="1"/>
  <c r="K154" i="1" s="1"/>
  <c r="C5" i="9" s="1"/>
  <c r="R149" i="1"/>
  <c r="R150" i="1" s="1"/>
  <c r="J4" i="9" s="1"/>
  <c r="K149" i="1"/>
  <c r="K150" i="1" s="1"/>
  <c r="C4" i="9" s="1"/>
  <c r="M149" i="1"/>
  <c r="M150" i="1" s="1"/>
  <c r="E4" i="9" s="1"/>
  <c r="S149" i="1"/>
  <c r="S150" i="1" s="1"/>
  <c r="K4" i="9" s="1"/>
  <c r="J149" i="1"/>
  <c r="J150" i="1" s="1"/>
  <c r="B4" i="9" s="1"/>
  <c r="L149" i="1"/>
  <c r="L150" i="1" s="1"/>
  <c r="D4" i="9" s="1"/>
  <c r="W157" i="1"/>
  <c r="W158" i="1" s="1"/>
  <c r="O6" i="9" s="1"/>
  <c r="X157" i="1"/>
  <c r="X158" i="1" s="1"/>
  <c r="P6" i="9" s="1"/>
  <c r="Y157" i="1"/>
  <c r="Y158" i="1" s="1"/>
  <c r="Q6" i="9" s="1"/>
  <c r="J157" i="1"/>
  <c r="J158" i="1" s="1"/>
  <c r="B6" i="9" s="1"/>
  <c r="Q153" i="1"/>
  <c r="Q154" i="1" s="1"/>
  <c r="I5" i="9" s="1"/>
  <c r="J153" i="1"/>
  <c r="J154" i="1" s="1"/>
  <c r="B5" i="9" s="1"/>
  <c r="Z153" i="1"/>
  <c r="Z154" i="1" s="1"/>
  <c r="R5" i="9" s="1"/>
  <c r="Z149" i="1"/>
  <c r="Z150" i="1" s="1"/>
  <c r="R4" i="9" s="1"/>
  <c r="T149" i="1"/>
  <c r="T150" i="1" s="1"/>
  <c r="L4" i="9" s="1"/>
  <c r="AA149" i="1"/>
  <c r="AA150" i="1" s="1"/>
  <c r="S4" i="9" s="1"/>
  <c r="Q89" i="1"/>
  <c r="Q90" i="1" s="1"/>
  <c r="I4" i="6" s="1"/>
  <c r="R89" i="1"/>
  <c r="R90" i="1" s="1"/>
  <c r="J4" i="6" s="1"/>
  <c r="U89" i="1"/>
  <c r="U90" i="1" s="1"/>
  <c r="M4" i="6" s="1"/>
  <c r="W89" i="1"/>
  <c r="W90" i="1" s="1"/>
  <c r="O4" i="6" s="1"/>
  <c r="T89" i="1"/>
  <c r="T90" i="1" s="1"/>
  <c r="L4" i="6" s="1"/>
  <c r="U145" i="1"/>
  <c r="U146" i="1" s="1"/>
  <c r="M3" i="9" s="1"/>
  <c r="N145" i="1"/>
  <c r="N146" i="1" s="1"/>
  <c r="F3" i="9" s="1"/>
  <c r="L145" i="1"/>
  <c r="L146" i="1" s="1"/>
  <c r="D3" i="9" s="1"/>
  <c r="W145" i="1"/>
  <c r="W146" i="1" s="1"/>
  <c r="O3" i="9" s="1"/>
  <c r="R145" i="1"/>
  <c r="R146" i="1" s="1"/>
  <c r="J3" i="9" s="1"/>
  <c r="N149" i="1"/>
  <c r="N150" i="1" s="1"/>
  <c r="F4" i="9" s="1"/>
  <c r="U149" i="1"/>
  <c r="U150" i="1" s="1"/>
  <c r="M4" i="9" s="1"/>
  <c r="W149" i="1"/>
  <c r="W150" i="1" s="1"/>
  <c r="O4" i="9" s="1"/>
  <c r="P149" i="1"/>
  <c r="P150" i="1" s="1"/>
  <c r="H4" i="9" s="1"/>
  <c r="Y145" i="1"/>
  <c r="Y146" i="1" s="1"/>
  <c r="Q3" i="9" s="1"/>
  <c r="Y89" i="1"/>
  <c r="Y90" i="1" s="1"/>
  <c r="Q4" i="6" s="1"/>
  <c r="V89" i="1"/>
  <c r="V90" i="1" s="1"/>
  <c r="N4" i="6" s="1"/>
  <c r="K89" i="1"/>
  <c r="K90" i="1" s="1"/>
  <c r="C4" i="6" s="1"/>
  <c r="AA89" i="1"/>
  <c r="AA90" i="1" s="1"/>
  <c r="S4" i="6" s="1"/>
  <c r="X89" i="1"/>
  <c r="X90" i="1" s="1"/>
  <c r="P4" i="6" s="1"/>
  <c r="Q145" i="1"/>
  <c r="Q146" i="1" s="1"/>
  <c r="I3" i="9" s="1"/>
  <c r="X145" i="1"/>
  <c r="X146" i="1" s="1"/>
  <c r="P3" i="9" s="1"/>
  <c r="V145" i="1"/>
  <c r="V146" i="1" s="1"/>
  <c r="N3" i="9" s="1"/>
  <c r="S145" i="1"/>
  <c r="S146" i="1" s="1"/>
  <c r="K3" i="9" s="1"/>
  <c r="J145" i="1"/>
  <c r="J146" i="1" s="1"/>
  <c r="B3" i="9" s="1"/>
  <c r="J89" i="1"/>
  <c r="J90" i="1" s="1"/>
  <c r="B4" i="6" s="1"/>
  <c r="Z89" i="1"/>
  <c r="Z90" i="1" s="1"/>
  <c r="R4" i="6" s="1"/>
  <c r="O89" i="1"/>
  <c r="O90" i="1" s="1"/>
  <c r="G4" i="6" s="1"/>
  <c r="M145" i="1"/>
  <c r="M146" i="1" s="1"/>
  <c r="E3" i="9" s="1"/>
  <c r="T145" i="1"/>
  <c r="T146" i="1" s="1"/>
  <c r="L3" i="9" s="1"/>
  <c r="Y149" i="1"/>
  <c r="Y150" i="1" s="1"/>
  <c r="Q4" i="9" s="1"/>
  <c r="V149" i="1"/>
  <c r="V150" i="1" s="1"/>
  <c r="N4" i="9" s="1"/>
  <c r="O149" i="1"/>
  <c r="O150" i="1" s="1"/>
  <c r="G4" i="9" s="1"/>
  <c r="Q149" i="1"/>
  <c r="Q150" i="1" s="1"/>
  <c r="I4" i="9" s="1"/>
  <c r="AA165" i="1"/>
  <c r="AA166" i="1" s="1"/>
  <c r="S3" i="10" s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P165" i="1" l="1"/>
  <c r="P166" i="1" s="1"/>
  <c r="H3" i="10" s="1"/>
  <c r="M165" i="1"/>
  <c r="M166" i="1" s="1"/>
  <c r="E3" i="10" s="1"/>
  <c r="R165" i="1"/>
  <c r="R166" i="1" s="1"/>
  <c r="J3" i="10" s="1"/>
  <c r="O165" i="1"/>
  <c r="O166" i="1" s="1"/>
  <c r="G3" i="10" s="1"/>
  <c r="Q165" i="1"/>
  <c r="Q166" i="1" s="1"/>
  <c r="I3" i="10" s="1"/>
  <c r="X165" i="1"/>
  <c r="X166" i="1" s="1"/>
  <c r="P3" i="10" s="1"/>
  <c r="V165" i="1"/>
  <c r="V166" i="1" s="1"/>
  <c r="N3" i="10" s="1"/>
  <c r="S165" i="1"/>
  <c r="S166" i="1" s="1"/>
  <c r="K3" i="10" s="1"/>
  <c r="P173" i="1"/>
  <c r="P174" i="1" s="1"/>
  <c r="H5" i="10" s="1"/>
  <c r="Q173" i="1"/>
  <c r="Q174" i="1" s="1"/>
  <c r="I5" i="10" s="1"/>
  <c r="N173" i="1"/>
  <c r="N174" i="1" s="1"/>
  <c r="F5" i="10" s="1"/>
  <c r="K173" i="1"/>
  <c r="K174" i="1" s="1"/>
  <c r="C5" i="10" s="1"/>
  <c r="M173" i="1"/>
  <c r="M174" i="1" s="1"/>
  <c r="E5" i="10" s="1"/>
  <c r="J173" i="1"/>
  <c r="J174" i="1" s="1"/>
  <c r="B5" i="10" s="1"/>
  <c r="AA173" i="1"/>
  <c r="AA174" i="1" s="1"/>
  <c r="S5" i="10" s="1"/>
  <c r="L173" i="1"/>
  <c r="L174" i="1" s="1"/>
  <c r="D5" i="10" s="1"/>
  <c r="U173" i="1"/>
  <c r="U174" i="1" s="1"/>
  <c r="M5" i="10" s="1"/>
  <c r="R173" i="1"/>
  <c r="R174" i="1" s="1"/>
  <c r="J5" i="10" s="1"/>
  <c r="O173" i="1"/>
  <c r="O174" i="1" s="1"/>
  <c r="G5" i="10" s="1"/>
  <c r="X173" i="1"/>
  <c r="X174" i="1" s="1"/>
  <c r="P5" i="10" s="1"/>
  <c r="Y173" i="1"/>
  <c r="Y174" i="1" s="1"/>
  <c r="Q5" i="10" s="1"/>
  <c r="V173" i="1"/>
  <c r="V174" i="1" s="1"/>
  <c r="N5" i="10" s="1"/>
  <c r="S173" i="1"/>
  <c r="S174" i="1" s="1"/>
  <c r="K5" i="10" s="1"/>
  <c r="T173" i="1"/>
  <c r="T174" i="1" s="1"/>
  <c r="L5" i="10" s="1"/>
  <c r="Z173" i="1"/>
  <c r="Z174" i="1" s="1"/>
  <c r="R5" i="10" s="1"/>
  <c r="W173" i="1"/>
  <c r="W174" i="1" s="1"/>
  <c r="O5" i="10" s="1"/>
  <c r="L165" i="1"/>
  <c r="L166" i="1" s="1"/>
  <c r="D3" i="10" s="1"/>
  <c r="U165" i="1"/>
  <c r="U166" i="1" s="1"/>
  <c r="M3" i="10" s="1"/>
  <c r="J165" i="1"/>
  <c r="J166" i="1" s="1"/>
  <c r="B3" i="10" s="1"/>
  <c r="Z165" i="1"/>
  <c r="Z166" i="1" s="1"/>
  <c r="R3" i="10" s="1"/>
  <c r="W165" i="1"/>
  <c r="W166" i="1" s="1"/>
  <c r="O3" i="10" s="1"/>
  <c r="O169" i="1"/>
  <c r="O170" i="1" s="1"/>
  <c r="G4" i="10" s="1"/>
  <c r="S169" i="1"/>
  <c r="S170" i="1" s="1"/>
  <c r="K4" i="10" s="1"/>
  <c r="R169" i="1"/>
  <c r="R170" i="1" s="1"/>
  <c r="J4" i="10" s="1"/>
  <c r="T169" i="1"/>
  <c r="T170" i="1" s="1"/>
  <c r="L4" i="10" s="1"/>
  <c r="U169" i="1"/>
  <c r="U170" i="1" s="1"/>
  <c r="M4" i="10" s="1"/>
  <c r="K169" i="1"/>
  <c r="K170" i="1" s="1"/>
  <c r="C4" i="10" s="1"/>
  <c r="V169" i="1"/>
  <c r="V170" i="1" s="1"/>
  <c r="N4" i="10" s="1"/>
  <c r="L169" i="1"/>
  <c r="L170" i="1" s="1"/>
  <c r="D4" i="10" s="1"/>
  <c r="X169" i="1"/>
  <c r="X170" i="1" s="1"/>
  <c r="P4" i="10" s="1"/>
  <c r="M169" i="1"/>
  <c r="M170" i="1" s="1"/>
  <c r="E4" i="10" s="1"/>
  <c r="Y169" i="1"/>
  <c r="Y170" i="1" s="1"/>
  <c r="Q4" i="10" s="1"/>
  <c r="J169" i="1"/>
  <c r="J170" i="1" s="1"/>
  <c r="B4" i="10" s="1"/>
  <c r="Z169" i="1"/>
  <c r="Z170" i="1" s="1"/>
  <c r="R4" i="10" s="1"/>
  <c r="P169" i="1"/>
  <c r="P170" i="1" s="1"/>
  <c r="H4" i="10" s="1"/>
  <c r="W169" i="1"/>
  <c r="W170" i="1" s="1"/>
  <c r="O4" i="10" s="1"/>
  <c r="AA169" i="1"/>
  <c r="AA170" i="1" s="1"/>
  <c r="S4" i="10" s="1"/>
  <c r="Q169" i="1"/>
  <c r="Q170" i="1" s="1"/>
  <c r="I4" i="10" s="1"/>
  <c r="N169" i="1"/>
  <c r="N170" i="1" s="1"/>
  <c r="F4" i="10" s="1"/>
  <c r="T165" i="1"/>
  <c r="T166" i="1" s="1"/>
  <c r="L3" i="10" s="1"/>
  <c r="Y165" i="1"/>
  <c r="Y166" i="1" s="1"/>
  <c r="Q3" i="10" s="1"/>
  <c r="N165" i="1"/>
  <c r="N166" i="1" s="1"/>
  <c r="F3" i="10" s="1"/>
  <c r="K165" i="1"/>
  <c r="K166" i="1" s="1"/>
  <c r="C3" i="10" s="1"/>
  <c r="Y177" i="1"/>
  <c r="Y178" i="1" s="1"/>
  <c r="Q6" i="10" s="1"/>
  <c r="U177" i="1"/>
  <c r="U178" i="1" s="1"/>
  <c r="M6" i="10" s="1"/>
  <c r="K177" i="1"/>
  <c r="K178" i="1" s="1"/>
  <c r="C6" i="10" s="1"/>
  <c r="P177" i="1"/>
  <c r="P178" i="1" s="1"/>
  <c r="H6" i="10" s="1"/>
  <c r="J177" i="1"/>
  <c r="J178" i="1" s="1"/>
  <c r="B6" i="10" s="1"/>
  <c r="O177" i="1"/>
  <c r="O178" i="1" s="1"/>
  <c r="G6" i="10" s="1"/>
  <c r="V177" i="1"/>
  <c r="V178" i="1" s="1"/>
  <c r="N6" i="10" s="1"/>
  <c r="Q177" i="1"/>
  <c r="Q178" i="1" s="1"/>
  <c r="I6" i="10" s="1"/>
  <c r="M177" i="1"/>
  <c r="M178" i="1" s="1"/>
  <c r="E6" i="10" s="1"/>
  <c r="T177" i="1"/>
  <c r="T178" i="1" s="1"/>
  <c r="L6" i="10" s="1"/>
  <c r="N177" i="1"/>
  <c r="N178" i="1" s="1"/>
  <c r="F6" i="10" s="1"/>
  <c r="W177" i="1"/>
  <c r="W178" i="1" s="1"/>
  <c r="O6" i="10" s="1"/>
  <c r="AA177" i="1"/>
  <c r="AA178" i="1" s="1"/>
  <c r="S6" i="10" s="1"/>
  <c r="X177" i="1"/>
  <c r="X178" i="1" s="1"/>
  <c r="P6" i="10" s="1"/>
  <c r="R177" i="1"/>
  <c r="R178" i="1" s="1"/>
  <c r="J6" i="10" s="1"/>
  <c r="Z177" i="1"/>
  <c r="Z178" i="1" s="1"/>
  <c r="R6" i="10" s="1"/>
  <c r="S177" i="1"/>
  <c r="S178" i="1" s="1"/>
  <c r="K6" i="10" s="1"/>
  <c r="L177" i="1"/>
  <c r="L178" i="1" s="1"/>
  <c r="D6" i="10" s="1"/>
  <c r="Y125" i="1"/>
  <c r="Y126" i="1" s="1"/>
  <c r="Q3" i="8" s="1"/>
  <c r="Z125" i="1"/>
  <c r="Z126" i="1" s="1"/>
  <c r="R3" i="8" s="1"/>
  <c r="P125" i="1"/>
  <c r="P126" i="1" s="1"/>
  <c r="H3" i="8" s="1"/>
  <c r="K125" i="1"/>
  <c r="K126" i="1" s="1"/>
  <c r="C3" i="8" s="1"/>
  <c r="Q125" i="1"/>
  <c r="Q126" i="1" s="1"/>
  <c r="I3" i="8" s="1"/>
  <c r="J125" i="1"/>
  <c r="J126" i="1" s="1"/>
  <c r="B3" i="8" s="1"/>
  <c r="W125" i="1"/>
  <c r="W126" i="1" s="1"/>
  <c r="O3" i="8" s="1"/>
  <c r="X125" i="1"/>
  <c r="X126" i="1" s="1"/>
  <c r="P3" i="8" s="1"/>
  <c r="V125" i="1"/>
  <c r="V126" i="1" s="1"/>
  <c r="N3" i="8" s="1"/>
  <c r="AA125" i="1"/>
  <c r="AA126" i="1" s="1"/>
  <c r="S3" i="8" s="1"/>
  <c r="L125" i="1"/>
  <c r="L126" i="1" s="1"/>
  <c r="D3" i="8" s="1"/>
  <c r="M125" i="1"/>
  <c r="M126" i="1" s="1"/>
  <c r="E3" i="8" s="1"/>
  <c r="O125" i="1"/>
  <c r="O126" i="1" s="1"/>
  <c r="G3" i="8" s="1"/>
  <c r="T125" i="1"/>
  <c r="T126" i="1" s="1"/>
  <c r="L3" i="8" s="1"/>
  <c r="N125" i="1"/>
  <c r="N126" i="1" s="1"/>
  <c r="F3" i="8" s="1"/>
  <c r="S125" i="1"/>
  <c r="S126" i="1" s="1"/>
  <c r="K3" i="8" s="1"/>
  <c r="U125" i="1"/>
  <c r="U126" i="1" s="1"/>
  <c r="M3" i="8" s="1"/>
  <c r="R125" i="1"/>
  <c r="R126" i="1" s="1"/>
  <c r="J3" i="8" s="1"/>
  <c r="X129" i="1"/>
  <c r="X130" i="1" s="1"/>
  <c r="P4" i="8" s="1"/>
  <c r="V129" i="1"/>
  <c r="V130" i="1" s="1"/>
  <c r="N4" i="8" s="1"/>
  <c r="AA129" i="1"/>
  <c r="AA130" i="1" s="1"/>
  <c r="S4" i="8" s="1"/>
  <c r="K129" i="1"/>
  <c r="K130" i="1" s="1"/>
  <c r="C4" i="8" s="1"/>
  <c r="U129" i="1"/>
  <c r="U130" i="1" s="1"/>
  <c r="M4" i="8" s="1"/>
  <c r="P129" i="1"/>
  <c r="P130" i="1" s="1"/>
  <c r="H4" i="8" s="1"/>
  <c r="Y129" i="1"/>
  <c r="Y130" i="1" s="1"/>
  <c r="Q4" i="8" s="1"/>
  <c r="S129" i="1"/>
  <c r="S130" i="1" s="1"/>
  <c r="K4" i="8" s="1"/>
  <c r="R129" i="1"/>
  <c r="R130" i="1" s="1"/>
  <c r="J4" i="8" s="1"/>
  <c r="L129" i="1"/>
  <c r="L130" i="1" s="1"/>
  <c r="D4" i="8" s="1"/>
  <c r="Q129" i="1"/>
  <c r="Q130" i="1" s="1"/>
  <c r="I4" i="8" s="1"/>
  <c r="J129" i="1"/>
  <c r="J130" i="1" s="1"/>
  <c r="B4" i="8" s="1"/>
  <c r="T129" i="1"/>
  <c r="T130" i="1" s="1"/>
  <c r="L4" i="8" s="1"/>
  <c r="N129" i="1"/>
  <c r="N130" i="1" s="1"/>
  <c r="F4" i="8" s="1"/>
  <c r="W129" i="1"/>
  <c r="W130" i="1" s="1"/>
  <c r="O4" i="8" s="1"/>
  <c r="Z129" i="1"/>
  <c r="Z130" i="1" s="1"/>
  <c r="R4" i="8" s="1"/>
  <c r="M129" i="1"/>
  <c r="M130" i="1" s="1"/>
  <c r="E4" i="8" s="1"/>
  <c r="O129" i="1"/>
  <c r="O130" i="1" s="1"/>
  <c r="G4" i="8" s="1"/>
  <c r="AA133" i="1"/>
  <c r="AA134" i="1" s="1"/>
  <c r="S5" i="8" s="1"/>
  <c r="K133" i="1"/>
  <c r="K134" i="1" s="1"/>
  <c r="C5" i="8" s="1"/>
  <c r="T133" i="1"/>
  <c r="T134" i="1" s="1"/>
  <c r="L5" i="8" s="1"/>
  <c r="R133" i="1"/>
  <c r="R134" i="1" s="1"/>
  <c r="J5" i="8" s="1"/>
  <c r="M133" i="1"/>
  <c r="M134" i="1" s="1"/>
  <c r="E5" i="8" s="1"/>
  <c r="S133" i="1"/>
  <c r="S134" i="1" s="1"/>
  <c r="K5" i="8" s="1"/>
  <c r="Q133" i="1"/>
  <c r="Q134" i="1" s="1"/>
  <c r="I5" i="8" s="1"/>
  <c r="Z133" i="1"/>
  <c r="Z134" i="1" s="1"/>
  <c r="R5" i="8" s="1"/>
  <c r="J133" i="1"/>
  <c r="J134" i="1" s="1"/>
  <c r="B5" i="8" s="1"/>
  <c r="V133" i="1"/>
  <c r="V134" i="1" s="1"/>
  <c r="N5" i="8" s="1"/>
  <c r="W133" i="1"/>
  <c r="W134" i="1" s="1"/>
  <c r="O5" i="8" s="1"/>
  <c r="Y133" i="1"/>
  <c r="Y134" i="1" s="1"/>
  <c r="Q5" i="8" s="1"/>
  <c r="L133" i="1"/>
  <c r="L134" i="1" s="1"/>
  <c r="D5" i="8" s="1"/>
  <c r="N133" i="1"/>
  <c r="N134" i="1" s="1"/>
  <c r="F5" i="8" s="1"/>
  <c r="P133" i="1"/>
  <c r="P134" i="1" s="1"/>
  <c r="H5" i="8" s="1"/>
  <c r="O133" i="1"/>
  <c r="O134" i="1" s="1"/>
  <c r="G5" i="8" s="1"/>
  <c r="X133" i="1"/>
  <c r="X134" i="1" s="1"/>
  <c r="P5" i="8" s="1"/>
  <c r="U133" i="1"/>
  <c r="U134" i="1" s="1"/>
  <c r="M5" i="8" s="1"/>
  <c r="V137" i="1"/>
  <c r="V138" i="1" s="1"/>
  <c r="N6" i="8" s="1"/>
  <c r="T137" i="1"/>
  <c r="T138" i="1" s="1"/>
  <c r="L6" i="8" s="1"/>
  <c r="Y137" i="1"/>
  <c r="Y138" i="1" s="1"/>
  <c r="Q6" i="8" s="1"/>
  <c r="X137" i="1"/>
  <c r="X138" i="1" s="1"/>
  <c r="P6" i="8" s="1"/>
  <c r="K137" i="1"/>
  <c r="K138" i="1" s="1"/>
  <c r="C6" i="8" s="1"/>
  <c r="N137" i="1"/>
  <c r="N138" i="1" s="1"/>
  <c r="F6" i="8" s="1"/>
  <c r="W137" i="1"/>
  <c r="W138" i="1" s="1"/>
  <c r="O6" i="8" s="1"/>
  <c r="Q137" i="1"/>
  <c r="Q138" i="1" s="1"/>
  <c r="I6" i="8" s="1"/>
  <c r="AA137" i="1"/>
  <c r="AA138" i="1" s="1"/>
  <c r="S6" i="8" s="1"/>
  <c r="Z137" i="1"/>
  <c r="Z138" i="1" s="1"/>
  <c r="R6" i="8" s="1"/>
  <c r="O137" i="1"/>
  <c r="O138" i="1" s="1"/>
  <c r="G6" i="8" s="1"/>
  <c r="S137" i="1"/>
  <c r="S138" i="1" s="1"/>
  <c r="K6" i="8" s="1"/>
  <c r="R137" i="1"/>
  <c r="R138" i="1" s="1"/>
  <c r="J6" i="8" s="1"/>
  <c r="L137" i="1"/>
  <c r="L138" i="1" s="1"/>
  <c r="D6" i="8" s="1"/>
  <c r="U137" i="1"/>
  <c r="U138" i="1" s="1"/>
  <c r="M6" i="8" s="1"/>
  <c r="P137" i="1"/>
  <c r="P138" i="1" s="1"/>
  <c r="H6" i="8" s="1"/>
  <c r="J137" i="1"/>
  <c r="J138" i="1" s="1"/>
  <c r="B6" i="8" s="1"/>
  <c r="M137" i="1"/>
  <c r="M138" i="1" s="1"/>
  <c r="E6" i="8" s="1"/>
  <c r="W105" i="1"/>
  <c r="W106" i="1" s="1"/>
  <c r="O3" i="7" s="1"/>
  <c r="L105" i="1"/>
  <c r="L106" i="1" s="1"/>
  <c r="D3" i="7" s="1"/>
  <c r="Q105" i="1"/>
  <c r="Q106" i="1" s="1"/>
  <c r="I3" i="7" s="1"/>
  <c r="Z105" i="1"/>
  <c r="Z106" i="1" s="1"/>
  <c r="R3" i="7" s="1"/>
  <c r="M105" i="1"/>
  <c r="M106" i="1" s="1"/>
  <c r="E3" i="7" s="1"/>
  <c r="Y105" i="1"/>
  <c r="Y106" i="1" s="1"/>
  <c r="Q3" i="7" s="1"/>
  <c r="K105" i="1"/>
  <c r="K106" i="1" s="1"/>
  <c r="C3" i="7" s="1"/>
  <c r="AA105" i="1"/>
  <c r="AA106" i="1" s="1"/>
  <c r="S3" i="7" s="1"/>
  <c r="P105" i="1"/>
  <c r="P106" i="1" s="1"/>
  <c r="H3" i="7" s="1"/>
  <c r="N105" i="1"/>
  <c r="N106" i="1" s="1"/>
  <c r="F3" i="7" s="1"/>
  <c r="U105" i="1"/>
  <c r="U106" i="1" s="1"/>
  <c r="M3" i="7" s="1"/>
  <c r="S105" i="1"/>
  <c r="S106" i="1" s="1"/>
  <c r="K3" i="7" s="1"/>
  <c r="O105" i="1"/>
  <c r="O106" i="1" s="1"/>
  <c r="G3" i="7" s="1"/>
  <c r="R105" i="1"/>
  <c r="R106" i="1" s="1"/>
  <c r="J3" i="7" s="1"/>
  <c r="T105" i="1"/>
  <c r="T106" i="1" s="1"/>
  <c r="L3" i="7" s="1"/>
  <c r="V105" i="1"/>
  <c r="V106" i="1" s="1"/>
  <c r="N3" i="7" s="1"/>
  <c r="J105" i="1"/>
  <c r="J106" i="1" s="1"/>
  <c r="B3" i="7" s="1"/>
  <c r="X105" i="1"/>
  <c r="X106" i="1" s="1"/>
  <c r="P3" i="7" s="1"/>
  <c r="O113" i="1"/>
  <c r="O114" i="1" s="1"/>
  <c r="G5" i="7" s="1"/>
  <c r="Z113" i="1"/>
  <c r="Z114" i="1" s="1"/>
  <c r="R5" i="7" s="1"/>
  <c r="J113" i="1"/>
  <c r="J114" i="1" s="1"/>
  <c r="B5" i="7" s="1"/>
  <c r="Q113" i="1"/>
  <c r="Q114" i="1" s="1"/>
  <c r="I5" i="7" s="1"/>
  <c r="N113" i="1"/>
  <c r="N114" i="1" s="1"/>
  <c r="F5" i="7" s="1"/>
  <c r="AA113" i="1"/>
  <c r="AA114" i="1" s="1"/>
  <c r="S5" i="7" s="1"/>
  <c r="K113" i="1"/>
  <c r="K114" i="1" s="1"/>
  <c r="C5" i="7" s="1"/>
  <c r="V113" i="1"/>
  <c r="V114" i="1" s="1"/>
  <c r="N5" i="7" s="1"/>
  <c r="L113" i="1"/>
  <c r="L114" i="1" s="1"/>
  <c r="D5" i="7" s="1"/>
  <c r="M113" i="1"/>
  <c r="M114" i="1" s="1"/>
  <c r="E5" i="7" s="1"/>
  <c r="P113" i="1"/>
  <c r="P114" i="1" s="1"/>
  <c r="H5" i="7" s="1"/>
  <c r="W113" i="1"/>
  <c r="W114" i="1" s="1"/>
  <c r="O5" i="7" s="1"/>
  <c r="X113" i="1"/>
  <c r="X114" i="1" s="1"/>
  <c r="P5" i="7" s="1"/>
  <c r="R113" i="1"/>
  <c r="R114" i="1" s="1"/>
  <c r="J5" i="7" s="1"/>
  <c r="Y113" i="1"/>
  <c r="Y114" i="1" s="1"/>
  <c r="Q5" i="7" s="1"/>
  <c r="T113" i="1"/>
  <c r="T114" i="1" s="1"/>
  <c r="L5" i="7" s="1"/>
  <c r="S113" i="1"/>
  <c r="S114" i="1" s="1"/>
  <c r="K5" i="7" s="1"/>
  <c r="U113" i="1"/>
  <c r="U114" i="1" s="1"/>
  <c r="M5" i="7" s="1"/>
  <c r="L109" i="1"/>
  <c r="L110" i="1" s="1"/>
  <c r="D4" i="7" s="1"/>
  <c r="W109" i="1"/>
  <c r="W110" i="1" s="1"/>
  <c r="O4" i="7" s="1"/>
  <c r="U109" i="1"/>
  <c r="U110" i="1" s="1"/>
  <c r="M4" i="7" s="1"/>
  <c r="R109" i="1"/>
  <c r="R110" i="1" s="1"/>
  <c r="J4" i="7" s="1"/>
  <c r="AA109" i="1"/>
  <c r="AA110" i="1" s="1"/>
  <c r="S4" i="7" s="1"/>
  <c r="X109" i="1"/>
  <c r="X110" i="1" s="1"/>
  <c r="P4" i="7" s="1"/>
  <c r="Y109" i="1"/>
  <c r="Y110" i="1" s="1"/>
  <c r="Q4" i="7" s="1"/>
  <c r="S109" i="1"/>
  <c r="S110" i="1" s="1"/>
  <c r="K4" i="7" s="1"/>
  <c r="Q109" i="1"/>
  <c r="Q110" i="1" s="1"/>
  <c r="I4" i="7" s="1"/>
  <c r="N109" i="1"/>
  <c r="N110" i="1" s="1"/>
  <c r="F4" i="7" s="1"/>
  <c r="V109" i="1"/>
  <c r="V110" i="1" s="1"/>
  <c r="N4" i="7" s="1"/>
  <c r="T109" i="1"/>
  <c r="T110" i="1" s="1"/>
  <c r="L4" i="7" s="1"/>
  <c r="M109" i="1"/>
  <c r="M110" i="1" s="1"/>
  <c r="E4" i="7" s="1"/>
  <c r="O109" i="1"/>
  <c r="O110" i="1" s="1"/>
  <c r="G4" i="7" s="1"/>
  <c r="Z109" i="1"/>
  <c r="Z110" i="1" s="1"/>
  <c r="R4" i="7" s="1"/>
  <c r="J109" i="1"/>
  <c r="J110" i="1" s="1"/>
  <c r="B4" i="7" s="1"/>
  <c r="P109" i="1"/>
  <c r="P110" i="1" s="1"/>
  <c r="H4" i="7" s="1"/>
  <c r="K109" i="1"/>
  <c r="K110" i="1" s="1"/>
  <c r="C4" i="7" s="1"/>
  <c r="Z117" i="1"/>
  <c r="Z118" i="1" s="1"/>
  <c r="R6" i="7" s="1"/>
  <c r="O117" i="1"/>
  <c r="O118" i="1" s="1"/>
  <c r="G6" i="7" s="1"/>
  <c r="T117" i="1"/>
  <c r="T118" i="1" s="1"/>
  <c r="L6" i="7" s="1"/>
  <c r="Y117" i="1"/>
  <c r="Y118" i="1" s="1"/>
  <c r="Q6" i="7" s="1"/>
  <c r="R117" i="1"/>
  <c r="R118" i="1" s="1"/>
  <c r="J6" i="7" s="1"/>
  <c r="W117" i="1"/>
  <c r="W118" i="1" s="1"/>
  <c r="O6" i="7" s="1"/>
  <c r="K117" i="1"/>
  <c r="K118" i="1" s="1"/>
  <c r="C6" i="7" s="1"/>
  <c r="X117" i="1"/>
  <c r="X118" i="1" s="1"/>
  <c r="P6" i="7" s="1"/>
  <c r="M117" i="1"/>
  <c r="M118" i="1" s="1"/>
  <c r="E6" i="7" s="1"/>
  <c r="V117" i="1"/>
  <c r="V118" i="1" s="1"/>
  <c r="N6" i="7" s="1"/>
  <c r="U117" i="1"/>
  <c r="U118" i="1" s="1"/>
  <c r="M6" i="7" s="1"/>
  <c r="S117" i="1"/>
  <c r="S118" i="1" s="1"/>
  <c r="K6" i="7" s="1"/>
  <c r="L117" i="1"/>
  <c r="L118" i="1" s="1"/>
  <c r="D6" i="7" s="1"/>
  <c r="Q117" i="1"/>
  <c r="Q118" i="1" s="1"/>
  <c r="I6" i="7" s="1"/>
  <c r="J117" i="1"/>
  <c r="J118" i="1" s="1"/>
  <c r="B6" i="7" s="1"/>
  <c r="AA117" i="1"/>
  <c r="AA118" i="1" s="1"/>
  <c r="S6" i="7" s="1"/>
  <c r="P117" i="1"/>
  <c r="P118" i="1" s="1"/>
  <c r="H6" i="7" s="1"/>
  <c r="N117" i="1"/>
  <c r="N118" i="1" s="1"/>
  <c r="F6" i="7" s="1"/>
  <c r="W65" i="1"/>
  <c r="W66" i="1" s="1"/>
  <c r="O3" i="5" s="1"/>
  <c r="Z65" i="1"/>
  <c r="Z66" i="1" s="1"/>
  <c r="R3" i="5" s="1"/>
  <c r="X65" i="1"/>
  <c r="X66" i="1" s="1"/>
  <c r="P3" i="5" s="1"/>
  <c r="U65" i="1"/>
  <c r="U66" i="1" s="1"/>
  <c r="M3" i="5" s="1"/>
  <c r="AA65" i="1"/>
  <c r="AA66" i="1" s="1"/>
  <c r="S3" i="5" s="1"/>
  <c r="L65" i="1"/>
  <c r="L66" i="1" s="1"/>
  <c r="D3" i="5" s="1"/>
  <c r="J65" i="1"/>
  <c r="J66" i="1" s="1"/>
  <c r="B3" i="5" s="1"/>
  <c r="M65" i="1"/>
  <c r="M66" i="1" s="1"/>
  <c r="E3" i="5" s="1"/>
  <c r="T65" i="1"/>
  <c r="T66" i="1" s="1"/>
  <c r="L3" i="5" s="1"/>
  <c r="Q65" i="1"/>
  <c r="Q66" i="1" s="1"/>
  <c r="I3" i="5" s="1"/>
  <c r="K65" i="1"/>
  <c r="K66" i="1" s="1"/>
  <c r="C3" i="5" s="1"/>
  <c r="R65" i="1"/>
  <c r="R66" i="1" s="1"/>
  <c r="J3" i="5" s="1"/>
  <c r="Y65" i="1"/>
  <c r="Y66" i="1" s="1"/>
  <c r="Q3" i="5" s="1"/>
  <c r="O65" i="1"/>
  <c r="O66" i="1" s="1"/>
  <c r="G3" i="5" s="1"/>
  <c r="P65" i="1"/>
  <c r="P66" i="1" s="1"/>
  <c r="H3" i="5" s="1"/>
  <c r="N65" i="1"/>
  <c r="N66" i="1" s="1"/>
  <c r="F3" i="5" s="1"/>
  <c r="S65" i="1"/>
  <c r="S66" i="1" s="1"/>
  <c r="K3" i="5" s="1"/>
  <c r="V65" i="1"/>
  <c r="V66" i="1" s="1"/>
  <c r="N3" i="5" s="1"/>
  <c r="L69" i="1"/>
  <c r="L70" i="1" s="1"/>
  <c r="D4" i="5" s="1"/>
  <c r="S69" i="1"/>
  <c r="S70" i="1" s="1"/>
  <c r="K4" i="5" s="1"/>
  <c r="Q69" i="1"/>
  <c r="Q70" i="1" s="1"/>
  <c r="I4" i="5" s="1"/>
  <c r="N69" i="1"/>
  <c r="N70" i="1" s="1"/>
  <c r="F4" i="5" s="1"/>
  <c r="M69" i="1"/>
  <c r="M70" i="1" s="1"/>
  <c r="E4" i="5" s="1"/>
  <c r="Z69" i="1"/>
  <c r="Z70" i="1" s="1"/>
  <c r="R4" i="5" s="1"/>
  <c r="T69" i="1"/>
  <c r="T70" i="1" s="1"/>
  <c r="L4" i="5" s="1"/>
  <c r="AA69" i="1"/>
  <c r="AA70" i="1" s="1"/>
  <c r="S4" i="5" s="1"/>
  <c r="K69" i="1"/>
  <c r="K70" i="1" s="1"/>
  <c r="C4" i="5" s="1"/>
  <c r="U69" i="1"/>
  <c r="U70" i="1" s="1"/>
  <c r="M4" i="5" s="1"/>
  <c r="Y69" i="1"/>
  <c r="Y70" i="1" s="1"/>
  <c r="Q4" i="5" s="1"/>
  <c r="X69" i="1"/>
  <c r="X70" i="1" s="1"/>
  <c r="P4" i="5" s="1"/>
  <c r="O69" i="1"/>
  <c r="O70" i="1" s="1"/>
  <c r="G4" i="5" s="1"/>
  <c r="J69" i="1"/>
  <c r="J70" i="1" s="1"/>
  <c r="B4" i="5" s="1"/>
  <c r="V69" i="1"/>
  <c r="V70" i="1" s="1"/>
  <c r="N4" i="5" s="1"/>
  <c r="P69" i="1"/>
  <c r="P70" i="1" s="1"/>
  <c r="H4" i="5" s="1"/>
  <c r="W69" i="1"/>
  <c r="W70" i="1" s="1"/>
  <c r="O4" i="5" s="1"/>
  <c r="R69" i="1"/>
  <c r="R70" i="1" s="1"/>
  <c r="J4" i="5" s="1"/>
  <c r="O73" i="1"/>
  <c r="O74" i="1" s="1"/>
  <c r="G5" i="5" s="1"/>
  <c r="R73" i="1"/>
  <c r="R74" i="1" s="1"/>
  <c r="J5" i="5" s="1"/>
  <c r="P73" i="1"/>
  <c r="P74" i="1" s="1"/>
  <c r="H5" i="5" s="1"/>
  <c r="M73" i="1"/>
  <c r="M74" i="1" s="1"/>
  <c r="E5" i="5" s="1"/>
  <c r="AA73" i="1"/>
  <c r="AA74" i="1" s="1"/>
  <c r="S5" i="5" s="1"/>
  <c r="N73" i="1"/>
  <c r="N74" i="1" s="1"/>
  <c r="F5" i="5" s="1"/>
  <c r="T73" i="1"/>
  <c r="T74" i="1" s="1"/>
  <c r="L5" i="5" s="1"/>
  <c r="Z73" i="1"/>
  <c r="Z74" i="1" s="1"/>
  <c r="R5" i="5" s="1"/>
  <c r="J73" i="1"/>
  <c r="J74" i="1" s="1"/>
  <c r="B5" i="5" s="1"/>
  <c r="L73" i="1"/>
  <c r="L74" i="1" s="1"/>
  <c r="D5" i="5" s="1"/>
  <c r="V73" i="1"/>
  <c r="V74" i="1" s="1"/>
  <c r="N5" i="5" s="1"/>
  <c r="Q73" i="1"/>
  <c r="Q74" i="1" s="1"/>
  <c r="I5" i="5" s="1"/>
  <c r="K73" i="1"/>
  <c r="K74" i="1" s="1"/>
  <c r="C5" i="5" s="1"/>
  <c r="Y73" i="1"/>
  <c r="Y74" i="1" s="1"/>
  <c r="Q5" i="5" s="1"/>
  <c r="W73" i="1"/>
  <c r="W74" i="1" s="1"/>
  <c r="O5" i="5" s="1"/>
  <c r="U73" i="1"/>
  <c r="U74" i="1" s="1"/>
  <c r="M5" i="5" s="1"/>
  <c r="S73" i="1"/>
  <c r="S74" i="1" s="1"/>
  <c r="K5" i="5" s="1"/>
  <c r="X73" i="1"/>
  <c r="X74" i="1" s="1"/>
  <c r="P5" i="5" s="1"/>
  <c r="W77" i="1"/>
  <c r="W78" i="1" s="1"/>
  <c r="O6" i="5" s="1"/>
  <c r="K77" i="1"/>
  <c r="K78" i="1" s="1"/>
  <c r="C6" i="5" s="1"/>
  <c r="T77" i="1"/>
  <c r="T78" i="1" s="1"/>
  <c r="L6" i="5" s="1"/>
  <c r="Y77" i="1"/>
  <c r="Y78" i="1" s="1"/>
  <c r="Q6" i="5" s="1"/>
  <c r="V77" i="1"/>
  <c r="V78" i="1" s="1"/>
  <c r="N6" i="5" s="1"/>
  <c r="M77" i="1"/>
  <c r="M78" i="1" s="1"/>
  <c r="E6" i="5" s="1"/>
  <c r="J77" i="1"/>
  <c r="J78" i="1" s="1"/>
  <c r="B6" i="5" s="1"/>
  <c r="L77" i="1"/>
  <c r="L78" i="1" s="1"/>
  <c r="D6" i="5" s="1"/>
  <c r="Z77" i="1"/>
  <c r="Z78" i="1" s="1"/>
  <c r="R6" i="5" s="1"/>
  <c r="P77" i="1"/>
  <c r="P78" i="1" s="1"/>
  <c r="H6" i="5" s="1"/>
  <c r="AA77" i="1"/>
  <c r="AA78" i="1" s="1"/>
  <c r="S6" i="5" s="1"/>
  <c r="X77" i="1"/>
  <c r="X78" i="1" s="1"/>
  <c r="P6" i="5" s="1"/>
  <c r="S77" i="1"/>
  <c r="S78" i="1" s="1"/>
  <c r="K6" i="5" s="1"/>
  <c r="Q77" i="1"/>
  <c r="Q78" i="1" s="1"/>
  <c r="I6" i="5" s="1"/>
  <c r="N77" i="1"/>
  <c r="N78" i="1" s="1"/>
  <c r="F6" i="5" s="1"/>
  <c r="O77" i="1"/>
  <c r="O78" i="1" s="1"/>
  <c r="G6" i="5" s="1"/>
  <c r="U77" i="1"/>
  <c r="U78" i="1" s="1"/>
  <c r="M6" i="5" s="1"/>
  <c r="R77" i="1"/>
  <c r="R78" i="1" s="1"/>
  <c r="J6" i="5" s="1"/>
  <c r="V45" i="1"/>
  <c r="V46" i="1" s="1"/>
  <c r="N3" i="4" s="1"/>
  <c r="S45" i="1"/>
  <c r="S46" i="1" s="1"/>
  <c r="K3" i="4" s="1"/>
  <c r="P45" i="1"/>
  <c r="P46" i="1" s="1"/>
  <c r="H3" i="4" s="1"/>
  <c r="W45" i="1"/>
  <c r="W46" i="1" s="1"/>
  <c r="O3" i="4" s="1"/>
  <c r="J45" i="1"/>
  <c r="J46" i="1" s="1"/>
  <c r="B3" i="4" s="1"/>
  <c r="AA45" i="1"/>
  <c r="AA46" i="1" s="1"/>
  <c r="S3" i="4" s="1"/>
  <c r="M45" i="1"/>
  <c r="M46" i="1" s="1"/>
  <c r="E3" i="4" s="1"/>
  <c r="N45" i="1"/>
  <c r="N46" i="1" s="1"/>
  <c r="F3" i="4" s="1"/>
  <c r="R45" i="1"/>
  <c r="R46" i="1" s="1"/>
  <c r="J3" i="4" s="1"/>
  <c r="L45" i="1"/>
  <c r="L46" i="1" s="1"/>
  <c r="D3" i="4" s="1"/>
  <c r="O45" i="1"/>
  <c r="O46" i="1" s="1"/>
  <c r="G3" i="4" s="1"/>
  <c r="Z45" i="1"/>
  <c r="Z46" i="1" s="1"/>
  <c r="R3" i="4" s="1"/>
  <c r="T45" i="1"/>
  <c r="T46" i="1" s="1"/>
  <c r="L3" i="4" s="1"/>
  <c r="Y45" i="1"/>
  <c r="Y46" i="1" s="1"/>
  <c r="Q3" i="4" s="1"/>
  <c r="X45" i="1"/>
  <c r="X46" i="1" s="1"/>
  <c r="P3" i="4" s="1"/>
  <c r="Q45" i="1"/>
  <c r="Q46" i="1" s="1"/>
  <c r="I3" i="4" s="1"/>
  <c r="K45" i="1"/>
  <c r="K46" i="1" s="1"/>
  <c r="C3" i="4" s="1"/>
  <c r="U45" i="1"/>
  <c r="U46" i="1" s="1"/>
  <c r="M3" i="4" s="1"/>
  <c r="P49" i="1"/>
  <c r="P50" i="1" s="1"/>
  <c r="H4" i="4" s="1"/>
  <c r="J49" i="1"/>
  <c r="J50" i="1" s="1"/>
  <c r="B4" i="4" s="1"/>
  <c r="O49" i="1"/>
  <c r="O50" i="1" s="1"/>
  <c r="G4" i="4" s="1"/>
  <c r="Y49" i="1"/>
  <c r="Y50" i="1" s="1"/>
  <c r="Q4" i="4" s="1"/>
  <c r="AA49" i="1"/>
  <c r="AA50" i="1" s="1"/>
  <c r="S4" i="4" s="1"/>
  <c r="Z49" i="1"/>
  <c r="Z50" i="1" s="1"/>
  <c r="R4" i="4" s="1"/>
  <c r="V49" i="1"/>
  <c r="V50" i="1" s="1"/>
  <c r="N4" i="4" s="1"/>
  <c r="R49" i="1"/>
  <c r="R50" i="1" s="1"/>
  <c r="J4" i="4" s="1"/>
  <c r="N49" i="1"/>
  <c r="N50" i="1" s="1"/>
  <c r="F4" i="4" s="1"/>
  <c r="L49" i="1"/>
  <c r="L50" i="1" s="1"/>
  <c r="D4" i="4" s="1"/>
  <c r="K49" i="1"/>
  <c r="K50" i="1" s="1"/>
  <c r="C4" i="4" s="1"/>
  <c r="U49" i="1"/>
  <c r="U50" i="1" s="1"/>
  <c r="M4" i="4" s="1"/>
  <c r="X49" i="1"/>
  <c r="X50" i="1" s="1"/>
  <c r="P4" i="4" s="1"/>
  <c r="W49" i="1"/>
  <c r="W50" i="1" s="1"/>
  <c r="O4" i="4" s="1"/>
  <c r="Q49" i="1"/>
  <c r="Q50" i="1" s="1"/>
  <c r="I4" i="4" s="1"/>
  <c r="T49" i="1"/>
  <c r="T50" i="1" s="1"/>
  <c r="L4" i="4" s="1"/>
  <c r="S49" i="1"/>
  <c r="S50" i="1" s="1"/>
  <c r="K4" i="4" s="1"/>
  <c r="M49" i="1"/>
  <c r="M50" i="1" s="1"/>
  <c r="E4" i="4" s="1"/>
  <c r="S53" i="1"/>
  <c r="S54" i="1" s="1"/>
  <c r="K5" i="4" s="1"/>
  <c r="U53" i="1"/>
  <c r="U54" i="1" s="1"/>
  <c r="M5" i="4" s="1"/>
  <c r="R53" i="1"/>
  <c r="R54" i="1" s="1"/>
  <c r="J5" i="4" s="1"/>
  <c r="X53" i="1"/>
  <c r="X54" i="1" s="1"/>
  <c r="P5" i="4" s="1"/>
  <c r="AA53" i="1"/>
  <c r="AA54" i="1" s="1"/>
  <c r="S5" i="4" s="1"/>
  <c r="Z53" i="1"/>
  <c r="Z54" i="1" s="1"/>
  <c r="R5" i="4" s="1"/>
  <c r="P53" i="1"/>
  <c r="P54" i="1" s="1"/>
  <c r="H5" i="4" s="1"/>
  <c r="Y53" i="1"/>
  <c r="Y54" i="1" s="1"/>
  <c r="Q5" i="4" s="1"/>
  <c r="V53" i="1"/>
  <c r="V54" i="1" s="1"/>
  <c r="N5" i="4" s="1"/>
  <c r="L53" i="1"/>
  <c r="L54" i="1" s="1"/>
  <c r="D5" i="4" s="1"/>
  <c r="O53" i="1"/>
  <c r="O54" i="1" s="1"/>
  <c r="G5" i="4" s="1"/>
  <c r="M53" i="1"/>
  <c r="M54" i="1" s="1"/>
  <c r="E5" i="4" s="1"/>
  <c r="N53" i="1"/>
  <c r="N54" i="1" s="1"/>
  <c r="F5" i="4" s="1"/>
  <c r="T53" i="1"/>
  <c r="T54" i="1" s="1"/>
  <c r="L5" i="4" s="1"/>
  <c r="K53" i="1"/>
  <c r="K54" i="1" s="1"/>
  <c r="C5" i="4" s="1"/>
  <c r="J53" i="1"/>
  <c r="J54" i="1" s="1"/>
  <c r="B5" i="4" s="1"/>
  <c r="W53" i="1"/>
  <c r="W54" i="1" s="1"/>
  <c r="O5" i="4" s="1"/>
  <c r="Q53" i="1"/>
  <c r="Q54" i="1" s="1"/>
  <c r="I5" i="4" s="1"/>
  <c r="W57" i="1"/>
  <c r="W58" i="1" s="1"/>
  <c r="O6" i="4" s="1"/>
  <c r="AA57" i="1"/>
  <c r="AA58" i="1" s="1"/>
  <c r="S6" i="4" s="1"/>
  <c r="P57" i="1"/>
  <c r="P58" i="1" s="1"/>
  <c r="H6" i="4" s="1"/>
  <c r="Q57" i="1"/>
  <c r="Q58" i="1" s="1"/>
  <c r="I6" i="4" s="1"/>
  <c r="J57" i="1"/>
  <c r="J58" i="1" s="1"/>
  <c r="B6" i="4" s="1"/>
  <c r="N57" i="1"/>
  <c r="N58" i="1" s="1"/>
  <c r="F6" i="4" s="1"/>
  <c r="T57" i="1"/>
  <c r="T58" i="1" s="1"/>
  <c r="L6" i="4" s="1"/>
  <c r="Y57" i="1"/>
  <c r="Y58" i="1" s="1"/>
  <c r="Q6" i="4" s="1"/>
  <c r="R57" i="1"/>
  <c r="R58" i="1" s="1"/>
  <c r="J6" i="4" s="1"/>
  <c r="Z57" i="1"/>
  <c r="Z58" i="1" s="1"/>
  <c r="R6" i="4" s="1"/>
  <c r="X57" i="1"/>
  <c r="X58" i="1" s="1"/>
  <c r="P6" i="4" s="1"/>
  <c r="V57" i="1"/>
  <c r="V58" i="1" s="1"/>
  <c r="N6" i="4" s="1"/>
  <c r="O57" i="1"/>
  <c r="O58" i="1" s="1"/>
  <c r="G6" i="4" s="1"/>
  <c r="S57" i="1"/>
  <c r="S58" i="1" s="1"/>
  <c r="K6" i="4" s="1"/>
  <c r="U57" i="1"/>
  <c r="U58" i="1" s="1"/>
  <c r="M6" i="4" s="1"/>
  <c r="K57" i="1"/>
  <c r="K58" i="1" s="1"/>
  <c r="C6" i="4" s="1"/>
  <c r="L57" i="1"/>
  <c r="L58" i="1" s="1"/>
  <c r="D6" i="4" s="1"/>
  <c r="M57" i="1"/>
  <c r="M58" i="1" s="1"/>
  <c r="E6" i="4" s="1"/>
  <c r="K5" i="1"/>
  <c r="O5" i="1"/>
  <c r="S5" i="1"/>
  <c r="W5" i="1"/>
  <c r="AA5" i="1"/>
  <c r="L5" i="1"/>
  <c r="P5" i="1"/>
  <c r="T5" i="1"/>
  <c r="X5" i="1"/>
  <c r="J5" i="1"/>
  <c r="M5" i="1"/>
  <c r="Q5" i="1"/>
  <c r="U5" i="1"/>
  <c r="Y5" i="1"/>
  <c r="Z5" i="1"/>
  <c r="N5" i="1"/>
  <c r="R5" i="1"/>
  <c r="V5" i="1"/>
  <c r="K17" i="1"/>
  <c r="O17" i="1"/>
  <c r="S17" i="1"/>
  <c r="W17" i="1"/>
  <c r="AA17" i="1"/>
  <c r="L17" i="1"/>
  <c r="P17" i="1"/>
  <c r="T17" i="1"/>
  <c r="X17" i="1"/>
  <c r="J17" i="1"/>
  <c r="M17" i="1"/>
  <c r="Q17" i="1"/>
  <c r="U17" i="1"/>
  <c r="Y17" i="1"/>
  <c r="V17" i="1"/>
  <c r="Z17" i="1"/>
  <c r="R17" i="1"/>
  <c r="N17" i="1"/>
  <c r="M13" i="1"/>
  <c r="Q13" i="1"/>
  <c r="U13" i="1"/>
  <c r="Y13" i="1"/>
  <c r="N13" i="1"/>
  <c r="R13" i="1"/>
  <c r="V13" i="1"/>
  <c r="Z13" i="1"/>
  <c r="K13" i="1"/>
  <c r="O13" i="1"/>
  <c r="S13" i="1"/>
  <c r="W13" i="1"/>
  <c r="AA13" i="1"/>
  <c r="T13" i="1"/>
  <c r="X13" i="1"/>
  <c r="L13" i="1"/>
  <c r="J13" i="1"/>
  <c r="P13" i="1"/>
  <c r="M9" i="1"/>
  <c r="Q9" i="1"/>
  <c r="U9" i="1"/>
  <c r="Y9" i="1"/>
  <c r="N9" i="1"/>
  <c r="R9" i="1"/>
  <c r="V9" i="1"/>
  <c r="Z9" i="1"/>
  <c r="K9" i="1"/>
  <c r="O9" i="1"/>
  <c r="S9" i="1"/>
  <c r="W9" i="1"/>
  <c r="AA9" i="1"/>
  <c r="X9" i="1"/>
  <c r="L9" i="1"/>
  <c r="J9" i="1"/>
  <c r="P9" i="1"/>
  <c r="T9" i="1"/>
  <c r="AD32" i="1"/>
  <c r="G21" i="16" s="1"/>
  <c r="K20" i="16" s="1"/>
  <c r="AD36" i="1"/>
  <c r="G30" i="16" s="1"/>
  <c r="K29" i="16" s="1"/>
  <c r="AD28" i="1"/>
  <c r="G12" i="16" s="1"/>
  <c r="K11" i="16" s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L37" i="1" l="1"/>
  <c r="L38" i="1" s="1"/>
  <c r="D6" i="2" s="1"/>
  <c r="P37" i="1"/>
  <c r="T37" i="1"/>
  <c r="T38" i="1" s="1"/>
  <c r="L6" i="2" s="1"/>
  <c r="X37" i="1"/>
  <c r="X38" i="1" s="1"/>
  <c r="P6" i="2" s="1"/>
  <c r="J37" i="1"/>
  <c r="J38" i="1" s="1"/>
  <c r="B6" i="2" s="1"/>
  <c r="M37" i="1"/>
  <c r="Q37" i="1"/>
  <c r="U37" i="1"/>
  <c r="U38" i="1" s="1"/>
  <c r="M6" i="2" s="1"/>
  <c r="Y37" i="1"/>
  <c r="Y38" i="1" s="1"/>
  <c r="Q6" i="2" s="1"/>
  <c r="N37" i="1"/>
  <c r="R37" i="1"/>
  <c r="R38" i="1" s="1"/>
  <c r="J6" i="2" s="1"/>
  <c r="V37" i="1"/>
  <c r="V38" i="1" s="1"/>
  <c r="N6" i="2" s="1"/>
  <c r="Z37" i="1"/>
  <c r="Z38" i="1" s="1"/>
  <c r="R6" i="2" s="1"/>
  <c r="O37" i="1"/>
  <c r="S37" i="1"/>
  <c r="W37" i="1"/>
  <c r="W38" i="1" s="1"/>
  <c r="O6" i="2" s="1"/>
  <c r="K37" i="1"/>
  <c r="AA37" i="1"/>
  <c r="M33" i="1"/>
  <c r="M34" i="1" s="1"/>
  <c r="E5" i="2" s="1"/>
  <c r="Q33" i="1"/>
  <c r="Q34" i="1" s="1"/>
  <c r="I5" i="2" s="1"/>
  <c r="U33" i="1"/>
  <c r="U34" i="1" s="1"/>
  <c r="M5" i="2" s="1"/>
  <c r="Y33" i="1"/>
  <c r="N33" i="1"/>
  <c r="R33" i="1"/>
  <c r="R34" i="1" s="1"/>
  <c r="J5" i="2" s="1"/>
  <c r="V33" i="1"/>
  <c r="V34" i="1" s="1"/>
  <c r="N5" i="2" s="1"/>
  <c r="Z33" i="1"/>
  <c r="J33" i="1"/>
  <c r="J34" i="1" s="1"/>
  <c r="B5" i="2" s="1"/>
  <c r="K33" i="1"/>
  <c r="K34" i="1" s="1"/>
  <c r="C5" i="2" s="1"/>
  <c r="O33" i="1"/>
  <c r="S33" i="1"/>
  <c r="W33" i="1"/>
  <c r="AA33" i="1"/>
  <c r="AA34" i="1" s="1"/>
  <c r="S5" i="2" s="1"/>
  <c r="P33" i="1"/>
  <c r="P34" i="1" s="1"/>
  <c r="H5" i="2" s="1"/>
  <c r="L33" i="1"/>
  <c r="T33" i="1"/>
  <c r="X33" i="1"/>
  <c r="X34" i="1" s="1"/>
  <c r="P5" i="2" s="1"/>
  <c r="K25" i="1"/>
  <c r="K26" i="1" s="1"/>
  <c r="O25" i="1"/>
  <c r="S25" i="1"/>
  <c r="S26" i="1" s="1"/>
  <c r="W25" i="1"/>
  <c r="W26" i="1" s="1"/>
  <c r="AA25" i="1"/>
  <c r="AA26" i="1" s="1"/>
  <c r="L25" i="1"/>
  <c r="P25" i="1"/>
  <c r="T25" i="1"/>
  <c r="T26" i="1" s="1"/>
  <c r="X25" i="1"/>
  <c r="X26" i="1" s="1"/>
  <c r="M25" i="1"/>
  <c r="Q25" i="1"/>
  <c r="Q26" i="1" s="1"/>
  <c r="U25" i="1"/>
  <c r="U26" i="1" s="1"/>
  <c r="Y25" i="1"/>
  <c r="R25" i="1"/>
  <c r="J25" i="1"/>
  <c r="J26" i="1" s="1"/>
  <c r="V25" i="1"/>
  <c r="V26" i="1" s="1"/>
  <c r="Z25" i="1"/>
  <c r="Z26" i="1" s="1"/>
  <c r="N25" i="1"/>
  <c r="N29" i="1"/>
  <c r="N30" i="1" s="1"/>
  <c r="F4" i="2" s="1"/>
  <c r="R29" i="1"/>
  <c r="R30" i="1" s="1"/>
  <c r="J4" i="2" s="1"/>
  <c r="V29" i="1"/>
  <c r="V30" i="1" s="1"/>
  <c r="N4" i="2" s="1"/>
  <c r="Z29" i="1"/>
  <c r="Z30" i="1" s="1"/>
  <c r="R4" i="2" s="1"/>
  <c r="K29" i="1"/>
  <c r="K30" i="1" s="1"/>
  <c r="C4" i="2" s="1"/>
  <c r="O29" i="1"/>
  <c r="O30" i="1" s="1"/>
  <c r="G4" i="2" s="1"/>
  <c r="S29" i="1"/>
  <c r="S30" i="1" s="1"/>
  <c r="K4" i="2" s="1"/>
  <c r="W29" i="1"/>
  <c r="W30" i="1" s="1"/>
  <c r="O4" i="2" s="1"/>
  <c r="AA29" i="1"/>
  <c r="AA30" i="1" s="1"/>
  <c r="S4" i="2" s="1"/>
  <c r="L29" i="1"/>
  <c r="L30" i="1" s="1"/>
  <c r="D4" i="2" s="1"/>
  <c r="P29" i="1"/>
  <c r="P30" i="1" s="1"/>
  <c r="H4" i="2" s="1"/>
  <c r="T29" i="1"/>
  <c r="T30" i="1" s="1"/>
  <c r="L4" i="2" s="1"/>
  <c r="X29" i="1"/>
  <c r="X30" i="1" s="1"/>
  <c r="P4" i="2" s="1"/>
  <c r="J29" i="1"/>
  <c r="J30" i="1" s="1"/>
  <c r="B4" i="2" s="1"/>
  <c r="Q29" i="1"/>
  <c r="Q30" i="1" s="1"/>
  <c r="I4" i="2" s="1"/>
  <c r="U29" i="1"/>
  <c r="U30" i="1" s="1"/>
  <c r="M4" i="2" s="1"/>
  <c r="Y29" i="1"/>
  <c r="Y30" i="1" s="1"/>
  <c r="Q4" i="2" s="1"/>
  <c r="M29" i="1"/>
  <c r="M30" i="1" s="1"/>
  <c r="E4" i="2" s="1"/>
  <c r="L10" i="1"/>
  <c r="D4" i="3" s="1"/>
  <c r="W10" i="1"/>
  <c r="O4" i="3" s="1"/>
  <c r="U10" i="1"/>
  <c r="M4" i="3" s="1"/>
  <c r="R10" i="1"/>
  <c r="J4" i="3" s="1"/>
  <c r="X10" i="1"/>
  <c r="P4" i="3" s="1"/>
  <c r="Y10" i="1"/>
  <c r="Q4" i="3" s="1"/>
  <c r="S10" i="1"/>
  <c r="K4" i="3" s="1"/>
  <c r="M10" i="1"/>
  <c r="E4" i="3" s="1"/>
  <c r="N10" i="1"/>
  <c r="F4" i="3" s="1"/>
  <c r="T10" i="1"/>
  <c r="L4" i="3" s="1"/>
  <c r="Q10" i="1"/>
  <c r="I4" i="3" s="1"/>
  <c r="O10" i="1"/>
  <c r="G4" i="3" s="1"/>
  <c r="Z10" i="1"/>
  <c r="R4" i="3" s="1"/>
  <c r="J10" i="1"/>
  <c r="B4" i="3" s="1"/>
  <c r="P10" i="1"/>
  <c r="H4" i="3" s="1"/>
  <c r="AA10" i="1"/>
  <c r="S4" i="3" s="1"/>
  <c r="K10" i="1"/>
  <c r="C4" i="3" s="1"/>
  <c r="V10" i="1"/>
  <c r="N4" i="3" s="1"/>
  <c r="Y6" i="1"/>
  <c r="Q3" i="3" s="1"/>
  <c r="K6" i="1"/>
  <c r="C3" i="3" s="1"/>
  <c r="AA6" i="1"/>
  <c r="S3" i="3" s="1"/>
  <c r="P6" i="1"/>
  <c r="H3" i="3" s="1"/>
  <c r="N6" i="1"/>
  <c r="F3" i="3" s="1"/>
  <c r="U6" i="1"/>
  <c r="M3" i="3" s="1"/>
  <c r="O6" i="1"/>
  <c r="G3" i="3" s="1"/>
  <c r="T6" i="1"/>
  <c r="L3" i="3" s="1"/>
  <c r="V6" i="1"/>
  <c r="N3" i="3" s="1"/>
  <c r="J6" i="1"/>
  <c r="B3" i="3" s="1"/>
  <c r="S6" i="1"/>
  <c r="K3" i="3" s="1"/>
  <c r="R6" i="1"/>
  <c r="J3" i="3" s="1"/>
  <c r="X6" i="1"/>
  <c r="P3" i="3" s="1"/>
  <c r="M6" i="1"/>
  <c r="E3" i="3" s="1"/>
  <c r="Z6" i="1"/>
  <c r="R3" i="3" s="1"/>
  <c r="Q6" i="1"/>
  <c r="I3" i="3" s="1"/>
  <c r="W6" i="1"/>
  <c r="O3" i="3" s="1"/>
  <c r="L6" i="1"/>
  <c r="D3" i="3" s="1"/>
  <c r="Z18" i="1"/>
  <c r="R6" i="3" s="1"/>
  <c r="J18" i="1"/>
  <c r="B6" i="3" s="1"/>
  <c r="U18" i="1"/>
  <c r="M6" i="3" s="1"/>
  <c r="K18" i="1"/>
  <c r="C6" i="3" s="1"/>
  <c r="L18" i="1"/>
  <c r="D6" i="3" s="1"/>
  <c r="V18" i="1"/>
  <c r="N6" i="3" s="1"/>
  <c r="AA18" i="1"/>
  <c r="S6" i="3" s="1"/>
  <c r="Q18" i="1"/>
  <c r="I6" i="3" s="1"/>
  <c r="X18" i="1"/>
  <c r="P6" i="3" s="1"/>
  <c r="S18" i="1"/>
  <c r="K6" i="3" s="1"/>
  <c r="R18" i="1"/>
  <c r="J6" i="3" s="1"/>
  <c r="O18" i="1"/>
  <c r="G6" i="3" s="1"/>
  <c r="M18" i="1"/>
  <c r="E6" i="3" s="1"/>
  <c r="T18" i="1"/>
  <c r="L6" i="3" s="1"/>
  <c r="N18" i="1"/>
  <c r="F6" i="3" s="1"/>
  <c r="Y18" i="1"/>
  <c r="Q6" i="3" s="1"/>
  <c r="W18" i="1"/>
  <c r="O6" i="3" s="1"/>
  <c r="P18" i="1"/>
  <c r="H6" i="3" s="1"/>
  <c r="S14" i="1"/>
  <c r="K5" i="3" s="1"/>
  <c r="Z14" i="1"/>
  <c r="R5" i="3" s="1"/>
  <c r="J14" i="1"/>
  <c r="B5" i="3" s="1"/>
  <c r="U14" i="1"/>
  <c r="M5" i="3" s="1"/>
  <c r="O14" i="1"/>
  <c r="G5" i="3" s="1"/>
  <c r="V14" i="1"/>
  <c r="N5" i="3" s="1"/>
  <c r="T14" i="1"/>
  <c r="L5" i="3" s="1"/>
  <c r="Q14" i="1"/>
  <c r="I5" i="3" s="1"/>
  <c r="AA14" i="1"/>
  <c r="S5" i="3" s="1"/>
  <c r="K14" i="1"/>
  <c r="C5" i="3" s="1"/>
  <c r="R14" i="1"/>
  <c r="J5" i="3" s="1"/>
  <c r="L14" i="1"/>
  <c r="D5" i="3" s="1"/>
  <c r="M14" i="1"/>
  <c r="E5" i="3" s="1"/>
  <c r="W14" i="1"/>
  <c r="O5" i="3" s="1"/>
  <c r="P14" i="1"/>
  <c r="H5" i="3" s="1"/>
  <c r="N14" i="1"/>
  <c r="F5" i="3" s="1"/>
  <c r="Y14" i="1"/>
  <c r="Q5" i="3" s="1"/>
  <c r="X14" i="1"/>
  <c r="P5" i="3" s="1"/>
  <c r="AD24" i="1"/>
  <c r="G3" i="16" s="1"/>
  <c r="K2" i="16" s="1"/>
  <c r="O38" i="1"/>
  <c r="G6" i="2" s="1"/>
  <c r="AA38" i="1"/>
  <c r="S6" i="2" s="1"/>
  <c r="P38" i="1"/>
  <c r="H6" i="2" s="1"/>
  <c r="O26" i="1"/>
  <c r="L26" i="1"/>
  <c r="P26" i="1"/>
  <c r="M26" i="1"/>
  <c r="Y26" i="1"/>
  <c r="N26" i="1"/>
  <c r="R26" i="1"/>
  <c r="S34" i="1"/>
  <c r="K5" i="2" s="1"/>
  <c r="W34" i="1"/>
  <c r="O5" i="2" s="1"/>
  <c r="L34" i="1"/>
  <c r="D5" i="2" s="1"/>
  <c r="T34" i="1"/>
  <c r="L5" i="2" s="1"/>
  <c r="N34" i="1"/>
  <c r="F5" i="2" s="1"/>
  <c r="S38" i="1"/>
  <c r="K6" i="2" s="1"/>
  <c r="M38" i="1"/>
  <c r="E6" i="2" s="1"/>
  <c r="Q38" i="1"/>
  <c r="I6" i="2" s="1"/>
  <c r="N38" i="1"/>
  <c r="F6" i="2" s="1"/>
  <c r="O34" i="1"/>
  <c r="G5" i="2" s="1"/>
  <c r="Y34" i="1"/>
  <c r="Q5" i="2" s="1"/>
  <c r="Z34" i="1"/>
  <c r="R5" i="2" s="1"/>
  <c r="K38" i="1"/>
  <c r="C6" i="2" s="1"/>
  <c r="C3" i="2" l="1"/>
  <c r="E3" i="2"/>
  <c r="G3" i="2"/>
  <c r="I3" i="2"/>
  <c r="B3" i="2"/>
  <c r="K3" i="2"/>
  <c r="L3" i="2"/>
  <c r="M3" i="2"/>
  <c r="N3" i="2"/>
  <c r="O3" i="2"/>
  <c r="P3" i="2"/>
  <c r="Q3" i="2"/>
  <c r="R3" i="2"/>
  <c r="S3" i="2"/>
  <c r="J3" i="2"/>
  <c r="H3" i="2"/>
  <c r="F3" i="2"/>
  <c r="D3" i="2"/>
  <c r="Q21" i="10"/>
  <c r="M21" i="10"/>
  <c r="L21" i="10"/>
  <c r="I21" i="10"/>
  <c r="E21" i="10"/>
  <c r="D21" i="10"/>
  <c r="I21" i="9"/>
  <c r="E21" i="9"/>
  <c r="C11" i="8"/>
  <c r="Q21" i="7"/>
  <c r="I21" i="7"/>
  <c r="Q21" i="6"/>
  <c r="M21" i="6"/>
  <c r="P21" i="5"/>
  <c r="L21" i="5"/>
  <c r="M21" i="4"/>
  <c r="I21" i="4"/>
  <c r="H21" i="4"/>
  <c r="E21" i="4"/>
  <c r="D10" i="6" l="1"/>
  <c r="L10" i="6"/>
  <c r="D10" i="8"/>
  <c r="H10" i="8"/>
  <c r="H21" i="10"/>
  <c r="M21" i="9"/>
  <c r="Q21" i="9"/>
  <c r="P10" i="9"/>
  <c r="H10" i="9"/>
  <c r="O11" i="8"/>
  <c r="S11" i="8"/>
  <c r="Q21" i="8"/>
  <c r="L10" i="8"/>
  <c r="P10" i="8"/>
  <c r="N20" i="7"/>
  <c r="R20" i="7"/>
  <c r="F20" i="7"/>
  <c r="J20" i="7"/>
  <c r="P21" i="4"/>
  <c r="E21" i="5"/>
  <c r="H21" i="5"/>
  <c r="C10" i="6"/>
  <c r="E12" i="4"/>
  <c r="I12" i="4"/>
  <c r="M12" i="4"/>
  <c r="Q12" i="4"/>
  <c r="E12" i="5"/>
  <c r="I12" i="5"/>
  <c r="M12" i="5"/>
  <c r="Q12" i="5"/>
  <c r="E12" i="6"/>
  <c r="I12" i="6"/>
  <c r="M12" i="6"/>
  <c r="Q12" i="6"/>
  <c r="C11" i="7"/>
  <c r="G11" i="7"/>
  <c r="O11" i="7"/>
  <c r="S11" i="7"/>
  <c r="E12" i="7"/>
  <c r="I12" i="7"/>
  <c r="M12" i="7"/>
  <c r="Q12" i="7"/>
  <c r="E12" i="8"/>
  <c r="I12" i="8"/>
  <c r="M12" i="8"/>
  <c r="Q12" i="8"/>
  <c r="E12" i="9"/>
  <c r="I12" i="9"/>
  <c r="M12" i="9"/>
  <c r="Q12" i="9"/>
  <c r="E12" i="10"/>
  <c r="I12" i="10"/>
  <c r="M12" i="10"/>
  <c r="Q12" i="10"/>
  <c r="F11" i="4"/>
  <c r="J11" i="4"/>
  <c r="N11" i="4"/>
  <c r="R11" i="4"/>
  <c r="D12" i="4"/>
  <c r="H12" i="4"/>
  <c r="L12" i="4"/>
  <c r="P12" i="4"/>
  <c r="N11" i="5"/>
  <c r="R11" i="5"/>
  <c r="D12" i="5"/>
  <c r="H12" i="5"/>
  <c r="L12" i="5"/>
  <c r="P12" i="5"/>
  <c r="N11" i="6"/>
  <c r="R11" i="6"/>
  <c r="L10" i="7"/>
  <c r="P10" i="7"/>
  <c r="F11" i="7"/>
  <c r="N11" i="7"/>
  <c r="R11" i="7"/>
  <c r="L12" i="7"/>
  <c r="P12" i="7"/>
  <c r="N11" i="8"/>
  <c r="R11" i="8"/>
  <c r="F11" i="9"/>
  <c r="J11" i="9"/>
  <c r="N11" i="9"/>
  <c r="R11" i="9"/>
  <c r="F11" i="10"/>
  <c r="J11" i="10"/>
  <c r="N11" i="10"/>
  <c r="R11" i="10"/>
  <c r="D12" i="10"/>
  <c r="H12" i="10"/>
  <c r="L12" i="10"/>
  <c r="P12" i="10"/>
  <c r="C10" i="4"/>
  <c r="G10" i="4"/>
  <c r="K10" i="4"/>
  <c r="O10" i="4"/>
  <c r="S10" i="4"/>
  <c r="E11" i="4"/>
  <c r="I11" i="4"/>
  <c r="Q11" i="4"/>
  <c r="C12" i="4"/>
  <c r="G12" i="4"/>
  <c r="K12" i="4"/>
  <c r="O12" i="4"/>
  <c r="S12" i="4"/>
  <c r="C10" i="5"/>
  <c r="K10" i="5"/>
  <c r="S10" i="5"/>
  <c r="I11" i="5"/>
  <c r="G12" i="5"/>
  <c r="O12" i="5"/>
  <c r="G10" i="6"/>
  <c r="K10" i="6"/>
  <c r="O10" i="6"/>
  <c r="M11" i="6"/>
  <c r="Q11" i="6"/>
  <c r="C10" i="7"/>
  <c r="G10" i="7"/>
  <c r="O10" i="7"/>
  <c r="K10" i="8"/>
  <c r="I11" i="8"/>
  <c r="C10" i="9"/>
  <c r="G12" i="9"/>
  <c r="K10" i="9"/>
  <c r="O12" i="9"/>
  <c r="S10" i="9"/>
  <c r="E11" i="9"/>
  <c r="I11" i="9"/>
  <c r="M11" i="9"/>
  <c r="Q11" i="9"/>
  <c r="C10" i="10"/>
  <c r="G10" i="10"/>
  <c r="K10" i="10"/>
  <c r="O10" i="10"/>
  <c r="S10" i="10"/>
  <c r="E11" i="10"/>
  <c r="I11" i="10"/>
  <c r="M11" i="10"/>
  <c r="Q11" i="10"/>
  <c r="C12" i="10"/>
  <c r="G12" i="10"/>
  <c r="O12" i="10"/>
  <c r="S12" i="10"/>
  <c r="F10" i="4"/>
  <c r="J10" i="4"/>
  <c r="N10" i="4"/>
  <c r="R10" i="4"/>
  <c r="D11" i="4"/>
  <c r="L11" i="4"/>
  <c r="F12" i="4"/>
  <c r="J12" i="4"/>
  <c r="N12" i="4"/>
  <c r="R12" i="4"/>
  <c r="B10" i="5"/>
  <c r="N10" i="5"/>
  <c r="D11" i="5"/>
  <c r="L11" i="5"/>
  <c r="P11" i="5"/>
  <c r="B12" i="5"/>
  <c r="J12" i="5"/>
  <c r="R12" i="5"/>
  <c r="D11" i="6"/>
  <c r="L11" i="6"/>
  <c r="B12" i="6"/>
  <c r="J12" i="6"/>
  <c r="R12" i="6"/>
  <c r="B12" i="7"/>
  <c r="B10" i="8"/>
  <c r="J10" i="9"/>
  <c r="N10" i="9"/>
  <c r="R10" i="9"/>
  <c r="H11" i="9"/>
  <c r="P11" i="9"/>
  <c r="F12" i="9"/>
  <c r="N12" i="9"/>
  <c r="R12" i="9"/>
  <c r="F10" i="10"/>
  <c r="J10" i="10"/>
  <c r="N10" i="10"/>
  <c r="R10" i="10"/>
  <c r="D11" i="10"/>
  <c r="H11" i="10"/>
  <c r="P11" i="10"/>
  <c r="F12" i="10"/>
  <c r="J12" i="10"/>
  <c r="N12" i="10"/>
  <c r="R12" i="10"/>
  <c r="I9" i="2"/>
  <c r="D21" i="2"/>
  <c r="Q9" i="2"/>
  <c r="M9" i="2"/>
  <c r="K11" i="2"/>
  <c r="B12" i="10"/>
  <c r="D10" i="9"/>
  <c r="D21" i="9"/>
  <c r="L10" i="9"/>
  <c r="L21" i="9"/>
  <c r="J20" i="8"/>
  <c r="F20" i="8"/>
  <c r="D10" i="7"/>
  <c r="D12" i="7"/>
  <c r="H10" i="7"/>
  <c r="M21" i="7"/>
  <c r="P10" i="6"/>
  <c r="P21" i="6"/>
  <c r="F20" i="6"/>
  <c r="F10" i="6"/>
  <c r="E21" i="6"/>
  <c r="H10" i="6"/>
  <c r="H21" i="6"/>
  <c r="N12" i="6"/>
  <c r="N10" i="6"/>
  <c r="J20" i="6"/>
  <c r="F20" i="5"/>
  <c r="F10" i="5"/>
  <c r="J20" i="5"/>
  <c r="B12" i="8"/>
  <c r="B20" i="8"/>
  <c r="B10" i="9"/>
  <c r="B12" i="9"/>
  <c r="B10" i="6"/>
  <c r="K12" i="5"/>
  <c r="K10" i="7"/>
  <c r="K11" i="7"/>
  <c r="K12" i="6"/>
  <c r="K12" i="9"/>
  <c r="K12" i="10"/>
  <c r="S11" i="5"/>
  <c r="S20" i="5"/>
  <c r="O11" i="5"/>
  <c r="O20" i="5"/>
  <c r="G11" i="5"/>
  <c r="G20" i="5"/>
  <c r="C11" i="5"/>
  <c r="C20" i="5"/>
  <c r="I10" i="7"/>
  <c r="I11" i="7"/>
  <c r="E10" i="7"/>
  <c r="E11" i="7"/>
  <c r="R12" i="7"/>
  <c r="R10" i="7"/>
  <c r="N12" i="7"/>
  <c r="N10" i="7"/>
  <c r="J12" i="7"/>
  <c r="J10" i="7"/>
  <c r="F12" i="7"/>
  <c r="F10" i="7"/>
  <c r="S20" i="7"/>
  <c r="S12" i="7"/>
  <c r="O20" i="7"/>
  <c r="O12" i="7"/>
  <c r="G20" i="7"/>
  <c r="G12" i="7"/>
  <c r="C20" i="7"/>
  <c r="C12" i="7"/>
  <c r="Q10" i="4"/>
  <c r="M10" i="4"/>
  <c r="I10" i="5"/>
  <c r="E10" i="5"/>
  <c r="R20" i="5"/>
  <c r="N20" i="5"/>
  <c r="K20" i="5"/>
  <c r="J11" i="6"/>
  <c r="F11" i="6"/>
  <c r="K20" i="7"/>
  <c r="J11" i="8"/>
  <c r="F11" i="8"/>
  <c r="S10" i="8"/>
  <c r="G10" i="8"/>
  <c r="C10" i="8"/>
  <c r="P12" i="9"/>
  <c r="L12" i="9"/>
  <c r="B11" i="10"/>
  <c r="Q10" i="10"/>
  <c r="M10" i="10"/>
  <c r="S11" i="6"/>
  <c r="S20" i="6"/>
  <c r="O11" i="6"/>
  <c r="O20" i="6"/>
  <c r="G11" i="6"/>
  <c r="G20" i="6"/>
  <c r="Q10" i="7"/>
  <c r="Q11" i="7"/>
  <c r="S11" i="4"/>
  <c r="S20" i="4"/>
  <c r="O11" i="4"/>
  <c r="O20" i="4"/>
  <c r="G11" i="4"/>
  <c r="G20" i="4"/>
  <c r="C11" i="4"/>
  <c r="C20" i="4"/>
  <c r="P11" i="7"/>
  <c r="P21" i="7"/>
  <c r="L11" i="7"/>
  <c r="L21" i="7"/>
  <c r="H11" i="7"/>
  <c r="H21" i="7"/>
  <c r="D11" i="7"/>
  <c r="D21" i="7"/>
  <c r="S11" i="10"/>
  <c r="S20" i="10"/>
  <c r="O11" i="10"/>
  <c r="O20" i="10"/>
  <c r="G11" i="10"/>
  <c r="G20" i="10"/>
  <c r="C11" i="10"/>
  <c r="C20" i="10"/>
  <c r="K12" i="7"/>
  <c r="B10" i="10"/>
  <c r="B11" i="5"/>
  <c r="M10" i="5"/>
  <c r="I10" i="6"/>
  <c r="R20" i="6"/>
  <c r="E10" i="8"/>
  <c r="N20" i="8"/>
  <c r="B10" i="7"/>
  <c r="B20" i="9"/>
  <c r="N12" i="3"/>
  <c r="E9" i="2"/>
  <c r="I11" i="6"/>
  <c r="G12" i="6"/>
  <c r="G10" i="9"/>
  <c r="S12" i="9"/>
  <c r="K11" i="4"/>
  <c r="K11" i="6"/>
  <c r="K11" i="9"/>
  <c r="K11" i="10"/>
  <c r="M12" i="3"/>
  <c r="Q12" i="3"/>
  <c r="R10" i="2"/>
  <c r="N10" i="2"/>
  <c r="D21" i="4"/>
  <c r="L21" i="4"/>
  <c r="H11" i="4"/>
  <c r="P11" i="4"/>
  <c r="D21" i="5"/>
  <c r="J10" i="5"/>
  <c r="R10" i="5"/>
  <c r="H11" i="5"/>
  <c r="F12" i="5"/>
  <c r="N12" i="5"/>
  <c r="D21" i="6"/>
  <c r="L21" i="6"/>
  <c r="J10" i="6"/>
  <c r="R10" i="6"/>
  <c r="H11" i="6"/>
  <c r="P11" i="6"/>
  <c r="F12" i="6"/>
  <c r="E21" i="7"/>
  <c r="S10" i="7"/>
  <c r="J11" i="7"/>
  <c r="H12" i="7"/>
  <c r="E11" i="8"/>
  <c r="O12" i="8"/>
  <c r="H21" i="9"/>
  <c r="P21" i="9"/>
  <c r="F10" i="9"/>
  <c r="D11" i="9"/>
  <c r="L11" i="9"/>
  <c r="J12" i="9"/>
  <c r="P21" i="10"/>
  <c r="L11" i="10"/>
  <c r="I10" i="4"/>
  <c r="E10" i="4"/>
  <c r="R20" i="4"/>
  <c r="N20" i="4"/>
  <c r="J20" i="4"/>
  <c r="F20" i="4"/>
  <c r="K20" i="4"/>
  <c r="J11" i="5"/>
  <c r="F11" i="5"/>
  <c r="P10" i="5"/>
  <c r="L10" i="5"/>
  <c r="H10" i="5"/>
  <c r="D10" i="5"/>
  <c r="P12" i="6"/>
  <c r="L12" i="6"/>
  <c r="P12" i="8"/>
  <c r="L12" i="8"/>
  <c r="B11" i="9"/>
  <c r="H12" i="9"/>
  <c r="D12" i="9"/>
  <c r="Q10" i="9"/>
  <c r="M10" i="9"/>
  <c r="I10" i="10"/>
  <c r="E10" i="10"/>
  <c r="R20" i="10"/>
  <c r="N20" i="10"/>
  <c r="J20" i="10"/>
  <c r="F20" i="10"/>
  <c r="K20" i="10"/>
  <c r="C11" i="6"/>
  <c r="C20" i="6"/>
  <c r="M10" i="7"/>
  <c r="M11" i="7"/>
  <c r="I10" i="8"/>
  <c r="I21" i="8"/>
  <c r="G11" i="8"/>
  <c r="G12" i="8"/>
  <c r="K10" i="2"/>
  <c r="Q10" i="8"/>
  <c r="Q11" i="8"/>
  <c r="M10" i="8"/>
  <c r="M11" i="8"/>
  <c r="M21" i="8"/>
  <c r="S11" i="9"/>
  <c r="S20" i="9"/>
  <c r="O11" i="9"/>
  <c r="O20" i="9"/>
  <c r="G11" i="9"/>
  <c r="G20" i="9"/>
  <c r="C11" i="9"/>
  <c r="C20" i="9"/>
  <c r="K12" i="8"/>
  <c r="Q10" i="5"/>
  <c r="E10" i="6"/>
  <c r="N20" i="6"/>
  <c r="K20" i="6"/>
  <c r="R20" i="8"/>
  <c r="K11" i="8"/>
  <c r="B20" i="5"/>
  <c r="B20" i="6"/>
  <c r="R12" i="3"/>
  <c r="M21" i="5"/>
  <c r="Q11" i="5"/>
  <c r="S10" i="6"/>
  <c r="O12" i="6"/>
  <c r="S12" i="8"/>
  <c r="O10" i="9"/>
  <c r="C12" i="9"/>
  <c r="K11" i="5"/>
  <c r="Q21" i="4"/>
  <c r="M11" i="4"/>
  <c r="I21" i="5"/>
  <c r="Q21" i="5"/>
  <c r="G10" i="5"/>
  <c r="O10" i="5"/>
  <c r="E11" i="5"/>
  <c r="M11" i="5"/>
  <c r="C12" i="5"/>
  <c r="S12" i="5"/>
  <c r="I21" i="6"/>
  <c r="E11" i="6"/>
  <c r="C12" i="6"/>
  <c r="S12" i="6"/>
  <c r="E21" i="8"/>
  <c r="O10" i="8"/>
  <c r="C12" i="8"/>
  <c r="P10" i="4"/>
  <c r="L10" i="4"/>
  <c r="H10" i="4"/>
  <c r="D10" i="4"/>
  <c r="B11" i="6"/>
  <c r="H12" i="6"/>
  <c r="D12" i="6"/>
  <c r="Q10" i="6"/>
  <c r="M10" i="6"/>
  <c r="B11" i="8"/>
  <c r="H12" i="8"/>
  <c r="D12" i="8"/>
  <c r="I10" i="9"/>
  <c r="E10" i="9"/>
  <c r="R20" i="9"/>
  <c r="N20" i="9"/>
  <c r="J20" i="9"/>
  <c r="F20" i="9"/>
  <c r="K20" i="9"/>
  <c r="P10" i="10"/>
  <c r="L10" i="10"/>
  <c r="H10" i="10"/>
  <c r="D10" i="10"/>
  <c r="L12" i="3"/>
  <c r="P12" i="3"/>
  <c r="K12" i="3"/>
  <c r="O12" i="3"/>
  <c r="S12" i="3"/>
  <c r="D21" i="8"/>
  <c r="H21" i="8"/>
  <c r="L21" i="8"/>
  <c r="P21" i="8"/>
  <c r="F10" i="8"/>
  <c r="J10" i="8"/>
  <c r="N10" i="8"/>
  <c r="R10" i="8"/>
  <c r="D11" i="8"/>
  <c r="H11" i="8"/>
  <c r="L11" i="8"/>
  <c r="P11" i="8"/>
  <c r="F12" i="8"/>
  <c r="J12" i="8"/>
  <c r="N12" i="8"/>
  <c r="R12" i="8"/>
  <c r="C20" i="8"/>
  <c r="G20" i="8"/>
  <c r="K20" i="8"/>
  <c r="O20" i="8"/>
  <c r="S20" i="8"/>
  <c r="B11" i="7"/>
  <c r="B20" i="7"/>
  <c r="C12" i="3"/>
  <c r="G12" i="3"/>
  <c r="F12" i="3"/>
  <c r="J12" i="3"/>
  <c r="E12" i="3"/>
  <c r="I12" i="3"/>
  <c r="D12" i="3"/>
  <c r="H12" i="3"/>
  <c r="K11" i="3"/>
  <c r="O11" i="3"/>
  <c r="S11" i="3"/>
  <c r="N11" i="3"/>
  <c r="R11" i="3"/>
  <c r="M11" i="3"/>
  <c r="Q11" i="3"/>
  <c r="L11" i="3"/>
  <c r="P11" i="3"/>
  <c r="E11" i="3"/>
  <c r="I11" i="3"/>
  <c r="D11" i="3"/>
  <c r="H11" i="3"/>
  <c r="C11" i="3"/>
  <c r="G11" i="3"/>
  <c r="F11" i="3"/>
  <c r="J11" i="3"/>
  <c r="R10" i="3"/>
  <c r="M10" i="3"/>
  <c r="Q10" i="3"/>
  <c r="N10" i="3"/>
  <c r="L10" i="3"/>
  <c r="P10" i="3"/>
  <c r="K10" i="3"/>
  <c r="O10" i="3"/>
  <c r="S10" i="3"/>
  <c r="G10" i="3"/>
  <c r="F10" i="3"/>
  <c r="J10" i="3"/>
  <c r="E10" i="3"/>
  <c r="I10" i="3"/>
  <c r="D10" i="3"/>
  <c r="H10" i="3"/>
  <c r="L21" i="3"/>
  <c r="P21" i="3"/>
  <c r="K20" i="3"/>
  <c r="O20" i="3"/>
  <c r="S20" i="3"/>
  <c r="N20" i="3"/>
  <c r="R20" i="3"/>
  <c r="M21" i="3"/>
  <c r="Q21" i="3"/>
  <c r="G20" i="3"/>
  <c r="F20" i="3"/>
  <c r="J20" i="3"/>
  <c r="E21" i="3"/>
  <c r="I21" i="3"/>
  <c r="D21" i="3"/>
  <c r="H21" i="3"/>
  <c r="C20" i="3"/>
  <c r="C10" i="3"/>
  <c r="E9" i="10"/>
  <c r="I9" i="10"/>
  <c r="M9" i="10"/>
  <c r="Q9" i="10"/>
  <c r="E20" i="10"/>
  <c r="E22" i="10" s="1"/>
  <c r="I20" i="10"/>
  <c r="I22" i="10" s="1"/>
  <c r="M20" i="10"/>
  <c r="M22" i="10" s="1"/>
  <c r="Q20" i="10"/>
  <c r="Q22" i="10" s="1"/>
  <c r="C21" i="10"/>
  <c r="G21" i="10"/>
  <c r="K21" i="10"/>
  <c r="O21" i="10"/>
  <c r="S21" i="10"/>
  <c r="D9" i="10"/>
  <c r="H9" i="10"/>
  <c r="L9" i="10"/>
  <c r="P9" i="10"/>
  <c r="D20" i="10"/>
  <c r="D22" i="10" s="1"/>
  <c r="H20" i="10"/>
  <c r="L20" i="10"/>
  <c r="L22" i="10" s="1"/>
  <c r="P20" i="10"/>
  <c r="F21" i="10"/>
  <c r="J21" i="10"/>
  <c r="N21" i="10"/>
  <c r="R21" i="10"/>
  <c r="C9" i="10"/>
  <c r="G9" i="10"/>
  <c r="K9" i="10"/>
  <c r="O9" i="10"/>
  <c r="S9" i="10"/>
  <c r="F9" i="10"/>
  <c r="J9" i="10"/>
  <c r="N9" i="10"/>
  <c r="R9" i="10"/>
  <c r="E9" i="9"/>
  <c r="I9" i="9"/>
  <c r="M9" i="9"/>
  <c r="Q9" i="9"/>
  <c r="E20" i="9"/>
  <c r="E22" i="9" s="1"/>
  <c r="I20" i="9"/>
  <c r="I22" i="9" s="1"/>
  <c r="M20" i="9"/>
  <c r="M22" i="9" s="1"/>
  <c r="Q20" i="9"/>
  <c r="Q22" i="9" s="1"/>
  <c r="C21" i="9"/>
  <c r="G21" i="9"/>
  <c r="K21" i="9"/>
  <c r="O21" i="9"/>
  <c r="S21" i="9"/>
  <c r="D9" i="9"/>
  <c r="H9" i="9"/>
  <c r="L9" i="9"/>
  <c r="P9" i="9"/>
  <c r="D20" i="9"/>
  <c r="H20" i="9"/>
  <c r="L20" i="9"/>
  <c r="P20" i="9"/>
  <c r="B21" i="9"/>
  <c r="F21" i="9"/>
  <c r="J21" i="9"/>
  <c r="N21" i="9"/>
  <c r="R21" i="9"/>
  <c r="C9" i="9"/>
  <c r="G9" i="9"/>
  <c r="K9" i="9"/>
  <c r="O9" i="9"/>
  <c r="S9" i="9"/>
  <c r="B9" i="9"/>
  <c r="F9" i="9"/>
  <c r="J9" i="9"/>
  <c r="N9" i="9"/>
  <c r="R9" i="9"/>
  <c r="E9" i="8"/>
  <c r="I9" i="8"/>
  <c r="M9" i="8"/>
  <c r="Q9" i="8"/>
  <c r="E20" i="8"/>
  <c r="I20" i="8"/>
  <c r="M20" i="8"/>
  <c r="Q20" i="8"/>
  <c r="C21" i="8"/>
  <c r="G21" i="8"/>
  <c r="K21" i="8"/>
  <c r="O21" i="8"/>
  <c r="S21" i="8"/>
  <c r="D9" i="8"/>
  <c r="H9" i="8"/>
  <c r="L9" i="8"/>
  <c r="P9" i="8"/>
  <c r="D20" i="8"/>
  <c r="H20" i="8"/>
  <c r="L20" i="8"/>
  <c r="P20" i="8"/>
  <c r="B21" i="8"/>
  <c r="B22" i="8" s="1"/>
  <c r="F21" i="8"/>
  <c r="F22" i="8" s="1"/>
  <c r="J21" i="8"/>
  <c r="N21" i="8"/>
  <c r="N22" i="8" s="1"/>
  <c r="R21" i="8"/>
  <c r="C9" i="8"/>
  <c r="G9" i="8"/>
  <c r="K9" i="8"/>
  <c r="O9" i="8"/>
  <c r="S9" i="8"/>
  <c r="B9" i="8"/>
  <c r="F9" i="8"/>
  <c r="J9" i="8"/>
  <c r="N9" i="8"/>
  <c r="R9" i="8"/>
  <c r="E9" i="7"/>
  <c r="I9" i="7"/>
  <c r="M9" i="7"/>
  <c r="Q9" i="7"/>
  <c r="E20" i="7"/>
  <c r="I20" i="7"/>
  <c r="I22" i="7" s="1"/>
  <c r="M20" i="7"/>
  <c r="M22" i="7" s="1"/>
  <c r="Q20" i="7"/>
  <c r="Q22" i="7" s="1"/>
  <c r="C21" i="7"/>
  <c r="G21" i="7"/>
  <c r="K21" i="7"/>
  <c r="O21" i="7"/>
  <c r="S21" i="7"/>
  <c r="S22" i="7" s="1"/>
  <c r="D9" i="7"/>
  <c r="H9" i="7"/>
  <c r="L9" i="7"/>
  <c r="P9" i="7"/>
  <c r="D20" i="7"/>
  <c r="H20" i="7"/>
  <c r="L20" i="7"/>
  <c r="P20" i="7"/>
  <c r="B21" i="7"/>
  <c r="F21" i="7"/>
  <c r="J21" i="7"/>
  <c r="J22" i="7" s="1"/>
  <c r="N21" i="7"/>
  <c r="N22" i="7" s="1"/>
  <c r="R21" i="7"/>
  <c r="C9" i="7"/>
  <c r="G9" i="7"/>
  <c r="K9" i="7"/>
  <c r="O9" i="7"/>
  <c r="S9" i="7"/>
  <c r="B9" i="7"/>
  <c r="F9" i="7"/>
  <c r="J9" i="7"/>
  <c r="N9" i="7"/>
  <c r="R9" i="7"/>
  <c r="E9" i="6"/>
  <c r="I9" i="6"/>
  <c r="M9" i="6"/>
  <c r="Q9" i="6"/>
  <c r="E20" i="6"/>
  <c r="E22" i="6" s="1"/>
  <c r="I20" i="6"/>
  <c r="M20" i="6"/>
  <c r="M22" i="6" s="1"/>
  <c r="Q20" i="6"/>
  <c r="Q22" i="6" s="1"/>
  <c r="C21" i="6"/>
  <c r="G21" i="6"/>
  <c r="K21" i="6"/>
  <c r="O21" i="6"/>
  <c r="S21" i="6"/>
  <c r="D9" i="6"/>
  <c r="H9" i="6"/>
  <c r="L9" i="6"/>
  <c r="P9" i="6"/>
  <c r="D20" i="6"/>
  <c r="H20" i="6"/>
  <c r="L20" i="6"/>
  <c r="P20" i="6"/>
  <c r="B21" i="6"/>
  <c r="F21" i="6"/>
  <c r="J21" i="6"/>
  <c r="N21" i="6"/>
  <c r="R21" i="6"/>
  <c r="C9" i="6"/>
  <c r="G9" i="6"/>
  <c r="K9" i="6"/>
  <c r="O9" i="6"/>
  <c r="S9" i="6"/>
  <c r="B9" i="6"/>
  <c r="F9" i="6"/>
  <c r="J9" i="6"/>
  <c r="N9" i="6"/>
  <c r="R9" i="6"/>
  <c r="E9" i="5"/>
  <c r="I9" i="5"/>
  <c r="M9" i="5"/>
  <c r="Q9" i="5"/>
  <c r="E20" i="5"/>
  <c r="I20" i="5"/>
  <c r="M20" i="5"/>
  <c r="Q20" i="5"/>
  <c r="C21" i="5"/>
  <c r="C22" i="5" s="1"/>
  <c r="G21" i="5"/>
  <c r="K21" i="5"/>
  <c r="O21" i="5"/>
  <c r="O22" i="5" s="1"/>
  <c r="S21" i="5"/>
  <c r="D9" i="5"/>
  <c r="H9" i="5"/>
  <c r="L9" i="5"/>
  <c r="P9" i="5"/>
  <c r="D20" i="5"/>
  <c r="H20" i="5"/>
  <c r="L20" i="5"/>
  <c r="L22" i="5" s="1"/>
  <c r="P20" i="5"/>
  <c r="P22" i="5" s="1"/>
  <c r="B21" i="5"/>
  <c r="F21" i="5"/>
  <c r="J21" i="5"/>
  <c r="J22" i="5" s="1"/>
  <c r="N21" i="5"/>
  <c r="R21" i="5"/>
  <c r="C9" i="5"/>
  <c r="G9" i="5"/>
  <c r="K9" i="5"/>
  <c r="O9" i="5"/>
  <c r="S9" i="5"/>
  <c r="B9" i="5"/>
  <c r="F9" i="5"/>
  <c r="J9" i="5"/>
  <c r="N9" i="5"/>
  <c r="R9" i="5"/>
  <c r="E9" i="4"/>
  <c r="I9" i="4"/>
  <c r="M9" i="4"/>
  <c r="Q9" i="4"/>
  <c r="E20" i="4"/>
  <c r="E22" i="4" s="1"/>
  <c r="I20" i="4"/>
  <c r="I22" i="4" s="1"/>
  <c r="M20" i="4"/>
  <c r="M22" i="4" s="1"/>
  <c r="Q20" i="4"/>
  <c r="C21" i="4"/>
  <c r="G21" i="4"/>
  <c r="K21" i="4"/>
  <c r="O21" i="4"/>
  <c r="S21" i="4"/>
  <c r="D9" i="4"/>
  <c r="H9" i="4"/>
  <c r="L9" i="4"/>
  <c r="P9" i="4"/>
  <c r="D20" i="4"/>
  <c r="H20" i="4"/>
  <c r="H22" i="4" s="1"/>
  <c r="L20" i="4"/>
  <c r="P20" i="4"/>
  <c r="P22" i="4" s="1"/>
  <c r="B21" i="4"/>
  <c r="F21" i="4"/>
  <c r="J21" i="4"/>
  <c r="N21" i="4"/>
  <c r="R21" i="4"/>
  <c r="C9" i="4"/>
  <c r="G9" i="4"/>
  <c r="K9" i="4"/>
  <c r="O9" i="4"/>
  <c r="S9" i="4"/>
  <c r="B9" i="4"/>
  <c r="F9" i="4"/>
  <c r="J9" i="4"/>
  <c r="N9" i="4"/>
  <c r="R9" i="4"/>
  <c r="E9" i="3"/>
  <c r="I9" i="3"/>
  <c r="M9" i="3"/>
  <c r="Q9" i="3"/>
  <c r="E20" i="3"/>
  <c r="I20" i="3"/>
  <c r="M20" i="3"/>
  <c r="Q20" i="3"/>
  <c r="C21" i="3"/>
  <c r="G21" i="3"/>
  <c r="K21" i="3"/>
  <c r="O21" i="3"/>
  <c r="S21" i="3"/>
  <c r="D9" i="3"/>
  <c r="H9" i="3"/>
  <c r="L9" i="3"/>
  <c r="P9" i="3"/>
  <c r="D20" i="3"/>
  <c r="H20" i="3"/>
  <c r="L20" i="3"/>
  <c r="P20" i="3"/>
  <c r="F21" i="3"/>
  <c r="J21" i="3"/>
  <c r="N21" i="3"/>
  <c r="R21" i="3"/>
  <c r="C9" i="3"/>
  <c r="G9" i="3"/>
  <c r="K9" i="3"/>
  <c r="O9" i="3"/>
  <c r="S9" i="3"/>
  <c r="F9" i="3"/>
  <c r="J9" i="3"/>
  <c r="N9" i="3"/>
  <c r="R9" i="3"/>
  <c r="P21" i="2"/>
  <c r="L21" i="2"/>
  <c r="F10" i="2"/>
  <c r="S20" i="2"/>
  <c r="O20" i="2"/>
  <c r="C20" i="2"/>
  <c r="G20" i="2"/>
  <c r="J10" i="2"/>
  <c r="H21" i="2"/>
  <c r="B21" i="2"/>
  <c r="J9" i="2"/>
  <c r="N9" i="2"/>
  <c r="O12" i="2"/>
  <c r="R9" i="2"/>
  <c r="S12" i="2"/>
  <c r="F9" i="2"/>
  <c r="B10" i="2"/>
  <c r="B12" i="2"/>
  <c r="B11" i="2"/>
  <c r="K12" i="2"/>
  <c r="G12" i="2"/>
  <c r="C12" i="2"/>
  <c r="Q11" i="2"/>
  <c r="M11" i="2"/>
  <c r="I11" i="2"/>
  <c r="E11" i="2"/>
  <c r="S10" i="2"/>
  <c r="O10" i="2"/>
  <c r="G10" i="2"/>
  <c r="C10" i="2"/>
  <c r="P20" i="2"/>
  <c r="L20" i="2"/>
  <c r="H20" i="2"/>
  <c r="D20" i="2"/>
  <c r="Q21" i="2"/>
  <c r="M21" i="2"/>
  <c r="I21" i="2"/>
  <c r="E21" i="2"/>
  <c r="S9" i="2"/>
  <c r="O9" i="2"/>
  <c r="G9" i="2"/>
  <c r="C9" i="2"/>
  <c r="P12" i="2"/>
  <c r="L12" i="2"/>
  <c r="H12" i="2"/>
  <c r="D12" i="2"/>
  <c r="R11" i="2"/>
  <c r="N11" i="2"/>
  <c r="J11" i="2"/>
  <c r="F11" i="2"/>
  <c r="P10" i="2"/>
  <c r="L10" i="2"/>
  <c r="H10" i="2"/>
  <c r="D10" i="2"/>
  <c r="Q20" i="2"/>
  <c r="M20" i="2"/>
  <c r="I20" i="2"/>
  <c r="E20" i="2"/>
  <c r="R21" i="2"/>
  <c r="N21" i="2"/>
  <c r="J21" i="2"/>
  <c r="F21" i="2"/>
  <c r="P9" i="2"/>
  <c r="L9" i="2"/>
  <c r="H9" i="2"/>
  <c r="D9" i="2"/>
  <c r="Q12" i="2"/>
  <c r="M12" i="2"/>
  <c r="I12" i="2"/>
  <c r="E12" i="2"/>
  <c r="S11" i="2"/>
  <c r="O11" i="2"/>
  <c r="G11" i="2"/>
  <c r="C11" i="2"/>
  <c r="Q10" i="2"/>
  <c r="M10" i="2"/>
  <c r="I10" i="2"/>
  <c r="E10" i="2"/>
  <c r="R20" i="2"/>
  <c r="N20" i="2"/>
  <c r="J20" i="2"/>
  <c r="F20" i="2"/>
  <c r="S21" i="2"/>
  <c r="O21" i="2"/>
  <c r="G21" i="2"/>
  <c r="C21" i="2"/>
  <c r="R12" i="2"/>
  <c r="N12" i="2"/>
  <c r="J12" i="2"/>
  <c r="F12" i="2"/>
  <c r="P11" i="2"/>
  <c r="L11" i="2"/>
  <c r="H11" i="2"/>
  <c r="D11" i="2"/>
  <c r="B38" i="11"/>
  <c r="B37" i="11"/>
  <c r="B29" i="11"/>
  <c r="B28" i="11"/>
  <c r="B27" i="11"/>
  <c r="B26" i="11"/>
  <c r="F22" i="7" l="1"/>
  <c r="K22" i="6"/>
  <c r="H22" i="5"/>
  <c r="N22" i="4"/>
  <c r="Q22" i="5"/>
  <c r="H22" i="10"/>
  <c r="L22" i="8"/>
  <c r="L22" i="7"/>
  <c r="L22" i="6"/>
  <c r="O22" i="6"/>
  <c r="J22" i="4"/>
  <c r="O22" i="4"/>
  <c r="R22" i="6"/>
  <c r="B22" i="5"/>
  <c r="G22" i="4"/>
  <c r="N22" i="5"/>
  <c r="S22" i="5"/>
  <c r="P22" i="6"/>
  <c r="S22" i="6"/>
  <c r="P22" i="8"/>
  <c r="P22" i="9"/>
  <c r="E22" i="5"/>
  <c r="B22" i="6"/>
  <c r="D22" i="6"/>
  <c r="I22" i="6"/>
  <c r="H22" i="3"/>
  <c r="F22" i="5"/>
  <c r="K22" i="5"/>
  <c r="F22" i="6"/>
  <c r="H22" i="6"/>
  <c r="S22" i="2"/>
  <c r="C22" i="3"/>
  <c r="E22" i="3"/>
  <c r="S22" i="4"/>
  <c r="N22" i="6"/>
  <c r="C22" i="6"/>
  <c r="C22" i="7"/>
  <c r="E22" i="7"/>
  <c r="O22" i="3"/>
  <c r="O22" i="7"/>
  <c r="O22" i="9"/>
  <c r="D22" i="2"/>
  <c r="K9" i="2"/>
  <c r="K15" i="2" s="1"/>
  <c r="K20" i="2"/>
  <c r="K21" i="2"/>
  <c r="Q22" i="8"/>
  <c r="R22" i="8"/>
  <c r="G22" i="9"/>
  <c r="O22" i="10"/>
  <c r="F22" i="4"/>
  <c r="K22" i="7"/>
  <c r="D22" i="4"/>
  <c r="G22" i="6"/>
  <c r="R22" i="7"/>
  <c r="R22" i="9"/>
  <c r="R22" i="10"/>
  <c r="P22" i="10"/>
  <c r="K22" i="10"/>
  <c r="H22" i="9"/>
  <c r="K22" i="9"/>
  <c r="D22" i="9"/>
  <c r="S22" i="8"/>
  <c r="C22" i="8"/>
  <c r="K22" i="8"/>
  <c r="O22" i="8"/>
  <c r="G22" i="8"/>
  <c r="Q22" i="4"/>
  <c r="D22" i="5"/>
  <c r="G22" i="5"/>
  <c r="I22" i="5"/>
  <c r="O22" i="2"/>
  <c r="N22" i="3"/>
  <c r="B21" i="10"/>
  <c r="G22" i="10"/>
  <c r="B9" i="10"/>
  <c r="B16" i="10" s="1"/>
  <c r="B22" i="9"/>
  <c r="L22" i="9"/>
  <c r="D22" i="7"/>
  <c r="P22" i="2"/>
  <c r="N22" i="10"/>
  <c r="S22" i="10"/>
  <c r="C22" i="10"/>
  <c r="B20" i="10"/>
  <c r="F22" i="10"/>
  <c r="N22" i="9"/>
  <c r="S22" i="9"/>
  <c r="C22" i="9"/>
  <c r="F22" i="9"/>
  <c r="E22" i="8"/>
  <c r="H22" i="8"/>
  <c r="M22" i="8"/>
  <c r="P22" i="7"/>
  <c r="H22" i="7"/>
  <c r="C22" i="4"/>
  <c r="P22" i="3"/>
  <c r="B9" i="3"/>
  <c r="L22" i="2"/>
  <c r="F22" i="3"/>
  <c r="R22" i="4"/>
  <c r="R22" i="5"/>
  <c r="G22" i="7"/>
  <c r="D22" i="8"/>
  <c r="I22" i="8"/>
  <c r="K22" i="3"/>
  <c r="K22" i="4"/>
  <c r="M22" i="5"/>
  <c r="L22" i="4"/>
  <c r="J22" i="6"/>
  <c r="J22" i="8"/>
  <c r="J22" i="9"/>
  <c r="J22" i="10"/>
  <c r="R22" i="3"/>
  <c r="B21" i="3"/>
  <c r="B20" i="4"/>
  <c r="B22" i="4" s="1"/>
  <c r="B12" i="4"/>
  <c r="B10" i="4"/>
  <c r="B11" i="4"/>
  <c r="B22" i="7"/>
  <c r="M22" i="3"/>
  <c r="L22" i="3"/>
  <c r="Q22" i="3"/>
  <c r="S22" i="3"/>
  <c r="J22" i="3"/>
  <c r="D22" i="3"/>
  <c r="G22" i="3"/>
  <c r="I22" i="3"/>
  <c r="B10" i="3"/>
  <c r="B20" i="3"/>
  <c r="B11" i="3"/>
  <c r="B12" i="3"/>
  <c r="F17" i="10"/>
  <c r="F15" i="10"/>
  <c r="F18" i="10"/>
  <c r="F16" i="10"/>
  <c r="K17" i="10"/>
  <c r="K15" i="10"/>
  <c r="K18" i="10"/>
  <c r="K16" i="10"/>
  <c r="P18" i="10"/>
  <c r="P16" i="10"/>
  <c r="P17" i="10"/>
  <c r="P15" i="10"/>
  <c r="E18" i="10"/>
  <c r="E16" i="10"/>
  <c r="E17" i="10"/>
  <c r="E15" i="10"/>
  <c r="J17" i="10"/>
  <c r="J15" i="10"/>
  <c r="J18" i="10"/>
  <c r="J16" i="10"/>
  <c r="O17" i="10"/>
  <c r="O15" i="10"/>
  <c r="O18" i="10"/>
  <c r="O16" i="10"/>
  <c r="D18" i="10"/>
  <c r="D16" i="10"/>
  <c r="D17" i="10"/>
  <c r="D15" i="10"/>
  <c r="I18" i="10"/>
  <c r="I16" i="10"/>
  <c r="I17" i="10"/>
  <c r="I15" i="10"/>
  <c r="N17" i="10"/>
  <c r="N15" i="10"/>
  <c r="N18" i="10"/>
  <c r="N16" i="10"/>
  <c r="S17" i="10"/>
  <c r="S15" i="10"/>
  <c r="S18" i="10"/>
  <c r="S16" i="10"/>
  <c r="C17" i="10"/>
  <c r="C15" i="10"/>
  <c r="C18" i="10"/>
  <c r="C16" i="10"/>
  <c r="H18" i="10"/>
  <c r="H16" i="10"/>
  <c r="H17" i="10"/>
  <c r="H15" i="10"/>
  <c r="M18" i="10"/>
  <c r="M16" i="10"/>
  <c r="M17" i="10"/>
  <c r="M15" i="10"/>
  <c r="R17" i="10"/>
  <c r="R15" i="10"/>
  <c r="R18" i="10"/>
  <c r="R16" i="10"/>
  <c r="B17" i="10"/>
  <c r="G17" i="10"/>
  <c r="G15" i="10"/>
  <c r="G18" i="10"/>
  <c r="G16" i="10"/>
  <c r="L18" i="10"/>
  <c r="L16" i="10"/>
  <c r="L17" i="10"/>
  <c r="L15" i="10"/>
  <c r="Q18" i="10"/>
  <c r="Q16" i="10"/>
  <c r="Q17" i="10"/>
  <c r="Q15" i="10"/>
  <c r="F17" i="9"/>
  <c r="F15" i="9"/>
  <c r="F18" i="9"/>
  <c r="F16" i="9"/>
  <c r="K17" i="9"/>
  <c r="K15" i="9"/>
  <c r="K18" i="9"/>
  <c r="K16" i="9"/>
  <c r="P18" i="9"/>
  <c r="P16" i="9"/>
  <c r="P17" i="9"/>
  <c r="P15" i="9"/>
  <c r="E18" i="9"/>
  <c r="E16" i="9"/>
  <c r="E17" i="9"/>
  <c r="E15" i="9"/>
  <c r="J17" i="9"/>
  <c r="J15" i="9"/>
  <c r="J18" i="9"/>
  <c r="J16" i="9"/>
  <c r="O17" i="9"/>
  <c r="O15" i="9"/>
  <c r="O18" i="9"/>
  <c r="O16" i="9"/>
  <c r="D18" i="9"/>
  <c r="D16" i="9"/>
  <c r="D17" i="9"/>
  <c r="D15" i="9"/>
  <c r="I18" i="9"/>
  <c r="I16" i="9"/>
  <c r="I17" i="9"/>
  <c r="I15" i="9"/>
  <c r="N17" i="9"/>
  <c r="N15" i="9"/>
  <c r="N18" i="9"/>
  <c r="N16" i="9"/>
  <c r="S17" i="9"/>
  <c r="S15" i="9"/>
  <c r="S18" i="9"/>
  <c r="S16" i="9"/>
  <c r="C17" i="9"/>
  <c r="C15" i="9"/>
  <c r="C18" i="9"/>
  <c r="C16" i="9"/>
  <c r="H18" i="9"/>
  <c r="H16" i="9"/>
  <c r="H17" i="9"/>
  <c r="H15" i="9"/>
  <c r="M18" i="9"/>
  <c r="M16" i="9"/>
  <c r="M17" i="9"/>
  <c r="M15" i="9"/>
  <c r="R17" i="9"/>
  <c r="R15" i="9"/>
  <c r="R18" i="9"/>
  <c r="R16" i="9"/>
  <c r="B17" i="9"/>
  <c r="B15" i="9"/>
  <c r="B18" i="9"/>
  <c r="B16" i="9"/>
  <c r="G17" i="9"/>
  <c r="G15" i="9"/>
  <c r="G18" i="9"/>
  <c r="G16" i="9"/>
  <c r="L18" i="9"/>
  <c r="L16" i="9"/>
  <c r="L17" i="9"/>
  <c r="L15" i="9"/>
  <c r="Q18" i="9"/>
  <c r="Q16" i="9"/>
  <c r="Q17" i="9"/>
  <c r="Q15" i="9"/>
  <c r="F17" i="8"/>
  <c r="F15" i="8"/>
  <c r="F18" i="8"/>
  <c r="F16" i="8"/>
  <c r="K17" i="8"/>
  <c r="K15" i="8"/>
  <c r="K18" i="8"/>
  <c r="K16" i="8"/>
  <c r="P18" i="8"/>
  <c r="P16" i="8"/>
  <c r="P17" i="8"/>
  <c r="P15" i="8"/>
  <c r="E18" i="8"/>
  <c r="E16" i="8"/>
  <c r="E17" i="8"/>
  <c r="E15" i="8"/>
  <c r="J17" i="8"/>
  <c r="J15" i="8"/>
  <c r="J18" i="8"/>
  <c r="J16" i="8"/>
  <c r="O17" i="8"/>
  <c r="O15" i="8"/>
  <c r="O18" i="8"/>
  <c r="O16" i="8"/>
  <c r="D18" i="8"/>
  <c r="D16" i="8"/>
  <c r="D17" i="8"/>
  <c r="D15" i="8"/>
  <c r="I18" i="8"/>
  <c r="I16" i="8"/>
  <c r="I17" i="8"/>
  <c r="I15" i="8"/>
  <c r="N17" i="8"/>
  <c r="N15" i="8"/>
  <c r="N18" i="8"/>
  <c r="N16" i="8"/>
  <c r="S17" i="8"/>
  <c r="S15" i="8"/>
  <c r="S18" i="8"/>
  <c r="S16" i="8"/>
  <c r="C17" i="8"/>
  <c r="C15" i="8"/>
  <c r="C18" i="8"/>
  <c r="C16" i="8"/>
  <c r="H18" i="8"/>
  <c r="H16" i="8"/>
  <c r="H17" i="8"/>
  <c r="H15" i="8"/>
  <c r="M18" i="8"/>
  <c r="M16" i="8"/>
  <c r="M17" i="8"/>
  <c r="M15" i="8"/>
  <c r="R17" i="8"/>
  <c r="R15" i="8"/>
  <c r="R18" i="8"/>
  <c r="R16" i="8"/>
  <c r="B17" i="8"/>
  <c r="B15" i="8"/>
  <c r="B18" i="8"/>
  <c r="B16" i="8"/>
  <c r="G17" i="8"/>
  <c r="G15" i="8"/>
  <c r="G18" i="8"/>
  <c r="G16" i="8"/>
  <c r="L18" i="8"/>
  <c r="L16" i="8"/>
  <c r="L17" i="8"/>
  <c r="L15" i="8"/>
  <c r="Q18" i="8"/>
  <c r="Q16" i="8"/>
  <c r="Q17" i="8"/>
  <c r="Q15" i="8"/>
  <c r="R17" i="7"/>
  <c r="R15" i="7"/>
  <c r="R18" i="7"/>
  <c r="R16" i="7"/>
  <c r="F17" i="7"/>
  <c r="F15" i="7"/>
  <c r="F18" i="7"/>
  <c r="F16" i="7"/>
  <c r="K17" i="7"/>
  <c r="K15" i="7"/>
  <c r="K18" i="7"/>
  <c r="K16" i="7"/>
  <c r="P18" i="7"/>
  <c r="P16" i="7"/>
  <c r="P17" i="7"/>
  <c r="P15" i="7"/>
  <c r="E18" i="7"/>
  <c r="E16" i="7"/>
  <c r="E17" i="7"/>
  <c r="E15" i="7"/>
  <c r="O17" i="7"/>
  <c r="O15" i="7"/>
  <c r="O18" i="7"/>
  <c r="O16" i="7"/>
  <c r="D18" i="7"/>
  <c r="D16" i="7"/>
  <c r="D17" i="7"/>
  <c r="D15" i="7"/>
  <c r="I18" i="7"/>
  <c r="I16" i="7"/>
  <c r="I17" i="7"/>
  <c r="I15" i="7"/>
  <c r="J17" i="7"/>
  <c r="J15" i="7"/>
  <c r="J18" i="7"/>
  <c r="J16" i="7"/>
  <c r="N17" i="7"/>
  <c r="N15" i="7"/>
  <c r="N18" i="7"/>
  <c r="N16" i="7"/>
  <c r="S17" i="7"/>
  <c r="S15" i="7"/>
  <c r="S18" i="7"/>
  <c r="S16" i="7"/>
  <c r="C17" i="7"/>
  <c r="C15" i="7"/>
  <c r="C18" i="7"/>
  <c r="C16" i="7"/>
  <c r="H18" i="7"/>
  <c r="H16" i="7"/>
  <c r="H17" i="7"/>
  <c r="H15" i="7"/>
  <c r="M18" i="7"/>
  <c r="M16" i="7"/>
  <c r="M17" i="7"/>
  <c r="M15" i="7"/>
  <c r="B17" i="7"/>
  <c r="B15" i="7"/>
  <c r="B18" i="7"/>
  <c r="B16" i="7"/>
  <c r="G17" i="7"/>
  <c r="G15" i="7"/>
  <c r="G18" i="7"/>
  <c r="G16" i="7"/>
  <c r="L18" i="7"/>
  <c r="L16" i="7"/>
  <c r="L17" i="7"/>
  <c r="L15" i="7"/>
  <c r="Q18" i="7"/>
  <c r="Q16" i="7"/>
  <c r="Q17" i="7"/>
  <c r="Q15" i="7"/>
  <c r="F17" i="6"/>
  <c r="F15" i="6"/>
  <c r="F18" i="6"/>
  <c r="F16" i="6"/>
  <c r="K17" i="6"/>
  <c r="K15" i="6"/>
  <c r="K18" i="6"/>
  <c r="K16" i="6"/>
  <c r="P18" i="6"/>
  <c r="P16" i="6"/>
  <c r="P17" i="6"/>
  <c r="P15" i="6"/>
  <c r="E18" i="6"/>
  <c r="E16" i="6"/>
  <c r="E17" i="6"/>
  <c r="E15" i="6"/>
  <c r="J17" i="6"/>
  <c r="J15" i="6"/>
  <c r="J18" i="6"/>
  <c r="J16" i="6"/>
  <c r="O17" i="6"/>
  <c r="O15" i="6"/>
  <c r="O18" i="6"/>
  <c r="O16" i="6"/>
  <c r="D18" i="6"/>
  <c r="D16" i="6"/>
  <c r="D17" i="6"/>
  <c r="D15" i="6"/>
  <c r="I18" i="6"/>
  <c r="I16" i="6"/>
  <c r="I17" i="6"/>
  <c r="I15" i="6"/>
  <c r="N17" i="6"/>
  <c r="N15" i="6"/>
  <c r="N18" i="6"/>
  <c r="N16" i="6"/>
  <c r="S17" i="6"/>
  <c r="S15" i="6"/>
  <c r="S18" i="6"/>
  <c r="S16" i="6"/>
  <c r="C17" i="6"/>
  <c r="C15" i="6"/>
  <c r="C18" i="6"/>
  <c r="C16" i="6"/>
  <c r="H18" i="6"/>
  <c r="H16" i="6"/>
  <c r="H17" i="6"/>
  <c r="H15" i="6"/>
  <c r="M18" i="6"/>
  <c r="M16" i="6"/>
  <c r="M17" i="6"/>
  <c r="M15" i="6"/>
  <c r="R17" i="6"/>
  <c r="R15" i="6"/>
  <c r="R18" i="6"/>
  <c r="R16" i="6"/>
  <c r="B17" i="6"/>
  <c r="B15" i="6"/>
  <c r="B18" i="6"/>
  <c r="B16" i="6"/>
  <c r="G17" i="6"/>
  <c r="G15" i="6"/>
  <c r="G18" i="6"/>
  <c r="G16" i="6"/>
  <c r="L18" i="6"/>
  <c r="L16" i="6"/>
  <c r="L17" i="6"/>
  <c r="L15" i="6"/>
  <c r="Q18" i="6"/>
  <c r="Q16" i="6"/>
  <c r="Q17" i="6"/>
  <c r="Q15" i="6"/>
  <c r="B17" i="5"/>
  <c r="B15" i="5"/>
  <c r="B18" i="5"/>
  <c r="B16" i="5"/>
  <c r="L18" i="5"/>
  <c r="L16" i="5"/>
  <c r="L17" i="5"/>
  <c r="L15" i="5"/>
  <c r="F17" i="5"/>
  <c r="F15" i="5"/>
  <c r="F18" i="5"/>
  <c r="F16" i="5"/>
  <c r="K17" i="5"/>
  <c r="K15" i="5"/>
  <c r="K18" i="5"/>
  <c r="K16" i="5"/>
  <c r="P18" i="5"/>
  <c r="P16" i="5"/>
  <c r="P17" i="5"/>
  <c r="P15" i="5"/>
  <c r="E18" i="5"/>
  <c r="E16" i="5"/>
  <c r="E17" i="5"/>
  <c r="E15" i="5"/>
  <c r="J17" i="5"/>
  <c r="J15" i="5"/>
  <c r="J18" i="5"/>
  <c r="J16" i="5"/>
  <c r="I18" i="5"/>
  <c r="I16" i="5"/>
  <c r="I17" i="5"/>
  <c r="I15" i="5"/>
  <c r="O17" i="5"/>
  <c r="O15" i="5"/>
  <c r="O18" i="5"/>
  <c r="O16" i="5"/>
  <c r="D18" i="5"/>
  <c r="D16" i="5"/>
  <c r="D17" i="5"/>
  <c r="D15" i="5"/>
  <c r="N17" i="5"/>
  <c r="N15" i="5"/>
  <c r="N18" i="5"/>
  <c r="N16" i="5"/>
  <c r="S17" i="5"/>
  <c r="S15" i="5"/>
  <c r="S18" i="5"/>
  <c r="S16" i="5"/>
  <c r="C17" i="5"/>
  <c r="C15" i="5"/>
  <c r="C18" i="5"/>
  <c r="C16" i="5"/>
  <c r="H18" i="5"/>
  <c r="H16" i="5"/>
  <c r="H17" i="5"/>
  <c r="H15" i="5"/>
  <c r="M18" i="5"/>
  <c r="M16" i="5"/>
  <c r="M17" i="5"/>
  <c r="M15" i="5"/>
  <c r="R17" i="5"/>
  <c r="R15" i="5"/>
  <c r="R18" i="5"/>
  <c r="R16" i="5"/>
  <c r="G17" i="5"/>
  <c r="G15" i="5"/>
  <c r="G18" i="5"/>
  <c r="G16" i="5"/>
  <c r="Q18" i="5"/>
  <c r="Q16" i="5"/>
  <c r="Q17" i="5"/>
  <c r="Q15" i="5"/>
  <c r="F17" i="4"/>
  <c r="F15" i="4"/>
  <c r="F18" i="4"/>
  <c r="F16" i="4"/>
  <c r="E18" i="4"/>
  <c r="E16" i="4"/>
  <c r="E17" i="4"/>
  <c r="E15" i="4"/>
  <c r="O17" i="4"/>
  <c r="O15" i="4"/>
  <c r="O18" i="4"/>
  <c r="O16" i="4"/>
  <c r="D18" i="4"/>
  <c r="D16" i="4"/>
  <c r="D17" i="4"/>
  <c r="D15" i="4"/>
  <c r="I18" i="4"/>
  <c r="I16" i="4"/>
  <c r="I17" i="4"/>
  <c r="I15" i="4"/>
  <c r="N17" i="4"/>
  <c r="N15" i="4"/>
  <c r="N18" i="4"/>
  <c r="N16" i="4"/>
  <c r="S17" i="4"/>
  <c r="S15" i="4"/>
  <c r="S18" i="4"/>
  <c r="S16" i="4"/>
  <c r="C17" i="4"/>
  <c r="C15" i="4"/>
  <c r="C18" i="4"/>
  <c r="C16" i="4"/>
  <c r="H18" i="4"/>
  <c r="H16" i="4"/>
  <c r="H17" i="4"/>
  <c r="H15" i="4"/>
  <c r="M18" i="4"/>
  <c r="M16" i="4"/>
  <c r="M17" i="4"/>
  <c r="M15" i="4"/>
  <c r="K17" i="4"/>
  <c r="K15" i="4"/>
  <c r="K18" i="4"/>
  <c r="K16" i="4"/>
  <c r="P18" i="4"/>
  <c r="P16" i="4"/>
  <c r="P17" i="4"/>
  <c r="P15" i="4"/>
  <c r="J17" i="4"/>
  <c r="J15" i="4"/>
  <c r="J18" i="4"/>
  <c r="J16" i="4"/>
  <c r="R17" i="4"/>
  <c r="R15" i="4"/>
  <c r="R18" i="4"/>
  <c r="R16" i="4"/>
  <c r="G17" i="4"/>
  <c r="G15" i="4"/>
  <c r="G18" i="4"/>
  <c r="G16" i="4"/>
  <c r="L18" i="4"/>
  <c r="L16" i="4"/>
  <c r="L17" i="4"/>
  <c r="L15" i="4"/>
  <c r="Q18" i="4"/>
  <c r="Q16" i="4"/>
  <c r="Q17" i="4"/>
  <c r="Q15" i="4"/>
  <c r="R17" i="3"/>
  <c r="R15" i="3"/>
  <c r="R18" i="3"/>
  <c r="R16" i="3"/>
  <c r="F17" i="3"/>
  <c r="F15" i="3"/>
  <c r="F18" i="3"/>
  <c r="F16" i="3"/>
  <c r="K17" i="3"/>
  <c r="K15" i="3"/>
  <c r="K18" i="3"/>
  <c r="K16" i="3"/>
  <c r="P18" i="3"/>
  <c r="P16" i="3"/>
  <c r="P17" i="3"/>
  <c r="P15" i="3"/>
  <c r="E18" i="3"/>
  <c r="E16" i="3"/>
  <c r="E17" i="3"/>
  <c r="E15" i="3"/>
  <c r="O17" i="3"/>
  <c r="O15" i="3"/>
  <c r="O18" i="3"/>
  <c r="O16" i="3"/>
  <c r="D18" i="3"/>
  <c r="D16" i="3"/>
  <c r="D17" i="3"/>
  <c r="D15" i="3"/>
  <c r="I18" i="3"/>
  <c r="I16" i="3"/>
  <c r="I17" i="3"/>
  <c r="I15" i="3"/>
  <c r="J17" i="3"/>
  <c r="J15" i="3"/>
  <c r="J18" i="3"/>
  <c r="J16" i="3"/>
  <c r="N17" i="3"/>
  <c r="N15" i="3"/>
  <c r="N18" i="3"/>
  <c r="N16" i="3"/>
  <c r="S17" i="3"/>
  <c r="S15" i="3"/>
  <c r="S18" i="3"/>
  <c r="S16" i="3"/>
  <c r="C17" i="3"/>
  <c r="C15" i="3"/>
  <c r="C18" i="3"/>
  <c r="C16" i="3"/>
  <c r="H18" i="3"/>
  <c r="H16" i="3"/>
  <c r="H17" i="3"/>
  <c r="H15" i="3"/>
  <c r="M18" i="3"/>
  <c r="M16" i="3"/>
  <c r="M17" i="3"/>
  <c r="M15" i="3"/>
  <c r="G17" i="3"/>
  <c r="G15" i="3"/>
  <c r="G18" i="3"/>
  <c r="G16" i="3"/>
  <c r="L18" i="3"/>
  <c r="L16" i="3"/>
  <c r="L17" i="3"/>
  <c r="L15" i="3"/>
  <c r="Q18" i="3"/>
  <c r="Q16" i="3"/>
  <c r="Q17" i="3"/>
  <c r="Q15" i="3"/>
  <c r="C22" i="2"/>
  <c r="R22" i="2"/>
  <c r="Q18" i="2"/>
  <c r="M22" i="2"/>
  <c r="J22" i="2"/>
  <c r="I17" i="2"/>
  <c r="J16" i="2"/>
  <c r="M16" i="2"/>
  <c r="H22" i="2"/>
  <c r="G22" i="2"/>
  <c r="R16" i="2"/>
  <c r="J15" i="2"/>
  <c r="F15" i="2"/>
  <c r="E22" i="2"/>
  <c r="J18" i="2"/>
  <c r="F16" i="2"/>
  <c r="F22" i="2"/>
  <c r="E17" i="2"/>
  <c r="Q22" i="2"/>
  <c r="N16" i="2"/>
  <c r="J17" i="2"/>
  <c r="I18" i="2"/>
  <c r="F18" i="2"/>
  <c r="I15" i="2"/>
  <c r="N15" i="2"/>
  <c r="R17" i="2"/>
  <c r="H15" i="2"/>
  <c r="H18" i="2"/>
  <c r="H17" i="2"/>
  <c r="H16" i="2"/>
  <c r="G15" i="2"/>
  <c r="G18" i="2"/>
  <c r="G17" i="2"/>
  <c r="G16" i="2"/>
  <c r="N17" i="2"/>
  <c r="N22" i="2"/>
  <c r="I22" i="2"/>
  <c r="E15" i="2"/>
  <c r="E18" i="2"/>
  <c r="Q15" i="2"/>
  <c r="L15" i="2"/>
  <c r="L18" i="2"/>
  <c r="L17" i="2"/>
  <c r="L16" i="2"/>
  <c r="D15" i="2"/>
  <c r="D18" i="2"/>
  <c r="D17" i="2"/>
  <c r="D16" i="2"/>
  <c r="C15" i="2"/>
  <c r="C18" i="2"/>
  <c r="C17" i="2"/>
  <c r="C16" i="2"/>
  <c r="S15" i="2"/>
  <c r="S18" i="2"/>
  <c r="S17" i="2"/>
  <c r="S16" i="2"/>
  <c r="R18" i="2"/>
  <c r="M15" i="2"/>
  <c r="M18" i="2"/>
  <c r="Q17" i="2"/>
  <c r="I16" i="2"/>
  <c r="P15" i="2"/>
  <c r="P18" i="2"/>
  <c r="P17" i="2"/>
  <c r="P16" i="2"/>
  <c r="O15" i="2"/>
  <c r="O18" i="2"/>
  <c r="O17" i="2"/>
  <c r="O16" i="2"/>
  <c r="F17" i="2"/>
  <c r="R15" i="2"/>
  <c r="N18" i="2"/>
  <c r="E16" i="2"/>
  <c r="M17" i="2"/>
  <c r="Q16" i="2"/>
  <c r="B9" i="2"/>
  <c r="B20" i="2"/>
  <c r="B22" i="2" s="1"/>
  <c r="B33" i="11"/>
  <c r="B34" i="11"/>
  <c r="B35" i="11"/>
  <c r="B32" i="11"/>
  <c r="B39" i="11"/>
  <c r="B25" i="6" l="1"/>
  <c r="J87" i="1" s="1"/>
  <c r="R25" i="4"/>
  <c r="Z47" i="1" s="1"/>
  <c r="N25" i="4"/>
  <c r="V47" i="1" s="1"/>
  <c r="O25" i="4"/>
  <c r="W47" i="1" s="1"/>
  <c r="O25" i="9"/>
  <c r="W147" i="1" s="1"/>
  <c r="S25" i="8"/>
  <c r="AA127" i="1" s="1"/>
  <c r="N25" i="7"/>
  <c r="V107" i="1" s="1"/>
  <c r="C25" i="6"/>
  <c r="K87" i="1" s="1"/>
  <c r="K16" i="2"/>
  <c r="K17" i="2"/>
  <c r="K18" i="2"/>
  <c r="B18" i="10"/>
  <c r="B15" i="10"/>
  <c r="B18" i="4"/>
  <c r="K22" i="2"/>
  <c r="B18" i="3"/>
  <c r="S25" i="9"/>
  <c r="AA147" i="1" s="1"/>
  <c r="E28" i="2"/>
  <c r="S25" i="5"/>
  <c r="AA67" i="1" s="1"/>
  <c r="K25" i="5"/>
  <c r="S67" i="1" s="1"/>
  <c r="F25" i="5"/>
  <c r="N67" i="1" s="1"/>
  <c r="N25" i="3"/>
  <c r="V7" i="1" s="1"/>
  <c r="K25" i="3"/>
  <c r="S7" i="1" s="1"/>
  <c r="B15" i="3"/>
  <c r="B22" i="10"/>
  <c r="B15" i="4"/>
  <c r="I25" i="9"/>
  <c r="Q147" i="1" s="1"/>
  <c r="K25" i="9"/>
  <c r="S147" i="1" s="1"/>
  <c r="R25" i="10"/>
  <c r="Z167" i="1" s="1"/>
  <c r="O25" i="10"/>
  <c r="W167" i="1" s="1"/>
  <c r="K25" i="10"/>
  <c r="S167" i="1" s="1"/>
  <c r="J28" i="2"/>
  <c r="B16" i="3"/>
  <c r="B16" i="4"/>
  <c r="B17" i="3"/>
  <c r="G25" i="4"/>
  <c r="O47" i="1" s="1"/>
  <c r="B17" i="4"/>
  <c r="S25" i="6"/>
  <c r="AA87" i="1" s="1"/>
  <c r="G25" i="7"/>
  <c r="O107" i="1" s="1"/>
  <c r="G25" i="9"/>
  <c r="O147" i="1" s="1"/>
  <c r="B22" i="3"/>
  <c r="I26" i="2"/>
  <c r="S25" i="3"/>
  <c r="AA7" i="1" s="1"/>
  <c r="F25" i="3"/>
  <c r="N7" i="1" s="1"/>
  <c r="M25" i="7"/>
  <c r="U107" i="1" s="1"/>
  <c r="G25" i="8"/>
  <c r="O127" i="1" s="1"/>
  <c r="O25" i="8"/>
  <c r="W127" i="1" s="1"/>
  <c r="K25" i="8"/>
  <c r="S127" i="1" s="1"/>
  <c r="B25" i="9"/>
  <c r="J147" i="1" s="1"/>
  <c r="R25" i="9"/>
  <c r="Z147" i="1" s="1"/>
  <c r="C25" i="9"/>
  <c r="K147" i="1" s="1"/>
  <c r="O25" i="7"/>
  <c r="W107" i="1" s="1"/>
  <c r="F25" i="7"/>
  <c r="N107" i="1" s="1"/>
  <c r="B25" i="8"/>
  <c r="J127" i="1" s="1"/>
  <c r="R25" i="8"/>
  <c r="Z127" i="1" s="1"/>
  <c r="C25" i="8"/>
  <c r="K127" i="1" s="1"/>
  <c r="R25" i="5"/>
  <c r="Z67" i="1" s="1"/>
  <c r="R25" i="6"/>
  <c r="Z87" i="1" s="1"/>
  <c r="O25" i="6"/>
  <c r="W87" i="1" s="1"/>
  <c r="K25" i="6"/>
  <c r="S87" i="1" s="1"/>
  <c r="S25" i="7"/>
  <c r="AA107" i="1" s="1"/>
  <c r="G25" i="10"/>
  <c r="O167" i="1" s="1"/>
  <c r="S25" i="10"/>
  <c r="AA167" i="1" s="1"/>
  <c r="Q25" i="10"/>
  <c r="Y167" i="1" s="1"/>
  <c r="C25" i="10"/>
  <c r="K167" i="1" s="1"/>
  <c r="K25" i="7"/>
  <c r="S107" i="1" s="1"/>
  <c r="C25" i="7"/>
  <c r="K107" i="1" s="1"/>
  <c r="B25" i="7"/>
  <c r="J107" i="1" s="1"/>
  <c r="G25" i="6"/>
  <c r="O87" i="1" s="1"/>
  <c r="N25" i="5"/>
  <c r="V67" i="1" s="1"/>
  <c r="J25" i="5"/>
  <c r="R67" i="1" s="1"/>
  <c r="C25" i="4"/>
  <c r="K47" i="1" s="1"/>
  <c r="O25" i="3"/>
  <c r="W7" i="1" s="1"/>
  <c r="G25" i="3"/>
  <c r="O7" i="1" s="1"/>
  <c r="C25" i="3"/>
  <c r="K7" i="1" s="1"/>
  <c r="L28" i="10"/>
  <c r="T179" i="1" s="1"/>
  <c r="L27" i="10"/>
  <c r="T175" i="1" s="1"/>
  <c r="L26" i="10"/>
  <c r="T171" i="1" s="1"/>
  <c r="G28" i="10"/>
  <c r="O179" i="1" s="1"/>
  <c r="G27" i="10"/>
  <c r="O175" i="1" s="1"/>
  <c r="G26" i="10"/>
  <c r="O171" i="1" s="1"/>
  <c r="M27" i="10"/>
  <c r="U175" i="1" s="1"/>
  <c r="M26" i="10"/>
  <c r="U171" i="1" s="1"/>
  <c r="M28" i="10"/>
  <c r="U179" i="1" s="1"/>
  <c r="L25" i="10"/>
  <c r="T167" i="1" s="1"/>
  <c r="M25" i="10"/>
  <c r="U167" i="1" s="1"/>
  <c r="N28" i="10"/>
  <c r="V179" i="1" s="1"/>
  <c r="N27" i="10"/>
  <c r="V175" i="1" s="1"/>
  <c r="N26" i="10"/>
  <c r="V171" i="1" s="1"/>
  <c r="J28" i="10"/>
  <c r="R179" i="1" s="1"/>
  <c r="J27" i="10"/>
  <c r="R175" i="1" s="1"/>
  <c r="J26" i="10"/>
  <c r="R171" i="1" s="1"/>
  <c r="F26" i="10"/>
  <c r="N171" i="1" s="1"/>
  <c r="F28" i="10"/>
  <c r="N179" i="1" s="1"/>
  <c r="F27" i="10"/>
  <c r="N175" i="1" s="1"/>
  <c r="Q28" i="10"/>
  <c r="Y179" i="1" s="1"/>
  <c r="Q27" i="10"/>
  <c r="Y175" i="1" s="1"/>
  <c r="Q26" i="10"/>
  <c r="Y171" i="1" s="1"/>
  <c r="R28" i="10"/>
  <c r="Z179" i="1" s="1"/>
  <c r="R27" i="10"/>
  <c r="Z175" i="1" s="1"/>
  <c r="R26" i="10"/>
  <c r="Z171" i="1" s="1"/>
  <c r="S28" i="10"/>
  <c r="AA179" i="1" s="1"/>
  <c r="S27" i="10"/>
  <c r="AA175" i="1" s="1"/>
  <c r="S26" i="10"/>
  <c r="AA171" i="1" s="1"/>
  <c r="D27" i="10"/>
  <c r="L175" i="1" s="1"/>
  <c r="D26" i="10"/>
  <c r="L171" i="1" s="1"/>
  <c r="D28" i="10"/>
  <c r="L179" i="1" s="1"/>
  <c r="O26" i="10"/>
  <c r="W171" i="1" s="1"/>
  <c r="O28" i="10"/>
  <c r="W179" i="1" s="1"/>
  <c r="O27" i="10"/>
  <c r="W175" i="1" s="1"/>
  <c r="P28" i="10"/>
  <c r="X179" i="1" s="1"/>
  <c r="P27" i="10"/>
  <c r="X175" i="1" s="1"/>
  <c r="P26" i="10"/>
  <c r="X171" i="1" s="1"/>
  <c r="K28" i="10"/>
  <c r="S179" i="1" s="1"/>
  <c r="K27" i="10"/>
  <c r="S175" i="1" s="1"/>
  <c r="K26" i="10"/>
  <c r="S171" i="1" s="1"/>
  <c r="N25" i="10"/>
  <c r="V167" i="1" s="1"/>
  <c r="D25" i="10"/>
  <c r="L167" i="1" s="1"/>
  <c r="J25" i="10"/>
  <c r="R167" i="1" s="1"/>
  <c r="P25" i="10"/>
  <c r="X167" i="1" s="1"/>
  <c r="F25" i="10"/>
  <c r="N167" i="1" s="1"/>
  <c r="H28" i="10"/>
  <c r="P179" i="1" s="1"/>
  <c r="H27" i="10"/>
  <c r="P175" i="1" s="1"/>
  <c r="H26" i="10"/>
  <c r="P171" i="1" s="1"/>
  <c r="C28" i="10"/>
  <c r="K179" i="1" s="1"/>
  <c r="C27" i="10"/>
  <c r="K175" i="1" s="1"/>
  <c r="C26" i="10"/>
  <c r="K171" i="1" s="1"/>
  <c r="I28" i="10"/>
  <c r="Q179" i="1" s="1"/>
  <c r="I27" i="10"/>
  <c r="Q175" i="1" s="1"/>
  <c r="I26" i="10"/>
  <c r="Q171" i="1" s="1"/>
  <c r="E28" i="10"/>
  <c r="M179" i="1" s="1"/>
  <c r="E27" i="10"/>
  <c r="M175" i="1" s="1"/>
  <c r="E26" i="10"/>
  <c r="M171" i="1" s="1"/>
  <c r="H25" i="10"/>
  <c r="P167" i="1" s="1"/>
  <c r="I25" i="10"/>
  <c r="Q167" i="1" s="1"/>
  <c r="E25" i="10"/>
  <c r="M167" i="1" s="1"/>
  <c r="L28" i="9"/>
  <c r="T159" i="1" s="1"/>
  <c r="L27" i="9"/>
  <c r="T155" i="1" s="1"/>
  <c r="L26" i="9"/>
  <c r="T151" i="1" s="1"/>
  <c r="G28" i="9"/>
  <c r="O159" i="1" s="1"/>
  <c r="G27" i="9"/>
  <c r="O155" i="1" s="1"/>
  <c r="G26" i="9"/>
  <c r="O151" i="1" s="1"/>
  <c r="M27" i="9"/>
  <c r="U155" i="1" s="1"/>
  <c r="M26" i="9"/>
  <c r="U151" i="1" s="1"/>
  <c r="M28" i="9"/>
  <c r="U159" i="1" s="1"/>
  <c r="L25" i="9"/>
  <c r="T147" i="1" s="1"/>
  <c r="M25" i="9"/>
  <c r="U147" i="1" s="1"/>
  <c r="Q28" i="9"/>
  <c r="Y159" i="1" s="1"/>
  <c r="Q27" i="9"/>
  <c r="Y155" i="1" s="1"/>
  <c r="Q26" i="9"/>
  <c r="Y151" i="1" s="1"/>
  <c r="N28" i="9"/>
  <c r="V159" i="1" s="1"/>
  <c r="N27" i="9"/>
  <c r="V155" i="1" s="1"/>
  <c r="N26" i="9"/>
  <c r="V151" i="1" s="1"/>
  <c r="J28" i="9"/>
  <c r="R159" i="1" s="1"/>
  <c r="J27" i="9"/>
  <c r="R155" i="1" s="1"/>
  <c r="J26" i="9"/>
  <c r="R151" i="1" s="1"/>
  <c r="F26" i="9"/>
  <c r="N151" i="1" s="1"/>
  <c r="F28" i="9"/>
  <c r="N159" i="1" s="1"/>
  <c r="F27" i="9"/>
  <c r="N155" i="1" s="1"/>
  <c r="Q25" i="9"/>
  <c r="Y147" i="1" s="1"/>
  <c r="R28" i="9"/>
  <c r="Z159" i="1" s="1"/>
  <c r="R27" i="9"/>
  <c r="Z155" i="1" s="1"/>
  <c r="R26" i="9"/>
  <c r="Z151" i="1" s="1"/>
  <c r="S28" i="9"/>
  <c r="AA159" i="1" s="1"/>
  <c r="S27" i="9"/>
  <c r="AA155" i="1" s="1"/>
  <c r="S26" i="9"/>
  <c r="AA151" i="1" s="1"/>
  <c r="D27" i="9"/>
  <c r="L155" i="1" s="1"/>
  <c r="D26" i="9"/>
  <c r="L151" i="1" s="1"/>
  <c r="D28" i="9"/>
  <c r="L159" i="1" s="1"/>
  <c r="O26" i="9"/>
  <c r="W151" i="1" s="1"/>
  <c r="O28" i="9"/>
  <c r="W159" i="1" s="1"/>
  <c r="O27" i="9"/>
  <c r="W155" i="1" s="1"/>
  <c r="P28" i="9"/>
  <c r="X159" i="1" s="1"/>
  <c r="P27" i="9"/>
  <c r="X155" i="1" s="1"/>
  <c r="P26" i="9"/>
  <c r="X151" i="1" s="1"/>
  <c r="K28" i="9"/>
  <c r="S159" i="1" s="1"/>
  <c r="K27" i="9"/>
  <c r="S155" i="1" s="1"/>
  <c r="K26" i="9"/>
  <c r="S151" i="1" s="1"/>
  <c r="N25" i="9"/>
  <c r="V147" i="1" s="1"/>
  <c r="D25" i="9"/>
  <c r="L147" i="1" s="1"/>
  <c r="J25" i="9"/>
  <c r="R147" i="1" s="1"/>
  <c r="P25" i="9"/>
  <c r="X147" i="1" s="1"/>
  <c r="F25" i="9"/>
  <c r="N147" i="1" s="1"/>
  <c r="B28" i="9"/>
  <c r="J159" i="1" s="1"/>
  <c r="B27" i="9"/>
  <c r="J155" i="1" s="1"/>
  <c r="B26" i="9"/>
  <c r="J151" i="1" s="1"/>
  <c r="H28" i="9"/>
  <c r="P159" i="1" s="1"/>
  <c r="H27" i="9"/>
  <c r="P155" i="1" s="1"/>
  <c r="H26" i="9"/>
  <c r="P151" i="1" s="1"/>
  <c r="C28" i="9"/>
  <c r="K159" i="1" s="1"/>
  <c r="C27" i="9"/>
  <c r="K155" i="1" s="1"/>
  <c r="C26" i="9"/>
  <c r="K151" i="1" s="1"/>
  <c r="I28" i="9"/>
  <c r="Q159" i="1" s="1"/>
  <c r="I27" i="9"/>
  <c r="Q155" i="1" s="1"/>
  <c r="I26" i="9"/>
  <c r="Q151" i="1" s="1"/>
  <c r="E28" i="9"/>
  <c r="M159" i="1" s="1"/>
  <c r="E27" i="9"/>
  <c r="M155" i="1" s="1"/>
  <c r="E26" i="9"/>
  <c r="M151" i="1" s="1"/>
  <c r="H25" i="9"/>
  <c r="P147" i="1" s="1"/>
  <c r="E25" i="9"/>
  <c r="M147" i="1" s="1"/>
  <c r="H28" i="8"/>
  <c r="P139" i="1" s="1"/>
  <c r="H27" i="8"/>
  <c r="P135" i="1" s="1"/>
  <c r="H26" i="8"/>
  <c r="P131" i="1" s="1"/>
  <c r="L28" i="8"/>
  <c r="T139" i="1" s="1"/>
  <c r="L27" i="8"/>
  <c r="T135" i="1" s="1"/>
  <c r="L26" i="8"/>
  <c r="T131" i="1" s="1"/>
  <c r="G28" i="8"/>
  <c r="O139" i="1" s="1"/>
  <c r="G27" i="8"/>
  <c r="O135" i="1" s="1"/>
  <c r="G26" i="8"/>
  <c r="O131" i="1" s="1"/>
  <c r="M27" i="8"/>
  <c r="U135" i="1" s="1"/>
  <c r="M26" i="8"/>
  <c r="U131" i="1" s="1"/>
  <c r="M28" i="8"/>
  <c r="U139" i="1" s="1"/>
  <c r="H25" i="8"/>
  <c r="P127" i="1" s="1"/>
  <c r="L25" i="8"/>
  <c r="T127" i="1" s="1"/>
  <c r="M25" i="8"/>
  <c r="U127" i="1" s="1"/>
  <c r="Q28" i="8"/>
  <c r="Y139" i="1" s="1"/>
  <c r="Q27" i="8"/>
  <c r="Y135" i="1" s="1"/>
  <c r="Q26" i="8"/>
  <c r="Y131" i="1" s="1"/>
  <c r="N28" i="8"/>
  <c r="V139" i="1" s="1"/>
  <c r="N27" i="8"/>
  <c r="V135" i="1" s="1"/>
  <c r="N26" i="8"/>
  <c r="V131" i="1" s="1"/>
  <c r="J28" i="8"/>
  <c r="R139" i="1" s="1"/>
  <c r="J27" i="8"/>
  <c r="R135" i="1" s="1"/>
  <c r="J26" i="8"/>
  <c r="R131" i="1" s="1"/>
  <c r="F26" i="8"/>
  <c r="N131" i="1" s="1"/>
  <c r="F28" i="8"/>
  <c r="N139" i="1" s="1"/>
  <c r="F27" i="8"/>
  <c r="N135" i="1" s="1"/>
  <c r="Q25" i="8"/>
  <c r="Y127" i="1" s="1"/>
  <c r="R28" i="8"/>
  <c r="Z139" i="1" s="1"/>
  <c r="R27" i="8"/>
  <c r="Z135" i="1" s="1"/>
  <c r="R26" i="8"/>
  <c r="Z131" i="1" s="1"/>
  <c r="S28" i="8"/>
  <c r="AA139" i="1" s="1"/>
  <c r="S27" i="8"/>
  <c r="AA135" i="1" s="1"/>
  <c r="S26" i="8"/>
  <c r="AA131" i="1" s="1"/>
  <c r="D27" i="8"/>
  <c r="L135" i="1" s="1"/>
  <c r="D26" i="8"/>
  <c r="L131" i="1" s="1"/>
  <c r="D28" i="8"/>
  <c r="L139" i="1" s="1"/>
  <c r="O26" i="8"/>
  <c r="W131" i="1" s="1"/>
  <c r="O28" i="8"/>
  <c r="W139" i="1" s="1"/>
  <c r="O27" i="8"/>
  <c r="W135" i="1" s="1"/>
  <c r="P28" i="8"/>
  <c r="X139" i="1" s="1"/>
  <c r="P27" i="8"/>
  <c r="X135" i="1" s="1"/>
  <c r="P26" i="8"/>
  <c r="X131" i="1" s="1"/>
  <c r="K28" i="8"/>
  <c r="S139" i="1" s="1"/>
  <c r="K27" i="8"/>
  <c r="S135" i="1" s="1"/>
  <c r="K26" i="8"/>
  <c r="S131" i="1" s="1"/>
  <c r="N25" i="8"/>
  <c r="V127" i="1" s="1"/>
  <c r="D25" i="8"/>
  <c r="L127" i="1" s="1"/>
  <c r="J25" i="8"/>
  <c r="R127" i="1" s="1"/>
  <c r="P25" i="8"/>
  <c r="X127" i="1" s="1"/>
  <c r="F25" i="8"/>
  <c r="N127" i="1" s="1"/>
  <c r="B28" i="8"/>
  <c r="J139" i="1" s="1"/>
  <c r="B27" i="8"/>
  <c r="J135" i="1" s="1"/>
  <c r="B26" i="8"/>
  <c r="J131" i="1" s="1"/>
  <c r="C28" i="8"/>
  <c r="K139" i="1" s="1"/>
  <c r="C27" i="8"/>
  <c r="K135" i="1" s="1"/>
  <c r="C26" i="8"/>
  <c r="K131" i="1" s="1"/>
  <c r="I28" i="8"/>
  <c r="Q139" i="1" s="1"/>
  <c r="I27" i="8"/>
  <c r="Q135" i="1" s="1"/>
  <c r="I26" i="8"/>
  <c r="Q131" i="1" s="1"/>
  <c r="E28" i="8"/>
  <c r="M139" i="1" s="1"/>
  <c r="E27" i="8"/>
  <c r="M135" i="1" s="1"/>
  <c r="E26" i="8"/>
  <c r="M131" i="1" s="1"/>
  <c r="I25" i="8"/>
  <c r="Q127" i="1" s="1"/>
  <c r="E25" i="8"/>
  <c r="M127" i="1" s="1"/>
  <c r="L28" i="7"/>
  <c r="T119" i="1" s="1"/>
  <c r="L27" i="7"/>
  <c r="T115" i="1" s="1"/>
  <c r="L26" i="7"/>
  <c r="T111" i="1" s="1"/>
  <c r="G28" i="7"/>
  <c r="O119" i="1" s="1"/>
  <c r="G27" i="7"/>
  <c r="O115" i="1" s="1"/>
  <c r="G26" i="7"/>
  <c r="O111" i="1" s="1"/>
  <c r="H28" i="7"/>
  <c r="P119" i="1" s="1"/>
  <c r="H27" i="7"/>
  <c r="P115" i="1" s="1"/>
  <c r="H26" i="7"/>
  <c r="P111" i="1" s="1"/>
  <c r="C28" i="7"/>
  <c r="K119" i="1" s="1"/>
  <c r="C27" i="7"/>
  <c r="K115" i="1" s="1"/>
  <c r="C26" i="7"/>
  <c r="K111" i="1" s="1"/>
  <c r="E28" i="7"/>
  <c r="M119" i="1" s="1"/>
  <c r="E27" i="7"/>
  <c r="M115" i="1" s="1"/>
  <c r="E26" i="7"/>
  <c r="M111" i="1" s="1"/>
  <c r="L25" i="7"/>
  <c r="T107" i="1" s="1"/>
  <c r="H25" i="7"/>
  <c r="P107" i="1" s="1"/>
  <c r="E25" i="7"/>
  <c r="M107" i="1" s="1"/>
  <c r="Q28" i="7"/>
  <c r="Y119" i="1" s="1"/>
  <c r="Q27" i="7"/>
  <c r="Y115" i="1" s="1"/>
  <c r="Q26" i="7"/>
  <c r="Y111" i="1" s="1"/>
  <c r="M27" i="7"/>
  <c r="U115" i="1" s="1"/>
  <c r="M26" i="7"/>
  <c r="U111" i="1" s="1"/>
  <c r="M28" i="7"/>
  <c r="U119" i="1" s="1"/>
  <c r="J28" i="7"/>
  <c r="R119" i="1" s="1"/>
  <c r="J27" i="7"/>
  <c r="R115" i="1" s="1"/>
  <c r="J26" i="7"/>
  <c r="R111" i="1" s="1"/>
  <c r="R28" i="7"/>
  <c r="Z119" i="1" s="1"/>
  <c r="R27" i="7"/>
  <c r="Z115" i="1" s="1"/>
  <c r="R26" i="7"/>
  <c r="Z111" i="1" s="1"/>
  <c r="Q25" i="7"/>
  <c r="Y107" i="1" s="1"/>
  <c r="N28" i="7"/>
  <c r="V119" i="1" s="1"/>
  <c r="N27" i="7"/>
  <c r="V115" i="1" s="1"/>
  <c r="N26" i="7"/>
  <c r="V111" i="1" s="1"/>
  <c r="D27" i="7"/>
  <c r="L115" i="1" s="1"/>
  <c r="D26" i="7"/>
  <c r="L111" i="1" s="1"/>
  <c r="D28" i="7"/>
  <c r="L119" i="1" s="1"/>
  <c r="O26" i="7"/>
  <c r="W111" i="1" s="1"/>
  <c r="O28" i="7"/>
  <c r="W119" i="1" s="1"/>
  <c r="O27" i="7"/>
  <c r="W115" i="1" s="1"/>
  <c r="F26" i="7"/>
  <c r="N111" i="1" s="1"/>
  <c r="F28" i="7"/>
  <c r="N119" i="1" s="1"/>
  <c r="F27" i="7"/>
  <c r="N115" i="1" s="1"/>
  <c r="J25" i="7"/>
  <c r="R107" i="1" s="1"/>
  <c r="D25" i="7"/>
  <c r="L107" i="1" s="1"/>
  <c r="R25" i="7"/>
  <c r="Z107" i="1" s="1"/>
  <c r="B28" i="7"/>
  <c r="J119" i="1" s="1"/>
  <c r="B27" i="7"/>
  <c r="J115" i="1" s="1"/>
  <c r="B26" i="7"/>
  <c r="J111" i="1" s="1"/>
  <c r="S28" i="7"/>
  <c r="AA119" i="1" s="1"/>
  <c r="S27" i="7"/>
  <c r="AA115" i="1" s="1"/>
  <c r="S26" i="7"/>
  <c r="AA111" i="1" s="1"/>
  <c r="I28" i="7"/>
  <c r="Q119" i="1" s="1"/>
  <c r="I27" i="7"/>
  <c r="Q115" i="1" s="1"/>
  <c r="I26" i="7"/>
  <c r="Q111" i="1" s="1"/>
  <c r="P28" i="7"/>
  <c r="X119" i="1" s="1"/>
  <c r="P27" i="7"/>
  <c r="X115" i="1" s="1"/>
  <c r="P26" i="7"/>
  <c r="X111" i="1" s="1"/>
  <c r="K28" i="7"/>
  <c r="S119" i="1" s="1"/>
  <c r="K27" i="7"/>
  <c r="S115" i="1" s="1"/>
  <c r="K26" i="7"/>
  <c r="S111" i="1" s="1"/>
  <c r="I25" i="7"/>
  <c r="Q107" i="1" s="1"/>
  <c r="P25" i="7"/>
  <c r="X107" i="1" s="1"/>
  <c r="M27" i="6"/>
  <c r="U95" i="1" s="1"/>
  <c r="M26" i="6"/>
  <c r="U91" i="1" s="1"/>
  <c r="M28" i="6"/>
  <c r="U99" i="1" s="1"/>
  <c r="Q28" i="6"/>
  <c r="Y99" i="1" s="1"/>
  <c r="Q27" i="6"/>
  <c r="Y95" i="1" s="1"/>
  <c r="Q26" i="6"/>
  <c r="Y91" i="1" s="1"/>
  <c r="N28" i="6"/>
  <c r="V99" i="1" s="1"/>
  <c r="N27" i="6"/>
  <c r="V95" i="1" s="1"/>
  <c r="N26" i="6"/>
  <c r="V91" i="1" s="1"/>
  <c r="J28" i="6"/>
  <c r="R99" i="1" s="1"/>
  <c r="J27" i="6"/>
  <c r="R95" i="1" s="1"/>
  <c r="J26" i="6"/>
  <c r="R91" i="1" s="1"/>
  <c r="F26" i="6"/>
  <c r="N91" i="1" s="1"/>
  <c r="F28" i="6"/>
  <c r="N99" i="1" s="1"/>
  <c r="F27" i="6"/>
  <c r="N95" i="1" s="1"/>
  <c r="M25" i="6"/>
  <c r="U87" i="1" s="1"/>
  <c r="Q25" i="6"/>
  <c r="Y87" i="1" s="1"/>
  <c r="L28" i="6"/>
  <c r="T99" i="1" s="1"/>
  <c r="L27" i="6"/>
  <c r="T95" i="1" s="1"/>
  <c r="L26" i="6"/>
  <c r="T91" i="1" s="1"/>
  <c r="G28" i="6"/>
  <c r="O99" i="1" s="1"/>
  <c r="G27" i="6"/>
  <c r="O95" i="1" s="1"/>
  <c r="G26" i="6"/>
  <c r="O91" i="1" s="1"/>
  <c r="R28" i="6"/>
  <c r="Z99" i="1" s="1"/>
  <c r="R27" i="6"/>
  <c r="Z95" i="1" s="1"/>
  <c r="R26" i="6"/>
  <c r="Z91" i="1" s="1"/>
  <c r="S28" i="6"/>
  <c r="AA99" i="1" s="1"/>
  <c r="S27" i="6"/>
  <c r="AA95" i="1" s="1"/>
  <c r="S26" i="6"/>
  <c r="AA91" i="1" s="1"/>
  <c r="D27" i="6"/>
  <c r="L95" i="1" s="1"/>
  <c r="D26" i="6"/>
  <c r="L91" i="1" s="1"/>
  <c r="D28" i="6"/>
  <c r="L99" i="1" s="1"/>
  <c r="O26" i="6"/>
  <c r="W91" i="1" s="1"/>
  <c r="O28" i="6"/>
  <c r="W99" i="1" s="1"/>
  <c r="O27" i="6"/>
  <c r="W95" i="1" s="1"/>
  <c r="P28" i="6"/>
  <c r="X99" i="1" s="1"/>
  <c r="P27" i="6"/>
  <c r="X95" i="1" s="1"/>
  <c r="P26" i="6"/>
  <c r="X91" i="1" s="1"/>
  <c r="K28" i="6"/>
  <c r="S99" i="1" s="1"/>
  <c r="K27" i="6"/>
  <c r="S95" i="1" s="1"/>
  <c r="K26" i="6"/>
  <c r="S91" i="1" s="1"/>
  <c r="L25" i="6"/>
  <c r="T87" i="1" s="1"/>
  <c r="N25" i="6"/>
  <c r="V87" i="1" s="1"/>
  <c r="D25" i="6"/>
  <c r="L87" i="1" s="1"/>
  <c r="J25" i="6"/>
  <c r="R87" i="1" s="1"/>
  <c r="P25" i="6"/>
  <c r="X87" i="1" s="1"/>
  <c r="F25" i="6"/>
  <c r="N87" i="1" s="1"/>
  <c r="B28" i="6"/>
  <c r="J99" i="1" s="1"/>
  <c r="B27" i="6"/>
  <c r="J95" i="1" s="1"/>
  <c r="B26" i="6"/>
  <c r="J91" i="1" s="1"/>
  <c r="H28" i="6"/>
  <c r="P99" i="1" s="1"/>
  <c r="H27" i="6"/>
  <c r="P95" i="1" s="1"/>
  <c r="H26" i="6"/>
  <c r="P91" i="1" s="1"/>
  <c r="C28" i="6"/>
  <c r="K99" i="1" s="1"/>
  <c r="C27" i="6"/>
  <c r="K95" i="1" s="1"/>
  <c r="C26" i="6"/>
  <c r="K91" i="1" s="1"/>
  <c r="I28" i="6"/>
  <c r="Q99" i="1" s="1"/>
  <c r="I27" i="6"/>
  <c r="Q95" i="1" s="1"/>
  <c r="I26" i="6"/>
  <c r="Q91" i="1" s="1"/>
  <c r="E28" i="6"/>
  <c r="M99" i="1" s="1"/>
  <c r="E27" i="6"/>
  <c r="M95" i="1" s="1"/>
  <c r="E26" i="6"/>
  <c r="M91" i="1" s="1"/>
  <c r="H25" i="6"/>
  <c r="P87" i="1" s="1"/>
  <c r="I25" i="6"/>
  <c r="Q87" i="1" s="1"/>
  <c r="E25" i="6"/>
  <c r="M87" i="1" s="1"/>
  <c r="R28" i="5"/>
  <c r="Z79" i="1" s="1"/>
  <c r="R27" i="5"/>
  <c r="Z75" i="1" s="1"/>
  <c r="R26" i="5"/>
  <c r="Z71" i="1" s="1"/>
  <c r="S28" i="5"/>
  <c r="AA79" i="1" s="1"/>
  <c r="S27" i="5"/>
  <c r="AA75" i="1" s="1"/>
  <c r="S26" i="5"/>
  <c r="AA71" i="1" s="1"/>
  <c r="P28" i="5"/>
  <c r="X79" i="1" s="1"/>
  <c r="P27" i="5"/>
  <c r="X75" i="1" s="1"/>
  <c r="P26" i="5"/>
  <c r="X71" i="1" s="1"/>
  <c r="K28" i="5"/>
  <c r="S79" i="1" s="1"/>
  <c r="K27" i="5"/>
  <c r="S75" i="1" s="1"/>
  <c r="K26" i="5"/>
  <c r="S71" i="1" s="1"/>
  <c r="P25" i="5"/>
  <c r="X67" i="1" s="1"/>
  <c r="Q28" i="5"/>
  <c r="Y79" i="1" s="1"/>
  <c r="Q27" i="5"/>
  <c r="Y75" i="1" s="1"/>
  <c r="Q26" i="5"/>
  <c r="Y71" i="1" s="1"/>
  <c r="H28" i="5"/>
  <c r="P79" i="1" s="1"/>
  <c r="H27" i="5"/>
  <c r="P75" i="1" s="1"/>
  <c r="H26" i="5"/>
  <c r="P71" i="1" s="1"/>
  <c r="D27" i="5"/>
  <c r="L75" i="1" s="1"/>
  <c r="D26" i="5"/>
  <c r="L71" i="1" s="1"/>
  <c r="D28" i="5"/>
  <c r="L79" i="1" s="1"/>
  <c r="O26" i="5"/>
  <c r="W71" i="1" s="1"/>
  <c r="O28" i="5"/>
  <c r="W79" i="1" s="1"/>
  <c r="O27" i="5"/>
  <c r="W75" i="1" s="1"/>
  <c r="E28" i="5"/>
  <c r="M79" i="1" s="1"/>
  <c r="E27" i="5"/>
  <c r="M75" i="1" s="1"/>
  <c r="E26" i="5"/>
  <c r="M71" i="1" s="1"/>
  <c r="L28" i="5"/>
  <c r="T79" i="1" s="1"/>
  <c r="L27" i="5"/>
  <c r="T75" i="1" s="1"/>
  <c r="L26" i="5"/>
  <c r="T71" i="1" s="1"/>
  <c r="B28" i="5"/>
  <c r="J79" i="1" s="1"/>
  <c r="B27" i="5"/>
  <c r="J75" i="1" s="1"/>
  <c r="B26" i="5"/>
  <c r="J71" i="1" s="1"/>
  <c r="Q25" i="5"/>
  <c r="Y67" i="1" s="1"/>
  <c r="H25" i="5"/>
  <c r="P67" i="1" s="1"/>
  <c r="E25" i="5"/>
  <c r="M67" i="1" s="1"/>
  <c r="L25" i="5"/>
  <c r="T67" i="1" s="1"/>
  <c r="G28" i="5"/>
  <c r="O79" i="1" s="1"/>
  <c r="G27" i="5"/>
  <c r="O75" i="1" s="1"/>
  <c r="G26" i="5"/>
  <c r="O71" i="1" s="1"/>
  <c r="C28" i="5"/>
  <c r="K79" i="1" s="1"/>
  <c r="C27" i="5"/>
  <c r="K75" i="1" s="1"/>
  <c r="C26" i="5"/>
  <c r="K71" i="1" s="1"/>
  <c r="M27" i="5"/>
  <c r="U75" i="1" s="1"/>
  <c r="M26" i="5"/>
  <c r="U71" i="1" s="1"/>
  <c r="M28" i="5"/>
  <c r="U79" i="1" s="1"/>
  <c r="D25" i="5"/>
  <c r="L67" i="1" s="1"/>
  <c r="G25" i="5"/>
  <c r="O67" i="1" s="1"/>
  <c r="M25" i="5"/>
  <c r="U67" i="1" s="1"/>
  <c r="C25" i="5"/>
  <c r="K67" i="1" s="1"/>
  <c r="O25" i="5"/>
  <c r="W67" i="1" s="1"/>
  <c r="B25" i="5"/>
  <c r="J67" i="1" s="1"/>
  <c r="N28" i="5"/>
  <c r="V79" i="1" s="1"/>
  <c r="N27" i="5"/>
  <c r="V75" i="1" s="1"/>
  <c r="N26" i="5"/>
  <c r="V71" i="1" s="1"/>
  <c r="I28" i="5"/>
  <c r="Q79" i="1" s="1"/>
  <c r="I27" i="5"/>
  <c r="Q75" i="1" s="1"/>
  <c r="I26" i="5"/>
  <c r="Q71" i="1" s="1"/>
  <c r="J28" i="5"/>
  <c r="R79" i="1" s="1"/>
  <c r="J27" i="5"/>
  <c r="R75" i="1" s="1"/>
  <c r="J26" i="5"/>
  <c r="R71" i="1" s="1"/>
  <c r="F26" i="5"/>
  <c r="N71" i="1" s="1"/>
  <c r="F28" i="5"/>
  <c r="N79" i="1" s="1"/>
  <c r="F27" i="5"/>
  <c r="N75" i="1" s="1"/>
  <c r="I25" i="5"/>
  <c r="Q67" i="1" s="1"/>
  <c r="P27" i="4"/>
  <c r="X55" i="1" s="1"/>
  <c r="P28" i="4"/>
  <c r="X59" i="1" s="1"/>
  <c r="P26" i="4"/>
  <c r="X51" i="1" s="1"/>
  <c r="K26" i="4"/>
  <c r="S51" i="1" s="1"/>
  <c r="K28" i="4"/>
  <c r="S59" i="1" s="1"/>
  <c r="K27" i="4"/>
  <c r="S55" i="1" s="1"/>
  <c r="S26" i="4"/>
  <c r="AA51" i="1" s="1"/>
  <c r="S28" i="4"/>
  <c r="AA59" i="1" s="1"/>
  <c r="S27" i="4"/>
  <c r="AA55" i="1" s="1"/>
  <c r="D26" i="4"/>
  <c r="L51" i="1" s="1"/>
  <c r="D27" i="4"/>
  <c r="L55" i="1" s="1"/>
  <c r="D28" i="4"/>
  <c r="L59" i="1" s="1"/>
  <c r="L26" i="4"/>
  <c r="T51" i="1" s="1"/>
  <c r="L27" i="4"/>
  <c r="T55" i="1" s="1"/>
  <c r="L28" i="4"/>
  <c r="T59" i="1" s="1"/>
  <c r="G28" i="4"/>
  <c r="O59" i="1" s="1"/>
  <c r="G27" i="4"/>
  <c r="O55" i="1" s="1"/>
  <c r="G26" i="4"/>
  <c r="O51" i="1" s="1"/>
  <c r="H27" i="4"/>
  <c r="P55" i="1" s="1"/>
  <c r="H28" i="4"/>
  <c r="P59" i="1" s="1"/>
  <c r="H26" i="4"/>
  <c r="P51" i="1" s="1"/>
  <c r="C28" i="4"/>
  <c r="K59" i="1" s="1"/>
  <c r="C27" i="4"/>
  <c r="K55" i="1" s="1"/>
  <c r="C26" i="4"/>
  <c r="K51" i="1" s="1"/>
  <c r="I27" i="4"/>
  <c r="Q55" i="1" s="1"/>
  <c r="I26" i="4"/>
  <c r="Q51" i="1" s="1"/>
  <c r="I28" i="4"/>
  <c r="Q59" i="1" s="1"/>
  <c r="L25" i="4"/>
  <c r="T47" i="1" s="1"/>
  <c r="K25" i="4"/>
  <c r="S47" i="1" s="1"/>
  <c r="H25" i="4"/>
  <c r="P47" i="1" s="1"/>
  <c r="S25" i="4"/>
  <c r="AA47" i="1" s="1"/>
  <c r="I25" i="4"/>
  <c r="Q47" i="1" s="1"/>
  <c r="Q27" i="4"/>
  <c r="Y55" i="1" s="1"/>
  <c r="Q28" i="4"/>
  <c r="Y59" i="1" s="1"/>
  <c r="Q26" i="4"/>
  <c r="Y51" i="1" s="1"/>
  <c r="J26" i="4"/>
  <c r="R51" i="1" s="1"/>
  <c r="J28" i="4"/>
  <c r="R59" i="1" s="1"/>
  <c r="J27" i="4"/>
  <c r="R55" i="1" s="1"/>
  <c r="M28" i="4"/>
  <c r="U59" i="1" s="1"/>
  <c r="M27" i="4"/>
  <c r="U55" i="1" s="1"/>
  <c r="M26" i="4"/>
  <c r="U51" i="1" s="1"/>
  <c r="E28" i="4"/>
  <c r="M59" i="1" s="1"/>
  <c r="E27" i="4"/>
  <c r="M55" i="1" s="1"/>
  <c r="E26" i="4"/>
  <c r="M51" i="1" s="1"/>
  <c r="F28" i="4"/>
  <c r="N59" i="1" s="1"/>
  <c r="F26" i="4"/>
  <c r="N51" i="1" s="1"/>
  <c r="F27" i="4"/>
  <c r="N55" i="1" s="1"/>
  <c r="D25" i="4"/>
  <c r="L47" i="1" s="1"/>
  <c r="Q25" i="4"/>
  <c r="Y47" i="1" s="1"/>
  <c r="M25" i="4"/>
  <c r="U47" i="1" s="1"/>
  <c r="E25" i="4"/>
  <c r="M47" i="1" s="1"/>
  <c r="O28" i="4"/>
  <c r="W59" i="1" s="1"/>
  <c r="O27" i="4"/>
  <c r="W55" i="1" s="1"/>
  <c r="O26" i="4"/>
  <c r="W51" i="1" s="1"/>
  <c r="R26" i="4"/>
  <c r="Z51" i="1" s="1"/>
  <c r="R27" i="4"/>
  <c r="Z55" i="1" s="1"/>
  <c r="R28" i="4"/>
  <c r="Z59" i="1" s="1"/>
  <c r="N28" i="4"/>
  <c r="V59" i="1" s="1"/>
  <c r="N26" i="4"/>
  <c r="V51" i="1" s="1"/>
  <c r="N27" i="4"/>
  <c r="V55" i="1" s="1"/>
  <c r="P25" i="4"/>
  <c r="X47" i="1" s="1"/>
  <c r="J25" i="4"/>
  <c r="R47" i="1" s="1"/>
  <c r="F25" i="4"/>
  <c r="N47" i="1" s="1"/>
  <c r="I27" i="3"/>
  <c r="Q15" i="1" s="1"/>
  <c r="I26" i="3"/>
  <c r="Q11" i="1" s="1"/>
  <c r="I28" i="3"/>
  <c r="Q19" i="1" s="1"/>
  <c r="L27" i="3"/>
  <c r="T15" i="1" s="1"/>
  <c r="L28" i="3"/>
  <c r="T19" i="1" s="1"/>
  <c r="L26" i="3"/>
  <c r="T11" i="1" s="1"/>
  <c r="G28" i="3"/>
  <c r="O19" i="1" s="1"/>
  <c r="G27" i="3"/>
  <c r="O15" i="1" s="1"/>
  <c r="G26" i="3"/>
  <c r="O11" i="1" s="1"/>
  <c r="H27" i="3"/>
  <c r="P15" i="1" s="1"/>
  <c r="H28" i="3"/>
  <c r="P19" i="1" s="1"/>
  <c r="H26" i="3"/>
  <c r="P11" i="1" s="1"/>
  <c r="C28" i="3"/>
  <c r="K19" i="1" s="1"/>
  <c r="C27" i="3"/>
  <c r="K15" i="1" s="1"/>
  <c r="C26" i="3"/>
  <c r="K11" i="1" s="1"/>
  <c r="E28" i="3"/>
  <c r="M19" i="1" s="1"/>
  <c r="E27" i="3"/>
  <c r="M15" i="1" s="1"/>
  <c r="E26" i="3"/>
  <c r="M11" i="1" s="1"/>
  <c r="I25" i="3"/>
  <c r="Q7" i="1" s="1"/>
  <c r="L25" i="3"/>
  <c r="T7" i="1" s="1"/>
  <c r="H25" i="3"/>
  <c r="P7" i="1" s="1"/>
  <c r="E25" i="3"/>
  <c r="M7" i="1" s="1"/>
  <c r="Q28" i="3"/>
  <c r="Y19" i="1" s="1"/>
  <c r="Q27" i="3"/>
  <c r="Y15" i="1" s="1"/>
  <c r="Q26" i="3"/>
  <c r="Y11" i="1" s="1"/>
  <c r="M28" i="3"/>
  <c r="U19" i="1" s="1"/>
  <c r="M27" i="3"/>
  <c r="U15" i="1" s="1"/>
  <c r="M26" i="3"/>
  <c r="U11" i="1" s="1"/>
  <c r="J28" i="3"/>
  <c r="R19" i="1" s="1"/>
  <c r="J26" i="3"/>
  <c r="R11" i="1" s="1"/>
  <c r="J27" i="3"/>
  <c r="R15" i="1" s="1"/>
  <c r="R26" i="3"/>
  <c r="Z11" i="1" s="1"/>
  <c r="R27" i="3"/>
  <c r="Z15" i="1" s="1"/>
  <c r="R28" i="3"/>
  <c r="Z19" i="1" s="1"/>
  <c r="M25" i="3"/>
  <c r="U7" i="1" s="1"/>
  <c r="N28" i="3"/>
  <c r="V19" i="1" s="1"/>
  <c r="N26" i="3"/>
  <c r="V11" i="1" s="1"/>
  <c r="N27" i="3"/>
  <c r="V15" i="1" s="1"/>
  <c r="D26" i="3"/>
  <c r="L11" i="1" s="1"/>
  <c r="D27" i="3"/>
  <c r="L15" i="1" s="1"/>
  <c r="D28" i="3"/>
  <c r="L19" i="1" s="1"/>
  <c r="O28" i="3"/>
  <c r="W19" i="1" s="1"/>
  <c r="O27" i="3"/>
  <c r="W15" i="1" s="1"/>
  <c r="O26" i="3"/>
  <c r="W11" i="1" s="1"/>
  <c r="F28" i="3"/>
  <c r="N19" i="1" s="1"/>
  <c r="F26" i="3"/>
  <c r="N11" i="1" s="1"/>
  <c r="F27" i="3"/>
  <c r="N15" i="1" s="1"/>
  <c r="Q25" i="3"/>
  <c r="Y7" i="1" s="1"/>
  <c r="J25" i="3"/>
  <c r="R7" i="1" s="1"/>
  <c r="D25" i="3"/>
  <c r="L7" i="1" s="1"/>
  <c r="R25" i="3"/>
  <c r="Z7" i="1" s="1"/>
  <c r="S28" i="3"/>
  <c r="AA19" i="1" s="1"/>
  <c r="S27" i="3"/>
  <c r="AA15" i="1" s="1"/>
  <c r="S26" i="3"/>
  <c r="AA11" i="1" s="1"/>
  <c r="P27" i="3"/>
  <c r="X15" i="1" s="1"/>
  <c r="P28" i="3"/>
  <c r="X19" i="1" s="1"/>
  <c r="P26" i="3"/>
  <c r="X11" i="1" s="1"/>
  <c r="K26" i="3"/>
  <c r="S11" i="1" s="1"/>
  <c r="K28" i="3"/>
  <c r="S19" i="1" s="1"/>
  <c r="K27" i="3"/>
  <c r="S15" i="1" s="1"/>
  <c r="P25" i="3"/>
  <c r="X7" i="1" s="1"/>
  <c r="E26" i="2"/>
  <c r="H26" i="2"/>
  <c r="E25" i="2"/>
  <c r="M27" i="1" s="1"/>
  <c r="I27" i="2"/>
  <c r="J27" i="2"/>
  <c r="L25" i="2"/>
  <c r="T27" i="1" s="1"/>
  <c r="K25" i="2"/>
  <c r="S27" i="1" s="1"/>
  <c r="G28" i="2"/>
  <c r="P26" i="2"/>
  <c r="F25" i="2"/>
  <c r="N27" i="1" s="1"/>
  <c r="J26" i="2"/>
  <c r="O25" i="2"/>
  <c r="W27" i="1" s="1"/>
  <c r="P28" i="2"/>
  <c r="N26" i="2"/>
  <c r="L27" i="2"/>
  <c r="P25" i="2"/>
  <c r="X27" i="1" s="1"/>
  <c r="P27" i="2"/>
  <c r="S28" i="2"/>
  <c r="L26" i="2"/>
  <c r="H28" i="2"/>
  <c r="O26" i="2"/>
  <c r="M26" i="2"/>
  <c r="C27" i="2"/>
  <c r="D28" i="2"/>
  <c r="Q28" i="2"/>
  <c r="I28" i="2"/>
  <c r="G27" i="2"/>
  <c r="Q27" i="2"/>
  <c r="J25" i="2"/>
  <c r="R27" i="1" s="1"/>
  <c r="G25" i="2"/>
  <c r="D27" i="2"/>
  <c r="C26" i="2"/>
  <c r="D26" i="2"/>
  <c r="I25" i="2"/>
  <c r="G26" i="2"/>
  <c r="C28" i="2"/>
  <c r="Q26" i="2"/>
  <c r="E27" i="2"/>
  <c r="F28" i="2"/>
  <c r="O28" i="2"/>
  <c r="M27" i="2"/>
  <c r="F27" i="2"/>
  <c r="N28" i="2"/>
  <c r="D25" i="2"/>
  <c r="N25" i="2"/>
  <c r="V27" i="1" s="1"/>
  <c r="F26" i="2"/>
  <c r="N31" i="1" s="1"/>
  <c r="R25" i="2"/>
  <c r="Z27" i="1" s="1"/>
  <c r="R26" i="2"/>
  <c r="H25" i="2"/>
  <c r="P27" i="1" s="1"/>
  <c r="K26" i="2"/>
  <c r="S31" i="1" s="1"/>
  <c r="R27" i="2"/>
  <c r="S27" i="2"/>
  <c r="H27" i="2"/>
  <c r="M28" i="2"/>
  <c r="L28" i="2"/>
  <c r="T39" i="1" s="1"/>
  <c r="C25" i="2"/>
  <c r="O27" i="2"/>
  <c r="W35" i="1" s="1"/>
  <c r="B17" i="2"/>
  <c r="B18" i="2"/>
  <c r="B15" i="2"/>
  <c r="B16" i="2"/>
  <c r="N27" i="2"/>
  <c r="M25" i="2"/>
  <c r="S25" i="2"/>
  <c r="AA27" i="1" s="1"/>
  <c r="Q25" i="2"/>
  <c r="S26" i="2"/>
  <c r="K27" i="2"/>
  <c r="R28" i="2"/>
  <c r="B43" i="11"/>
  <c r="B42" i="11"/>
  <c r="B45" i="11"/>
  <c r="B44" i="11"/>
  <c r="K28" i="2" l="1"/>
  <c r="S39" i="1" s="1"/>
  <c r="U120" i="1"/>
  <c r="B27" i="10"/>
  <c r="J175" i="1" s="1"/>
  <c r="AB175" i="1" s="1"/>
  <c r="E28" i="16" s="1"/>
  <c r="B25" i="10"/>
  <c r="J167" i="1" s="1"/>
  <c r="AB167" i="1" s="1"/>
  <c r="E10" i="16" s="1"/>
  <c r="K140" i="1"/>
  <c r="K100" i="1"/>
  <c r="W100" i="1"/>
  <c r="R100" i="1"/>
  <c r="S29" i="8"/>
  <c r="W160" i="1"/>
  <c r="W140" i="1"/>
  <c r="O140" i="1"/>
  <c r="Q120" i="1"/>
  <c r="R120" i="1"/>
  <c r="M120" i="1"/>
  <c r="T120" i="1"/>
  <c r="X20" i="1"/>
  <c r="AA20" i="1"/>
  <c r="V20" i="1"/>
  <c r="M20" i="1"/>
  <c r="M180" i="1"/>
  <c r="X180" i="1"/>
  <c r="L180" i="1"/>
  <c r="Z180" i="1"/>
  <c r="V180" i="1"/>
  <c r="O180" i="1"/>
  <c r="S20" i="1"/>
  <c r="Y20" i="1"/>
  <c r="P20" i="1"/>
  <c r="O20" i="1"/>
  <c r="Q20" i="1"/>
  <c r="W20" i="1"/>
  <c r="Z20" i="1"/>
  <c r="U20" i="1"/>
  <c r="N20" i="1"/>
  <c r="L20" i="1"/>
  <c r="R20" i="1"/>
  <c r="K20" i="1"/>
  <c r="T20" i="1"/>
  <c r="V80" i="1"/>
  <c r="K80" i="1"/>
  <c r="M80" i="1"/>
  <c r="L80" i="1"/>
  <c r="Y80" i="1"/>
  <c r="S80" i="1"/>
  <c r="S180" i="1"/>
  <c r="AA180" i="1"/>
  <c r="W180" i="1"/>
  <c r="Y180" i="1"/>
  <c r="U180" i="1"/>
  <c r="T180" i="1"/>
  <c r="P180" i="1"/>
  <c r="N180" i="1"/>
  <c r="R180" i="1"/>
  <c r="K180" i="1"/>
  <c r="Q180" i="1"/>
  <c r="X160" i="1"/>
  <c r="Z160" i="1"/>
  <c r="U160" i="1"/>
  <c r="T160" i="1"/>
  <c r="V160" i="1"/>
  <c r="S160" i="1"/>
  <c r="AA160" i="1"/>
  <c r="Y160" i="1"/>
  <c r="N160" i="1"/>
  <c r="K160" i="1"/>
  <c r="AB151" i="1"/>
  <c r="E18" i="16" s="1"/>
  <c r="Q160" i="1"/>
  <c r="AB155" i="1"/>
  <c r="E27" i="16" s="1"/>
  <c r="L160" i="1"/>
  <c r="P160" i="1"/>
  <c r="R160" i="1"/>
  <c r="M160" i="1"/>
  <c r="J160" i="1"/>
  <c r="AB159" i="1"/>
  <c r="O160" i="1"/>
  <c r="AB147" i="1"/>
  <c r="E9" i="16" s="1"/>
  <c r="AA140" i="1"/>
  <c r="X140" i="1"/>
  <c r="Z140" i="1"/>
  <c r="V140" i="1"/>
  <c r="S140" i="1"/>
  <c r="Y140" i="1"/>
  <c r="U140" i="1"/>
  <c r="T140" i="1"/>
  <c r="Q140" i="1"/>
  <c r="N140" i="1"/>
  <c r="R140" i="1"/>
  <c r="M140" i="1"/>
  <c r="AB135" i="1"/>
  <c r="E26" i="16" s="1"/>
  <c r="L140" i="1"/>
  <c r="AB131" i="1"/>
  <c r="E17" i="16" s="1"/>
  <c r="P140" i="1"/>
  <c r="AB127" i="1"/>
  <c r="E8" i="16" s="1"/>
  <c r="J140" i="1"/>
  <c r="AB139" i="1"/>
  <c r="E35" i="16" s="1"/>
  <c r="K120" i="1"/>
  <c r="AB111" i="1"/>
  <c r="E16" i="16" s="1"/>
  <c r="X120" i="1"/>
  <c r="V120" i="1"/>
  <c r="Z120" i="1"/>
  <c r="S120" i="1"/>
  <c r="W120" i="1"/>
  <c r="Y120" i="1"/>
  <c r="AA120" i="1"/>
  <c r="AB115" i="1"/>
  <c r="E25" i="16" s="1"/>
  <c r="O120" i="1"/>
  <c r="J120" i="1"/>
  <c r="P120" i="1"/>
  <c r="L120" i="1"/>
  <c r="AB119" i="1"/>
  <c r="E34" i="16" s="1"/>
  <c r="N120" i="1"/>
  <c r="AB107" i="1"/>
  <c r="E7" i="16" s="1"/>
  <c r="T100" i="1"/>
  <c r="X100" i="1"/>
  <c r="Z100" i="1"/>
  <c r="Y100" i="1"/>
  <c r="S100" i="1"/>
  <c r="AA100" i="1"/>
  <c r="V100" i="1"/>
  <c r="U100" i="1"/>
  <c r="AB91" i="1"/>
  <c r="E15" i="16" s="1"/>
  <c r="Q100" i="1"/>
  <c r="AB95" i="1"/>
  <c r="E24" i="16" s="1"/>
  <c r="O100" i="1"/>
  <c r="AB99" i="1"/>
  <c r="E33" i="16" s="1"/>
  <c r="N100" i="1"/>
  <c r="M100" i="1"/>
  <c r="J100" i="1"/>
  <c r="L100" i="1"/>
  <c r="P100" i="1"/>
  <c r="AB87" i="1"/>
  <c r="O80" i="1"/>
  <c r="T80" i="1"/>
  <c r="Z80" i="1"/>
  <c r="W80" i="1"/>
  <c r="AA80" i="1"/>
  <c r="U80" i="1"/>
  <c r="X80" i="1"/>
  <c r="AB71" i="1"/>
  <c r="E14" i="16" s="1"/>
  <c r="Q80" i="1"/>
  <c r="AB75" i="1"/>
  <c r="E23" i="16" s="1"/>
  <c r="P80" i="1"/>
  <c r="AB67" i="1"/>
  <c r="E5" i="16" s="1"/>
  <c r="AB79" i="1"/>
  <c r="E32" i="16" s="1"/>
  <c r="N80" i="1"/>
  <c r="R80" i="1"/>
  <c r="J80" i="1"/>
  <c r="Q60" i="1"/>
  <c r="W60" i="1"/>
  <c r="AA60" i="1"/>
  <c r="U60" i="1"/>
  <c r="T60" i="1"/>
  <c r="V60" i="1"/>
  <c r="Y60" i="1"/>
  <c r="X60" i="1"/>
  <c r="Z60" i="1"/>
  <c r="S60" i="1"/>
  <c r="M60" i="1"/>
  <c r="K60" i="1"/>
  <c r="N60" i="1"/>
  <c r="R60" i="1"/>
  <c r="P60" i="1"/>
  <c r="O60" i="1"/>
  <c r="L60" i="1"/>
  <c r="B26" i="10"/>
  <c r="B28" i="4"/>
  <c r="J59" i="1" s="1"/>
  <c r="B28" i="10"/>
  <c r="J179" i="1" s="1"/>
  <c r="B27" i="3"/>
  <c r="J15" i="1" s="1"/>
  <c r="AB15" i="1" s="1"/>
  <c r="E20" i="16" s="1"/>
  <c r="B26" i="3"/>
  <c r="J11" i="1" s="1"/>
  <c r="AB11" i="1" s="1"/>
  <c r="E11" i="16" s="1"/>
  <c r="B27" i="4"/>
  <c r="J55" i="1" s="1"/>
  <c r="AB55" i="1" s="1"/>
  <c r="E22" i="16" s="1"/>
  <c r="Z39" i="1"/>
  <c r="L31" i="1"/>
  <c r="X39" i="1"/>
  <c r="R35" i="1"/>
  <c r="AA35" i="1"/>
  <c r="Z31" i="1"/>
  <c r="W39" i="1"/>
  <c r="K39" i="1"/>
  <c r="K31" i="1"/>
  <c r="Y35" i="1"/>
  <c r="L39" i="1"/>
  <c r="P39" i="1"/>
  <c r="O39" i="1"/>
  <c r="Q35" i="1"/>
  <c r="Q31" i="1"/>
  <c r="M39" i="1"/>
  <c r="Y31" i="1"/>
  <c r="W31" i="1"/>
  <c r="M31" i="1"/>
  <c r="AA31" i="1"/>
  <c r="V35" i="1"/>
  <c r="Z35" i="1"/>
  <c r="V39" i="1"/>
  <c r="N39" i="1"/>
  <c r="O31" i="1"/>
  <c r="L35" i="1"/>
  <c r="O35" i="1"/>
  <c r="K35" i="1"/>
  <c r="T31" i="1"/>
  <c r="T35" i="1"/>
  <c r="R31" i="1"/>
  <c r="P35" i="1"/>
  <c r="U35" i="1"/>
  <c r="Y39" i="1"/>
  <c r="X35" i="1"/>
  <c r="X31" i="1"/>
  <c r="S35" i="1"/>
  <c r="U39" i="1"/>
  <c r="N35" i="1"/>
  <c r="M35" i="1"/>
  <c r="Q39" i="1"/>
  <c r="U31" i="1"/>
  <c r="AA39" i="1"/>
  <c r="V31" i="1"/>
  <c r="P31" i="1"/>
  <c r="R39" i="1"/>
  <c r="B26" i="4"/>
  <c r="O29" i="8"/>
  <c r="B25" i="4"/>
  <c r="J47" i="1" s="1"/>
  <c r="AB47" i="1" s="1"/>
  <c r="E4" i="16" s="1"/>
  <c r="B28" i="3"/>
  <c r="J19" i="1" s="1"/>
  <c r="B25" i="3"/>
  <c r="J7" i="1" s="1"/>
  <c r="AB7" i="1" s="1"/>
  <c r="E2" i="16" s="1"/>
  <c r="S29" i="9"/>
  <c r="R29" i="6"/>
  <c r="M29" i="7"/>
  <c r="O29" i="6"/>
  <c r="O29" i="7"/>
  <c r="K29" i="8"/>
  <c r="J29" i="2"/>
  <c r="P29" i="2"/>
  <c r="P29" i="4"/>
  <c r="Q29" i="4"/>
  <c r="K29" i="4"/>
  <c r="F29" i="5"/>
  <c r="D29" i="6"/>
  <c r="M29" i="6"/>
  <c r="J29" i="8"/>
  <c r="G29" i="8"/>
  <c r="I29" i="10"/>
  <c r="C29" i="10"/>
  <c r="J29" i="4"/>
  <c r="O29" i="4"/>
  <c r="H29" i="4"/>
  <c r="S29" i="5"/>
  <c r="J29" i="6"/>
  <c r="Q29" i="6"/>
  <c r="P29" i="8"/>
  <c r="O29" i="10"/>
  <c r="S29" i="10"/>
  <c r="L29" i="10"/>
  <c r="G29" i="10"/>
  <c r="K29" i="6"/>
  <c r="S29" i="6"/>
  <c r="Q29" i="3"/>
  <c r="F29" i="4"/>
  <c r="N29" i="4"/>
  <c r="R29" i="4"/>
  <c r="E29" i="4"/>
  <c r="C29" i="4"/>
  <c r="L29" i="6"/>
  <c r="E29" i="8"/>
  <c r="F29" i="8"/>
  <c r="N29" i="8"/>
  <c r="M29" i="8"/>
  <c r="J29" i="9"/>
  <c r="O29" i="9"/>
  <c r="D29" i="4"/>
  <c r="F29" i="6"/>
  <c r="N29" i="6"/>
  <c r="D29" i="8"/>
  <c r="Q29" i="8"/>
  <c r="D29" i="10"/>
  <c r="K29" i="10"/>
  <c r="R29" i="10"/>
  <c r="F29" i="10"/>
  <c r="Q29" i="10"/>
  <c r="I29" i="9"/>
  <c r="K29" i="9"/>
  <c r="R29" i="9"/>
  <c r="G29" i="9"/>
  <c r="C29" i="9"/>
  <c r="B29" i="9"/>
  <c r="R29" i="8"/>
  <c r="C29" i="8"/>
  <c r="B29" i="8"/>
  <c r="S29" i="7"/>
  <c r="J29" i="7"/>
  <c r="K29" i="7"/>
  <c r="D29" i="7"/>
  <c r="N29" i="7"/>
  <c r="E29" i="7"/>
  <c r="G29" i="7"/>
  <c r="F29" i="7"/>
  <c r="Q29" i="7"/>
  <c r="L29" i="7"/>
  <c r="C29" i="7"/>
  <c r="B29" i="7"/>
  <c r="E29" i="6"/>
  <c r="I29" i="6"/>
  <c r="P29" i="6"/>
  <c r="C29" i="6"/>
  <c r="G29" i="6"/>
  <c r="B29" i="6"/>
  <c r="C29" i="5"/>
  <c r="N29" i="5"/>
  <c r="O29" i="5"/>
  <c r="P29" i="5"/>
  <c r="K29" i="5"/>
  <c r="R29" i="5"/>
  <c r="J29" i="5"/>
  <c r="G29" i="4"/>
  <c r="I29" i="3"/>
  <c r="C29" i="3"/>
  <c r="G29" i="3"/>
  <c r="S29" i="3"/>
  <c r="N29" i="3"/>
  <c r="R29" i="3"/>
  <c r="O29" i="3"/>
  <c r="M29" i="3"/>
  <c r="K29" i="3"/>
  <c r="F29" i="3"/>
  <c r="N29" i="10"/>
  <c r="P29" i="10"/>
  <c r="E29" i="10"/>
  <c r="M29" i="10"/>
  <c r="H29" i="10"/>
  <c r="J29" i="10"/>
  <c r="P29" i="9"/>
  <c r="L29" i="9"/>
  <c r="E29" i="9"/>
  <c r="F29" i="9"/>
  <c r="N29" i="9"/>
  <c r="M29" i="9"/>
  <c r="H29" i="9"/>
  <c r="D29" i="9"/>
  <c r="Q29" i="9"/>
  <c r="I29" i="8"/>
  <c r="H29" i="8"/>
  <c r="L29" i="8"/>
  <c r="I29" i="7"/>
  <c r="R29" i="7"/>
  <c r="P29" i="7"/>
  <c r="H29" i="7"/>
  <c r="H29" i="6"/>
  <c r="D29" i="5"/>
  <c r="E29" i="5"/>
  <c r="Q29" i="5"/>
  <c r="B29" i="5"/>
  <c r="G29" i="5"/>
  <c r="I29" i="5"/>
  <c r="M29" i="5"/>
  <c r="L29" i="5"/>
  <c r="H29" i="5"/>
  <c r="M29" i="4"/>
  <c r="S29" i="4"/>
  <c r="L29" i="4"/>
  <c r="I29" i="4"/>
  <c r="L29" i="3"/>
  <c r="P29" i="3"/>
  <c r="J29" i="3"/>
  <c r="H29" i="3"/>
  <c r="D29" i="3"/>
  <c r="E29" i="3"/>
  <c r="E29" i="2"/>
  <c r="C29" i="2"/>
  <c r="K27" i="1"/>
  <c r="M29" i="2"/>
  <c r="U27" i="1"/>
  <c r="O29" i="2"/>
  <c r="K29" i="2"/>
  <c r="F29" i="2"/>
  <c r="D29" i="2"/>
  <c r="L27" i="1"/>
  <c r="G29" i="2"/>
  <c r="O27" i="1"/>
  <c r="Q29" i="2"/>
  <c r="Y27" i="1"/>
  <c r="L29" i="2"/>
  <c r="I29" i="2"/>
  <c r="Q27" i="1"/>
  <c r="B28" i="2"/>
  <c r="B27" i="2"/>
  <c r="B26" i="2"/>
  <c r="R29" i="2"/>
  <c r="B25" i="2"/>
  <c r="S29" i="2"/>
  <c r="N29" i="2"/>
  <c r="H29" i="2"/>
  <c r="B46" i="11"/>
  <c r="AC159" i="1" l="1"/>
  <c r="F36" i="16" s="1"/>
  <c r="E36" i="16"/>
  <c r="AC87" i="1"/>
  <c r="F6" i="16" s="1"/>
  <c r="Q18" i="16" s="1"/>
  <c r="E6" i="16"/>
  <c r="AB19" i="1"/>
  <c r="E29" i="16" s="1"/>
  <c r="J20" i="1"/>
  <c r="B29" i="10"/>
  <c r="J171" i="1"/>
  <c r="AB171" i="1" s="1"/>
  <c r="E19" i="16" s="1"/>
  <c r="AB179" i="1"/>
  <c r="E37" i="16" s="1"/>
  <c r="AC151" i="1"/>
  <c r="F18" i="16" s="1"/>
  <c r="Q31" i="16" s="1"/>
  <c r="AC147" i="1"/>
  <c r="F9" i="16" s="1"/>
  <c r="Q30" i="16" s="1"/>
  <c r="AC155" i="1"/>
  <c r="F27" i="16" s="1"/>
  <c r="AC139" i="1"/>
  <c r="F35" i="16" s="1"/>
  <c r="Q29" i="16" s="1"/>
  <c r="AC131" i="1"/>
  <c r="F17" i="16" s="1"/>
  <c r="Q27" i="16" s="1"/>
  <c r="AC127" i="1"/>
  <c r="F8" i="16" s="1"/>
  <c r="Q26" i="16" s="1"/>
  <c r="AC135" i="1"/>
  <c r="F26" i="16" s="1"/>
  <c r="Q28" i="16" s="1"/>
  <c r="AC107" i="1"/>
  <c r="F7" i="16" s="1"/>
  <c r="Q22" i="16" s="1"/>
  <c r="AC119" i="1"/>
  <c r="F34" i="16" s="1"/>
  <c r="Q25" i="16" s="1"/>
  <c r="AC115" i="1"/>
  <c r="F25" i="16" s="1"/>
  <c r="Q24" i="16" s="1"/>
  <c r="AC111" i="1"/>
  <c r="F16" i="16" s="1"/>
  <c r="Q23" i="16" s="1"/>
  <c r="AC91" i="1"/>
  <c r="F15" i="16" s="1"/>
  <c r="Q19" i="16" s="1"/>
  <c r="AC95" i="1"/>
  <c r="F24" i="16" s="1"/>
  <c r="Q20" i="16" s="1"/>
  <c r="AC99" i="1"/>
  <c r="F33" i="16" s="1"/>
  <c r="Q21" i="16" s="1"/>
  <c r="AC67" i="1"/>
  <c r="F5" i="16" s="1"/>
  <c r="Q14" i="16" s="1"/>
  <c r="AC75" i="1"/>
  <c r="F23" i="16" s="1"/>
  <c r="Q16" i="16" s="1"/>
  <c r="AC79" i="1"/>
  <c r="F32" i="16" s="1"/>
  <c r="Q17" i="16" s="1"/>
  <c r="AC71" i="1"/>
  <c r="F14" i="16" s="1"/>
  <c r="Q15" i="16" s="1"/>
  <c r="AB59" i="1"/>
  <c r="E31" i="16" s="1"/>
  <c r="B29" i="4"/>
  <c r="J51" i="1"/>
  <c r="AB51" i="1" s="1"/>
  <c r="R40" i="1"/>
  <c r="N40" i="1"/>
  <c r="Z40" i="1"/>
  <c r="T40" i="1"/>
  <c r="W40" i="1"/>
  <c r="AA40" i="1"/>
  <c r="V40" i="1"/>
  <c r="U40" i="1"/>
  <c r="Y40" i="1"/>
  <c r="X40" i="1"/>
  <c r="S40" i="1"/>
  <c r="O40" i="1"/>
  <c r="Q40" i="1"/>
  <c r="M40" i="1"/>
  <c r="P40" i="1"/>
  <c r="K40" i="1"/>
  <c r="L40" i="1"/>
  <c r="J35" i="1"/>
  <c r="AB35" i="1" s="1"/>
  <c r="E21" i="16" s="1"/>
  <c r="J20" i="16" s="1"/>
  <c r="J39" i="1"/>
  <c r="J31" i="1"/>
  <c r="B29" i="3"/>
  <c r="B29" i="2"/>
  <c r="J27" i="1"/>
  <c r="AB27" i="1" s="1"/>
  <c r="E3" i="16" s="1"/>
  <c r="J2" i="16" l="1"/>
  <c r="AC19" i="1"/>
  <c r="F29" i="16" s="1"/>
  <c r="Q5" i="16" s="1"/>
  <c r="AC11" i="1"/>
  <c r="F11" i="16" s="1"/>
  <c r="Q3" i="16" s="1"/>
  <c r="AC15" i="1"/>
  <c r="F20" i="16" s="1"/>
  <c r="Q4" i="16" s="1"/>
  <c r="Q32" i="16"/>
  <c r="Q33" i="16"/>
  <c r="AC51" i="1"/>
  <c r="F13" i="16" s="1"/>
  <c r="Q11" i="16" s="1"/>
  <c r="E13" i="16"/>
  <c r="AC7" i="1"/>
  <c r="F2" i="16" s="1"/>
  <c r="Q2" i="16" s="1"/>
  <c r="AC171" i="1"/>
  <c r="F19" i="16" s="1"/>
  <c r="Q35" i="16" s="1"/>
  <c r="AC175" i="1"/>
  <c r="F28" i="16" s="1"/>
  <c r="Q36" i="16" s="1"/>
  <c r="AC167" i="1"/>
  <c r="F10" i="16" s="1"/>
  <c r="Q34" i="16" s="1"/>
  <c r="AC179" i="1"/>
  <c r="F37" i="16" s="1"/>
  <c r="Q37" i="16" s="1"/>
  <c r="J180" i="1"/>
  <c r="AC59" i="1"/>
  <c r="F31" i="16" s="1"/>
  <c r="Q13" i="16" s="1"/>
  <c r="J60" i="1"/>
  <c r="AC55" i="1"/>
  <c r="F22" i="16" s="1"/>
  <c r="Q12" i="16" s="1"/>
  <c r="AC47" i="1"/>
  <c r="F4" i="16" s="1"/>
  <c r="Q10" i="16" s="1"/>
  <c r="AB39" i="1"/>
  <c r="E30" i="16" s="1"/>
  <c r="J29" i="16" s="1"/>
  <c r="J40" i="1"/>
  <c r="AB31" i="1"/>
  <c r="E12" i="16" s="1"/>
  <c r="J11" i="16" l="1"/>
  <c r="AC31" i="1"/>
  <c r="AC35" i="1"/>
  <c r="AC39" i="1"/>
  <c r="AC27" i="1"/>
  <c r="AI16" i="1" l="1"/>
  <c r="F30" i="16"/>
  <c r="AI12" i="1"/>
  <c r="F21" i="16"/>
  <c r="AI8" i="1"/>
  <c r="F12" i="16"/>
  <c r="AI4" i="1"/>
  <c r="F3" i="16"/>
  <c r="I2" i="16" l="1"/>
  <c r="Q6" i="16"/>
  <c r="Q8" i="16"/>
  <c r="I20" i="16"/>
  <c r="Q7" i="16"/>
  <c r="I11" i="16"/>
  <c r="Q9" i="16"/>
  <c r="I29" i="16"/>
  <c r="H29" i="16" l="1"/>
  <c r="H2" i="16"/>
  <c r="H11" i="16"/>
  <c r="H20" i="16"/>
</calcChain>
</file>

<file path=xl/sharedStrings.xml><?xml version="1.0" encoding="utf-8"?>
<sst xmlns="http://schemas.openxmlformats.org/spreadsheetml/2006/main" count="641" uniqueCount="119">
  <si>
    <t>Hits</t>
  </si>
  <si>
    <t>Pts</t>
  </si>
  <si>
    <t>Rank</t>
  </si>
  <si>
    <t>Scénario</t>
  </si>
  <si>
    <t>rank</t>
  </si>
  <si>
    <t>et</t>
  </si>
  <si>
    <t>#1=</t>
  </si>
  <si>
    <t>#3=2</t>
  </si>
  <si>
    <t>hit&gt;1</t>
  </si>
  <si>
    <t>hit=1</t>
  </si>
  <si>
    <t>#3=1</t>
  </si>
  <si>
    <t>nbre</t>
  </si>
  <si>
    <t>#1</t>
  </si>
  <si>
    <t xml:space="preserve"> </t>
  </si>
  <si>
    <t>#2</t>
  </si>
  <si>
    <t>#2=</t>
  </si>
  <si>
    <t>#3</t>
  </si>
  <si>
    <t>#4</t>
  </si>
  <si>
    <t>#3=</t>
  </si>
  <si>
    <t>equipe 1</t>
  </si>
  <si>
    <t>equipe 2</t>
  </si>
  <si>
    <t>equipe 3</t>
  </si>
  <si>
    <t>equipe 4</t>
  </si>
  <si>
    <t>+ petit</t>
  </si>
  <si>
    <t>+ grand</t>
  </si>
  <si>
    <t>Diff hit</t>
  </si>
  <si>
    <t>Points</t>
  </si>
  <si>
    <t>diff hit =1</t>
  </si>
  <si>
    <t>diff hit &gt;1</t>
  </si>
  <si>
    <t>Si</t>
  </si>
  <si>
    <t># de place</t>
  </si>
  <si>
    <t>Place 1</t>
  </si>
  <si>
    <t>Place 2</t>
  </si>
  <si>
    <t>Place 3</t>
  </si>
  <si>
    <t>Place 4</t>
  </si>
  <si>
    <t>Retour</t>
  </si>
  <si>
    <t>Aller</t>
  </si>
  <si>
    <t>Attribution des points suivant les scénarios repris dans "plan de calcul" avec toujours un total de points de 12</t>
  </si>
  <si>
    <t xml:space="preserve">Si 2 exequo en premiere place et en 3 ieme place, les points sont attribués en fonction de la différence de hits (=1 ou &gt;1) </t>
  </si>
  <si>
    <t>L'entrée des scores vérifie qu'il y a bien 9 chiffres encodés par un affichage en rouge</t>
  </si>
  <si>
    <t>Haras</t>
  </si>
  <si>
    <t>Nuclea</t>
  </si>
  <si>
    <t>Bernalmont</t>
  </si>
  <si>
    <t>Witbos</t>
  </si>
  <si>
    <t>HCP</t>
  </si>
  <si>
    <t>CR</t>
  </si>
  <si>
    <t>SR</t>
  </si>
  <si>
    <t>PAR</t>
  </si>
  <si>
    <t>Lady Red Tee</t>
  </si>
  <si>
    <t>Strokes</t>
  </si>
  <si>
    <t>Net</t>
  </si>
  <si>
    <t xml:space="preserve">E313-E40  </t>
  </si>
  <si>
    <t>S.I.</t>
  </si>
  <si>
    <t xml:space="preserve">Additional Strokes </t>
  </si>
  <si>
    <t>Men Yellow Tee</t>
  </si>
  <si>
    <t>HARAS 31 mai 2018</t>
  </si>
  <si>
    <t>Paulus Chantal</t>
  </si>
  <si>
    <t>Motquin Monique</t>
  </si>
  <si>
    <t>Flight</t>
  </si>
  <si>
    <t>Exact</t>
  </si>
  <si>
    <t>Playing</t>
  </si>
  <si>
    <t>GC pts</t>
  </si>
  <si>
    <t>Attention: diff HCP &lt; 18 - Hcp max:26,4</t>
  </si>
  <si>
    <t>Hart Peter</t>
  </si>
  <si>
    <t>Loxhet Marc</t>
  </si>
  <si>
    <t>Vervoort Jo</t>
  </si>
  <si>
    <t>Frankinet Marcel</t>
  </si>
  <si>
    <t>Min Playing Hcp</t>
  </si>
  <si>
    <t>Desouroux Adrien</t>
  </si>
  <si>
    <t>Michel Rik</t>
  </si>
  <si>
    <t>Brouwers Mathieu</t>
  </si>
  <si>
    <t>Kok Willy</t>
  </si>
  <si>
    <t>Van Leiden Jacob</t>
  </si>
  <si>
    <t>Sarrault Georges</t>
  </si>
  <si>
    <t>Paulet Etienne</t>
  </si>
  <si>
    <t>Boudabza Fatima</t>
  </si>
  <si>
    <t>Heylen Greta</t>
  </si>
  <si>
    <t>Wilms Jozef</t>
  </si>
  <si>
    <t>Goos Linda</t>
  </si>
  <si>
    <t>Reynders Danièle</t>
  </si>
  <si>
    <t>Brixhe Barbara</t>
  </si>
  <si>
    <t>GC</t>
  </si>
  <si>
    <t>Club Points</t>
  </si>
  <si>
    <t>Total Club Points</t>
  </si>
  <si>
    <t>GC Ranking</t>
  </si>
  <si>
    <t>Jacobs Lelianne</t>
  </si>
  <si>
    <t>Gebruers Rosita (36)</t>
  </si>
  <si>
    <t>Boniver Roger (28,2)</t>
  </si>
  <si>
    <t>Van der Jonckeyd Bill</t>
  </si>
  <si>
    <t>Guillot Félix</t>
  </si>
  <si>
    <t>Wattecamps Eric</t>
  </si>
  <si>
    <t>de Hepcée Marc</t>
  </si>
  <si>
    <t>Vrancken Victor</t>
  </si>
  <si>
    <t>Wouters Georges</t>
  </si>
  <si>
    <t>Penna Antonio</t>
  </si>
  <si>
    <t>Willems Eddy</t>
  </si>
  <si>
    <t>Dolman Janny</t>
  </si>
  <si>
    <t>Castermans Nicole (34)</t>
  </si>
  <si>
    <t>Wilputte Luc</t>
  </si>
  <si>
    <t>Heurteau Jean-Charles</t>
  </si>
  <si>
    <t>Schelstraete Hugo</t>
  </si>
  <si>
    <t>Goossens Berthe</t>
  </si>
  <si>
    <t>Best Result Points</t>
  </si>
  <si>
    <t>Best Result Hits</t>
  </si>
  <si>
    <t>Name</t>
  </si>
  <si>
    <t>Rouge Ladies</t>
  </si>
  <si>
    <t>Jaune Men</t>
  </si>
  <si>
    <t>Tee</t>
  </si>
  <si>
    <t>HARAS</t>
  </si>
  <si>
    <t>Mode d'emploi</t>
  </si>
  <si>
    <t>Dans le sheet "Résultats Global"</t>
  </si>
  <si>
    <t>Encoder les strokes index du terrain sur la ligne 2</t>
  </si>
  <si>
    <t>Encoder les PAR, CR, SR du terrain pour Ladies et Men dans le tableau AG22</t>
  </si>
  <si>
    <t>Bien respecter les flights féminins (2,7,9) et masculins</t>
  </si>
  <si>
    <t>Encoder les joueurs et leur HCP</t>
  </si>
  <si>
    <t>Pour l'encodage des résultats</t>
  </si>
  <si>
    <t>Encoder les suites de chiffres dans les colonnes H et I (aller-retour)</t>
  </si>
  <si>
    <t>Si il est nécessaire d'encoder des résultats supérieurs à 9, encoder "0" à la place, puis corriger directement dans la case correspondant au trou</t>
  </si>
  <si>
    <t>Les résultats synthétisés se trouve sur le dernier sheet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</si>
</sst>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9">
    <xf numFmtId="0" fontId="0" fillId="0" borderId="0" xfId="0"/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7" fillId="0" borderId="0" xfId="0" applyFont="1" applyFill="1"/>
    <xf numFmtId="0" fontId="0" fillId="0" borderId="0" xfId="0" quotePrefix="1"/>
    <xf numFmtId="0" fontId="0" fillId="3" borderId="22" xfId="0" applyFill="1" applyBorder="1"/>
    <xf numFmtId="0" fontId="0" fillId="3" borderId="26" xfId="0" applyFill="1" applyBorder="1"/>
    <xf numFmtId="0" fontId="0" fillId="6" borderId="27" xfId="0" applyFill="1" applyBorder="1"/>
    <xf numFmtId="0" fontId="0" fillId="3" borderId="21" xfId="0" applyFill="1" applyBorder="1"/>
    <xf numFmtId="0" fontId="0" fillId="3" borderId="30" xfId="0" applyFill="1" applyBorder="1"/>
    <xf numFmtId="0" fontId="0" fillId="6" borderId="32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0" fillId="6" borderId="27" xfId="0" quotePrefix="1" applyFill="1" applyBorder="1" applyAlignment="1">
      <alignment horizontal="center" vertical="center"/>
    </xf>
    <xf numFmtId="0" fontId="0" fillId="3" borderId="23" xfId="0" applyFill="1" applyBorder="1"/>
    <xf numFmtId="0" fontId="0" fillId="3" borderId="34" xfId="0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0" fillId="6" borderId="36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31" xfId="0" applyFill="1" applyBorder="1"/>
    <xf numFmtId="0" fontId="0" fillId="6" borderId="29" xfId="0" applyFill="1" applyBorder="1" applyAlignment="1">
      <alignment horizontal="center"/>
    </xf>
    <xf numFmtId="0" fontId="0" fillId="6" borderId="36" xfId="0" applyFill="1" applyBorder="1" applyAlignment="1">
      <alignment vertical="center"/>
    </xf>
    <xf numFmtId="0" fontId="0" fillId="2" borderId="5" xfId="0" applyFill="1" applyBorder="1"/>
    <xf numFmtId="0" fontId="0" fillId="2" borderId="6" xfId="0" applyFill="1" applyBorder="1"/>
    <xf numFmtId="0" fontId="0" fillId="0" borderId="0" xfId="0" applyFill="1"/>
    <xf numFmtId="0" fontId="0" fillId="3" borderId="5" xfId="0" applyFill="1" applyBorder="1"/>
    <xf numFmtId="0" fontId="0" fillId="3" borderId="6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5" xfId="0" applyFill="1" applyBorder="1"/>
    <xf numFmtId="0" fontId="0" fillId="5" borderId="6" xfId="0" applyFill="1" applyBorder="1"/>
    <xf numFmtId="0" fontId="0" fillId="2" borderId="39" xfId="0" applyFill="1" applyBorder="1"/>
    <xf numFmtId="0" fontId="0" fillId="3" borderId="39" xfId="0" applyFill="1" applyBorder="1"/>
    <xf numFmtId="0" fontId="0" fillId="4" borderId="39" xfId="0" applyFill="1" applyBorder="1"/>
    <xf numFmtId="0" fontId="0" fillId="5" borderId="39" xfId="0" applyFill="1" applyBorder="1"/>
    <xf numFmtId="0" fontId="0" fillId="6" borderId="33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/>
    </xf>
    <xf numFmtId="0" fontId="0" fillId="6" borderId="40" xfId="0" applyFill="1" applyBorder="1"/>
    <xf numFmtId="0" fontId="0" fillId="6" borderId="31" xfId="0" quotePrefix="1" applyFill="1" applyBorder="1" applyAlignment="1">
      <alignment horizontal="center" vertical="center"/>
    </xf>
    <xf numFmtId="0" fontId="0" fillId="6" borderId="41" xfId="0" applyFill="1" applyBorder="1" applyAlignment="1">
      <alignment horizontal="center"/>
    </xf>
    <xf numFmtId="0" fontId="0" fillId="6" borderId="35" xfId="0" quotePrefix="1" applyFill="1" applyBorder="1" applyAlignment="1">
      <alignment horizontal="center" vertical="center"/>
    </xf>
    <xf numFmtId="0" fontId="0" fillId="6" borderId="35" xfId="0" applyFill="1" applyBorder="1"/>
    <xf numFmtId="0" fontId="0" fillId="6" borderId="42" xfId="0" applyFill="1" applyBorder="1"/>
    <xf numFmtId="0" fontId="0" fillId="7" borderId="27" xfId="0" applyFill="1" applyBorder="1"/>
    <xf numFmtId="0" fontId="2" fillId="7" borderId="27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25" xfId="0" applyFill="1" applyBorder="1" applyAlignment="1">
      <alignment horizontal="center" vertical="center"/>
    </xf>
    <xf numFmtId="0" fontId="7" fillId="0" borderId="30" xfId="0" applyFont="1" applyFill="1" applyBorder="1"/>
    <xf numFmtId="0" fontId="1" fillId="0" borderId="0" xfId="0" applyFont="1" applyBorder="1" applyAlignment="1">
      <alignment horizontal="center"/>
    </xf>
    <xf numFmtId="0" fontId="7" fillId="0" borderId="34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4" xfId="0" applyBorder="1"/>
    <xf numFmtId="0" fontId="9" fillId="0" borderId="15" xfId="0" applyFont="1" applyBorder="1" applyAlignment="1">
      <alignment vertical="center"/>
    </xf>
    <xf numFmtId="0" fontId="9" fillId="0" borderId="17" xfId="0" applyFont="1" applyBorder="1" applyAlignment="1">
      <alignment vertical="center"/>
    </xf>
    <xf numFmtId="0" fontId="0" fillId="0" borderId="16" xfId="0" applyBorder="1"/>
    <xf numFmtId="0" fontId="0" fillId="2" borderId="22" xfId="0" applyFill="1" applyBorder="1" applyAlignment="1">
      <alignment horizontal="center" vertical="center"/>
    </xf>
    <xf numFmtId="0" fontId="5" fillId="0" borderId="4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3" fillId="0" borderId="16" xfId="0" applyFont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2" fillId="0" borderId="0" xfId="0" applyFont="1" applyBorder="1" applyAlignment="1">
      <alignment horizontal="center" textRotation="90"/>
    </xf>
    <xf numFmtId="0" fontId="2" fillId="0" borderId="30" xfId="0" applyFont="1" applyBorder="1" applyAlignment="1">
      <alignment textRotation="90"/>
    </xf>
    <xf numFmtId="0" fontId="0" fillId="0" borderId="0" xfId="0" applyBorder="1"/>
    <xf numFmtId="0" fontId="0" fillId="8" borderId="4" xfId="0" applyFill="1" applyBorder="1" applyAlignment="1">
      <alignment horizontal="center"/>
    </xf>
    <xf numFmtId="0" fontId="0" fillId="0" borderId="19" xfId="0" applyBorder="1"/>
    <xf numFmtId="0" fontId="0" fillId="2" borderId="26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0" borderId="22" xfId="0" applyFont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/>
    </xf>
    <xf numFmtId="0" fontId="7" fillId="0" borderId="43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center"/>
    </xf>
    <xf numFmtId="0" fontId="7" fillId="0" borderId="45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/>
    <xf numFmtId="0" fontId="0" fillId="2" borderId="1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textRotation="90"/>
    </xf>
    <xf numFmtId="0" fontId="2" fillId="0" borderId="30" xfId="0" applyFont="1" applyFill="1" applyBorder="1" applyAlignment="1">
      <alignment textRotation="90"/>
    </xf>
    <xf numFmtId="0" fontId="2" fillId="0" borderId="0" xfId="0" applyFont="1" applyFill="1" applyBorder="1" applyAlignment="1">
      <alignment horizontal="center"/>
    </xf>
    <xf numFmtId="0" fontId="0" fillId="8" borderId="3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2" fillId="0" borderId="26" xfId="0" applyFont="1" applyBorder="1" applyAlignment="1">
      <alignment textRotation="90"/>
    </xf>
    <xf numFmtId="0" fontId="0" fillId="0" borderId="18" xfId="0" applyBorder="1"/>
    <xf numFmtId="0" fontId="2" fillId="0" borderId="26" xfId="0" applyFont="1" applyFill="1" applyBorder="1" applyAlignment="1">
      <alignment textRotation="90"/>
    </xf>
    <xf numFmtId="3" fontId="0" fillId="0" borderId="0" xfId="0" applyNumberFormat="1" applyAlignment="1">
      <alignment horizontal="center"/>
    </xf>
    <xf numFmtId="3" fontId="0" fillId="0" borderId="26" xfId="0" applyNumberFormat="1" applyBorder="1" applyAlignment="1">
      <alignment horizontal="center"/>
    </xf>
    <xf numFmtId="3" fontId="0" fillId="0" borderId="30" xfId="0" applyNumberFormat="1" applyBorder="1" applyAlignment="1">
      <alignment horizontal="center"/>
    </xf>
    <xf numFmtId="3" fontId="0" fillId="0" borderId="34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 textRotation="90"/>
    </xf>
    <xf numFmtId="0" fontId="2" fillId="0" borderId="18" xfId="0" applyFont="1" applyFill="1" applyBorder="1" applyAlignment="1">
      <alignment horizontal="center" textRotation="90"/>
    </xf>
    <xf numFmtId="0" fontId="5" fillId="0" borderId="27" xfId="0" applyFont="1" applyFill="1" applyBorder="1" applyAlignment="1">
      <alignment horizontal="center"/>
    </xf>
    <xf numFmtId="0" fontId="7" fillId="0" borderId="35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4" borderId="11" xfId="0" applyFont="1" applyFill="1" applyBorder="1" applyAlignment="1">
      <alignment horizontal="center"/>
    </xf>
    <xf numFmtId="0" fontId="7" fillId="4" borderId="49" xfId="0" applyFont="1" applyFill="1" applyBorder="1" applyAlignment="1">
      <alignment horizontal="center"/>
    </xf>
    <xf numFmtId="0" fontId="7" fillId="8" borderId="9" xfId="0" applyFont="1" applyFill="1" applyBorder="1" applyAlignment="1">
      <alignment horizontal="center"/>
    </xf>
    <xf numFmtId="0" fontId="7" fillId="8" borderId="20" xfId="0" applyFont="1" applyFill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7" fillId="9" borderId="9" xfId="0" applyFont="1" applyFill="1" applyBorder="1" applyAlignment="1">
      <alignment horizontal="center"/>
    </xf>
    <xf numFmtId="0" fontId="7" fillId="9" borderId="20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2" fontId="7" fillId="0" borderId="1" xfId="0" applyNumberFormat="1" applyFont="1" applyFill="1" applyBorder="1" applyAlignment="1">
      <alignment horizontal="center"/>
    </xf>
    <xf numFmtId="2" fontId="7" fillId="0" borderId="5" xfId="0" applyNumberFormat="1" applyFont="1" applyFill="1" applyBorder="1" applyAlignment="1">
      <alignment horizontal="center"/>
    </xf>
    <xf numFmtId="2" fontId="7" fillId="0" borderId="6" xfId="0" applyNumberFormat="1" applyFont="1" applyFill="1" applyBorder="1" applyAlignment="1">
      <alignment horizontal="center"/>
    </xf>
    <xf numFmtId="0" fontId="5" fillId="0" borderId="52" xfId="0" applyFont="1" applyFill="1" applyBorder="1" applyAlignment="1">
      <alignment horizontal="center"/>
    </xf>
    <xf numFmtId="0" fontId="5" fillId="0" borderId="53" xfId="0" applyFont="1" applyFill="1" applyBorder="1" applyAlignment="1">
      <alignment horizontal="center"/>
    </xf>
    <xf numFmtId="0" fontId="7" fillId="0" borderId="47" xfId="0" applyFont="1" applyFill="1" applyBorder="1" applyAlignment="1">
      <alignment horizontal="center"/>
    </xf>
    <xf numFmtId="2" fontId="7" fillId="0" borderId="4" xfId="0" applyNumberFormat="1" applyFont="1" applyFill="1" applyBorder="1" applyAlignment="1">
      <alignment horizontal="center"/>
    </xf>
    <xf numFmtId="0" fontId="7" fillId="0" borderId="41" xfId="0" applyFont="1" applyFill="1" applyBorder="1" applyAlignment="1">
      <alignment horizontal="center"/>
    </xf>
    <xf numFmtId="0" fontId="7" fillId="8" borderId="49" xfId="0" applyFont="1" applyFill="1" applyBorder="1" applyAlignment="1">
      <alignment horizontal="center"/>
    </xf>
    <xf numFmtId="0" fontId="7" fillId="3" borderId="49" xfId="0" applyFont="1" applyFill="1" applyBorder="1" applyAlignment="1">
      <alignment horizontal="center"/>
    </xf>
    <xf numFmtId="0" fontId="7" fillId="9" borderId="4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0" borderId="11" xfId="0" applyBorder="1" applyAlignment="1">
      <alignment horizontal="center"/>
    </xf>
    <xf numFmtId="1" fontId="2" fillId="0" borderId="17" xfId="0" applyNumberFormat="1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0" fontId="2" fillId="12" borderId="0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right" vertical="center"/>
    </xf>
    <xf numFmtId="1" fontId="2" fillId="12" borderId="17" xfId="0" applyNumberFormat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Fill="1" applyBorder="1" applyAlignment="1"/>
    <xf numFmtId="0" fontId="7" fillId="12" borderId="0" xfId="0" applyFont="1" applyFill="1" applyBorder="1" applyAlignment="1">
      <alignment horizontal="center"/>
    </xf>
    <xf numFmtId="0" fontId="1" fillId="12" borderId="0" xfId="0" applyFont="1" applyFill="1" applyBorder="1" applyAlignment="1">
      <alignment horizontal="center"/>
    </xf>
    <xf numFmtId="3" fontId="0" fillId="12" borderId="0" xfId="0" applyNumberForma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8" fillId="0" borderId="17" xfId="0" applyFont="1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0" fontId="12" fillId="0" borderId="15" xfId="0" applyFont="1" applyBorder="1" applyAlignment="1"/>
    <xf numFmtId="0" fontId="12" fillId="0" borderId="16" xfId="0" applyFont="1" applyBorder="1" applyAlignment="1"/>
    <xf numFmtId="0" fontId="12" fillId="0" borderId="17" xfId="0" applyFont="1" applyBorder="1" applyAlignment="1"/>
    <xf numFmtId="0" fontId="2" fillId="1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49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0" borderId="1" xfId="0" applyBorder="1"/>
    <xf numFmtId="0" fontId="0" fillId="0" borderId="52" xfId="0" applyBorder="1"/>
    <xf numFmtId="0" fontId="0" fillId="0" borderId="43" xfId="0" applyBorder="1"/>
    <xf numFmtId="0" fontId="0" fillId="0" borderId="50" xfId="0" applyBorder="1"/>
    <xf numFmtId="0" fontId="0" fillId="0" borderId="62" xfId="0" applyBorder="1"/>
    <xf numFmtId="0" fontId="0" fillId="0" borderId="63" xfId="0" applyBorder="1"/>
    <xf numFmtId="0" fontId="10" fillId="0" borderId="0" xfId="0" applyFont="1" applyFill="1" applyBorder="1" applyAlignment="1">
      <alignment vertical="center"/>
    </xf>
    <xf numFmtId="0" fontId="0" fillId="0" borderId="46" xfId="0" applyBorder="1"/>
    <xf numFmtId="0" fontId="2" fillId="0" borderId="1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3" fontId="0" fillId="0" borderId="64" xfId="0" applyNumberFormat="1" applyBorder="1" applyAlignment="1">
      <alignment horizontal="center"/>
    </xf>
    <xf numFmtId="3" fontId="0" fillId="0" borderId="62" xfId="0" applyNumberFormat="1" applyBorder="1" applyAlignment="1">
      <alignment horizontal="center"/>
    </xf>
    <xf numFmtId="3" fontId="0" fillId="0" borderId="65" xfId="0" applyNumberFormat="1" applyBorder="1" applyAlignment="1">
      <alignment horizontal="center"/>
    </xf>
    <xf numFmtId="3" fontId="0" fillId="0" borderId="50" xfId="0" applyNumberFormat="1" applyBorder="1" applyAlignment="1">
      <alignment horizontal="center"/>
    </xf>
    <xf numFmtId="3" fontId="0" fillId="0" borderId="63" xfId="0" applyNumberForma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/>
    </xf>
    <xf numFmtId="164" fontId="6" fillId="0" borderId="16" xfId="0" applyNumberFormat="1" applyFont="1" applyBorder="1" applyAlignment="1">
      <alignment horizontal="center"/>
    </xf>
    <xf numFmtId="164" fontId="6" fillId="0" borderId="17" xfId="0" applyNumberFormat="1" applyFont="1" applyBorder="1" applyAlignment="1">
      <alignment horizontal="center"/>
    </xf>
    <xf numFmtId="0" fontId="0" fillId="4" borderId="50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8" borderId="50" xfId="0" applyFill="1" applyBorder="1" applyAlignment="1">
      <alignment horizontal="center" vertical="center"/>
    </xf>
    <xf numFmtId="0" fontId="0" fillId="8" borderId="51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 textRotation="90"/>
    </xf>
    <xf numFmtId="0" fontId="2" fillId="0" borderId="23" xfId="0" applyFont="1" applyBorder="1" applyAlignment="1">
      <alignment horizontal="center" vertical="center" textRotation="90"/>
    </xf>
    <xf numFmtId="0" fontId="2" fillId="0" borderId="26" xfId="0" applyFont="1" applyBorder="1" applyAlignment="1">
      <alignment horizontal="center" vertical="center" textRotation="90"/>
    </xf>
    <xf numFmtId="0" fontId="2" fillId="0" borderId="34" xfId="0" applyFont="1" applyBorder="1" applyAlignment="1">
      <alignment horizontal="center" vertical="center" textRotation="90"/>
    </xf>
    <xf numFmtId="0" fontId="2" fillId="9" borderId="22" xfId="0" applyFont="1" applyFill="1" applyBorder="1" applyAlignment="1">
      <alignment horizontal="center" vertical="center"/>
    </xf>
    <xf numFmtId="0" fontId="2" fillId="9" borderId="48" xfId="0" applyFont="1" applyFill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9" borderId="55" xfId="0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 vertical="center"/>
    </xf>
    <xf numFmtId="0" fontId="2" fillId="9" borderId="56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48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55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8" borderId="56" xfId="0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1" fontId="2" fillId="5" borderId="33" xfId="0" applyNumberFormat="1" applyFont="1" applyFill="1" applyBorder="1" applyAlignment="1">
      <alignment horizontal="center" vertical="center"/>
    </xf>
    <xf numFmtId="1" fontId="2" fillId="5" borderId="8" xfId="0" applyNumberFormat="1" applyFont="1" applyFill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59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" fontId="2" fillId="2" borderId="33" xfId="0" applyNumberFormat="1" applyFont="1" applyFill="1" applyBorder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48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5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56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50" xfId="0" applyFill="1" applyBorder="1" applyAlignment="1">
      <alignment horizontal="center" vertical="center"/>
    </xf>
    <xf numFmtId="0" fontId="0" fillId="9" borderId="5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2" fillId="3" borderId="48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55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5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0" fillId="6" borderId="32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15" fillId="0" borderId="39" xfId="0" applyFont="1" applyBorder="1" applyAlignment="1">
      <alignment horizontal="center" vertical="center"/>
    </xf>
    <xf numFmtId="0" fontId="15" fillId="0" borderId="57" xfId="0" applyFont="1" applyBorder="1" applyAlignment="1">
      <alignment horizontal="center" vertical="center"/>
    </xf>
    <xf numFmtId="0" fontId="15" fillId="0" borderId="58" xfId="0" applyFont="1" applyBorder="1" applyAlignment="1">
      <alignment horizontal="center" vertical="center"/>
    </xf>
    <xf numFmtId="0" fontId="15" fillId="10" borderId="39" xfId="0" applyFont="1" applyFill="1" applyBorder="1" applyAlignment="1">
      <alignment horizontal="center" vertical="center"/>
    </xf>
    <xf numFmtId="0" fontId="15" fillId="10" borderId="57" xfId="0" applyFont="1" applyFill="1" applyBorder="1" applyAlignment="1">
      <alignment horizontal="center" vertical="center"/>
    </xf>
    <xf numFmtId="0" fontId="15" fillId="10" borderId="61" xfId="0" applyFont="1" applyFill="1" applyBorder="1" applyAlignment="1">
      <alignment horizontal="center" vertical="center"/>
    </xf>
    <xf numFmtId="0" fontId="15" fillId="10" borderId="58" xfId="0" applyFont="1" applyFill="1" applyBorder="1" applyAlignment="1">
      <alignment horizontal="center" vertical="center"/>
    </xf>
    <xf numFmtId="0" fontId="15" fillId="0" borderId="60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10" borderId="60" xfId="0" applyFont="1" applyFill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5" fillId="3" borderId="54" xfId="0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0" fillId="0" borderId="51" xfId="0" applyBorder="1"/>
    <xf numFmtId="0" fontId="0" fillId="0" borderId="40" xfId="0" applyBorder="1"/>
    <xf numFmtId="0" fontId="0" fillId="0" borderId="42" xfId="0" applyBorder="1"/>
    <xf numFmtId="0" fontId="0" fillId="0" borderId="5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38" xfId="0" applyBorder="1"/>
    <xf numFmtId="0" fontId="0" fillId="0" borderId="32" xfId="0" applyBorder="1"/>
    <xf numFmtId="0" fontId="0" fillId="0" borderId="36" xfId="0" applyBorder="1"/>
    <xf numFmtId="0" fontId="0" fillId="0" borderId="2" xfId="0" applyBorder="1"/>
    <xf numFmtId="0" fontId="0" fillId="0" borderId="7" xfId="0" applyBorder="1"/>
    <xf numFmtId="0" fontId="2" fillId="0" borderId="49" xfId="0" applyFont="1" applyBorder="1" applyAlignment="1">
      <alignment horizontal="center" vertic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horizontal="center" vertical="center"/>
    </xf>
    <xf numFmtId="0" fontId="8" fillId="8" borderId="19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0" fontId="8" fillId="9" borderId="22" xfId="0" applyFont="1" applyFill="1" applyBorder="1" applyAlignment="1">
      <alignment horizontal="center" vertical="center"/>
    </xf>
    <xf numFmtId="0" fontId="8" fillId="9" borderId="18" xfId="0" applyFont="1" applyFill="1" applyBorder="1" applyAlignment="1">
      <alignment horizontal="center" vertical="center"/>
    </xf>
    <xf numFmtId="0" fontId="8" fillId="9" borderId="21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/>
    </xf>
    <xf numFmtId="0" fontId="8" fillId="9" borderId="23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/>
    </xf>
    <xf numFmtId="0" fontId="16" fillId="4" borderId="22" xfId="0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/>
    </xf>
    <xf numFmtId="0" fontId="16" fillId="4" borderId="21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16" fillId="4" borderId="19" xfId="0" applyFont="1" applyFill="1" applyBorder="1" applyAlignment="1">
      <alignment horizontal="center" vertical="center"/>
    </xf>
    <xf numFmtId="0" fontId="16" fillId="8" borderId="22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/>
    </xf>
    <xf numFmtId="0" fontId="16" fillId="8" borderId="23" xfId="0" applyFont="1" applyFill="1" applyBorder="1" applyAlignment="1">
      <alignment horizontal="center" vertical="center"/>
    </xf>
    <xf numFmtId="0" fontId="16" fillId="8" borderId="19" xfId="0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21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9" borderId="22" xfId="0" applyFont="1" applyFill="1" applyBorder="1" applyAlignment="1">
      <alignment horizontal="center" vertical="center"/>
    </xf>
    <xf numFmtId="0" fontId="16" fillId="9" borderId="18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6" fillId="9" borderId="23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vertical="center"/>
    </xf>
    <xf numFmtId="0" fontId="5" fillId="5" borderId="17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3" fillId="0" borderId="15" xfId="0" applyFont="1" applyBorder="1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3" fillId="0" borderId="17" xfId="0" applyFont="1" applyBorder="1" applyAlignment="1">
      <alignment horizontal="right" vertical="center"/>
    </xf>
    <xf numFmtId="0" fontId="1" fillId="0" borderId="0" xfId="0" applyFont="1"/>
  </cellXfs>
  <cellStyles count="1">
    <cellStyle name="Normal" xfId="0" builtinId="0"/>
  </cellStyles>
  <dxfs count="172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181"/>
  <sheetViews>
    <sheetView tabSelected="1" zoomScaleNormal="100" workbookViewId="0">
      <selection activeCell="C8" sqref="C8:C11"/>
    </sheetView>
  </sheetViews>
  <sheetFormatPr baseColWidth="10" defaultRowHeight="15" x14ac:dyDescent="0.25"/>
  <cols>
    <col min="1" max="1" width="8.5703125" customWidth="1"/>
    <col min="2" max="2" width="3" bestFit="1" customWidth="1"/>
    <col min="3" max="3" width="26.5703125" customWidth="1"/>
    <col min="4" max="4" width="6.28515625" style="1" bestFit="1" customWidth="1"/>
    <col min="5" max="5" width="7.42578125" style="1" bestFit="1" customWidth="1"/>
    <col min="6" max="6" width="7.5703125" style="1" bestFit="1" customWidth="1"/>
    <col min="7" max="7" width="4.42578125" bestFit="1" customWidth="1"/>
    <col min="8" max="8" width="11" bestFit="1" customWidth="1"/>
    <col min="9" max="9" width="10" bestFit="1" customWidth="1"/>
    <col min="10" max="27" width="3.5703125" customWidth="1"/>
    <col min="28" max="28" width="4" customWidth="1"/>
    <col min="29" max="29" width="3.7109375" style="11" bestFit="1" customWidth="1"/>
    <col min="30" max="30" width="4.42578125" style="105" bestFit="1" customWidth="1"/>
    <col min="31" max="31" width="3.140625" customWidth="1"/>
    <col min="32" max="32" width="2.5703125" style="1" customWidth="1"/>
    <col min="33" max="33" width="6.7109375" style="1" bestFit="1" customWidth="1"/>
    <col min="35" max="35" width="13.42578125" customWidth="1"/>
    <col min="36" max="36" width="3.28515625" customWidth="1"/>
  </cols>
  <sheetData>
    <row r="1" spans="1:35" ht="29.25" thickBot="1" x14ac:dyDescent="0.5">
      <c r="A1" s="372" t="s">
        <v>51</v>
      </c>
      <c r="B1" s="373"/>
      <c r="C1" s="373"/>
      <c r="D1" s="373"/>
      <c r="E1" s="373"/>
      <c r="F1" s="374"/>
      <c r="G1" s="188"/>
      <c r="H1" s="189"/>
      <c r="I1" s="190"/>
      <c r="J1" s="191" t="s">
        <v>55</v>
      </c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192"/>
      <c r="AB1" s="192"/>
      <c r="AC1" s="193"/>
    </row>
    <row r="2" spans="1:35" ht="21.75" customHeight="1" thickBot="1" x14ac:dyDescent="0.5">
      <c r="A2" s="162" t="s">
        <v>62</v>
      </c>
      <c r="B2" s="163"/>
      <c r="C2" s="164"/>
      <c r="D2" s="252" t="s">
        <v>44</v>
      </c>
      <c r="E2" s="253"/>
      <c r="F2" s="71"/>
      <c r="G2" s="375" t="s">
        <v>52</v>
      </c>
      <c r="H2" s="376"/>
      <c r="I2" s="377"/>
      <c r="J2" s="110">
        <v>3</v>
      </c>
      <c r="K2" s="111">
        <v>15</v>
      </c>
      <c r="L2" s="111">
        <v>7</v>
      </c>
      <c r="M2" s="111">
        <v>11</v>
      </c>
      <c r="N2" s="111">
        <v>9</v>
      </c>
      <c r="O2" s="111">
        <v>1</v>
      </c>
      <c r="P2" s="111">
        <v>17</v>
      </c>
      <c r="Q2" s="111">
        <v>5</v>
      </c>
      <c r="R2" s="112">
        <v>13</v>
      </c>
      <c r="S2" s="110">
        <v>4</v>
      </c>
      <c r="T2" s="111">
        <v>16</v>
      </c>
      <c r="U2" s="111">
        <v>8</v>
      </c>
      <c r="V2" s="111">
        <v>12</v>
      </c>
      <c r="W2" s="111">
        <v>10</v>
      </c>
      <c r="X2" s="111">
        <v>2</v>
      </c>
      <c r="Y2" s="111">
        <v>18</v>
      </c>
      <c r="Z2" s="111">
        <v>6</v>
      </c>
      <c r="AA2" s="112">
        <v>14</v>
      </c>
      <c r="AB2" s="206" t="s">
        <v>1</v>
      </c>
      <c r="AC2" s="208" t="s">
        <v>61</v>
      </c>
      <c r="AE2" s="32"/>
    </row>
    <row r="3" spans="1:35" ht="19.5" customHeight="1" thickBot="1" x14ac:dyDescent="0.3">
      <c r="A3" s="143" t="s">
        <v>58</v>
      </c>
      <c r="B3" s="187">
        <v>1</v>
      </c>
      <c r="C3" s="144" t="s">
        <v>54</v>
      </c>
      <c r="D3" s="139" t="s">
        <v>59</v>
      </c>
      <c r="E3" s="141" t="s">
        <v>60</v>
      </c>
      <c r="F3" s="167" t="s">
        <v>49</v>
      </c>
      <c r="G3" s="80"/>
      <c r="H3" s="10" t="s">
        <v>36</v>
      </c>
      <c r="I3" s="56" t="s">
        <v>35</v>
      </c>
      <c r="J3" s="67">
        <v>1</v>
      </c>
      <c r="K3" s="68">
        <v>2</v>
      </c>
      <c r="L3" s="68">
        <v>3</v>
      </c>
      <c r="M3" s="68">
        <v>4</v>
      </c>
      <c r="N3" s="68">
        <v>5</v>
      </c>
      <c r="O3" s="68">
        <v>6</v>
      </c>
      <c r="P3" s="68">
        <v>7</v>
      </c>
      <c r="Q3" s="68">
        <v>8</v>
      </c>
      <c r="R3" s="69">
        <v>9</v>
      </c>
      <c r="S3" s="70">
        <v>10</v>
      </c>
      <c r="T3" s="68">
        <v>11</v>
      </c>
      <c r="U3" s="68">
        <v>12</v>
      </c>
      <c r="V3" s="68">
        <v>13</v>
      </c>
      <c r="W3" s="68">
        <v>14</v>
      </c>
      <c r="X3" s="68">
        <v>15</v>
      </c>
      <c r="Y3" s="68">
        <v>16</v>
      </c>
      <c r="Z3" s="68">
        <v>17</v>
      </c>
      <c r="AA3" s="69">
        <v>18</v>
      </c>
      <c r="AB3" s="207"/>
      <c r="AC3" s="209"/>
      <c r="AD3" s="105" t="s">
        <v>0</v>
      </c>
      <c r="AE3" s="32"/>
      <c r="AG3" s="263" t="s">
        <v>81</v>
      </c>
      <c r="AH3" s="264"/>
      <c r="AI3" s="160" t="s">
        <v>26</v>
      </c>
    </row>
    <row r="4" spans="1:35" ht="16.5" customHeight="1" thickBot="1" x14ac:dyDescent="0.3">
      <c r="A4" s="238" t="s">
        <v>40</v>
      </c>
      <c r="B4" s="239"/>
      <c r="C4" s="216" t="s">
        <v>64</v>
      </c>
      <c r="D4" s="216">
        <v>22.6</v>
      </c>
      <c r="E4" s="233">
        <f>ROUND($D4*($AH$26/113)+($AH$25-$AH$24),0)</f>
        <v>21</v>
      </c>
      <c r="F4" s="228">
        <f>E4-$E$20</f>
        <v>7</v>
      </c>
      <c r="G4" s="57" t="s">
        <v>0</v>
      </c>
      <c r="H4" s="79">
        <v>845449576</v>
      </c>
      <c r="I4" s="66">
        <v>846388487</v>
      </c>
      <c r="J4" s="128" t="str">
        <f t="shared" ref="J4:R4" si="0">MID($H4,J$23,1)</f>
        <v>8</v>
      </c>
      <c r="K4" s="129" t="str">
        <f t="shared" si="0"/>
        <v>4</v>
      </c>
      <c r="L4" s="129" t="str">
        <f t="shared" si="0"/>
        <v>5</v>
      </c>
      <c r="M4" s="129" t="str">
        <f t="shared" si="0"/>
        <v>4</v>
      </c>
      <c r="N4" s="129" t="str">
        <f t="shared" si="0"/>
        <v>4</v>
      </c>
      <c r="O4" s="129" t="str">
        <f t="shared" si="0"/>
        <v>9</v>
      </c>
      <c r="P4" s="129" t="str">
        <f t="shared" si="0"/>
        <v>5</v>
      </c>
      <c r="Q4" s="129" t="str">
        <f t="shared" si="0"/>
        <v>7</v>
      </c>
      <c r="R4" s="130" t="str">
        <f t="shared" si="0"/>
        <v>6</v>
      </c>
      <c r="S4" s="134" t="str">
        <f t="shared" ref="S4:AA4" si="1">MID($I4,J$23,1)</f>
        <v>8</v>
      </c>
      <c r="T4" s="129" t="str">
        <f t="shared" si="1"/>
        <v>4</v>
      </c>
      <c r="U4" s="129" t="str">
        <f t="shared" si="1"/>
        <v>6</v>
      </c>
      <c r="V4" s="129" t="str">
        <f t="shared" si="1"/>
        <v>3</v>
      </c>
      <c r="W4" s="129" t="str">
        <f t="shared" si="1"/>
        <v>8</v>
      </c>
      <c r="X4" s="129" t="str">
        <f t="shared" si="1"/>
        <v>8</v>
      </c>
      <c r="Y4" s="129" t="str">
        <f t="shared" si="1"/>
        <v>4</v>
      </c>
      <c r="Z4" s="129" t="str">
        <f t="shared" si="1"/>
        <v>8</v>
      </c>
      <c r="AA4" s="130" t="str">
        <f t="shared" si="1"/>
        <v>7</v>
      </c>
      <c r="AB4" s="113"/>
      <c r="AC4" s="102"/>
      <c r="AD4" s="106">
        <f>J4+K4+L4+M4+N4+O4+P4+Q4+R4+S4+T4+U4+V4+W4+X4+Y4+Z4+AA4</f>
        <v>108</v>
      </c>
      <c r="AE4" s="32"/>
      <c r="AG4" s="312" t="s">
        <v>40</v>
      </c>
      <c r="AH4" s="313"/>
      <c r="AI4" s="265">
        <f>AC7+AC27+AC47+AC67+AC87+AC107+AC127+AC147+AC167</f>
        <v>27</v>
      </c>
    </row>
    <row r="5" spans="1:35" ht="18.75" customHeight="1" thickBot="1" x14ac:dyDescent="0.3">
      <c r="A5" s="240"/>
      <c r="B5" s="241"/>
      <c r="C5" s="217"/>
      <c r="D5" s="217"/>
      <c r="E5" s="234"/>
      <c r="F5" s="229"/>
      <c r="G5" s="244" t="s">
        <v>53</v>
      </c>
      <c r="H5" s="245"/>
      <c r="I5" s="245"/>
      <c r="J5" s="131">
        <f t="shared" ref="J5:AA5" si="2">IF(($F4+0.5)&gt;(J$22),1,0)</f>
        <v>1</v>
      </c>
      <c r="K5" s="115">
        <f t="shared" si="2"/>
        <v>0</v>
      </c>
      <c r="L5" s="115">
        <f t="shared" si="2"/>
        <v>1</v>
      </c>
      <c r="M5" s="115">
        <f t="shared" si="2"/>
        <v>0</v>
      </c>
      <c r="N5" s="115">
        <f t="shared" si="2"/>
        <v>0</v>
      </c>
      <c r="O5" s="115">
        <f t="shared" si="2"/>
        <v>1</v>
      </c>
      <c r="P5" s="115">
        <f t="shared" si="2"/>
        <v>0</v>
      </c>
      <c r="Q5" s="115">
        <f t="shared" si="2"/>
        <v>1</v>
      </c>
      <c r="R5" s="115">
        <f t="shared" si="2"/>
        <v>0</v>
      </c>
      <c r="S5" s="115">
        <f t="shared" si="2"/>
        <v>1</v>
      </c>
      <c r="T5" s="115">
        <f t="shared" si="2"/>
        <v>0</v>
      </c>
      <c r="U5" s="115">
        <f t="shared" si="2"/>
        <v>0</v>
      </c>
      <c r="V5" s="115">
        <f t="shared" si="2"/>
        <v>0</v>
      </c>
      <c r="W5" s="115">
        <f t="shared" si="2"/>
        <v>0</v>
      </c>
      <c r="X5" s="115">
        <f t="shared" si="2"/>
        <v>1</v>
      </c>
      <c r="Y5" s="115">
        <f t="shared" si="2"/>
        <v>0</v>
      </c>
      <c r="Z5" s="115">
        <f t="shared" si="2"/>
        <v>1</v>
      </c>
      <c r="AA5" s="132">
        <f t="shared" si="2"/>
        <v>0</v>
      </c>
      <c r="AB5" s="74"/>
      <c r="AC5" s="75"/>
      <c r="AD5" s="107"/>
      <c r="AE5" s="32"/>
      <c r="AG5" s="314"/>
      <c r="AH5" s="315"/>
      <c r="AI5" s="266"/>
    </row>
    <row r="6" spans="1:35" ht="15" customHeight="1" thickBot="1" x14ac:dyDescent="0.3">
      <c r="A6" s="240"/>
      <c r="B6" s="241"/>
      <c r="C6" s="217"/>
      <c r="D6" s="217"/>
      <c r="E6" s="234"/>
      <c r="F6" s="229"/>
      <c r="G6" s="194" t="s">
        <v>50</v>
      </c>
      <c r="H6" s="195"/>
      <c r="I6" s="195"/>
      <c r="J6" s="85">
        <f t="shared" ref="J6:AA6" si="3">J4-J5</f>
        <v>7</v>
      </c>
      <c r="K6" s="86">
        <f t="shared" si="3"/>
        <v>4</v>
      </c>
      <c r="L6" s="86">
        <f t="shared" si="3"/>
        <v>4</v>
      </c>
      <c r="M6" s="86">
        <f t="shared" si="3"/>
        <v>4</v>
      </c>
      <c r="N6" s="86">
        <f t="shared" si="3"/>
        <v>4</v>
      </c>
      <c r="O6" s="86">
        <f t="shared" si="3"/>
        <v>8</v>
      </c>
      <c r="P6" s="86">
        <f t="shared" si="3"/>
        <v>5</v>
      </c>
      <c r="Q6" s="86">
        <f t="shared" si="3"/>
        <v>6</v>
      </c>
      <c r="R6" s="87">
        <f t="shared" si="3"/>
        <v>6</v>
      </c>
      <c r="S6" s="88">
        <f t="shared" si="3"/>
        <v>7</v>
      </c>
      <c r="T6" s="86">
        <f t="shared" si="3"/>
        <v>4</v>
      </c>
      <c r="U6" s="86">
        <f t="shared" si="3"/>
        <v>6</v>
      </c>
      <c r="V6" s="86">
        <f t="shared" si="3"/>
        <v>3</v>
      </c>
      <c r="W6" s="86">
        <f t="shared" si="3"/>
        <v>8</v>
      </c>
      <c r="X6" s="86">
        <f t="shared" si="3"/>
        <v>7</v>
      </c>
      <c r="Y6" s="86">
        <f t="shared" si="3"/>
        <v>4</v>
      </c>
      <c r="Z6" s="86">
        <f t="shared" si="3"/>
        <v>7</v>
      </c>
      <c r="AA6" s="87">
        <f t="shared" si="3"/>
        <v>7</v>
      </c>
      <c r="AB6" s="94"/>
      <c r="AC6" s="58"/>
      <c r="AD6" s="107"/>
      <c r="AE6" s="32"/>
      <c r="AG6" s="314"/>
      <c r="AH6" s="315"/>
      <c r="AI6" s="266"/>
    </row>
    <row r="7" spans="1:35" ht="15.75" customHeight="1" thickBot="1" x14ac:dyDescent="0.3">
      <c r="A7" s="242"/>
      <c r="B7" s="243"/>
      <c r="C7" s="218"/>
      <c r="D7" s="218"/>
      <c r="E7" s="235"/>
      <c r="F7" s="230"/>
      <c r="G7" s="196" t="s">
        <v>26</v>
      </c>
      <c r="H7" s="197"/>
      <c r="I7" s="197"/>
      <c r="J7" s="117">
        <f>'E1'!B25</f>
        <v>2</v>
      </c>
      <c r="K7" s="117">
        <f>'E1'!C25</f>
        <v>2</v>
      </c>
      <c r="L7" s="117">
        <f>'E1'!D25</f>
        <v>4</v>
      </c>
      <c r="M7" s="117">
        <f>'E1'!E25</f>
        <v>6</v>
      </c>
      <c r="N7" s="117">
        <f>'E1'!F25</f>
        <v>3</v>
      </c>
      <c r="O7" s="117">
        <f>'E1'!G25</f>
        <v>2</v>
      </c>
      <c r="P7" s="117">
        <f>'E1'!H25</f>
        <v>2</v>
      </c>
      <c r="Q7" s="117">
        <f>'E1'!I25</f>
        <v>4</v>
      </c>
      <c r="R7" s="117">
        <f>'E1'!J25</f>
        <v>0</v>
      </c>
      <c r="S7" s="117">
        <f>'E1'!K25</f>
        <v>3</v>
      </c>
      <c r="T7" s="117">
        <f>'E1'!L25</f>
        <v>3</v>
      </c>
      <c r="U7" s="117">
        <f>'E1'!M25</f>
        <v>0</v>
      </c>
      <c r="V7" s="117">
        <f>'E1'!N25</f>
        <v>6</v>
      </c>
      <c r="W7" s="117">
        <f>'E1'!O25</f>
        <v>2</v>
      </c>
      <c r="X7" s="117">
        <f>'E1'!P25</f>
        <v>3</v>
      </c>
      <c r="Y7" s="117">
        <f>'E1'!Q25</f>
        <v>4</v>
      </c>
      <c r="Z7" s="117">
        <f>'E1'!R25</f>
        <v>3</v>
      </c>
      <c r="AA7" s="117">
        <f>'E1'!S25</f>
        <v>2</v>
      </c>
      <c r="AB7" s="127">
        <f>SUM(J7:AA7)</f>
        <v>51</v>
      </c>
      <c r="AC7" s="60">
        <f>IFERROR(RANK(AB7,AB7:AB19,4),0)</f>
        <v>2</v>
      </c>
      <c r="AD7" s="108"/>
      <c r="AE7" s="32"/>
      <c r="AG7" s="316"/>
      <c r="AH7" s="317"/>
      <c r="AI7" s="267"/>
    </row>
    <row r="8" spans="1:35" ht="15.75" customHeight="1" thickBot="1" x14ac:dyDescent="0.3">
      <c r="A8" s="219" t="s">
        <v>41</v>
      </c>
      <c r="B8" s="220"/>
      <c r="C8" s="216" t="s">
        <v>63</v>
      </c>
      <c r="D8" s="216">
        <v>16.600000000000001</v>
      </c>
      <c r="E8" s="233">
        <f t="shared" ref="E8:E19" si="4">ROUND($D8*($AH$26/113)+($AH$25-$AH$24),0)</f>
        <v>14</v>
      </c>
      <c r="F8" s="228">
        <f t="shared" ref="F8" si="5">E8-$E$20</f>
        <v>0</v>
      </c>
      <c r="G8" s="98" t="s">
        <v>0</v>
      </c>
      <c r="H8" s="79">
        <v>646557454</v>
      </c>
      <c r="I8" s="66">
        <v>835449476</v>
      </c>
      <c r="J8" s="84" t="str">
        <f t="shared" ref="J8:R8" si="6">MID($H8,J$23,1)</f>
        <v>6</v>
      </c>
      <c r="K8" s="116" t="str">
        <f t="shared" si="6"/>
        <v>4</v>
      </c>
      <c r="L8" s="116" t="str">
        <f t="shared" si="6"/>
        <v>6</v>
      </c>
      <c r="M8" s="116" t="str">
        <f t="shared" si="6"/>
        <v>5</v>
      </c>
      <c r="N8" s="116" t="str">
        <f t="shared" si="6"/>
        <v>5</v>
      </c>
      <c r="O8" s="116" t="str">
        <f t="shared" si="6"/>
        <v>7</v>
      </c>
      <c r="P8" s="116" t="str">
        <f t="shared" si="6"/>
        <v>4</v>
      </c>
      <c r="Q8" s="116" t="str">
        <f t="shared" si="6"/>
        <v>5</v>
      </c>
      <c r="R8" s="133" t="str">
        <f t="shared" si="6"/>
        <v>4</v>
      </c>
      <c r="S8" s="135" t="str">
        <f t="shared" ref="S8:AA8" si="7">MID($I8,J$23,1)</f>
        <v>8</v>
      </c>
      <c r="T8" s="116" t="str">
        <f t="shared" si="7"/>
        <v>3</v>
      </c>
      <c r="U8" s="116" t="str">
        <f t="shared" si="7"/>
        <v>5</v>
      </c>
      <c r="V8" s="116" t="str">
        <f t="shared" si="7"/>
        <v>4</v>
      </c>
      <c r="W8" s="116" t="str">
        <f t="shared" si="7"/>
        <v>4</v>
      </c>
      <c r="X8" s="116" t="str">
        <f t="shared" si="7"/>
        <v>9</v>
      </c>
      <c r="Y8" s="116" t="str">
        <f t="shared" si="7"/>
        <v>4</v>
      </c>
      <c r="Z8" s="116" t="str">
        <f t="shared" si="7"/>
        <v>7</v>
      </c>
      <c r="AA8" s="133" t="str">
        <f t="shared" si="7"/>
        <v>6</v>
      </c>
      <c r="AB8" s="114"/>
      <c r="AC8" s="104"/>
      <c r="AD8" s="106">
        <f>J8+K8+L8+M8+N8+O8+P8+Q8+R8+S8+T8+U8+V8+W8+X8+Y8+Z8+AA8</f>
        <v>96</v>
      </c>
      <c r="AE8" s="32"/>
      <c r="AG8" s="318" t="s">
        <v>41</v>
      </c>
      <c r="AH8" s="319"/>
      <c r="AI8" s="265">
        <f t="shared" ref="AI8" si="8">AC11+AC31+AC51+AC71+AC91+AC111+AC131+AC151+AC171</f>
        <v>21</v>
      </c>
    </row>
    <row r="9" spans="1:35" ht="15.75" customHeight="1" thickBot="1" x14ac:dyDescent="0.3">
      <c r="A9" s="221"/>
      <c r="B9" s="222"/>
      <c r="C9" s="217"/>
      <c r="D9" s="217"/>
      <c r="E9" s="234"/>
      <c r="F9" s="229"/>
      <c r="G9" s="236" t="s">
        <v>53</v>
      </c>
      <c r="H9" s="237"/>
      <c r="I9" s="237"/>
      <c r="J9" s="131">
        <f t="shared" ref="J9:AA9" si="9">IF(($F8+0.5)&gt;(J$22),1,0)</f>
        <v>0</v>
      </c>
      <c r="K9" s="115">
        <f t="shared" si="9"/>
        <v>0</v>
      </c>
      <c r="L9" s="115">
        <f t="shared" si="9"/>
        <v>0</v>
      </c>
      <c r="M9" s="115">
        <f t="shared" si="9"/>
        <v>0</v>
      </c>
      <c r="N9" s="115">
        <f t="shared" si="9"/>
        <v>0</v>
      </c>
      <c r="O9" s="115">
        <f t="shared" si="9"/>
        <v>0</v>
      </c>
      <c r="P9" s="115">
        <f t="shared" si="9"/>
        <v>0</v>
      </c>
      <c r="Q9" s="115">
        <f t="shared" si="9"/>
        <v>0</v>
      </c>
      <c r="R9" s="115">
        <f t="shared" si="9"/>
        <v>0</v>
      </c>
      <c r="S9" s="115">
        <f t="shared" si="9"/>
        <v>0</v>
      </c>
      <c r="T9" s="115">
        <f t="shared" si="9"/>
        <v>0</v>
      </c>
      <c r="U9" s="115">
        <f t="shared" si="9"/>
        <v>0</v>
      </c>
      <c r="V9" s="115">
        <f t="shared" si="9"/>
        <v>0</v>
      </c>
      <c r="W9" s="115">
        <f t="shared" si="9"/>
        <v>0</v>
      </c>
      <c r="X9" s="115">
        <f t="shared" si="9"/>
        <v>0</v>
      </c>
      <c r="Y9" s="115">
        <f t="shared" si="9"/>
        <v>0</v>
      </c>
      <c r="Z9" s="115">
        <f t="shared" si="9"/>
        <v>0</v>
      </c>
      <c r="AA9" s="132">
        <f t="shared" si="9"/>
        <v>0</v>
      </c>
      <c r="AB9" s="95"/>
      <c r="AC9" s="96"/>
      <c r="AD9" s="107"/>
      <c r="AE9" s="32"/>
      <c r="AG9" s="320"/>
      <c r="AH9" s="321"/>
      <c r="AI9" s="266"/>
    </row>
    <row r="10" spans="1:35" ht="15.75" customHeight="1" thickBot="1" x14ac:dyDescent="0.3">
      <c r="A10" s="221"/>
      <c r="B10" s="222"/>
      <c r="C10" s="217"/>
      <c r="D10" s="217"/>
      <c r="E10" s="234"/>
      <c r="F10" s="229"/>
      <c r="G10" s="198" t="s">
        <v>50</v>
      </c>
      <c r="H10" s="199"/>
      <c r="I10" s="199"/>
      <c r="J10" s="85">
        <f t="shared" ref="J10:AA10" si="10">J8-J9</f>
        <v>6</v>
      </c>
      <c r="K10" s="86">
        <f t="shared" si="10"/>
        <v>4</v>
      </c>
      <c r="L10" s="86">
        <f t="shared" si="10"/>
        <v>6</v>
      </c>
      <c r="M10" s="86">
        <f t="shared" si="10"/>
        <v>5</v>
      </c>
      <c r="N10" s="86">
        <f t="shared" si="10"/>
        <v>5</v>
      </c>
      <c r="O10" s="86">
        <f t="shared" si="10"/>
        <v>7</v>
      </c>
      <c r="P10" s="86">
        <f t="shared" si="10"/>
        <v>4</v>
      </c>
      <c r="Q10" s="86">
        <f t="shared" si="10"/>
        <v>5</v>
      </c>
      <c r="R10" s="87">
        <f t="shared" si="10"/>
        <v>4</v>
      </c>
      <c r="S10" s="88">
        <f t="shared" si="10"/>
        <v>8</v>
      </c>
      <c r="T10" s="86">
        <f t="shared" si="10"/>
        <v>3</v>
      </c>
      <c r="U10" s="86">
        <f t="shared" si="10"/>
        <v>5</v>
      </c>
      <c r="V10" s="86">
        <f t="shared" si="10"/>
        <v>4</v>
      </c>
      <c r="W10" s="86">
        <f t="shared" si="10"/>
        <v>4</v>
      </c>
      <c r="X10" s="86">
        <f t="shared" si="10"/>
        <v>9</v>
      </c>
      <c r="Y10" s="86">
        <f t="shared" si="10"/>
        <v>4</v>
      </c>
      <c r="Z10" s="86">
        <f t="shared" si="10"/>
        <v>7</v>
      </c>
      <c r="AA10" s="87">
        <f t="shared" si="10"/>
        <v>6</v>
      </c>
      <c r="AB10" s="97"/>
      <c r="AC10" s="58"/>
      <c r="AD10" s="107"/>
      <c r="AE10" s="32"/>
      <c r="AG10" s="320"/>
      <c r="AH10" s="321"/>
      <c r="AI10" s="266"/>
    </row>
    <row r="11" spans="1:35" ht="15.75" customHeight="1" thickBot="1" x14ac:dyDescent="0.3">
      <c r="A11" s="223"/>
      <c r="B11" s="224"/>
      <c r="C11" s="218"/>
      <c r="D11" s="218"/>
      <c r="E11" s="235"/>
      <c r="F11" s="230"/>
      <c r="G11" s="200" t="s">
        <v>26</v>
      </c>
      <c r="H11" s="201"/>
      <c r="I11" s="201"/>
      <c r="J11" s="121">
        <f>'E1'!B26</f>
        <v>5</v>
      </c>
      <c r="K11" s="121">
        <f>'E1'!C26</f>
        <v>2</v>
      </c>
      <c r="L11" s="121">
        <f>'E1'!D26</f>
        <v>0</v>
      </c>
      <c r="M11" s="121">
        <f>'E1'!E26</f>
        <v>3</v>
      </c>
      <c r="N11" s="121">
        <f>'E1'!F26</f>
        <v>0</v>
      </c>
      <c r="O11" s="121">
        <f>'E1'!G26</f>
        <v>6</v>
      </c>
      <c r="P11" s="121">
        <f>'E1'!H26</f>
        <v>6</v>
      </c>
      <c r="Q11" s="121">
        <f>'E1'!I26</f>
        <v>6</v>
      </c>
      <c r="R11" s="121">
        <f>'E1'!J26</f>
        <v>6</v>
      </c>
      <c r="S11" s="121">
        <f>'E1'!K26</f>
        <v>0</v>
      </c>
      <c r="T11" s="121">
        <f>'E1'!L26</f>
        <v>6</v>
      </c>
      <c r="U11" s="121">
        <f>'E1'!M26</f>
        <v>3</v>
      </c>
      <c r="V11" s="121">
        <f>'E1'!N26</f>
        <v>4</v>
      </c>
      <c r="W11" s="121">
        <f>'E1'!O26</f>
        <v>5</v>
      </c>
      <c r="X11" s="121">
        <f>'E1'!P26</f>
        <v>0</v>
      </c>
      <c r="Y11" s="121">
        <f>'E1'!Q26</f>
        <v>4</v>
      </c>
      <c r="Z11" s="121">
        <f>'E1'!R26</f>
        <v>3</v>
      </c>
      <c r="AA11" s="121">
        <f>'E1'!S26</f>
        <v>6</v>
      </c>
      <c r="AB11" s="127">
        <f>SUM(J11:AA11)</f>
        <v>65</v>
      </c>
      <c r="AC11" s="60">
        <f>IFERROR(RANK(AB11,AB7:AB19,4),0)</f>
        <v>4</v>
      </c>
      <c r="AD11" s="108"/>
      <c r="AE11" s="32"/>
      <c r="AG11" s="322"/>
      <c r="AH11" s="323"/>
      <c r="AI11" s="267"/>
    </row>
    <row r="12" spans="1:35" ht="15.75" customHeight="1" thickBot="1" x14ac:dyDescent="0.3">
      <c r="A12" s="254" t="s">
        <v>42</v>
      </c>
      <c r="B12" s="255"/>
      <c r="C12" s="216" t="s">
        <v>66</v>
      </c>
      <c r="D12" s="216">
        <v>27.1</v>
      </c>
      <c r="E12" s="233">
        <f t="shared" ref="E12:E19" si="11">ROUND($D12*($AH$26/113)+($AH$25-$AH$24),0)</f>
        <v>25</v>
      </c>
      <c r="F12" s="228">
        <f t="shared" ref="F12" si="12">E12-$E$20</f>
        <v>11</v>
      </c>
      <c r="G12" s="99" t="s">
        <v>0</v>
      </c>
      <c r="H12" s="93">
        <v>735649595</v>
      </c>
      <c r="I12" s="92">
        <v>646657587</v>
      </c>
      <c r="J12" s="84" t="str">
        <f t="shared" ref="J12:R12" si="13">MID($H12,J$23,1)</f>
        <v>7</v>
      </c>
      <c r="K12" s="116" t="str">
        <f t="shared" si="13"/>
        <v>3</v>
      </c>
      <c r="L12" s="116" t="str">
        <f t="shared" si="13"/>
        <v>5</v>
      </c>
      <c r="M12" s="116" t="str">
        <f t="shared" si="13"/>
        <v>6</v>
      </c>
      <c r="N12" s="116" t="str">
        <f t="shared" si="13"/>
        <v>4</v>
      </c>
      <c r="O12" s="116" t="str">
        <f t="shared" si="13"/>
        <v>9</v>
      </c>
      <c r="P12" s="116" t="str">
        <f t="shared" si="13"/>
        <v>5</v>
      </c>
      <c r="Q12" s="116" t="str">
        <f t="shared" si="13"/>
        <v>9</v>
      </c>
      <c r="R12" s="133" t="str">
        <f t="shared" si="13"/>
        <v>5</v>
      </c>
      <c r="S12" s="135" t="str">
        <f t="shared" ref="S12:AA12" si="14">MID($I12,J$23,1)</f>
        <v>6</v>
      </c>
      <c r="T12" s="116" t="str">
        <f t="shared" si="14"/>
        <v>4</v>
      </c>
      <c r="U12" s="116" t="str">
        <f t="shared" si="14"/>
        <v>6</v>
      </c>
      <c r="V12" s="116" t="str">
        <f t="shared" si="14"/>
        <v>6</v>
      </c>
      <c r="W12" s="116" t="str">
        <f t="shared" si="14"/>
        <v>5</v>
      </c>
      <c r="X12" s="116" t="str">
        <f t="shared" si="14"/>
        <v>7</v>
      </c>
      <c r="Y12" s="116" t="str">
        <f t="shared" si="14"/>
        <v>5</v>
      </c>
      <c r="Z12" s="116" t="str">
        <f t="shared" si="14"/>
        <v>8</v>
      </c>
      <c r="AA12" s="133" t="str">
        <f t="shared" si="14"/>
        <v>7</v>
      </c>
      <c r="AB12" s="114"/>
      <c r="AC12" s="104"/>
      <c r="AD12" s="106">
        <f>J12+K12+L12+M12+N12+O12+P12+Q12+R12+S12+T12+U12+V12+W12+X12+Y12+Z12+AA12</f>
        <v>107</v>
      </c>
      <c r="AE12" s="32"/>
      <c r="AG12" s="324" t="s">
        <v>42</v>
      </c>
      <c r="AH12" s="325"/>
      <c r="AI12" s="265">
        <f t="shared" ref="AI12" si="15">AC15+AC35+AC55+AC75+AC95+AC115+AC135+AC155+AC175</f>
        <v>18</v>
      </c>
    </row>
    <row r="13" spans="1:35" ht="15.75" customHeight="1" thickBot="1" x14ac:dyDescent="0.3">
      <c r="A13" s="256"/>
      <c r="B13" s="257"/>
      <c r="C13" s="217"/>
      <c r="D13" s="217"/>
      <c r="E13" s="234"/>
      <c r="F13" s="229"/>
      <c r="G13" s="231" t="s">
        <v>53</v>
      </c>
      <c r="H13" s="232"/>
      <c r="I13" s="232"/>
      <c r="J13" s="131">
        <f t="shared" ref="J13:AA13" si="16">IF(($F12+0.5)&gt;(J$22),1,0)</f>
        <v>1</v>
      </c>
      <c r="K13" s="115">
        <f t="shared" si="16"/>
        <v>0</v>
      </c>
      <c r="L13" s="115">
        <f t="shared" si="16"/>
        <v>1</v>
      </c>
      <c r="M13" s="115">
        <f t="shared" si="16"/>
        <v>1</v>
      </c>
      <c r="N13" s="115">
        <f t="shared" si="16"/>
        <v>1</v>
      </c>
      <c r="O13" s="115">
        <f t="shared" si="16"/>
        <v>1</v>
      </c>
      <c r="P13" s="115">
        <f t="shared" si="16"/>
        <v>0</v>
      </c>
      <c r="Q13" s="115">
        <f t="shared" si="16"/>
        <v>1</v>
      </c>
      <c r="R13" s="115">
        <f t="shared" si="16"/>
        <v>0</v>
      </c>
      <c r="S13" s="115">
        <f t="shared" si="16"/>
        <v>1</v>
      </c>
      <c r="T13" s="115">
        <f t="shared" si="16"/>
        <v>0</v>
      </c>
      <c r="U13" s="115">
        <f t="shared" si="16"/>
        <v>1</v>
      </c>
      <c r="V13" s="115">
        <f t="shared" si="16"/>
        <v>0</v>
      </c>
      <c r="W13" s="115">
        <f t="shared" si="16"/>
        <v>1</v>
      </c>
      <c r="X13" s="115">
        <f t="shared" si="16"/>
        <v>1</v>
      </c>
      <c r="Y13" s="115">
        <f t="shared" si="16"/>
        <v>0</v>
      </c>
      <c r="Z13" s="115">
        <f t="shared" si="16"/>
        <v>1</v>
      </c>
      <c r="AA13" s="132">
        <f t="shared" si="16"/>
        <v>0</v>
      </c>
      <c r="AB13" s="95"/>
      <c r="AC13" s="96"/>
      <c r="AD13" s="107"/>
      <c r="AE13" s="32"/>
      <c r="AG13" s="326"/>
      <c r="AH13" s="327"/>
      <c r="AI13" s="266"/>
    </row>
    <row r="14" spans="1:35" ht="15.75" customHeight="1" thickBot="1" x14ac:dyDescent="0.3">
      <c r="A14" s="256"/>
      <c r="B14" s="257"/>
      <c r="C14" s="217"/>
      <c r="D14" s="217"/>
      <c r="E14" s="234"/>
      <c r="F14" s="229"/>
      <c r="G14" s="202" t="s">
        <v>50</v>
      </c>
      <c r="H14" s="203"/>
      <c r="I14" s="203"/>
      <c r="J14" s="85">
        <f t="shared" ref="J14:AA14" si="17">J12-J13</f>
        <v>6</v>
      </c>
      <c r="K14" s="86">
        <f t="shared" si="17"/>
        <v>3</v>
      </c>
      <c r="L14" s="86">
        <f t="shared" si="17"/>
        <v>4</v>
      </c>
      <c r="M14" s="86">
        <f t="shared" si="17"/>
        <v>5</v>
      </c>
      <c r="N14" s="86">
        <f t="shared" si="17"/>
        <v>3</v>
      </c>
      <c r="O14" s="86">
        <f t="shared" si="17"/>
        <v>8</v>
      </c>
      <c r="P14" s="86">
        <f t="shared" si="17"/>
        <v>5</v>
      </c>
      <c r="Q14" s="86">
        <f t="shared" si="17"/>
        <v>8</v>
      </c>
      <c r="R14" s="87">
        <f t="shared" si="17"/>
        <v>5</v>
      </c>
      <c r="S14" s="88">
        <f t="shared" si="17"/>
        <v>5</v>
      </c>
      <c r="T14" s="86">
        <f t="shared" si="17"/>
        <v>4</v>
      </c>
      <c r="U14" s="86">
        <f t="shared" si="17"/>
        <v>5</v>
      </c>
      <c r="V14" s="86">
        <f t="shared" si="17"/>
        <v>6</v>
      </c>
      <c r="W14" s="86">
        <f t="shared" si="17"/>
        <v>4</v>
      </c>
      <c r="X14" s="86">
        <f t="shared" si="17"/>
        <v>6</v>
      </c>
      <c r="Y14" s="86">
        <f t="shared" si="17"/>
        <v>5</v>
      </c>
      <c r="Z14" s="86">
        <f t="shared" si="17"/>
        <v>7</v>
      </c>
      <c r="AA14" s="87">
        <f t="shared" si="17"/>
        <v>7</v>
      </c>
      <c r="AB14" s="97"/>
      <c r="AC14" s="58"/>
      <c r="AD14" s="107"/>
      <c r="AE14" s="32"/>
      <c r="AG14" s="326"/>
      <c r="AH14" s="327"/>
      <c r="AI14" s="266"/>
    </row>
    <row r="15" spans="1:35" ht="15.75" customHeight="1" thickBot="1" x14ac:dyDescent="0.3">
      <c r="A15" s="258"/>
      <c r="B15" s="259"/>
      <c r="C15" s="218"/>
      <c r="D15" s="218"/>
      <c r="E15" s="235"/>
      <c r="F15" s="230"/>
      <c r="G15" s="204" t="s">
        <v>26</v>
      </c>
      <c r="H15" s="205"/>
      <c r="I15" s="205"/>
      <c r="J15" s="123">
        <f>'E1'!B27</f>
        <v>5</v>
      </c>
      <c r="K15" s="123">
        <f>'E1'!C27</f>
        <v>4</v>
      </c>
      <c r="L15" s="123">
        <f>'E1'!D27</f>
        <v>4</v>
      </c>
      <c r="M15" s="123">
        <f>'E1'!E27</f>
        <v>3</v>
      </c>
      <c r="N15" s="123">
        <f>'E1'!F27</f>
        <v>6</v>
      </c>
      <c r="O15" s="123">
        <f>'E1'!G27</f>
        <v>2</v>
      </c>
      <c r="P15" s="123">
        <f>'E1'!H27</f>
        <v>2</v>
      </c>
      <c r="Q15" s="123">
        <f>'E1'!I27</f>
        <v>1</v>
      </c>
      <c r="R15" s="123">
        <f>'E1'!J27</f>
        <v>3</v>
      </c>
      <c r="S15" s="123">
        <f>'E1'!K27</f>
        <v>6</v>
      </c>
      <c r="T15" s="123">
        <f>'E1'!L27</f>
        <v>3</v>
      </c>
      <c r="U15" s="123">
        <f>'E1'!M27</f>
        <v>3</v>
      </c>
      <c r="V15" s="123">
        <f>'E1'!N27</f>
        <v>0</v>
      </c>
      <c r="W15" s="123">
        <f>'E1'!O27</f>
        <v>5</v>
      </c>
      <c r="X15" s="123">
        <f>'E1'!P27</f>
        <v>6</v>
      </c>
      <c r="Y15" s="123">
        <f>'E1'!Q27</f>
        <v>0</v>
      </c>
      <c r="Z15" s="123">
        <f>'E1'!R27</f>
        <v>3</v>
      </c>
      <c r="AA15" s="123">
        <f>'E1'!S27</f>
        <v>2</v>
      </c>
      <c r="AB15" s="127">
        <f>SUM(J15:AA15)</f>
        <v>58</v>
      </c>
      <c r="AC15" s="60">
        <f>IFERROR(RANK(AB15,AB7:AB19,4),0)</f>
        <v>3</v>
      </c>
      <c r="AD15" s="108"/>
      <c r="AE15" s="32"/>
      <c r="AG15" s="328"/>
      <c r="AH15" s="329"/>
      <c r="AI15" s="267"/>
    </row>
    <row r="16" spans="1:35" ht="15.75" customHeight="1" thickBot="1" x14ac:dyDescent="0.3">
      <c r="A16" s="210" t="s">
        <v>43</v>
      </c>
      <c r="B16" s="211"/>
      <c r="C16" s="216" t="s">
        <v>65</v>
      </c>
      <c r="D16" s="216">
        <v>23.9</v>
      </c>
      <c r="E16" s="233">
        <f t="shared" ref="E16:E19" si="18">ROUND($D16*($AH$26/113)+($AH$25-$AH$24),0)</f>
        <v>22</v>
      </c>
      <c r="F16" s="228">
        <f t="shared" ref="F16" si="19">E16-$E$20</f>
        <v>8</v>
      </c>
      <c r="G16" s="100" t="s">
        <v>0</v>
      </c>
      <c r="H16" s="79">
        <v>935649595</v>
      </c>
      <c r="I16" s="66">
        <v>855598487</v>
      </c>
      <c r="J16" s="84" t="str">
        <f t="shared" ref="J16:R16" si="20">MID($H16,J$23,1)</f>
        <v>9</v>
      </c>
      <c r="K16" s="116" t="str">
        <f t="shared" si="20"/>
        <v>3</v>
      </c>
      <c r="L16" s="116" t="str">
        <f t="shared" si="20"/>
        <v>5</v>
      </c>
      <c r="M16" s="116" t="str">
        <f t="shared" si="20"/>
        <v>6</v>
      </c>
      <c r="N16" s="116" t="str">
        <f t="shared" si="20"/>
        <v>4</v>
      </c>
      <c r="O16" s="116" t="str">
        <f t="shared" si="20"/>
        <v>9</v>
      </c>
      <c r="P16" s="116" t="str">
        <f t="shared" si="20"/>
        <v>5</v>
      </c>
      <c r="Q16" s="116" t="str">
        <f t="shared" si="20"/>
        <v>9</v>
      </c>
      <c r="R16" s="133" t="str">
        <f t="shared" si="20"/>
        <v>5</v>
      </c>
      <c r="S16" s="135" t="str">
        <f t="shared" ref="S16:AA16" si="21">MID($I16,J$23,1)</f>
        <v>8</v>
      </c>
      <c r="T16" s="116" t="str">
        <f t="shared" si="21"/>
        <v>5</v>
      </c>
      <c r="U16" s="116" t="str">
        <f t="shared" si="21"/>
        <v>5</v>
      </c>
      <c r="V16" s="116" t="str">
        <f t="shared" si="21"/>
        <v>5</v>
      </c>
      <c r="W16" s="116" t="str">
        <f t="shared" si="21"/>
        <v>9</v>
      </c>
      <c r="X16" s="116" t="str">
        <f t="shared" si="21"/>
        <v>8</v>
      </c>
      <c r="Y16" s="116" t="str">
        <f t="shared" si="21"/>
        <v>4</v>
      </c>
      <c r="Z16" s="116" t="str">
        <f t="shared" si="21"/>
        <v>8</v>
      </c>
      <c r="AA16" s="133" t="str">
        <f t="shared" si="21"/>
        <v>7</v>
      </c>
      <c r="AB16" s="114"/>
      <c r="AC16" s="104"/>
      <c r="AD16" s="106">
        <f>J16+K16+L16+M16+N16+O16+P16+Q16+R16+S16+T16+U16+V16+W16+X16+Y16+Z16+AA16</f>
        <v>114</v>
      </c>
      <c r="AE16" s="32"/>
      <c r="AG16" s="330" t="s">
        <v>43</v>
      </c>
      <c r="AH16" s="331"/>
      <c r="AI16" s="265">
        <f t="shared" ref="AI16" si="22">AC19+AC39+AC59+AC79+AC99+AC119+AC139+AC159+AC179</f>
        <v>24</v>
      </c>
    </row>
    <row r="17" spans="1:35" ht="15.75" customHeight="1" thickBot="1" x14ac:dyDescent="0.3">
      <c r="A17" s="212"/>
      <c r="B17" s="213"/>
      <c r="C17" s="217"/>
      <c r="D17" s="217"/>
      <c r="E17" s="234"/>
      <c r="F17" s="229"/>
      <c r="G17" s="246" t="s">
        <v>53</v>
      </c>
      <c r="H17" s="247"/>
      <c r="I17" s="247"/>
      <c r="J17" s="131">
        <f t="shared" ref="J17:AA17" si="23">IF(($F16+0.5)&gt;(J$22),1,0)</f>
        <v>1</v>
      </c>
      <c r="K17" s="115">
        <f t="shared" si="23"/>
        <v>0</v>
      </c>
      <c r="L17" s="115">
        <f t="shared" si="23"/>
        <v>1</v>
      </c>
      <c r="M17" s="115">
        <f t="shared" si="23"/>
        <v>0</v>
      </c>
      <c r="N17" s="115">
        <f t="shared" si="23"/>
        <v>0</v>
      </c>
      <c r="O17" s="115">
        <f t="shared" si="23"/>
        <v>1</v>
      </c>
      <c r="P17" s="115">
        <f t="shared" si="23"/>
        <v>0</v>
      </c>
      <c r="Q17" s="115">
        <f t="shared" si="23"/>
        <v>1</v>
      </c>
      <c r="R17" s="115">
        <f t="shared" si="23"/>
        <v>0</v>
      </c>
      <c r="S17" s="115">
        <f t="shared" si="23"/>
        <v>1</v>
      </c>
      <c r="T17" s="115">
        <f t="shared" si="23"/>
        <v>0</v>
      </c>
      <c r="U17" s="115">
        <f t="shared" si="23"/>
        <v>1</v>
      </c>
      <c r="V17" s="115">
        <f t="shared" si="23"/>
        <v>0</v>
      </c>
      <c r="W17" s="115">
        <f t="shared" si="23"/>
        <v>0</v>
      </c>
      <c r="X17" s="115">
        <f t="shared" si="23"/>
        <v>1</v>
      </c>
      <c r="Y17" s="115">
        <f t="shared" si="23"/>
        <v>0</v>
      </c>
      <c r="Z17" s="115">
        <f t="shared" si="23"/>
        <v>1</v>
      </c>
      <c r="AA17" s="132">
        <f t="shared" si="23"/>
        <v>0</v>
      </c>
      <c r="AB17" s="95"/>
      <c r="AC17" s="96"/>
      <c r="AD17" s="107"/>
      <c r="AE17" s="32"/>
      <c r="AG17" s="332"/>
      <c r="AH17" s="333"/>
      <c r="AI17" s="266"/>
    </row>
    <row r="18" spans="1:35" ht="15.75" customHeight="1" thickBot="1" x14ac:dyDescent="0.3">
      <c r="A18" s="212"/>
      <c r="B18" s="213"/>
      <c r="C18" s="217"/>
      <c r="D18" s="217"/>
      <c r="E18" s="234"/>
      <c r="F18" s="229"/>
      <c r="G18" s="248" t="s">
        <v>50</v>
      </c>
      <c r="H18" s="249"/>
      <c r="I18" s="249"/>
      <c r="J18" s="85">
        <f t="shared" ref="J18:AA18" si="24">J16-J17</f>
        <v>8</v>
      </c>
      <c r="K18" s="86">
        <f t="shared" si="24"/>
        <v>3</v>
      </c>
      <c r="L18" s="86">
        <f t="shared" si="24"/>
        <v>4</v>
      </c>
      <c r="M18" s="86">
        <f t="shared" si="24"/>
        <v>6</v>
      </c>
      <c r="N18" s="86">
        <f t="shared" si="24"/>
        <v>4</v>
      </c>
      <c r="O18" s="86">
        <f t="shared" si="24"/>
        <v>8</v>
      </c>
      <c r="P18" s="86">
        <f t="shared" si="24"/>
        <v>5</v>
      </c>
      <c r="Q18" s="86">
        <f t="shared" si="24"/>
        <v>8</v>
      </c>
      <c r="R18" s="87">
        <f t="shared" si="24"/>
        <v>5</v>
      </c>
      <c r="S18" s="88">
        <f t="shared" si="24"/>
        <v>7</v>
      </c>
      <c r="T18" s="86">
        <f t="shared" si="24"/>
        <v>5</v>
      </c>
      <c r="U18" s="86">
        <f t="shared" si="24"/>
        <v>4</v>
      </c>
      <c r="V18" s="86">
        <f t="shared" si="24"/>
        <v>5</v>
      </c>
      <c r="W18" s="86">
        <f t="shared" si="24"/>
        <v>9</v>
      </c>
      <c r="X18" s="86">
        <f t="shared" si="24"/>
        <v>7</v>
      </c>
      <c r="Y18" s="86">
        <f t="shared" si="24"/>
        <v>4</v>
      </c>
      <c r="Z18" s="86">
        <f t="shared" si="24"/>
        <v>7</v>
      </c>
      <c r="AA18" s="87">
        <f t="shared" si="24"/>
        <v>7</v>
      </c>
      <c r="AB18" s="97"/>
      <c r="AC18" s="58"/>
      <c r="AD18" s="107"/>
      <c r="AE18" s="32"/>
      <c r="AG18" s="332"/>
      <c r="AH18" s="333"/>
      <c r="AI18" s="266"/>
    </row>
    <row r="19" spans="1:35" ht="15.75" customHeight="1" thickBot="1" x14ac:dyDescent="0.3">
      <c r="A19" s="214"/>
      <c r="B19" s="215"/>
      <c r="C19" s="218"/>
      <c r="D19" s="218"/>
      <c r="E19" s="235"/>
      <c r="F19" s="230"/>
      <c r="G19" s="250" t="s">
        <v>26</v>
      </c>
      <c r="H19" s="251"/>
      <c r="I19" s="251"/>
      <c r="J19" s="125">
        <f>'E1'!B28</f>
        <v>0</v>
      </c>
      <c r="K19" s="125">
        <f>'E1'!C28</f>
        <v>4</v>
      </c>
      <c r="L19" s="125">
        <f>'E1'!D28</f>
        <v>4</v>
      </c>
      <c r="M19" s="125">
        <f>'E1'!E28</f>
        <v>0</v>
      </c>
      <c r="N19" s="125">
        <f>'E1'!F28</f>
        <v>3</v>
      </c>
      <c r="O19" s="125">
        <f>'E1'!G28</f>
        <v>2</v>
      </c>
      <c r="P19" s="125">
        <f>'E1'!H28</f>
        <v>2</v>
      </c>
      <c r="Q19" s="125">
        <f>'E1'!I28</f>
        <v>1</v>
      </c>
      <c r="R19" s="125">
        <f>'E1'!J28</f>
        <v>3</v>
      </c>
      <c r="S19" s="125">
        <f>'E1'!K28</f>
        <v>3</v>
      </c>
      <c r="T19" s="125">
        <f>'E1'!L28</f>
        <v>0</v>
      </c>
      <c r="U19" s="125">
        <f>'E1'!M28</f>
        <v>6</v>
      </c>
      <c r="V19" s="125">
        <f>'E1'!N28</f>
        <v>2</v>
      </c>
      <c r="W19" s="125">
        <f>'E1'!O28</f>
        <v>0</v>
      </c>
      <c r="X19" s="125">
        <f>'E1'!P28</f>
        <v>3</v>
      </c>
      <c r="Y19" s="125">
        <f>'E1'!Q28</f>
        <v>4</v>
      </c>
      <c r="Z19" s="125">
        <f>'E1'!R28</f>
        <v>3</v>
      </c>
      <c r="AA19" s="125">
        <f>'E1'!S28</f>
        <v>2</v>
      </c>
      <c r="AB19" s="127">
        <f>SUM(J19:AA19)</f>
        <v>42</v>
      </c>
      <c r="AC19" s="60">
        <f>IFERROR(RANK(AB19,AB7:AB19,4),0)</f>
        <v>1</v>
      </c>
      <c r="AD19" s="108"/>
      <c r="AE19" s="32"/>
      <c r="AG19" s="334"/>
      <c r="AH19" s="335"/>
      <c r="AI19" s="267"/>
    </row>
    <row r="20" spans="1:35" ht="15.75" customHeight="1" thickBot="1" x14ac:dyDescent="0.3">
      <c r="A20" s="89"/>
      <c r="B20" s="89"/>
      <c r="C20" s="161" t="s">
        <v>67</v>
      </c>
      <c r="D20" s="168"/>
      <c r="E20" s="142">
        <f>SMALL(E4:E19,1)</f>
        <v>14</v>
      </c>
      <c r="F20" s="90"/>
      <c r="G20" s="90"/>
      <c r="H20" s="91"/>
      <c r="I20" s="91"/>
      <c r="J20" s="159">
        <f>J19+J15+J11+J7</f>
        <v>12</v>
      </c>
      <c r="K20" s="159">
        <f t="shared" ref="K20:AA20" si="25">K19+K15+K11+K7</f>
        <v>12</v>
      </c>
      <c r="L20" s="159">
        <f t="shared" si="25"/>
        <v>12</v>
      </c>
      <c r="M20" s="159">
        <f t="shared" si="25"/>
        <v>12</v>
      </c>
      <c r="N20" s="159">
        <f t="shared" si="25"/>
        <v>12</v>
      </c>
      <c r="O20" s="159">
        <f t="shared" si="25"/>
        <v>12</v>
      </c>
      <c r="P20" s="159">
        <f t="shared" si="25"/>
        <v>12</v>
      </c>
      <c r="Q20" s="159">
        <f t="shared" si="25"/>
        <v>12</v>
      </c>
      <c r="R20" s="159">
        <f t="shared" si="25"/>
        <v>12</v>
      </c>
      <c r="S20" s="159">
        <f t="shared" si="25"/>
        <v>12</v>
      </c>
      <c r="T20" s="159">
        <f t="shared" si="25"/>
        <v>12</v>
      </c>
      <c r="U20" s="159">
        <f t="shared" si="25"/>
        <v>12</v>
      </c>
      <c r="V20" s="159">
        <f t="shared" si="25"/>
        <v>12</v>
      </c>
      <c r="W20" s="159">
        <f t="shared" si="25"/>
        <v>12</v>
      </c>
      <c r="X20" s="159">
        <f t="shared" si="25"/>
        <v>12</v>
      </c>
      <c r="Y20" s="159">
        <f t="shared" si="25"/>
        <v>12</v>
      </c>
      <c r="Z20" s="159">
        <f t="shared" si="25"/>
        <v>12</v>
      </c>
      <c r="AA20" s="159">
        <f t="shared" si="25"/>
        <v>12</v>
      </c>
      <c r="AB20" s="59"/>
      <c r="AC20" s="101"/>
      <c r="AD20" s="109"/>
      <c r="AE20" s="32"/>
    </row>
    <row r="21" spans="1:35" ht="15.75" customHeight="1" thickBot="1" x14ac:dyDescent="0.3">
      <c r="A21" s="151"/>
      <c r="B21" s="151"/>
      <c r="C21" s="152"/>
      <c r="D21" s="169"/>
      <c r="E21" s="153"/>
      <c r="F21" s="154"/>
      <c r="G21" s="154"/>
      <c r="H21" s="155"/>
      <c r="I21" s="155"/>
      <c r="J21" s="156"/>
      <c r="K21" s="156"/>
      <c r="L21" s="156"/>
      <c r="M21" s="156"/>
      <c r="N21" s="156"/>
      <c r="O21" s="156"/>
      <c r="P21" s="156"/>
      <c r="Q21" s="156"/>
      <c r="R21" s="156"/>
      <c r="S21" s="156"/>
      <c r="T21" s="156"/>
      <c r="U21" s="156"/>
      <c r="V21" s="156"/>
      <c r="W21" s="156"/>
      <c r="X21" s="156"/>
      <c r="Y21" s="156"/>
      <c r="Z21" s="156"/>
      <c r="AA21" s="156"/>
      <c r="AB21" s="157"/>
      <c r="AC21" s="156"/>
      <c r="AD21" s="158"/>
      <c r="AE21" s="32"/>
    </row>
    <row r="22" spans="1:35" ht="21.75" customHeight="1" thickBot="1" x14ac:dyDescent="0.5">
      <c r="A22" s="162" t="s">
        <v>62</v>
      </c>
      <c r="B22" s="163"/>
      <c r="C22" s="164"/>
      <c r="D22" s="252" t="s">
        <v>44</v>
      </c>
      <c r="E22" s="253"/>
      <c r="F22" s="71"/>
      <c r="G22" s="83"/>
      <c r="H22" s="72"/>
      <c r="I22" s="72" t="s">
        <v>52</v>
      </c>
      <c r="J22" s="110">
        <f>J2</f>
        <v>3</v>
      </c>
      <c r="K22" s="110">
        <f t="shared" ref="K22:AA22" si="26">K2</f>
        <v>15</v>
      </c>
      <c r="L22" s="110">
        <f t="shared" si="26"/>
        <v>7</v>
      </c>
      <c r="M22" s="110">
        <f t="shared" si="26"/>
        <v>11</v>
      </c>
      <c r="N22" s="110">
        <f t="shared" si="26"/>
        <v>9</v>
      </c>
      <c r="O22" s="110">
        <f t="shared" si="26"/>
        <v>1</v>
      </c>
      <c r="P22" s="110">
        <f t="shared" si="26"/>
        <v>17</v>
      </c>
      <c r="Q22" s="110">
        <f t="shared" si="26"/>
        <v>5</v>
      </c>
      <c r="R22" s="110">
        <f t="shared" si="26"/>
        <v>13</v>
      </c>
      <c r="S22" s="110">
        <f t="shared" si="26"/>
        <v>4</v>
      </c>
      <c r="T22" s="110">
        <f t="shared" si="26"/>
        <v>16</v>
      </c>
      <c r="U22" s="110">
        <f t="shared" si="26"/>
        <v>8</v>
      </c>
      <c r="V22" s="110">
        <f t="shared" si="26"/>
        <v>12</v>
      </c>
      <c r="W22" s="110">
        <f t="shared" si="26"/>
        <v>10</v>
      </c>
      <c r="X22" s="110">
        <f t="shared" si="26"/>
        <v>2</v>
      </c>
      <c r="Y22" s="110">
        <f t="shared" si="26"/>
        <v>18</v>
      </c>
      <c r="Z22" s="110">
        <f t="shared" si="26"/>
        <v>6</v>
      </c>
      <c r="AA22" s="110">
        <f t="shared" si="26"/>
        <v>14</v>
      </c>
      <c r="AB22" s="206" t="s">
        <v>1</v>
      </c>
      <c r="AC22" s="208" t="s">
        <v>61</v>
      </c>
      <c r="AE22" s="32"/>
      <c r="AG22" s="366" t="s">
        <v>108</v>
      </c>
      <c r="AH22" s="367"/>
      <c r="AI22" s="368"/>
    </row>
    <row r="23" spans="1:35" ht="19.5" customHeight="1" thickBot="1" x14ac:dyDescent="0.3">
      <c r="A23" s="143" t="s">
        <v>58</v>
      </c>
      <c r="B23" s="187">
        <v>2</v>
      </c>
      <c r="C23" s="140" t="s">
        <v>48</v>
      </c>
      <c r="D23" s="139" t="s">
        <v>59</v>
      </c>
      <c r="E23" s="141" t="s">
        <v>60</v>
      </c>
      <c r="F23" s="167" t="s">
        <v>49</v>
      </c>
      <c r="G23" s="80"/>
      <c r="H23" s="10" t="s">
        <v>36</v>
      </c>
      <c r="I23" s="56" t="s">
        <v>35</v>
      </c>
      <c r="J23" s="67">
        <v>1</v>
      </c>
      <c r="K23" s="68">
        <v>2</v>
      </c>
      <c r="L23" s="68">
        <v>3</v>
      </c>
      <c r="M23" s="68">
        <v>4</v>
      </c>
      <c r="N23" s="68">
        <v>5</v>
      </c>
      <c r="O23" s="68">
        <v>6</v>
      </c>
      <c r="P23" s="68">
        <v>7</v>
      </c>
      <c r="Q23" s="68">
        <v>8</v>
      </c>
      <c r="R23" s="69">
        <v>9</v>
      </c>
      <c r="S23" s="70">
        <v>10</v>
      </c>
      <c r="T23" s="68">
        <v>11</v>
      </c>
      <c r="U23" s="68">
        <v>12</v>
      </c>
      <c r="V23" s="68">
        <v>13</v>
      </c>
      <c r="W23" s="68">
        <v>14</v>
      </c>
      <c r="X23" s="68">
        <v>15</v>
      </c>
      <c r="Y23" s="68">
        <v>16</v>
      </c>
      <c r="Z23" s="68">
        <v>17</v>
      </c>
      <c r="AA23" s="69">
        <v>18</v>
      </c>
      <c r="AB23" s="207"/>
      <c r="AC23" s="209"/>
      <c r="AD23" s="105" t="s">
        <v>0</v>
      </c>
      <c r="AE23" s="32"/>
      <c r="AG23" s="369" t="s">
        <v>107</v>
      </c>
      <c r="AH23" s="364" t="s">
        <v>106</v>
      </c>
      <c r="AI23" s="365" t="s">
        <v>105</v>
      </c>
    </row>
    <row r="24" spans="1:35" ht="16.5" customHeight="1" thickBot="1" x14ac:dyDescent="0.3">
      <c r="A24" s="238" t="s">
        <v>40</v>
      </c>
      <c r="B24" s="239"/>
      <c r="C24" s="216" t="s">
        <v>56</v>
      </c>
      <c r="D24" s="216">
        <v>16.7</v>
      </c>
      <c r="E24" s="225">
        <f>ROUND($D24*($AI$26/113)+($AI$25-$AI$24),0)</f>
        <v>16</v>
      </c>
      <c r="F24" s="228">
        <f>E24-$E$40</f>
        <v>0</v>
      </c>
      <c r="G24" s="57" t="s">
        <v>0</v>
      </c>
      <c r="H24" s="79">
        <v>756567565</v>
      </c>
      <c r="I24" s="66">
        <v>647647667</v>
      </c>
      <c r="J24" s="128" t="str">
        <f>MID($H24,J$23,1)</f>
        <v>7</v>
      </c>
      <c r="K24" s="129" t="str">
        <f t="shared" ref="K24:R24" si="27">MID($H24,K$23,1)</f>
        <v>5</v>
      </c>
      <c r="L24" s="129" t="str">
        <f t="shared" si="27"/>
        <v>6</v>
      </c>
      <c r="M24" s="129" t="str">
        <f t="shared" si="27"/>
        <v>5</v>
      </c>
      <c r="N24" s="129" t="str">
        <f t="shared" si="27"/>
        <v>6</v>
      </c>
      <c r="O24" s="129" t="str">
        <f t="shared" si="27"/>
        <v>7</v>
      </c>
      <c r="P24" s="129" t="str">
        <f t="shared" si="27"/>
        <v>5</v>
      </c>
      <c r="Q24" s="129" t="str">
        <f t="shared" si="27"/>
        <v>6</v>
      </c>
      <c r="R24" s="130" t="str">
        <f t="shared" si="27"/>
        <v>5</v>
      </c>
      <c r="S24" s="134" t="str">
        <f>MID($I24,J$23,1)</f>
        <v>6</v>
      </c>
      <c r="T24" s="129" t="str">
        <f t="shared" ref="T24" si="28">MID($I24,K$23,1)</f>
        <v>4</v>
      </c>
      <c r="U24" s="129" t="str">
        <f t="shared" ref="U24" si="29">MID($I24,L$23,1)</f>
        <v>7</v>
      </c>
      <c r="V24" s="129" t="str">
        <f t="shared" ref="V24" si="30">MID($I24,M$23,1)</f>
        <v>6</v>
      </c>
      <c r="W24" s="129" t="str">
        <f t="shared" ref="W24" si="31">MID($I24,N$23,1)</f>
        <v>4</v>
      </c>
      <c r="X24" s="129" t="str">
        <f t="shared" ref="X24" si="32">MID($I24,O$23,1)</f>
        <v>7</v>
      </c>
      <c r="Y24" s="129" t="str">
        <f t="shared" ref="Y24" si="33">MID($I24,P$23,1)</f>
        <v>6</v>
      </c>
      <c r="Z24" s="129" t="str">
        <f t="shared" ref="Z24" si="34">MID($I24,Q$23,1)</f>
        <v>6</v>
      </c>
      <c r="AA24" s="130" t="str">
        <f t="shared" ref="AA24" si="35">MID($I24,R$23,1)</f>
        <v>7</v>
      </c>
      <c r="AB24" s="113"/>
      <c r="AC24" s="102"/>
      <c r="AD24" s="106">
        <f>J24+K24+L24+M24+N24+O24+P24+Q24+R24+S24+T24+U24+V24+W24+X24+Y24+Z24+AA24</f>
        <v>105</v>
      </c>
      <c r="AE24" s="32"/>
      <c r="AG24" s="370" t="s">
        <v>47</v>
      </c>
      <c r="AH24" s="360">
        <v>72</v>
      </c>
      <c r="AI24" s="361">
        <v>72</v>
      </c>
    </row>
    <row r="25" spans="1:35" ht="18.75" customHeight="1" thickBot="1" x14ac:dyDescent="0.3">
      <c r="A25" s="240"/>
      <c r="B25" s="241"/>
      <c r="C25" s="217"/>
      <c r="D25" s="217"/>
      <c r="E25" s="226"/>
      <c r="F25" s="229"/>
      <c r="G25" s="244" t="s">
        <v>53</v>
      </c>
      <c r="H25" s="245"/>
      <c r="I25" s="245"/>
      <c r="J25" s="131">
        <f>IF(($F24+0.5)&gt;(J$22),1,0)</f>
        <v>0</v>
      </c>
      <c r="K25" s="115">
        <f t="shared" ref="K25:AA25" si="36">IF(($F24+0.5)&gt;(K$22),1,0)</f>
        <v>0</v>
      </c>
      <c r="L25" s="115">
        <f t="shared" si="36"/>
        <v>0</v>
      </c>
      <c r="M25" s="115">
        <f t="shared" si="36"/>
        <v>0</v>
      </c>
      <c r="N25" s="115">
        <f t="shared" si="36"/>
        <v>0</v>
      </c>
      <c r="O25" s="115">
        <f t="shared" si="36"/>
        <v>0</v>
      </c>
      <c r="P25" s="115">
        <f t="shared" si="36"/>
        <v>0</v>
      </c>
      <c r="Q25" s="115">
        <f t="shared" si="36"/>
        <v>0</v>
      </c>
      <c r="R25" s="115">
        <f t="shared" si="36"/>
        <v>0</v>
      </c>
      <c r="S25" s="115">
        <f t="shared" si="36"/>
        <v>0</v>
      </c>
      <c r="T25" s="115">
        <f t="shared" si="36"/>
        <v>0</v>
      </c>
      <c r="U25" s="115">
        <f t="shared" si="36"/>
        <v>0</v>
      </c>
      <c r="V25" s="115">
        <f t="shared" si="36"/>
        <v>0</v>
      </c>
      <c r="W25" s="115">
        <f t="shared" si="36"/>
        <v>0</v>
      </c>
      <c r="X25" s="115">
        <f t="shared" si="36"/>
        <v>0</v>
      </c>
      <c r="Y25" s="115">
        <f t="shared" si="36"/>
        <v>0</v>
      </c>
      <c r="Z25" s="115">
        <f t="shared" si="36"/>
        <v>0</v>
      </c>
      <c r="AA25" s="132">
        <f t="shared" si="36"/>
        <v>0</v>
      </c>
      <c r="AB25" s="74"/>
      <c r="AC25" s="75"/>
      <c r="AD25" s="107"/>
      <c r="AE25" s="32"/>
      <c r="AG25" s="370" t="s">
        <v>45</v>
      </c>
      <c r="AH25" s="360">
        <v>68.7</v>
      </c>
      <c r="AI25" s="361">
        <v>69.900000000000006</v>
      </c>
    </row>
    <row r="26" spans="1:35" ht="15" customHeight="1" thickBot="1" x14ac:dyDescent="0.3">
      <c r="A26" s="240"/>
      <c r="B26" s="241"/>
      <c r="C26" s="217"/>
      <c r="D26" s="217"/>
      <c r="E26" s="226"/>
      <c r="F26" s="229"/>
      <c r="G26" s="194" t="s">
        <v>50</v>
      </c>
      <c r="H26" s="195"/>
      <c r="I26" s="195"/>
      <c r="J26" s="85">
        <f>J24-J25</f>
        <v>7</v>
      </c>
      <c r="K26" s="86">
        <f t="shared" ref="K26:AA26" si="37">K24-K25</f>
        <v>5</v>
      </c>
      <c r="L26" s="86">
        <f t="shared" si="37"/>
        <v>6</v>
      </c>
      <c r="M26" s="86">
        <f t="shared" si="37"/>
        <v>5</v>
      </c>
      <c r="N26" s="86">
        <f t="shared" si="37"/>
        <v>6</v>
      </c>
      <c r="O26" s="86">
        <f t="shared" si="37"/>
        <v>7</v>
      </c>
      <c r="P26" s="86">
        <f t="shared" si="37"/>
        <v>5</v>
      </c>
      <c r="Q26" s="86">
        <f t="shared" si="37"/>
        <v>6</v>
      </c>
      <c r="R26" s="87">
        <f t="shared" si="37"/>
        <v>5</v>
      </c>
      <c r="S26" s="88">
        <f t="shared" si="37"/>
        <v>6</v>
      </c>
      <c r="T26" s="86">
        <f t="shared" si="37"/>
        <v>4</v>
      </c>
      <c r="U26" s="86">
        <f t="shared" si="37"/>
        <v>7</v>
      </c>
      <c r="V26" s="86">
        <f t="shared" si="37"/>
        <v>6</v>
      </c>
      <c r="W26" s="86">
        <f t="shared" si="37"/>
        <v>4</v>
      </c>
      <c r="X26" s="86">
        <f t="shared" si="37"/>
        <v>7</v>
      </c>
      <c r="Y26" s="86">
        <f t="shared" si="37"/>
        <v>6</v>
      </c>
      <c r="Z26" s="86">
        <f t="shared" si="37"/>
        <v>6</v>
      </c>
      <c r="AA26" s="87">
        <f t="shared" si="37"/>
        <v>7</v>
      </c>
      <c r="AB26" s="94"/>
      <c r="AC26" s="58"/>
      <c r="AD26" s="107"/>
      <c r="AE26" s="32"/>
      <c r="AG26" s="371" t="s">
        <v>46</v>
      </c>
      <c r="AH26" s="362">
        <v>120</v>
      </c>
      <c r="AI26" s="363">
        <v>120</v>
      </c>
    </row>
    <row r="27" spans="1:35" ht="15.75" customHeight="1" thickBot="1" x14ac:dyDescent="0.3">
      <c r="A27" s="242"/>
      <c r="B27" s="243"/>
      <c r="C27" s="218"/>
      <c r="D27" s="218"/>
      <c r="E27" s="227"/>
      <c r="F27" s="230"/>
      <c r="G27" s="196" t="s">
        <v>26</v>
      </c>
      <c r="H27" s="197"/>
      <c r="I27" s="197"/>
      <c r="J27" s="117">
        <f>'E2'!B25</f>
        <v>3</v>
      </c>
      <c r="K27" s="118">
        <f>'E2'!C25</f>
        <v>3</v>
      </c>
      <c r="L27" s="118">
        <f>'E2'!D25</f>
        <v>1</v>
      </c>
      <c r="M27" s="118">
        <f>'E2'!E25</f>
        <v>5</v>
      </c>
      <c r="N27" s="118">
        <f>'E2'!F25</f>
        <v>2</v>
      </c>
      <c r="O27" s="118">
        <f>'E2'!G25</f>
        <v>3</v>
      </c>
      <c r="P27" s="118">
        <f>'E2'!H25</f>
        <v>4</v>
      </c>
      <c r="Q27" s="118">
        <f>'E2'!I25</f>
        <v>5</v>
      </c>
      <c r="R27" s="119">
        <f>'E2'!J25</f>
        <v>4</v>
      </c>
      <c r="S27" s="120">
        <f>'E2'!K25</f>
        <v>5</v>
      </c>
      <c r="T27" s="118">
        <f>'E2'!L25</f>
        <v>5</v>
      </c>
      <c r="U27" s="118">
        <f>'E2'!M25</f>
        <v>0</v>
      </c>
      <c r="V27" s="118">
        <f>'E2'!N25</f>
        <v>3</v>
      </c>
      <c r="W27" s="118">
        <f>'E2'!O25</f>
        <v>5</v>
      </c>
      <c r="X27" s="118">
        <f>'E2'!P25</f>
        <v>2</v>
      </c>
      <c r="Y27" s="118">
        <f>'E2'!Q25</f>
        <v>0</v>
      </c>
      <c r="Z27" s="118">
        <f>'E2'!R25</f>
        <v>4</v>
      </c>
      <c r="AA27" s="119">
        <f>'E2'!S25</f>
        <v>1</v>
      </c>
      <c r="AB27" s="127">
        <f>SUM(J27:AA27)</f>
        <v>55</v>
      </c>
      <c r="AC27" s="60">
        <f>IFERROR(RANK(AB27,AB27:AB39,4),0)</f>
        <v>3</v>
      </c>
      <c r="AD27" s="108"/>
      <c r="AE27" s="32"/>
      <c r="AG27" s="166"/>
      <c r="AH27" s="166"/>
      <c r="AI27" s="176"/>
    </row>
    <row r="28" spans="1:35" ht="15.75" customHeight="1" thickBot="1" x14ac:dyDescent="0.3">
      <c r="A28" s="219" t="s">
        <v>41</v>
      </c>
      <c r="B28" s="220"/>
      <c r="C28" s="216" t="s">
        <v>85</v>
      </c>
      <c r="D28" s="216">
        <v>16.899999999999999</v>
      </c>
      <c r="E28" s="225">
        <f t="shared" ref="E28:E39" si="38">ROUND($D28*($AI$26/113)+($AI$25-$AI$24),0)</f>
        <v>16</v>
      </c>
      <c r="F28" s="228">
        <f>E28-$E$40</f>
        <v>0</v>
      </c>
      <c r="G28" s="98" t="s">
        <v>0</v>
      </c>
      <c r="H28" s="79">
        <v>745547676</v>
      </c>
      <c r="I28" s="66">
        <v>745545465</v>
      </c>
      <c r="J28" s="84" t="str">
        <f>MID($H28,J$23,1)</f>
        <v>7</v>
      </c>
      <c r="K28" s="116" t="str">
        <f t="shared" ref="K28:R28" si="39">MID($H28,K$23,1)</f>
        <v>4</v>
      </c>
      <c r="L28" s="116" t="str">
        <f t="shared" si="39"/>
        <v>5</v>
      </c>
      <c r="M28" s="116" t="str">
        <f t="shared" si="39"/>
        <v>5</v>
      </c>
      <c r="N28" s="116" t="str">
        <f t="shared" si="39"/>
        <v>4</v>
      </c>
      <c r="O28" s="116" t="str">
        <f t="shared" si="39"/>
        <v>7</v>
      </c>
      <c r="P28" s="116" t="str">
        <f t="shared" si="39"/>
        <v>6</v>
      </c>
      <c r="Q28" s="116" t="str">
        <f t="shared" si="39"/>
        <v>7</v>
      </c>
      <c r="R28" s="133" t="str">
        <f t="shared" si="39"/>
        <v>6</v>
      </c>
      <c r="S28" s="135" t="str">
        <f>MID($I28,J$23,1)</f>
        <v>7</v>
      </c>
      <c r="T28" s="116" t="str">
        <f t="shared" ref="T28" si="40">MID($I28,K$23,1)</f>
        <v>4</v>
      </c>
      <c r="U28" s="116" t="str">
        <f t="shared" ref="U28" si="41">MID($I28,L$23,1)</f>
        <v>5</v>
      </c>
      <c r="V28" s="116" t="str">
        <f t="shared" ref="V28" si="42">MID($I28,M$23,1)</f>
        <v>5</v>
      </c>
      <c r="W28" s="116" t="str">
        <f t="shared" ref="W28" si="43">MID($I28,N$23,1)</f>
        <v>4</v>
      </c>
      <c r="X28" s="116" t="str">
        <f t="shared" ref="X28" si="44">MID($I28,O$23,1)</f>
        <v>5</v>
      </c>
      <c r="Y28" s="116" t="str">
        <f t="shared" ref="Y28" si="45">MID($I28,P$23,1)</f>
        <v>4</v>
      </c>
      <c r="Z28" s="116" t="str">
        <f t="shared" ref="Z28" si="46">MID($I28,Q$23,1)</f>
        <v>6</v>
      </c>
      <c r="AA28" s="133" t="str">
        <f t="shared" ref="AA28" si="47">MID($I28,R$23,1)</f>
        <v>5</v>
      </c>
      <c r="AB28" s="114"/>
      <c r="AC28" s="104"/>
      <c r="AD28" s="106">
        <f>J28+K28+L28+M28+N28+O28+P28+Q28+R28+S28+T28+U28+V28+W28+X28+Y28+Z28+AA28</f>
        <v>96</v>
      </c>
      <c r="AE28" s="32"/>
      <c r="AG28" s="166"/>
      <c r="AH28" s="166"/>
      <c r="AI28" s="176"/>
    </row>
    <row r="29" spans="1:35" ht="15.75" customHeight="1" thickBot="1" x14ac:dyDescent="0.3">
      <c r="A29" s="221"/>
      <c r="B29" s="222"/>
      <c r="C29" s="217"/>
      <c r="D29" s="217"/>
      <c r="E29" s="226"/>
      <c r="F29" s="229"/>
      <c r="G29" s="236" t="s">
        <v>53</v>
      </c>
      <c r="H29" s="237"/>
      <c r="I29" s="237"/>
      <c r="J29" s="131">
        <f>IF(($F28+0.5)&gt;(J$22),1,0)</f>
        <v>0</v>
      </c>
      <c r="K29" s="115">
        <f t="shared" ref="K29:AA29" si="48">IF(($F28+0.5)&gt;(K$22),1,0)</f>
        <v>0</v>
      </c>
      <c r="L29" s="115">
        <f t="shared" si="48"/>
        <v>0</v>
      </c>
      <c r="M29" s="115">
        <f t="shared" si="48"/>
        <v>0</v>
      </c>
      <c r="N29" s="115">
        <f t="shared" si="48"/>
        <v>0</v>
      </c>
      <c r="O29" s="115">
        <f t="shared" si="48"/>
        <v>0</v>
      </c>
      <c r="P29" s="115">
        <f t="shared" si="48"/>
        <v>0</v>
      </c>
      <c r="Q29" s="115">
        <f t="shared" si="48"/>
        <v>0</v>
      </c>
      <c r="R29" s="115">
        <f t="shared" si="48"/>
        <v>0</v>
      </c>
      <c r="S29" s="115">
        <f t="shared" si="48"/>
        <v>0</v>
      </c>
      <c r="T29" s="115">
        <f t="shared" si="48"/>
        <v>0</v>
      </c>
      <c r="U29" s="115">
        <f t="shared" si="48"/>
        <v>0</v>
      </c>
      <c r="V29" s="115">
        <f t="shared" si="48"/>
        <v>0</v>
      </c>
      <c r="W29" s="115">
        <f t="shared" si="48"/>
        <v>0</v>
      </c>
      <c r="X29" s="115">
        <f t="shared" si="48"/>
        <v>0</v>
      </c>
      <c r="Y29" s="115">
        <f t="shared" si="48"/>
        <v>0</v>
      </c>
      <c r="Z29" s="115">
        <f t="shared" si="48"/>
        <v>0</v>
      </c>
      <c r="AA29" s="132">
        <f t="shared" si="48"/>
        <v>0</v>
      </c>
      <c r="AB29" s="95"/>
      <c r="AC29" s="96"/>
      <c r="AD29" s="107"/>
      <c r="AE29" s="32"/>
      <c r="AG29" s="166"/>
      <c r="AH29" s="166"/>
      <c r="AI29" s="176"/>
    </row>
    <row r="30" spans="1:35" ht="15.75" customHeight="1" thickBot="1" x14ac:dyDescent="0.3">
      <c r="A30" s="221"/>
      <c r="B30" s="222"/>
      <c r="C30" s="217"/>
      <c r="D30" s="217"/>
      <c r="E30" s="226"/>
      <c r="F30" s="229"/>
      <c r="G30" s="198" t="s">
        <v>50</v>
      </c>
      <c r="H30" s="199"/>
      <c r="I30" s="199"/>
      <c r="J30" s="85">
        <f>J28-J29</f>
        <v>7</v>
      </c>
      <c r="K30" s="86">
        <f t="shared" ref="K30" si="49">K28-K29</f>
        <v>4</v>
      </c>
      <c r="L30" s="86">
        <f t="shared" ref="L30" si="50">L28-L29</f>
        <v>5</v>
      </c>
      <c r="M30" s="86">
        <f t="shared" ref="M30" si="51">M28-M29</f>
        <v>5</v>
      </c>
      <c r="N30" s="86">
        <f t="shared" ref="N30" si="52">N28-N29</f>
        <v>4</v>
      </c>
      <c r="O30" s="86">
        <f t="shared" ref="O30" si="53">O28-O29</f>
        <v>7</v>
      </c>
      <c r="P30" s="86">
        <f t="shared" ref="P30" si="54">P28-P29</f>
        <v>6</v>
      </c>
      <c r="Q30" s="86">
        <f t="shared" ref="Q30" si="55">Q28-Q29</f>
        <v>7</v>
      </c>
      <c r="R30" s="87">
        <f t="shared" ref="R30" si="56">R28-R29</f>
        <v>6</v>
      </c>
      <c r="S30" s="88">
        <f t="shared" ref="S30" si="57">S28-S29</f>
        <v>7</v>
      </c>
      <c r="T30" s="86">
        <f t="shared" ref="T30" si="58">T28-T29</f>
        <v>4</v>
      </c>
      <c r="U30" s="86">
        <f t="shared" ref="U30" si="59">U28-U29</f>
        <v>5</v>
      </c>
      <c r="V30" s="86">
        <f t="shared" ref="V30" si="60">V28-V29</f>
        <v>5</v>
      </c>
      <c r="W30" s="86">
        <f t="shared" ref="W30" si="61">W28-W29</f>
        <v>4</v>
      </c>
      <c r="X30" s="86">
        <f t="shared" ref="X30" si="62">X28-X29</f>
        <v>5</v>
      </c>
      <c r="Y30" s="86">
        <f t="shared" ref="Y30" si="63">Y28-Y29</f>
        <v>4</v>
      </c>
      <c r="Z30" s="86">
        <f t="shared" ref="Z30" si="64">Z28-Z29</f>
        <v>6</v>
      </c>
      <c r="AA30" s="87">
        <f t="shared" ref="AA30" si="65">AA28-AA29</f>
        <v>5</v>
      </c>
      <c r="AB30" s="97"/>
      <c r="AC30" s="58"/>
      <c r="AD30" s="107"/>
      <c r="AE30" s="32"/>
      <c r="AG30" s="166"/>
      <c r="AH30" s="166"/>
      <c r="AI30" s="176"/>
    </row>
    <row r="31" spans="1:35" ht="15.75" customHeight="1" thickBot="1" x14ac:dyDescent="0.3">
      <c r="A31" s="223"/>
      <c r="B31" s="224"/>
      <c r="C31" s="218"/>
      <c r="D31" s="218"/>
      <c r="E31" s="227"/>
      <c r="F31" s="230"/>
      <c r="G31" s="200" t="s">
        <v>26</v>
      </c>
      <c r="H31" s="201"/>
      <c r="I31" s="201"/>
      <c r="J31" s="121">
        <f>'E2'!B26</f>
        <v>3</v>
      </c>
      <c r="K31" s="121">
        <f>'E2'!C26</f>
        <v>6</v>
      </c>
      <c r="L31" s="121">
        <f>'E2'!D26</f>
        <v>4</v>
      </c>
      <c r="M31" s="121">
        <f>'E2'!E26</f>
        <v>5</v>
      </c>
      <c r="N31" s="121">
        <f>'E2'!F26</f>
        <v>6</v>
      </c>
      <c r="O31" s="121">
        <f>'E2'!G26</f>
        <v>3</v>
      </c>
      <c r="P31" s="121">
        <f>'E2'!H26</f>
        <v>2</v>
      </c>
      <c r="Q31" s="121">
        <f>'E2'!I26</f>
        <v>2</v>
      </c>
      <c r="R31" s="122">
        <f>'E2'!J26</f>
        <v>2</v>
      </c>
      <c r="S31" s="136">
        <f>'E2'!K26</f>
        <v>2</v>
      </c>
      <c r="T31" s="121">
        <f>'E2'!L26</f>
        <v>5</v>
      </c>
      <c r="U31" s="121">
        <f>'E2'!M26</f>
        <v>4</v>
      </c>
      <c r="V31" s="121">
        <f>'E2'!N26</f>
        <v>6</v>
      </c>
      <c r="W31" s="121">
        <f>'E2'!O26</f>
        <v>5</v>
      </c>
      <c r="X31" s="121">
        <f>'E2'!P26</f>
        <v>6</v>
      </c>
      <c r="Y31" s="121">
        <f>'E2'!Q26</f>
        <v>6</v>
      </c>
      <c r="Z31" s="121">
        <f>'E2'!R26</f>
        <v>4</v>
      </c>
      <c r="AA31" s="122">
        <f>'E2'!S26</f>
        <v>5</v>
      </c>
      <c r="AB31" s="127">
        <f>SUM(J31:AA31)</f>
        <v>76</v>
      </c>
      <c r="AC31" s="60">
        <f>IFERROR(RANK(AB31,AB27:AB39,4),0)</f>
        <v>4</v>
      </c>
      <c r="AD31" s="108"/>
      <c r="AE31" s="32"/>
      <c r="AG31" s="166"/>
      <c r="AH31" s="166"/>
      <c r="AI31" s="176"/>
    </row>
    <row r="32" spans="1:35" ht="15.75" customHeight="1" thickBot="1" x14ac:dyDescent="0.3">
      <c r="A32" s="254" t="s">
        <v>42</v>
      </c>
      <c r="B32" s="255"/>
      <c r="C32" s="216" t="s">
        <v>57</v>
      </c>
      <c r="D32" s="216">
        <v>23.2</v>
      </c>
      <c r="E32" s="225">
        <f t="shared" ref="E32:E39" si="66">ROUND($D32*($AI$26/113)+($AI$25-$AI$24),0)</f>
        <v>23</v>
      </c>
      <c r="F32" s="228">
        <f t="shared" ref="F32" si="67">E32-$E$40</f>
        <v>7</v>
      </c>
      <c r="G32" s="99" t="s">
        <v>0</v>
      </c>
      <c r="H32" s="93">
        <v>955756576</v>
      </c>
      <c r="I32" s="92">
        <v>756868577</v>
      </c>
      <c r="J32" s="84" t="str">
        <f>MID($H32,J$23,1)</f>
        <v>9</v>
      </c>
      <c r="K32" s="116" t="str">
        <f t="shared" ref="K32:R32" si="68">MID($H32,K$23,1)</f>
        <v>5</v>
      </c>
      <c r="L32" s="116" t="str">
        <f t="shared" si="68"/>
        <v>5</v>
      </c>
      <c r="M32" s="116" t="str">
        <f t="shared" si="68"/>
        <v>7</v>
      </c>
      <c r="N32" s="116" t="str">
        <f t="shared" si="68"/>
        <v>5</v>
      </c>
      <c r="O32" s="116" t="str">
        <f t="shared" si="68"/>
        <v>6</v>
      </c>
      <c r="P32" s="116" t="str">
        <f t="shared" si="68"/>
        <v>5</v>
      </c>
      <c r="Q32" s="116" t="str">
        <f t="shared" si="68"/>
        <v>7</v>
      </c>
      <c r="R32" s="133" t="str">
        <f t="shared" si="68"/>
        <v>6</v>
      </c>
      <c r="S32" s="135" t="str">
        <f>MID($I32,J$23,1)</f>
        <v>7</v>
      </c>
      <c r="T32" s="116" t="str">
        <f t="shared" ref="T32" si="69">MID($I32,K$23,1)</f>
        <v>5</v>
      </c>
      <c r="U32" s="116" t="str">
        <f t="shared" ref="U32" si="70">MID($I32,L$23,1)</f>
        <v>6</v>
      </c>
      <c r="V32" s="116" t="str">
        <f t="shared" ref="V32" si="71">MID($I32,M$23,1)</f>
        <v>8</v>
      </c>
      <c r="W32" s="116" t="str">
        <f t="shared" ref="W32" si="72">MID($I32,N$23,1)</f>
        <v>6</v>
      </c>
      <c r="X32" s="116" t="str">
        <f t="shared" ref="X32" si="73">MID($I32,O$23,1)</f>
        <v>8</v>
      </c>
      <c r="Y32" s="116" t="str">
        <f t="shared" ref="Y32" si="74">MID($I32,P$23,1)</f>
        <v>5</v>
      </c>
      <c r="Z32" s="116" t="str">
        <f t="shared" ref="Z32" si="75">MID($I32,Q$23,1)</f>
        <v>7</v>
      </c>
      <c r="AA32" s="133" t="str">
        <f t="shared" ref="AA32" si="76">MID($I32,R$23,1)</f>
        <v>7</v>
      </c>
      <c r="AB32" s="114"/>
      <c r="AC32" s="104"/>
      <c r="AD32" s="106">
        <f>J32+K32+L32+M32+N32+O32+P32+Q32+R32+S32+T32+U32+V32+W32+X32+Y32+Z32+AA32</f>
        <v>114</v>
      </c>
      <c r="AE32" s="32"/>
      <c r="AG32" s="166"/>
      <c r="AH32" s="166"/>
      <c r="AI32" s="176"/>
    </row>
    <row r="33" spans="1:35" ht="15.75" customHeight="1" thickBot="1" x14ac:dyDescent="0.3">
      <c r="A33" s="256"/>
      <c r="B33" s="257"/>
      <c r="C33" s="217"/>
      <c r="D33" s="217"/>
      <c r="E33" s="226"/>
      <c r="F33" s="229"/>
      <c r="G33" s="231" t="s">
        <v>53</v>
      </c>
      <c r="H33" s="232"/>
      <c r="I33" s="232"/>
      <c r="J33" s="131">
        <f>IF(($F32+0.5)&gt;(J$22),1,0)</f>
        <v>1</v>
      </c>
      <c r="K33" s="115">
        <f t="shared" ref="K33:AA33" si="77">IF(($F32+0.5)&gt;(K$22),1,0)</f>
        <v>0</v>
      </c>
      <c r="L33" s="115">
        <f t="shared" si="77"/>
        <v>1</v>
      </c>
      <c r="M33" s="115">
        <f t="shared" si="77"/>
        <v>0</v>
      </c>
      <c r="N33" s="115">
        <f t="shared" si="77"/>
        <v>0</v>
      </c>
      <c r="O33" s="115">
        <f t="shared" si="77"/>
        <v>1</v>
      </c>
      <c r="P33" s="115">
        <f t="shared" si="77"/>
        <v>0</v>
      </c>
      <c r="Q33" s="115">
        <f t="shared" si="77"/>
        <v>1</v>
      </c>
      <c r="R33" s="115">
        <f t="shared" si="77"/>
        <v>0</v>
      </c>
      <c r="S33" s="115">
        <f t="shared" si="77"/>
        <v>1</v>
      </c>
      <c r="T33" s="115">
        <f t="shared" si="77"/>
        <v>0</v>
      </c>
      <c r="U33" s="115">
        <f t="shared" si="77"/>
        <v>0</v>
      </c>
      <c r="V33" s="115">
        <f t="shared" si="77"/>
        <v>0</v>
      </c>
      <c r="W33" s="115">
        <f t="shared" si="77"/>
        <v>0</v>
      </c>
      <c r="X33" s="115">
        <f t="shared" si="77"/>
        <v>1</v>
      </c>
      <c r="Y33" s="115">
        <f t="shared" si="77"/>
        <v>0</v>
      </c>
      <c r="Z33" s="115">
        <f t="shared" si="77"/>
        <v>1</v>
      </c>
      <c r="AA33" s="132">
        <f t="shared" si="77"/>
        <v>0</v>
      </c>
      <c r="AB33" s="95"/>
      <c r="AC33" s="96"/>
      <c r="AD33" s="107"/>
      <c r="AE33" s="32"/>
      <c r="AG33" s="166"/>
      <c r="AH33" s="166"/>
      <c r="AI33" s="176"/>
    </row>
    <row r="34" spans="1:35" ht="15.75" customHeight="1" thickBot="1" x14ac:dyDescent="0.3">
      <c r="A34" s="256"/>
      <c r="B34" s="257"/>
      <c r="C34" s="217"/>
      <c r="D34" s="217"/>
      <c r="E34" s="226"/>
      <c r="F34" s="229"/>
      <c r="G34" s="202" t="s">
        <v>50</v>
      </c>
      <c r="H34" s="203"/>
      <c r="I34" s="203"/>
      <c r="J34" s="85">
        <f>J32-J33</f>
        <v>8</v>
      </c>
      <c r="K34" s="86">
        <f t="shared" ref="K34" si="78">K32-K33</f>
        <v>5</v>
      </c>
      <c r="L34" s="86">
        <f t="shared" ref="L34" si="79">L32-L33</f>
        <v>4</v>
      </c>
      <c r="M34" s="86">
        <f t="shared" ref="M34" si="80">M32-M33</f>
        <v>7</v>
      </c>
      <c r="N34" s="86">
        <f t="shared" ref="N34" si="81">N32-N33</f>
        <v>5</v>
      </c>
      <c r="O34" s="86">
        <f t="shared" ref="O34" si="82">O32-O33</f>
        <v>5</v>
      </c>
      <c r="P34" s="86">
        <f t="shared" ref="P34" si="83">P32-P33</f>
        <v>5</v>
      </c>
      <c r="Q34" s="86">
        <f t="shared" ref="Q34" si="84">Q32-Q33</f>
        <v>6</v>
      </c>
      <c r="R34" s="87">
        <f t="shared" ref="R34" si="85">R32-R33</f>
        <v>6</v>
      </c>
      <c r="S34" s="88">
        <f t="shared" ref="S34" si="86">S32-S33</f>
        <v>6</v>
      </c>
      <c r="T34" s="86">
        <f t="shared" ref="T34" si="87">T32-T33</f>
        <v>5</v>
      </c>
      <c r="U34" s="86">
        <f t="shared" ref="U34" si="88">U32-U33</f>
        <v>6</v>
      </c>
      <c r="V34" s="86">
        <f t="shared" ref="V34" si="89">V32-V33</f>
        <v>8</v>
      </c>
      <c r="W34" s="86">
        <f t="shared" ref="W34" si="90">W32-W33</f>
        <v>6</v>
      </c>
      <c r="X34" s="86">
        <f t="shared" ref="X34" si="91">X32-X33</f>
        <v>7</v>
      </c>
      <c r="Y34" s="86">
        <f t="shared" ref="Y34" si="92">Y32-Y33</f>
        <v>5</v>
      </c>
      <c r="Z34" s="86">
        <f t="shared" ref="Z34" si="93">Z32-Z33</f>
        <v>6</v>
      </c>
      <c r="AA34" s="87">
        <f t="shared" ref="AA34" si="94">AA32-AA33</f>
        <v>7</v>
      </c>
      <c r="AB34" s="97"/>
      <c r="AC34" s="58"/>
      <c r="AD34" s="107"/>
      <c r="AE34" s="32"/>
      <c r="AG34" s="166"/>
      <c r="AH34" s="166"/>
      <c r="AI34" s="176"/>
    </row>
    <row r="35" spans="1:35" ht="15.75" customHeight="1" thickBot="1" x14ac:dyDescent="0.3">
      <c r="A35" s="258"/>
      <c r="B35" s="259"/>
      <c r="C35" s="218"/>
      <c r="D35" s="218"/>
      <c r="E35" s="227"/>
      <c r="F35" s="230"/>
      <c r="G35" s="204" t="s">
        <v>26</v>
      </c>
      <c r="H35" s="205"/>
      <c r="I35" s="205"/>
      <c r="J35" s="123">
        <f>'E2'!B27</f>
        <v>0</v>
      </c>
      <c r="K35" s="123">
        <f>'E2'!C27</f>
        <v>3</v>
      </c>
      <c r="L35" s="123">
        <f>'E2'!D27</f>
        <v>6</v>
      </c>
      <c r="M35" s="123">
        <f>'E2'!E27</f>
        <v>0</v>
      </c>
      <c r="N35" s="123">
        <f>'E2'!F27</f>
        <v>4</v>
      </c>
      <c r="O35" s="123">
        <f>'E2'!G27</f>
        <v>6</v>
      </c>
      <c r="P35" s="123">
        <f>'E2'!H27</f>
        <v>4</v>
      </c>
      <c r="Q35" s="123">
        <f>'E2'!I27</f>
        <v>5</v>
      </c>
      <c r="R35" s="124">
        <f>'E2'!J27</f>
        <v>2</v>
      </c>
      <c r="S35" s="137">
        <f>'E2'!K27</f>
        <v>5</v>
      </c>
      <c r="T35" s="123">
        <f>'E2'!L27</f>
        <v>2</v>
      </c>
      <c r="U35" s="123">
        <f>'E2'!M27</f>
        <v>2</v>
      </c>
      <c r="V35" s="123">
        <f>'E2'!N27</f>
        <v>0</v>
      </c>
      <c r="W35" s="123">
        <f>'E2'!O27</f>
        <v>2</v>
      </c>
      <c r="X35" s="123">
        <f>'E2'!P27</f>
        <v>2</v>
      </c>
      <c r="Y35" s="123">
        <f>'E2'!Q27</f>
        <v>3</v>
      </c>
      <c r="Z35" s="123">
        <f>'E2'!R27</f>
        <v>4</v>
      </c>
      <c r="AA35" s="124">
        <f>'E2'!S27</f>
        <v>1</v>
      </c>
      <c r="AB35" s="127">
        <f>SUM(J35:AA35)</f>
        <v>51</v>
      </c>
      <c r="AC35" s="60">
        <f>IFERROR(RANK(AB35,AB27:AB39,4),0)</f>
        <v>2</v>
      </c>
      <c r="AD35" s="108"/>
      <c r="AE35" s="32"/>
      <c r="AG35" s="166"/>
      <c r="AH35" s="166"/>
      <c r="AI35" s="176"/>
    </row>
    <row r="36" spans="1:35" ht="15.75" customHeight="1" thickBot="1" x14ac:dyDescent="0.3">
      <c r="A36" s="210" t="s">
        <v>43</v>
      </c>
      <c r="B36" s="211"/>
      <c r="C36" s="216" t="s">
        <v>86</v>
      </c>
      <c r="D36" s="216">
        <v>26.4</v>
      </c>
      <c r="E36" s="225">
        <f t="shared" ref="E36:E39" si="95">ROUND($D36*($AI$26/113)+($AI$25-$AI$24),0)</f>
        <v>26</v>
      </c>
      <c r="F36" s="228">
        <f t="shared" ref="F36" si="96">E36-$E$40</f>
        <v>10</v>
      </c>
      <c r="G36" s="100" t="s">
        <v>0</v>
      </c>
      <c r="H36" s="79">
        <v>697689695</v>
      </c>
      <c r="I36" s="66">
        <v>975688595</v>
      </c>
      <c r="J36" s="84" t="str">
        <f>MID($H36,J$23,1)</f>
        <v>6</v>
      </c>
      <c r="K36" s="116" t="str">
        <f t="shared" ref="K36:R36" si="97">MID($H36,K$23,1)</f>
        <v>9</v>
      </c>
      <c r="L36" s="116" t="str">
        <f t="shared" si="97"/>
        <v>7</v>
      </c>
      <c r="M36" s="116" t="str">
        <f t="shared" si="97"/>
        <v>6</v>
      </c>
      <c r="N36" s="116" t="str">
        <f t="shared" si="97"/>
        <v>8</v>
      </c>
      <c r="O36" s="116" t="str">
        <f t="shared" si="97"/>
        <v>9</v>
      </c>
      <c r="P36" s="116" t="str">
        <f t="shared" si="97"/>
        <v>6</v>
      </c>
      <c r="Q36" s="116" t="str">
        <f t="shared" si="97"/>
        <v>9</v>
      </c>
      <c r="R36" s="133" t="str">
        <f t="shared" si="97"/>
        <v>5</v>
      </c>
      <c r="S36" s="135" t="str">
        <f>MID($I36,J$23,1)</f>
        <v>9</v>
      </c>
      <c r="T36" s="116" t="str">
        <f t="shared" ref="T36" si="98">MID($I36,K$23,1)</f>
        <v>7</v>
      </c>
      <c r="U36" s="116" t="str">
        <f t="shared" ref="U36" si="99">MID($I36,L$23,1)</f>
        <v>5</v>
      </c>
      <c r="V36" s="116" t="str">
        <f t="shared" ref="V36" si="100">MID($I36,M$23,1)</f>
        <v>6</v>
      </c>
      <c r="W36" s="116" t="str">
        <f t="shared" ref="W36" si="101">MID($I36,N$23,1)</f>
        <v>8</v>
      </c>
      <c r="X36" s="116" t="str">
        <f t="shared" ref="X36" si="102">MID($I36,O$23,1)</f>
        <v>8</v>
      </c>
      <c r="Y36" s="116" t="str">
        <f t="shared" ref="Y36" si="103">MID($I36,P$23,1)</f>
        <v>5</v>
      </c>
      <c r="Z36" s="116" t="str">
        <f t="shared" ref="Z36" si="104">MID($I36,Q$23,1)</f>
        <v>9</v>
      </c>
      <c r="AA36" s="133" t="str">
        <f t="shared" ref="AA36" si="105">MID($I36,R$23,1)</f>
        <v>5</v>
      </c>
      <c r="AB36" s="114"/>
      <c r="AC36" s="104"/>
      <c r="AD36" s="106">
        <f>J36+K36+L36+M36+N36+O36+P36+Q36+R36+S36+T36+U36+V36+W36+X36+Y36+Z36+AA36</f>
        <v>127</v>
      </c>
      <c r="AE36" s="32"/>
      <c r="AG36" s="166"/>
      <c r="AH36" s="166"/>
      <c r="AI36" s="176"/>
    </row>
    <row r="37" spans="1:35" ht="15.75" customHeight="1" thickBot="1" x14ac:dyDescent="0.3">
      <c r="A37" s="212"/>
      <c r="B37" s="213"/>
      <c r="C37" s="217"/>
      <c r="D37" s="217"/>
      <c r="E37" s="226"/>
      <c r="F37" s="229"/>
      <c r="G37" s="246" t="s">
        <v>53</v>
      </c>
      <c r="H37" s="247"/>
      <c r="I37" s="247"/>
      <c r="J37" s="131">
        <f>IF(($F36+0.5)&gt;(J$22),1,0)</f>
        <v>1</v>
      </c>
      <c r="K37" s="115">
        <f t="shared" ref="K37:AA37" si="106">IF(($F36+0.5)&gt;(K$22),1,0)</f>
        <v>0</v>
      </c>
      <c r="L37" s="115">
        <f t="shared" si="106"/>
        <v>1</v>
      </c>
      <c r="M37" s="115">
        <f t="shared" si="106"/>
        <v>0</v>
      </c>
      <c r="N37" s="115">
        <f t="shared" si="106"/>
        <v>1</v>
      </c>
      <c r="O37" s="115">
        <f t="shared" si="106"/>
        <v>1</v>
      </c>
      <c r="P37" s="115">
        <f t="shared" si="106"/>
        <v>0</v>
      </c>
      <c r="Q37" s="115">
        <f t="shared" si="106"/>
        <v>1</v>
      </c>
      <c r="R37" s="115">
        <f t="shared" si="106"/>
        <v>0</v>
      </c>
      <c r="S37" s="115">
        <f t="shared" si="106"/>
        <v>1</v>
      </c>
      <c r="T37" s="115">
        <f t="shared" si="106"/>
        <v>0</v>
      </c>
      <c r="U37" s="115">
        <f t="shared" si="106"/>
        <v>1</v>
      </c>
      <c r="V37" s="115">
        <f t="shared" si="106"/>
        <v>0</v>
      </c>
      <c r="W37" s="115">
        <f t="shared" si="106"/>
        <v>1</v>
      </c>
      <c r="X37" s="115">
        <f t="shared" si="106"/>
        <v>1</v>
      </c>
      <c r="Y37" s="115">
        <f t="shared" si="106"/>
        <v>0</v>
      </c>
      <c r="Z37" s="115">
        <f t="shared" si="106"/>
        <v>1</v>
      </c>
      <c r="AA37" s="132">
        <f t="shared" si="106"/>
        <v>0</v>
      </c>
      <c r="AB37" s="95"/>
      <c r="AC37" s="96"/>
      <c r="AD37" s="107"/>
      <c r="AE37" s="32"/>
      <c r="AG37" s="166"/>
      <c r="AH37" s="166"/>
      <c r="AI37" s="176"/>
    </row>
    <row r="38" spans="1:35" ht="15.75" customHeight="1" thickBot="1" x14ac:dyDescent="0.3">
      <c r="A38" s="212"/>
      <c r="B38" s="213"/>
      <c r="C38" s="217"/>
      <c r="D38" s="217"/>
      <c r="E38" s="226"/>
      <c r="F38" s="229"/>
      <c r="G38" s="248" t="s">
        <v>50</v>
      </c>
      <c r="H38" s="249"/>
      <c r="I38" s="249"/>
      <c r="J38" s="85">
        <f>J36-J37</f>
        <v>5</v>
      </c>
      <c r="K38" s="86">
        <f t="shared" ref="K38" si="107">K36-K37</f>
        <v>9</v>
      </c>
      <c r="L38" s="86">
        <f t="shared" ref="L38" si="108">L36-L37</f>
        <v>6</v>
      </c>
      <c r="M38" s="86">
        <f t="shared" ref="M38" si="109">M36-M37</f>
        <v>6</v>
      </c>
      <c r="N38" s="86">
        <f t="shared" ref="N38" si="110">N36-N37</f>
        <v>7</v>
      </c>
      <c r="O38" s="86">
        <f t="shared" ref="O38" si="111">O36-O37</f>
        <v>8</v>
      </c>
      <c r="P38" s="86">
        <f t="shared" ref="P38" si="112">P36-P37</f>
        <v>6</v>
      </c>
      <c r="Q38" s="86">
        <f t="shared" ref="Q38" si="113">Q36-Q37</f>
        <v>8</v>
      </c>
      <c r="R38" s="87">
        <f t="shared" ref="R38" si="114">R36-R37</f>
        <v>5</v>
      </c>
      <c r="S38" s="88">
        <f t="shared" ref="S38" si="115">S36-S37</f>
        <v>8</v>
      </c>
      <c r="T38" s="86">
        <f t="shared" ref="T38" si="116">T36-T37</f>
        <v>7</v>
      </c>
      <c r="U38" s="86">
        <f t="shared" ref="U38" si="117">U36-U37</f>
        <v>4</v>
      </c>
      <c r="V38" s="86">
        <f t="shared" ref="V38" si="118">V36-V37</f>
        <v>6</v>
      </c>
      <c r="W38" s="86">
        <f t="shared" ref="W38" si="119">W36-W37</f>
        <v>7</v>
      </c>
      <c r="X38" s="86">
        <f t="shared" ref="X38" si="120">X36-X37</f>
        <v>7</v>
      </c>
      <c r="Y38" s="86">
        <f t="shared" ref="Y38" si="121">Y36-Y37</f>
        <v>5</v>
      </c>
      <c r="Z38" s="86">
        <f t="shared" ref="Z38" si="122">Z36-Z37</f>
        <v>8</v>
      </c>
      <c r="AA38" s="87">
        <f t="shared" ref="AA38" si="123">AA36-AA37</f>
        <v>5</v>
      </c>
      <c r="AB38" s="97"/>
      <c r="AC38" s="58"/>
      <c r="AD38" s="107"/>
      <c r="AE38" s="32"/>
      <c r="AG38" s="166"/>
      <c r="AH38" s="166"/>
      <c r="AI38" s="176"/>
    </row>
    <row r="39" spans="1:35" ht="15.75" customHeight="1" thickBot="1" x14ac:dyDescent="0.3">
      <c r="A39" s="214"/>
      <c r="B39" s="215"/>
      <c r="C39" s="218"/>
      <c r="D39" s="218"/>
      <c r="E39" s="227"/>
      <c r="F39" s="230"/>
      <c r="G39" s="250" t="s">
        <v>26</v>
      </c>
      <c r="H39" s="251"/>
      <c r="I39" s="251"/>
      <c r="J39" s="125">
        <f>'E2'!B28</f>
        <v>6</v>
      </c>
      <c r="K39" s="125">
        <f>'E2'!C28</f>
        <v>0</v>
      </c>
      <c r="L39" s="125">
        <f>'E2'!D28</f>
        <v>1</v>
      </c>
      <c r="M39" s="125">
        <f>'E2'!E28</f>
        <v>2</v>
      </c>
      <c r="N39" s="125">
        <f>'E2'!F28</f>
        <v>0</v>
      </c>
      <c r="O39" s="125">
        <f>'E2'!G28</f>
        <v>0</v>
      </c>
      <c r="P39" s="125">
        <f>'E2'!H28</f>
        <v>2</v>
      </c>
      <c r="Q39" s="125">
        <f>'E2'!I28</f>
        <v>0</v>
      </c>
      <c r="R39" s="126">
        <f>'E2'!J28</f>
        <v>4</v>
      </c>
      <c r="S39" s="138">
        <f>'E2'!K28</f>
        <v>0</v>
      </c>
      <c r="T39" s="125">
        <f>'E2'!L28</f>
        <v>0</v>
      </c>
      <c r="U39" s="125">
        <f>'E2'!M28</f>
        <v>6</v>
      </c>
      <c r="V39" s="125">
        <f>'E2'!N28</f>
        <v>3</v>
      </c>
      <c r="W39" s="125">
        <f>'E2'!O28</f>
        <v>0</v>
      </c>
      <c r="X39" s="125">
        <f>'E2'!P28</f>
        <v>2</v>
      </c>
      <c r="Y39" s="125">
        <f>'E2'!Q28</f>
        <v>3</v>
      </c>
      <c r="Z39" s="125">
        <f>'E2'!R28</f>
        <v>0</v>
      </c>
      <c r="AA39" s="126">
        <f>'E2'!S28</f>
        <v>5</v>
      </c>
      <c r="AB39" s="127">
        <f>SUM(J39:AA39)</f>
        <v>34</v>
      </c>
      <c r="AC39" s="60">
        <f>IFERROR(RANK(AB39,AB27:AB39,4),0)</f>
        <v>1</v>
      </c>
      <c r="AD39" s="108"/>
      <c r="AE39" s="32"/>
      <c r="AG39" s="166"/>
      <c r="AH39" s="166"/>
      <c r="AI39" s="176"/>
    </row>
    <row r="40" spans="1:35" ht="15.75" customHeight="1" thickBot="1" x14ac:dyDescent="0.3">
      <c r="A40" s="89"/>
      <c r="B40" s="89"/>
      <c r="C40" s="161" t="s">
        <v>67</v>
      </c>
      <c r="D40" s="168"/>
      <c r="E40" s="142">
        <f>SMALL(E24:E39,1)</f>
        <v>16</v>
      </c>
      <c r="F40" s="90"/>
      <c r="G40" s="90"/>
      <c r="H40" s="91"/>
      <c r="I40" s="91"/>
      <c r="J40" s="159">
        <f>J39+J35+J31+J27</f>
        <v>12</v>
      </c>
      <c r="K40" s="159">
        <f t="shared" ref="K40" si="124">K39+K35+K31+K27</f>
        <v>12</v>
      </c>
      <c r="L40" s="159">
        <f t="shared" ref="L40" si="125">L39+L35+L31+L27</f>
        <v>12</v>
      </c>
      <c r="M40" s="159">
        <f t="shared" ref="M40" si="126">M39+M35+M31+M27</f>
        <v>12</v>
      </c>
      <c r="N40" s="159">
        <f t="shared" ref="N40" si="127">N39+N35+N31+N27</f>
        <v>12</v>
      </c>
      <c r="O40" s="159">
        <f t="shared" ref="O40" si="128">O39+O35+O31+O27</f>
        <v>12</v>
      </c>
      <c r="P40" s="159">
        <f t="shared" ref="P40" si="129">P39+P35+P31+P27</f>
        <v>12</v>
      </c>
      <c r="Q40" s="159">
        <f t="shared" ref="Q40" si="130">Q39+Q35+Q31+Q27</f>
        <v>12</v>
      </c>
      <c r="R40" s="159">
        <f t="shared" ref="R40" si="131">R39+R35+R31+R27</f>
        <v>12</v>
      </c>
      <c r="S40" s="159">
        <f t="shared" ref="S40" si="132">S39+S35+S31+S27</f>
        <v>12</v>
      </c>
      <c r="T40" s="159">
        <f t="shared" ref="T40" si="133">T39+T35+T31+T27</f>
        <v>12</v>
      </c>
      <c r="U40" s="159">
        <f t="shared" ref="U40" si="134">U39+U35+U31+U27</f>
        <v>12</v>
      </c>
      <c r="V40" s="159">
        <f t="shared" ref="V40" si="135">V39+V35+V31+V27</f>
        <v>12</v>
      </c>
      <c r="W40" s="159">
        <f t="shared" ref="W40" si="136">W39+W35+W31+W27</f>
        <v>12</v>
      </c>
      <c r="X40" s="159">
        <f t="shared" ref="X40" si="137">X39+X35+X31+X27</f>
        <v>12</v>
      </c>
      <c r="Y40" s="159">
        <f t="shared" ref="Y40" si="138">Y39+Y35+Y31+Y27</f>
        <v>12</v>
      </c>
      <c r="Z40" s="159">
        <f t="shared" ref="Z40" si="139">Z39+Z35+Z31+Z27</f>
        <v>12</v>
      </c>
      <c r="AA40" s="159">
        <f t="shared" ref="AA40" si="140">AA39+AA35+AA31+AA27</f>
        <v>12</v>
      </c>
      <c r="AB40" s="59"/>
      <c r="AC40" s="101"/>
      <c r="AD40" s="109"/>
      <c r="AE40" s="32"/>
    </row>
    <row r="41" spans="1:35" ht="15.75" customHeight="1" thickBot="1" x14ac:dyDescent="0.3">
      <c r="A41" s="165"/>
      <c r="B41" s="165"/>
      <c r="C41" s="152"/>
      <c r="D41" s="169"/>
      <c r="E41" s="153"/>
      <c r="F41" s="154"/>
      <c r="G41" s="154"/>
      <c r="H41" s="155"/>
      <c r="I41" s="155"/>
      <c r="J41" s="156"/>
      <c r="K41" s="156"/>
      <c r="L41" s="156"/>
      <c r="M41" s="156"/>
      <c r="N41" s="156"/>
      <c r="O41" s="156"/>
      <c r="P41" s="156"/>
      <c r="Q41" s="156"/>
      <c r="R41" s="156"/>
      <c r="S41" s="156"/>
      <c r="T41" s="156"/>
      <c r="U41" s="156"/>
      <c r="V41" s="156"/>
      <c r="W41" s="156"/>
      <c r="X41" s="156"/>
      <c r="Y41" s="156"/>
      <c r="Z41" s="156"/>
      <c r="AA41" s="156"/>
      <c r="AB41" s="157"/>
      <c r="AC41" s="156"/>
      <c r="AD41" s="158"/>
      <c r="AE41" s="32"/>
    </row>
    <row r="42" spans="1:35" ht="21.75" customHeight="1" thickBot="1" x14ac:dyDescent="0.5">
      <c r="A42" s="162" t="s">
        <v>62</v>
      </c>
      <c r="B42" s="163"/>
      <c r="C42" s="164"/>
      <c r="D42" s="252" t="s">
        <v>44</v>
      </c>
      <c r="E42" s="253"/>
      <c r="F42" s="71"/>
      <c r="G42" s="83"/>
      <c r="H42" s="72"/>
      <c r="I42" s="72" t="s">
        <v>52</v>
      </c>
      <c r="J42" s="110">
        <f>J2</f>
        <v>3</v>
      </c>
      <c r="K42" s="110">
        <f t="shared" ref="K42:AA42" si="141">K2</f>
        <v>15</v>
      </c>
      <c r="L42" s="110">
        <f t="shared" si="141"/>
        <v>7</v>
      </c>
      <c r="M42" s="110">
        <f t="shared" si="141"/>
        <v>11</v>
      </c>
      <c r="N42" s="110">
        <f t="shared" si="141"/>
        <v>9</v>
      </c>
      <c r="O42" s="110">
        <f t="shared" si="141"/>
        <v>1</v>
      </c>
      <c r="P42" s="110">
        <f t="shared" si="141"/>
        <v>17</v>
      </c>
      <c r="Q42" s="110">
        <f t="shared" si="141"/>
        <v>5</v>
      </c>
      <c r="R42" s="110">
        <f t="shared" si="141"/>
        <v>13</v>
      </c>
      <c r="S42" s="110">
        <f t="shared" si="141"/>
        <v>4</v>
      </c>
      <c r="T42" s="110">
        <f t="shared" si="141"/>
        <v>16</v>
      </c>
      <c r="U42" s="110">
        <f t="shared" si="141"/>
        <v>8</v>
      </c>
      <c r="V42" s="110">
        <f t="shared" si="141"/>
        <v>12</v>
      </c>
      <c r="W42" s="110">
        <f t="shared" si="141"/>
        <v>10</v>
      </c>
      <c r="X42" s="110">
        <f t="shared" si="141"/>
        <v>2</v>
      </c>
      <c r="Y42" s="110">
        <f t="shared" si="141"/>
        <v>18</v>
      </c>
      <c r="Z42" s="110">
        <f t="shared" si="141"/>
        <v>6</v>
      </c>
      <c r="AA42" s="110">
        <f t="shared" si="141"/>
        <v>14</v>
      </c>
      <c r="AB42" s="206" t="s">
        <v>1</v>
      </c>
      <c r="AC42" s="208" t="s">
        <v>61</v>
      </c>
      <c r="AE42" s="32"/>
    </row>
    <row r="43" spans="1:35" ht="16.5" customHeight="1" thickBot="1" x14ac:dyDescent="0.3">
      <c r="A43" s="143" t="s">
        <v>58</v>
      </c>
      <c r="B43" s="187">
        <v>3</v>
      </c>
      <c r="C43" s="144" t="s">
        <v>54</v>
      </c>
      <c r="D43" s="139" t="s">
        <v>59</v>
      </c>
      <c r="E43" s="141" t="s">
        <v>60</v>
      </c>
      <c r="F43" s="167" t="s">
        <v>49</v>
      </c>
      <c r="G43" s="80"/>
      <c r="H43" s="10" t="s">
        <v>36</v>
      </c>
      <c r="I43" s="56" t="s">
        <v>35</v>
      </c>
      <c r="J43" s="67">
        <v>1</v>
      </c>
      <c r="K43" s="68">
        <v>2</v>
      </c>
      <c r="L43" s="68">
        <v>3</v>
      </c>
      <c r="M43" s="68">
        <v>4</v>
      </c>
      <c r="N43" s="68">
        <v>5</v>
      </c>
      <c r="O43" s="68">
        <v>6</v>
      </c>
      <c r="P43" s="68">
        <v>7</v>
      </c>
      <c r="Q43" s="68">
        <v>8</v>
      </c>
      <c r="R43" s="69">
        <v>9</v>
      </c>
      <c r="S43" s="70">
        <v>10</v>
      </c>
      <c r="T43" s="68">
        <v>11</v>
      </c>
      <c r="U43" s="68">
        <v>12</v>
      </c>
      <c r="V43" s="68">
        <v>13</v>
      </c>
      <c r="W43" s="68">
        <v>14</v>
      </c>
      <c r="X43" s="68">
        <v>15</v>
      </c>
      <c r="Y43" s="68">
        <v>16</v>
      </c>
      <c r="Z43" s="68">
        <v>17</v>
      </c>
      <c r="AA43" s="69">
        <v>18</v>
      </c>
      <c r="AB43" s="207"/>
      <c r="AC43" s="209"/>
      <c r="AD43" s="105" t="s">
        <v>0</v>
      </c>
      <c r="AE43" s="32"/>
    </row>
    <row r="44" spans="1:35" ht="16.5" customHeight="1" thickBot="1" x14ac:dyDescent="0.3">
      <c r="A44" s="238" t="s">
        <v>40</v>
      </c>
      <c r="B44" s="239"/>
      <c r="C44" s="216" t="s">
        <v>68</v>
      </c>
      <c r="D44" s="216">
        <v>19.7</v>
      </c>
      <c r="E44" s="233">
        <f>ROUND($D44*($AH$26/113)+($AH$25-$AH$24),0)</f>
        <v>18</v>
      </c>
      <c r="F44" s="228">
        <f>E44-$E$60</f>
        <v>0</v>
      </c>
      <c r="G44" s="57" t="s">
        <v>0</v>
      </c>
      <c r="H44" s="79">
        <v>735547465</v>
      </c>
      <c r="I44" s="66">
        <v>734457677</v>
      </c>
      <c r="J44" s="128" t="str">
        <f t="shared" ref="J44:R44" si="142">MID($H44,J$23,1)</f>
        <v>7</v>
      </c>
      <c r="K44" s="129" t="str">
        <f t="shared" si="142"/>
        <v>3</v>
      </c>
      <c r="L44" s="129" t="str">
        <f t="shared" si="142"/>
        <v>5</v>
      </c>
      <c r="M44" s="129" t="str">
        <f t="shared" si="142"/>
        <v>5</v>
      </c>
      <c r="N44" s="129" t="str">
        <f t="shared" si="142"/>
        <v>4</v>
      </c>
      <c r="O44" s="129" t="str">
        <f t="shared" si="142"/>
        <v>7</v>
      </c>
      <c r="P44" s="129" t="str">
        <f t="shared" si="142"/>
        <v>4</v>
      </c>
      <c r="Q44" s="129" t="str">
        <f t="shared" si="142"/>
        <v>6</v>
      </c>
      <c r="R44" s="130" t="str">
        <f t="shared" si="142"/>
        <v>5</v>
      </c>
      <c r="S44" s="134" t="str">
        <f t="shared" ref="S44:AA44" si="143">MID($I44,J$23,1)</f>
        <v>7</v>
      </c>
      <c r="T44" s="129" t="str">
        <f t="shared" si="143"/>
        <v>3</v>
      </c>
      <c r="U44" s="129" t="str">
        <f t="shared" si="143"/>
        <v>4</v>
      </c>
      <c r="V44" s="129" t="str">
        <f t="shared" si="143"/>
        <v>4</v>
      </c>
      <c r="W44" s="129" t="str">
        <f t="shared" si="143"/>
        <v>5</v>
      </c>
      <c r="X44" s="129" t="str">
        <f t="shared" si="143"/>
        <v>7</v>
      </c>
      <c r="Y44" s="129" t="str">
        <f t="shared" si="143"/>
        <v>6</v>
      </c>
      <c r="Z44" s="129" t="str">
        <f t="shared" si="143"/>
        <v>7</v>
      </c>
      <c r="AA44" s="130" t="str">
        <f t="shared" si="143"/>
        <v>7</v>
      </c>
      <c r="AB44" s="113"/>
      <c r="AC44" s="102"/>
      <c r="AD44" s="106">
        <f>J44+K44+L44+M44+N44+O44+P44+Q44+R44+S44+T44+U44+V44+W44+X44+Y44+Z44+AA44</f>
        <v>96</v>
      </c>
      <c r="AE44" s="32"/>
    </row>
    <row r="45" spans="1:35" ht="18.75" customHeight="1" thickBot="1" x14ac:dyDescent="0.3">
      <c r="A45" s="240"/>
      <c r="B45" s="241"/>
      <c r="C45" s="217"/>
      <c r="D45" s="217"/>
      <c r="E45" s="234"/>
      <c r="F45" s="229"/>
      <c r="G45" s="244" t="s">
        <v>53</v>
      </c>
      <c r="H45" s="245"/>
      <c r="I45" s="245"/>
      <c r="J45" s="131">
        <f t="shared" ref="J45:AA45" si="144">IF(($F44+0.5)&gt;(J$22),1,0)</f>
        <v>0</v>
      </c>
      <c r="K45" s="115">
        <f t="shared" si="144"/>
        <v>0</v>
      </c>
      <c r="L45" s="115">
        <f t="shared" si="144"/>
        <v>0</v>
      </c>
      <c r="M45" s="115">
        <f t="shared" si="144"/>
        <v>0</v>
      </c>
      <c r="N45" s="115">
        <f t="shared" si="144"/>
        <v>0</v>
      </c>
      <c r="O45" s="115">
        <f t="shared" si="144"/>
        <v>0</v>
      </c>
      <c r="P45" s="115">
        <f t="shared" si="144"/>
        <v>0</v>
      </c>
      <c r="Q45" s="115">
        <f t="shared" si="144"/>
        <v>0</v>
      </c>
      <c r="R45" s="115">
        <f t="shared" si="144"/>
        <v>0</v>
      </c>
      <c r="S45" s="115">
        <f t="shared" si="144"/>
        <v>0</v>
      </c>
      <c r="T45" s="115">
        <f t="shared" si="144"/>
        <v>0</v>
      </c>
      <c r="U45" s="115">
        <f t="shared" si="144"/>
        <v>0</v>
      </c>
      <c r="V45" s="115">
        <f t="shared" si="144"/>
        <v>0</v>
      </c>
      <c r="W45" s="115">
        <f t="shared" si="144"/>
        <v>0</v>
      </c>
      <c r="X45" s="115">
        <f t="shared" si="144"/>
        <v>0</v>
      </c>
      <c r="Y45" s="115">
        <f t="shared" si="144"/>
        <v>0</v>
      </c>
      <c r="Z45" s="115">
        <f t="shared" si="144"/>
        <v>0</v>
      </c>
      <c r="AA45" s="132">
        <f t="shared" si="144"/>
        <v>0</v>
      </c>
      <c r="AB45" s="74"/>
      <c r="AC45" s="75"/>
      <c r="AD45" s="107"/>
      <c r="AE45" s="32"/>
    </row>
    <row r="46" spans="1:35" ht="15" customHeight="1" thickBot="1" x14ac:dyDescent="0.3">
      <c r="A46" s="240"/>
      <c r="B46" s="241"/>
      <c r="C46" s="217"/>
      <c r="D46" s="217"/>
      <c r="E46" s="234"/>
      <c r="F46" s="229"/>
      <c r="G46" s="194" t="s">
        <v>50</v>
      </c>
      <c r="H46" s="195"/>
      <c r="I46" s="195"/>
      <c r="J46" s="85">
        <f t="shared" ref="J46:AA46" si="145">J44-J45</f>
        <v>7</v>
      </c>
      <c r="K46" s="86">
        <f t="shared" si="145"/>
        <v>3</v>
      </c>
      <c r="L46" s="86">
        <f t="shared" si="145"/>
        <v>5</v>
      </c>
      <c r="M46" s="86">
        <f t="shared" si="145"/>
        <v>5</v>
      </c>
      <c r="N46" s="86">
        <f t="shared" si="145"/>
        <v>4</v>
      </c>
      <c r="O46" s="86">
        <f t="shared" si="145"/>
        <v>7</v>
      </c>
      <c r="P46" s="86">
        <f t="shared" si="145"/>
        <v>4</v>
      </c>
      <c r="Q46" s="86">
        <f t="shared" si="145"/>
        <v>6</v>
      </c>
      <c r="R46" s="87">
        <f t="shared" si="145"/>
        <v>5</v>
      </c>
      <c r="S46" s="88">
        <f t="shared" si="145"/>
        <v>7</v>
      </c>
      <c r="T46" s="86">
        <f t="shared" si="145"/>
        <v>3</v>
      </c>
      <c r="U46" s="86">
        <f t="shared" si="145"/>
        <v>4</v>
      </c>
      <c r="V46" s="86">
        <f t="shared" si="145"/>
        <v>4</v>
      </c>
      <c r="W46" s="86">
        <f t="shared" si="145"/>
        <v>5</v>
      </c>
      <c r="X46" s="86">
        <f t="shared" si="145"/>
        <v>7</v>
      </c>
      <c r="Y46" s="86">
        <f t="shared" si="145"/>
        <v>6</v>
      </c>
      <c r="Z46" s="86">
        <f t="shared" si="145"/>
        <v>7</v>
      </c>
      <c r="AA46" s="87">
        <f t="shared" si="145"/>
        <v>7</v>
      </c>
      <c r="AB46" s="94"/>
      <c r="AC46" s="58"/>
      <c r="AD46" s="107"/>
      <c r="AE46" s="32"/>
    </row>
    <row r="47" spans="1:35" ht="15.75" customHeight="1" thickBot="1" x14ac:dyDescent="0.3">
      <c r="A47" s="242"/>
      <c r="B47" s="243"/>
      <c r="C47" s="218"/>
      <c r="D47" s="218"/>
      <c r="E47" s="235"/>
      <c r="F47" s="230"/>
      <c r="G47" s="196" t="s">
        <v>26</v>
      </c>
      <c r="H47" s="197"/>
      <c r="I47" s="197"/>
      <c r="J47" s="117">
        <f>'E3'!B25</f>
        <v>4</v>
      </c>
      <c r="K47" s="117">
        <f>'E3'!C25</f>
        <v>5</v>
      </c>
      <c r="L47" s="117">
        <f>'E3'!D25</f>
        <v>4</v>
      </c>
      <c r="M47" s="117">
        <f>'E3'!E25</f>
        <v>5</v>
      </c>
      <c r="N47" s="117">
        <f>'E3'!F25</f>
        <v>6</v>
      </c>
      <c r="O47" s="117">
        <f>'E3'!G25</f>
        <v>4</v>
      </c>
      <c r="P47" s="117">
        <f>'E3'!H25</f>
        <v>6</v>
      </c>
      <c r="Q47" s="117">
        <f>'E3'!I25</f>
        <v>3</v>
      </c>
      <c r="R47" s="117">
        <f>'E3'!J25</f>
        <v>3</v>
      </c>
      <c r="S47" s="117">
        <f>'E3'!K25</f>
        <v>2</v>
      </c>
      <c r="T47" s="117">
        <f>'E3'!L25</f>
        <v>4</v>
      </c>
      <c r="U47" s="117">
        <f>'E3'!M25</f>
        <v>6</v>
      </c>
      <c r="V47" s="117">
        <f>'E3'!N25</f>
        <v>4</v>
      </c>
      <c r="W47" s="117">
        <f>'E3'!O25</f>
        <v>2</v>
      </c>
      <c r="X47" s="117">
        <f>'E3'!P25</f>
        <v>4</v>
      </c>
      <c r="Y47" s="117">
        <f>'E3'!Q25</f>
        <v>2</v>
      </c>
      <c r="Z47" s="117">
        <f>'E3'!R25</f>
        <v>2</v>
      </c>
      <c r="AA47" s="117">
        <f>'E3'!S25</f>
        <v>0</v>
      </c>
      <c r="AB47" s="127">
        <f>SUM(J47:AA47)</f>
        <v>66</v>
      </c>
      <c r="AC47" s="60">
        <f>IFERROR(RANK(AB47,AB47:AB59,4),0)</f>
        <v>4</v>
      </c>
      <c r="AD47" s="108"/>
      <c r="AE47" s="32"/>
    </row>
    <row r="48" spans="1:35" ht="15.75" customHeight="1" thickBot="1" x14ac:dyDescent="0.3">
      <c r="A48" s="219" t="s">
        <v>41</v>
      </c>
      <c r="B48" s="220"/>
      <c r="C48" s="216" t="s">
        <v>69</v>
      </c>
      <c r="D48" s="216">
        <v>23.8</v>
      </c>
      <c r="E48" s="233">
        <f t="shared" ref="E48:E59" si="146">ROUND($D48*($AH$26/113)+($AH$25-$AH$24),0)</f>
        <v>22</v>
      </c>
      <c r="F48" s="228">
        <f t="shared" ref="F48" si="147">E48-$E$60</f>
        <v>4</v>
      </c>
      <c r="G48" s="98" t="s">
        <v>0</v>
      </c>
      <c r="H48" s="79">
        <v>937957595</v>
      </c>
      <c r="I48" s="66">
        <v>747447574</v>
      </c>
      <c r="J48" s="84" t="str">
        <f t="shared" ref="J48:R48" si="148">MID($H48,J$23,1)</f>
        <v>9</v>
      </c>
      <c r="K48" s="116" t="str">
        <f t="shared" si="148"/>
        <v>3</v>
      </c>
      <c r="L48" s="116" t="str">
        <f t="shared" si="148"/>
        <v>7</v>
      </c>
      <c r="M48" s="116" t="str">
        <f t="shared" si="148"/>
        <v>9</v>
      </c>
      <c r="N48" s="116" t="str">
        <f t="shared" si="148"/>
        <v>5</v>
      </c>
      <c r="O48" s="116" t="str">
        <f t="shared" si="148"/>
        <v>7</v>
      </c>
      <c r="P48" s="116" t="str">
        <f t="shared" si="148"/>
        <v>5</v>
      </c>
      <c r="Q48" s="116" t="str">
        <f t="shared" si="148"/>
        <v>9</v>
      </c>
      <c r="R48" s="133" t="str">
        <f t="shared" si="148"/>
        <v>5</v>
      </c>
      <c r="S48" s="135" t="str">
        <f t="shared" ref="S48:AA48" si="149">MID($I48,J$23,1)</f>
        <v>7</v>
      </c>
      <c r="T48" s="116" t="str">
        <f t="shared" si="149"/>
        <v>4</v>
      </c>
      <c r="U48" s="116" t="str">
        <f t="shared" si="149"/>
        <v>7</v>
      </c>
      <c r="V48" s="116" t="str">
        <f t="shared" si="149"/>
        <v>4</v>
      </c>
      <c r="W48" s="116" t="str">
        <f t="shared" si="149"/>
        <v>4</v>
      </c>
      <c r="X48" s="116" t="str">
        <f t="shared" si="149"/>
        <v>7</v>
      </c>
      <c r="Y48" s="116" t="str">
        <f t="shared" si="149"/>
        <v>5</v>
      </c>
      <c r="Z48" s="116" t="str">
        <f t="shared" si="149"/>
        <v>7</v>
      </c>
      <c r="AA48" s="133" t="str">
        <f t="shared" si="149"/>
        <v>4</v>
      </c>
      <c r="AB48" s="114"/>
      <c r="AC48" s="104"/>
      <c r="AD48" s="106">
        <f>J48+K48+L48+M48+N48+O48+P48+Q48+R48+S48+T48+U48+V48+W48+X48+Y48+Z48+AA48</f>
        <v>108</v>
      </c>
      <c r="AE48" s="32"/>
    </row>
    <row r="49" spans="1:31" ht="15.75" customHeight="1" thickBot="1" x14ac:dyDescent="0.3">
      <c r="A49" s="221"/>
      <c r="B49" s="222"/>
      <c r="C49" s="217"/>
      <c r="D49" s="217"/>
      <c r="E49" s="234"/>
      <c r="F49" s="229"/>
      <c r="G49" s="236" t="s">
        <v>53</v>
      </c>
      <c r="H49" s="237"/>
      <c r="I49" s="237"/>
      <c r="J49" s="131">
        <f t="shared" ref="J49:AA49" si="150">IF(($F48+0.5)&gt;(J$22),1,0)</f>
        <v>1</v>
      </c>
      <c r="K49" s="115">
        <f t="shared" si="150"/>
        <v>0</v>
      </c>
      <c r="L49" s="115">
        <f t="shared" si="150"/>
        <v>0</v>
      </c>
      <c r="M49" s="115">
        <f t="shared" si="150"/>
        <v>0</v>
      </c>
      <c r="N49" s="115">
        <f t="shared" si="150"/>
        <v>0</v>
      </c>
      <c r="O49" s="115">
        <f t="shared" si="150"/>
        <v>1</v>
      </c>
      <c r="P49" s="115">
        <f t="shared" si="150"/>
        <v>0</v>
      </c>
      <c r="Q49" s="115">
        <f t="shared" si="150"/>
        <v>0</v>
      </c>
      <c r="R49" s="115">
        <f t="shared" si="150"/>
        <v>0</v>
      </c>
      <c r="S49" s="115">
        <f t="shared" si="150"/>
        <v>1</v>
      </c>
      <c r="T49" s="115">
        <f t="shared" si="150"/>
        <v>0</v>
      </c>
      <c r="U49" s="115">
        <f t="shared" si="150"/>
        <v>0</v>
      </c>
      <c r="V49" s="115">
        <f t="shared" si="150"/>
        <v>0</v>
      </c>
      <c r="W49" s="115">
        <f t="shared" si="150"/>
        <v>0</v>
      </c>
      <c r="X49" s="115">
        <f t="shared" si="150"/>
        <v>1</v>
      </c>
      <c r="Y49" s="115">
        <f t="shared" si="150"/>
        <v>0</v>
      </c>
      <c r="Z49" s="115">
        <f t="shared" si="150"/>
        <v>0</v>
      </c>
      <c r="AA49" s="132">
        <f t="shared" si="150"/>
        <v>0</v>
      </c>
      <c r="AB49" s="95"/>
      <c r="AC49" s="96"/>
      <c r="AD49" s="107"/>
      <c r="AE49" s="32"/>
    </row>
    <row r="50" spans="1:31" ht="15.75" customHeight="1" thickBot="1" x14ac:dyDescent="0.3">
      <c r="A50" s="221"/>
      <c r="B50" s="222"/>
      <c r="C50" s="217"/>
      <c r="D50" s="217"/>
      <c r="E50" s="234"/>
      <c r="F50" s="229"/>
      <c r="G50" s="198" t="s">
        <v>50</v>
      </c>
      <c r="H50" s="199"/>
      <c r="I50" s="199"/>
      <c r="J50" s="85">
        <f t="shared" ref="J50:AA50" si="151">J48-J49</f>
        <v>8</v>
      </c>
      <c r="K50" s="86">
        <f t="shared" si="151"/>
        <v>3</v>
      </c>
      <c r="L50" s="86">
        <f t="shared" si="151"/>
        <v>7</v>
      </c>
      <c r="M50" s="86">
        <f t="shared" si="151"/>
        <v>9</v>
      </c>
      <c r="N50" s="86">
        <f t="shared" si="151"/>
        <v>5</v>
      </c>
      <c r="O50" s="86">
        <f t="shared" si="151"/>
        <v>6</v>
      </c>
      <c r="P50" s="86">
        <f t="shared" si="151"/>
        <v>5</v>
      </c>
      <c r="Q50" s="86">
        <f t="shared" si="151"/>
        <v>9</v>
      </c>
      <c r="R50" s="87">
        <f t="shared" si="151"/>
        <v>5</v>
      </c>
      <c r="S50" s="88">
        <f t="shared" si="151"/>
        <v>6</v>
      </c>
      <c r="T50" s="86">
        <f t="shared" si="151"/>
        <v>4</v>
      </c>
      <c r="U50" s="86">
        <f t="shared" si="151"/>
        <v>7</v>
      </c>
      <c r="V50" s="86">
        <f t="shared" si="151"/>
        <v>4</v>
      </c>
      <c r="W50" s="86">
        <f t="shared" si="151"/>
        <v>4</v>
      </c>
      <c r="X50" s="86">
        <f t="shared" si="151"/>
        <v>6</v>
      </c>
      <c r="Y50" s="86">
        <f t="shared" si="151"/>
        <v>5</v>
      </c>
      <c r="Z50" s="86">
        <f t="shared" si="151"/>
        <v>7</v>
      </c>
      <c r="AA50" s="87">
        <f t="shared" si="151"/>
        <v>4</v>
      </c>
      <c r="AB50" s="97"/>
      <c r="AC50" s="58"/>
      <c r="AD50" s="107"/>
      <c r="AE50" s="32"/>
    </row>
    <row r="51" spans="1:31" ht="15.75" customHeight="1" thickBot="1" x14ac:dyDescent="0.3">
      <c r="A51" s="223"/>
      <c r="B51" s="224"/>
      <c r="C51" s="218"/>
      <c r="D51" s="218"/>
      <c r="E51" s="235"/>
      <c r="F51" s="230"/>
      <c r="G51" s="200" t="s">
        <v>26</v>
      </c>
      <c r="H51" s="201"/>
      <c r="I51" s="201"/>
      <c r="J51" s="121">
        <f>'E3'!B26</f>
        <v>0</v>
      </c>
      <c r="K51" s="121">
        <f>'E3'!C26</f>
        <v>5</v>
      </c>
      <c r="L51" s="121">
        <f>'E3'!D26</f>
        <v>2</v>
      </c>
      <c r="M51" s="121">
        <f>'E3'!E26</f>
        <v>0</v>
      </c>
      <c r="N51" s="121">
        <f>'E3'!F26</f>
        <v>2</v>
      </c>
      <c r="O51" s="121">
        <f>'E3'!G26</f>
        <v>6</v>
      </c>
      <c r="P51" s="121">
        <f>'E3'!H26</f>
        <v>2</v>
      </c>
      <c r="Q51" s="121">
        <f>'E3'!I26</f>
        <v>0</v>
      </c>
      <c r="R51" s="121">
        <f>'E3'!J26</f>
        <v>3</v>
      </c>
      <c r="S51" s="121">
        <f>'E3'!K26</f>
        <v>4</v>
      </c>
      <c r="T51" s="121">
        <f>'E3'!L26</f>
        <v>2</v>
      </c>
      <c r="U51" s="121">
        <f>'E3'!M26</f>
        <v>0</v>
      </c>
      <c r="V51" s="121">
        <f>'E3'!N26</f>
        <v>4</v>
      </c>
      <c r="W51" s="121">
        <f>'E3'!O26</f>
        <v>6</v>
      </c>
      <c r="X51" s="121">
        <f>'E3'!P26</f>
        <v>6</v>
      </c>
      <c r="Y51" s="121">
        <f>'E3'!Q26</f>
        <v>4</v>
      </c>
      <c r="Z51" s="121">
        <f>'E3'!R26</f>
        <v>2</v>
      </c>
      <c r="AA51" s="121">
        <f>'E3'!S26</f>
        <v>5</v>
      </c>
      <c r="AB51" s="127">
        <f>SUM(J51:AA51)</f>
        <v>53</v>
      </c>
      <c r="AC51" s="60">
        <f>IFERROR(RANK(AB51,AB47:AB59,4),0)</f>
        <v>2</v>
      </c>
      <c r="AD51" s="108"/>
      <c r="AE51" s="32"/>
    </row>
    <row r="52" spans="1:31" ht="15.75" customHeight="1" thickBot="1" x14ac:dyDescent="0.3">
      <c r="A52" s="254" t="s">
        <v>42</v>
      </c>
      <c r="B52" s="255"/>
      <c r="C52" s="216" t="s">
        <v>87</v>
      </c>
      <c r="D52" s="216">
        <v>26.4</v>
      </c>
      <c r="E52" s="233">
        <f t="shared" ref="E52:E59" si="152">ROUND($D52*($AH$26/113)+($AH$25-$AH$24),0)</f>
        <v>25</v>
      </c>
      <c r="F52" s="228">
        <f t="shared" ref="F52" si="153">E52-$E$60</f>
        <v>7</v>
      </c>
      <c r="G52" s="99" t="s">
        <v>0</v>
      </c>
      <c r="H52" s="93">
        <v>865659576</v>
      </c>
      <c r="I52" s="92">
        <v>735559686</v>
      </c>
      <c r="J52" s="84" t="str">
        <f t="shared" ref="J52:R52" si="154">MID($H52,J$23,1)</f>
        <v>8</v>
      </c>
      <c r="K52" s="116" t="str">
        <f t="shared" si="154"/>
        <v>6</v>
      </c>
      <c r="L52" s="116" t="str">
        <f t="shared" si="154"/>
        <v>5</v>
      </c>
      <c r="M52" s="116" t="str">
        <f t="shared" si="154"/>
        <v>6</v>
      </c>
      <c r="N52" s="116" t="str">
        <f t="shared" si="154"/>
        <v>5</v>
      </c>
      <c r="O52" s="116" t="str">
        <f t="shared" si="154"/>
        <v>9</v>
      </c>
      <c r="P52" s="116" t="str">
        <f t="shared" si="154"/>
        <v>5</v>
      </c>
      <c r="Q52" s="116" t="str">
        <f t="shared" si="154"/>
        <v>7</v>
      </c>
      <c r="R52" s="133" t="str">
        <f t="shared" si="154"/>
        <v>6</v>
      </c>
      <c r="S52" s="135" t="str">
        <f t="shared" ref="S52:AA52" si="155">MID($I52,J$23,1)</f>
        <v>7</v>
      </c>
      <c r="T52" s="116" t="str">
        <f t="shared" si="155"/>
        <v>3</v>
      </c>
      <c r="U52" s="116" t="str">
        <f t="shared" si="155"/>
        <v>5</v>
      </c>
      <c r="V52" s="116" t="str">
        <f t="shared" si="155"/>
        <v>5</v>
      </c>
      <c r="W52" s="116" t="str">
        <f t="shared" si="155"/>
        <v>5</v>
      </c>
      <c r="X52" s="116" t="str">
        <f t="shared" si="155"/>
        <v>9</v>
      </c>
      <c r="Y52" s="116" t="str">
        <f t="shared" si="155"/>
        <v>6</v>
      </c>
      <c r="Z52" s="116" t="str">
        <f t="shared" si="155"/>
        <v>8</v>
      </c>
      <c r="AA52" s="133" t="str">
        <f t="shared" si="155"/>
        <v>6</v>
      </c>
      <c r="AB52" s="114"/>
      <c r="AC52" s="104"/>
      <c r="AD52" s="106">
        <f>J52+K52+L52+M52+N52+O52+P52+Q52+R52+S52+T52+U52+V52+W52+X52+Y52+Z52+AA52</f>
        <v>111</v>
      </c>
      <c r="AE52" s="32"/>
    </row>
    <row r="53" spans="1:31" ht="15.75" customHeight="1" thickBot="1" x14ac:dyDescent="0.3">
      <c r="A53" s="256"/>
      <c r="B53" s="257"/>
      <c r="C53" s="217"/>
      <c r="D53" s="217"/>
      <c r="E53" s="234"/>
      <c r="F53" s="229"/>
      <c r="G53" s="231" t="s">
        <v>53</v>
      </c>
      <c r="H53" s="232"/>
      <c r="I53" s="232"/>
      <c r="J53" s="131">
        <f t="shared" ref="J53:AA53" si="156">IF(($F52+0.5)&gt;(J$22),1,0)</f>
        <v>1</v>
      </c>
      <c r="K53" s="115">
        <f t="shared" si="156"/>
        <v>0</v>
      </c>
      <c r="L53" s="115">
        <f t="shared" si="156"/>
        <v>1</v>
      </c>
      <c r="M53" s="115">
        <f t="shared" si="156"/>
        <v>0</v>
      </c>
      <c r="N53" s="115">
        <f t="shared" si="156"/>
        <v>0</v>
      </c>
      <c r="O53" s="115">
        <f t="shared" si="156"/>
        <v>1</v>
      </c>
      <c r="P53" s="115">
        <f t="shared" si="156"/>
        <v>0</v>
      </c>
      <c r="Q53" s="115">
        <f t="shared" si="156"/>
        <v>1</v>
      </c>
      <c r="R53" s="115">
        <f t="shared" si="156"/>
        <v>0</v>
      </c>
      <c r="S53" s="115">
        <f t="shared" si="156"/>
        <v>1</v>
      </c>
      <c r="T53" s="115">
        <f t="shared" si="156"/>
        <v>0</v>
      </c>
      <c r="U53" s="115">
        <f t="shared" si="156"/>
        <v>0</v>
      </c>
      <c r="V53" s="115">
        <f t="shared" si="156"/>
        <v>0</v>
      </c>
      <c r="W53" s="115">
        <f t="shared" si="156"/>
        <v>0</v>
      </c>
      <c r="X53" s="115">
        <f t="shared" si="156"/>
        <v>1</v>
      </c>
      <c r="Y53" s="115">
        <f t="shared" si="156"/>
        <v>0</v>
      </c>
      <c r="Z53" s="115">
        <f t="shared" si="156"/>
        <v>1</v>
      </c>
      <c r="AA53" s="132">
        <f t="shared" si="156"/>
        <v>0</v>
      </c>
      <c r="AB53" s="95"/>
      <c r="AC53" s="96"/>
      <c r="AD53" s="107"/>
      <c r="AE53" s="32"/>
    </row>
    <row r="54" spans="1:31" ht="15.75" customHeight="1" thickBot="1" x14ac:dyDescent="0.3">
      <c r="A54" s="256"/>
      <c r="B54" s="257"/>
      <c r="C54" s="217"/>
      <c r="D54" s="217"/>
      <c r="E54" s="234"/>
      <c r="F54" s="229"/>
      <c r="G54" s="202" t="s">
        <v>50</v>
      </c>
      <c r="H54" s="203"/>
      <c r="I54" s="203"/>
      <c r="J54" s="85">
        <f t="shared" ref="J54:AA54" si="157">J52-J53</f>
        <v>7</v>
      </c>
      <c r="K54" s="86">
        <f t="shared" si="157"/>
        <v>6</v>
      </c>
      <c r="L54" s="86">
        <f t="shared" si="157"/>
        <v>4</v>
      </c>
      <c r="M54" s="86">
        <f t="shared" si="157"/>
        <v>6</v>
      </c>
      <c r="N54" s="86">
        <f t="shared" si="157"/>
        <v>5</v>
      </c>
      <c r="O54" s="86">
        <f t="shared" si="157"/>
        <v>8</v>
      </c>
      <c r="P54" s="86">
        <f t="shared" si="157"/>
        <v>5</v>
      </c>
      <c r="Q54" s="86">
        <f t="shared" si="157"/>
        <v>6</v>
      </c>
      <c r="R54" s="87">
        <f t="shared" si="157"/>
        <v>6</v>
      </c>
      <c r="S54" s="88">
        <f t="shared" si="157"/>
        <v>6</v>
      </c>
      <c r="T54" s="86">
        <f t="shared" si="157"/>
        <v>3</v>
      </c>
      <c r="U54" s="86">
        <f t="shared" si="157"/>
        <v>5</v>
      </c>
      <c r="V54" s="86">
        <f t="shared" si="157"/>
        <v>5</v>
      </c>
      <c r="W54" s="86">
        <f t="shared" si="157"/>
        <v>5</v>
      </c>
      <c r="X54" s="86">
        <f t="shared" si="157"/>
        <v>8</v>
      </c>
      <c r="Y54" s="86">
        <f t="shared" si="157"/>
        <v>6</v>
      </c>
      <c r="Z54" s="86">
        <f t="shared" si="157"/>
        <v>7</v>
      </c>
      <c r="AA54" s="87">
        <f t="shared" si="157"/>
        <v>6</v>
      </c>
      <c r="AB54" s="97"/>
      <c r="AC54" s="58"/>
      <c r="AD54" s="107"/>
      <c r="AE54" s="32"/>
    </row>
    <row r="55" spans="1:31" ht="15.75" customHeight="1" thickBot="1" x14ac:dyDescent="0.3">
      <c r="A55" s="258"/>
      <c r="B55" s="259"/>
      <c r="C55" s="218"/>
      <c r="D55" s="218"/>
      <c r="E55" s="235"/>
      <c r="F55" s="230"/>
      <c r="G55" s="204" t="s">
        <v>26</v>
      </c>
      <c r="H55" s="205"/>
      <c r="I55" s="205"/>
      <c r="J55" s="123">
        <f>'E3'!B27</f>
        <v>4</v>
      </c>
      <c r="K55" s="123">
        <f>'E3'!C27</f>
        <v>1</v>
      </c>
      <c r="L55" s="123">
        <f>'E3'!D27</f>
        <v>6</v>
      </c>
      <c r="M55" s="123">
        <f>'E3'!E27</f>
        <v>2</v>
      </c>
      <c r="N55" s="123">
        <f>'E3'!F27</f>
        <v>2</v>
      </c>
      <c r="O55" s="123">
        <f>'E3'!G27</f>
        <v>1</v>
      </c>
      <c r="P55" s="123">
        <f>'E3'!H27</f>
        <v>2</v>
      </c>
      <c r="Q55" s="123">
        <f>'E3'!I27</f>
        <v>3</v>
      </c>
      <c r="R55" s="123">
        <f>'E3'!J27</f>
        <v>0</v>
      </c>
      <c r="S55" s="123">
        <f>'E3'!K27</f>
        <v>4</v>
      </c>
      <c r="T55" s="123">
        <f>'E3'!L27</f>
        <v>4</v>
      </c>
      <c r="U55" s="123">
        <f>'E3'!M27</f>
        <v>4</v>
      </c>
      <c r="V55" s="123">
        <f>'E3'!N27</f>
        <v>0</v>
      </c>
      <c r="W55" s="123">
        <f>'E3'!O27</f>
        <v>2</v>
      </c>
      <c r="X55" s="123">
        <f>'E3'!P27</f>
        <v>1</v>
      </c>
      <c r="Y55" s="123">
        <f>'E3'!Q27</f>
        <v>2</v>
      </c>
      <c r="Z55" s="123">
        <f>'E3'!R27</f>
        <v>2</v>
      </c>
      <c r="AA55" s="123">
        <f>'E3'!S27</f>
        <v>2</v>
      </c>
      <c r="AB55" s="127">
        <f>SUM(J55:AA55)</f>
        <v>42</v>
      </c>
      <c r="AC55" s="60">
        <f>IFERROR(RANK(AB55,AB47:AB59,4),0)</f>
        <v>1</v>
      </c>
      <c r="AD55" s="108"/>
      <c r="AE55" s="32"/>
    </row>
    <row r="56" spans="1:31" ht="15.75" customHeight="1" thickBot="1" x14ac:dyDescent="0.3">
      <c r="A56" s="210" t="s">
        <v>43</v>
      </c>
      <c r="B56" s="211"/>
      <c r="C56" s="216" t="s">
        <v>88</v>
      </c>
      <c r="D56" s="216">
        <v>22.1</v>
      </c>
      <c r="E56" s="233">
        <f t="shared" ref="E56:E59" si="158">ROUND($D56*($AH$26/113)+($AH$25-$AH$24),0)</f>
        <v>20</v>
      </c>
      <c r="F56" s="228">
        <f t="shared" ref="F56" si="159">E56-$E$60</f>
        <v>2</v>
      </c>
      <c r="G56" s="100" t="s">
        <v>0</v>
      </c>
      <c r="H56" s="79">
        <v>768559554</v>
      </c>
      <c r="I56" s="66">
        <v>746459564</v>
      </c>
      <c r="J56" s="84" t="str">
        <f t="shared" ref="J56:R56" si="160">MID($H56,J$23,1)</f>
        <v>7</v>
      </c>
      <c r="K56" s="116" t="str">
        <f t="shared" si="160"/>
        <v>6</v>
      </c>
      <c r="L56" s="116" t="str">
        <f t="shared" si="160"/>
        <v>8</v>
      </c>
      <c r="M56" s="116" t="str">
        <f t="shared" si="160"/>
        <v>5</v>
      </c>
      <c r="N56" s="116" t="str">
        <f t="shared" si="160"/>
        <v>5</v>
      </c>
      <c r="O56" s="116" t="str">
        <f t="shared" si="160"/>
        <v>9</v>
      </c>
      <c r="P56" s="116" t="str">
        <f t="shared" si="160"/>
        <v>5</v>
      </c>
      <c r="Q56" s="116" t="str">
        <f t="shared" si="160"/>
        <v>5</v>
      </c>
      <c r="R56" s="133" t="str">
        <f t="shared" si="160"/>
        <v>4</v>
      </c>
      <c r="S56" s="135" t="str">
        <f t="shared" ref="S56:AA56" si="161">MID($I56,J$23,1)</f>
        <v>7</v>
      </c>
      <c r="T56" s="116" t="str">
        <f t="shared" si="161"/>
        <v>4</v>
      </c>
      <c r="U56" s="116" t="str">
        <f t="shared" si="161"/>
        <v>6</v>
      </c>
      <c r="V56" s="116" t="str">
        <f t="shared" si="161"/>
        <v>4</v>
      </c>
      <c r="W56" s="116" t="str">
        <f t="shared" si="161"/>
        <v>5</v>
      </c>
      <c r="X56" s="116" t="str">
        <f t="shared" si="161"/>
        <v>9</v>
      </c>
      <c r="Y56" s="116" t="str">
        <f t="shared" si="161"/>
        <v>5</v>
      </c>
      <c r="Z56" s="116" t="str">
        <f t="shared" si="161"/>
        <v>6</v>
      </c>
      <c r="AA56" s="133" t="str">
        <f t="shared" si="161"/>
        <v>4</v>
      </c>
      <c r="AB56" s="114"/>
      <c r="AC56" s="104"/>
      <c r="AD56" s="106">
        <f>J56+K56+L56+M56+N56+O56+P56+Q56+R56+S56+T56+U56+V56+W56+X56+Y56+Z56+AA56</f>
        <v>104</v>
      </c>
      <c r="AE56" s="32"/>
    </row>
    <row r="57" spans="1:31" ht="15.75" customHeight="1" thickBot="1" x14ac:dyDescent="0.3">
      <c r="A57" s="212"/>
      <c r="B57" s="213"/>
      <c r="C57" s="217"/>
      <c r="D57" s="217"/>
      <c r="E57" s="234"/>
      <c r="F57" s="229"/>
      <c r="G57" s="246" t="s">
        <v>53</v>
      </c>
      <c r="H57" s="247"/>
      <c r="I57" s="247"/>
      <c r="J57" s="131">
        <f t="shared" ref="J57:AA57" si="162">IF(($F56+0.5)&gt;(J$22),1,0)</f>
        <v>0</v>
      </c>
      <c r="K57" s="115">
        <f t="shared" si="162"/>
        <v>0</v>
      </c>
      <c r="L57" s="115">
        <f t="shared" si="162"/>
        <v>0</v>
      </c>
      <c r="M57" s="115">
        <f t="shared" si="162"/>
        <v>0</v>
      </c>
      <c r="N57" s="115">
        <f t="shared" si="162"/>
        <v>0</v>
      </c>
      <c r="O57" s="115">
        <f t="shared" si="162"/>
        <v>1</v>
      </c>
      <c r="P57" s="115">
        <f t="shared" si="162"/>
        <v>0</v>
      </c>
      <c r="Q57" s="115">
        <f t="shared" si="162"/>
        <v>0</v>
      </c>
      <c r="R57" s="115">
        <f t="shared" si="162"/>
        <v>0</v>
      </c>
      <c r="S57" s="115">
        <f t="shared" si="162"/>
        <v>0</v>
      </c>
      <c r="T57" s="115">
        <f t="shared" si="162"/>
        <v>0</v>
      </c>
      <c r="U57" s="115">
        <f t="shared" si="162"/>
        <v>0</v>
      </c>
      <c r="V57" s="115">
        <f t="shared" si="162"/>
        <v>0</v>
      </c>
      <c r="W57" s="115">
        <f t="shared" si="162"/>
        <v>0</v>
      </c>
      <c r="X57" s="115">
        <f t="shared" si="162"/>
        <v>1</v>
      </c>
      <c r="Y57" s="115">
        <f t="shared" si="162"/>
        <v>0</v>
      </c>
      <c r="Z57" s="115">
        <f t="shared" si="162"/>
        <v>0</v>
      </c>
      <c r="AA57" s="132">
        <f t="shared" si="162"/>
        <v>0</v>
      </c>
      <c r="AB57" s="95"/>
      <c r="AC57" s="96"/>
      <c r="AD57" s="107"/>
      <c r="AE57" s="32"/>
    </row>
    <row r="58" spans="1:31" ht="15.75" customHeight="1" thickBot="1" x14ac:dyDescent="0.3">
      <c r="A58" s="212"/>
      <c r="B58" s="213"/>
      <c r="C58" s="217"/>
      <c r="D58" s="217"/>
      <c r="E58" s="234"/>
      <c r="F58" s="229"/>
      <c r="G58" s="248" t="s">
        <v>50</v>
      </c>
      <c r="H58" s="249"/>
      <c r="I58" s="249"/>
      <c r="J58" s="85">
        <f t="shared" ref="J58:AA58" si="163">J56-J57</f>
        <v>7</v>
      </c>
      <c r="K58" s="86">
        <f t="shared" si="163"/>
        <v>6</v>
      </c>
      <c r="L58" s="86">
        <f t="shared" si="163"/>
        <v>8</v>
      </c>
      <c r="M58" s="86">
        <f t="shared" si="163"/>
        <v>5</v>
      </c>
      <c r="N58" s="86">
        <f t="shared" si="163"/>
        <v>5</v>
      </c>
      <c r="O58" s="86">
        <f t="shared" si="163"/>
        <v>8</v>
      </c>
      <c r="P58" s="86">
        <f t="shared" si="163"/>
        <v>5</v>
      </c>
      <c r="Q58" s="86">
        <f t="shared" si="163"/>
        <v>5</v>
      </c>
      <c r="R58" s="87">
        <f t="shared" si="163"/>
        <v>4</v>
      </c>
      <c r="S58" s="88">
        <f t="shared" si="163"/>
        <v>7</v>
      </c>
      <c r="T58" s="86">
        <f t="shared" si="163"/>
        <v>4</v>
      </c>
      <c r="U58" s="86">
        <f t="shared" si="163"/>
        <v>6</v>
      </c>
      <c r="V58" s="86">
        <f t="shared" si="163"/>
        <v>4</v>
      </c>
      <c r="W58" s="86">
        <f t="shared" si="163"/>
        <v>5</v>
      </c>
      <c r="X58" s="86">
        <f t="shared" si="163"/>
        <v>8</v>
      </c>
      <c r="Y58" s="86">
        <f t="shared" si="163"/>
        <v>5</v>
      </c>
      <c r="Z58" s="86">
        <f t="shared" si="163"/>
        <v>6</v>
      </c>
      <c r="AA58" s="87">
        <f t="shared" si="163"/>
        <v>4</v>
      </c>
      <c r="AB58" s="97"/>
      <c r="AC58" s="58"/>
      <c r="AD58" s="107"/>
      <c r="AE58" s="32"/>
    </row>
    <row r="59" spans="1:31" ht="15.75" customHeight="1" thickBot="1" x14ac:dyDescent="0.3">
      <c r="A59" s="214"/>
      <c r="B59" s="215"/>
      <c r="C59" s="218"/>
      <c r="D59" s="218"/>
      <c r="E59" s="235"/>
      <c r="F59" s="230"/>
      <c r="G59" s="250" t="s">
        <v>26</v>
      </c>
      <c r="H59" s="251"/>
      <c r="I59" s="251"/>
      <c r="J59" s="125">
        <f>'E3'!B28</f>
        <v>4</v>
      </c>
      <c r="K59" s="125">
        <f>'E3'!C28</f>
        <v>1</v>
      </c>
      <c r="L59" s="125">
        <f>'E3'!D28</f>
        <v>0</v>
      </c>
      <c r="M59" s="125">
        <f>'E3'!E28</f>
        <v>5</v>
      </c>
      <c r="N59" s="125">
        <f>'E3'!F28</f>
        <v>2</v>
      </c>
      <c r="O59" s="125">
        <f>'E3'!G28</f>
        <v>1</v>
      </c>
      <c r="P59" s="125">
        <f>'E3'!H28</f>
        <v>2</v>
      </c>
      <c r="Q59" s="125">
        <f>'E3'!I28</f>
        <v>6</v>
      </c>
      <c r="R59" s="125">
        <f>'E3'!J28</f>
        <v>6</v>
      </c>
      <c r="S59" s="125">
        <f>'E3'!K28</f>
        <v>2</v>
      </c>
      <c r="T59" s="125">
        <f>'E3'!L28</f>
        <v>2</v>
      </c>
      <c r="U59" s="125">
        <f>'E3'!M28</f>
        <v>2</v>
      </c>
      <c r="V59" s="125">
        <f>'E3'!N28</f>
        <v>4</v>
      </c>
      <c r="W59" s="125">
        <f>'E3'!O28</f>
        <v>2</v>
      </c>
      <c r="X59" s="125">
        <f>'E3'!P28</f>
        <v>1</v>
      </c>
      <c r="Y59" s="125">
        <f>'E3'!Q28</f>
        <v>4</v>
      </c>
      <c r="Z59" s="125">
        <f>'E3'!R28</f>
        <v>6</v>
      </c>
      <c r="AA59" s="125">
        <f>'E3'!S28</f>
        <v>5</v>
      </c>
      <c r="AB59" s="127">
        <f>SUM(J59:AA59)</f>
        <v>55</v>
      </c>
      <c r="AC59" s="60">
        <f>IFERROR(RANK(AB59,AB47:AB59,4),0)</f>
        <v>3</v>
      </c>
      <c r="AD59" s="108"/>
      <c r="AE59" s="32"/>
    </row>
    <row r="60" spans="1:31" ht="15.75" customHeight="1" thickBot="1" x14ac:dyDescent="0.3">
      <c r="A60" s="166"/>
      <c r="B60" s="166"/>
      <c r="C60" s="161" t="s">
        <v>67</v>
      </c>
      <c r="D60" s="168"/>
      <c r="E60" s="142">
        <f>SMALL(E44:E59,1)</f>
        <v>18</v>
      </c>
      <c r="F60" s="90"/>
      <c r="G60" s="90"/>
      <c r="H60" s="91"/>
      <c r="I60" s="91"/>
      <c r="J60" s="159">
        <f>J59+J55+J51+J47</f>
        <v>12</v>
      </c>
      <c r="K60" s="159">
        <f t="shared" ref="K60" si="164">K59+K55+K51+K47</f>
        <v>12</v>
      </c>
      <c r="L60" s="159">
        <f t="shared" ref="L60" si="165">L59+L55+L51+L47</f>
        <v>12</v>
      </c>
      <c r="M60" s="159">
        <f t="shared" ref="M60" si="166">M59+M55+M51+M47</f>
        <v>12</v>
      </c>
      <c r="N60" s="159">
        <f t="shared" ref="N60" si="167">N59+N55+N51+N47</f>
        <v>12</v>
      </c>
      <c r="O60" s="159">
        <f t="shared" ref="O60" si="168">O59+O55+O51+O47</f>
        <v>12</v>
      </c>
      <c r="P60" s="159">
        <f t="shared" ref="P60" si="169">P59+P55+P51+P47</f>
        <v>12</v>
      </c>
      <c r="Q60" s="159">
        <f t="shared" ref="Q60" si="170">Q59+Q55+Q51+Q47</f>
        <v>12</v>
      </c>
      <c r="R60" s="159">
        <f t="shared" ref="R60" si="171">R59+R55+R51+R47</f>
        <v>12</v>
      </c>
      <c r="S60" s="159">
        <f t="shared" ref="S60" si="172">S59+S55+S51+S47</f>
        <v>12</v>
      </c>
      <c r="T60" s="159">
        <f t="shared" ref="T60" si="173">T59+T55+T51+T47</f>
        <v>12</v>
      </c>
      <c r="U60" s="159">
        <f t="shared" ref="U60" si="174">U59+U55+U51+U47</f>
        <v>12</v>
      </c>
      <c r="V60" s="159">
        <f t="shared" ref="V60" si="175">V59+V55+V51+V47</f>
        <v>12</v>
      </c>
      <c r="W60" s="159">
        <f t="shared" ref="W60" si="176">W59+W55+W51+W47</f>
        <v>12</v>
      </c>
      <c r="X60" s="159">
        <f t="shared" ref="X60" si="177">X59+X55+X51+X47</f>
        <v>12</v>
      </c>
      <c r="Y60" s="159">
        <f t="shared" ref="Y60" si="178">Y59+Y55+Y51+Y47</f>
        <v>12</v>
      </c>
      <c r="Z60" s="159">
        <f t="shared" ref="Z60" si="179">Z59+Z55+Z51+Z47</f>
        <v>12</v>
      </c>
      <c r="AA60" s="159">
        <f t="shared" ref="AA60" si="180">AA59+AA55+AA51+AA47</f>
        <v>12</v>
      </c>
      <c r="AB60" s="59"/>
      <c r="AC60" s="101"/>
      <c r="AD60" s="109"/>
      <c r="AE60" s="32"/>
    </row>
    <row r="61" spans="1:31" ht="15.75" customHeight="1" thickBot="1" x14ac:dyDescent="0.3">
      <c r="A61" s="165"/>
      <c r="B61" s="165"/>
      <c r="C61" s="152"/>
      <c r="D61" s="169"/>
      <c r="E61" s="153"/>
      <c r="F61" s="154"/>
      <c r="G61" s="154"/>
      <c r="H61" s="155"/>
      <c r="I61" s="155"/>
      <c r="J61" s="156"/>
      <c r="K61" s="156"/>
      <c r="L61" s="156"/>
      <c r="M61" s="156"/>
      <c r="N61" s="156"/>
      <c r="O61" s="156"/>
      <c r="P61" s="156"/>
      <c r="Q61" s="156"/>
      <c r="R61" s="156"/>
      <c r="S61" s="156"/>
      <c r="T61" s="156"/>
      <c r="U61" s="156"/>
      <c r="V61" s="156"/>
      <c r="W61" s="156"/>
      <c r="X61" s="156"/>
      <c r="Y61" s="156"/>
      <c r="Z61" s="156"/>
      <c r="AA61" s="156"/>
      <c r="AB61" s="157"/>
      <c r="AC61" s="156"/>
      <c r="AD61" s="158"/>
      <c r="AE61" s="32"/>
    </row>
    <row r="62" spans="1:31" ht="21.75" customHeight="1" thickBot="1" x14ac:dyDescent="0.5">
      <c r="A62" s="162" t="s">
        <v>62</v>
      </c>
      <c r="B62" s="163"/>
      <c r="C62" s="164"/>
      <c r="D62" s="252" t="s">
        <v>44</v>
      </c>
      <c r="E62" s="253"/>
      <c r="F62" s="71"/>
      <c r="G62" s="83"/>
      <c r="H62" s="72"/>
      <c r="I62" s="72" t="s">
        <v>52</v>
      </c>
      <c r="J62" s="110">
        <f>J2</f>
        <v>3</v>
      </c>
      <c r="K62" s="110">
        <f t="shared" ref="K62:AA62" si="181">K2</f>
        <v>15</v>
      </c>
      <c r="L62" s="110">
        <f t="shared" si="181"/>
        <v>7</v>
      </c>
      <c r="M62" s="110">
        <f t="shared" si="181"/>
        <v>11</v>
      </c>
      <c r="N62" s="110">
        <f t="shared" si="181"/>
        <v>9</v>
      </c>
      <c r="O62" s="110">
        <f t="shared" si="181"/>
        <v>1</v>
      </c>
      <c r="P62" s="110">
        <f t="shared" si="181"/>
        <v>17</v>
      </c>
      <c r="Q62" s="110">
        <f t="shared" si="181"/>
        <v>5</v>
      </c>
      <c r="R62" s="110">
        <f t="shared" si="181"/>
        <v>13</v>
      </c>
      <c r="S62" s="110">
        <f t="shared" si="181"/>
        <v>4</v>
      </c>
      <c r="T62" s="110">
        <f t="shared" si="181"/>
        <v>16</v>
      </c>
      <c r="U62" s="110">
        <f t="shared" si="181"/>
        <v>8</v>
      </c>
      <c r="V62" s="110">
        <f t="shared" si="181"/>
        <v>12</v>
      </c>
      <c r="W62" s="110">
        <f t="shared" si="181"/>
        <v>10</v>
      </c>
      <c r="X62" s="110">
        <f t="shared" si="181"/>
        <v>2</v>
      </c>
      <c r="Y62" s="110">
        <f t="shared" si="181"/>
        <v>18</v>
      </c>
      <c r="Z62" s="110">
        <f t="shared" si="181"/>
        <v>6</v>
      </c>
      <c r="AA62" s="110">
        <f t="shared" si="181"/>
        <v>14</v>
      </c>
      <c r="AB62" s="206" t="s">
        <v>1</v>
      </c>
      <c r="AC62" s="208" t="s">
        <v>61</v>
      </c>
      <c r="AE62" s="32"/>
    </row>
    <row r="63" spans="1:31" ht="16.5" customHeight="1" thickBot="1" x14ac:dyDescent="0.3">
      <c r="A63" s="143" t="s">
        <v>58</v>
      </c>
      <c r="B63" s="187">
        <v>4</v>
      </c>
      <c r="C63" s="144" t="s">
        <v>54</v>
      </c>
      <c r="D63" s="139" t="s">
        <v>59</v>
      </c>
      <c r="E63" s="141" t="s">
        <v>60</v>
      </c>
      <c r="F63" s="167" t="s">
        <v>49</v>
      </c>
      <c r="G63" s="80"/>
      <c r="H63" s="10" t="s">
        <v>36</v>
      </c>
      <c r="I63" s="56" t="s">
        <v>35</v>
      </c>
      <c r="J63" s="67">
        <v>1</v>
      </c>
      <c r="K63" s="68">
        <v>2</v>
      </c>
      <c r="L63" s="68">
        <v>3</v>
      </c>
      <c r="M63" s="68">
        <v>4</v>
      </c>
      <c r="N63" s="68">
        <v>5</v>
      </c>
      <c r="O63" s="68">
        <v>6</v>
      </c>
      <c r="P63" s="68">
        <v>7</v>
      </c>
      <c r="Q63" s="68">
        <v>8</v>
      </c>
      <c r="R63" s="69">
        <v>9</v>
      </c>
      <c r="S63" s="70">
        <v>10</v>
      </c>
      <c r="T63" s="68">
        <v>11</v>
      </c>
      <c r="U63" s="68">
        <v>12</v>
      </c>
      <c r="V63" s="68">
        <v>13</v>
      </c>
      <c r="W63" s="68">
        <v>14</v>
      </c>
      <c r="X63" s="68">
        <v>15</v>
      </c>
      <c r="Y63" s="68">
        <v>16</v>
      </c>
      <c r="Z63" s="68">
        <v>17</v>
      </c>
      <c r="AA63" s="69">
        <v>18</v>
      </c>
      <c r="AB63" s="207"/>
      <c r="AC63" s="209"/>
      <c r="AD63" s="105" t="s">
        <v>0</v>
      </c>
      <c r="AE63" s="32"/>
    </row>
    <row r="64" spans="1:31" ht="16.5" customHeight="1" thickBot="1" x14ac:dyDescent="0.3">
      <c r="A64" s="238" t="s">
        <v>40</v>
      </c>
      <c r="B64" s="239"/>
      <c r="C64" s="216" t="s">
        <v>89</v>
      </c>
      <c r="D64" s="216">
        <v>15</v>
      </c>
      <c r="E64" s="233">
        <f>ROUND($D64*($AH$26/113)+($AH$25-$AH$24),0)</f>
        <v>13</v>
      </c>
      <c r="F64" s="228">
        <f>E64-$E$80</f>
        <v>0</v>
      </c>
      <c r="G64" s="57" t="s">
        <v>0</v>
      </c>
      <c r="H64" s="79">
        <v>734447464</v>
      </c>
      <c r="I64" s="66">
        <v>749936463</v>
      </c>
      <c r="J64" s="128" t="str">
        <f t="shared" ref="J64:R64" si="182">MID($H64,J$23,1)</f>
        <v>7</v>
      </c>
      <c r="K64" s="129" t="str">
        <f t="shared" si="182"/>
        <v>3</v>
      </c>
      <c r="L64" s="129" t="str">
        <f t="shared" si="182"/>
        <v>4</v>
      </c>
      <c r="M64" s="129" t="str">
        <f t="shared" si="182"/>
        <v>4</v>
      </c>
      <c r="N64" s="129" t="str">
        <f t="shared" si="182"/>
        <v>4</v>
      </c>
      <c r="O64" s="129" t="str">
        <f t="shared" si="182"/>
        <v>7</v>
      </c>
      <c r="P64" s="129" t="str">
        <f t="shared" si="182"/>
        <v>4</v>
      </c>
      <c r="Q64" s="129" t="str">
        <f t="shared" si="182"/>
        <v>6</v>
      </c>
      <c r="R64" s="130" t="str">
        <f t="shared" si="182"/>
        <v>4</v>
      </c>
      <c r="S64" s="134" t="str">
        <f t="shared" ref="S64:AA64" si="183">MID($I64,J$23,1)</f>
        <v>7</v>
      </c>
      <c r="T64" s="129" t="str">
        <f t="shared" si="183"/>
        <v>4</v>
      </c>
      <c r="U64" s="129" t="str">
        <f t="shared" si="183"/>
        <v>9</v>
      </c>
      <c r="V64" s="129" t="str">
        <f t="shared" si="183"/>
        <v>9</v>
      </c>
      <c r="W64" s="129" t="str">
        <f t="shared" si="183"/>
        <v>3</v>
      </c>
      <c r="X64" s="129" t="str">
        <f t="shared" si="183"/>
        <v>6</v>
      </c>
      <c r="Y64" s="129" t="str">
        <f t="shared" si="183"/>
        <v>4</v>
      </c>
      <c r="Z64" s="129" t="str">
        <f t="shared" si="183"/>
        <v>6</v>
      </c>
      <c r="AA64" s="130" t="str">
        <f t="shared" si="183"/>
        <v>3</v>
      </c>
      <c r="AB64" s="113"/>
      <c r="AC64" s="102"/>
      <c r="AD64" s="106">
        <f>J64+K64+L64+M64+N64+O64+P64+Q64+R64+S64+T64+U64+V64+W64+X64+Y64+Z64+AA64</f>
        <v>94</v>
      </c>
      <c r="AE64" s="32"/>
    </row>
    <row r="65" spans="1:31" ht="18.75" customHeight="1" thickBot="1" x14ac:dyDescent="0.3">
      <c r="A65" s="240"/>
      <c r="B65" s="241"/>
      <c r="C65" s="217"/>
      <c r="D65" s="217"/>
      <c r="E65" s="234"/>
      <c r="F65" s="229"/>
      <c r="G65" s="244" t="s">
        <v>53</v>
      </c>
      <c r="H65" s="245"/>
      <c r="I65" s="245"/>
      <c r="J65" s="131">
        <f t="shared" ref="J65:AA65" si="184">IF(($F64+0.5)&gt;(J$22),1,0)</f>
        <v>0</v>
      </c>
      <c r="K65" s="115">
        <f t="shared" si="184"/>
        <v>0</v>
      </c>
      <c r="L65" s="115">
        <f t="shared" si="184"/>
        <v>0</v>
      </c>
      <c r="M65" s="115">
        <f t="shared" si="184"/>
        <v>0</v>
      </c>
      <c r="N65" s="115">
        <f t="shared" si="184"/>
        <v>0</v>
      </c>
      <c r="O65" s="115">
        <f t="shared" si="184"/>
        <v>0</v>
      </c>
      <c r="P65" s="115">
        <f t="shared" si="184"/>
        <v>0</v>
      </c>
      <c r="Q65" s="115">
        <f t="shared" si="184"/>
        <v>0</v>
      </c>
      <c r="R65" s="115">
        <f t="shared" si="184"/>
        <v>0</v>
      </c>
      <c r="S65" s="115">
        <f t="shared" si="184"/>
        <v>0</v>
      </c>
      <c r="T65" s="115">
        <f t="shared" si="184"/>
        <v>0</v>
      </c>
      <c r="U65" s="115">
        <f t="shared" si="184"/>
        <v>0</v>
      </c>
      <c r="V65" s="115">
        <f t="shared" si="184"/>
        <v>0</v>
      </c>
      <c r="W65" s="115">
        <f t="shared" si="184"/>
        <v>0</v>
      </c>
      <c r="X65" s="115">
        <f t="shared" si="184"/>
        <v>0</v>
      </c>
      <c r="Y65" s="115">
        <f t="shared" si="184"/>
        <v>0</v>
      </c>
      <c r="Z65" s="115">
        <f t="shared" si="184"/>
        <v>0</v>
      </c>
      <c r="AA65" s="132">
        <f t="shared" si="184"/>
        <v>0</v>
      </c>
      <c r="AB65" s="74"/>
      <c r="AC65" s="75"/>
      <c r="AD65" s="107"/>
      <c r="AE65" s="32"/>
    </row>
    <row r="66" spans="1:31" ht="15" customHeight="1" thickBot="1" x14ac:dyDescent="0.3">
      <c r="A66" s="240"/>
      <c r="B66" s="241"/>
      <c r="C66" s="217"/>
      <c r="D66" s="217"/>
      <c r="E66" s="234"/>
      <c r="F66" s="229"/>
      <c r="G66" s="194" t="s">
        <v>50</v>
      </c>
      <c r="H66" s="195"/>
      <c r="I66" s="195"/>
      <c r="J66" s="85">
        <f t="shared" ref="J66:AA66" si="185">J64-J65</f>
        <v>7</v>
      </c>
      <c r="K66" s="86">
        <f t="shared" si="185"/>
        <v>3</v>
      </c>
      <c r="L66" s="86">
        <f t="shared" si="185"/>
        <v>4</v>
      </c>
      <c r="M66" s="86">
        <f t="shared" si="185"/>
        <v>4</v>
      </c>
      <c r="N66" s="86">
        <f t="shared" si="185"/>
        <v>4</v>
      </c>
      <c r="O66" s="86">
        <f t="shared" si="185"/>
        <v>7</v>
      </c>
      <c r="P66" s="86">
        <f t="shared" si="185"/>
        <v>4</v>
      </c>
      <c r="Q66" s="86">
        <f t="shared" si="185"/>
        <v>6</v>
      </c>
      <c r="R66" s="87">
        <f t="shared" si="185"/>
        <v>4</v>
      </c>
      <c r="S66" s="88">
        <f t="shared" si="185"/>
        <v>7</v>
      </c>
      <c r="T66" s="86">
        <f t="shared" si="185"/>
        <v>4</v>
      </c>
      <c r="U66" s="86">
        <f t="shared" si="185"/>
        <v>9</v>
      </c>
      <c r="V66" s="86">
        <f t="shared" si="185"/>
        <v>9</v>
      </c>
      <c r="W66" s="86">
        <f t="shared" si="185"/>
        <v>3</v>
      </c>
      <c r="X66" s="86">
        <f t="shared" si="185"/>
        <v>6</v>
      </c>
      <c r="Y66" s="86">
        <f t="shared" si="185"/>
        <v>4</v>
      </c>
      <c r="Z66" s="86">
        <f t="shared" si="185"/>
        <v>6</v>
      </c>
      <c r="AA66" s="87">
        <f t="shared" si="185"/>
        <v>3</v>
      </c>
      <c r="AB66" s="94"/>
      <c r="AC66" s="58"/>
      <c r="AD66" s="107"/>
      <c r="AE66" s="32"/>
    </row>
    <row r="67" spans="1:31" ht="15.75" customHeight="1" thickBot="1" x14ac:dyDescent="0.3">
      <c r="A67" s="242"/>
      <c r="B67" s="243"/>
      <c r="C67" s="218"/>
      <c r="D67" s="218"/>
      <c r="E67" s="235"/>
      <c r="F67" s="230"/>
      <c r="G67" s="196" t="s">
        <v>26</v>
      </c>
      <c r="H67" s="197"/>
      <c r="I67" s="197"/>
      <c r="J67" s="117">
        <f>'E4'!B25</f>
        <v>2</v>
      </c>
      <c r="K67" s="117">
        <f>'E4'!C25</f>
        <v>4</v>
      </c>
      <c r="L67" s="117">
        <f>'E4'!D25</f>
        <v>6</v>
      </c>
      <c r="M67" s="117">
        <f>'E4'!E25</f>
        <v>6</v>
      </c>
      <c r="N67" s="117">
        <f>'E4'!F25</f>
        <v>4</v>
      </c>
      <c r="O67" s="117">
        <f>'E4'!G25</f>
        <v>2</v>
      </c>
      <c r="P67" s="117">
        <f>'E4'!H25</f>
        <v>4</v>
      </c>
      <c r="Q67" s="117">
        <f>'E4'!I25</f>
        <v>3</v>
      </c>
      <c r="R67" s="117">
        <f>'E4'!J25</f>
        <v>4</v>
      </c>
      <c r="S67" s="117">
        <f>'E4'!K25</f>
        <v>2</v>
      </c>
      <c r="T67" s="117">
        <f>'E4'!L25</f>
        <v>2</v>
      </c>
      <c r="U67" s="117">
        <f>'E4'!M25</f>
        <v>0</v>
      </c>
      <c r="V67" s="117">
        <f>'E4'!N25</f>
        <v>0</v>
      </c>
      <c r="W67" s="117">
        <f>'E4'!O25</f>
        <v>6</v>
      </c>
      <c r="X67" s="117">
        <f>'E4'!P25</f>
        <v>4</v>
      </c>
      <c r="Y67" s="117">
        <f>'E4'!Q25</f>
        <v>4</v>
      </c>
      <c r="Z67" s="117">
        <f>'E4'!R25</f>
        <v>4</v>
      </c>
      <c r="AA67" s="117">
        <f>'E4'!S25</f>
        <v>6</v>
      </c>
      <c r="AB67" s="127">
        <f>SUM(J67:AA67)</f>
        <v>63</v>
      </c>
      <c r="AC67" s="60">
        <f>IFERROR(RANK(AB67,AB67:AB79,4),0)</f>
        <v>4</v>
      </c>
      <c r="AD67" s="108"/>
      <c r="AE67" s="32"/>
    </row>
    <row r="68" spans="1:31" ht="15.75" customHeight="1" thickBot="1" x14ac:dyDescent="0.3">
      <c r="A68" s="219" t="s">
        <v>41</v>
      </c>
      <c r="B68" s="220"/>
      <c r="C68" s="216" t="s">
        <v>90</v>
      </c>
      <c r="D68" s="216">
        <v>18.100000000000001</v>
      </c>
      <c r="E68" s="233">
        <f t="shared" ref="E68:E79" si="186">ROUND($D68*($AH$26/113)+($AH$25-$AH$24),0)</f>
        <v>16</v>
      </c>
      <c r="F68" s="228">
        <f t="shared" ref="F68" si="187">E68-$E$80</f>
        <v>3</v>
      </c>
      <c r="G68" s="98" t="s">
        <v>0</v>
      </c>
      <c r="H68" s="79">
        <v>646538586</v>
      </c>
      <c r="I68" s="66">
        <v>646348475</v>
      </c>
      <c r="J68" s="84" t="str">
        <f t="shared" ref="J68:R68" si="188">MID($H68,J$23,1)</f>
        <v>6</v>
      </c>
      <c r="K68" s="116" t="str">
        <f t="shared" si="188"/>
        <v>4</v>
      </c>
      <c r="L68" s="116" t="str">
        <f t="shared" si="188"/>
        <v>6</v>
      </c>
      <c r="M68" s="116" t="str">
        <f t="shared" si="188"/>
        <v>5</v>
      </c>
      <c r="N68" s="116" t="str">
        <f t="shared" si="188"/>
        <v>3</v>
      </c>
      <c r="O68" s="116" t="str">
        <f t="shared" si="188"/>
        <v>8</v>
      </c>
      <c r="P68" s="116" t="str">
        <f t="shared" si="188"/>
        <v>5</v>
      </c>
      <c r="Q68" s="116" t="str">
        <f t="shared" si="188"/>
        <v>8</v>
      </c>
      <c r="R68" s="133" t="str">
        <f t="shared" si="188"/>
        <v>6</v>
      </c>
      <c r="S68" s="135" t="str">
        <f t="shared" ref="S68:AA68" si="189">MID($I68,J$23,1)</f>
        <v>6</v>
      </c>
      <c r="T68" s="116" t="str">
        <f t="shared" si="189"/>
        <v>4</v>
      </c>
      <c r="U68" s="116" t="str">
        <f t="shared" si="189"/>
        <v>6</v>
      </c>
      <c r="V68" s="116" t="str">
        <f t="shared" si="189"/>
        <v>3</v>
      </c>
      <c r="W68" s="116" t="str">
        <f t="shared" si="189"/>
        <v>4</v>
      </c>
      <c r="X68" s="116" t="str">
        <f t="shared" si="189"/>
        <v>8</v>
      </c>
      <c r="Y68" s="116" t="str">
        <f t="shared" si="189"/>
        <v>4</v>
      </c>
      <c r="Z68" s="116" t="str">
        <f t="shared" si="189"/>
        <v>7</v>
      </c>
      <c r="AA68" s="133" t="str">
        <f t="shared" si="189"/>
        <v>5</v>
      </c>
      <c r="AB68" s="114"/>
      <c r="AC68" s="104"/>
      <c r="AD68" s="106">
        <f>J68+K68+L68+M68+N68+O68+P68+Q68+R68+S68+T68+U68+V68+W68+X68+Y68+Z68+AA68</f>
        <v>98</v>
      </c>
      <c r="AE68" s="32"/>
    </row>
    <row r="69" spans="1:31" ht="15.75" customHeight="1" thickBot="1" x14ac:dyDescent="0.3">
      <c r="A69" s="221"/>
      <c r="B69" s="222"/>
      <c r="C69" s="217"/>
      <c r="D69" s="217"/>
      <c r="E69" s="234"/>
      <c r="F69" s="229"/>
      <c r="G69" s="236" t="s">
        <v>53</v>
      </c>
      <c r="H69" s="237"/>
      <c r="I69" s="237"/>
      <c r="J69" s="131">
        <f t="shared" ref="J69:AA69" si="190">IF(($F68+0.5)&gt;(J$22),1,0)</f>
        <v>1</v>
      </c>
      <c r="K69" s="115">
        <f t="shared" si="190"/>
        <v>0</v>
      </c>
      <c r="L69" s="115">
        <f t="shared" si="190"/>
        <v>0</v>
      </c>
      <c r="M69" s="115">
        <f t="shared" si="190"/>
        <v>0</v>
      </c>
      <c r="N69" s="115">
        <f t="shared" si="190"/>
        <v>0</v>
      </c>
      <c r="O69" s="115">
        <f t="shared" si="190"/>
        <v>1</v>
      </c>
      <c r="P69" s="115">
        <f t="shared" si="190"/>
        <v>0</v>
      </c>
      <c r="Q69" s="115">
        <f t="shared" si="190"/>
        <v>0</v>
      </c>
      <c r="R69" s="115">
        <f t="shared" si="190"/>
        <v>0</v>
      </c>
      <c r="S69" s="115">
        <f t="shared" si="190"/>
        <v>0</v>
      </c>
      <c r="T69" s="115">
        <f t="shared" si="190"/>
        <v>0</v>
      </c>
      <c r="U69" s="115">
        <f t="shared" si="190"/>
        <v>0</v>
      </c>
      <c r="V69" s="115">
        <f t="shared" si="190"/>
        <v>0</v>
      </c>
      <c r="W69" s="115">
        <f t="shared" si="190"/>
        <v>0</v>
      </c>
      <c r="X69" s="115">
        <f t="shared" si="190"/>
        <v>1</v>
      </c>
      <c r="Y69" s="115">
        <f t="shared" si="190"/>
        <v>0</v>
      </c>
      <c r="Z69" s="115">
        <f t="shared" si="190"/>
        <v>0</v>
      </c>
      <c r="AA69" s="132">
        <f t="shared" si="190"/>
        <v>0</v>
      </c>
      <c r="AB69" s="95"/>
      <c r="AC69" s="96"/>
      <c r="AD69" s="107"/>
      <c r="AE69" s="32"/>
    </row>
    <row r="70" spans="1:31" ht="15.75" customHeight="1" thickBot="1" x14ac:dyDescent="0.3">
      <c r="A70" s="221"/>
      <c r="B70" s="222"/>
      <c r="C70" s="217"/>
      <c r="D70" s="217"/>
      <c r="E70" s="234"/>
      <c r="F70" s="229"/>
      <c r="G70" s="198" t="s">
        <v>50</v>
      </c>
      <c r="H70" s="199"/>
      <c r="I70" s="199"/>
      <c r="J70" s="85">
        <f t="shared" ref="J70:AA70" si="191">J68-J69</f>
        <v>5</v>
      </c>
      <c r="K70" s="86">
        <f t="shared" si="191"/>
        <v>4</v>
      </c>
      <c r="L70" s="86">
        <f t="shared" si="191"/>
        <v>6</v>
      </c>
      <c r="M70" s="86">
        <f t="shared" si="191"/>
        <v>5</v>
      </c>
      <c r="N70" s="86">
        <f t="shared" si="191"/>
        <v>3</v>
      </c>
      <c r="O70" s="86">
        <f t="shared" si="191"/>
        <v>7</v>
      </c>
      <c r="P70" s="86">
        <f t="shared" si="191"/>
        <v>5</v>
      </c>
      <c r="Q70" s="86">
        <f t="shared" si="191"/>
        <v>8</v>
      </c>
      <c r="R70" s="87">
        <f t="shared" si="191"/>
        <v>6</v>
      </c>
      <c r="S70" s="88">
        <f t="shared" si="191"/>
        <v>6</v>
      </c>
      <c r="T70" s="86">
        <f t="shared" si="191"/>
        <v>4</v>
      </c>
      <c r="U70" s="86">
        <f t="shared" si="191"/>
        <v>6</v>
      </c>
      <c r="V70" s="86">
        <f t="shared" si="191"/>
        <v>3</v>
      </c>
      <c r="W70" s="86">
        <f t="shared" si="191"/>
        <v>4</v>
      </c>
      <c r="X70" s="86">
        <f t="shared" si="191"/>
        <v>7</v>
      </c>
      <c r="Y70" s="86">
        <f t="shared" si="191"/>
        <v>4</v>
      </c>
      <c r="Z70" s="86">
        <f t="shared" si="191"/>
        <v>7</v>
      </c>
      <c r="AA70" s="87">
        <f t="shared" si="191"/>
        <v>5</v>
      </c>
      <c r="AB70" s="97"/>
      <c r="AC70" s="58"/>
      <c r="AD70" s="107"/>
      <c r="AE70" s="32"/>
    </row>
    <row r="71" spans="1:31" ht="15.75" customHeight="1" thickBot="1" x14ac:dyDescent="0.3">
      <c r="A71" s="223"/>
      <c r="B71" s="224"/>
      <c r="C71" s="218"/>
      <c r="D71" s="218"/>
      <c r="E71" s="235"/>
      <c r="F71" s="230"/>
      <c r="G71" s="200" t="s">
        <v>26</v>
      </c>
      <c r="H71" s="201"/>
      <c r="I71" s="201"/>
      <c r="J71" s="121">
        <f>'E4'!B26</f>
        <v>6</v>
      </c>
      <c r="K71" s="121">
        <f>'E4'!C26</f>
        <v>2</v>
      </c>
      <c r="L71" s="121">
        <f>'E4'!D26</f>
        <v>1</v>
      </c>
      <c r="M71" s="121">
        <f>'E4'!E26</f>
        <v>3</v>
      </c>
      <c r="N71" s="121">
        <f>'E4'!F26</f>
        <v>6</v>
      </c>
      <c r="O71" s="121">
        <f>'E4'!G26</f>
        <v>2</v>
      </c>
      <c r="P71" s="121">
        <f>'E4'!H26</f>
        <v>2</v>
      </c>
      <c r="Q71" s="121">
        <f>'E4'!I26</f>
        <v>0</v>
      </c>
      <c r="R71" s="121">
        <f>'E4'!J26</f>
        <v>2</v>
      </c>
      <c r="S71" s="121">
        <f>'E4'!K26</f>
        <v>4</v>
      </c>
      <c r="T71" s="121">
        <f>'E4'!L26</f>
        <v>2</v>
      </c>
      <c r="U71" s="121">
        <f>'E4'!M26</f>
        <v>4</v>
      </c>
      <c r="V71" s="121">
        <f>'E4'!N26</f>
        <v>6</v>
      </c>
      <c r="W71" s="121">
        <f>'E4'!O26</f>
        <v>4</v>
      </c>
      <c r="X71" s="121">
        <f>'E4'!P26</f>
        <v>2</v>
      </c>
      <c r="Y71" s="121">
        <f>'E4'!Q26</f>
        <v>4</v>
      </c>
      <c r="Z71" s="121">
        <f>'E4'!R26</f>
        <v>2</v>
      </c>
      <c r="AA71" s="121">
        <f>'E4'!S26</f>
        <v>2</v>
      </c>
      <c r="AB71" s="127">
        <f>SUM(J71:AA71)</f>
        <v>54</v>
      </c>
      <c r="AC71" s="60">
        <f>IFERROR(RANK(AB71,AB67:AB79,4),0)</f>
        <v>2</v>
      </c>
      <c r="AD71" s="108"/>
      <c r="AE71" s="32"/>
    </row>
    <row r="72" spans="1:31" ht="15.75" customHeight="1" thickBot="1" x14ac:dyDescent="0.3">
      <c r="A72" s="254" t="s">
        <v>42</v>
      </c>
      <c r="B72" s="255"/>
      <c r="C72" s="216" t="s">
        <v>70</v>
      </c>
      <c r="D72" s="216">
        <v>21.2</v>
      </c>
      <c r="E72" s="233">
        <f t="shared" ref="E72:E79" si="192">ROUND($D72*($AH$26/113)+($AH$25-$AH$24),0)</f>
        <v>19</v>
      </c>
      <c r="F72" s="228">
        <f t="shared" ref="F72" si="193">E72-$E$80</f>
        <v>6</v>
      </c>
      <c r="G72" s="99" t="s">
        <v>0</v>
      </c>
      <c r="H72" s="93">
        <v>846667473</v>
      </c>
      <c r="I72" s="92">
        <v>935566599</v>
      </c>
      <c r="J72" s="84" t="str">
        <f t="shared" ref="J72:R72" si="194">MID($H72,J$23,1)</f>
        <v>8</v>
      </c>
      <c r="K72" s="116" t="str">
        <f t="shared" si="194"/>
        <v>4</v>
      </c>
      <c r="L72" s="116" t="str">
        <f t="shared" si="194"/>
        <v>6</v>
      </c>
      <c r="M72" s="116" t="str">
        <f t="shared" si="194"/>
        <v>6</v>
      </c>
      <c r="N72" s="116" t="str">
        <f t="shared" si="194"/>
        <v>6</v>
      </c>
      <c r="O72" s="116" t="str">
        <f t="shared" si="194"/>
        <v>7</v>
      </c>
      <c r="P72" s="116" t="str">
        <f t="shared" si="194"/>
        <v>4</v>
      </c>
      <c r="Q72" s="116" t="str">
        <f t="shared" si="194"/>
        <v>7</v>
      </c>
      <c r="R72" s="133" t="str">
        <f t="shared" si="194"/>
        <v>3</v>
      </c>
      <c r="S72" s="135" t="str">
        <f t="shared" ref="S72:AA72" si="195">MID($I72,J$23,1)</f>
        <v>9</v>
      </c>
      <c r="T72" s="116" t="str">
        <f t="shared" si="195"/>
        <v>3</v>
      </c>
      <c r="U72" s="116" t="str">
        <f t="shared" si="195"/>
        <v>5</v>
      </c>
      <c r="V72" s="116" t="str">
        <f t="shared" si="195"/>
        <v>5</v>
      </c>
      <c r="W72" s="116" t="str">
        <f t="shared" si="195"/>
        <v>6</v>
      </c>
      <c r="X72" s="116" t="str">
        <f t="shared" si="195"/>
        <v>6</v>
      </c>
      <c r="Y72" s="116" t="str">
        <f t="shared" si="195"/>
        <v>5</v>
      </c>
      <c r="Z72" s="116" t="str">
        <f t="shared" si="195"/>
        <v>9</v>
      </c>
      <c r="AA72" s="133" t="str">
        <f t="shared" si="195"/>
        <v>9</v>
      </c>
      <c r="AB72" s="114"/>
      <c r="AC72" s="104"/>
      <c r="AD72" s="106">
        <f>J72+K72+L72+M72+N72+O72+P72+Q72+R72+S72+T72+U72+V72+W72+X72+Y72+Z72+AA72</f>
        <v>108</v>
      </c>
      <c r="AE72" s="32"/>
    </row>
    <row r="73" spans="1:31" ht="15.75" customHeight="1" thickBot="1" x14ac:dyDescent="0.3">
      <c r="A73" s="256"/>
      <c r="B73" s="257"/>
      <c r="C73" s="217"/>
      <c r="D73" s="217"/>
      <c r="E73" s="234"/>
      <c r="F73" s="229"/>
      <c r="G73" s="231" t="s">
        <v>53</v>
      </c>
      <c r="H73" s="232"/>
      <c r="I73" s="232"/>
      <c r="J73" s="131">
        <f t="shared" ref="J73:AA73" si="196">IF(($F72+0.5)&gt;(J$22),1,0)</f>
        <v>1</v>
      </c>
      <c r="K73" s="115">
        <f t="shared" si="196"/>
        <v>0</v>
      </c>
      <c r="L73" s="115">
        <f t="shared" si="196"/>
        <v>0</v>
      </c>
      <c r="M73" s="115">
        <f t="shared" si="196"/>
        <v>0</v>
      </c>
      <c r="N73" s="115">
        <f t="shared" si="196"/>
        <v>0</v>
      </c>
      <c r="O73" s="115">
        <f t="shared" si="196"/>
        <v>1</v>
      </c>
      <c r="P73" s="115">
        <f t="shared" si="196"/>
        <v>0</v>
      </c>
      <c r="Q73" s="115">
        <f t="shared" si="196"/>
        <v>1</v>
      </c>
      <c r="R73" s="115">
        <f t="shared" si="196"/>
        <v>0</v>
      </c>
      <c r="S73" s="115">
        <f t="shared" si="196"/>
        <v>1</v>
      </c>
      <c r="T73" s="115">
        <f t="shared" si="196"/>
        <v>0</v>
      </c>
      <c r="U73" s="115">
        <f t="shared" si="196"/>
        <v>0</v>
      </c>
      <c r="V73" s="115">
        <f t="shared" si="196"/>
        <v>0</v>
      </c>
      <c r="W73" s="115">
        <f t="shared" si="196"/>
        <v>0</v>
      </c>
      <c r="X73" s="115">
        <f t="shared" si="196"/>
        <v>1</v>
      </c>
      <c r="Y73" s="115">
        <f t="shared" si="196"/>
        <v>0</v>
      </c>
      <c r="Z73" s="115">
        <f t="shared" si="196"/>
        <v>1</v>
      </c>
      <c r="AA73" s="132">
        <f t="shared" si="196"/>
        <v>0</v>
      </c>
      <c r="AB73" s="95"/>
      <c r="AC73" s="96"/>
      <c r="AD73" s="107"/>
      <c r="AE73" s="32"/>
    </row>
    <row r="74" spans="1:31" ht="15.75" customHeight="1" thickBot="1" x14ac:dyDescent="0.3">
      <c r="A74" s="256"/>
      <c r="B74" s="257"/>
      <c r="C74" s="217"/>
      <c r="D74" s="217"/>
      <c r="E74" s="234"/>
      <c r="F74" s="229"/>
      <c r="G74" s="202" t="s">
        <v>50</v>
      </c>
      <c r="H74" s="203"/>
      <c r="I74" s="203"/>
      <c r="J74" s="85">
        <f t="shared" ref="J74:AA74" si="197">J72-J73</f>
        <v>7</v>
      </c>
      <c r="K74" s="86">
        <f t="shared" si="197"/>
        <v>4</v>
      </c>
      <c r="L74" s="86">
        <f t="shared" si="197"/>
        <v>6</v>
      </c>
      <c r="M74" s="86">
        <f t="shared" si="197"/>
        <v>6</v>
      </c>
      <c r="N74" s="86">
        <f t="shared" si="197"/>
        <v>6</v>
      </c>
      <c r="O74" s="86">
        <f t="shared" si="197"/>
        <v>6</v>
      </c>
      <c r="P74" s="86">
        <f t="shared" si="197"/>
        <v>4</v>
      </c>
      <c r="Q74" s="86">
        <f t="shared" si="197"/>
        <v>6</v>
      </c>
      <c r="R74" s="87">
        <f t="shared" si="197"/>
        <v>3</v>
      </c>
      <c r="S74" s="88">
        <f t="shared" si="197"/>
        <v>8</v>
      </c>
      <c r="T74" s="86">
        <f t="shared" si="197"/>
        <v>3</v>
      </c>
      <c r="U74" s="86">
        <f t="shared" si="197"/>
        <v>5</v>
      </c>
      <c r="V74" s="86">
        <f t="shared" si="197"/>
        <v>5</v>
      </c>
      <c r="W74" s="86">
        <f t="shared" si="197"/>
        <v>6</v>
      </c>
      <c r="X74" s="86">
        <f t="shared" si="197"/>
        <v>5</v>
      </c>
      <c r="Y74" s="86">
        <f t="shared" si="197"/>
        <v>5</v>
      </c>
      <c r="Z74" s="86">
        <f t="shared" si="197"/>
        <v>8</v>
      </c>
      <c r="AA74" s="87">
        <f t="shared" si="197"/>
        <v>9</v>
      </c>
      <c r="AB74" s="97"/>
      <c r="AC74" s="58"/>
      <c r="AD74" s="107"/>
      <c r="AE74" s="32"/>
    </row>
    <row r="75" spans="1:31" ht="15.75" customHeight="1" thickBot="1" x14ac:dyDescent="0.3">
      <c r="A75" s="258"/>
      <c r="B75" s="259"/>
      <c r="C75" s="218"/>
      <c r="D75" s="218"/>
      <c r="E75" s="235"/>
      <c r="F75" s="230"/>
      <c r="G75" s="204" t="s">
        <v>26</v>
      </c>
      <c r="H75" s="205"/>
      <c r="I75" s="205"/>
      <c r="J75" s="123">
        <f>'E4'!B27</f>
        <v>2</v>
      </c>
      <c r="K75" s="123">
        <f>'E4'!C27</f>
        <v>2</v>
      </c>
      <c r="L75" s="123">
        <f>'E4'!D27</f>
        <v>1</v>
      </c>
      <c r="M75" s="123">
        <f>'E4'!E27</f>
        <v>0</v>
      </c>
      <c r="N75" s="123">
        <f>'E4'!F27</f>
        <v>0</v>
      </c>
      <c r="O75" s="123">
        <f>'E4'!G27</f>
        <v>4</v>
      </c>
      <c r="P75" s="123">
        <f>'E4'!H27</f>
        <v>4</v>
      </c>
      <c r="Q75" s="123">
        <f>'E4'!I27</f>
        <v>3</v>
      </c>
      <c r="R75" s="123">
        <f>'E4'!J27</f>
        <v>6</v>
      </c>
      <c r="S75" s="123">
        <f>'E4'!K27</f>
        <v>0</v>
      </c>
      <c r="T75" s="123">
        <f>'E4'!L27</f>
        <v>6</v>
      </c>
      <c r="U75" s="123">
        <f>'E4'!M27</f>
        <v>6</v>
      </c>
      <c r="V75" s="123">
        <f>'E4'!N27</f>
        <v>3</v>
      </c>
      <c r="W75" s="123">
        <f>'E4'!O27</f>
        <v>0</v>
      </c>
      <c r="X75" s="123">
        <f>'E4'!P27</f>
        <v>6</v>
      </c>
      <c r="Y75" s="123">
        <f>'E4'!Q27</f>
        <v>0</v>
      </c>
      <c r="Z75" s="123">
        <f>'E4'!R27</f>
        <v>0</v>
      </c>
      <c r="AA75" s="123">
        <f>'E4'!S27</f>
        <v>0</v>
      </c>
      <c r="AB75" s="127">
        <f>SUM(J75:AA75)</f>
        <v>43</v>
      </c>
      <c r="AC75" s="60">
        <f>IFERROR(RANK(AB75,AB67:AB79,4),0)</f>
        <v>1</v>
      </c>
      <c r="AD75" s="108"/>
      <c r="AE75" s="32"/>
    </row>
    <row r="76" spans="1:31" ht="15.75" customHeight="1" thickBot="1" x14ac:dyDescent="0.3">
      <c r="A76" s="210" t="s">
        <v>43</v>
      </c>
      <c r="B76" s="211"/>
      <c r="C76" s="216" t="s">
        <v>71</v>
      </c>
      <c r="D76" s="216">
        <v>21.2</v>
      </c>
      <c r="E76" s="233">
        <f t="shared" ref="E76:E79" si="198">ROUND($D76*($AH$26/113)+($AH$25-$AH$24),0)</f>
        <v>19</v>
      </c>
      <c r="F76" s="228">
        <f t="shared" ref="F76" si="199">E76-$E$80</f>
        <v>6</v>
      </c>
      <c r="G76" s="100" t="s">
        <v>0</v>
      </c>
      <c r="H76" s="79">
        <v>835557569</v>
      </c>
      <c r="I76" s="66">
        <v>647559454</v>
      </c>
      <c r="J76" s="84" t="str">
        <f t="shared" ref="J76:R76" si="200">MID($H76,J$23,1)</f>
        <v>8</v>
      </c>
      <c r="K76" s="116" t="str">
        <f t="shared" si="200"/>
        <v>3</v>
      </c>
      <c r="L76" s="116" t="str">
        <f t="shared" si="200"/>
        <v>5</v>
      </c>
      <c r="M76" s="116" t="str">
        <f t="shared" si="200"/>
        <v>5</v>
      </c>
      <c r="N76" s="116" t="str">
        <f t="shared" si="200"/>
        <v>5</v>
      </c>
      <c r="O76" s="116" t="str">
        <f t="shared" si="200"/>
        <v>7</v>
      </c>
      <c r="P76" s="116" t="str">
        <f t="shared" si="200"/>
        <v>5</v>
      </c>
      <c r="Q76" s="116" t="str">
        <f t="shared" si="200"/>
        <v>6</v>
      </c>
      <c r="R76" s="133" t="str">
        <f t="shared" si="200"/>
        <v>9</v>
      </c>
      <c r="S76" s="135" t="str">
        <f t="shared" ref="S76:AA76" si="201">MID($I76,J$23,1)</f>
        <v>6</v>
      </c>
      <c r="T76" s="116" t="str">
        <f t="shared" si="201"/>
        <v>4</v>
      </c>
      <c r="U76" s="116" t="str">
        <f t="shared" si="201"/>
        <v>7</v>
      </c>
      <c r="V76" s="116" t="str">
        <f t="shared" si="201"/>
        <v>5</v>
      </c>
      <c r="W76" s="116" t="str">
        <f t="shared" si="201"/>
        <v>5</v>
      </c>
      <c r="X76" s="116" t="str">
        <f t="shared" si="201"/>
        <v>9</v>
      </c>
      <c r="Y76" s="116" t="str">
        <f t="shared" si="201"/>
        <v>4</v>
      </c>
      <c r="Z76" s="116" t="str">
        <f t="shared" si="201"/>
        <v>5</v>
      </c>
      <c r="AA76" s="133" t="str">
        <f t="shared" si="201"/>
        <v>4</v>
      </c>
      <c r="AB76" s="114"/>
      <c r="AC76" s="104"/>
      <c r="AD76" s="106">
        <f>J76+K76+L76+M76+N76+O76+P76+Q76+R76+S76+T76+U76+V76+W76+X76+Y76+Z76+AA76</f>
        <v>102</v>
      </c>
      <c r="AE76" s="32"/>
    </row>
    <row r="77" spans="1:31" ht="15.75" customHeight="1" thickBot="1" x14ac:dyDescent="0.3">
      <c r="A77" s="212"/>
      <c r="B77" s="213"/>
      <c r="C77" s="217"/>
      <c r="D77" s="217"/>
      <c r="E77" s="234"/>
      <c r="F77" s="229"/>
      <c r="G77" s="246" t="s">
        <v>53</v>
      </c>
      <c r="H77" s="247"/>
      <c r="I77" s="247"/>
      <c r="J77" s="131">
        <f t="shared" ref="J77:AA77" si="202">IF(($F76+0.5)&gt;(J$22),1,0)</f>
        <v>1</v>
      </c>
      <c r="K77" s="115">
        <f t="shared" si="202"/>
        <v>0</v>
      </c>
      <c r="L77" s="115">
        <f t="shared" si="202"/>
        <v>0</v>
      </c>
      <c r="M77" s="115">
        <f t="shared" si="202"/>
        <v>0</v>
      </c>
      <c r="N77" s="115">
        <f t="shared" si="202"/>
        <v>0</v>
      </c>
      <c r="O77" s="115">
        <f t="shared" si="202"/>
        <v>1</v>
      </c>
      <c r="P77" s="115">
        <f t="shared" si="202"/>
        <v>0</v>
      </c>
      <c r="Q77" s="115">
        <f t="shared" si="202"/>
        <v>1</v>
      </c>
      <c r="R77" s="115">
        <f t="shared" si="202"/>
        <v>0</v>
      </c>
      <c r="S77" s="115">
        <f t="shared" si="202"/>
        <v>1</v>
      </c>
      <c r="T77" s="115">
        <f t="shared" si="202"/>
        <v>0</v>
      </c>
      <c r="U77" s="115">
        <f t="shared" si="202"/>
        <v>0</v>
      </c>
      <c r="V77" s="115">
        <f t="shared" si="202"/>
        <v>0</v>
      </c>
      <c r="W77" s="115">
        <f t="shared" si="202"/>
        <v>0</v>
      </c>
      <c r="X77" s="115">
        <f t="shared" si="202"/>
        <v>1</v>
      </c>
      <c r="Y77" s="115">
        <f t="shared" si="202"/>
        <v>0</v>
      </c>
      <c r="Z77" s="115">
        <f t="shared" si="202"/>
        <v>1</v>
      </c>
      <c r="AA77" s="132">
        <f t="shared" si="202"/>
        <v>0</v>
      </c>
      <c r="AB77" s="95"/>
      <c r="AC77" s="96"/>
      <c r="AD77" s="107"/>
      <c r="AE77" s="32"/>
    </row>
    <row r="78" spans="1:31" ht="15.75" customHeight="1" thickBot="1" x14ac:dyDescent="0.3">
      <c r="A78" s="212"/>
      <c r="B78" s="213"/>
      <c r="C78" s="217"/>
      <c r="D78" s="217"/>
      <c r="E78" s="234"/>
      <c r="F78" s="229"/>
      <c r="G78" s="248" t="s">
        <v>50</v>
      </c>
      <c r="H78" s="249"/>
      <c r="I78" s="249"/>
      <c r="J78" s="85">
        <f t="shared" ref="J78:AA78" si="203">J76-J77</f>
        <v>7</v>
      </c>
      <c r="K78" s="86">
        <f t="shared" si="203"/>
        <v>3</v>
      </c>
      <c r="L78" s="86">
        <f t="shared" si="203"/>
        <v>5</v>
      </c>
      <c r="M78" s="86">
        <f t="shared" si="203"/>
        <v>5</v>
      </c>
      <c r="N78" s="86">
        <f t="shared" si="203"/>
        <v>5</v>
      </c>
      <c r="O78" s="86">
        <f t="shared" si="203"/>
        <v>6</v>
      </c>
      <c r="P78" s="86">
        <f t="shared" si="203"/>
        <v>5</v>
      </c>
      <c r="Q78" s="86">
        <f t="shared" si="203"/>
        <v>5</v>
      </c>
      <c r="R78" s="87">
        <f t="shared" si="203"/>
        <v>9</v>
      </c>
      <c r="S78" s="88">
        <f t="shared" si="203"/>
        <v>5</v>
      </c>
      <c r="T78" s="86">
        <f t="shared" si="203"/>
        <v>4</v>
      </c>
      <c r="U78" s="86">
        <f t="shared" si="203"/>
        <v>7</v>
      </c>
      <c r="V78" s="86">
        <f t="shared" si="203"/>
        <v>5</v>
      </c>
      <c r="W78" s="86">
        <f t="shared" si="203"/>
        <v>5</v>
      </c>
      <c r="X78" s="86">
        <f t="shared" si="203"/>
        <v>8</v>
      </c>
      <c r="Y78" s="86">
        <f t="shared" si="203"/>
        <v>4</v>
      </c>
      <c r="Z78" s="86">
        <f t="shared" si="203"/>
        <v>4</v>
      </c>
      <c r="AA78" s="87">
        <f t="shared" si="203"/>
        <v>4</v>
      </c>
      <c r="AB78" s="97"/>
      <c r="AC78" s="58"/>
      <c r="AD78" s="107"/>
      <c r="AE78" s="32"/>
    </row>
    <row r="79" spans="1:31" ht="15.75" customHeight="1" thickBot="1" x14ac:dyDescent="0.3">
      <c r="A79" s="214"/>
      <c r="B79" s="215"/>
      <c r="C79" s="218"/>
      <c r="D79" s="218"/>
      <c r="E79" s="235"/>
      <c r="F79" s="230"/>
      <c r="G79" s="250" t="s">
        <v>26</v>
      </c>
      <c r="H79" s="251"/>
      <c r="I79" s="251"/>
      <c r="J79" s="125">
        <f>'E4'!B28</f>
        <v>2</v>
      </c>
      <c r="K79" s="125">
        <f>'E4'!C28</f>
        <v>4</v>
      </c>
      <c r="L79" s="125">
        <f>'E4'!D28</f>
        <v>4</v>
      </c>
      <c r="M79" s="125">
        <f>'E4'!E28</f>
        <v>3</v>
      </c>
      <c r="N79" s="125">
        <f>'E4'!F28</f>
        <v>2</v>
      </c>
      <c r="O79" s="125">
        <f>'E4'!G28</f>
        <v>4</v>
      </c>
      <c r="P79" s="125">
        <f>'E4'!H28</f>
        <v>2</v>
      </c>
      <c r="Q79" s="125">
        <f>'E4'!I28</f>
        <v>6</v>
      </c>
      <c r="R79" s="125">
        <f>'E4'!J28</f>
        <v>0</v>
      </c>
      <c r="S79" s="125">
        <f>'E4'!K28</f>
        <v>6</v>
      </c>
      <c r="T79" s="125">
        <f>'E4'!L28</f>
        <v>2</v>
      </c>
      <c r="U79" s="125">
        <f>'E4'!M28</f>
        <v>2</v>
      </c>
      <c r="V79" s="125">
        <f>'E4'!N28</f>
        <v>3</v>
      </c>
      <c r="W79" s="125">
        <f>'E4'!O28</f>
        <v>2</v>
      </c>
      <c r="X79" s="125">
        <f>'E4'!P28</f>
        <v>0</v>
      </c>
      <c r="Y79" s="125">
        <f>'E4'!Q28</f>
        <v>4</v>
      </c>
      <c r="Z79" s="125">
        <f>'E4'!R28</f>
        <v>6</v>
      </c>
      <c r="AA79" s="125">
        <f>'E4'!S28</f>
        <v>4</v>
      </c>
      <c r="AB79" s="127">
        <f>SUM(J79:AA79)</f>
        <v>56</v>
      </c>
      <c r="AC79" s="60">
        <f>IFERROR(RANK(AB79,AB67:AB79,4),0)</f>
        <v>3</v>
      </c>
      <c r="AD79" s="108"/>
      <c r="AE79" s="32"/>
    </row>
    <row r="80" spans="1:31" ht="15.75" customHeight="1" thickBot="1" x14ac:dyDescent="0.3">
      <c r="A80" s="166"/>
      <c r="B80" s="166"/>
      <c r="C80" s="161" t="s">
        <v>67</v>
      </c>
      <c r="D80" s="168"/>
      <c r="E80" s="142">
        <f>SMALL(E64:E79,1)</f>
        <v>13</v>
      </c>
      <c r="F80" s="90"/>
      <c r="G80" s="90"/>
      <c r="H80" s="91"/>
      <c r="I80" s="91"/>
      <c r="J80" s="159">
        <f>J79+J75+J71+J67</f>
        <v>12</v>
      </c>
      <c r="K80" s="159">
        <f t="shared" ref="K80" si="204">K79+K75+K71+K67</f>
        <v>12</v>
      </c>
      <c r="L80" s="159">
        <f t="shared" ref="L80" si="205">L79+L75+L71+L67</f>
        <v>12</v>
      </c>
      <c r="M80" s="159">
        <f t="shared" ref="M80" si="206">M79+M75+M71+M67</f>
        <v>12</v>
      </c>
      <c r="N80" s="159">
        <f t="shared" ref="N80" si="207">N79+N75+N71+N67</f>
        <v>12</v>
      </c>
      <c r="O80" s="159">
        <f t="shared" ref="O80" si="208">O79+O75+O71+O67</f>
        <v>12</v>
      </c>
      <c r="P80" s="159">
        <f t="shared" ref="P80" si="209">P79+P75+P71+P67</f>
        <v>12</v>
      </c>
      <c r="Q80" s="159">
        <f t="shared" ref="Q80" si="210">Q79+Q75+Q71+Q67</f>
        <v>12</v>
      </c>
      <c r="R80" s="159">
        <f t="shared" ref="R80" si="211">R79+R75+R71+R67</f>
        <v>12</v>
      </c>
      <c r="S80" s="159">
        <f t="shared" ref="S80" si="212">S79+S75+S71+S67</f>
        <v>12</v>
      </c>
      <c r="T80" s="159">
        <f t="shared" ref="T80" si="213">T79+T75+T71+T67</f>
        <v>12</v>
      </c>
      <c r="U80" s="159">
        <f t="shared" ref="U80" si="214">U79+U75+U71+U67</f>
        <v>12</v>
      </c>
      <c r="V80" s="159">
        <f t="shared" ref="V80" si="215">V79+V75+V71+V67</f>
        <v>12</v>
      </c>
      <c r="W80" s="159">
        <f t="shared" ref="W80" si="216">W79+W75+W71+W67</f>
        <v>12</v>
      </c>
      <c r="X80" s="159">
        <f t="shared" ref="X80" si="217">X79+X75+X71+X67</f>
        <v>12</v>
      </c>
      <c r="Y80" s="159">
        <f t="shared" ref="Y80" si="218">Y79+Y75+Y71+Y67</f>
        <v>12</v>
      </c>
      <c r="Z80" s="159">
        <f t="shared" ref="Z80" si="219">Z79+Z75+Z71+Z67</f>
        <v>12</v>
      </c>
      <c r="AA80" s="159">
        <f t="shared" ref="AA80" si="220">AA79+AA75+AA71+AA67</f>
        <v>12</v>
      </c>
      <c r="AB80" s="59"/>
      <c r="AC80" s="101"/>
      <c r="AD80" s="109"/>
      <c r="AE80" s="32"/>
    </row>
    <row r="81" spans="1:31" ht="15.75" customHeight="1" thickBot="1" x14ac:dyDescent="0.3">
      <c r="A81" s="165"/>
      <c r="B81" s="165"/>
      <c r="C81" s="152"/>
      <c r="D81" s="169"/>
      <c r="E81" s="153"/>
      <c r="F81" s="154"/>
      <c r="G81" s="154"/>
      <c r="H81" s="155"/>
      <c r="I81" s="155"/>
      <c r="J81" s="156"/>
      <c r="K81" s="156"/>
      <c r="L81" s="156"/>
      <c r="M81" s="156"/>
      <c r="N81" s="156"/>
      <c r="O81" s="156"/>
      <c r="P81" s="156"/>
      <c r="Q81" s="156"/>
      <c r="R81" s="156"/>
      <c r="S81" s="156"/>
      <c r="T81" s="156"/>
      <c r="U81" s="156"/>
      <c r="V81" s="156"/>
      <c r="W81" s="156"/>
      <c r="X81" s="156"/>
      <c r="Y81" s="156"/>
      <c r="Z81" s="156"/>
      <c r="AA81" s="156"/>
      <c r="AB81" s="157"/>
      <c r="AC81" s="156"/>
      <c r="AD81" s="158"/>
      <c r="AE81" s="32"/>
    </row>
    <row r="82" spans="1:31" ht="21.75" customHeight="1" thickBot="1" x14ac:dyDescent="0.5">
      <c r="A82" s="162" t="s">
        <v>62</v>
      </c>
      <c r="B82" s="163"/>
      <c r="C82" s="164"/>
      <c r="D82" s="252" t="s">
        <v>44</v>
      </c>
      <c r="E82" s="253"/>
      <c r="F82" s="71"/>
      <c r="G82" s="83"/>
      <c r="H82" s="72"/>
      <c r="I82" s="72" t="s">
        <v>52</v>
      </c>
      <c r="J82" s="110">
        <f>J62</f>
        <v>3</v>
      </c>
      <c r="K82" s="110">
        <f t="shared" ref="K82:AA82" si="221">K62</f>
        <v>15</v>
      </c>
      <c r="L82" s="110">
        <f t="shared" si="221"/>
        <v>7</v>
      </c>
      <c r="M82" s="110">
        <f t="shared" si="221"/>
        <v>11</v>
      </c>
      <c r="N82" s="110">
        <f t="shared" si="221"/>
        <v>9</v>
      </c>
      <c r="O82" s="110">
        <f t="shared" si="221"/>
        <v>1</v>
      </c>
      <c r="P82" s="110">
        <f t="shared" si="221"/>
        <v>17</v>
      </c>
      <c r="Q82" s="110">
        <f t="shared" si="221"/>
        <v>5</v>
      </c>
      <c r="R82" s="110">
        <f t="shared" si="221"/>
        <v>13</v>
      </c>
      <c r="S82" s="110">
        <f t="shared" si="221"/>
        <v>4</v>
      </c>
      <c r="T82" s="110">
        <f t="shared" si="221"/>
        <v>16</v>
      </c>
      <c r="U82" s="110">
        <f t="shared" si="221"/>
        <v>8</v>
      </c>
      <c r="V82" s="110">
        <f t="shared" si="221"/>
        <v>12</v>
      </c>
      <c r="W82" s="110">
        <f t="shared" si="221"/>
        <v>10</v>
      </c>
      <c r="X82" s="110">
        <f t="shared" si="221"/>
        <v>2</v>
      </c>
      <c r="Y82" s="110">
        <f t="shared" si="221"/>
        <v>18</v>
      </c>
      <c r="Z82" s="110">
        <f t="shared" si="221"/>
        <v>6</v>
      </c>
      <c r="AA82" s="110">
        <f t="shared" si="221"/>
        <v>14</v>
      </c>
      <c r="AB82" s="206" t="s">
        <v>1</v>
      </c>
      <c r="AC82" s="208" t="s">
        <v>61</v>
      </c>
      <c r="AE82" s="32"/>
    </row>
    <row r="83" spans="1:31" ht="16.5" customHeight="1" thickBot="1" x14ac:dyDescent="0.3">
      <c r="A83" s="143" t="s">
        <v>58</v>
      </c>
      <c r="B83" s="187">
        <v>5</v>
      </c>
      <c r="C83" s="144" t="s">
        <v>54</v>
      </c>
      <c r="D83" s="139" t="s">
        <v>59</v>
      </c>
      <c r="E83" s="141" t="s">
        <v>60</v>
      </c>
      <c r="F83" s="167" t="s">
        <v>49</v>
      </c>
      <c r="G83" s="80"/>
      <c r="H83" s="10" t="s">
        <v>36</v>
      </c>
      <c r="I83" s="56" t="s">
        <v>35</v>
      </c>
      <c r="J83" s="67">
        <v>1</v>
      </c>
      <c r="K83" s="68">
        <v>2</v>
      </c>
      <c r="L83" s="68">
        <v>3</v>
      </c>
      <c r="M83" s="68">
        <v>4</v>
      </c>
      <c r="N83" s="68">
        <v>5</v>
      </c>
      <c r="O83" s="68">
        <v>6</v>
      </c>
      <c r="P83" s="68">
        <v>7</v>
      </c>
      <c r="Q83" s="68">
        <v>8</v>
      </c>
      <c r="R83" s="69">
        <v>9</v>
      </c>
      <c r="S83" s="70">
        <v>10</v>
      </c>
      <c r="T83" s="68">
        <v>11</v>
      </c>
      <c r="U83" s="68">
        <v>12</v>
      </c>
      <c r="V83" s="68">
        <v>13</v>
      </c>
      <c r="W83" s="68">
        <v>14</v>
      </c>
      <c r="X83" s="68">
        <v>15</v>
      </c>
      <c r="Y83" s="68">
        <v>16</v>
      </c>
      <c r="Z83" s="68">
        <v>17</v>
      </c>
      <c r="AA83" s="69">
        <v>18</v>
      </c>
      <c r="AB83" s="207"/>
      <c r="AC83" s="209"/>
      <c r="AD83" s="105" t="s">
        <v>0</v>
      </c>
      <c r="AE83" s="32"/>
    </row>
    <row r="84" spans="1:31" ht="16.5" customHeight="1" thickBot="1" x14ac:dyDescent="0.3">
      <c r="A84" s="238" t="s">
        <v>40</v>
      </c>
      <c r="B84" s="239"/>
      <c r="C84" s="216" t="s">
        <v>91</v>
      </c>
      <c r="D84" s="216">
        <v>17.600000000000001</v>
      </c>
      <c r="E84" s="233">
        <f>ROUND($D84*($AH$26/113)+($AH$25-$AH$24),0)</f>
        <v>15</v>
      </c>
      <c r="F84" s="228">
        <f>E84-$E$100</f>
        <v>0</v>
      </c>
      <c r="G84" s="57" t="s">
        <v>0</v>
      </c>
      <c r="H84" s="79">
        <v>935938564</v>
      </c>
      <c r="I84" s="66">
        <v>935548574</v>
      </c>
      <c r="J84" s="128" t="str">
        <f t="shared" ref="J84:R84" si="222">MID($H84,J$23,1)</f>
        <v>9</v>
      </c>
      <c r="K84" s="129" t="str">
        <f t="shared" si="222"/>
        <v>3</v>
      </c>
      <c r="L84" s="129" t="str">
        <f t="shared" si="222"/>
        <v>5</v>
      </c>
      <c r="M84" s="129" t="str">
        <f t="shared" si="222"/>
        <v>9</v>
      </c>
      <c r="N84" s="129" t="str">
        <f t="shared" si="222"/>
        <v>3</v>
      </c>
      <c r="O84" s="129" t="str">
        <f t="shared" si="222"/>
        <v>8</v>
      </c>
      <c r="P84" s="129" t="str">
        <f t="shared" si="222"/>
        <v>5</v>
      </c>
      <c r="Q84" s="129" t="str">
        <f t="shared" si="222"/>
        <v>6</v>
      </c>
      <c r="R84" s="130" t="str">
        <f t="shared" si="222"/>
        <v>4</v>
      </c>
      <c r="S84" s="134" t="str">
        <f t="shared" ref="S84:AA84" si="223">MID($I84,J$23,1)</f>
        <v>9</v>
      </c>
      <c r="T84" s="129" t="str">
        <f t="shared" si="223"/>
        <v>3</v>
      </c>
      <c r="U84" s="129" t="str">
        <f t="shared" si="223"/>
        <v>5</v>
      </c>
      <c r="V84" s="129" t="str">
        <f t="shared" si="223"/>
        <v>5</v>
      </c>
      <c r="W84" s="129" t="str">
        <f t="shared" si="223"/>
        <v>4</v>
      </c>
      <c r="X84" s="129" t="str">
        <f t="shared" si="223"/>
        <v>8</v>
      </c>
      <c r="Y84" s="129" t="str">
        <f t="shared" si="223"/>
        <v>5</v>
      </c>
      <c r="Z84" s="129" t="str">
        <f t="shared" si="223"/>
        <v>7</v>
      </c>
      <c r="AA84" s="130" t="str">
        <f t="shared" si="223"/>
        <v>4</v>
      </c>
      <c r="AB84" s="113"/>
      <c r="AC84" s="102"/>
      <c r="AD84" s="106">
        <f>J84+K84+L84+M84+N84+O84+P84+Q84+R84+S84+T84+U84+V84+W84+X84+Y84+Z84+AA84</f>
        <v>102</v>
      </c>
      <c r="AE84" s="32"/>
    </row>
    <row r="85" spans="1:31" ht="18.75" customHeight="1" thickBot="1" x14ac:dyDescent="0.3">
      <c r="A85" s="240"/>
      <c r="B85" s="241"/>
      <c r="C85" s="217"/>
      <c r="D85" s="217"/>
      <c r="E85" s="234"/>
      <c r="F85" s="229"/>
      <c r="G85" s="244" t="s">
        <v>53</v>
      </c>
      <c r="H85" s="245"/>
      <c r="I85" s="245"/>
      <c r="J85" s="131">
        <f t="shared" ref="J85:AA85" si="224">IF(($F84+0.5)&gt;(J$22),1,0)</f>
        <v>0</v>
      </c>
      <c r="K85" s="115">
        <f t="shared" si="224"/>
        <v>0</v>
      </c>
      <c r="L85" s="115">
        <f t="shared" si="224"/>
        <v>0</v>
      </c>
      <c r="M85" s="115">
        <f t="shared" si="224"/>
        <v>0</v>
      </c>
      <c r="N85" s="115">
        <f t="shared" si="224"/>
        <v>0</v>
      </c>
      <c r="O85" s="115">
        <f t="shared" si="224"/>
        <v>0</v>
      </c>
      <c r="P85" s="115">
        <f t="shared" si="224"/>
        <v>0</v>
      </c>
      <c r="Q85" s="115">
        <f t="shared" si="224"/>
        <v>0</v>
      </c>
      <c r="R85" s="115">
        <f t="shared" si="224"/>
        <v>0</v>
      </c>
      <c r="S85" s="115">
        <f t="shared" si="224"/>
        <v>0</v>
      </c>
      <c r="T85" s="115">
        <f t="shared" si="224"/>
        <v>0</v>
      </c>
      <c r="U85" s="115">
        <f t="shared" si="224"/>
        <v>0</v>
      </c>
      <c r="V85" s="115">
        <f t="shared" si="224"/>
        <v>0</v>
      </c>
      <c r="W85" s="115">
        <f t="shared" si="224"/>
        <v>0</v>
      </c>
      <c r="X85" s="115">
        <f t="shared" si="224"/>
        <v>0</v>
      </c>
      <c r="Y85" s="115">
        <f t="shared" si="224"/>
        <v>0</v>
      </c>
      <c r="Z85" s="115">
        <f t="shared" si="224"/>
        <v>0</v>
      </c>
      <c r="AA85" s="132">
        <f t="shared" si="224"/>
        <v>0</v>
      </c>
      <c r="AB85" s="74"/>
      <c r="AC85" s="75"/>
      <c r="AD85" s="107"/>
      <c r="AE85" s="32"/>
    </row>
    <row r="86" spans="1:31" ht="15" customHeight="1" thickBot="1" x14ac:dyDescent="0.3">
      <c r="A86" s="240"/>
      <c r="B86" s="241"/>
      <c r="C86" s="217"/>
      <c r="D86" s="217"/>
      <c r="E86" s="234"/>
      <c r="F86" s="229"/>
      <c r="G86" s="194" t="s">
        <v>50</v>
      </c>
      <c r="H86" s="195"/>
      <c r="I86" s="195"/>
      <c r="J86" s="85">
        <f t="shared" ref="J86:AA86" si="225">J84-J85</f>
        <v>9</v>
      </c>
      <c r="K86" s="86">
        <f t="shared" si="225"/>
        <v>3</v>
      </c>
      <c r="L86" s="86">
        <f t="shared" si="225"/>
        <v>5</v>
      </c>
      <c r="M86" s="86">
        <f t="shared" si="225"/>
        <v>9</v>
      </c>
      <c r="N86" s="86">
        <f t="shared" si="225"/>
        <v>3</v>
      </c>
      <c r="O86" s="86">
        <f t="shared" si="225"/>
        <v>8</v>
      </c>
      <c r="P86" s="86">
        <f t="shared" si="225"/>
        <v>5</v>
      </c>
      <c r="Q86" s="86">
        <f t="shared" si="225"/>
        <v>6</v>
      </c>
      <c r="R86" s="87">
        <f t="shared" si="225"/>
        <v>4</v>
      </c>
      <c r="S86" s="88">
        <f t="shared" si="225"/>
        <v>9</v>
      </c>
      <c r="T86" s="86">
        <f t="shared" si="225"/>
        <v>3</v>
      </c>
      <c r="U86" s="86">
        <f t="shared" si="225"/>
        <v>5</v>
      </c>
      <c r="V86" s="86">
        <f t="shared" si="225"/>
        <v>5</v>
      </c>
      <c r="W86" s="86">
        <f t="shared" si="225"/>
        <v>4</v>
      </c>
      <c r="X86" s="86">
        <f t="shared" si="225"/>
        <v>8</v>
      </c>
      <c r="Y86" s="86">
        <f t="shared" si="225"/>
        <v>5</v>
      </c>
      <c r="Z86" s="86">
        <f t="shared" si="225"/>
        <v>7</v>
      </c>
      <c r="AA86" s="87">
        <f t="shared" si="225"/>
        <v>4</v>
      </c>
      <c r="AB86" s="94"/>
      <c r="AC86" s="58"/>
      <c r="AD86" s="107"/>
      <c r="AE86" s="32"/>
    </row>
    <row r="87" spans="1:31" ht="15.75" customHeight="1" thickBot="1" x14ac:dyDescent="0.3">
      <c r="A87" s="242"/>
      <c r="B87" s="243"/>
      <c r="C87" s="218"/>
      <c r="D87" s="218"/>
      <c r="E87" s="235"/>
      <c r="F87" s="230"/>
      <c r="G87" s="196" t="s">
        <v>26</v>
      </c>
      <c r="H87" s="197"/>
      <c r="I87" s="197"/>
      <c r="J87" s="117">
        <f>'E5'!B25</f>
        <v>0</v>
      </c>
      <c r="K87" s="117">
        <f>'E5'!C25</f>
        <v>5</v>
      </c>
      <c r="L87" s="117">
        <f>'E5'!D25</f>
        <v>3</v>
      </c>
      <c r="M87" s="117">
        <f>'E5'!E25</f>
        <v>0</v>
      </c>
      <c r="N87" s="117">
        <f>'E5'!F25</f>
        <v>6</v>
      </c>
      <c r="O87" s="117">
        <f>'E5'!G25</f>
        <v>0</v>
      </c>
      <c r="P87" s="117">
        <f>'E5'!H25</f>
        <v>4</v>
      </c>
      <c r="Q87" s="117">
        <f>'E5'!I25</f>
        <v>6</v>
      </c>
      <c r="R87" s="117">
        <f>'E5'!J25</f>
        <v>3</v>
      </c>
      <c r="S87" s="117">
        <f>'E5'!K25</f>
        <v>0</v>
      </c>
      <c r="T87" s="117">
        <f>'E5'!L25</f>
        <v>4</v>
      </c>
      <c r="U87" s="117">
        <f>'E5'!M25</f>
        <v>3</v>
      </c>
      <c r="V87" s="117">
        <f>'E5'!N25</f>
        <v>4</v>
      </c>
      <c r="W87" s="117">
        <f>'E5'!O25</f>
        <v>2</v>
      </c>
      <c r="X87" s="117">
        <f>'E5'!P25</f>
        <v>0</v>
      </c>
      <c r="Y87" s="117">
        <f>'E5'!Q25</f>
        <v>0</v>
      </c>
      <c r="Z87" s="117">
        <f>'E5'!R25</f>
        <v>3</v>
      </c>
      <c r="AA87" s="117">
        <f>'E5'!S25</f>
        <v>6</v>
      </c>
      <c r="AB87" s="127">
        <f>SUM(J87:AA87)</f>
        <v>49</v>
      </c>
      <c r="AC87" s="60">
        <f>IFERROR(RANK(AB87,AB87:AB99,4),0)</f>
        <v>2</v>
      </c>
      <c r="AD87" s="108"/>
      <c r="AE87" s="32"/>
    </row>
    <row r="88" spans="1:31" ht="15.75" customHeight="1" thickBot="1" x14ac:dyDescent="0.3">
      <c r="A88" s="219" t="s">
        <v>41</v>
      </c>
      <c r="B88" s="220"/>
      <c r="C88" s="216" t="s">
        <v>72</v>
      </c>
      <c r="D88" s="216">
        <v>18.3</v>
      </c>
      <c r="E88" s="233">
        <f t="shared" ref="E88:E99" si="226">ROUND($D88*($AH$26/113)+($AH$25-$AH$24),0)</f>
        <v>16</v>
      </c>
      <c r="F88" s="228">
        <f t="shared" ref="F88" si="227">E88-$E$100</f>
        <v>1</v>
      </c>
      <c r="G88" s="98" t="s">
        <v>0</v>
      </c>
      <c r="H88" s="79">
        <v>755648573</v>
      </c>
      <c r="I88" s="66">
        <v>734847455</v>
      </c>
      <c r="J88" s="84" t="str">
        <f t="shared" ref="J88:R88" si="228">MID($H88,J$23,1)</f>
        <v>7</v>
      </c>
      <c r="K88" s="116" t="str">
        <f t="shared" si="228"/>
        <v>5</v>
      </c>
      <c r="L88" s="116" t="str">
        <f t="shared" si="228"/>
        <v>5</v>
      </c>
      <c r="M88" s="116" t="str">
        <f t="shared" si="228"/>
        <v>6</v>
      </c>
      <c r="N88" s="116" t="str">
        <f t="shared" si="228"/>
        <v>4</v>
      </c>
      <c r="O88" s="116" t="str">
        <f t="shared" si="228"/>
        <v>8</v>
      </c>
      <c r="P88" s="116" t="str">
        <f t="shared" si="228"/>
        <v>5</v>
      </c>
      <c r="Q88" s="116" t="str">
        <f t="shared" si="228"/>
        <v>7</v>
      </c>
      <c r="R88" s="133" t="str">
        <f t="shared" si="228"/>
        <v>3</v>
      </c>
      <c r="S88" s="135" t="str">
        <f t="shared" ref="S88:AA88" si="229">MID($I88,J$23,1)</f>
        <v>7</v>
      </c>
      <c r="T88" s="116" t="str">
        <f t="shared" si="229"/>
        <v>3</v>
      </c>
      <c r="U88" s="116" t="str">
        <f t="shared" si="229"/>
        <v>4</v>
      </c>
      <c r="V88" s="116" t="str">
        <f t="shared" si="229"/>
        <v>8</v>
      </c>
      <c r="W88" s="116" t="str">
        <f t="shared" si="229"/>
        <v>4</v>
      </c>
      <c r="X88" s="116" t="str">
        <f t="shared" si="229"/>
        <v>7</v>
      </c>
      <c r="Y88" s="116" t="str">
        <f t="shared" si="229"/>
        <v>4</v>
      </c>
      <c r="Z88" s="116" t="str">
        <f t="shared" si="229"/>
        <v>5</v>
      </c>
      <c r="AA88" s="133" t="str">
        <f t="shared" si="229"/>
        <v>5</v>
      </c>
      <c r="AB88" s="114"/>
      <c r="AC88" s="104"/>
      <c r="AD88" s="106">
        <f>J88+K88+L88+M88+N88+O88+P88+Q88+R88+S88+T88+U88+V88+W88+X88+Y88+Z88+AA88</f>
        <v>97</v>
      </c>
      <c r="AE88" s="32"/>
    </row>
    <row r="89" spans="1:31" ht="15.75" customHeight="1" thickBot="1" x14ac:dyDescent="0.3">
      <c r="A89" s="221"/>
      <c r="B89" s="222"/>
      <c r="C89" s="217"/>
      <c r="D89" s="217"/>
      <c r="E89" s="234"/>
      <c r="F89" s="229"/>
      <c r="G89" s="236" t="s">
        <v>53</v>
      </c>
      <c r="H89" s="237"/>
      <c r="I89" s="237"/>
      <c r="J89" s="131">
        <f t="shared" ref="J89:AA89" si="230">IF(($F88+0.5)&gt;(J$22),1,0)</f>
        <v>0</v>
      </c>
      <c r="K89" s="115">
        <f t="shared" si="230"/>
        <v>0</v>
      </c>
      <c r="L89" s="115">
        <f t="shared" si="230"/>
        <v>0</v>
      </c>
      <c r="M89" s="115">
        <f t="shared" si="230"/>
        <v>0</v>
      </c>
      <c r="N89" s="115">
        <f t="shared" si="230"/>
        <v>0</v>
      </c>
      <c r="O89" s="115">
        <f t="shared" si="230"/>
        <v>1</v>
      </c>
      <c r="P89" s="115">
        <f t="shared" si="230"/>
        <v>0</v>
      </c>
      <c r="Q89" s="115">
        <f t="shared" si="230"/>
        <v>0</v>
      </c>
      <c r="R89" s="115">
        <f t="shared" si="230"/>
        <v>0</v>
      </c>
      <c r="S89" s="115">
        <f t="shared" si="230"/>
        <v>0</v>
      </c>
      <c r="T89" s="115">
        <f t="shared" si="230"/>
        <v>0</v>
      </c>
      <c r="U89" s="115">
        <f t="shared" si="230"/>
        <v>0</v>
      </c>
      <c r="V89" s="115">
        <f t="shared" si="230"/>
        <v>0</v>
      </c>
      <c r="W89" s="115">
        <f t="shared" si="230"/>
        <v>0</v>
      </c>
      <c r="X89" s="115">
        <f t="shared" si="230"/>
        <v>0</v>
      </c>
      <c r="Y89" s="115">
        <f t="shared" si="230"/>
        <v>0</v>
      </c>
      <c r="Z89" s="115">
        <f t="shared" si="230"/>
        <v>0</v>
      </c>
      <c r="AA89" s="132">
        <f t="shared" si="230"/>
        <v>0</v>
      </c>
      <c r="AB89" s="95"/>
      <c r="AC89" s="96"/>
      <c r="AD89" s="107"/>
      <c r="AE89" s="32"/>
    </row>
    <row r="90" spans="1:31" ht="15.75" customHeight="1" thickBot="1" x14ac:dyDescent="0.3">
      <c r="A90" s="221"/>
      <c r="B90" s="222"/>
      <c r="C90" s="217"/>
      <c r="D90" s="217"/>
      <c r="E90" s="234"/>
      <c r="F90" s="229"/>
      <c r="G90" s="198" t="s">
        <v>50</v>
      </c>
      <c r="H90" s="199"/>
      <c r="I90" s="199"/>
      <c r="J90" s="85">
        <f t="shared" ref="J90:AA90" si="231">J88-J89</f>
        <v>7</v>
      </c>
      <c r="K90" s="86">
        <f t="shared" si="231"/>
        <v>5</v>
      </c>
      <c r="L90" s="86">
        <f t="shared" si="231"/>
        <v>5</v>
      </c>
      <c r="M90" s="86">
        <f t="shared" si="231"/>
        <v>6</v>
      </c>
      <c r="N90" s="86">
        <f t="shared" si="231"/>
        <v>4</v>
      </c>
      <c r="O90" s="86">
        <f t="shared" si="231"/>
        <v>7</v>
      </c>
      <c r="P90" s="86">
        <f t="shared" si="231"/>
        <v>5</v>
      </c>
      <c r="Q90" s="86">
        <f t="shared" si="231"/>
        <v>7</v>
      </c>
      <c r="R90" s="87">
        <f t="shared" si="231"/>
        <v>3</v>
      </c>
      <c r="S90" s="88">
        <f t="shared" si="231"/>
        <v>7</v>
      </c>
      <c r="T90" s="86">
        <f t="shared" si="231"/>
        <v>3</v>
      </c>
      <c r="U90" s="86">
        <f t="shared" si="231"/>
        <v>4</v>
      </c>
      <c r="V90" s="86">
        <f t="shared" si="231"/>
        <v>8</v>
      </c>
      <c r="W90" s="86">
        <f t="shared" si="231"/>
        <v>4</v>
      </c>
      <c r="X90" s="86">
        <f t="shared" si="231"/>
        <v>7</v>
      </c>
      <c r="Y90" s="86">
        <f t="shared" si="231"/>
        <v>4</v>
      </c>
      <c r="Z90" s="86">
        <f t="shared" si="231"/>
        <v>5</v>
      </c>
      <c r="AA90" s="87">
        <f t="shared" si="231"/>
        <v>5</v>
      </c>
      <c r="AB90" s="97"/>
      <c r="AC90" s="58"/>
      <c r="AD90" s="107"/>
      <c r="AE90" s="32"/>
    </row>
    <row r="91" spans="1:31" ht="15.75" customHeight="1" thickBot="1" x14ac:dyDescent="0.3">
      <c r="A91" s="223"/>
      <c r="B91" s="224"/>
      <c r="C91" s="218"/>
      <c r="D91" s="218"/>
      <c r="E91" s="235"/>
      <c r="F91" s="230"/>
      <c r="G91" s="200" t="s">
        <v>26</v>
      </c>
      <c r="H91" s="201"/>
      <c r="I91" s="201"/>
      <c r="J91" s="121">
        <f>'E5'!B26</f>
        <v>6</v>
      </c>
      <c r="K91" s="121">
        <f>'E5'!C26</f>
        <v>0</v>
      </c>
      <c r="L91" s="121">
        <f>'E5'!D26</f>
        <v>3</v>
      </c>
      <c r="M91" s="121">
        <f>'E5'!E26</f>
        <v>3</v>
      </c>
      <c r="N91" s="121">
        <f>'E5'!F26</f>
        <v>2</v>
      </c>
      <c r="O91" s="121">
        <f>'E5'!G26</f>
        <v>2</v>
      </c>
      <c r="P91" s="121">
        <f>'E5'!H26</f>
        <v>4</v>
      </c>
      <c r="Q91" s="121">
        <f>'E5'!I26</f>
        <v>2</v>
      </c>
      <c r="R91" s="121">
        <f>'E5'!J26</f>
        <v>6</v>
      </c>
      <c r="S91" s="121">
        <f>'E5'!K26</f>
        <v>5</v>
      </c>
      <c r="T91" s="121">
        <f>'E5'!L26</f>
        <v>4</v>
      </c>
      <c r="U91" s="121">
        <f>'E5'!M26</f>
        <v>6</v>
      </c>
      <c r="V91" s="121">
        <f>'E5'!N26</f>
        <v>0</v>
      </c>
      <c r="W91" s="121">
        <f>'E5'!O26</f>
        <v>2</v>
      </c>
      <c r="X91" s="121">
        <f>'E5'!P26</f>
        <v>2</v>
      </c>
      <c r="Y91" s="121">
        <f>'E5'!Q26</f>
        <v>4</v>
      </c>
      <c r="Z91" s="121">
        <f>'E5'!R26</f>
        <v>6</v>
      </c>
      <c r="AA91" s="121">
        <f>'E5'!S26</f>
        <v>3</v>
      </c>
      <c r="AB91" s="127">
        <f>SUM(J91:AA91)</f>
        <v>60</v>
      </c>
      <c r="AC91" s="60">
        <f>IFERROR(RANK(AB91,AB87:AB99,4),0)</f>
        <v>3</v>
      </c>
      <c r="AD91" s="108"/>
      <c r="AE91" s="32"/>
    </row>
    <row r="92" spans="1:31" ht="15.75" customHeight="1" thickBot="1" x14ac:dyDescent="0.3">
      <c r="A92" s="254" t="s">
        <v>42</v>
      </c>
      <c r="B92" s="255"/>
      <c r="C92" s="216" t="s">
        <v>73</v>
      </c>
      <c r="D92" s="216">
        <v>20.100000000000001</v>
      </c>
      <c r="E92" s="233">
        <f t="shared" ref="E92:E99" si="232">ROUND($D92*($AH$26/113)+($AH$25-$AH$24),0)</f>
        <v>18</v>
      </c>
      <c r="F92" s="228">
        <f t="shared" ref="F92" si="233">E92-$E$100</f>
        <v>3</v>
      </c>
      <c r="G92" s="99" t="s">
        <v>0</v>
      </c>
      <c r="H92" s="93">
        <v>935547674</v>
      </c>
      <c r="I92" s="92">
        <v>735447479</v>
      </c>
      <c r="J92" s="84" t="str">
        <f t="shared" ref="J92:R92" si="234">MID($H92,J$23,1)</f>
        <v>9</v>
      </c>
      <c r="K92" s="116" t="str">
        <f t="shared" si="234"/>
        <v>3</v>
      </c>
      <c r="L92" s="116" t="str">
        <f t="shared" si="234"/>
        <v>5</v>
      </c>
      <c r="M92" s="116" t="str">
        <f t="shared" si="234"/>
        <v>5</v>
      </c>
      <c r="N92" s="116" t="str">
        <f t="shared" si="234"/>
        <v>4</v>
      </c>
      <c r="O92" s="116" t="str">
        <f t="shared" si="234"/>
        <v>7</v>
      </c>
      <c r="P92" s="116" t="str">
        <f t="shared" si="234"/>
        <v>6</v>
      </c>
      <c r="Q92" s="116" t="str">
        <f t="shared" si="234"/>
        <v>7</v>
      </c>
      <c r="R92" s="133" t="str">
        <f t="shared" si="234"/>
        <v>4</v>
      </c>
      <c r="S92" s="135" t="str">
        <f t="shared" ref="S92:AA92" si="235">MID($I92,J$23,1)</f>
        <v>7</v>
      </c>
      <c r="T92" s="116" t="str">
        <f t="shared" si="235"/>
        <v>3</v>
      </c>
      <c r="U92" s="116" t="str">
        <f t="shared" si="235"/>
        <v>5</v>
      </c>
      <c r="V92" s="116" t="str">
        <f t="shared" si="235"/>
        <v>4</v>
      </c>
      <c r="W92" s="116" t="str">
        <f t="shared" si="235"/>
        <v>4</v>
      </c>
      <c r="X92" s="116" t="str">
        <f t="shared" si="235"/>
        <v>7</v>
      </c>
      <c r="Y92" s="116" t="str">
        <f t="shared" si="235"/>
        <v>4</v>
      </c>
      <c r="Z92" s="116" t="str">
        <f t="shared" si="235"/>
        <v>7</v>
      </c>
      <c r="AA92" s="133" t="str">
        <f t="shared" si="235"/>
        <v>9</v>
      </c>
      <c r="AB92" s="114"/>
      <c r="AC92" s="104"/>
      <c r="AD92" s="106">
        <f>J92+K92+L92+M92+N92+O92+P92+Q92+R92+S92+T92+U92+V92+W92+X92+Y92+Z92+AA92</f>
        <v>100</v>
      </c>
      <c r="AE92" s="32"/>
    </row>
    <row r="93" spans="1:31" ht="15.75" customHeight="1" thickBot="1" x14ac:dyDescent="0.3">
      <c r="A93" s="256"/>
      <c r="B93" s="257"/>
      <c r="C93" s="217"/>
      <c r="D93" s="217"/>
      <c r="E93" s="234"/>
      <c r="F93" s="229"/>
      <c r="G93" s="231" t="s">
        <v>53</v>
      </c>
      <c r="H93" s="232"/>
      <c r="I93" s="232"/>
      <c r="J93" s="131">
        <f t="shared" ref="J93:AA93" si="236">IF(($F92+0.5)&gt;(J$22),1,0)</f>
        <v>1</v>
      </c>
      <c r="K93" s="115">
        <f t="shared" si="236"/>
        <v>0</v>
      </c>
      <c r="L93" s="115">
        <f t="shared" si="236"/>
        <v>0</v>
      </c>
      <c r="M93" s="115">
        <f t="shared" si="236"/>
        <v>0</v>
      </c>
      <c r="N93" s="115">
        <f t="shared" si="236"/>
        <v>0</v>
      </c>
      <c r="O93" s="115">
        <f t="shared" si="236"/>
        <v>1</v>
      </c>
      <c r="P93" s="115">
        <f t="shared" si="236"/>
        <v>0</v>
      </c>
      <c r="Q93" s="115">
        <f t="shared" si="236"/>
        <v>0</v>
      </c>
      <c r="R93" s="115">
        <f t="shared" si="236"/>
        <v>0</v>
      </c>
      <c r="S93" s="115">
        <f t="shared" si="236"/>
        <v>0</v>
      </c>
      <c r="T93" s="115">
        <f t="shared" si="236"/>
        <v>0</v>
      </c>
      <c r="U93" s="115">
        <f t="shared" si="236"/>
        <v>0</v>
      </c>
      <c r="V93" s="115">
        <f t="shared" si="236"/>
        <v>0</v>
      </c>
      <c r="W93" s="115">
        <f t="shared" si="236"/>
        <v>0</v>
      </c>
      <c r="X93" s="115">
        <f t="shared" si="236"/>
        <v>1</v>
      </c>
      <c r="Y93" s="115">
        <f t="shared" si="236"/>
        <v>0</v>
      </c>
      <c r="Z93" s="115">
        <f t="shared" si="236"/>
        <v>0</v>
      </c>
      <c r="AA93" s="132">
        <f t="shared" si="236"/>
        <v>0</v>
      </c>
      <c r="AB93" s="95"/>
      <c r="AC93" s="96"/>
      <c r="AD93" s="107"/>
      <c r="AE93" s="32"/>
    </row>
    <row r="94" spans="1:31" ht="15.75" customHeight="1" thickBot="1" x14ac:dyDescent="0.3">
      <c r="A94" s="256"/>
      <c r="B94" s="257"/>
      <c r="C94" s="217"/>
      <c r="D94" s="217"/>
      <c r="E94" s="234"/>
      <c r="F94" s="229"/>
      <c r="G94" s="202" t="s">
        <v>50</v>
      </c>
      <c r="H94" s="203"/>
      <c r="I94" s="203"/>
      <c r="J94" s="85">
        <f t="shared" ref="J94:AA94" si="237">J92-J93</f>
        <v>8</v>
      </c>
      <c r="K94" s="86">
        <f t="shared" si="237"/>
        <v>3</v>
      </c>
      <c r="L94" s="86">
        <f t="shared" si="237"/>
        <v>5</v>
      </c>
      <c r="M94" s="86">
        <f t="shared" si="237"/>
        <v>5</v>
      </c>
      <c r="N94" s="86">
        <f t="shared" si="237"/>
        <v>4</v>
      </c>
      <c r="O94" s="86">
        <f t="shared" si="237"/>
        <v>6</v>
      </c>
      <c r="P94" s="86">
        <f t="shared" si="237"/>
        <v>6</v>
      </c>
      <c r="Q94" s="86">
        <f t="shared" si="237"/>
        <v>7</v>
      </c>
      <c r="R94" s="87">
        <f t="shared" si="237"/>
        <v>4</v>
      </c>
      <c r="S94" s="88">
        <f t="shared" si="237"/>
        <v>7</v>
      </c>
      <c r="T94" s="86">
        <f t="shared" si="237"/>
        <v>3</v>
      </c>
      <c r="U94" s="86">
        <f t="shared" si="237"/>
        <v>5</v>
      </c>
      <c r="V94" s="86">
        <f t="shared" si="237"/>
        <v>4</v>
      </c>
      <c r="W94" s="86">
        <f t="shared" si="237"/>
        <v>4</v>
      </c>
      <c r="X94" s="86">
        <f t="shared" si="237"/>
        <v>6</v>
      </c>
      <c r="Y94" s="86">
        <f t="shared" si="237"/>
        <v>4</v>
      </c>
      <c r="Z94" s="86">
        <f t="shared" si="237"/>
        <v>7</v>
      </c>
      <c r="AA94" s="87">
        <f t="shared" si="237"/>
        <v>9</v>
      </c>
      <c r="AB94" s="97"/>
      <c r="AC94" s="58"/>
      <c r="AD94" s="107"/>
      <c r="AE94" s="32"/>
    </row>
    <row r="95" spans="1:31" ht="15.75" customHeight="1" thickBot="1" x14ac:dyDescent="0.3">
      <c r="A95" s="258"/>
      <c r="B95" s="259"/>
      <c r="C95" s="218"/>
      <c r="D95" s="218"/>
      <c r="E95" s="235"/>
      <c r="F95" s="230"/>
      <c r="G95" s="204" t="s">
        <v>26</v>
      </c>
      <c r="H95" s="205"/>
      <c r="I95" s="205"/>
      <c r="J95" s="123">
        <f>'E5'!B27</f>
        <v>3</v>
      </c>
      <c r="K95" s="123">
        <f>'E5'!C27</f>
        <v>5</v>
      </c>
      <c r="L95" s="123">
        <f>'E5'!D27</f>
        <v>3</v>
      </c>
      <c r="M95" s="123">
        <f>'E5'!E27</f>
        <v>6</v>
      </c>
      <c r="N95" s="123">
        <f>'E5'!F27</f>
        <v>2</v>
      </c>
      <c r="O95" s="123">
        <f>'E5'!G27</f>
        <v>5</v>
      </c>
      <c r="P95" s="123">
        <f>'E5'!H27</f>
        <v>2</v>
      </c>
      <c r="Q95" s="123">
        <f>'E5'!I27</f>
        <v>2</v>
      </c>
      <c r="R95" s="123">
        <f>'E5'!J27</f>
        <v>3</v>
      </c>
      <c r="S95" s="123">
        <f>'E5'!K27</f>
        <v>5</v>
      </c>
      <c r="T95" s="123">
        <f>'E5'!L27</f>
        <v>4</v>
      </c>
      <c r="U95" s="123">
        <f>'E5'!M27</f>
        <v>3</v>
      </c>
      <c r="V95" s="123">
        <f>'E5'!N27</f>
        <v>6</v>
      </c>
      <c r="W95" s="123">
        <f>'E5'!O27</f>
        <v>2</v>
      </c>
      <c r="X95" s="123">
        <f>'E5'!P27</f>
        <v>4</v>
      </c>
      <c r="Y95" s="123">
        <f>'E5'!Q27</f>
        <v>4</v>
      </c>
      <c r="Z95" s="123">
        <f>'E5'!R27</f>
        <v>3</v>
      </c>
      <c r="AA95" s="123">
        <f>'E5'!S27</f>
        <v>0</v>
      </c>
      <c r="AB95" s="127">
        <f>SUM(J95:AA95)</f>
        <v>62</v>
      </c>
      <c r="AC95" s="60">
        <f>IFERROR(RANK(AB95,AB87:AB99,4),0)</f>
        <v>4</v>
      </c>
      <c r="AD95" s="108"/>
      <c r="AE95" s="32"/>
    </row>
    <row r="96" spans="1:31" ht="15.75" customHeight="1" thickBot="1" x14ac:dyDescent="0.3">
      <c r="A96" s="210" t="s">
        <v>43</v>
      </c>
      <c r="B96" s="211"/>
      <c r="C96" s="216" t="s">
        <v>92</v>
      </c>
      <c r="D96" s="216">
        <v>20.9</v>
      </c>
      <c r="E96" s="233">
        <f t="shared" ref="E96:E99" si="238">ROUND($D96*($AH$26/113)+($AH$25-$AH$24),0)</f>
        <v>19</v>
      </c>
      <c r="F96" s="228">
        <f t="shared" ref="F96" si="239">E96-$E$100</f>
        <v>4</v>
      </c>
      <c r="G96" s="100" t="s">
        <v>0</v>
      </c>
      <c r="H96" s="79">
        <v>945647676</v>
      </c>
      <c r="I96" s="66">
        <v>957635485</v>
      </c>
      <c r="J96" s="84" t="str">
        <f t="shared" ref="J96:R96" si="240">MID($H96,J$23,1)</f>
        <v>9</v>
      </c>
      <c r="K96" s="116" t="str">
        <f t="shared" si="240"/>
        <v>4</v>
      </c>
      <c r="L96" s="116" t="str">
        <f t="shared" si="240"/>
        <v>5</v>
      </c>
      <c r="M96" s="116" t="str">
        <f t="shared" si="240"/>
        <v>6</v>
      </c>
      <c r="N96" s="116" t="str">
        <f t="shared" si="240"/>
        <v>4</v>
      </c>
      <c r="O96" s="116" t="str">
        <f t="shared" si="240"/>
        <v>7</v>
      </c>
      <c r="P96" s="116" t="str">
        <f t="shared" si="240"/>
        <v>6</v>
      </c>
      <c r="Q96" s="116" t="str">
        <f t="shared" si="240"/>
        <v>7</v>
      </c>
      <c r="R96" s="133" t="str">
        <f t="shared" si="240"/>
        <v>6</v>
      </c>
      <c r="S96" s="135" t="str">
        <f t="shared" ref="S96:AA96" si="241">MID($I96,J$23,1)</f>
        <v>9</v>
      </c>
      <c r="T96" s="116" t="str">
        <f t="shared" si="241"/>
        <v>5</v>
      </c>
      <c r="U96" s="116" t="str">
        <f t="shared" si="241"/>
        <v>7</v>
      </c>
      <c r="V96" s="116" t="str">
        <f t="shared" si="241"/>
        <v>6</v>
      </c>
      <c r="W96" s="116" t="str">
        <f t="shared" si="241"/>
        <v>3</v>
      </c>
      <c r="X96" s="116" t="str">
        <f t="shared" si="241"/>
        <v>5</v>
      </c>
      <c r="Y96" s="116" t="str">
        <f t="shared" si="241"/>
        <v>4</v>
      </c>
      <c r="Z96" s="116" t="str">
        <f t="shared" si="241"/>
        <v>8</v>
      </c>
      <c r="AA96" s="133" t="str">
        <f t="shared" si="241"/>
        <v>5</v>
      </c>
      <c r="AB96" s="114"/>
      <c r="AC96" s="104"/>
      <c r="AD96" s="106">
        <f>J96+K96+L96+M96+N96+O96+P96+Q96+R96+S96+T96+U96+V96+W96+X96+Y96+Z96+AA96</f>
        <v>106</v>
      </c>
      <c r="AE96" s="32"/>
    </row>
    <row r="97" spans="1:31" ht="15.75" customHeight="1" thickBot="1" x14ac:dyDescent="0.3">
      <c r="A97" s="212"/>
      <c r="B97" s="213"/>
      <c r="C97" s="217"/>
      <c r="D97" s="217"/>
      <c r="E97" s="234"/>
      <c r="F97" s="229"/>
      <c r="G97" s="246" t="s">
        <v>53</v>
      </c>
      <c r="H97" s="247"/>
      <c r="I97" s="247"/>
      <c r="J97" s="131">
        <f t="shared" ref="J97:AA97" si="242">IF(($F96+0.5)&gt;(J$22),1,0)</f>
        <v>1</v>
      </c>
      <c r="K97" s="115">
        <f t="shared" si="242"/>
        <v>0</v>
      </c>
      <c r="L97" s="115">
        <f t="shared" si="242"/>
        <v>0</v>
      </c>
      <c r="M97" s="115">
        <f t="shared" si="242"/>
        <v>0</v>
      </c>
      <c r="N97" s="115">
        <f t="shared" si="242"/>
        <v>0</v>
      </c>
      <c r="O97" s="115">
        <f t="shared" si="242"/>
        <v>1</v>
      </c>
      <c r="P97" s="115">
        <f t="shared" si="242"/>
        <v>0</v>
      </c>
      <c r="Q97" s="115">
        <f t="shared" si="242"/>
        <v>0</v>
      </c>
      <c r="R97" s="115">
        <f t="shared" si="242"/>
        <v>0</v>
      </c>
      <c r="S97" s="115">
        <f t="shared" si="242"/>
        <v>1</v>
      </c>
      <c r="T97" s="115">
        <f t="shared" si="242"/>
        <v>0</v>
      </c>
      <c r="U97" s="115">
        <f t="shared" si="242"/>
        <v>0</v>
      </c>
      <c r="V97" s="115">
        <f t="shared" si="242"/>
        <v>0</v>
      </c>
      <c r="W97" s="115">
        <f t="shared" si="242"/>
        <v>0</v>
      </c>
      <c r="X97" s="115">
        <f t="shared" si="242"/>
        <v>1</v>
      </c>
      <c r="Y97" s="115">
        <f t="shared" si="242"/>
        <v>0</v>
      </c>
      <c r="Z97" s="115">
        <f t="shared" si="242"/>
        <v>0</v>
      </c>
      <c r="AA97" s="132">
        <f t="shared" si="242"/>
        <v>0</v>
      </c>
      <c r="AB97" s="95"/>
      <c r="AC97" s="96"/>
      <c r="AD97" s="107"/>
      <c r="AE97" s="32"/>
    </row>
    <row r="98" spans="1:31" ht="15.75" customHeight="1" thickBot="1" x14ac:dyDescent="0.3">
      <c r="A98" s="212"/>
      <c r="B98" s="213"/>
      <c r="C98" s="217"/>
      <c r="D98" s="217"/>
      <c r="E98" s="234"/>
      <c r="F98" s="229"/>
      <c r="G98" s="248" t="s">
        <v>50</v>
      </c>
      <c r="H98" s="249"/>
      <c r="I98" s="249"/>
      <c r="J98" s="85">
        <f t="shared" ref="J98:AA98" si="243">J96-J97</f>
        <v>8</v>
      </c>
      <c r="K98" s="86">
        <f t="shared" si="243"/>
        <v>4</v>
      </c>
      <c r="L98" s="86">
        <f t="shared" si="243"/>
        <v>5</v>
      </c>
      <c r="M98" s="86">
        <f t="shared" si="243"/>
        <v>6</v>
      </c>
      <c r="N98" s="86">
        <f t="shared" si="243"/>
        <v>4</v>
      </c>
      <c r="O98" s="86">
        <f t="shared" si="243"/>
        <v>6</v>
      </c>
      <c r="P98" s="86">
        <f t="shared" si="243"/>
        <v>6</v>
      </c>
      <c r="Q98" s="86">
        <f t="shared" si="243"/>
        <v>7</v>
      </c>
      <c r="R98" s="87">
        <f t="shared" si="243"/>
        <v>6</v>
      </c>
      <c r="S98" s="88">
        <f t="shared" si="243"/>
        <v>8</v>
      </c>
      <c r="T98" s="86">
        <f t="shared" si="243"/>
        <v>5</v>
      </c>
      <c r="U98" s="86">
        <f t="shared" si="243"/>
        <v>7</v>
      </c>
      <c r="V98" s="86">
        <f t="shared" si="243"/>
        <v>6</v>
      </c>
      <c r="W98" s="86">
        <f t="shared" si="243"/>
        <v>3</v>
      </c>
      <c r="X98" s="86">
        <f t="shared" si="243"/>
        <v>4</v>
      </c>
      <c r="Y98" s="86">
        <f t="shared" si="243"/>
        <v>4</v>
      </c>
      <c r="Z98" s="86">
        <f t="shared" si="243"/>
        <v>8</v>
      </c>
      <c r="AA98" s="87">
        <f t="shared" si="243"/>
        <v>5</v>
      </c>
      <c r="AB98" s="97"/>
      <c r="AC98" s="58"/>
      <c r="AD98" s="107"/>
      <c r="AE98" s="32"/>
    </row>
    <row r="99" spans="1:31" ht="15.75" customHeight="1" thickBot="1" x14ac:dyDescent="0.3">
      <c r="A99" s="214"/>
      <c r="B99" s="215"/>
      <c r="C99" s="218"/>
      <c r="D99" s="218"/>
      <c r="E99" s="235"/>
      <c r="F99" s="230"/>
      <c r="G99" s="250" t="s">
        <v>26</v>
      </c>
      <c r="H99" s="251"/>
      <c r="I99" s="251"/>
      <c r="J99" s="125">
        <f>'E5'!B28</f>
        <v>3</v>
      </c>
      <c r="K99" s="125">
        <f>'E5'!C28</f>
        <v>2</v>
      </c>
      <c r="L99" s="125">
        <f>'E5'!D28</f>
        <v>3</v>
      </c>
      <c r="M99" s="125">
        <f>'E5'!E28</f>
        <v>3</v>
      </c>
      <c r="N99" s="125">
        <f>'E5'!F28</f>
        <v>2</v>
      </c>
      <c r="O99" s="125">
        <f>'E5'!G28</f>
        <v>5</v>
      </c>
      <c r="P99" s="125">
        <f>'E5'!H28</f>
        <v>2</v>
      </c>
      <c r="Q99" s="125">
        <f>'E5'!I28</f>
        <v>2</v>
      </c>
      <c r="R99" s="125">
        <f>'E5'!J28</f>
        <v>0</v>
      </c>
      <c r="S99" s="125">
        <f>'E5'!K28</f>
        <v>2</v>
      </c>
      <c r="T99" s="125">
        <f>'E5'!L28</f>
        <v>0</v>
      </c>
      <c r="U99" s="125">
        <f>'E5'!M28</f>
        <v>0</v>
      </c>
      <c r="V99" s="125">
        <f>'E5'!N28</f>
        <v>2</v>
      </c>
      <c r="W99" s="125">
        <f>'E5'!O28</f>
        <v>6</v>
      </c>
      <c r="X99" s="125">
        <f>'E5'!P28</f>
        <v>6</v>
      </c>
      <c r="Y99" s="125">
        <f>'E5'!Q28</f>
        <v>4</v>
      </c>
      <c r="Z99" s="125">
        <f>'E5'!R28</f>
        <v>0</v>
      </c>
      <c r="AA99" s="125">
        <f>'E5'!S28</f>
        <v>3</v>
      </c>
      <c r="AB99" s="127">
        <f>SUM(J99:AA99)</f>
        <v>45</v>
      </c>
      <c r="AC99" s="60">
        <f>IFERROR(RANK(AB99,AB87:AB99,4),0)</f>
        <v>1</v>
      </c>
      <c r="AD99" s="108"/>
      <c r="AE99" s="32"/>
    </row>
    <row r="100" spans="1:31" ht="15.75" customHeight="1" thickBot="1" x14ac:dyDescent="0.3">
      <c r="A100" s="166"/>
      <c r="B100" s="166"/>
      <c r="C100" s="161" t="s">
        <v>67</v>
      </c>
      <c r="D100" s="168"/>
      <c r="E100" s="142">
        <f>SMALL(E84:E99,1)</f>
        <v>15</v>
      </c>
      <c r="F100" s="90"/>
      <c r="G100" s="90"/>
      <c r="H100" s="91"/>
      <c r="I100" s="91"/>
      <c r="J100" s="159">
        <f>J99+J95+J91+J87</f>
        <v>12</v>
      </c>
      <c r="K100" s="159">
        <f t="shared" ref="K100" si="244">K99+K95+K91+K87</f>
        <v>12</v>
      </c>
      <c r="L100" s="159">
        <f t="shared" ref="L100" si="245">L99+L95+L91+L87</f>
        <v>12</v>
      </c>
      <c r="M100" s="159">
        <f t="shared" ref="M100" si="246">M99+M95+M91+M87</f>
        <v>12</v>
      </c>
      <c r="N100" s="159">
        <f t="shared" ref="N100" si="247">N99+N95+N91+N87</f>
        <v>12</v>
      </c>
      <c r="O100" s="159">
        <f t="shared" ref="O100" si="248">O99+O95+O91+O87</f>
        <v>12</v>
      </c>
      <c r="P100" s="159">
        <f t="shared" ref="P100" si="249">P99+P95+P91+P87</f>
        <v>12</v>
      </c>
      <c r="Q100" s="159">
        <f t="shared" ref="Q100" si="250">Q99+Q95+Q91+Q87</f>
        <v>12</v>
      </c>
      <c r="R100" s="159">
        <f t="shared" ref="R100" si="251">R99+R95+R91+R87</f>
        <v>12</v>
      </c>
      <c r="S100" s="159">
        <f t="shared" ref="S100" si="252">S99+S95+S91+S87</f>
        <v>12</v>
      </c>
      <c r="T100" s="159">
        <f t="shared" ref="T100" si="253">T99+T95+T91+T87</f>
        <v>12</v>
      </c>
      <c r="U100" s="159">
        <f t="shared" ref="U100" si="254">U99+U95+U91+U87</f>
        <v>12</v>
      </c>
      <c r="V100" s="159">
        <f t="shared" ref="V100" si="255">V99+V95+V91+V87</f>
        <v>12</v>
      </c>
      <c r="W100" s="159">
        <f t="shared" ref="W100" si="256">W99+W95+W91+W87</f>
        <v>12</v>
      </c>
      <c r="X100" s="159">
        <f t="shared" ref="X100" si="257">X99+X95+X91+X87</f>
        <v>12</v>
      </c>
      <c r="Y100" s="159">
        <f t="shared" ref="Y100" si="258">Y99+Y95+Y91+Y87</f>
        <v>12</v>
      </c>
      <c r="Z100" s="159">
        <f t="shared" ref="Z100" si="259">Z99+Z95+Z91+Z87</f>
        <v>12</v>
      </c>
      <c r="AA100" s="159">
        <f t="shared" ref="AA100" si="260">AA99+AA95+AA91+AA87</f>
        <v>12</v>
      </c>
      <c r="AB100" s="59"/>
      <c r="AC100" s="101"/>
      <c r="AD100" s="109"/>
      <c r="AE100" s="32"/>
    </row>
    <row r="101" spans="1:31" ht="15.75" customHeight="1" thickBot="1" x14ac:dyDescent="0.3">
      <c r="A101" s="165"/>
      <c r="B101" s="165"/>
      <c r="C101" s="152"/>
      <c r="D101" s="169"/>
      <c r="E101" s="153"/>
      <c r="F101" s="154"/>
      <c r="G101" s="154"/>
      <c r="H101" s="155"/>
      <c r="I101" s="155"/>
      <c r="J101" s="156"/>
      <c r="K101" s="156"/>
      <c r="L101" s="156"/>
      <c r="M101" s="156"/>
      <c r="N101" s="156"/>
      <c r="O101" s="156"/>
      <c r="P101" s="156"/>
      <c r="Q101" s="156"/>
      <c r="R101" s="156"/>
      <c r="S101" s="156"/>
      <c r="T101" s="156"/>
      <c r="U101" s="156"/>
      <c r="V101" s="156"/>
      <c r="W101" s="156"/>
      <c r="X101" s="156"/>
      <c r="Y101" s="156"/>
      <c r="Z101" s="156"/>
      <c r="AA101" s="156"/>
      <c r="AB101" s="157"/>
      <c r="AC101" s="156"/>
      <c r="AD101" s="158"/>
      <c r="AE101" s="32"/>
    </row>
    <row r="102" spans="1:31" ht="21.75" customHeight="1" thickBot="1" x14ac:dyDescent="0.5">
      <c r="A102" s="162" t="s">
        <v>62</v>
      </c>
      <c r="B102" s="163"/>
      <c r="C102" s="164"/>
      <c r="D102" s="252" t="s">
        <v>44</v>
      </c>
      <c r="E102" s="253"/>
      <c r="F102" s="71"/>
      <c r="G102" s="83"/>
      <c r="H102" s="72"/>
      <c r="I102" s="72" t="s">
        <v>52</v>
      </c>
      <c r="J102" s="110">
        <f>J82</f>
        <v>3</v>
      </c>
      <c r="K102" s="110">
        <f t="shared" ref="K102:AA102" si="261">K82</f>
        <v>15</v>
      </c>
      <c r="L102" s="110">
        <f t="shared" si="261"/>
        <v>7</v>
      </c>
      <c r="M102" s="110">
        <f t="shared" si="261"/>
        <v>11</v>
      </c>
      <c r="N102" s="110">
        <f t="shared" si="261"/>
        <v>9</v>
      </c>
      <c r="O102" s="110">
        <f t="shared" si="261"/>
        <v>1</v>
      </c>
      <c r="P102" s="110">
        <f t="shared" si="261"/>
        <v>17</v>
      </c>
      <c r="Q102" s="110">
        <f t="shared" si="261"/>
        <v>5</v>
      </c>
      <c r="R102" s="110">
        <f t="shared" si="261"/>
        <v>13</v>
      </c>
      <c r="S102" s="110">
        <f t="shared" si="261"/>
        <v>4</v>
      </c>
      <c r="T102" s="110">
        <f t="shared" si="261"/>
        <v>16</v>
      </c>
      <c r="U102" s="110">
        <f t="shared" si="261"/>
        <v>8</v>
      </c>
      <c r="V102" s="110">
        <f t="shared" si="261"/>
        <v>12</v>
      </c>
      <c r="W102" s="110">
        <f t="shared" si="261"/>
        <v>10</v>
      </c>
      <c r="X102" s="110">
        <f t="shared" si="261"/>
        <v>2</v>
      </c>
      <c r="Y102" s="110">
        <f t="shared" si="261"/>
        <v>18</v>
      </c>
      <c r="Z102" s="110">
        <f t="shared" si="261"/>
        <v>6</v>
      </c>
      <c r="AA102" s="110">
        <f t="shared" si="261"/>
        <v>14</v>
      </c>
      <c r="AB102" s="206" t="s">
        <v>1</v>
      </c>
      <c r="AC102" s="208" t="s">
        <v>61</v>
      </c>
      <c r="AE102" s="32"/>
    </row>
    <row r="103" spans="1:31" ht="16.5" customHeight="1" thickBot="1" x14ac:dyDescent="0.3">
      <c r="A103" s="143" t="s">
        <v>58</v>
      </c>
      <c r="B103" s="187">
        <v>6</v>
      </c>
      <c r="C103" s="144" t="s">
        <v>54</v>
      </c>
      <c r="D103" s="139" t="s">
        <v>59</v>
      </c>
      <c r="E103" s="141" t="s">
        <v>60</v>
      </c>
      <c r="F103" s="167" t="s">
        <v>49</v>
      </c>
      <c r="G103" s="80"/>
      <c r="H103" s="10" t="s">
        <v>36</v>
      </c>
      <c r="I103" s="56" t="s">
        <v>35</v>
      </c>
      <c r="J103" s="67">
        <v>1</v>
      </c>
      <c r="K103" s="68">
        <v>2</v>
      </c>
      <c r="L103" s="68">
        <v>3</v>
      </c>
      <c r="M103" s="68">
        <v>4</v>
      </c>
      <c r="N103" s="68">
        <v>5</v>
      </c>
      <c r="O103" s="68">
        <v>6</v>
      </c>
      <c r="P103" s="68">
        <v>7</v>
      </c>
      <c r="Q103" s="68">
        <v>8</v>
      </c>
      <c r="R103" s="69">
        <v>9</v>
      </c>
      <c r="S103" s="70">
        <v>10</v>
      </c>
      <c r="T103" s="68">
        <v>11</v>
      </c>
      <c r="U103" s="68">
        <v>12</v>
      </c>
      <c r="V103" s="68">
        <v>13</v>
      </c>
      <c r="W103" s="68">
        <v>14</v>
      </c>
      <c r="X103" s="68">
        <v>15</v>
      </c>
      <c r="Y103" s="68">
        <v>16</v>
      </c>
      <c r="Z103" s="68">
        <v>17</v>
      </c>
      <c r="AA103" s="69">
        <v>18</v>
      </c>
      <c r="AB103" s="207"/>
      <c r="AC103" s="209"/>
      <c r="AD103" s="105" t="s">
        <v>0</v>
      </c>
      <c r="AE103" s="32"/>
    </row>
    <row r="104" spans="1:31" ht="16.5" customHeight="1" thickBot="1" x14ac:dyDescent="0.3">
      <c r="A104" s="238" t="s">
        <v>40</v>
      </c>
      <c r="B104" s="239"/>
      <c r="C104" s="216" t="s">
        <v>74</v>
      </c>
      <c r="D104" s="216">
        <v>13.4</v>
      </c>
      <c r="E104" s="233">
        <f>ROUND($D104*($AH$26/113)+($AH$25-$AH$24),0)</f>
        <v>11</v>
      </c>
      <c r="F104" s="228">
        <f>E104-$E$120</f>
        <v>0</v>
      </c>
      <c r="G104" s="57" t="s">
        <v>0</v>
      </c>
      <c r="H104" s="79">
        <v>733648594</v>
      </c>
      <c r="I104" s="66">
        <v>575456459</v>
      </c>
      <c r="J104" s="128" t="str">
        <f t="shared" ref="J104:R104" si="262">MID($H104,J$23,1)</f>
        <v>7</v>
      </c>
      <c r="K104" s="129" t="str">
        <f t="shared" si="262"/>
        <v>3</v>
      </c>
      <c r="L104" s="129" t="str">
        <f t="shared" si="262"/>
        <v>3</v>
      </c>
      <c r="M104" s="129" t="str">
        <f t="shared" si="262"/>
        <v>6</v>
      </c>
      <c r="N104" s="129" t="str">
        <f t="shared" si="262"/>
        <v>4</v>
      </c>
      <c r="O104" s="129" t="str">
        <f t="shared" si="262"/>
        <v>8</v>
      </c>
      <c r="P104" s="129" t="str">
        <f t="shared" si="262"/>
        <v>5</v>
      </c>
      <c r="Q104" s="129" t="str">
        <f t="shared" si="262"/>
        <v>9</v>
      </c>
      <c r="R104" s="130" t="str">
        <f t="shared" si="262"/>
        <v>4</v>
      </c>
      <c r="S104" s="134" t="str">
        <f t="shared" ref="S104:AA104" si="263">MID($I104,J$23,1)</f>
        <v>5</v>
      </c>
      <c r="T104" s="129" t="str">
        <f t="shared" si="263"/>
        <v>7</v>
      </c>
      <c r="U104" s="129" t="str">
        <f t="shared" si="263"/>
        <v>5</v>
      </c>
      <c r="V104" s="129" t="str">
        <f t="shared" si="263"/>
        <v>4</v>
      </c>
      <c r="W104" s="129" t="str">
        <f t="shared" si="263"/>
        <v>5</v>
      </c>
      <c r="X104" s="129" t="str">
        <f t="shared" si="263"/>
        <v>6</v>
      </c>
      <c r="Y104" s="129" t="str">
        <f t="shared" si="263"/>
        <v>4</v>
      </c>
      <c r="Z104" s="129" t="str">
        <f t="shared" si="263"/>
        <v>5</v>
      </c>
      <c r="AA104" s="130" t="str">
        <f t="shared" si="263"/>
        <v>9</v>
      </c>
      <c r="AB104" s="113"/>
      <c r="AC104" s="102"/>
      <c r="AD104" s="106">
        <f>J104+K104+L104+M104+N104+O104+P104+Q104+R104+S104+T104+U104+V104+W104+X104+Y104+Z104+AA104</f>
        <v>99</v>
      </c>
      <c r="AE104" s="32"/>
    </row>
    <row r="105" spans="1:31" ht="18.75" customHeight="1" thickBot="1" x14ac:dyDescent="0.3">
      <c r="A105" s="240"/>
      <c r="B105" s="241"/>
      <c r="C105" s="217"/>
      <c r="D105" s="217"/>
      <c r="E105" s="234"/>
      <c r="F105" s="229"/>
      <c r="G105" s="244" t="s">
        <v>53</v>
      </c>
      <c r="H105" s="245"/>
      <c r="I105" s="245"/>
      <c r="J105" s="131">
        <f t="shared" ref="J105:AA105" si="264">IF(($F104+0.5)&gt;(J$22),1,0)</f>
        <v>0</v>
      </c>
      <c r="K105" s="115">
        <f t="shared" si="264"/>
        <v>0</v>
      </c>
      <c r="L105" s="115">
        <f t="shared" si="264"/>
        <v>0</v>
      </c>
      <c r="M105" s="115">
        <f t="shared" si="264"/>
        <v>0</v>
      </c>
      <c r="N105" s="115">
        <f t="shared" si="264"/>
        <v>0</v>
      </c>
      <c r="O105" s="115">
        <f t="shared" si="264"/>
        <v>0</v>
      </c>
      <c r="P105" s="115">
        <f t="shared" si="264"/>
        <v>0</v>
      </c>
      <c r="Q105" s="115">
        <f t="shared" si="264"/>
        <v>0</v>
      </c>
      <c r="R105" s="115">
        <f t="shared" si="264"/>
        <v>0</v>
      </c>
      <c r="S105" s="115">
        <f t="shared" si="264"/>
        <v>0</v>
      </c>
      <c r="T105" s="115">
        <f t="shared" si="264"/>
        <v>0</v>
      </c>
      <c r="U105" s="115">
        <f t="shared" si="264"/>
        <v>0</v>
      </c>
      <c r="V105" s="115">
        <f t="shared" si="264"/>
        <v>0</v>
      </c>
      <c r="W105" s="115">
        <f t="shared" si="264"/>
        <v>0</v>
      </c>
      <c r="X105" s="115">
        <f t="shared" si="264"/>
        <v>0</v>
      </c>
      <c r="Y105" s="115">
        <f t="shared" si="264"/>
        <v>0</v>
      </c>
      <c r="Z105" s="115">
        <f t="shared" si="264"/>
        <v>0</v>
      </c>
      <c r="AA105" s="132">
        <f t="shared" si="264"/>
        <v>0</v>
      </c>
      <c r="AB105" s="74"/>
      <c r="AC105" s="75"/>
      <c r="AD105" s="107"/>
      <c r="AE105" s="32"/>
    </row>
    <row r="106" spans="1:31" ht="15" customHeight="1" thickBot="1" x14ac:dyDescent="0.3">
      <c r="A106" s="240"/>
      <c r="B106" s="241"/>
      <c r="C106" s="217"/>
      <c r="D106" s="217"/>
      <c r="E106" s="234"/>
      <c r="F106" s="229"/>
      <c r="G106" s="194" t="s">
        <v>50</v>
      </c>
      <c r="H106" s="195"/>
      <c r="I106" s="195"/>
      <c r="J106" s="85">
        <f t="shared" ref="J106:AA106" si="265">J104-J105</f>
        <v>7</v>
      </c>
      <c r="K106" s="86">
        <f t="shared" si="265"/>
        <v>3</v>
      </c>
      <c r="L106" s="86">
        <f t="shared" si="265"/>
        <v>3</v>
      </c>
      <c r="M106" s="86">
        <f t="shared" si="265"/>
        <v>6</v>
      </c>
      <c r="N106" s="86">
        <f t="shared" si="265"/>
        <v>4</v>
      </c>
      <c r="O106" s="86">
        <f t="shared" si="265"/>
        <v>8</v>
      </c>
      <c r="P106" s="86">
        <f t="shared" si="265"/>
        <v>5</v>
      </c>
      <c r="Q106" s="86">
        <f t="shared" si="265"/>
        <v>9</v>
      </c>
      <c r="R106" s="87">
        <f t="shared" si="265"/>
        <v>4</v>
      </c>
      <c r="S106" s="88">
        <f t="shared" si="265"/>
        <v>5</v>
      </c>
      <c r="T106" s="86">
        <f t="shared" si="265"/>
        <v>7</v>
      </c>
      <c r="U106" s="86">
        <f t="shared" si="265"/>
        <v>5</v>
      </c>
      <c r="V106" s="86">
        <f t="shared" si="265"/>
        <v>4</v>
      </c>
      <c r="W106" s="86">
        <f t="shared" si="265"/>
        <v>5</v>
      </c>
      <c r="X106" s="86">
        <f t="shared" si="265"/>
        <v>6</v>
      </c>
      <c r="Y106" s="86">
        <f t="shared" si="265"/>
        <v>4</v>
      </c>
      <c r="Z106" s="86">
        <f t="shared" si="265"/>
        <v>5</v>
      </c>
      <c r="AA106" s="87">
        <f t="shared" si="265"/>
        <v>9</v>
      </c>
      <c r="AB106" s="94"/>
      <c r="AC106" s="58"/>
      <c r="AD106" s="107"/>
      <c r="AE106" s="32"/>
    </row>
    <row r="107" spans="1:31" ht="15.75" customHeight="1" thickBot="1" x14ac:dyDescent="0.3">
      <c r="A107" s="242"/>
      <c r="B107" s="243"/>
      <c r="C107" s="218"/>
      <c r="D107" s="218"/>
      <c r="E107" s="235"/>
      <c r="F107" s="230"/>
      <c r="G107" s="196" t="s">
        <v>26</v>
      </c>
      <c r="H107" s="197"/>
      <c r="I107" s="197"/>
      <c r="J107" s="117">
        <f>'E6'!B25</f>
        <v>2</v>
      </c>
      <c r="K107" s="117">
        <f>'E6'!C25</f>
        <v>6</v>
      </c>
      <c r="L107" s="117">
        <f>'E6'!D25</f>
        <v>6</v>
      </c>
      <c r="M107" s="117">
        <f>'E6'!E25</f>
        <v>2</v>
      </c>
      <c r="N107" s="117">
        <f>'E6'!F25</f>
        <v>2</v>
      </c>
      <c r="O107" s="117">
        <f>'E6'!G25</f>
        <v>0</v>
      </c>
      <c r="P107" s="117">
        <f>'E6'!H25</f>
        <v>2</v>
      </c>
      <c r="Q107" s="117">
        <f>'E6'!I25</f>
        <v>0</v>
      </c>
      <c r="R107" s="117">
        <f>'E6'!J25</f>
        <v>4</v>
      </c>
      <c r="S107" s="117">
        <f>'E6'!K25</f>
        <v>5</v>
      </c>
      <c r="T107" s="117">
        <f>'E6'!L25</f>
        <v>0</v>
      </c>
      <c r="U107" s="117">
        <f>'E6'!M25</f>
        <v>2</v>
      </c>
      <c r="V107" s="117">
        <f>'E6'!N25</f>
        <v>6</v>
      </c>
      <c r="W107" s="117">
        <f>'E6'!O25</f>
        <v>0</v>
      </c>
      <c r="X107" s="117">
        <f>'E6'!P25</f>
        <v>4</v>
      </c>
      <c r="Y107" s="117">
        <f>'E6'!Q25</f>
        <v>4</v>
      </c>
      <c r="Z107" s="117">
        <f>'E6'!R25</f>
        <v>3</v>
      </c>
      <c r="AA107" s="117">
        <f>'E6'!S25</f>
        <v>0</v>
      </c>
      <c r="AB107" s="127">
        <f>SUM(J107:AA107)</f>
        <v>48</v>
      </c>
      <c r="AC107" s="60">
        <f>IFERROR(RANK(AB107,AB107:AB119,4),0)</f>
        <v>2</v>
      </c>
      <c r="AD107" s="108"/>
      <c r="AE107" s="32"/>
    </row>
    <row r="108" spans="1:31" ht="15.75" customHeight="1" thickBot="1" x14ac:dyDescent="0.3">
      <c r="A108" s="219" t="s">
        <v>41</v>
      </c>
      <c r="B108" s="220"/>
      <c r="C108" s="216" t="s">
        <v>93</v>
      </c>
      <c r="D108" s="216">
        <v>15.3</v>
      </c>
      <c r="E108" s="233">
        <f t="shared" ref="E108:E119" si="266">ROUND($D108*($AH$26/113)+($AH$25-$AH$24),0)</f>
        <v>13</v>
      </c>
      <c r="F108" s="228">
        <f t="shared" ref="F108" si="267">E108-$E$120</f>
        <v>2</v>
      </c>
      <c r="G108" s="98" t="s">
        <v>0</v>
      </c>
      <c r="H108" s="79">
        <v>846537556</v>
      </c>
      <c r="I108" s="66">
        <v>734647456</v>
      </c>
      <c r="J108" s="84" t="str">
        <f t="shared" ref="J108:R108" si="268">MID($H108,J$23,1)</f>
        <v>8</v>
      </c>
      <c r="K108" s="116" t="str">
        <f t="shared" si="268"/>
        <v>4</v>
      </c>
      <c r="L108" s="116" t="str">
        <f t="shared" si="268"/>
        <v>6</v>
      </c>
      <c r="M108" s="116" t="str">
        <f t="shared" si="268"/>
        <v>5</v>
      </c>
      <c r="N108" s="116" t="str">
        <f t="shared" si="268"/>
        <v>3</v>
      </c>
      <c r="O108" s="116" t="str">
        <f t="shared" si="268"/>
        <v>7</v>
      </c>
      <c r="P108" s="116" t="str">
        <f t="shared" si="268"/>
        <v>5</v>
      </c>
      <c r="Q108" s="116" t="str">
        <f t="shared" si="268"/>
        <v>5</v>
      </c>
      <c r="R108" s="133" t="str">
        <f t="shared" si="268"/>
        <v>6</v>
      </c>
      <c r="S108" s="135" t="str">
        <f t="shared" ref="S108:AA108" si="269">MID($I108,J$23,1)</f>
        <v>7</v>
      </c>
      <c r="T108" s="116" t="str">
        <f t="shared" si="269"/>
        <v>3</v>
      </c>
      <c r="U108" s="116" t="str">
        <f t="shared" si="269"/>
        <v>4</v>
      </c>
      <c r="V108" s="116" t="str">
        <f t="shared" si="269"/>
        <v>6</v>
      </c>
      <c r="W108" s="116" t="str">
        <f t="shared" si="269"/>
        <v>4</v>
      </c>
      <c r="X108" s="116" t="str">
        <f t="shared" si="269"/>
        <v>7</v>
      </c>
      <c r="Y108" s="116" t="str">
        <f t="shared" si="269"/>
        <v>4</v>
      </c>
      <c r="Z108" s="116" t="str">
        <f t="shared" si="269"/>
        <v>5</v>
      </c>
      <c r="AA108" s="133" t="str">
        <f t="shared" si="269"/>
        <v>6</v>
      </c>
      <c r="AB108" s="114"/>
      <c r="AC108" s="104"/>
      <c r="AD108" s="106">
        <f>J108+K108+L108+M108+N108+O108+P108+Q108+R108+S108+T108+U108+V108+W108+X108+Y108+Z108+AA108</f>
        <v>95</v>
      </c>
      <c r="AE108" s="32"/>
    </row>
    <row r="109" spans="1:31" ht="15.75" customHeight="1" thickBot="1" x14ac:dyDescent="0.3">
      <c r="A109" s="221"/>
      <c r="B109" s="222"/>
      <c r="C109" s="217"/>
      <c r="D109" s="217"/>
      <c r="E109" s="234"/>
      <c r="F109" s="229"/>
      <c r="G109" s="236" t="s">
        <v>53</v>
      </c>
      <c r="H109" s="237"/>
      <c r="I109" s="237"/>
      <c r="J109" s="131">
        <f t="shared" ref="J109:AA109" si="270">IF(($F108+0.5)&gt;(J$22),1,0)</f>
        <v>0</v>
      </c>
      <c r="K109" s="115">
        <f t="shared" si="270"/>
        <v>0</v>
      </c>
      <c r="L109" s="115">
        <f t="shared" si="270"/>
        <v>0</v>
      </c>
      <c r="M109" s="115">
        <f t="shared" si="270"/>
        <v>0</v>
      </c>
      <c r="N109" s="115">
        <f t="shared" si="270"/>
        <v>0</v>
      </c>
      <c r="O109" s="115">
        <f t="shared" si="270"/>
        <v>1</v>
      </c>
      <c r="P109" s="115">
        <f t="shared" si="270"/>
        <v>0</v>
      </c>
      <c r="Q109" s="115">
        <f t="shared" si="270"/>
        <v>0</v>
      </c>
      <c r="R109" s="115">
        <f t="shared" si="270"/>
        <v>0</v>
      </c>
      <c r="S109" s="115">
        <f t="shared" si="270"/>
        <v>0</v>
      </c>
      <c r="T109" s="115">
        <f t="shared" si="270"/>
        <v>0</v>
      </c>
      <c r="U109" s="115">
        <f t="shared" si="270"/>
        <v>0</v>
      </c>
      <c r="V109" s="115">
        <f t="shared" si="270"/>
        <v>0</v>
      </c>
      <c r="W109" s="115">
        <f t="shared" si="270"/>
        <v>0</v>
      </c>
      <c r="X109" s="115">
        <f t="shared" si="270"/>
        <v>1</v>
      </c>
      <c r="Y109" s="115">
        <f t="shared" si="270"/>
        <v>0</v>
      </c>
      <c r="Z109" s="115">
        <f t="shared" si="270"/>
        <v>0</v>
      </c>
      <c r="AA109" s="132">
        <f t="shared" si="270"/>
        <v>0</v>
      </c>
      <c r="AB109" s="95"/>
      <c r="AC109" s="96"/>
      <c r="AD109" s="107"/>
      <c r="AE109" s="32"/>
    </row>
    <row r="110" spans="1:31" ht="15.75" customHeight="1" thickBot="1" x14ac:dyDescent="0.3">
      <c r="A110" s="221"/>
      <c r="B110" s="222"/>
      <c r="C110" s="217"/>
      <c r="D110" s="217"/>
      <c r="E110" s="234"/>
      <c r="F110" s="229"/>
      <c r="G110" s="198" t="s">
        <v>50</v>
      </c>
      <c r="H110" s="199"/>
      <c r="I110" s="199"/>
      <c r="J110" s="85">
        <f t="shared" ref="J110:AA110" si="271">J108-J109</f>
        <v>8</v>
      </c>
      <c r="K110" s="86">
        <f t="shared" si="271"/>
        <v>4</v>
      </c>
      <c r="L110" s="86">
        <f t="shared" si="271"/>
        <v>6</v>
      </c>
      <c r="M110" s="86">
        <f t="shared" si="271"/>
        <v>5</v>
      </c>
      <c r="N110" s="86">
        <f t="shared" si="271"/>
        <v>3</v>
      </c>
      <c r="O110" s="86">
        <f t="shared" si="271"/>
        <v>6</v>
      </c>
      <c r="P110" s="86">
        <f t="shared" si="271"/>
        <v>5</v>
      </c>
      <c r="Q110" s="86">
        <f t="shared" si="271"/>
        <v>5</v>
      </c>
      <c r="R110" s="87">
        <f t="shared" si="271"/>
        <v>6</v>
      </c>
      <c r="S110" s="88">
        <f t="shared" si="271"/>
        <v>7</v>
      </c>
      <c r="T110" s="86">
        <f t="shared" si="271"/>
        <v>3</v>
      </c>
      <c r="U110" s="86">
        <f t="shared" si="271"/>
        <v>4</v>
      </c>
      <c r="V110" s="86">
        <f t="shared" si="271"/>
        <v>6</v>
      </c>
      <c r="W110" s="86">
        <f t="shared" si="271"/>
        <v>4</v>
      </c>
      <c r="X110" s="86">
        <f t="shared" si="271"/>
        <v>6</v>
      </c>
      <c r="Y110" s="86">
        <f t="shared" si="271"/>
        <v>4</v>
      </c>
      <c r="Z110" s="86">
        <f t="shared" si="271"/>
        <v>5</v>
      </c>
      <c r="AA110" s="87">
        <f t="shared" si="271"/>
        <v>6</v>
      </c>
      <c r="AB110" s="97"/>
      <c r="AC110" s="58"/>
      <c r="AD110" s="107"/>
      <c r="AE110" s="32"/>
    </row>
    <row r="111" spans="1:31" ht="15.75" customHeight="1" thickBot="1" x14ac:dyDescent="0.3">
      <c r="A111" s="223"/>
      <c r="B111" s="224"/>
      <c r="C111" s="218"/>
      <c r="D111" s="218"/>
      <c r="E111" s="235"/>
      <c r="F111" s="230"/>
      <c r="G111" s="200" t="s">
        <v>26</v>
      </c>
      <c r="H111" s="201"/>
      <c r="I111" s="201"/>
      <c r="J111" s="121">
        <f>'E6'!B26</f>
        <v>0</v>
      </c>
      <c r="K111" s="121">
        <f>'E6'!C26</f>
        <v>3</v>
      </c>
      <c r="L111" s="121">
        <f>'E6'!D26</f>
        <v>0</v>
      </c>
      <c r="M111" s="121">
        <f>'E6'!E26</f>
        <v>4</v>
      </c>
      <c r="N111" s="121">
        <f>'E6'!F26</f>
        <v>4</v>
      </c>
      <c r="O111" s="121">
        <f>'E6'!G26</f>
        <v>4</v>
      </c>
      <c r="P111" s="121">
        <f>'E6'!H26</f>
        <v>2</v>
      </c>
      <c r="Q111" s="121">
        <f>'E6'!I26</f>
        <v>3</v>
      </c>
      <c r="R111" s="121">
        <f>'E6'!J26</f>
        <v>0</v>
      </c>
      <c r="S111" s="121">
        <f>'E6'!K26</f>
        <v>0</v>
      </c>
      <c r="T111" s="121">
        <f>'E6'!L26</f>
        <v>5</v>
      </c>
      <c r="U111" s="121">
        <f>'E6'!M26</f>
        <v>4</v>
      </c>
      <c r="V111" s="121">
        <f>'E6'!N26</f>
        <v>1</v>
      </c>
      <c r="W111" s="121">
        <f>'E6'!O26</f>
        <v>2</v>
      </c>
      <c r="X111" s="121">
        <f>'E6'!P26</f>
        <v>4</v>
      </c>
      <c r="Y111" s="121">
        <f>'E6'!Q26</f>
        <v>4</v>
      </c>
      <c r="Z111" s="121">
        <f>'E6'!R26</f>
        <v>3</v>
      </c>
      <c r="AA111" s="121">
        <f>'E6'!S26</f>
        <v>2</v>
      </c>
      <c r="AB111" s="127">
        <f>SUM(J111:AA111)</f>
        <v>45</v>
      </c>
      <c r="AC111" s="60">
        <f>IFERROR(RANK(AB111,AB107:AB119,4),0)</f>
        <v>1</v>
      </c>
      <c r="AD111" s="108"/>
      <c r="AE111" s="32"/>
    </row>
    <row r="112" spans="1:31" ht="15.75" customHeight="1" thickBot="1" x14ac:dyDescent="0.3">
      <c r="A112" s="254" t="s">
        <v>42</v>
      </c>
      <c r="B112" s="255"/>
      <c r="C112" s="216" t="s">
        <v>94</v>
      </c>
      <c r="D112" s="216">
        <v>13</v>
      </c>
      <c r="E112" s="233">
        <f t="shared" ref="E112:E119" si="272">ROUND($D112*($AH$26/113)+($AH$25-$AH$24),0)</f>
        <v>11</v>
      </c>
      <c r="F112" s="228">
        <f t="shared" ref="F112" si="273">E112-$E$120</f>
        <v>0</v>
      </c>
      <c r="G112" s="99" t="s">
        <v>0</v>
      </c>
      <c r="H112" s="93">
        <v>664447453</v>
      </c>
      <c r="I112" s="92">
        <v>655638555</v>
      </c>
      <c r="J112" s="84" t="str">
        <f t="shared" ref="J112:R112" si="274">MID($H112,J$23,1)</f>
        <v>6</v>
      </c>
      <c r="K112" s="116" t="str">
        <f t="shared" si="274"/>
        <v>6</v>
      </c>
      <c r="L112" s="116" t="str">
        <f t="shared" si="274"/>
        <v>4</v>
      </c>
      <c r="M112" s="116" t="str">
        <f t="shared" si="274"/>
        <v>4</v>
      </c>
      <c r="N112" s="116" t="str">
        <f t="shared" si="274"/>
        <v>4</v>
      </c>
      <c r="O112" s="116" t="str">
        <f t="shared" si="274"/>
        <v>7</v>
      </c>
      <c r="P112" s="116" t="str">
        <f t="shared" si="274"/>
        <v>4</v>
      </c>
      <c r="Q112" s="116" t="str">
        <f t="shared" si="274"/>
        <v>5</v>
      </c>
      <c r="R112" s="133" t="str">
        <f t="shared" si="274"/>
        <v>3</v>
      </c>
      <c r="S112" s="135" t="str">
        <f t="shared" ref="S112:AA112" si="275">MID($I112,J$23,1)</f>
        <v>6</v>
      </c>
      <c r="T112" s="116" t="str">
        <f t="shared" si="275"/>
        <v>5</v>
      </c>
      <c r="U112" s="116" t="str">
        <f t="shared" si="275"/>
        <v>5</v>
      </c>
      <c r="V112" s="116" t="str">
        <f t="shared" si="275"/>
        <v>6</v>
      </c>
      <c r="W112" s="116" t="str">
        <f t="shared" si="275"/>
        <v>3</v>
      </c>
      <c r="X112" s="116" t="str">
        <f t="shared" si="275"/>
        <v>8</v>
      </c>
      <c r="Y112" s="116" t="str">
        <f t="shared" si="275"/>
        <v>5</v>
      </c>
      <c r="Z112" s="116" t="str">
        <f t="shared" si="275"/>
        <v>5</v>
      </c>
      <c r="AA112" s="133" t="str">
        <f t="shared" si="275"/>
        <v>5</v>
      </c>
      <c r="AB112" s="114"/>
      <c r="AC112" s="104"/>
      <c r="AD112" s="106">
        <f>J112+K112+L112+M112+N112+O112+P112+Q112+R112+S112+T112+U112+V112+W112+X112+Y112+Z112+AA112</f>
        <v>91</v>
      </c>
      <c r="AE112" s="32"/>
    </row>
    <row r="113" spans="1:31" ht="15.75" customHeight="1" thickBot="1" x14ac:dyDescent="0.3">
      <c r="A113" s="256"/>
      <c r="B113" s="257"/>
      <c r="C113" s="217"/>
      <c r="D113" s="217"/>
      <c r="E113" s="234"/>
      <c r="F113" s="229"/>
      <c r="G113" s="231" t="s">
        <v>53</v>
      </c>
      <c r="H113" s="232"/>
      <c r="I113" s="232"/>
      <c r="J113" s="131">
        <f t="shared" ref="J113:AA113" si="276">IF(($F112+0.5)&gt;(J$22),1,0)</f>
        <v>0</v>
      </c>
      <c r="K113" s="115">
        <f t="shared" si="276"/>
        <v>0</v>
      </c>
      <c r="L113" s="115">
        <f t="shared" si="276"/>
        <v>0</v>
      </c>
      <c r="M113" s="115">
        <f t="shared" si="276"/>
        <v>0</v>
      </c>
      <c r="N113" s="115">
        <f t="shared" si="276"/>
        <v>0</v>
      </c>
      <c r="O113" s="115">
        <f t="shared" si="276"/>
        <v>0</v>
      </c>
      <c r="P113" s="115">
        <f t="shared" si="276"/>
        <v>0</v>
      </c>
      <c r="Q113" s="115">
        <f t="shared" si="276"/>
        <v>0</v>
      </c>
      <c r="R113" s="115">
        <f t="shared" si="276"/>
        <v>0</v>
      </c>
      <c r="S113" s="115">
        <f t="shared" si="276"/>
        <v>0</v>
      </c>
      <c r="T113" s="115">
        <f t="shared" si="276"/>
        <v>0</v>
      </c>
      <c r="U113" s="115">
        <f t="shared" si="276"/>
        <v>0</v>
      </c>
      <c r="V113" s="115">
        <f t="shared" si="276"/>
        <v>0</v>
      </c>
      <c r="W113" s="115">
        <f t="shared" si="276"/>
        <v>0</v>
      </c>
      <c r="X113" s="115">
        <f t="shared" si="276"/>
        <v>0</v>
      </c>
      <c r="Y113" s="115">
        <f t="shared" si="276"/>
        <v>0</v>
      </c>
      <c r="Z113" s="115">
        <f t="shared" si="276"/>
        <v>0</v>
      </c>
      <c r="AA113" s="132">
        <f t="shared" si="276"/>
        <v>0</v>
      </c>
      <c r="AB113" s="95"/>
      <c r="AC113" s="96"/>
      <c r="AD113" s="107"/>
      <c r="AE113" s="32"/>
    </row>
    <row r="114" spans="1:31" ht="15.75" customHeight="1" thickBot="1" x14ac:dyDescent="0.3">
      <c r="A114" s="256"/>
      <c r="B114" s="257"/>
      <c r="C114" s="217"/>
      <c r="D114" s="217"/>
      <c r="E114" s="234"/>
      <c r="F114" s="229"/>
      <c r="G114" s="202" t="s">
        <v>50</v>
      </c>
      <c r="H114" s="203"/>
      <c r="I114" s="203"/>
      <c r="J114" s="85">
        <f t="shared" ref="J114:AA114" si="277">J112-J113</f>
        <v>6</v>
      </c>
      <c r="K114" s="86">
        <f t="shared" si="277"/>
        <v>6</v>
      </c>
      <c r="L114" s="86">
        <f t="shared" si="277"/>
        <v>4</v>
      </c>
      <c r="M114" s="86">
        <f t="shared" si="277"/>
        <v>4</v>
      </c>
      <c r="N114" s="86">
        <f t="shared" si="277"/>
        <v>4</v>
      </c>
      <c r="O114" s="86">
        <f t="shared" si="277"/>
        <v>7</v>
      </c>
      <c r="P114" s="86">
        <f t="shared" si="277"/>
        <v>4</v>
      </c>
      <c r="Q114" s="86">
        <f t="shared" si="277"/>
        <v>5</v>
      </c>
      <c r="R114" s="87">
        <f t="shared" si="277"/>
        <v>3</v>
      </c>
      <c r="S114" s="88">
        <f t="shared" si="277"/>
        <v>6</v>
      </c>
      <c r="T114" s="86">
        <f t="shared" si="277"/>
        <v>5</v>
      </c>
      <c r="U114" s="86">
        <f t="shared" si="277"/>
        <v>5</v>
      </c>
      <c r="V114" s="86">
        <f t="shared" si="277"/>
        <v>6</v>
      </c>
      <c r="W114" s="86">
        <f t="shared" si="277"/>
        <v>3</v>
      </c>
      <c r="X114" s="86">
        <f t="shared" si="277"/>
        <v>8</v>
      </c>
      <c r="Y114" s="86">
        <f t="shared" si="277"/>
        <v>5</v>
      </c>
      <c r="Z114" s="86">
        <f t="shared" si="277"/>
        <v>5</v>
      </c>
      <c r="AA114" s="87">
        <f t="shared" si="277"/>
        <v>5</v>
      </c>
      <c r="AB114" s="97"/>
      <c r="AC114" s="58"/>
      <c r="AD114" s="107"/>
      <c r="AE114" s="32"/>
    </row>
    <row r="115" spans="1:31" ht="15.75" customHeight="1" thickBot="1" x14ac:dyDescent="0.3">
      <c r="A115" s="258"/>
      <c r="B115" s="259"/>
      <c r="C115" s="218"/>
      <c r="D115" s="218"/>
      <c r="E115" s="235"/>
      <c r="F115" s="230"/>
      <c r="G115" s="204" t="s">
        <v>26</v>
      </c>
      <c r="H115" s="205"/>
      <c r="I115" s="205"/>
      <c r="J115" s="123">
        <f>'E6'!B27</f>
        <v>4</v>
      </c>
      <c r="K115" s="123">
        <f>'E6'!C27</f>
        <v>0</v>
      </c>
      <c r="L115" s="123">
        <f>'E6'!D27</f>
        <v>3</v>
      </c>
      <c r="M115" s="123">
        <f>'E6'!E27</f>
        <v>6</v>
      </c>
      <c r="N115" s="123">
        <f>'E6'!F27</f>
        <v>2</v>
      </c>
      <c r="O115" s="123">
        <f>'E6'!G27</f>
        <v>2</v>
      </c>
      <c r="P115" s="123">
        <f>'E6'!H27</f>
        <v>4</v>
      </c>
      <c r="Q115" s="123">
        <f>'E6'!I27</f>
        <v>3</v>
      </c>
      <c r="R115" s="123">
        <f>'E6'!J27</f>
        <v>6</v>
      </c>
      <c r="S115" s="123">
        <f>'E6'!K27</f>
        <v>2</v>
      </c>
      <c r="T115" s="123">
        <f>'E6'!L27</f>
        <v>2</v>
      </c>
      <c r="U115" s="123">
        <f>'E6'!M27</f>
        <v>2</v>
      </c>
      <c r="V115" s="123">
        <f>'E6'!N27</f>
        <v>1</v>
      </c>
      <c r="W115" s="123">
        <f>'E6'!O27</f>
        <v>5</v>
      </c>
      <c r="X115" s="123">
        <f>'E6'!P27</f>
        <v>0</v>
      </c>
      <c r="Y115" s="123">
        <f>'E6'!Q27</f>
        <v>2</v>
      </c>
      <c r="Z115" s="123">
        <f>'E6'!R27</f>
        <v>3</v>
      </c>
      <c r="AA115" s="123">
        <f>'E6'!S27</f>
        <v>5</v>
      </c>
      <c r="AB115" s="127">
        <f>SUM(J115:AA115)</f>
        <v>52</v>
      </c>
      <c r="AC115" s="60">
        <f>IFERROR(RANK(AB115,AB107:AB119,4),0)</f>
        <v>3</v>
      </c>
      <c r="AD115" s="108"/>
      <c r="AE115" s="32"/>
    </row>
    <row r="116" spans="1:31" ht="15.75" customHeight="1" thickBot="1" x14ac:dyDescent="0.3">
      <c r="A116" s="210" t="s">
        <v>43</v>
      </c>
      <c r="B116" s="211"/>
      <c r="C116" s="216" t="s">
        <v>95</v>
      </c>
      <c r="D116" s="216">
        <v>21.5</v>
      </c>
      <c r="E116" s="233">
        <f t="shared" ref="E116:E119" si="278">ROUND($D116*($AH$26/113)+($AH$25-$AH$24),0)</f>
        <v>20</v>
      </c>
      <c r="F116" s="228">
        <f t="shared" ref="F116" si="279">E116-$E$120</f>
        <v>9</v>
      </c>
      <c r="G116" s="100" t="s">
        <v>0</v>
      </c>
      <c r="H116" s="79">
        <v>645946455</v>
      </c>
      <c r="I116" s="66">
        <v>635537565</v>
      </c>
      <c r="J116" s="84" t="str">
        <f t="shared" ref="J116:R116" si="280">MID($H116,J$23,1)</f>
        <v>6</v>
      </c>
      <c r="K116" s="116" t="str">
        <f t="shared" si="280"/>
        <v>4</v>
      </c>
      <c r="L116" s="116" t="str">
        <f t="shared" si="280"/>
        <v>5</v>
      </c>
      <c r="M116" s="116" t="str">
        <f t="shared" si="280"/>
        <v>9</v>
      </c>
      <c r="N116" s="116" t="str">
        <f t="shared" si="280"/>
        <v>4</v>
      </c>
      <c r="O116" s="116" t="str">
        <f t="shared" si="280"/>
        <v>6</v>
      </c>
      <c r="P116" s="116" t="str">
        <f t="shared" si="280"/>
        <v>4</v>
      </c>
      <c r="Q116" s="116" t="str">
        <f t="shared" si="280"/>
        <v>5</v>
      </c>
      <c r="R116" s="133" t="str">
        <f t="shared" si="280"/>
        <v>5</v>
      </c>
      <c r="S116" s="135" t="str">
        <f t="shared" ref="S116:AA116" si="281">MID($I116,J$23,1)</f>
        <v>6</v>
      </c>
      <c r="T116" s="116" t="str">
        <f t="shared" si="281"/>
        <v>3</v>
      </c>
      <c r="U116" s="116" t="str">
        <f t="shared" si="281"/>
        <v>5</v>
      </c>
      <c r="V116" s="116" t="str">
        <f t="shared" si="281"/>
        <v>5</v>
      </c>
      <c r="W116" s="116" t="str">
        <f t="shared" si="281"/>
        <v>3</v>
      </c>
      <c r="X116" s="116" t="str">
        <f t="shared" si="281"/>
        <v>7</v>
      </c>
      <c r="Y116" s="116" t="str">
        <f t="shared" si="281"/>
        <v>5</v>
      </c>
      <c r="Z116" s="116" t="str">
        <f t="shared" si="281"/>
        <v>6</v>
      </c>
      <c r="AA116" s="133" t="str">
        <f t="shared" si="281"/>
        <v>5</v>
      </c>
      <c r="AB116" s="114"/>
      <c r="AC116" s="104"/>
      <c r="AD116" s="106">
        <f>J116+K116+L116+M116+N116+O116+P116+Q116+R116+S116+T116+U116+V116+W116+X116+Y116+Z116+AA116</f>
        <v>93</v>
      </c>
      <c r="AE116" s="32"/>
    </row>
    <row r="117" spans="1:31" ht="15.75" customHeight="1" thickBot="1" x14ac:dyDescent="0.3">
      <c r="A117" s="212"/>
      <c r="B117" s="213"/>
      <c r="C117" s="217"/>
      <c r="D117" s="217"/>
      <c r="E117" s="234"/>
      <c r="F117" s="229"/>
      <c r="G117" s="246" t="s">
        <v>53</v>
      </c>
      <c r="H117" s="247"/>
      <c r="I117" s="247"/>
      <c r="J117" s="131">
        <f t="shared" ref="J117:AA117" si="282">IF(($F116+0.5)&gt;(J$22),1,0)</f>
        <v>1</v>
      </c>
      <c r="K117" s="115">
        <f t="shared" si="282"/>
        <v>0</v>
      </c>
      <c r="L117" s="115">
        <f t="shared" si="282"/>
        <v>1</v>
      </c>
      <c r="M117" s="115">
        <f t="shared" si="282"/>
        <v>0</v>
      </c>
      <c r="N117" s="115">
        <f t="shared" si="282"/>
        <v>1</v>
      </c>
      <c r="O117" s="115">
        <f t="shared" si="282"/>
        <v>1</v>
      </c>
      <c r="P117" s="115">
        <f t="shared" si="282"/>
        <v>0</v>
      </c>
      <c r="Q117" s="115">
        <f t="shared" si="282"/>
        <v>1</v>
      </c>
      <c r="R117" s="115">
        <f t="shared" si="282"/>
        <v>0</v>
      </c>
      <c r="S117" s="115">
        <f t="shared" si="282"/>
        <v>1</v>
      </c>
      <c r="T117" s="115">
        <f t="shared" si="282"/>
        <v>0</v>
      </c>
      <c r="U117" s="115">
        <f t="shared" si="282"/>
        <v>1</v>
      </c>
      <c r="V117" s="115">
        <f t="shared" si="282"/>
        <v>0</v>
      </c>
      <c r="W117" s="115">
        <f t="shared" si="282"/>
        <v>0</v>
      </c>
      <c r="X117" s="115">
        <f t="shared" si="282"/>
        <v>1</v>
      </c>
      <c r="Y117" s="115">
        <f t="shared" si="282"/>
        <v>0</v>
      </c>
      <c r="Z117" s="115">
        <f t="shared" si="282"/>
        <v>1</v>
      </c>
      <c r="AA117" s="132">
        <f t="shared" si="282"/>
        <v>0</v>
      </c>
      <c r="AB117" s="95"/>
      <c r="AC117" s="96"/>
      <c r="AD117" s="107"/>
      <c r="AE117" s="32"/>
    </row>
    <row r="118" spans="1:31" ht="15.75" customHeight="1" thickBot="1" x14ac:dyDescent="0.3">
      <c r="A118" s="212"/>
      <c r="B118" s="213"/>
      <c r="C118" s="217"/>
      <c r="D118" s="217"/>
      <c r="E118" s="234"/>
      <c r="F118" s="229"/>
      <c r="G118" s="248" t="s">
        <v>50</v>
      </c>
      <c r="H118" s="249"/>
      <c r="I118" s="249"/>
      <c r="J118" s="85">
        <f t="shared" ref="J118:AA118" si="283">J116-J117</f>
        <v>5</v>
      </c>
      <c r="K118" s="86">
        <f t="shared" si="283"/>
        <v>4</v>
      </c>
      <c r="L118" s="86">
        <f t="shared" si="283"/>
        <v>4</v>
      </c>
      <c r="M118" s="86">
        <f t="shared" si="283"/>
        <v>9</v>
      </c>
      <c r="N118" s="86">
        <f t="shared" si="283"/>
        <v>3</v>
      </c>
      <c r="O118" s="86">
        <f t="shared" si="283"/>
        <v>5</v>
      </c>
      <c r="P118" s="86">
        <f t="shared" si="283"/>
        <v>4</v>
      </c>
      <c r="Q118" s="86">
        <f t="shared" si="283"/>
        <v>4</v>
      </c>
      <c r="R118" s="87">
        <f t="shared" si="283"/>
        <v>5</v>
      </c>
      <c r="S118" s="88">
        <f t="shared" si="283"/>
        <v>5</v>
      </c>
      <c r="T118" s="86">
        <f t="shared" si="283"/>
        <v>3</v>
      </c>
      <c r="U118" s="86">
        <f t="shared" si="283"/>
        <v>4</v>
      </c>
      <c r="V118" s="86">
        <f t="shared" si="283"/>
        <v>5</v>
      </c>
      <c r="W118" s="86">
        <f t="shared" si="283"/>
        <v>3</v>
      </c>
      <c r="X118" s="86">
        <f t="shared" si="283"/>
        <v>6</v>
      </c>
      <c r="Y118" s="86">
        <f t="shared" si="283"/>
        <v>5</v>
      </c>
      <c r="Z118" s="86">
        <f t="shared" si="283"/>
        <v>5</v>
      </c>
      <c r="AA118" s="87">
        <f t="shared" si="283"/>
        <v>5</v>
      </c>
      <c r="AB118" s="97"/>
      <c r="AC118" s="58"/>
      <c r="AD118" s="107"/>
      <c r="AE118" s="32"/>
    </row>
    <row r="119" spans="1:31" ht="15.75" customHeight="1" thickBot="1" x14ac:dyDescent="0.3">
      <c r="A119" s="214"/>
      <c r="B119" s="215"/>
      <c r="C119" s="218"/>
      <c r="D119" s="218"/>
      <c r="E119" s="235"/>
      <c r="F119" s="230"/>
      <c r="G119" s="250" t="s">
        <v>26</v>
      </c>
      <c r="H119" s="251"/>
      <c r="I119" s="251"/>
      <c r="J119" s="125">
        <f>'E6'!B28</f>
        <v>6</v>
      </c>
      <c r="K119" s="125">
        <f>'E6'!C28</f>
        <v>3</v>
      </c>
      <c r="L119" s="125">
        <f>'E6'!D28</f>
        <v>3</v>
      </c>
      <c r="M119" s="125">
        <f>'E6'!E28</f>
        <v>0</v>
      </c>
      <c r="N119" s="125">
        <f>'E6'!F28</f>
        <v>4</v>
      </c>
      <c r="O119" s="125">
        <f>'E6'!G28</f>
        <v>6</v>
      </c>
      <c r="P119" s="125">
        <f>'E6'!H28</f>
        <v>4</v>
      </c>
      <c r="Q119" s="125">
        <f>'E6'!I28</f>
        <v>6</v>
      </c>
      <c r="R119" s="125">
        <f>'E6'!J28</f>
        <v>2</v>
      </c>
      <c r="S119" s="125">
        <f>'E6'!K28</f>
        <v>5</v>
      </c>
      <c r="T119" s="125">
        <f>'E6'!L28</f>
        <v>5</v>
      </c>
      <c r="U119" s="125">
        <f>'E6'!M28</f>
        <v>4</v>
      </c>
      <c r="V119" s="125">
        <f>'E6'!N28</f>
        <v>4</v>
      </c>
      <c r="W119" s="125">
        <f>'E6'!O28</f>
        <v>5</v>
      </c>
      <c r="X119" s="125">
        <f>'E6'!P28</f>
        <v>4</v>
      </c>
      <c r="Y119" s="125">
        <f>'E6'!Q28</f>
        <v>2</v>
      </c>
      <c r="Z119" s="125">
        <f>'E6'!R28</f>
        <v>3</v>
      </c>
      <c r="AA119" s="125">
        <f>'E6'!S28</f>
        <v>5</v>
      </c>
      <c r="AB119" s="127">
        <f>SUM(J119:AA119)</f>
        <v>71</v>
      </c>
      <c r="AC119" s="60">
        <f>IFERROR(RANK(AB119,AB107:AB119,4),0)</f>
        <v>4</v>
      </c>
      <c r="AD119" s="108"/>
      <c r="AE119" s="32"/>
    </row>
    <row r="120" spans="1:31" ht="15.75" customHeight="1" thickBot="1" x14ac:dyDescent="0.3">
      <c r="A120" s="166"/>
      <c r="B120" s="166"/>
      <c r="C120" s="161" t="s">
        <v>67</v>
      </c>
      <c r="D120" s="168"/>
      <c r="E120" s="142">
        <f>SMALL(E104:E119,1)</f>
        <v>11</v>
      </c>
      <c r="F120" s="90"/>
      <c r="G120" s="90"/>
      <c r="H120" s="91"/>
      <c r="I120" s="91"/>
      <c r="J120" s="159">
        <f>J119+J115+J111+J107</f>
        <v>12</v>
      </c>
      <c r="K120" s="159">
        <f t="shared" ref="K120" si="284">K119+K115+K111+K107</f>
        <v>12</v>
      </c>
      <c r="L120" s="159">
        <f t="shared" ref="L120" si="285">L119+L115+L111+L107</f>
        <v>12</v>
      </c>
      <c r="M120" s="159">
        <f t="shared" ref="M120" si="286">M119+M115+M111+M107</f>
        <v>12</v>
      </c>
      <c r="N120" s="159">
        <f t="shared" ref="N120" si="287">N119+N115+N111+N107</f>
        <v>12</v>
      </c>
      <c r="O120" s="159">
        <f t="shared" ref="O120" si="288">O119+O115+O111+O107</f>
        <v>12</v>
      </c>
      <c r="P120" s="159">
        <f t="shared" ref="P120" si="289">P119+P115+P111+P107</f>
        <v>12</v>
      </c>
      <c r="Q120" s="159">
        <f t="shared" ref="Q120" si="290">Q119+Q115+Q111+Q107</f>
        <v>12</v>
      </c>
      <c r="R120" s="159">
        <f t="shared" ref="R120" si="291">R119+R115+R111+R107</f>
        <v>12</v>
      </c>
      <c r="S120" s="159">
        <f t="shared" ref="S120" si="292">S119+S115+S111+S107</f>
        <v>12</v>
      </c>
      <c r="T120" s="159">
        <f t="shared" ref="T120" si="293">T119+T115+T111+T107</f>
        <v>12</v>
      </c>
      <c r="U120" s="159">
        <f t="shared" ref="U120" si="294">U119+U115+U111+U107</f>
        <v>12</v>
      </c>
      <c r="V120" s="159">
        <f t="shared" ref="V120" si="295">V119+V115+V111+V107</f>
        <v>12</v>
      </c>
      <c r="W120" s="159">
        <f t="shared" ref="W120" si="296">W119+W115+W111+W107</f>
        <v>12</v>
      </c>
      <c r="X120" s="159">
        <f t="shared" ref="X120" si="297">X119+X115+X111+X107</f>
        <v>12</v>
      </c>
      <c r="Y120" s="159">
        <f t="shared" ref="Y120" si="298">Y119+Y115+Y111+Y107</f>
        <v>12</v>
      </c>
      <c r="Z120" s="159">
        <f t="shared" ref="Z120" si="299">Z119+Z115+Z111+Z107</f>
        <v>12</v>
      </c>
      <c r="AA120" s="159">
        <f t="shared" ref="AA120" si="300">AA119+AA115+AA111+AA107</f>
        <v>12</v>
      </c>
      <c r="AB120" s="59"/>
      <c r="AC120" s="101"/>
      <c r="AD120" s="109"/>
      <c r="AE120" s="32"/>
    </row>
    <row r="121" spans="1:31" ht="15.75" customHeight="1" thickBot="1" x14ac:dyDescent="0.3">
      <c r="A121" s="165"/>
      <c r="B121" s="165"/>
      <c r="C121" s="152"/>
      <c r="D121" s="169"/>
      <c r="E121" s="153"/>
      <c r="F121" s="154"/>
      <c r="G121" s="154"/>
      <c r="H121" s="155"/>
      <c r="I121" s="155"/>
      <c r="J121" s="156"/>
      <c r="K121" s="156"/>
      <c r="L121" s="156"/>
      <c r="M121" s="156"/>
      <c r="N121" s="156"/>
      <c r="O121" s="156"/>
      <c r="P121" s="156"/>
      <c r="Q121" s="156"/>
      <c r="R121" s="156"/>
      <c r="S121" s="156"/>
      <c r="T121" s="156"/>
      <c r="U121" s="156"/>
      <c r="V121" s="156"/>
      <c r="W121" s="156"/>
      <c r="X121" s="156"/>
      <c r="Y121" s="156"/>
      <c r="Z121" s="156"/>
      <c r="AA121" s="156"/>
      <c r="AB121" s="157"/>
      <c r="AC121" s="156"/>
      <c r="AD121" s="158"/>
      <c r="AE121" s="32"/>
    </row>
    <row r="122" spans="1:31" ht="21.75" customHeight="1" thickBot="1" x14ac:dyDescent="0.5">
      <c r="A122" s="162" t="s">
        <v>62</v>
      </c>
      <c r="B122" s="163"/>
      <c r="C122" s="164"/>
      <c r="D122" s="252" t="s">
        <v>44</v>
      </c>
      <c r="E122" s="253"/>
      <c r="F122" s="71"/>
      <c r="G122" s="83"/>
      <c r="H122" s="72"/>
      <c r="I122" s="72" t="s">
        <v>52</v>
      </c>
      <c r="J122" s="110">
        <f>J102</f>
        <v>3</v>
      </c>
      <c r="K122" s="110">
        <f t="shared" ref="K122:AA122" si="301">K102</f>
        <v>15</v>
      </c>
      <c r="L122" s="110">
        <f t="shared" si="301"/>
        <v>7</v>
      </c>
      <c r="M122" s="110">
        <f t="shared" si="301"/>
        <v>11</v>
      </c>
      <c r="N122" s="110">
        <f t="shared" si="301"/>
        <v>9</v>
      </c>
      <c r="O122" s="110">
        <f t="shared" si="301"/>
        <v>1</v>
      </c>
      <c r="P122" s="110">
        <f t="shared" si="301"/>
        <v>17</v>
      </c>
      <c r="Q122" s="110">
        <f t="shared" si="301"/>
        <v>5</v>
      </c>
      <c r="R122" s="110">
        <f t="shared" si="301"/>
        <v>13</v>
      </c>
      <c r="S122" s="110">
        <f t="shared" si="301"/>
        <v>4</v>
      </c>
      <c r="T122" s="110">
        <f t="shared" si="301"/>
        <v>16</v>
      </c>
      <c r="U122" s="110">
        <f t="shared" si="301"/>
        <v>8</v>
      </c>
      <c r="V122" s="110">
        <f t="shared" si="301"/>
        <v>12</v>
      </c>
      <c r="W122" s="110">
        <f t="shared" si="301"/>
        <v>10</v>
      </c>
      <c r="X122" s="110">
        <f t="shared" si="301"/>
        <v>2</v>
      </c>
      <c r="Y122" s="110">
        <f t="shared" si="301"/>
        <v>18</v>
      </c>
      <c r="Z122" s="110">
        <f t="shared" si="301"/>
        <v>6</v>
      </c>
      <c r="AA122" s="110">
        <f t="shared" si="301"/>
        <v>14</v>
      </c>
      <c r="AB122" s="206" t="s">
        <v>1</v>
      </c>
      <c r="AC122" s="208" t="s">
        <v>61</v>
      </c>
      <c r="AE122" s="32"/>
    </row>
    <row r="123" spans="1:31" ht="16.5" customHeight="1" thickBot="1" x14ac:dyDescent="0.3">
      <c r="A123" s="143" t="s">
        <v>58</v>
      </c>
      <c r="B123" s="187">
        <v>7</v>
      </c>
      <c r="C123" s="140" t="s">
        <v>48</v>
      </c>
      <c r="D123" s="139" t="s">
        <v>59</v>
      </c>
      <c r="E123" s="141" t="s">
        <v>60</v>
      </c>
      <c r="F123" s="167" t="s">
        <v>49</v>
      </c>
      <c r="G123" s="80"/>
      <c r="H123" s="10" t="s">
        <v>36</v>
      </c>
      <c r="I123" s="56" t="s">
        <v>35</v>
      </c>
      <c r="J123" s="67">
        <v>1</v>
      </c>
      <c r="K123" s="68">
        <v>2</v>
      </c>
      <c r="L123" s="68">
        <v>3</v>
      </c>
      <c r="M123" s="68">
        <v>4</v>
      </c>
      <c r="N123" s="68">
        <v>5</v>
      </c>
      <c r="O123" s="68">
        <v>6</v>
      </c>
      <c r="P123" s="68">
        <v>7</v>
      </c>
      <c r="Q123" s="68">
        <v>8</v>
      </c>
      <c r="R123" s="69">
        <v>9</v>
      </c>
      <c r="S123" s="70">
        <v>10</v>
      </c>
      <c r="T123" s="68">
        <v>11</v>
      </c>
      <c r="U123" s="68">
        <v>12</v>
      </c>
      <c r="V123" s="68">
        <v>13</v>
      </c>
      <c r="W123" s="68">
        <v>14</v>
      </c>
      <c r="X123" s="68">
        <v>15</v>
      </c>
      <c r="Y123" s="68">
        <v>16</v>
      </c>
      <c r="Z123" s="68">
        <v>17</v>
      </c>
      <c r="AA123" s="69">
        <v>18</v>
      </c>
      <c r="AB123" s="207"/>
      <c r="AC123" s="209"/>
      <c r="AD123" s="105" t="s">
        <v>0</v>
      </c>
      <c r="AE123" s="32"/>
    </row>
    <row r="124" spans="1:31" ht="16.5" customHeight="1" thickBot="1" x14ac:dyDescent="0.3">
      <c r="A124" s="238" t="s">
        <v>40</v>
      </c>
      <c r="B124" s="239"/>
      <c r="C124" s="216" t="s">
        <v>75</v>
      </c>
      <c r="D124" s="216">
        <v>20.8</v>
      </c>
      <c r="E124" s="225">
        <f>ROUND($D124*($AI$26/113)+($AI$25-$AI$24),0)</f>
        <v>20</v>
      </c>
      <c r="F124" s="228">
        <f>E124-$E$140</f>
        <v>3</v>
      </c>
      <c r="G124" s="57" t="s">
        <v>0</v>
      </c>
      <c r="H124" s="79">
        <v>446565554</v>
      </c>
      <c r="I124" s="66">
        <v>554748456</v>
      </c>
      <c r="J124" s="128" t="str">
        <f>MID($H124,J$23,1)</f>
        <v>4</v>
      </c>
      <c r="K124" s="129" t="str">
        <f t="shared" ref="K124:R124" si="302">MID($H124,K$23,1)</f>
        <v>4</v>
      </c>
      <c r="L124" s="129" t="str">
        <f t="shared" si="302"/>
        <v>6</v>
      </c>
      <c r="M124" s="129" t="str">
        <f t="shared" si="302"/>
        <v>5</v>
      </c>
      <c r="N124" s="129" t="str">
        <f t="shared" si="302"/>
        <v>6</v>
      </c>
      <c r="O124" s="129" t="str">
        <f t="shared" si="302"/>
        <v>5</v>
      </c>
      <c r="P124" s="129" t="str">
        <f t="shared" si="302"/>
        <v>5</v>
      </c>
      <c r="Q124" s="129" t="str">
        <f t="shared" si="302"/>
        <v>5</v>
      </c>
      <c r="R124" s="130" t="str">
        <f t="shared" si="302"/>
        <v>4</v>
      </c>
      <c r="S124" s="134" t="str">
        <f>MID($I124,J$23,1)</f>
        <v>5</v>
      </c>
      <c r="T124" s="129" t="str">
        <f t="shared" ref="T124" si="303">MID($I124,K$23,1)</f>
        <v>5</v>
      </c>
      <c r="U124" s="129" t="str">
        <f t="shared" ref="U124" si="304">MID($I124,L$23,1)</f>
        <v>4</v>
      </c>
      <c r="V124" s="129" t="str">
        <f t="shared" ref="V124" si="305">MID($I124,M$23,1)</f>
        <v>7</v>
      </c>
      <c r="W124" s="129" t="str">
        <f t="shared" ref="W124" si="306">MID($I124,N$23,1)</f>
        <v>4</v>
      </c>
      <c r="X124" s="129" t="str">
        <f t="shared" ref="X124" si="307">MID($I124,O$23,1)</f>
        <v>8</v>
      </c>
      <c r="Y124" s="129" t="str">
        <f t="shared" ref="Y124" si="308">MID($I124,P$23,1)</f>
        <v>4</v>
      </c>
      <c r="Z124" s="129" t="str">
        <f t="shared" ref="Z124" si="309">MID($I124,Q$23,1)</f>
        <v>5</v>
      </c>
      <c r="AA124" s="130" t="str">
        <f t="shared" ref="AA124" si="310">MID($I124,R$23,1)</f>
        <v>6</v>
      </c>
      <c r="AB124" s="113"/>
      <c r="AC124" s="102"/>
      <c r="AD124" s="106">
        <f>J124+K124+L124+M124+N124+O124+P124+Q124+R124+S124+T124+U124+V124+W124+X124+Y124+Z124+AA124</f>
        <v>92</v>
      </c>
      <c r="AE124" s="32"/>
    </row>
    <row r="125" spans="1:31" ht="18.75" customHeight="1" thickBot="1" x14ac:dyDescent="0.3">
      <c r="A125" s="240"/>
      <c r="B125" s="241"/>
      <c r="C125" s="217"/>
      <c r="D125" s="217"/>
      <c r="E125" s="226"/>
      <c r="F125" s="229"/>
      <c r="G125" s="244" t="s">
        <v>53</v>
      </c>
      <c r="H125" s="245"/>
      <c r="I125" s="245"/>
      <c r="J125" s="131">
        <f>IF(($F124+0.5)&gt;(J$22),1,0)</f>
        <v>1</v>
      </c>
      <c r="K125" s="115">
        <f t="shared" ref="K125" si="311">IF(($F124+0.5)&gt;(K$22),1,0)</f>
        <v>0</v>
      </c>
      <c r="L125" s="115">
        <f t="shared" ref="L125" si="312">IF(($F124+0.5)&gt;(L$22),1,0)</f>
        <v>0</v>
      </c>
      <c r="M125" s="115">
        <f t="shared" ref="M125" si="313">IF(($F124+0.5)&gt;(M$22),1,0)</f>
        <v>0</v>
      </c>
      <c r="N125" s="115">
        <f t="shared" ref="N125" si="314">IF(($F124+0.5)&gt;(N$22),1,0)</f>
        <v>0</v>
      </c>
      <c r="O125" s="115">
        <f t="shared" ref="O125" si="315">IF(($F124+0.5)&gt;(O$22),1,0)</f>
        <v>1</v>
      </c>
      <c r="P125" s="115">
        <f t="shared" ref="P125" si="316">IF(($F124+0.5)&gt;(P$22),1,0)</f>
        <v>0</v>
      </c>
      <c r="Q125" s="115">
        <f t="shared" ref="Q125" si="317">IF(($F124+0.5)&gt;(Q$22),1,0)</f>
        <v>0</v>
      </c>
      <c r="R125" s="115">
        <f t="shared" ref="R125" si="318">IF(($F124+0.5)&gt;(R$22),1,0)</f>
        <v>0</v>
      </c>
      <c r="S125" s="115">
        <f t="shared" ref="S125" si="319">IF(($F124+0.5)&gt;(S$22),1,0)</f>
        <v>0</v>
      </c>
      <c r="T125" s="115">
        <f t="shared" ref="T125" si="320">IF(($F124+0.5)&gt;(T$22),1,0)</f>
        <v>0</v>
      </c>
      <c r="U125" s="115">
        <f t="shared" ref="U125" si="321">IF(($F124+0.5)&gt;(U$22),1,0)</f>
        <v>0</v>
      </c>
      <c r="V125" s="115">
        <f t="shared" ref="V125" si="322">IF(($F124+0.5)&gt;(V$22),1,0)</f>
        <v>0</v>
      </c>
      <c r="W125" s="115">
        <f t="shared" ref="W125" si="323">IF(($F124+0.5)&gt;(W$22),1,0)</f>
        <v>0</v>
      </c>
      <c r="X125" s="115">
        <f t="shared" ref="X125" si="324">IF(($F124+0.5)&gt;(X$22),1,0)</f>
        <v>1</v>
      </c>
      <c r="Y125" s="115">
        <f t="shared" ref="Y125" si="325">IF(($F124+0.5)&gt;(Y$22),1,0)</f>
        <v>0</v>
      </c>
      <c r="Z125" s="115">
        <f t="shared" ref="Z125" si="326">IF(($F124+0.5)&gt;(Z$22),1,0)</f>
        <v>0</v>
      </c>
      <c r="AA125" s="132">
        <f t="shared" ref="AA125" si="327">IF(($F124+0.5)&gt;(AA$22),1,0)</f>
        <v>0</v>
      </c>
      <c r="AB125" s="74"/>
      <c r="AC125" s="75"/>
      <c r="AD125" s="107"/>
      <c r="AE125" s="32"/>
    </row>
    <row r="126" spans="1:31" ht="15" customHeight="1" thickBot="1" x14ac:dyDescent="0.3">
      <c r="A126" s="240"/>
      <c r="B126" s="241"/>
      <c r="C126" s="217"/>
      <c r="D126" s="217"/>
      <c r="E126" s="226"/>
      <c r="F126" s="229"/>
      <c r="G126" s="194" t="s">
        <v>50</v>
      </c>
      <c r="H126" s="195"/>
      <c r="I126" s="195"/>
      <c r="J126" s="85">
        <f>J124-J125</f>
        <v>3</v>
      </c>
      <c r="K126" s="86">
        <f t="shared" ref="K126" si="328">K124-K125</f>
        <v>4</v>
      </c>
      <c r="L126" s="86">
        <f t="shared" ref="L126" si="329">L124-L125</f>
        <v>6</v>
      </c>
      <c r="M126" s="86">
        <f t="shared" ref="M126" si="330">M124-M125</f>
        <v>5</v>
      </c>
      <c r="N126" s="86">
        <f t="shared" ref="N126" si="331">N124-N125</f>
        <v>6</v>
      </c>
      <c r="O126" s="86">
        <f t="shared" ref="O126" si="332">O124-O125</f>
        <v>4</v>
      </c>
      <c r="P126" s="86">
        <f t="shared" ref="P126" si="333">P124-P125</f>
        <v>5</v>
      </c>
      <c r="Q126" s="86">
        <f t="shared" ref="Q126" si="334">Q124-Q125</f>
        <v>5</v>
      </c>
      <c r="R126" s="87">
        <f t="shared" ref="R126" si="335">R124-R125</f>
        <v>4</v>
      </c>
      <c r="S126" s="88">
        <f t="shared" ref="S126" si="336">S124-S125</f>
        <v>5</v>
      </c>
      <c r="T126" s="86">
        <f t="shared" ref="T126" si="337">T124-T125</f>
        <v>5</v>
      </c>
      <c r="U126" s="86">
        <f t="shared" ref="U126" si="338">U124-U125</f>
        <v>4</v>
      </c>
      <c r="V126" s="86">
        <f t="shared" ref="V126" si="339">V124-V125</f>
        <v>7</v>
      </c>
      <c r="W126" s="86">
        <f t="shared" ref="W126" si="340">W124-W125</f>
        <v>4</v>
      </c>
      <c r="X126" s="86">
        <f t="shared" ref="X126" si="341">X124-X125</f>
        <v>7</v>
      </c>
      <c r="Y126" s="86">
        <f t="shared" ref="Y126" si="342">Y124-Y125</f>
        <v>4</v>
      </c>
      <c r="Z126" s="86">
        <f t="shared" ref="Z126" si="343">Z124-Z125</f>
        <v>5</v>
      </c>
      <c r="AA126" s="87">
        <f t="shared" ref="AA126" si="344">AA124-AA125</f>
        <v>6</v>
      </c>
      <c r="AB126" s="94"/>
      <c r="AC126" s="58"/>
      <c r="AD126" s="107"/>
      <c r="AE126" s="32"/>
    </row>
    <row r="127" spans="1:31" ht="15.75" customHeight="1" thickBot="1" x14ac:dyDescent="0.3">
      <c r="A127" s="242"/>
      <c r="B127" s="243"/>
      <c r="C127" s="218"/>
      <c r="D127" s="218"/>
      <c r="E127" s="227"/>
      <c r="F127" s="230"/>
      <c r="G127" s="196" t="s">
        <v>26</v>
      </c>
      <c r="H127" s="197"/>
      <c r="I127" s="197"/>
      <c r="J127" s="117">
        <f>'E7'!B25</f>
        <v>6</v>
      </c>
      <c r="K127" s="117">
        <f>'E7'!C25</f>
        <v>2</v>
      </c>
      <c r="L127" s="117">
        <f>'E7'!D25</f>
        <v>0</v>
      </c>
      <c r="M127" s="117">
        <f>'E7'!E25</f>
        <v>4</v>
      </c>
      <c r="N127" s="117">
        <f>'E7'!F25</f>
        <v>0</v>
      </c>
      <c r="O127" s="117">
        <f>'E7'!G25</f>
        <v>6</v>
      </c>
      <c r="P127" s="117">
        <f>'E7'!H25</f>
        <v>4</v>
      </c>
      <c r="Q127" s="117">
        <f>'E7'!I25</f>
        <v>4</v>
      </c>
      <c r="R127" s="117">
        <f>'E7'!J25</f>
        <v>4</v>
      </c>
      <c r="S127" s="117">
        <f>'E7'!K25</f>
        <v>5</v>
      </c>
      <c r="T127" s="117">
        <f>'E7'!L25</f>
        <v>2</v>
      </c>
      <c r="U127" s="117">
        <f>'E7'!M25</f>
        <v>6</v>
      </c>
      <c r="V127" s="117">
        <f>'E7'!N25</f>
        <v>2</v>
      </c>
      <c r="W127" s="117">
        <f>'E7'!O25</f>
        <v>5</v>
      </c>
      <c r="X127" s="117">
        <f>'E7'!P25</f>
        <v>0</v>
      </c>
      <c r="Y127" s="117">
        <f>'E7'!Q25</f>
        <v>6</v>
      </c>
      <c r="Z127" s="117">
        <f>'E7'!R25</f>
        <v>5</v>
      </c>
      <c r="AA127" s="117">
        <f>'E7'!S25</f>
        <v>4</v>
      </c>
      <c r="AB127" s="127">
        <f>SUM(J127:AA127)</f>
        <v>65</v>
      </c>
      <c r="AC127" s="60">
        <f>IFERROR(RANK(AB127,AB127:AB139,4),0)</f>
        <v>3</v>
      </c>
      <c r="AD127" s="108"/>
      <c r="AE127" s="32"/>
    </row>
    <row r="128" spans="1:31" ht="15.75" customHeight="1" thickBot="1" x14ac:dyDescent="0.3">
      <c r="A128" s="219" t="s">
        <v>41</v>
      </c>
      <c r="B128" s="220"/>
      <c r="C128" s="216" t="s">
        <v>96</v>
      </c>
      <c r="D128" s="216">
        <v>18.399999999999999</v>
      </c>
      <c r="E128" s="225">
        <f t="shared" ref="E128:E139" si="345">ROUND($D128*($AI$26/113)+($AI$25-$AI$24),0)</f>
        <v>17</v>
      </c>
      <c r="F128" s="228">
        <f t="shared" ref="F128" si="346">E128-$E$140</f>
        <v>0</v>
      </c>
      <c r="G128" s="98" t="s">
        <v>0</v>
      </c>
      <c r="H128" s="79">
        <v>535656664</v>
      </c>
      <c r="I128" s="66">
        <v>557556567</v>
      </c>
      <c r="J128" s="84" t="str">
        <f>MID($H128,J$23,1)</f>
        <v>5</v>
      </c>
      <c r="K128" s="116" t="str">
        <f t="shared" ref="K128:R128" si="347">MID($H128,K$23,1)</f>
        <v>3</v>
      </c>
      <c r="L128" s="116" t="str">
        <f t="shared" si="347"/>
        <v>5</v>
      </c>
      <c r="M128" s="116" t="str">
        <f t="shared" si="347"/>
        <v>6</v>
      </c>
      <c r="N128" s="116" t="str">
        <f t="shared" si="347"/>
        <v>5</v>
      </c>
      <c r="O128" s="116" t="str">
        <f t="shared" si="347"/>
        <v>6</v>
      </c>
      <c r="P128" s="116" t="str">
        <f t="shared" si="347"/>
        <v>6</v>
      </c>
      <c r="Q128" s="116" t="str">
        <f t="shared" si="347"/>
        <v>6</v>
      </c>
      <c r="R128" s="133" t="str">
        <f t="shared" si="347"/>
        <v>4</v>
      </c>
      <c r="S128" s="135" t="str">
        <f>MID($I128,J$23,1)</f>
        <v>5</v>
      </c>
      <c r="T128" s="116" t="str">
        <f t="shared" ref="T128" si="348">MID($I128,K$23,1)</f>
        <v>5</v>
      </c>
      <c r="U128" s="116" t="str">
        <f t="shared" ref="U128" si="349">MID($I128,L$23,1)</f>
        <v>7</v>
      </c>
      <c r="V128" s="116" t="str">
        <f t="shared" ref="V128" si="350">MID($I128,M$23,1)</f>
        <v>5</v>
      </c>
      <c r="W128" s="116" t="str">
        <f t="shared" ref="W128" si="351">MID($I128,N$23,1)</f>
        <v>5</v>
      </c>
      <c r="X128" s="116" t="str">
        <f t="shared" ref="X128" si="352">MID($I128,O$23,1)</f>
        <v>6</v>
      </c>
      <c r="Y128" s="116" t="str">
        <f t="shared" ref="Y128" si="353">MID($I128,P$23,1)</f>
        <v>5</v>
      </c>
      <c r="Z128" s="116" t="str">
        <f t="shared" ref="Z128" si="354">MID($I128,Q$23,1)</f>
        <v>6</v>
      </c>
      <c r="AA128" s="133" t="str">
        <f t="shared" ref="AA128" si="355">MID($I128,R$23,1)</f>
        <v>7</v>
      </c>
      <c r="AB128" s="114"/>
      <c r="AC128" s="104"/>
      <c r="AD128" s="106">
        <f>J128+K128+L128+M128+N128+O128+P128+Q128+R128+S128+T128+U128+V128+W128+X128+Y128+Z128+AA128</f>
        <v>97</v>
      </c>
      <c r="AE128" s="32"/>
    </row>
    <row r="129" spans="1:31" ht="15.75" customHeight="1" thickBot="1" x14ac:dyDescent="0.3">
      <c r="A129" s="221"/>
      <c r="B129" s="222"/>
      <c r="C129" s="217"/>
      <c r="D129" s="217"/>
      <c r="E129" s="226"/>
      <c r="F129" s="229"/>
      <c r="G129" s="236" t="s">
        <v>53</v>
      </c>
      <c r="H129" s="237"/>
      <c r="I129" s="237"/>
      <c r="J129" s="131">
        <f>IF(($F128+0.5)&gt;(J$22),1,0)</f>
        <v>0</v>
      </c>
      <c r="K129" s="115">
        <f t="shared" ref="K129" si="356">IF(($F128+0.5)&gt;(K$22),1,0)</f>
        <v>0</v>
      </c>
      <c r="L129" s="115">
        <f t="shared" ref="L129" si="357">IF(($F128+0.5)&gt;(L$22),1,0)</f>
        <v>0</v>
      </c>
      <c r="M129" s="115">
        <f t="shared" ref="M129" si="358">IF(($F128+0.5)&gt;(M$22),1,0)</f>
        <v>0</v>
      </c>
      <c r="N129" s="115">
        <f t="shared" ref="N129" si="359">IF(($F128+0.5)&gt;(N$22),1,0)</f>
        <v>0</v>
      </c>
      <c r="O129" s="115">
        <f t="shared" ref="O129" si="360">IF(($F128+0.5)&gt;(O$22),1,0)</f>
        <v>0</v>
      </c>
      <c r="P129" s="115">
        <f t="shared" ref="P129" si="361">IF(($F128+0.5)&gt;(P$22),1,0)</f>
        <v>0</v>
      </c>
      <c r="Q129" s="115">
        <f t="shared" ref="Q129" si="362">IF(($F128+0.5)&gt;(Q$22),1,0)</f>
        <v>0</v>
      </c>
      <c r="R129" s="115">
        <f t="shared" ref="R129" si="363">IF(($F128+0.5)&gt;(R$22),1,0)</f>
        <v>0</v>
      </c>
      <c r="S129" s="115">
        <f t="shared" ref="S129" si="364">IF(($F128+0.5)&gt;(S$22),1,0)</f>
        <v>0</v>
      </c>
      <c r="T129" s="115">
        <f t="shared" ref="T129" si="365">IF(($F128+0.5)&gt;(T$22),1,0)</f>
        <v>0</v>
      </c>
      <c r="U129" s="115">
        <f t="shared" ref="U129" si="366">IF(($F128+0.5)&gt;(U$22),1,0)</f>
        <v>0</v>
      </c>
      <c r="V129" s="115">
        <f t="shared" ref="V129" si="367">IF(($F128+0.5)&gt;(V$22),1,0)</f>
        <v>0</v>
      </c>
      <c r="W129" s="115">
        <f t="shared" ref="W129" si="368">IF(($F128+0.5)&gt;(W$22),1,0)</f>
        <v>0</v>
      </c>
      <c r="X129" s="115">
        <f t="shared" ref="X129" si="369">IF(($F128+0.5)&gt;(X$22),1,0)</f>
        <v>0</v>
      </c>
      <c r="Y129" s="115">
        <f t="shared" ref="Y129" si="370">IF(($F128+0.5)&gt;(Y$22),1,0)</f>
        <v>0</v>
      </c>
      <c r="Z129" s="115">
        <f t="shared" ref="Z129" si="371">IF(($F128+0.5)&gt;(Z$22),1,0)</f>
        <v>0</v>
      </c>
      <c r="AA129" s="132">
        <f t="shared" ref="AA129" si="372">IF(($F128+0.5)&gt;(AA$22),1,0)</f>
        <v>0</v>
      </c>
      <c r="AB129" s="95"/>
      <c r="AC129" s="96"/>
      <c r="AD129" s="107"/>
      <c r="AE129" s="32"/>
    </row>
    <row r="130" spans="1:31" ht="15.75" customHeight="1" thickBot="1" x14ac:dyDescent="0.3">
      <c r="A130" s="221"/>
      <c r="B130" s="222"/>
      <c r="C130" s="217"/>
      <c r="D130" s="217"/>
      <c r="E130" s="226"/>
      <c r="F130" s="229"/>
      <c r="G130" s="198" t="s">
        <v>50</v>
      </c>
      <c r="H130" s="199"/>
      <c r="I130" s="199"/>
      <c r="J130" s="85">
        <f>J128-J129</f>
        <v>5</v>
      </c>
      <c r="K130" s="86">
        <f t="shared" ref="K130" si="373">K128-K129</f>
        <v>3</v>
      </c>
      <c r="L130" s="86">
        <f t="shared" ref="L130" si="374">L128-L129</f>
        <v>5</v>
      </c>
      <c r="M130" s="86">
        <f t="shared" ref="M130" si="375">M128-M129</f>
        <v>6</v>
      </c>
      <c r="N130" s="86">
        <f t="shared" ref="N130" si="376">N128-N129</f>
        <v>5</v>
      </c>
      <c r="O130" s="86">
        <f t="shared" ref="O130" si="377">O128-O129</f>
        <v>6</v>
      </c>
      <c r="P130" s="86">
        <f t="shared" ref="P130" si="378">P128-P129</f>
        <v>6</v>
      </c>
      <c r="Q130" s="86">
        <f t="shared" ref="Q130" si="379">Q128-Q129</f>
        <v>6</v>
      </c>
      <c r="R130" s="87">
        <f t="shared" ref="R130" si="380">R128-R129</f>
        <v>4</v>
      </c>
      <c r="S130" s="88">
        <f t="shared" ref="S130" si="381">S128-S129</f>
        <v>5</v>
      </c>
      <c r="T130" s="86">
        <f t="shared" ref="T130" si="382">T128-T129</f>
        <v>5</v>
      </c>
      <c r="U130" s="86">
        <f t="shared" ref="U130" si="383">U128-U129</f>
        <v>7</v>
      </c>
      <c r="V130" s="86">
        <f t="shared" ref="V130" si="384">V128-V129</f>
        <v>5</v>
      </c>
      <c r="W130" s="86">
        <f t="shared" ref="W130" si="385">W128-W129</f>
        <v>5</v>
      </c>
      <c r="X130" s="86">
        <f t="shared" ref="X130" si="386">X128-X129</f>
        <v>6</v>
      </c>
      <c r="Y130" s="86">
        <f t="shared" ref="Y130" si="387">Y128-Y129</f>
        <v>5</v>
      </c>
      <c r="Z130" s="86">
        <f t="shared" ref="Z130" si="388">Z128-Z129</f>
        <v>6</v>
      </c>
      <c r="AA130" s="87">
        <f t="shared" ref="AA130" si="389">AA128-AA129</f>
        <v>7</v>
      </c>
      <c r="AB130" s="97"/>
      <c r="AC130" s="58"/>
      <c r="AD130" s="107"/>
      <c r="AE130" s="32"/>
    </row>
    <row r="131" spans="1:31" ht="15.75" customHeight="1" thickBot="1" x14ac:dyDescent="0.3">
      <c r="A131" s="223"/>
      <c r="B131" s="224"/>
      <c r="C131" s="218"/>
      <c r="D131" s="218"/>
      <c r="E131" s="227"/>
      <c r="F131" s="230"/>
      <c r="G131" s="200" t="s">
        <v>26</v>
      </c>
      <c r="H131" s="201"/>
      <c r="I131" s="201"/>
      <c r="J131" s="121">
        <f>'E7'!B26</f>
        <v>4</v>
      </c>
      <c r="K131" s="121">
        <f>'E7'!C26</f>
        <v>4</v>
      </c>
      <c r="L131" s="121">
        <f>'E7'!D26</f>
        <v>2</v>
      </c>
      <c r="M131" s="121">
        <f>'E7'!E26</f>
        <v>2</v>
      </c>
      <c r="N131" s="121">
        <f>'E7'!F26</f>
        <v>2</v>
      </c>
      <c r="O131" s="121">
        <f>'E7'!G26</f>
        <v>3</v>
      </c>
      <c r="P131" s="121">
        <f>'E7'!H26</f>
        <v>0</v>
      </c>
      <c r="Q131" s="121">
        <f>'E7'!I26</f>
        <v>2</v>
      </c>
      <c r="R131" s="121">
        <f>'E7'!J26</f>
        <v>4</v>
      </c>
      <c r="S131" s="121">
        <f>'E7'!K26</f>
        <v>5</v>
      </c>
      <c r="T131" s="121">
        <f>'E7'!L26</f>
        <v>2</v>
      </c>
      <c r="U131" s="121">
        <f>'E7'!M26</f>
        <v>0</v>
      </c>
      <c r="V131" s="121">
        <f>'E7'!N26</f>
        <v>5</v>
      </c>
      <c r="W131" s="121">
        <f>'E7'!O26</f>
        <v>2</v>
      </c>
      <c r="X131" s="121">
        <f>'E7'!P26</f>
        <v>4</v>
      </c>
      <c r="Y131" s="121">
        <f>'E7'!Q26</f>
        <v>3</v>
      </c>
      <c r="Z131" s="121">
        <f>'E7'!R26</f>
        <v>2</v>
      </c>
      <c r="AA131" s="121">
        <f>'E7'!S26</f>
        <v>1</v>
      </c>
      <c r="AB131" s="127">
        <f>SUM(J131:AA131)</f>
        <v>47</v>
      </c>
      <c r="AC131" s="60">
        <f>IFERROR(RANK(AB131,AB127:AB139,4),0)</f>
        <v>2</v>
      </c>
      <c r="AD131" s="108"/>
      <c r="AE131" s="32"/>
    </row>
    <row r="132" spans="1:31" ht="15.75" customHeight="1" thickBot="1" x14ac:dyDescent="0.3">
      <c r="A132" s="254" t="s">
        <v>42</v>
      </c>
      <c r="B132" s="255"/>
      <c r="C132" s="216" t="s">
        <v>97</v>
      </c>
      <c r="D132" s="216">
        <v>26.4</v>
      </c>
      <c r="E132" s="225">
        <f t="shared" ref="E132:E139" si="390">ROUND($D132*($AI$26/113)+($AI$25-$AI$24),0)</f>
        <v>26</v>
      </c>
      <c r="F132" s="228">
        <f t="shared" ref="F132" si="391">E132-$E$140</f>
        <v>9</v>
      </c>
      <c r="G132" s="99" t="s">
        <v>0</v>
      </c>
      <c r="H132" s="93">
        <v>944749565</v>
      </c>
      <c r="I132" s="92">
        <v>957977597</v>
      </c>
      <c r="J132" s="84" t="str">
        <f>MID($H132,J$23,1)</f>
        <v>9</v>
      </c>
      <c r="K132" s="116" t="str">
        <f t="shared" ref="K132:R132" si="392">MID($H132,K$23,1)</f>
        <v>4</v>
      </c>
      <c r="L132" s="116" t="str">
        <f t="shared" si="392"/>
        <v>4</v>
      </c>
      <c r="M132" s="116" t="str">
        <f t="shared" si="392"/>
        <v>7</v>
      </c>
      <c r="N132" s="116" t="str">
        <f t="shared" si="392"/>
        <v>4</v>
      </c>
      <c r="O132" s="116" t="str">
        <f t="shared" si="392"/>
        <v>9</v>
      </c>
      <c r="P132" s="116" t="str">
        <f t="shared" si="392"/>
        <v>5</v>
      </c>
      <c r="Q132" s="116" t="str">
        <f t="shared" si="392"/>
        <v>6</v>
      </c>
      <c r="R132" s="133" t="str">
        <f t="shared" si="392"/>
        <v>5</v>
      </c>
      <c r="S132" s="135" t="str">
        <f>MID($I132,J$23,1)</f>
        <v>9</v>
      </c>
      <c r="T132" s="116" t="str">
        <f t="shared" ref="T132" si="393">MID($I132,K$23,1)</f>
        <v>5</v>
      </c>
      <c r="U132" s="116" t="str">
        <f t="shared" ref="U132" si="394">MID($I132,L$23,1)</f>
        <v>7</v>
      </c>
      <c r="V132" s="116" t="str">
        <f t="shared" ref="V132" si="395">MID($I132,M$23,1)</f>
        <v>9</v>
      </c>
      <c r="W132" s="116" t="str">
        <f t="shared" ref="W132" si="396">MID($I132,N$23,1)</f>
        <v>7</v>
      </c>
      <c r="X132" s="116" t="str">
        <f t="shared" ref="X132" si="397">MID($I132,O$23,1)</f>
        <v>7</v>
      </c>
      <c r="Y132" s="116" t="str">
        <f t="shared" ref="Y132" si="398">MID($I132,P$23,1)</f>
        <v>5</v>
      </c>
      <c r="Z132" s="116" t="str">
        <f t="shared" ref="Z132" si="399">MID($I132,Q$23,1)</f>
        <v>9</v>
      </c>
      <c r="AA132" s="133" t="str">
        <f t="shared" ref="AA132" si="400">MID($I132,R$23,1)</f>
        <v>7</v>
      </c>
      <c r="AB132" s="114"/>
      <c r="AC132" s="104"/>
      <c r="AD132" s="106">
        <f>J132+K132+L132+M132+N132+O132+P132+Q132+R132+S132+T132+U132+V132+W132+X132+Y132+Z132+AA132</f>
        <v>118</v>
      </c>
      <c r="AE132" s="32"/>
    </row>
    <row r="133" spans="1:31" ht="15.75" customHeight="1" thickBot="1" x14ac:dyDescent="0.3">
      <c r="A133" s="256"/>
      <c r="B133" s="257"/>
      <c r="C133" s="217"/>
      <c r="D133" s="217"/>
      <c r="E133" s="226"/>
      <c r="F133" s="229"/>
      <c r="G133" s="231" t="s">
        <v>53</v>
      </c>
      <c r="H133" s="232"/>
      <c r="I133" s="232"/>
      <c r="J133" s="131">
        <f>IF(($F132+0.5)&gt;(J$22),1,0)</f>
        <v>1</v>
      </c>
      <c r="K133" s="115">
        <f t="shared" ref="K133" si="401">IF(($F132+0.5)&gt;(K$22),1,0)</f>
        <v>0</v>
      </c>
      <c r="L133" s="115">
        <f t="shared" ref="L133" si="402">IF(($F132+0.5)&gt;(L$22),1,0)</f>
        <v>1</v>
      </c>
      <c r="M133" s="115">
        <f t="shared" ref="M133" si="403">IF(($F132+0.5)&gt;(M$22),1,0)</f>
        <v>0</v>
      </c>
      <c r="N133" s="115">
        <f t="shared" ref="N133" si="404">IF(($F132+0.5)&gt;(N$22),1,0)</f>
        <v>1</v>
      </c>
      <c r="O133" s="115">
        <f t="shared" ref="O133" si="405">IF(($F132+0.5)&gt;(O$22),1,0)</f>
        <v>1</v>
      </c>
      <c r="P133" s="115">
        <f t="shared" ref="P133" si="406">IF(($F132+0.5)&gt;(P$22),1,0)</f>
        <v>0</v>
      </c>
      <c r="Q133" s="115">
        <f t="shared" ref="Q133" si="407">IF(($F132+0.5)&gt;(Q$22),1,0)</f>
        <v>1</v>
      </c>
      <c r="R133" s="115">
        <f t="shared" ref="R133" si="408">IF(($F132+0.5)&gt;(R$22),1,0)</f>
        <v>0</v>
      </c>
      <c r="S133" s="115">
        <f t="shared" ref="S133" si="409">IF(($F132+0.5)&gt;(S$22),1,0)</f>
        <v>1</v>
      </c>
      <c r="T133" s="115">
        <f t="shared" ref="T133" si="410">IF(($F132+0.5)&gt;(T$22),1,0)</f>
        <v>0</v>
      </c>
      <c r="U133" s="115">
        <f t="shared" ref="U133" si="411">IF(($F132+0.5)&gt;(U$22),1,0)</f>
        <v>1</v>
      </c>
      <c r="V133" s="115">
        <f t="shared" ref="V133" si="412">IF(($F132+0.5)&gt;(V$22),1,0)</f>
        <v>0</v>
      </c>
      <c r="W133" s="115">
        <f t="shared" ref="W133" si="413">IF(($F132+0.5)&gt;(W$22),1,0)</f>
        <v>0</v>
      </c>
      <c r="X133" s="115">
        <f t="shared" ref="X133" si="414">IF(($F132+0.5)&gt;(X$22),1,0)</f>
        <v>1</v>
      </c>
      <c r="Y133" s="115">
        <f t="shared" ref="Y133" si="415">IF(($F132+0.5)&gt;(Y$22),1,0)</f>
        <v>0</v>
      </c>
      <c r="Z133" s="115">
        <f t="shared" ref="Z133" si="416">IF(($F132+0.5)&gt;(Z$22),1,0)</f>
        <v>1</v>
      </c>
      <c r="AA133" s="132">
        <f t="shared" ref="AA133" si="417">IF(($F132+0.5)&gt;(AA$22),1,0)</f>
        <v>0</v>
      </c>
      <c r="AB133" s="95"/>
      <c r="AC133" s="96"/>
      <c r="AD133" s="107"/>
      <c r="AE133" s="32"/>
    </row>
    <row r="134" spans="1:31" ht="15.75" customHeight="1" thickBot="1" x14ac:dyDescent="0.3">
      <c r="A134" s="256"/>
      <c r="B134" s="257"/>
      <c r="C134" s="217"/>
      <c r="D134" s="217"/>
      <c r="E134" s="226"/>
      <c r="F134" s="229"/>
      <c r="G134" s="202" t="s">
        <v>50</v>
      </c>
      <c r="H134" s="203"/>
      <c r="I134" s="203"/>
      <c r="J134" s="85">
        <f>J132-J133</f>
        <v>8</v>
      </c>
      <c r="K134" s="86">
        <f t="shared" ref="K134" si="418">K132-K133</f>
        <v>4</v>
      </c>
      <c r="L134" s="86">
        <f t="shared" ref="L134" si="419">L132-L133</f>
        <v>3</v>
      </c>
      <c r="M134" s="86">
        <f t="shared" ref="M134" si="420">M132-M133</f>
        <v>7</v>
      </c>
      <c r="N134" s="86">
        <f t="shared" ref="N134" si="421">N132-N133</f>
        <v>3</v>
      </c>
      <c r="O134" s="86">
        <f t="shared" ref="O134" si="422">O132-O133</f>
        <v>8</v>
      </c>
      <c r="P134" s="86">
        <f t="shared" ref="P134" si="423">P132-P133</f>
        <v>5</v>
      </c>
      <c r="Q134" s="86">
        <f t="shared" ref="Q134" si="424">Q132-Q133</f>
        <v>5</v>
      </c>
      <c r="R134" s="87">
        <f t="shared" ref="R134" si="425">R132-R133</f>
        <v>5</v>
      </c>
      <c r="S134" s="88">
        <f t="shared" ref="S134" si="426">S132-S133</f>
        <v>8</v>
      </c>
      <c r="T134" s="86">
        <f t="shared" ref="T134" si="427">T132-T133</f>
        <v>5</v>
      </c>
      <c r="U134" s="86">
        <f t="shared" ref="U134" si="428">U132-U133</f>
        <v>6</v>
      </c>
      <c r="V134" s="86">
        <f t="shared" ref="V134" si="429">V132-V133</f>
        <v>9</v>
      </c>
      <c r="W134" s="86">
        <f t="shared" ref="W134" si="430">W132-W133</f>
        <v>7</v>
      </c>
      <c r="X134" s="86">
        <f t="shared" ref="X134" si="431">X132-X133</f>
        <v>6</v>
      </c>
      <c r="Y134" s="86">
        <f t="shared" ref="Y134" si="432">Y132-Y133</f>
        <v>5</v>
      </c>
      <c r="Z134" s="86">
        <f t="shared" ref="Z134" si="433">Z132-Z133</f>
        <v>8</v>
      </c>
      <c r="AA134" s="87">
        <f t="shared" ref="AA134" si="434">AA132-AA133</f>
        <v>7</v>
      </c>
      <c r="AB134" s="97"/>
      <c r="AC134" s="58"/>
      <c r="AD134" s="107"/>
      <c r="AE134" s="32"/>
    </row>
    <row r="135" spans="1:31" ht="15.75" customHeight="1" thickBot="1" x14ac:dyDescent="0.3">
      <c r="A135" s="258"/>
      <c r="B135" s="259"/>
      <c r="C135" s="218"/>
      <c r="D135" s="218"/>
      <c r="E135" s="227"/>
      <c r="F135" s="230"/>
      <c r="G135" s="204" t="s">
        <v>26</v>
      </c>
      <c r="H135" s="205"/>
      <c r="I135" s="205"/>
      <c r="J135" s="123">
        <f>'E7'!B27</f>
        <v>0</v>
      </c>
      <c r="K135" s="123">
        <f>'E7'!C27</f>
        <v>2</v>
      </c>
      <c r="L135" s="123">
        <f>'E7'!D27</f>
        <v>6</v>
      </c>
      <c r="M135" s="123">
        <f>'E7'!E27</f>
        <v>0</v>
      </c>
      <c r="N135" s="123">
        <f>'E7'!F27</f>
        <v>6</v>
      </c>
      <c r="O135" s="123">
        <f>'E7'!G27</f>
        <v>0</v>
      </c>
      <c r="P135" s="123">
        <f>'E7'!H27</f>
        <v>4</v>
      </c>
      <c r="Q135" s="123">
        <f>'E7'!I27</f>
        <v>4</v>
      </c>
      <c r="R135" s="123">
        <f>'E7'!J27</f>
        <v>2</v>
      </c>
      <c r="S135" s="123">
        <f>'E7'!K27</f>
        <v>0</v>
      </c>
      <c r="T135" s="123">
        <f>'E7'!L27</f>
        <v>2</v>
      </c>
      <c r="U135" s="123">
        <f>'E7'!M27</f>
        <v>3</v>
      </c>
      <c r="V135" s="123">
        <f>'E7'!N27</f>
        <v>0</v>
      </c>
      <c r="W135" s="123">
        <f>'E7'!O27</f>
        <v>0</v>
      </c>
      <c r="X135" s="123">
        <f>'E7'!P27</f>
        <v>4</v>
      </c>
      <c r="Y135" s="123">
        <f>'E7'!Q27</f>
        <v>3</v>
      </c>
      <c r="Z135" s="123">
        <f>'E7'!R27</f>
        <v>0</v>
      </c>
      <c r="AA135" s="123">
        <f>'E7'!S27</f>
        <v>1</v>
      </c>
      <c r="AB135" s="127">
        <f>SUM(J135:AA135)</f>
        <v>37</v>
      </c>
      <c r="AC135" s="60">
        <f>IFERROR(RANK(AB135,AB127:AB139,4),0)</f>
        <v>1</v>
      </c>
      <c r="AD135" s="108"/>
      <c r="AE135" s="32"/>
    </row>
    <row r="136" spans="1:31" ht="15.75" customHeight="1" thickBot="1" x14ac:dyDescent="0.3">
      <c r="A136" s="210" t="s">
        <v>43</v>
      </c>
      <c r="B136" s="211"/>
      <c r="C136" s="216" t="s">
        <v>76</v>
      </c>
      <c r="D136" s="216">
        <v>24.4</v>
      </c>
      <c r="E136" s="225">
        <f t="shared" ref="E136:E139" si="435">ROUND($D136*($AI$26/113)+($AI$25-$AI$24),0)</f>
        <v>24</v>
      </c>
      <c r="F136" s="228">
        <f t="shared" ref="F136" si="436">E136-$E$140</f>
        <v>7</v>
      </c>
      <c r="G136" s="100" t="s">
        <v>0</v>
      </c>
      <c r="H136" s="79">
        <v>835447575</v>
      </c>
      <c r="I136" s="66">
        <v>846547665</v>
      </c>
      <c r="J136" s="84" t="str">
        <f>MID($H136,J$23,1)</f>
        <v>8</v>
      </c>
      <c r="K136" s="116" t="str">
        <f t="shared" ref="K136:R136" si="437">MID($H136,K$23,1)</f>
        <v>3</v>
      </c>
      <c r="L136" s="116" t="str">
        <f t="shared" si="437"/>
        <v>5</v>
      </c>
      <c r="M136" s="116" t="str">
        <f t="shared" si="437"/>
        <v>4</v>
      </c>
      <c r="N136" s="116" t="str">
        <f t="shared" si="437"/>
        <v>4</v>
      </c>
      <c r="O136" s="116" t="str">
        <f t="shared" si="437"/>
        <v>7</v>
      </c>
      <c r="P136" s="116" t="str">
        <f t="shared" si="437"/>
        <v>5</v>
      </c>
      <c r="Q136" s="116" t="str">
        <f t="shared" si="437"/>
        <v>7</v>
      </c>
      <c r="R136" s="133" t="str">
        <f t="shared" si="437"/>
        <v>5</v>
      </c>
      <c r="S136" s="135" t="str">
        <f>MID($I136,J$23,1)</f>
        <v>8</v>
      </c>
      <c r="T136" s="116" t="str">
        <f t="shared" ref="T136" si="438">MID($I136,K$23,1)</f>
        <v>4</v>
      </c>
      <c r="U136" s="116" t="str">
        <f t="shared" ref="U136" si="439">MID($I136,L$23,1)</f>
        <v>6</v>
      </c>
      <c r="V136" s="116" t="str">
        <f t="shared" ref="V136" si="440">MID($I136,M$23,1)</f>
        <v>5</v>
      </c>
      <c r="W136" s="116" t="str">
        <f t="shared" ref="W136" si="441">MID($I136,N$23,1)</f>
        <v>4</v>
      </c>
      <c r="X136" s="116" t="str">
        <f t="shared" ref="X136" si="442">MID($I136,O$23,1)</f>
        <v>7</v>
      </c>
      <c r="Y136" s="116" t="str">
        <f t="shared" ref="Y136" si="443">MID($I136,P$23,1)</f>
        <v>6</v>
      </c>
      <c r="Z136" s="116" t="str">
        <f t="shared" ref="Z136" si="444">MID($I136,Q$23,1)</f>
        <v>6</v>
      </c>
      <c r="AA136" s="133" t="str">
        <f t="shared" ref="AA136" si="445">MID($I136,R$23,1)</f>
        <v>5</v>
      </c>
      <c r="AB136" s="114"/>
      <c r="AC136" s="104"/>
      <c r="AD136" s="106">
        <f>J136+K136+L136+M136+N136+O136+P136+Q136+R136+S136+T136+U136+V136+W136+X136+Y136+Z136+AA136</f>
        <v>99</v>
      </c>
      <c r="AE136" s="32"/>
    </row>
    <row r="137" spans="1:31" ht="15.75" customHeight="1" thickBot="1" x14ac:dyDescent="0.3">
      <c r="A137" s="212"/>
      <c r="B137" s="213"/>
      <c r="C137" s="217"/>
      <c r="D137" s="217"/>
      <c r="E137" s="226"/>
      <c r="F137" s="229"/>
      <c r="G137" s="246" t="s">
        <v>53</v>
      </c>
      <c r="H137" s="247"/>
      <c r="I137" s="247"/>
      <c r="J137" s="131">
        <f>IF(($F136+0.5)&gt;(J$22),1,0)</f>
        <v>1</v>
      </c>
      <c r="K137" s="115">
        <f t="shared" ref="K137" si="446">IF(($F136+0.5)&gt;(K$22),1,0)</f>
        <v>0</v>
      </c>
      <c r="L137" s="115">
        <f t="shared" ref="L137" si="447">IF(($F136+0.5)&gt;(L$22),1,0)</f>
        <v>1</v>
      </c>
      <c r="M137" s="115">
        <f t="shared" ref="M137" si="448">IF(($F136+0.5)&gt;(M$22),1,0)</f>
        <v>0</v>
      </c>
      <c r="N137" s="115">
        <f t="shared" ref="N137" si="449">IF(($F136+0.5)&gt;(N$22),1,0)</f>
        <v>0</v>
      </c>
      <c r="O137" s="115">
        <f t="shared" ref="O137" si="450">IF(($F136+0.5)&gt;(O$22),1,0)</f>
        <v>1</v>
      </c>
      <c r="P137" s="115">
        <f t="shared" ref="P137" si="451">IF(($F136+0.5)&gt;(P$22),1,0)</f>
        <v>0</v>
      </c>
      <c r="Q137" s="115">
        <f t="shared" ref="Q137" si="452">IF(($F136+0.5)&gt;(Q$22),1,0)</f>
        <v>1</v>
      </c>
      <c r="R137" s="115">
        <f t="shared" ref="R137" si="453">IF(($F136+0.5)&gt;(R$22),1,0)</f>
        <v>0</v>
      </c>
      <c r="S137" s="115">
        <f t="shared" ref="S137" si="454">IF(($F136+0.5)&gt;(S$22),1,0)</f>
        <v>1</v>
      </c>
      <c r="T137" s="115">
        <f t="shared" ref="T137" si="455">IF(($F136+0.5)&gt;(T$22),1,0)</f>
        <v>0</v>
      </c>
      <c r="U137" s="115">
        <f t="shared" ref="U137" si="456">IF(($F136+0.5)&gt;(U$22),1,0)</f>
        <v>0</v>
      </c>
      <c r="V137" s="115">
        <f t="shared" ref="V137" si="457">IF(($F136+0.5)&gt;(V$22),1,0)</f>
        <v>0</v>
      </c>
      <c r="W137" s="115">
        <f t="shared" ref="W137" si="458">IF(($F136+0.5)&gt;(W$22),1,0)</f>
        <v>0</v>
      </c>
      <c r="X137" s="115">
        <f t="shared" ref="X137" si="459">IF(($F136+0.5)&gt;(X$22),1,0)</f>
        <v>1</v>
      </c>
      <c r="Y137" s="115">
        <f t="shared" ref="Y137" si="460">IF(($F136+0.5)&gt;(Y$22),1,0)</f>
        <v>0</v>
      </c>
      <c r="Z137" s="115">
        <f t="shared" ref="Z137" si="461">IF(($F136+0.5)&gt;(Z$22),1,0)</f>
        <v>1</v>
      </c>
      <c r="AA137" s="132">
        <f t="shared" ref="AA137" si="462">IF(($F136+0.5)&gt;(AA$22),1,0)</f>
        <v>0</v>
      </c>
      <c r="AB137" s="95"/>
      <c r="AC137" s="96"/>
      <c r="AD137" s="107"/>
      <c r="AE137" s="32"/>
    </row>
    <row r="138" spans="1:31" ht="15.75" customHeight="1" thickBot="1" x14ac:dyDescent="0.3">
      <c r="A138" s="212"/>
      <c r="B138" s="213"/>
      <c r="C138" s="217"/>
      <c r="D138" s="217"/>
      <c r="E138" s="226"/>
      <c r="F138" s="229"/>
      <c r="G138" s="248" t="s">
        <v>50</v>
      </c>
      <c r="H138" s="249"/>
      <c r="I138" s="249"/>
      <c r="J138" s="85">
        <f>J136-J137</f>
        <v>7</v>
      </c>
      <c r="K138" s="86">
        <f t="shared" ref="K138" si="463">K136-K137</f>
        <v>3</v>
      </c>
      <c r="L138" s="86">
        <f t="shared" ref="L138" si="464">L136-L137</f>
        <v>4</v>
      </c>
      <c r="M138" s="86">
        <f t="shared" ref="M138" si="465">M136-M137</f>
        <v>4</v>
      </c>
      <c r="N138" s="86">
        <f t="shared" ref="N138" si="466">N136-N137</f>
        <v>4</v>
      </c>
      <c r="O138" s="86">
        <f t="shared" ref="O138" si="467">O136-O137</f>
        <v>6</v>
      </c>
      <c r="P138" s="86">
        <f t="shared" ref="P138" si="468">P136-P137</f>
        <v>5</v>
      </c>
      <c r="Q138" s="86">
        <f t="shared" ref="Q138" si="469">Q136-Q137</f>
        <v>6</v>
      </c>
      <c r="R138" s="87">
        <f t="shared" ref="R138" si="470">R136-R137</f>
        <v>5</v>
      </c>
      <c r="S138" s="88">
        <f t="shared" ref="S138" si="471">S136-S137</f>
        <v>7</v>
      </c>
      <c r="T138" s="86">
        <f t="shared" ref="T138" si="472">T136-T137</f>
        <v>4</v>
      </c>
      <c r="U138" s="86">
        <f t="shared" ref="U138" si="473">U136-U137</f>
        <v>6</v>
      </c>
      <c r="V138" s="86">
        <f t="shared" ref="V138" si="474">V136-V137</f>
        <v>5</v>
      </c>
      <c r="W138" s="86">
        <f t="shared" ref="W138" si="475">W136-W137</f>
        <v>4</v>
      </c>
      <c r="X138" s="86">
        <f t="shared" ref="X138" si="476">X136-X137</f>
        <v>6</v>
      </c>
      <c r="Y138" s="86">
        <f t="shared" ref="Y138" si="477">Y136-Y137</f>
        <v>6</v>
      </c>
      <c r="Z138" s="86">
        <f t="shared" ref="Z138" si="478">Z136-Z137</f>
        <v>5</v>
      </c>
      <c r="AA138" s="87">
        <f t="shared" ref="AA138" si="479">AA136-AA137</f>
        <v>5</v>
      </c>
      <c r="AB138" s="97"/>
      <c r="AC138" s="58"/>
      <c r="AD138" s="107"/>
      <c r="AE138" s="32"/>
    </row>
    <row r="139" spans="1:31" ht="15.75" customHeight="1" thickBot="1" x14ac:dyDescent="0.3">
      <c r="A139" s="214"/>
      <c r="B139" s="215"/>
      <c r="C139" s="218"/>
      <c r="D139" s="218"/>
      <c r="E139" s="227"/>
      <c r="F139" s="230"/>
      <c r="G139" s="250" t="s">
        <v>26</v>
      </c>
      <c r="H139" s="251"/>
      <c r="I139" s="251"/>
      <c r="J139" s="125">
        <f>'E7'!B28</f>
        <v>2</v>
      </c>
      <c r="K139" s="125">
        <f>'E7'!C28</f>
        <v>4</v>
      </c>
      <c r="L139" s="125">
        <f>'E7'!D28</f>
        <v>4</v>
      </c>
      <c r="M139" s="125">
        <f>'E7'!E28</f>
        <v>6</v>
      </c>
      <c r="N139" s="125">
        <f>'E7'!F28</f>
        <v>4</v>
      </c>
      <c r="O139" s="125">
        <f>'E7'!G28</f>
        <v>3</v>
      </c>
      <c r="P139" s="125">
        <f>'E7'!H28</f>
        <v>4</v>
      </c>
      <c r="Q139" s="125">
        <f>'E7'!I28</f>
        <v>2</v>
      </c>
      <c r="R139" s="125">
        <f>'E7'!J28</f>
        <v>2</v>
      </c>
      <c r="S139" s="125">
        <f>'E7'!K28</f>
        <v>2</v>
      </c>
      <c r="T139" s="125">
        <f>'E7'!L28</f>
        <v>6</v>
      </c>
      <c r="U139" s="125">
        <f>'E7'!M28</f>
        <v>3</v>
      </c>
      <c r="V139" s="125">
        <f>'E7'!N28</f>
        <v>5</v>
      </c>
      <c r="W139" s="125">
        <f>'E7'!O28</f>
        <v>5</v>
      </c>
      <c r="X139" s="125">
        <f>'E7'!P28</f>
        <v>4</v>
      </c>
      <c r="Y139" s="125">
        <f>'E7'!Q28</f>
        <v>0</v>
      </c>
      <c r="Z139" s="125">
        <f>'E7'!R28</f>
        <v>5</v>
      </c>
      <c r="AA139" s="125">
        <f>'E7'!S28</f>
        <v>6</v>
      </c>
      <c r="AB139" s="127">
        <f>SUM(J139:AA139)</f>
        <v>67</v>
      </c>
      <c r="AC139" s="60">
        <f>IFERROR(RANK(AB139,AB127:AB139,4),0)</f>
        <v>4</v>
      </c>
      <c r="AD139" s="108"/>
      <c r="AE139" s="32"/>
    </row>
    <row r="140" spans="1:31" ht="15.75" customHeight="1" thickBot="1" x14ac:dyDescent="0.3">
      <c r="A140" s="89"/>
      <c r="B140" s="89"/>
      <c r="C140" s="161" t="s">
        <v>67</v>
      </c>
      <c r="D140" s="168"/>
      <c r="E140" s="142">
        <f>SMALL(E124:E139,1)</f>
        <v>17</v>
      </c>
      <c r="F140" s="90"/>
      <c r="G140" s="90"/>
      <c r="H140" s="91"/>
      <c r="I140" s="91"/>
      <c r="J140" s="159">
        <f>J139+J135+J131+J127</f>
        <v>12</v>
      </c>
      <c r="K140" s="159">
        <f t="shared" ref="K140" si="480">K139+K135+K131+K127</f>
        <v>12</v>
      </c>
      <c r="L140" s="159">
        <f t="shared" ref="L140" si="481">L139+L135+L131+L127</f>
        <v>12</v>
      </c>
      <c r="M140" s="159">
        <f t="shared" ref="M140" si="482">M139+M135+M131+M127</f>
        <v>12</v>
      </c>
      <c r="N140" s="159">
        <f t="shared" ref="N140" si="483">N139+N135+N131+N127</f>
        <v>12</v>
      </c>
      <c r="O140" s="159">
        <f t="shared" ref="O140" si="484">O139+O135+O131+O127</f>
        <v>12</v>
      </c>
      <c r="P140" s="159">
        <f t="shared" ref="P140" si="485">P139+P135+P131+P127</f>
        <v>12</v>
      </c>
      <c r="Q140" s="159">
        <f t="shared" ref="Q140" si="486">Q139+Q135+Q131+Q127</f>
        <v>12</v>
      </c>
      <c r="R140" s="159">
        <f t="shared" ref="R140" si="487">R139+R135+R131+R127</f>
        <v>12</v>
      </c>
      <c r="S140" s="159">
        <f t="shared" ref="S140" si="488">S139+S135+S131+S127</f>
        <v>12</v>
      </c>
      <c r="T140" s="159">
        <f t="shared" ref="T140" si="489">T139+T135+T131+T127</f>
        <v>12</v>
      </c>
      <c r="U140" s="159">
        <f t="shared" ref="U140" si="490">U139+U135+U131+U127</f>
        <v>12</v>
      </c>
      <c r="V140" s="159">
        <f t="shared" ref="V140" si="491">V139+V135+V131+V127</f>
        <v>12</v>
      </c>
      <c r="W140" s="159">
        <f t="shared" ref="W140" si="492">W139+W135+W131+W127</f>
        <v>12</v>
      </c>
      <c r="X140" s="159">
        <f t="shared" ref="X140" si="493">X139+X135+X131+X127</f>
        <v>12</v>
      </c>
      <c r="Y140" s="159">
        <f t="shared" ref="Y140" si="494">Y139+Y135+Y131+Y127</f>
        <v>12</v>
      </c>
      <c r="Z140" s="159">
        <f t="shared" ref="Z140" si="495">Z139+Z135+Z131+Z127</f>
        <v>12</v>
      </c>
      <c r="AA140" s="159">
        <f t="shared" ref="AA140" si="496">AA139+AA135+AA131+AA127</f>
        <v>12</v>
      </c>
      <c r="AB140" s="59"/>
      <c r="AC140" s="101"/>
      <c r="AD140" s="109"/>
      <c r="AE140" s="32"/>
    </row>
    <row r="141" spans="1:31" ht="15.75" customHeight="1" thickBot="1" x14ac:dyDescent="0.3">
      <c r="A141" s="151"/>
      <c r="B141" s="151"/>
      <c r="C141" s="152"/>
      <c r="D141" s="169"/>
      <c r="E141" s="153"/>
      <c r="F141" s="154"/>
      <c r="G141" s="154"/>
      <c r="H141" s="155"/>
      <c r="I141" s="155"/>
      <c r="J141" s="156"/>
      <c r="K141" s="156"/>
      <c r="L141" s="156"/>
      <c r="M141" s="156"/>
      <c r="N141" s="156"/>
      <c r="O141" s="156"/>
      <c r="P141" s="156"/>
      <c r="Q141" s="156"/>
      <c r="R141" s="156"/>
      <c r="S141" s="156"/>
      <c r="T141" s="156"/>
      <c r="U141" s="156"/>
      <c r="V141" s="156"/>
      <c r="W141" s="156"/>
      <c r="X141" s="156"/>
      <c r="Y141" s="156"/>
      <c r="Z141" s="156"/>
      <c r="AA141" s="156"/>
      <c r="AB141" s="157"/>
      <c r="AC141" s="156"/>
      <c r="AD141" s="158"/>
      <c r="AE141" s="32"/>
    </row>
    <row r="142" spans="1:31" ht="21.75" customHeight="1" thickBot="1" x14ac:dyDescent="0.5">
      <c r="A142" s="162" t="s">
        <v>62</v>
      </c>
      <c r="B142" s="163"/>
      <c r="C142" s="164"/>
      <c r="D142" s="252" t="s">
        <v>44</v>
      </c>
      <c r="E142" s="253"/>
      <c r="F142" s="71"/>
      <c r="G142" s="83"/>
      <c r="H142" s="72"/>
      <c r="I142" s="72" t="s">
        <v>52</v>
      </c>
      <c r="J142" s="110">
        <f>J122</f>
        <v>3</v>
      </c>
      <c r="K142" s="110">
        <f t="shared" ref="K142:AA142" si="497">K122</f>
        <v>15</v>
      </c>
      <c r="L142" s="110">
        <f t="shared" si="497"/>
        <v>7</v>
      </c>
      <c r="M142" s="110">
        <f t="shared" si="497"/>
        <v>11</v>
      </c>
      <c r="N142" s="110">
        <f t="shared" si="497"/>
        <v>9</v>
      </c>
      <c r="O142" s="110">
        <f t="shared" si="497"/>
        <v>1</v>
      </c>
      <c r="P142" s="110">
        <f t="shared" si="497"/>
        <v>17</v>
      </c>
      <c r="Q142" s="110">
        <f t="shared" si="497"/>
        <v>5</v>
      </c>
      <c r="R142" s="110">
        <f t="shared" si="497"/>
        <v>13</v>
      </c>
      <c r="S142" s="110">
        <f t="shared" si="497"/>
        <v>4</v>
      </c>
      <c r="T142" s="110">
        <f t="shared" si="497"/>
        <v>16</v>
      </c>
      <c r="U142" s="110">
        <f t="shared" si="497"/>
        <v>8</v>
      </c>
      <c r="V142" s="110">
        <f t="shared" si="497"/>
        <v>12</v>
      </c>
      <c r="W142" s="110">
        <f t="shared" si="497"/>
        <v>10</v>
      </c>
      <c r="X142" s="110">
        <f t="shared" si="497"/>
        <v>2</v>
      </c>
      <c r="Y142" s="110">
        <f t="shared" si="497"/>
        <v>18</v>
      </c>
      <c r="Z142" s="110">
        <f t="shared" si="497"/>
        <v>6</v>
      </c>
      <c r="AA142" s="110">
        <f t="shared" si="497"/>
        <v>14</v>
      </c>
      <c r="AB142" s="206" t="s">
        <v>1</v>
      </c>
      <c r="AC142" s="208" t="s">
        <v>61</v>
      </c>
      <c r="AE142" s="32"/>
    </row>
    <row r="143" spans="1:31" ht="16.5" customHeight="1" thickBot="1" x14ac:dyDescent="0.3">
      <c r="A143" s="143" t="s">
        <v>58</v>
      </c>
      <c r="B143" s="187">
        <v>8</v>
      </c>
      <c r="C143" s="144" t="s">
        <v>54</v>
      </c>
      <c r="D143" s="139" t="s">
        <v>59</v>
      </c>
      <c r="E143" s="141" t="s">
        <v>60</v>
      </c>
      <c r="F143" s="167" t="s">
        <v>49</v>
      </c>
      <c r="G143" s="80"/>
      <c r="H143" s="10" t="s">
        <v>36</v>
      </c>
      <c r="I143" s="56" t="s">
        <v>35</v>
      </c>
      <c r="J143" s="67">
        <v>1</v>
      </c>
      <c r="K143" s="68">
        <v>2</v>
      </c>
      <c r="L143" s="68">
        <v>3</v>
      </c>
      <c r="M143" s="68">
        <v>4</v>
      </c>
      <c r="N143" s="68">
        <v>5</v>
      </c>
      <c r="O143" s="68">
        <v>6</v>
      </c>
      <c r="P143" s="68">
        <v>7</v>
      </c>
      <c r="Q143" s="68">
        <v>8</v>
      </c>
      <c r="R143" s="69">
        <v>9</v>
      </c>
      <c r="S143" s="70">
        <v>10</v>
      </c>
      <c r="T143" s="68">
        <v>11</v>
      </c>
      <c r="U143" s="68">
        <v>12</v>
      </c>
      <c r="V143" s="68">
        <v>13</v>
      </c>
      <c r="W143" s="68">
        <v>14</v>
      </c>
      <c r="X143" s="68">
        <v>15</v>
      </c>
      <c r="Y143" s="68">
        <v>16</v>
      </c>
      <c r="Z143" s="68">
        <v>17</v>
      </c>
      <c r="AA143" s="69">
        <v>18</v>
      </c>
      <c r="AB143" s="207"/>
      <c r="AC143" s="209"/>
      <c r="AD143" s="105" t="s">
        <v>0</v>
      </c>
      <c r="AE143" s="32"/>
    </row>
    <row r="144" spans="1:31" ht="16.5" customHeight="1" thickBot="1" x14ac:dyDescent="0.3">
      <c r="A144" s="238" t="s">
        <v>40</v>
      </c>
      <c r="B144" s="239"/>
      <c r="C144" s="216" t="s">
        <v>98</v>
      </c>
      <c r="D144" s="216">
        <v>18.100000000000001</v>
      </c>
      <c r="E144" s="233">
        <f>ROUND($D144*($AH$26/113)+($AH$25-$AH$24),0)</f>
        <v>16</v>
      </c>
      <c r="F144" s="228">
        <f>E144-$E$160</f>
        <v>7</v>
      </c>
      <c r="G144" s="57" t="s">
        <v>0</v>
      </c>
      <c r="H144" s="79">
        <v>846536476</v>
      </c>
      <c r="I144" s="66">
        <v>645445664</v>
      </c>
      <c r="J144" s="128" t="str">
        <f t="shared" ref="J144:R144" si="498">MID($H144,J$23,1)</f>
        <v>8</v>
      </c>
      <c r="K144" s="129" t="str">
        <f t="shared" si="498"/>
        <v>4</v>
      </c>
      <c r="L144" s="129" t="str">
        <f t="shared" si="498"/>
        <v>6</v>
      </c>
      <c r="M144" s="129" t="str">
        <f t="shared" si="498"/>
        <v>5</v>
      </c>
      <c r="N144" s="129" t="str">
        <f t="shared" si="498"/>
        <v>3</v>
      </c>
      <c r="O144" s="129" t="str">
        <f t="shared" si="498"/>
        <v>6</v>
      </c>
      <c r="P144" s="129" t="str">
        <f t="shared" si="498"/>
        <v>4</v>
      </c>
      <c r="Q144" s="129" t="str">
        <f t="shared" si="498"/>
        <v>7</v>
      </c>
      <c r="R144" s="130" t="str">
        <f t="shared" si="498"/>
        <v>6</v>
      </c>
      <c r="S144" s="134" t="str">
        <f t="shared" ref="S144:AA144" si="499">MID($I144,J$23,1)</f>
        <v>6</v>
      </c>
      <c r="T144" s="129" t="str">
        <f t="shared" si="499"/>
        <v>4</v>
      </c>
      <c r="U144" s="129" t="str">
        <f t="shared" si="499"/>
        <v>5</v>
      </c>
      <c r="V144" s="129" t="str">
        <f t="shared" si="499"/>
        <v>4</v>
      </c>
      <c r="W144" s="129" t="str">
        <f t="shared" si="499"/>
        <v>4</v>
      </c>
      <c r="X144" s="129" t="str">
        <f t="shared" si="499"/>
        <v>5</v>
      </c>
      <c r="Y144" s="129" t="str">
        <f t="shared" si="499"/>
        <v>6</v>
      </c>
      <c r="Z144" s="129" t="str">
        <f t="shared" si="499"/>
        <v>6</v>
      </c>
      <c r="AA144" s="130" t="str">
        <f t="shared" si="499"/>
        <v>4</v>
      </c>
      <c r="AB144" s="113"/>
      <c r="AC144" s="102"/>
      <c r="AD144" s="106">
        <f>J144+K144+L144+M144+N144+O144+P144+Q144+R144+S144+T144+U144+V144+W144+X144+Y144+Z144+AA144</f>
        <v>93</v>
      </c>
      <c r="AE144" s="32"/>
    </row>
    <row r="145" spans="1:31" ht="18.75" customHeight="1" thickBot="1" x14ac:dyDescent="0.3">
      <c r="A145" s="240"/>
      <c r="B145" s="241"/>
      <c r="C145" s="217"/>
      <c r="D145" s="217"/>
      <c r="E145" s="234"/>
      <c r="F145" s="229"/>
      <c r="G145" s="244" t="s">
        <v>53</v>
      </c>
      <c r="H145" s="245"/>
      <c r="I145" s="245"/>
      <c r="J145" s="131">
        <f t="shared" ref="J145:AA145" si="500">IF(($F144+0.5)&gt;(J$22),1,0)</f>
        <v>1</v>
      </c>
      <c r="K145" s="115">
        <f t="shared" si="500"/>
        <v>0</v>
      </c>
      <c r="L145" s="115">
        <f t="shared" si="500"/>
        <v>1</v>
      </c>
      <c r="M145" s="115">
        <f t="shared" si="500"/>
        <v>0</v>
      </c>
      <c r="N145" s="115">
        <f t="shared" si="500"/>
        <v>0</v>
      </c>
      <c r="O145" s="115">
        <f t="shared" si="500"/>
        <v>1</v>
      </c>
      <c r="P145" s="115">
        <f t="shared" si="500"/>
        <v>0</v>
      </c>
      <c r="Q145" s="115">
        <f t="shared" si="500"/>
        <v>1</v>
      </c>
      <c r="R145" s="115">
        <f t="shared" si="500"/>
        <v>0</v>
      </c>
      <c r="S145" s="115">
        <f t="shared" si="500"/>
        <v>1</v>
      </c>
      <c r="T145" s="115">
        <f t="shared" si="500"/>
        <v>0</v>
      </c>
      <c r="U145" s="115">
        <f t="shared" si="500"/>
        <v>0</v>
      </c>
      <c r="V145" s="115">
        <f t="shared" si="500"/>
        <v>0</v>
      </c>
      <c r="W145" s="115">
        <f t="shared" si="500"/>
        <v>0</v>
      </c>
      <c r="X145" s="115">
        <f t="shared" si="500"/>
        <v>1</v>
      </c>
      <c r="Y145" s="115">
        <f t="shared" si="500"/>
        <v>0</v>
      </c>
      <c r="Z145" s="115">
        <f t="shared" si="500"/>
        <v>1</v>
      </c>
      <c r="AA145" s="132">
        <f t="shared" si="500"/>
        <v>0</v>
      </c>
      <c r="AB145" s="74"/>
      <c r="AC145" s="75"/>
      <c r="AD145" s="107"/>
      <c r="AE145" s="32"/>
    </row>
    <row r="146" spans="1:31" ht="15" customHeight="1" thickBot="1" x14ac:dyDescent="0.3">
      <c r="A146" s="240"/>
      <c r="B146" s="241"/>
      <c r="C146" s="217"/>
      <c r="D146" s="217"/>
      <c r="E146" s="234"/>
      <c r="F146" s="229"/>
      <c r="G146" s="194" t="s">
        <v>50</v>
      </c>
      <c r="H146" s="195"/>
      <c r="I146" s="195"/>
      <c r="J146" s="85">
        <f t="shared" ref="J146:AA146" si="501">J144-J145</f>
        <v>7</v>
      </c>
      <c r="K146" s="86">
        <f t="shared" si="501"/>
        <v>4</v>
      </c>
      <c r="L146" s="86">
        <f t="shared" si="501"/>
        <v>5</v>
      </c>
      <c r="M146" s="86">
        <f t="shared" si="501"/>
        <v>5</v>
      </c>
      <c r="N146" s="86">
        <f t="shared" si="501"/>
        <v>3</v>
      </c>
      <c r="O146" s="86">
        <f t="shared" si="501"/>
        <v>5</v>
      </c>
      <c r="P146" s="86">
        <f t="shared" si="501"/>
        <v>4</v>
      </c>
      <c r="Q146" s="86">
        <f t="shared" si="501"/>
        <v>6</v>
      </c>
      <c r="R146" s="87">
        <f t="shared" si="501"/>
        <v>6</v>
      </c>
      <c r="S146" s="88">
        <f t="shared" si="501"/>
        <v>5</v>
      </c>
      <c r="T146" s="86">
        <f t="shared" si="501"/>
        <v>4</v>
      </c>
      <c r="U146" s="86">
        <f t="shared" si="501"/>
        <v>5</v>
      </c>
      <c r="V146" s="86">
        <f t="shared" si="501"/>
        <v>4</v>
      </c>
      <c r="W146" s="86">
        <f t="shared" si="501"/>
        <v>4</v>
      </c>
      <c r="X146" s="86">
        <f t="shared" si="501"/>
        <v>4</v>
      </c>
      <c r="Y146" s="86">
        <f t="shared" si="501"/>
        <v>6</v>
      </c>
      <c r="Z146" s="86">
        <f t="shared" si="501"/>
        <v>5</v>
      </c>
      <c r="AA146" s="87">
        <f t="shared" si="501"/>
        <v>4</v>
      </c>
      <c r="AB146" s="94"/>
      <c r="AC146" s="58"/>
      <c r="AD146" s="107"/>
      <c r="AE146" s="32"/>
    </row>
    <row r="147" spans="1:31" ht="15.75" customHeight="1" thickBot="1" x14ac:dyDescent="0.3">
      <c r="A147" s="242"/>
      <c r="B147" s="243"/>
      <c r="C147" s="218"/>
      <c r="D147" s="218"/>
      <c r="E147" s="235"/>
      <c r="F147" s="230"/>
      <c r="G147" s="196" t="s">
        <v>26</v>
      </c>
      <c r="H147" s="197"/>
      <c r="I147" s="197"/>
      <c r="J147" s="117">
        <f>'E8'!B25</f>
        <v>4</v>
      </c>
      <c r="K147" s="117">
        <f>'E8'!C25</f>
        <v>2</v>
      </c>
      <c r="L147" s="117">
        <f>'E8'!D25</f>
        <v>2</v>
      </c>
      <c r="M147" s="117">
        <f>'E8'!E25</f>
        <v>2</v>
      </c>
      <c r="N147" s="117">
        <f>'E8'!F25</f>
        <v>6</v>
      </c>
      <c r="O147" s="117">
        <f>'E8'!G25</f>
        <v>6</v>
      </c>
      <c r="P147" s="117">
        <f>'E8'!H25</f>
        <v>4</v>
      </c>
      <c r="Q147" s="117">
        <f>'E8'!I25</f>
        <v>5</v>
      </c>
      <c r="R147" s="117">
        <f>'E8'!J25</f>
        <v>1</v>
      </c>
      <c r="S147" s="117">
        <f>'E8'!K25</f>
        <v>6</v>
      </c>
      <c r="T147" s="117">
        <f>'E8'!L25</f>
        <v>4</v>
      </c>
      <c r="U147" s="117">
        <f>'E8'!M25</f>
        <v>3</v>
      </c>
      <c r="V147" s="117">
        <f>'E8'!N25</f>
        <v>4</v>
      </c>
      <c r="W147" s="117">
        <f>'E8'!O25</f>
        <v>4</v>
      </c>
      <c r="X147" s="117">
        <f>'E8'!P25</f>
        <v>6</v>
      </c>
      <c r="Y147" s="117">
        <f>'E8'!Q25</f>
        <v>1</v>
      </c>
      <c r="Z147" s="117">
        <f>'E8'!R25</f>
        <v>5</v>
      </c>
      <c r="AA147" s="117">
        <f>'E8'!S25</f>
        <v>3</v>
      </c>
      <c r="AB147" s="127">
        <f>SUM(J147:AA147)</f>
        <v>68</v>
      </c>
      <c r="AC147" s="60">
        <f>IFERROR(RANK(AB147,AB147:AB159,4),0)</f>
        <v>4</v>
      </c>
      <c r="AD147" s="108"/>
      <c r="AE147" s="32"/>
    </row>
    <row r="148" spans="1:31" ht="15.75" customHeight="1" thickBot="1" x14ac:dyDescent="0.3">
      <c r="A148" s="219" t="s">
        <v>41</v>
      </c>
      <c r="B148" s="220"/>
      <c r="C148" s="216" t="s">
        <v>77</v>
      </c>
      <c r="D148" s="216">
        <v>24.8</v>
      </c>
      <c r="E148" s="233">
        <f t="shared" ref="E148:E159" si="502">ROUND($D148*($AH$26/113)+($AH$25-$AH$24),0)</f>
        <v>23</v>
      </c>
      <c r="F148" s="228">
        <f t="shared" ref="F148" si="503">E148-$E$160</f>
        <v>14</v>
      </c>
      <c r="G148" s="98" t="s">
        <v>0</v>
      </c>
      <c r="H148" s="79">
        <v>934557496</v>
      </c>
      <c r="I148" s="66">
        <v>956558674</v>
      </c>
      <c r="J148" s="84" t="str">
        <f t="shared" ref="J148:R148" si="504">MID($H148,J$23,1)</f>
        <v>9</v>
      </c>
      <c r="K148" s="116" t="str">
        <f t="shared" si="504"/>
        <v>3</v>
      </c>
      <c r="L148" s="116" t="str">
        <f t="shared" si="504"/>
        <v>4</v>
      </c>
      <c r="M148" s="116" t="str">
        <f t="shared" si="504"/>
        <v>5</v>
      </c>
      <c r="N148" s="116" t="str">
        <f t="shared" si="504"/>
        <v>5</v>
      </c>
      <c r="O148" s="116" t="str">
        <f t="shared" si="504"/>
        <v>7</v>
      </c>
      <c r="P148" s="116" t="str">
        <f t="shared" si="504"/>
        <v>4</v>
      </c>
      <c r="Q148" s="116" t="str">
        <f t="shared" si="504"/>
        <v>9</v>
      </c>
      <c r="R148" s="133" t="str">
        <f t="shared" si="504"/>
        <v>6</v>
      </c>
      <c r="S148" s="135" t="str">
        <f t="shared" ref="S148:AA148" si="505">MID($I148,J$23,1)</f>
        <v>9</v>
      </c>
      <c r="T148" s="116" t="str">
        <f t="shared" si="505"/>
        <v>5</v>
      </c>
      <c r="U148" s="116" t="str">
        <f t="shared" si="505"/>
        <v>6</v>
      </c>
      <c r="V148" s="116" t="str">
        <f t="shared" si="505"/>
        <v>5</v>
      </c>
      <c r="W148" s="116" t="str">
        <f t="shared" si="505"/>
        <v>5</v>
      </c>
      <c r="X148" s="116" t="str">
        <f t="shared" si="505"/>
        <v>8</v>
      </c>
      <c r="Y148" s="116" t="str">
        <f t="shared" si="505"/>
        <v>6</v>
      </c>
      <c r="Z148" s="116" t="str">
        <f t="shared" si="505"/>
        <v>7</v>
      </c>
      <c r="AA148" s="133" t="str">
        <f t="shared" si="505"/>
        <v>4</v>
      </c>
      <c r="AB148" s="114"/>
      <c r="AC148" s="104"/>
      <c r="AD148" s="106">
        <f>J148+K148+L148+M148+N148+O148+P148+Q148+R148+S148+T148+U148+V148+W148+X148+Y148+Z148+AA148</f>
        <v>107</v>
      </c>
      <c r="AE148" s="32"/>
    </row>
    <row r="149" spans="1:31" ht="15.75" customHeight="1" thickBot="1" x14ac:dyDescent="0.3">
      <c r="A149" s="221"/>
      <c r="B149" s="222"/>
      <c r="C149" s="217"/>
      <c r="D149" s="217"/>
      <c r="E149" s="234"/>
      <c r="F149" s="229"/>
      <c r="G149" s="236" t="s">
        <v>53</v>
      </c>
      <c r="H149" s="237"/>
      <c r="I149" s="237"/>
      <c r="J149" s="131">
        <f t="shared" ref="J149:AA149" si="506">IF(($F148+0.5)&gt;(J$22),1,0)</f>
        <v>1</v>
      </c>
      <c r="K149" s="115">
        <f t="shared" si="506"/>
        <v>0</v>
      </c>
      <c r="L149" s="115">
        <f t="shared" si="506"/>
        <v>1</v>
      </c>
      <c r="M149" s="115">
        <f t="shared" si="506"/>
        <v>1</v>
      </c>
      <c r="N149" s="115">
        <f t="shared" si="506"/>
        <v>1</v>
      </c>
      <c r="O149" s="115">
        <f t="shared" si="506"/>
        <v>1</v>
      </c>
      <c r="P149" s="115">
        <f t="shared" si="506"/>
        <v>0</v>
      </c>
      <c r="Q149" s="115">
        <f t="shared" si="506"/>
        <v>1</v>
      </c>
      <c r="R149" s="115">
        <f t="shared" si="506"/>
        <v>1</v>
      </c>
      <c r="S149" s="115">
        <f t="shared" si="506"/>
        <v>1</v>
      </c>
      <c r="T149" s="115">
        <f t="shared" si="506"/>
        <v>0</v>
      </c>
      <c r="U149" s="115">
        <f t="shared" si="506"/>
        <v>1</v>
      </c>
      <c r="V149" s="115">
        <f t="shared" si="506"/>
        <v>1</v>
      </c>
      <c r="W149" s="115">
        <f t="shared" si="506"/>
        <v>1</v>
      </c>
      <c r="X149" s="115">
        <f t="shared" si="506"/>
        <v>1</v>
      </c>
      <c r="Y149" s="115">
        <f t="shared" si="506"/>
        <v>0</v>
      </c>
      <c r="Z149" s="115">
        <f t="shared" si="506"/>
        <v>1</v>
      </c>
      <c r="AA149" s="132">
        <f t="shared" si="506"/>
        <v>1</v>
      </c>
      <c r="AB149" s="95"/>
      <c r="AC149" s="96"/>
      <c r="AD149" s="107"/>
      <c r="AE149" s="32"/>
    </row>
    <row r="150" spans="1:31" ht="15.75" customHeight="1" thickBot="1" x14ac:dyDescent="0.3">
      <c r="A150" s="221"/>
      <c r="B150" s="222"/>
      <c r="C150" s="217"/>
      <c r="D150" s="217"/>
      <c r="E150" s="234"/>
      <c r="F150" s="229"/>
      <c r="G150" s="198" t="s">
        <v>50</v>
      </c>
      <c r="H150" s="199"/>
      <c r="I150" s="199"/>
      <c r="J150" s="85">
        <f t="shared" ref="J150:AA150" si="507">J148-J149</f>
        <v>8</v>
      </c>
      <c r="K150" s="86">
        <f t="shared" si="507"/>
        <v>3</v>
      </c>
      <c r="L150" s="86">
        <f t="shared" si="507"/>
        <v>3</v>
      </c>
      <c r="M150" s="86">
        <f t="shared" si="507"/>
        <v>4</v>
      </c>
      <c r="N150" s="86">
        <f t="shared" si="507"/>
        <v>4</v>
      </c>
      <c r="O150" s="86">
        <f t="shared" si="507"/>
        <v>6</v>
      </c>
      <c r="P150" s="86">
        <f t="shared" si="507"/>
        <v>4</v>
      </c>
      <c r="Q150" s="86">
        <f t="shared" si="507"/>
        <v>8</v>
      </c>
      <c r="R150" s="87">
        <f t="shared" si="507"/>
        <v>5</v>
      </c>
      <c r="S150" s="88">
        <f t="shared" si="507"/>
        <v>8</v>
      </c>
      <c r="T150" s="86">
        <f t="shared" si="507"/>
        <v>5</v>
      </c>
      <c r="U150" s="86">
        <f t="shared" si="507"/>
        <v>5</v>
      </c>
      <c r="V150" s="86">
        <f t="shared" si="507"/>
        <v>4</v>
      </c>
      <c r="W150" s="86">
        <f t="shared" si="507"/>
        <v>4</v>
      </c>
      <c r="X150" s="86">
        <f t="shared" si="507"/>
        <v>7</v>
      </c>
      <c r="Y150" s="86">
        <f t="shared" si="507"/>
        <v>6</v>
      </c>
      <c r="Z150" s="86">
        <f t="shared" si="507"/>
        <v>6</v>
      </c>
      <c r="AA150" s="87">
        <f t="shared" si="507"/>
        <v>3</v>
      </c>
      <c r="AB150" s="97"/>
      <c r="AC150" s="58"/>
      <c r="AD150" s="107"/>
      <c r="AE150" s="32"/>
    </row>
    <row r="151" spans="1:31" ht="15.75" customHeight="1" thickBot="1" x14ac:dyDescent="0.3">
      <c r="A151" s="223"/>
      <c r="B151" s="224"/>
      <c r="C151" s="218"/>
      <c r="D151" s="218"/>
      <c r="E151" s="235"/>
      <c r="F151" s="230"/>
      <c r="G151" s="200" t="s">
        <v>26</v>
      </c>
      <c r="H151" s="201"/>
      <c r="I151" s="201"/>
      <c r="J151" s="121">
        <f>'E8'!B26</f>
        <v>0</v>
      </c>
      <c r="K151" s="121">
        <f>'E8'!C26</f>
        <v>4</v>
      </c>
      <c r="L151" s="121">
        <f>'E8'!D26</f>
        <v>6</v>
      </c>
      <c r="M151" s="121">
        <f>'E8'!E26</f>
        <v>5</v>
      </c>
      <c r="N151" s="121">
        <f>'E8'!F26</f>
        <v>2</v>
      </c>
      <c r="O151" s="121">
        <f>'E8'!G26</f>
        <v>3</v>
      </c>
      <c r="P151" s="121">
        <f>'E8'!H26</f>
        <v>4</v>
      </c>
      <c r="Q151" s="121">
        <f>'E8'!I26</f>
        <v>0</v>
      </c>
      <c r="R151" s="121">
        <f>'E8'!J26</f>
        <v>4</v>
      </c>
      <c r="S151" s="121">
        <f>'E8'!K26</f>
        <v>0</v>
      </c>
      <c r="T151" s="121">
        <f>'E8'!L26</f>
        <v>2</v>
      </c>
      <c r="U151" s="121">
        <f>'E8'!M26</f>
        <v>3</v>
      </c>
      <c r="V151" s="121">
        <f>'E8'!N26</f>
        <v>4</v>
      </c>
      <c r="W151" s="121">
        <f>'E8'!O26</f>
        <v>4</v>
      </c>
      <c r="X151" s="121">
        <f>'E8'!P26</f>
        <v>1</v>
      </c>
      <c r="Y151" s="121">
        <f>'E8'!Q26</f>
        <v>1</v>
      </c>
      <c r="Z151" s="121">
        <f>'E8'!R26</f>
        <v>2</v>
      </c>
      <c r="AA151" s="121">
        <f>'E8'!S26</f>
        <v>6</v>
      </c>
      <c r="AB151" s="127">
        <f>SUM(J151:AA151)</f>
        <v>51</v>
      </c>
      <c r="AC151" s="60">
        <f>IFERROR(RANK(AB151,AB147:AB159,4),0)</f>
        <v>2</v>
      </c>
      <c r="AD151" s="108"/>
      <c r="AE151" s="32"/>
    </row>
    <row r="152" spans="1:31" ht="15.75" customHeight="1" thickBot="1" x14ac:dyDescent="0.3">
      <c r="A152" s="254" t="s">
        <v>42</v>
      </c>
      <c r="B152" s="255"/>
      <c r="C152" s="216" t="s">
        <v>99</v>
      </c>
      <c r="D152" s="216">
        <v>11.8</v>
      </c>
      <c r="E152" s="233">
        <f t="shared" ref="E152:E159" si="508">ROUND($D152*($AH$26/113)+($AH$25-$AH$24),0)</f>
        <v>9</v>
      </c>
      <c r="F152" s="228">
        <f t="shared" ref="F152" si="509">E152-$E$160</f>
        <v>0</v>
      </c>
      <c r="G152" s="99" t="s">
        <v>0</v>
      </c>
      <c r="H152" s="93">
        <v>735446476</v>
      </c>
      <c r="I152" s="92">
        <v>745697574</v>
      </c>
      <c r="J152" s="84" t="str">
        <f t="shared" ref="J152:R152" si="510">MID($H152,J$23,1)</f>
        <v>7</v>
      </c>
      <c r="K152" s="116" t="str">
        <f t="shared" si="510"/>
        <v>3</v>
      </c>
      <c r="L152" s="116" t="str">
        <f t="shared" si="510"/>
        <v>5</v>
      </c>
      <c r="M152" s="116" t="str">
        <f t="shared" si="510"/>
        <v>4</v>
      </c>
      <c r="N152" s="116" t="str">
        <f t="shared" si="510"/>
        <v>4</v>
      </c>
      <c r="O152" s="116" t="str">
        <f t="shared" si="510"/>
        <v>6</v>
      </c>
      <c r="P152" s="116" t="str">
        <f t="shared" si="510"/>
        <v>4</v>
      </c>
      <c r="Q152" s="116" t="str">
        <f t="shared" si="510"/>
        <v>7</v>
      </c>
      <c r="R152" s="133" t="str">
        <f t="shared" si="510"/>
        <v>6</v>
      </c>
      <c r="S152" s="135" t="str">
        <f t="shared" ref="S152:AA152" si="511">MID($I152,J$23,1)</f>
        <v>7</v>
      </c>
      <c r="T152" s="116" t="str">
        <f t="shared" si="511"/>
        <v>4</v>
      </c>
      <c r="U152" s="116" t="str">
        <f t="shared" si="511"/>
        <v>5</v>
      </c>
      <c r="V152" s="116" t="str">
        <f t="shared" si="511"/>
        <v>6</v>
      </c>
      <c r="W152" s="116" t="str">
        <f t="shared" si="511"/>
        <v>9</v>
      </c>
      <c r="X152" s="116" t="str">
        <f t="shared" si="511"/>
        <v>7</v>
      </c>
      <c r="Y152" s="116" t="str">
        <f t="shared" si="511"/>
        <v>5</v>
      </c>
      <c r="Z152" s="116" t="str">
        <f t="shared" si="511"/>
        <v>7</v>
      </c>
      <c r="AA152" s="133" t="str">
        <f t="shared" si="511"/>
        <v>4</v>
      </c>
      <c r="AB152" s="114"/>
      <c r="AC152" s="104"/>
      <c r="AD152" s="106">
        <f>J152+K152+L152+M152+N152+O152+P152+Q152+R152+S152+T152+U152+V152+W152+X152+Y152+Z152+AA152</f>
        <v>100</v>
      </c>
      <c r="AE152" s="32"/>
    </row>
    <row r="153" spans="1:31" ht="15.75" customHeight="1" thickBot="1" x14ac:dyDescent="0.3">
      <c r="A153" s="256"/>
      <c r="B153" s="257"/>
      <c r="C153" s="217"/>
      <c r="D153" s="217"/>
      <c r="E153" s="234"/>
      <c r="F153" s="229"/>
      <c r="G153" s="231" t="s">
        <v>53</v>
      </c>
      <c r="H153" s="232"/>
      <c r="I153" s="232"/>
      <c r="J153" s="131">
        <f t="shared" ref="J153:AA153" si="512">IF(($F152+0.5)&gt;(J$22),1,0)</f>
        <v>0</v>
      </c>
      <c r="K153" s="115">
        <f t="shared" si="512"/>
        <v>0</v>
      </c>
      <c r="L153" s="115">
        <f t="shared" si="512"/>
        <v>0</v>
      </c>
      <c r="M153" s="115">
        <f t="shared" si="512"/>
        <v>0</v>
      </c>
      <c r="N153" s="115">
        <f t="shared" si="512"/>
        <v>0</v>
      </c>
      <c r="O153" s="115">
        <f t="shared" si="512"/>
        <v>0</v>
      </c>
      <c r="P153" s="115">
        <f t="shared" si="512"/>
        <v>0</v>
      </c>
      <c r="Q153" s="115">
        <f t="shared" si="512"/>
        <v>0</v>
      </c>
      <c r="R153" s="115">
        <f t="shared" si="512"/>
        <v>0</v>
      </c>
      <c r="S153" s="115">
        <f t="shared" si="512"/>
        <v>0</v>
      </c>
      <c r="T153" s="115">
        <f t="shared" si="512"/>
        <v>0</v>
      </c>
      <c r="U153" s="115">
        <f t="shared" si="512"/>
        <v>0</v>
      </c>
      <c r="V153" s="115">
        <f t="shared" si="512"/>
        <v>0</v>
      </c>
      <c r="W153" s="115">
        <f t="shared" si="512"/>
        <v>0</v>
      </c>
      <c r="X153" s="115">
        <f t="shared" si="512"/>
        <v>0</v>
      </c>
      <c r="Y153" s="115">
        <f t="shared" si="512"/>
        <v>0</v>
      </c>
      <c r="Z153" s="115">
        <f t="shared" si="512"/>
        <v>0</v>
      </c>
      <c r="AA153" s="132">
        <f t="shared" si="512"/>
        <v>0</v>
      </c>
      <c r="AB153" s="95"/>
      <c r="AC153" s="96"/>
      <c r="AD153" s="107"/>
      <c r="AE153" s="32"/>
    </row>
    <row r="154" spans="1:31" ht="15.75" customHeight="1" thickBot="1" x14ac:dyDescent="0.3">
      <c r="A154" s="256"/>
      <c r="B154" s="257"/>
      <c r="C154" s="217"/>
      <c r="D154" s="217"/>
      <c r="E154" s="234"/>
      <c r="F154" s="229"/>
      <c r="G154" s="202" t="s">
        <v>50</v>
      </c>
      <c r="H154" s="203"/>
      <c r="I154" s="203"/>
      <c r="J154" s="85">
        <f t="shared" ref="J154:AA154" si="513">J152-J153</f>
        <v>7</v>
      </c>
      <c r="K154" s="86">
        <f t="shared" si="513"/>
        <v>3</v>
      </c>
      <c r="L154" s="86">
        <f t="shared" si="513"/>
        <v>5</v>
      </c>
      <c r="M154" s="86">
        <f t="shared" si="513"/>
        <v>4</v>
      </c>
      <c r="N154" s="86">
        <f t="shared" si="513"/>
        <v>4</v>
      </c>
      <c r="O154" s="86">
        <f t="shared" si="513"/>
        <v>6</v>
      </c>
      <c r="P154" s="86">
        <f t="shared" si="513"/>
        <v>4</v>
      </c>
      <c r="Q154" s="86">
        <f t="shared" si="513"/>
        <v>7</v>
      </c>
      <c r="R154" s="87">
        <f t="shared" si="513"/>
        <v>6</v>
      </c>
      <c r="S154" s="88">
        <f t="shared" si="513"/>
        <v>7</v>
      </c>
      <c r="T154" s="86">
        <f t="shared" si="513"/>
        <v>4</v>
      </c>
      <c r="U154" s="86">
        <f t="shared" si="513"/>
        <v>5</v>
      </c>
      <c r="V154" s="86">
        <f t="shared" si="513"/>
        <v>6</v>
      </c>
      <c r="W154" s="86">
        <f t="shared" si="513"/>
        <v>9</v>
      </c>
      <c r="X154" s="86">
        <f t="shared" si="513"/>
        <v>7</v>
      </c>
      <c r="Y154" s="86">
        <f t="shared" si="513"/>
        <v>5</v>
      </c>
      <c r="Z154" s="86">
        <f t="shared" si="513"/>
        <v>7</v>
      </c>
      <c r="AA154" s="87">
        <f t="shared" si="513"/>
        <v>4</v>
      </c>
      <c r="AB154" s="97"/>
      <c r="AC154" s="58"/>
      <c r="AD154" s="107"/>
      <c r="AE154" s="32"/>
    </row>
    <row r="155" spans="1:31" ht="15.75" customHeight="1" thickBot="1" x14ac:dyDescent="0.3">
      <c r="A155" s="258"/>
      <c r="B155" s="259"/>
      <c r="C155" s="218"/>
      <c r="D155" s="218"/>
      <c r="E155" s="235"/>
      <c r="F155" s="230"/>
      <c r="G155" s="204" t="s">
        <v>26</v>
      </c>
      <c r="H155" s="205"/>
      <c r="I155" s="205"/>
      <c r="J155" s="123">
        <f>'E8'!B27</f>
        <v>4</v>
      </c>
      <c r="K155" s="123">
        <f>'E8'!C27</f>
        <v>4</v>
      </c>
      <c r="L155" s="123">
        <f>'E8'!D27</f>
        <v>2</v>
      </c>
      <c r="M155" s="123">
        <f>'E8'!E27</f>
        <v>5</v>
      </c>
      <c r="N155" s="123">
        <f>'E8'!F27</f>
        <v>2</v>
      </c>
      <c r="O155" s="123">
        <f>'E8'!G27</f>
        <v>3</v>
      </c>
      <c r="P155" s="123">
        <f>'E8'!H27</f>
        <v>4</v>
      </c>
      <c r="Q155" s="123">
        <f>'E8'!I27</f>
        <v>2</v>
      </c>
      <c r="R155" s="123">
        <f>'E8'!J27</f>
        <v>1</v>
      </c>
      <c r="S155" s="123">
        <f>'E8'!K27</f>
        <v>3</v>
      </c>
      <c r="T155" s="123">
        <f>'E8'!L27</f>
        <v>4</v>
      </c>
      <c r="U155" s="123">
        <f>'E8'!M27</f>
        <v>3</v>
      </c>
      <c r="V155" s="123">
        <f>'E8'!N27</f>
        <v>0</v>
      </c>
      <c r="W155" s="123">
        <f>'E8'!O27</f>
        <v>0</v>
      </c>
      <c r="X155" s="123">
        <f>'E8'!P27</f>
        <v>1</v>
      </c>
      <c r="Y155" s="123">
        <f>'E8'!Q27</f>
        <v>4</v>
      </c>
      <c r="Z155" s="123">
        <f>'E8'!R27</f>
        <v>0</v>
      </c>
      <c r="AA155" s="123">
        <f>'E8'!S27</f>
        <v>3</v>
      </c>
      <c r="AB155" s="127">
        <f>SUM(J155:AA155)</f>
        <v>45</v>
      </c>
      <c r="AC155" s="60">
        <f>IFERROR(RANK(AB155,AB147:AB159,4),0)</f>
        <v>1</v>
      </c>
      <c r="AD155" s="108"/>
      <c r="AE155" s="32"/>
    </row>
    <row r="156" spans="1:31" ht="15.75" customHeight="1" thickBot="1" x14ac:dyDescent="0.3">
      <c r="A156" s="210" t="s">
        <v>43</v>
      </c>
      <c r="B156" s="211"/>
      <c r="C156" s="216" t="s">
        <v>100</v>
      </c>
      <c r="D156" s="216">
        <v>20.3</v>
      </c>
      <c r="E156" s="233">
        <f t="shared" ref="E156:E159" si="514">ROUND($D156*($AH$26/113)+($AH$25-$AH$24),0)</f>
        <v>18</v>
      </c>
      <c r="F156" s="228">
        <f t="shared" ref="F156" si="515">E156-$E$160</f>
        <v>9</v>
      </c>
      <c r="G156" s="100" t="s">
        <v>0</v>
      </c>
      <c r="H156" s="79">
        <v>846659674</v>
      </c>
      <c r="I156" s="66">
        <v>856447467</v>
      </c>
      <c r="J156" s="84" t="str">
        <f t="shared" ref="J156:R156" si="516">MID($H156,J$23,1)</f>
        <v>8</v>
      </c>
      <c r="K156" s="116" t="str">
        <f t="shared" si="516"/>
        <v>4</v>
      </c>
      <c r="L156" s="116" t="str">
        <f t="shared" si="516"/>
        <v>6</v>
      </c>
      <c r="M156" s="116" t="str">
        <f t="shared" si="516"/>
        <v>6</v>
      </c>
      <c r="N156" s="116" t="str">
        <f t="shared" si="516"/>
        <v>5</v>
      </c>
      <c r="O156" s="116" t="str">
        <f t="shared" si="516"/>
        <v>9</v>
      </c>
      <c r="P156" s="116" t="str">
        <f t="shared" si="516"/>
        <v>6</v>
      </c>
      <c r="Q156" s="116" t="str">
        <f t="shared" si="516"/>
        <v>7</v>
      </c>
      <c r="R156" s="133" t="str">
        <f t="shared" si="516"/>
        <v>4</v>
      </c>
      <c r="S156" s="135" t="str">
        <f t="shared" ref="S156:AA156" si="517">MID($I156,J$23,1)</f>
        <v>8</v>
      </c>
      <c r="T156" s="116" t="str">
        <f t="shared" si="517"/>
        <v>5</v>
      </c>
      <c r="U156" s="116" t="str">
        <f t="shared" si="517"/>
        <v>6</v>
      </c>
      <c r="V156" s="116" t="str">
        <f t="shared" si="517"/>
        <v>4</v>
      </c>
      <c r="W156" s="116" t="str">
        <f t="shared" si="517"/>
        <v>4</v>
      </c>
      <c r="X156" s="116" t="str">
        <f t="shared" si="517"/>
        <v>7</v>
      </c>
      <c r="Y156" s="116" t="str">
        <f t="shared" si="517"/>
        <v>4</v>
      </c>
      <c r="Z156" s="116" t="str">
        <f t="shared" si="517"/>
        <v>6</v>
      </c>
      <c r="AA156" s="133" t="str">
        <f t="shared" si="517"/>
        <v>7</v>
      </c>
      <c r="AB156" s="114"/>
      <c r="AC156" s="104"/>
      <c r="AD156" s="106">
        <f>J156+K156+L156+M156+N156+O156+P156+Q156+R156+S156+T156+U156+V156+W156+X156+Y156+Z156+AA156</f>
        <v>106</v>
      </c>
      <c r="AE156" s="32"/>
    </row>
    <row r="157" spans="1:31" ht="15.75" customHeight="1" thickBot="1" x14ac:dyDescent="0.3">
      <c r="A157" s="212"/>
      <c r="B157" s="213"/>
      <c r="C157" s="217"/>
      <c r="D157" s="217"/>
      <c r="E157" s="234"/>
      <c r="F157" s="229"/>
      <c r="G157" s="246" t="s">
        <v>53</v>
      </c>
      <c r="H157" s="247"/>
      <c r="I157" s="247"/>
      <c r="J157" s="131">
        <f t="shared" ref="J157:AA157" si="518">IF(($F156+0.5)&gt;(J$22),1,0)</f>
        <v>1</v>
      </c>
      <c r="K157" s="115">
        <f t="shared" si="518"/>
        <v>0</v>
      </c>
      <c r="L157" s="115">
        <f t="shared" si="518"/>
        <v>1</v>
      </c>
      <c r="M157" s="115">
        <f t="shared" si="518"/>
        <v>0</v>
      </c>
      <c r="N157" s="115">
        <f t="shared" si="518"/>
        <v>1</v>
      </c>
      <c r="O157" s="115">
        <f t="shared" si="518"/>
        <v>1</v>
      </c>
      <c r="P157" s="115">
        <f t="shared" si="518"/>
        <v>0</v>
      </c>
      <c r="Q157" s="115">
        <f t="shared" si="518"/>
        <v>1</v>
      </c>
      <c r="R157" s="115">
        <f t="shared" si="518"/>
        <v>0</v>
      </c>
      <c r="S157" s="115">
        <f t="shared" si="518"/>
        <v>1</v>
      </c>
      <c r="T157" s="115">
        <f t="shared" si="518"/>
        <v>0</v>
      </c>
      <c r="U157" s="115">
        <f t="shared" si="518"/>
        <v>1</v>
      </c>
      <c r="V157" s="115">
        <f t="shared" si="518"/>
        <v>0</v>
      </c>
      <c r="W157" s="115">
        <f t="shared" si="518"/>
        <v>0</v>
      </c>
      <c r="X157" s="115">
        <f t="shared" si="518"/>
        <v>1</v>
      </c>
      <c r="Y157" s="115">
        <f t="shared" si="518"/>
        <v>0</v>
      </c>
      <c r="Z157" s="115">
        <f t="shared" si="518"/>
        <v>1</v>
      </c>
      <c r="AA157" s="132">
        <f t="shared" si="518"/>
        <v>0</v>
      </c>
      <c r="AB157" s="95"/>
      <c r="AC157" s="96"/>
      <c r="AD157" s="107"/>
      <c r="AE157" s="32"/>
    </row>
    <row r="158" spans="1:31" ht="15.75" customHeight="1" thickBot="1" x14ac:dyDescent="0.3">
      <c r="A158" s="212"/>
      <c r="B158" s="213"/>
      <c r="C158" s="217"/>
      <c r="D158" s="217"/>
      <c r="E158" s="234"/>
      <c r="F158" s="229"/>
      <c r="G158" s="248" t="s">
        <v>50</v>
      </c>
      <c r="H158" s="249"/>
      <c r="I158" s="249"/>
      <c r="J158" s="85">
        <f t="shared" ref="J158:AA158" si="519">J156-J157</f>
        <v>7</v>
      </c>
      <c r="K158" s="86">
        <f t="shared" si="519"/>
        <v>4</v>
      </c>
      <c r="L158" s="86">
        <f t="shared" si="519"/>
        <v>5</v>
      </c>
      <c r="M158" s="86">
        <f t="shared" si="519"/>
        <v>6</v>
      </c>
      <c r="N158" s="86">
        <f t="shared" si="519"/>
        <v>4</v>
      </c>
      <c r="O158" s="86">
        <f t="shared" si="519"/>
        <v>8</v>
      </c>
      <c r="P158" s="86">
        <f t="shared" si="519"/>
        <v>6</v>
      </c>
      <c r="Q158" s="86">
        <f t="shared" si="519"/>
        <v>6</v>
      </c>
      <c r="R158" s="87">
        <f t="shared" si="519"/>
        <v>4</v>
      </c>
      <c r="S158" s="88">
        <f t="shared" si="519"/>
        <v>7</v>
      </c>
      <c r="T158" s="86">
        <f t="shared" si="519"/>
        <v>5</v>
      </c>
      <c r="U158" s="86">
        <f t="shared" si="519"/>
        <v>5</v>
      </c>
      <c r="V158" s="86">
        <f t="shared" si="519"/>
        <v>4</v>
      </c>
      <c r="W158" s="86">
        <f t="shared" si="519"/>
        <v>4</v>
      </c>
      <c r="X158" s="86">
        <f t="shared" si="519"/>
        <v>6</v>
      </c>
      <c r="Y158" s="86">
        <f t="shared" si="519"/>
        <v>4</v>
      </c>
      <c r="Z158" s="86">
        <f t="shared" si="519"/>
        <v>5</v>
      </c>
      <c r="AA158" s="87">
        <f t="shared" si="519"/>
        <v>7</v>
      </c>
      <c r="AB158" s="97"/>
      <c r="AC158" s="58"/>
      <c r="AD158" s="107"/>
      <c r="AE158" s="32"/>
    </row>
    <row r="159" spans="1:31" ht="15.75" customHeight="1" thickBot="1" x14ac:dyDescent="0.3">
      <c r="A159" s="214"/>
      <c r="B159" s="215"/>
      <c r="C159" s="218"/>
      <c r="D159" s="218"/>
      <c r="E159" s="235"/>
      <c r="F159" s="230"/>
      <c r="G159" s="250" t="s">
        <v>26</v>
      </c>
      <c r="H159" s="251"/>
      <c r="I159" s="251"/>
      <c r="J159" s="125">
        <f>'E8'!B28</f>
        <v>4</v>
      </c>
      <c r="K159" s="125">
        <f>'E8'!C28</f>
        <v>2</v>
      </c>
      <c r="L159" s="125">
        <f>'E8'!D28</f>
        <v>2</v>
      </c>
      <c r="M159" s="125">
        <f>'E8'!E28</f>
        <v>0</v>
      </c>
      <c r="N159" s="125">
        <f>'E8'!F28</f>
        <v>2</v>
      </c>
      <c r="O159" s="125">
        <f>'E8'!G28</f>
        <v>0</v>
      </c>
      <c r="P159" s="125">
        <f>'E8'!H28</f>
        <v>0</v>
      </c>
      <c r="Q159" s="125">
        <f>'E8'!I28</f>
        <v>5</v>
      </c>
      <c r="R159" s="125">
        <f>'E8'!J28</f>
        <v>6</v>
      </c>
      <c r="S159" s="125">
        <f>'E8'!K28</f>
        <v>3</v>
      </c>
      <c r="T159" s="125">
        <f>'E8'!L28</f>
        <v>2</v>
      </c>
      <c r="U159" s="125">
        <f>'E8'!M28</f>
        <v>3</v>
      </c>
      <c r="V159" s="125">
        <f>'E8'!N28</f>
        <v>4</v>
      </c>
      <c r="W159" s="125">
        <f>'E8'!O28</f>
        <v>4</v>
      </c>
      <c r="X159" s="125">
        <f>'E8'!P28</f>
        <v>4</v>
      </c>
      <c r="Y159" s="125">
        <f>'E8'!Q28</f>
        <v>6</v>
      </c>
      <c r="Z159" s="125">
        <f>'E8'!R28</f>
        <v>5</v>
      </c>
      <c r="AA159" s="125">
        <f>'E8'!S28</f>
        <v>0</v>
      </c>
      <c r="AB159" s="127">
        <f>SUM(J159:AA159)</f>
        <v>52</v>
      </c>
      <c r="AC159" s="60">
        <f>IFERROR(RANK(AB159,AB147:AB159,4),0)</f>
        <v>3</v>
      </c>
      <c r="AD159" s="108"/>
      <c r="AE159" s="32"/>
    </row>
    <row r="160" spans="1:31" ht="15.75" customHeight="1" thickBot="1" x14ac:dyDescent="0.3">
      <c r="A160" s="89"/>
      <c r="B160" s="89"/>
      <c r="C160" s="161" t="s">
        <v>67</v>
      </c>
      <c r="D160" s="168"/>
      <c r="E160" s="142">
        <f>SMALL(E144:E159,1)</f>
        <v>9</v>
      </c>
      <c r="F160" s="90"/>
      <c r="G160" s="90"/>
      <c r="H160" s="91"/>
      <c r="I160" s="91"/>
      <c r="J160" s="159">
        <f>J159+J155+J151+J147</f>
        <v>12</v>
      </c>
      <c r="K160" s="159">
        <f t="shared" ref="K160" si="520">K159+K155+K151+K147</f>
        <v>12</v>
      </c>
      <c r="L160" s="159">
        <f t="shared" ref="L160" si="521">L159+L155+L151+L147</f>
        <v>12</v>
      </c>
      <c r="M160" s="159">
        <f t="shared" ref="M160" si="522">M159+M155+M151+M147</f>
        <v>12</v>
      </c>
      <c r="N160" s="159">
        <f t="shared" ref="N160" si="523">N159+N155+N151+N147</f>
        <v>12</v>
      </c>
      <c r="O160" s="159">
        <f t="shared" ref="O160" si="524">O159+O155+O151+O147</f>
        <v>12</v>
      </c>
      <c r="P160" s="159">
        <f t="shared" ref="P160" si="525">P159+P155+P151+P147</f>
        <v>12</v>
      </c>
      <c r="Q160" s="159">
        <f t="shared" ref="Q160" si="526">Q159+Q155+Q151+Q147</f>
        <v>12</v>
      </c>
      <c r="R160" s="159">
        <f t="shared" ref="R160" si="527">R159+R155+R151+R147</f>
        <v>12</v>
      </c>
      <c r="S160" s="159">
        <f t="shared" ref="S160" si="528">S159+S155+S151+S147</f>
        <v>12</v>
      </c>
      <c r="T160" s="159">
        <f t="shared" ref="T160" si="529">T159+T155+T151+T147</f>
        <v>12</v>
      </c>
      <c r="U160" s="159">
        <f t="shared" ref="U160" si="530">U159+U155+U151+U147</f>
        <v>12</v>
      </c>
      <c r="V160" s="159">
        <f t="shared" ref="V160" si="531">V159+V155+V151+V147</f>
        <v>12</v>
      </c>
      <c r="W160" s="159">
        <f t="shared" ref="W160" si="532">W159+W155+W151+W147</f>
        <v>12</v>
      </c>
      <c r="X160" s="159">
        <f t="shared" ref="X160" si="533">X159+X155+X151+X147</f>
        <v>12</v>
      </c>
      <c r="Y160" s="159">
        <f t="shared" ref="Y160" si="534">Y159+Y155+Y151+Y147</f>
        <v>12</v>
      </c>
      <c r="Z160" s="159">
        <f t="shared" ref="Z160" si="535">Z159+Z155+Z151+Z147</f>
        <v>12</v>
      </c>
      <c r="AA160" s="159">
        <f t="shared" ref="AA160" si="536">AA159+AA155+AA151+AA147</f>
        <v>12</v>
      </c>
      <c r="AB160" s="59"/>
      <c r="AC160" s="101"/>
      <c r="AD160" s="109"/>
      <c r="AE160" s="32"/>
    </row>
    <row r="161" spans="1:31" ht="15.75" customHeight="1" thickBot="1" x14ac:dyDescent="0.3">
      <c r="A161" s="151"/>
      <c r="B161" s="151"/>
      <c r="C161" s="152"/>
      <c r="D161" s="169"/>
      <c r="E161" s="153"/>
      <c r="F161" s="154"/>
      <c r="G161" s="154"/>
      <c r="H161" s="155"/>
      <c r="I161" s="155"/>
      <c r="J161" s="156"/>
      <c r="K161" s="156"/>
      <c r="L161" s="156"/>
      <c r="M161" s="156"/>
      <c r="N161" s="156"/>
      <c r="O161" s="156"/>
      <c r="P161" s="156"/>
      <c r="Q161" s="156"/>
      <c r="R161" s="156"/>
      <c r="S161" s="156"/>
      <c r="T161" s="156"/>
      <c r="U161" s="156"/>
      <c r="V161" s="156"/>
      <c r="W161" s="156"/>
      <c r="X161" s="156"/>
      <c r="Y161" s="156"/>
      <c r="Z161" s="156"/>
      <c r="AA161" s="156"/>
      <c r="AB161" s="157"/>
      <c r="AC161" s="156"/>
      <c r="AD161" s="158"/>
      <c r="AE161" s="32"/>
    </row>
    <row r="162" spans="1:31" ht="21.75" customHeight="1" thickBot="1" x14ac:dyDescent="0.5">
      <c r="A162" s="162" t="s">
        <v>62</v>
      </c>
      <c r="B162" s="163"/>
      <c r="C162" s="164"/>
      <c r="D162" s="252" t="s">
        <v>44</v>
      </c>
      <c r="E162" s="253"/>
      <c r="F162" s="71"/>
      <c r="G162" s="83"/>
      <c r="H162" s="72"/>
      <c r="I162" s="72" t="s">
        <v>52</v>
      </c>
      <c r="J162" s="110">
        <f>J142</f>
        <v>3</v>
      </c>
      <c r="K162" s="110">
        <f t="shared" ref="K162:AA162" si="537">K142</f>
        <v>15</v>
      </c>
      <c r="L162" s="110">
        <f t="shared" si="537"/>
        <v>7</v>
      </c>
      <c r="M162" s="110">
        <f t="shared" si="537"/>
        <v>11</v>
      </c>
      <c r="N162" s="110">
        <f t="shared" si="537"/>
        <v>9</v>
      </c>
      <c r="O162" s="110">
        <f t="shared" si="537"/>
        <v>1</v>
      </c>
      <c r="P162" s="110">
        <f t="shared" si="537"/>
        <v>17</v>
      </c>
      <c r="Q162" s="110">
        <f t="shared" si="537"/>
        <v>5</v>
      </c>
      <c r="R162" s="110">
        <f t="shared" si="537"/>
        <v>13</v>
      </c>
      <c r="S162" s="110">
        <f t="shared" si="537"/>
        <v>4</v>
      </c>
      <c r="T162" s="110">
        <f t="shared" si="537"/>
        <v>16</v>
      </c>
      <c r="U162" s="110">
        <f t="shared" si="537"/>
        <v>8</v>
      </c>
      <c r="V162" s="110">
        <f t="shared" si="537"/>
        <v>12</v>
      </c>
      <c r="W162" s="110">
        <f t="shared" si="537"/>
        <v>10</v>
      </c>
      <c r="X162" s="110">
        <f t="shared" si="537"/>
        <v>2</v>
      </c>
      <c r="Y162" s="110">
        <f t="shared" si="537"/>
        <v>18</v>
      </c>
      <c r="Z162" s="110">
        <f t="shared" si="537"/>
        <v>6</v>
      </c>
      <c r="AA162" s="110">
        <f t="shared" si="537"/>
        <v>14</v>
      </c>
      <c r="AB162" s="206" t="s">
        <v>1</v>
      </c>
      <c r="AC162" s="208" t="s">
        <v>61</v>
      </c>
      <c r="AE162" s="32"/>
    </row>
    <row r="163" spans="1:31" ht="16.5" customHeight="1" thickBot="1" x14ac:dyDescent="0.3">
      <c r="A163" s="143" t="s">
        <v>58</v>
      </c>
      <c r="B163" s="187">
        <v>9</v>
      </c>
      <c r="C163" s="140" t="s">
        <v>48</v>
      </c>
      <c r="D163" s="139" t="s">
        <v>59</v>
      </c>
      <c r="E163" s="141" t="s">
        <v>60</v>
      </c>
      <c r="F163" s="167" t="s">
        <v>49</v>
      </c>
      <c r="G163" s="80"/>
      <c r="H163" s="10" t="s">
        <v>36</v>
      </c>
      <c r="I163" s="56" t="s">
        <v>35</v>
      </c>
      <c r="J163" s="67">
        <v>1</v>
      </c>
      <c r="K163" s="68">
        <v>2</v>
      </c>
      <c r="L163" s="68">
        <v>3</v>
      </c>
      <c r="M163" s="68">
        <v>4</v>
      </c>
      <c r="N163" s="68">
        <v>5</v>
      </c>
      <c r="O163" s="68">
        <v>6</v>
      </c>
      <c r="P163" s="68">
        <v>7</v>
      </c>
      <c r="Q163" s="68">
        <v>8</v>
      </c>
      <c r="R163" s="69">
        <v>9</v>
      </c>
      <c r="S163" s="70">
        <v>10</v>
      </c>
      <c r="T163" s="68">
        <v>11</v>
      </c>
      <c r="U163" s="68">
        <v>12</v>
      </c>
      <c r="V163" s="68">
        <v>13</v>
      </c>
      <c r="W163" s="68">
        <v>14</v>
      </c>
      <c r="X163" s="68">
        <v>15</v>
      </c>
      <c r="Y163" s="68">
        <v>16</v>
      </c>
      <c r="Z163" s="68">
        <v>17</v>
      </c>
      <c r="AA163" s="69">
        <v>18</v>
      </c>
      <c r="AB163" s="207"/>
      <c r="AC163" s="209"/>
      <c r="AD163" s="105" t="s">
        <v>0</v>
      </c>
      <c r="AE163" s="32"/>
    </row>
    <row r="164" spans="1:31" ht="16.5" customHeight="1" thickBot="1" x14ac:dyDescent="0.3">
      <c r="A164" s="238" t="s">
        <v>40</v>
      </c>
      <c r="B164" s="239"/>
      <c r="C164" s="216" t="s">
        <v>80</v>
      </c>
      <c r="D164" s="216">
        <v>18.600000000000001</v>
      </c>
      <c r="E164" s="225">
        <f>ROUND($D164*($AI$26/113)+($AI$25-$AI$24),0)</f>
        <v>18</v>
      </c>
      <c r="F164" s="228">
        <f>E164-$E$180</f>
        <v>3</v>
      </c>
      <c r="G164" s="57" t="s">
        <v>0</v>
      </c>
      <c r="H164" s="79">
        <v>545447567</v>
      </c>
      <c r="I164" s="66">
        <v>945466495</v>
      </c>
      <c r="J164" s="128" t="str">
        <f>MID($H164,J$23,1)</f>
        <v>5</v>
      </c>
      <c r="K164" s="129" t="str">
        <f t="shared" ref="K164:R164" si="538">MID($H164,K$23,1)</f>
        <v>4</v>
      </c>
      <c r="L164" s="129" t="str">
        <f t="shared" si="538"/>
        <v>5</v>
      </c>
      <c r="M164" s="129" t="str">
        <f t="shared" si="538"/>
        <v>4</v>
      </c>
      <c r="N164" s="129" t="str">
        <f t="shared" si="538"/>
        <v>4</v>
      </c>
      <c r="O164" s="129" t="str">
        <f t="shared" si="538"/>
        <v>7</v>
      </c>
      <c r="P164" s="129" t="str">
        <f t="shared" si="538"/>
        <v>5</v>
      </c>
      <c r="Q164" s="129" t="str">
        <f t="shared" si="538"/>
        <v>6</v>
      </c>
      <c r="R164" s="130" t="str">
        <f t="shared" si="538"/>
        <v>7</v>
      </c>
      <c r="S164" s="134" t="str">
        <f>MID($I164,J$23,1)</f>
        <v>9</v>
      </c>
      <c r="T164" s="129" t="str">
        <f t="shared" ref="T164" si="539">MID($I164,K$23,1)</f>
        <v>4</v>
      </c>
      <c r="U164" s="129" t="str">
        <f t="shared" ref="U164" si="540">MID($I164,L$23,1)</f>
        <v>5</v>
      </c>
      <c r="V164" s="129" t="str">
        <f t="shared" ref="V164" si="541">MID($I164,M$23,1)</f>
        <v>4</v>
      </c>
      <c r="W164" s="129" t="str">
        <f t="shared" ref="W164" si="542">MID($I164,N$23,1)</f>
        <v>6</v>
      </c>
      <c r="X164" s="129" t="str">
        <f t="shared" ref="X164" si="543">MID($I164,O$23,1)</f>
        <v>6</v>
      </c>
      <c r="Y164" s="129" t="str">
        <f t="shared" ref="Y164" si="544">MID($I164,P$23,1)</f>
        <v>4</v>
      </c>
      <c r="Z164" s="129" t="str">
        <f t="shared" ref="Z164" si="545">MID($I164,Q$23,1)</f>
        <v>9</v>
      </c>
      <c r="AA164" s="130" t="str">
        <f t="shared" ref="AA164" si="546">MID($I164,R$23,1)</f>
        <v>5</v>
      </c>
      <c r="AB164" s="113"/>
      <c r="AC164" s="102"/>
      <c r="AD164" s="106">
        <f>J164+K164+L164+M164+N164+O164+P164+Q164+R164+S164+T164+U164+V164+W164+X164+Y164+Z164+AA164</f>
        <v>99</v>
      </c>
      <c r="AE164" s="32"/>
    </row>
    <row r="165" spans="1:31" ht="18.75" customHeight="1" thickBot="1" x14ac:dyDescent="0.3">
      <c r="A165" s="240"/>
      <c r="B165" s="241"/>
      <c r="C165" s="217"/>
      <c r="D165" s="217"/>
      <c r="E165" s="226"/>
      <c r="F165" s="229"/>
      <c r="G165" s="244" t="s">
        <v>53</v>
      </c>
      <c r="H165" s="245"/>
      <c r="I165" s="245"/>
      <c r="J165" s="131">
        <f>IF(($F164+0.5)&gt;(J$22),1,0)</f>
        <v>1</v>
      </c>
      <c r="K165" s="115">
        <f t="shared" ref="K165" si="547">IF(($F164+0.5)&gt;(K$22),1,0)</f>
        <v>0</v>
      </c>
      <c r="L165" s="115">
        <f t="shared" ref="L165" si="548">IF(($F164+0.5)&gt;(L$22),1,0)</f>
        <v>0</v>
      </c>
      <c r="M165" s="115">
        <f t="shared" ref="M165" si="549">IF(($F164+0.5)&gt;(M$22),1,0)</f>
        <v>0</v>
      </c>
      <c r="N165" s="115">
        <f t="shared" ref="N165" si="550">IF(($F164+0.5)&gt;(N$22),1,0)</f>
        <v>0</v>
      </c>
      <c r="O165" s="115">
        <f t="shared" ref="O165" si="551">IF(($F164+0.5)&gt;(O$22),1,0)</f>
        <v>1</v>
      </c>
      <c r="P165" s="115">
        <f t="shared" ref="P165" si="552">IF(($F164+0.5)&gt;(P$22),1,0)</f>
        <v>0</v>
      </c>
      <c r="Q165" s="115">
        <f t="shared" ref="Q165" si="553">IF(($F164+0.5)&gt;(Q$22),1,0)</f>
        <v>0</v>
      </c>
      <c r="R165" s="115">
        <f t="shared" ref="R165" si="554">IF(($F164+0.5)&gt;(R$22),1,0)</f>
        <v>0</v>
      </c>
      <c r="S165" s="115">
        <f t="shared" ref="S165" si="555">IF(($F164+0.5)&gt;(S$22),1,0)</f>
        <v>0</v>
      </c>
      <c r="T165" s="115">
        <f t="shared" ref="T165" si="556">IF(($F164+0.5)&gt;(T$22),1,0)</f>
        <v>0</v>
      </c>
      <c r="U165" s="115">
        <f t="shared" ref="U165" si="557">IF(($F164+0.5)&gt;(U$22),1,0)</f>
        <v>0</v>
      </c>
      <c r="V165" s="115">
        <f t="shared" ref="V165" si="558">IF(($F164+0.5)&gt;(V$22),1,0)</f>
        <v>0</v>
      </c>
      <c r="W165" s="115">
        <f t="shared" ref="W165" si="559">IF(($F164+0.5)&gt;(W$22),1,0)</f>
        <v>0</v>
      </c>
      <c r="X165" s="115">
        <f t="shared" ref="X165" si="560">IF(($F164+0.5)&gt;(X$22),1,0)</f>
        <v>1</v>
      </c>
      <c r="Y165" s="115">
        <f t="shared" ref="Y165" si="561">IF(($F164+0.5)&gt;(Y$22),1,0)</f>
        <v>0</v>
      </c>
      <c r="Z165" s="115">
        <f t="shared" ref="Z165" si="562">IF(($F164+0.5)&gt;(Z$22),1,0)</f>
        <v>0</v>
      </c>
      <c r="AA165" s="132">
        <f t="shared" ref="AA165" si="563">IF(($F164+0.5)&gt;(AA$22),1,0)</f>
        <v>0</v>
      </c>
      <c r="AB165" s="74"/>
      <c r="AC165" s="75"/>
      <c r="AD165" s="107"/>
      <c r="AE165" s="32"/>
    </row>
    <row r="166" spans="1:31" ht="15" customHeight="1" thickBot="1" x14ac:dyDescent="0.3">
      <c r="A166" s="240"/>
      <c r="B166" s="241"/>
      <c r="C166" s="217"/>
      <c r="D166" s="217"/>
      <c r="E166" s="226"/>
      <c r="F166" s="229"/>
      <c r="G166" s="194" t="s">
        <v>50</v>
      </c>
      <c r="H166" s="195"/>
      <c r="I166" s="195"/>
      <c r="J166" s="85">
        <f>J164-J165</f>
        <v>4</v>
      </c>
      <c r="K166" s="86">
        <f t="shared" ref="K166" si="564">K164-K165</f>
        <v>4</v>
      </c>
      <c r="L166" s="86">
        <f t="shared" ref="L166" si="565">L164-L165</f>
        <v>5</v>
      </c>
      <c r="M166" s="86">
        <f t="shared" ref="M166" si="566">M164-M165</f>
        <v>4</v>
      </c>
      <c r="N166" s="86">
        <f t="shared" ref="N166" si="567">N164-N165</f>
        <v>4</v>
      </c>
      <c r="O166" s="86">
        <f t="shared" ref="O166" si="568">O164-O165</f>
        <v>6</v>
      </c>
      <c r="P166" s="86">
        <f t="shared" ref="P166" si="569">P164-P165</f>
        <v>5</v>
      </c>
      <c r="Q166" s="86">
        <f t="shared" ref="Q166" si="570">Q164-Q165</f>
        <v>6</v>
      </c>
      <c r="R166" s="87">
        <f t="shared" ref="R166" si="571">R164-R165</f>
        <v>7</v>
      </c>
      <c r="S166" s="88">
        <f t="shared" ref="S166" si="572">S164-S165</f>
        <v>9</v>
      </c>
      <c r="T166" s="86">
        <f t="shared" ref="T166" si="573">T164-T165</f>
        <v>4</v>
      </c>
      <c r="U166" s="86">
        <f t="shared" ref="U166" si="574">U164-U165</f>
        <v>5</v>
      </c>
      <c r="V166" s="86">
        <f t="shared" ref="V166" si="575">V164-V165</f>
        <v>4</v>
      </c>
      <c r="W166" s="86">
        <f t="shared" ref="W166" si="576">W164-W165</f>
        <v>6</v>
      </c>
      <c r="X166" s="86">
        <f t="shared" ref="X166" si="577">X164-X165</f>
        <v>5</v>
      </c>
      <c r="Y166" s="86">
        <f t="shared" ref="Y166" si="578">Y164-Y165</f>
        <v>4</v>
      </c>
      <c r="Z166" s="86">
        <f t="shared" ref="Z166" si="579">Z164-Z165</f>
        <v>9</v>
      </c>
      <c r="AA166" s="87">
        <f t="shared" ref="AA166" si="580">AA164-AA165</f>
        <v>5</v>
      </c>
      <c r="AB166" s="94"/>
      <c r="AC166" s="58"/>
      <c r="AD166" s="107"/>
      <c r="AE166" s="32"/>
    </row>
    <row r="167" spans="1:31" ht="15.75" customHeight="1" thickBot="1" x14ac:dyDescent="0.3">
      <c r="A167" s="242"/>
      <c r="B167" s="243"/>
      <c r="C167" s="218"/>
      <c r="D167" s="218"/>
      <c r="E167" s="227"/>
      <c r="F167" s="230"/>
      <c r="G167" s="196" t="s">
        <v>26</v>
      </c>
      <c r="H167" s="197"/>
      <c r="I167" s="197"/>
      <c r="J167" s="117">
        <f>'E9'!B25</f>
        <v>6</v>
      </c>
      <c r="K167" s="117">
        <f>'E9'!C25</f>
        <v>4</v>
      </c>
      <c r="L167" s="117">
        <f>'E9'!D25</f>
        <v>6</v>
      </c>
      <c r="M167" s="117">
        <f>'E9'!E25</f>
        <v>6</v>
      </c>
      <c r="N167" s="117">
        <f>'E9'!F25</f>
        <v>2</v>
      </c>
      <c r="O167" s="117">
        <f>'E9'!G25</f>
        <v>4</v>
      </c>
      <c r="P167" s="117">
        <f>'E9'!H25</f>
        <v>3</v>
      </c>
      <c r="Q167" s="117">
        <f>'E9'!I25</f>
        <v>3</v>
      </c>
      <c r="R167" s="117">
        <f>'E9'!J25</f>
        <v>2</v>
      </c>
      <c r="S167" s="117">
        <f>'E9'!K25</f>
        <v>0</v>
      </c>
      <c r="T167" s="117">
        <f>'E9'!L25</f>
        <v>3</v>
      </c>
      <c r="U167" s="117">
        <f>'E9'!M25</f>
        <v>3</v>
      </c>
      <c r="V167" s="117">
        <f>'E9'!N25</f>
        <v>5</v>
      </c>
      <c r="W167" s="117">
        <f>'E9'!O25</f>
        <v>2</v>
      </c>
      <c r="X167" s="117">
        <f>'E9'!P25</f>
        <v>6</v>
      </c>
      <c r="Y167" s="117">
        <f>'E9'!Q25</f>
        <v>4</v>
      </c>
      <c r="Z167" s="117">
        <f>'E9'!R25</f>
        <v>0</v>
      </c>
      <c r="AA167" s="117">
        <f>'E9'!S25</f>
        <v>3</v>
      </c>
      <c r="AB167" s="127">
        <f>SUM(J167:AA167)</f>
        <v>62</v>
      </c>
      <c r="AC167" s="60">
        <f>IFERROR(RANK(AB167,AB167:AB179,4),0)</f>
        <v>3</v>
      </c>
      <c r="AD167" s="108"/>
      <c r="AE167" s="32"/>
    </row>
    <row r="168" spans="1:31" ht="15.75" customHeight="1" thickBot="1" x14ac:dyDescent="0.3">
      <c r="A168" s="219" t="s">
        <v>41</v>
      </c>
      <c r="B168" s="220"/>
      <c r="C168" s="216" t="s">
        <v>78</v>
      </c>
      <c r="D168" s="216">
        <v>15.7</v>
      </c>
      <c r="E168" s="225">
        <f t="shared" ref="E168:E179" si="581">ROUND($D168*($AI$26/113)+($AI$25-$AI$24),0)</f>
        <v>15</v>
      </c>
      <c r="F168" s="228">
        <f t="shared" ref="F168" si="582">E168-$E$180</f>
        <v>0</v>
      </c>
      <c r="G168" s="98" t="s">
        <v>0</v>
      </c>
      <c r="H168" s="79">
        <v>656547677</v>
      </c>
      <c r="I168" s="66">
        <v>845668455</v>
      </c>
      <c r="J168" s="84" t="str">
        <f>MID($H168,J$23,1)</f>
        <v>6</v>
      </c>
      <c r="K168" s="116" t="str">
        <f t="shared" ref="K168:R168" si="583">MID($H168,K$23,1)</f>
        <v>5</v>
      </c>
      <c r="L168" s="116" t="str">
        <f t="shared" si="583"/>
        <v>6</v>
      </c>
      <c r="M168" s="116" t="str">
        <f t="shared" si="583"/>
        <v>5</v>
      </c>
      <c r="N168" s="116" t="str">
        <f t="shared" si="583"/>
        <v>4</v>
      </c>
      <c r="O168" s="116" t="str">
        <f t="shared" si="583"/>
        <v>7</v>
      </c>
      <c r="P168" s="116" t="str">
        <f t="shared" si="583"/>
        <v>6</v>
      </c>
      <c r="Q168" s="116" t="str">
        <f t="shared" si="583"/>
        <v>7</v>
      </c>
      <c r="R168" s="133" t="str">
        <f t="shared" si="583"/>
        <v>7</v>
      </c>
      <c r="S168" s="135" t="str">
        <f>MID($I168,J$23,1)</f>
        <v>8</v>
      </c>
      <c r="T168" s="116" t="str">
        <f t="shared" ref="T168" si="584">MID($I168,K$23,1)</f>
        <v>4</v>
      </c>
      <c r="U168" s="116" t="str">
        <f t="shared" ref="U168" si="585">MID($I168,L$23,1)</f>
        <v>5</v>
      </c>
      <c r="V168" s="116" t="str">
        <f t="shared" ref="V168" si="586">MID($I168,M$23,1)</f>
        <v>6</v>
      </c>
      <c r="W168" s="116" t="str">
        <f t="shared" ref="W168" si="587">MID($I168,N$23,1)</f>
        <v>6</v>
      </c>
      <c r="X168" s="116" t="str">
        <f t="shared" ref="X168" si="588">MID($I168,O$23,1)</f>
        <v>8</v>
      </c>
      <c r="Y168" s="116" t="str">
        <f t="shared" ref="Y168" si="589">MID($I168,P$23,1)</f>
        <v>4</v>
      </c>
      <c r="Z168" s="116" t="str">
        <f t="shared" ref="Z168" si="590">MID($I168,Q$23,1)</f>
        <v>5</v>
      </c>
      <c r="AA168" s="133" t="str">
        <f t="shared" ref="AA168" si="591">MID($I168,R$23,1)</f>
        <v>5</v>
      </c>
      <c r="AB168" s="114"/>
      <c r="AC168" s="104"/>
      <c r="AD168" s="106">
        <f>J168+K168+L168+M168+N168+O168+P168+Q168+R168+S168+T168+U168+V168+W168+X168+Y168+Z168+AA168</f>
        <v>104</v>
      </c>
      <c r="AE168" s="32"/>
    </row>
    <row r="169" spans="1:31" ht="15.75" customHeight="1" thickBot="1" x14ac:dyDescent="0.3">
      <c r="A169" s="221"/>
      <c r="B169" s="222"/>
      <c r="C169" s="217"/>
      <c r="D169" s="217"/>
      <c r="E169" s="226"/>
      <c r="F169" s="229"/>
      <c r="G169" s="236" t="s">
        <v>53</v>
      </c>
      <c r="H169" s="237"/>
      <c r="I169" s="237"/>
      <c r="J169" s="131">
        <f>IF(($F168+0.5)&gt;(J$22),1,0)</f>
        <v>0</v>
      </c>
      <c r="K169" s="115">
        <f t="shared" ref="K169" si="592">IF(($F168+0.5)&gt;(K$22),1,0)</f>
        <v>0</v>
      </c>
      <c r="L169" s="115">
        <f t="shared" ref="L169" si="593">IF(($F168+0.5)&gt;(L$22),1,0)</f>
        <v>0</v>
      </c>
      <c r="M169" s="115">
        <f t="shared" ref="M169" si="594">IF(($F168+0.5)&gt;(M$22),1,0)</f>
        <v>0</v>
      </c>
      <c r="N169" s="115">
        <f t="shared" ref="N169" si="595">IF(($F168+0.5)&gt;(N$22),1,0)</f>
        <v>0</v>
      </c>
      <c r="O169" s="115">
        <f t="shared" ref="O169" si="596">IF(($F168+0.5)&gt;(O$22),1,0)</f>
        <v>0</v>
      </c>
      <c r="P169" s="115">
        <f t="shared" ref="P169" si="597">IF(($F168+0.5)&gt;(P$22),1,0)</f>
        <v>0</v>
      </c>
      <c r="Q169" s="115">
        <f t="shared" ref="Q169" si="598">IF(($F168+0.5)&gt;(Q$22),1,0)</f>
        <v>0</v>
      </c>
      <c r="R169" s="115">
        <f t="shared" ref="R169" si="599">IF(($F168+0.5)&gt;(R$22),1,0)</f>
        <v>0</v>
      </c>
      <c r="S169" s="115">
        <f t="shared" ref="S169" si="600">IF(($F168+0.5)&gt;(S$22),1,0)</f>
        <v>0</v>
      </c>
      <c r="T169" s="115">
        <f t="shared" ref="T169" si="601">IF(($F168+0.5)&gt;(T$22),1,0)</f>
        <v>0</v>
      </c>
      <c r="U169" s="115">
        <f t="shared" ref="U169" si="602">IF(($F168+0.5)&gt;(U$22),1,0)</f>
        <v>0</v>
      </c>
      <c r="V169" s="115">
        <f t="shared" ref="V169" si="603">IF(($F168+0.5)&gt;(V$22),1,0)</f>
        <v>0</v>
      </c>
      <c r="W169" s="115">
        <f t="shared" ref="W169" si="604">IF(($F168+0.5)&gt;(W$22),1,0)</f>
        <v>0</v>
      </c>
      <c r="X169" s="115">
        <f t="shared" ref="X169" si="605">IF(($F168+0.5)&gt;(X$22),1,0)</f>
        <v>0</v>
      </c>
      <c r="Y169" s="115">
        <f t="shared" ref="Y169" si="606">IF(($F168+0.5)&gt;(Y$22),1,0)</f>
        <v>0</v>
      </c>
      <c r="Z169" s="115">
        <f t="shared" ref="Z169" si="607">IF(($F168+0.5)&gt;(Z$22),1,0)</f>
        <v>0</v>
      </c>
      <c r="AA169" s="132">
        <f t="shared" ref="AA169" si="608">IF(($F168+0.5)&gt;(AA$22),1,0)</f>
        <v>0</v>
      </c>
      <c r="AB169" s="95"/>
      <c r="AC169" s="96"/>
      <c r="AD169" s="107"/>
      <c r="AE169" s="32"/>
    </row>
    <row r="170" spans="1:31" ht="15.75" customHeight="1" thickBot="1" x14ac:dyDescent="0.3">
      <c r="A170" s="221"/>
      <c r="B170" s="222"/>
      <c r="C170" s="217"/>
      <c r="D170" s="217"/>
      <c r="E170" s="226"/>
      <c r="F170" s="229"/>
      <c r="G170" s="198" t="s">
        <v>50</v>
      </c>
      <c r="H170" s="199"/>
      <c r="I170" s="199"/>
      <c r="J170" s="85">
        <f>J168-J169</f>
        <v>6</v>
      </c>
      <c r="K170" s="86">
        <f t="shared" ref="K170" si="609">K168-K169</f>
        <v>5</v>
      </c>
      <c r="L170" s="86">
        <f t="shared" ref="L170" si="610">L168-L169</f>
        <v>6</v>
      </c>
      <c r="M170" s="86">
        <f t="shared" ref="M170" si="611">M168-M169</f>
        <v>5</v>
      </c>
      <c r="N170" s="86">
        <f t="shared" ref="N170" si="612">N168-N169</f>
        <v>4</v>
      </c>
      <c r="O170" s="86">
        <f t="shared" ref="O170" si="613">O168-O169</f>
        <v>7</v>
      </c>
      <c r="P170" s="86">
        <f t="shared" ref="P170" si="614">P168-P169</f>
        <v>6</v>
      </c>
      <c r="Q170" s="86">
        <f t="shared" ref="Q170" si="615">Q168-Q169</f>
        <v>7</v>
      </c>
      <c r="R170" s="87">
        <f t="shared" ref="R170" si="616">R168-R169</f>
        <v>7</v>
      </c>
      <c r="S170" s="88">
        <f t="shared" ref="S170" si="617">S168-S169</f>
        <v>8</v>
      </c>
      <c r="T170" s="86">
        <f t="shared" ref="T170" si="618">T168-T169</f>
        <v>4</v>
      </c>
      <c r="U170" s="86">
        <f t="shared" ref="U170" si="619">U168-U169</f>
        <v>5</v>
      </c>
      <c r="V170" s="86">
        <f t="shared" ref="V170" si="620">V168-V169</f>
        <v>6</v>
      </c>
      <c r="W170" s="86">
        <f t="shared" ref="W170" si="621">W168-W169</f>
        <v>6</v>
      </c>
      <c r="X170" s="86">
        <f t="shared" ref="X170" si="622">X168-X169</f>
        <v>8</v>
      </c>
      <c r="Y170" s="86">
        <f t="shared" ref="Y170" si="623">Y168-Y169</f>
        <v>4</v>
      </c>
      <c r="Z170" s="86">
        <f t="shared" ref="Z170" si="624">Z168-Z169</f>
        <v>5</v>
      </c>
      <c r="AA170" s="87">
        <f t="shared" ref="AA170" si="625">AA168-AA169</f>
        <v>5</v>
      </c>
      <c r="AB170" s="97"/>
      <c r="AC170" s="58"/>
      <c r="AD170" s="107"/>
      <c r="AE170" s="32"/>
    </row>
    <row r="171" spans="1:31" ht="15.75" customHeight="1" thickBot="1" x14ac:dyDescent="0.3">
      <c r="A171" s="223"/>
      <c r="B171" s="224"/>
      <c r="C171" s="218"/>
      <c r="D171" s="218"/>
      <c r="E171" s="227"/>
      <c r="F171" s="230"/>
      <c r="G171" s="200" t="s">
        <v>26</v>
      </c>
      <c r="H171" s="201"/>
      <c r="I171" s="201"/>
      <c r="J171" s="121">
        <f>'E9'!B26</f>
        <v>3</v>
      </c>
      <c r="K171" s="121">
        <f>'E9'!C26</f>
        <v>2</v>
      </c>
      <c r="L171" s="121">
        <f>'E9'!D26</f>
        <v>3</v>
      </c>
      <c r="M171" s="121">
        <f>'E9'!E26</f>
        <v>4</v>
      </c>
      <c r="N171" s="121">
        <f>'E9'!F26</f>
        <v>2</v>
      </c>
      <c r="O171" s="121">
        <f>'E9'!G26</f>
        <v>2</v>
      </c>
      <c r="P171" s="121">
        <f>'E9'!H26</f>
        <v>0</v>
      </c>
      <c r="Q171" s="121">
        <f>'E9'!I26</f>
        <v>0</v>
      </c>
      <c r="R171" s="121">
        <f>'E9'!J26</f>
        <v>2</v>
      </c>
      <c r="S171" s="121">
        <f>'E9'!K26</f>
        <v>3</v>
      </c>
      <c r="T171" s="121">
        <f>'E9'!L26</f>
        <v>3</v>
      </c>
      <c r="U171" s="121">
        <f>'E9'!M26</f>
        <v>3</v>
      </c>
      <c r="V171" s="121">
        <f>'E9'!N26</f>
        <v>2</v>
      </c>
      <c r="W171" s="121">
        <f>'E9'!O26</f>
        <v>2</v>
      </c>
      <c r="X171" s="121">
        <f>'E9'!P26</f>
        <v>1</v>
      </c>
      <c r="Y171" s="121">
        <f>'E9'!Q26</f>
        <v>4</v>
      </c>
      <c r="Z171" s="121">
        <f>'E9'!R26</f>
        <v>4</v>
      </c>
      <c r="AA171" s="121">
        <f>'E9'!S26</f>
        <v>3</v>
      </c>
      <c r="AB171" s="127">
        <f>SUM(J171:AA171)</f>
        <v>43</v>
      </c>
      <c r="AC171" s="60">
        <f>IFERROR(RANK(AB171,AB167:AB179,4),0)</f>
        <v>1</v>
      </c>
      <c r="AD171" s="108"/>
      <c r="AE171" s="32"/>
    </row>
    <row r="172" spans="1:31" ht="15.75" customHeight="1" thickBot="1" x14ac:dyDescent="0.3">
      <c r="A172" s="254" t="s">
        <v>42</v>
      </c>
      <c r="B172" s="255"/>
      <c r="C172" s="216" t="s">
        <v>79</v>
      </c>
      <c r="D172" s="216">
        <v>17.899999999999999</v>
      </c>
      <c r="E172" s="225">
        <f t="shared" ref="E172:E179" si="626">ROUND($D172*($AI$26/113)+($AI$25-$AI$24),0)</f>
        <v>17</v>
      </c>
      <c r="F172" s="228">
        <f t="shared" ref="F172" si="627">E172-$E$180</f>
        <v>2</v>
      </c>
      <c r="G172" s="99" t="s">
        <v>0</v>
      </c>
      <c r="H172" s="93">
        <v>947738467</v>
      </c>
      <c r="I172" s="92">
        <v>636757556</v>
      </c>
      <c r="J172" s="84" t="str">
        <f>MID($H172,J$23,1)</f>
        <v>9</v>
      </c>
      <c r="K172" s="116" t="str">
        <f t="shared" ref="K172:R172" si="628">MID($H172,K$23,1)</f>
        <v>4</v>
      </c>
      <c r="L172" s="116" t="str">
        <f t="shared" si="628"/>
        <v>7</v>
      </c>
      <c r="M172" s="116" t="str">
        <f t="shared" si="628"/>
        <v>7</v>
      </c>
      <c r="N172" s="116" t="str">
        <f t="shared" si="628"/>
        <v>3</v>
      </c>
      <c r="O172" s="116" t="str">
        <f t="shared" si="628"/>
        <v>8</v>
      </c>
      <c r="P172" s="116" t="str">
        <f t="shared" si="628"/>
        <v>4</v>
      </c>
      <c r="Q172" s="116" t="str">
        <f t="shared" si="628"/>
        <v>6</v>
      </c>
      <c r="R172" s="133" t="str">
        <f t="shared" si="628"/>
        <v>7</v>
      </c>
      <c r="S172" s="135" t="str">
        <f>MID($I172,J$23,1)</f>
        <v>6</v>
      </c>
      <c r="T172" s="116" t="str">
        <f t="shared" ref="T172" si="629">MID($I172,K$23,1)</f>
        <v>3</v>
      </c>
      <c r="U172" s="116" t="str">
        <f t="shared" ref="U172" si="630">MID($I172,L$23,1)</f>
        <v>6</v>
      </c>
      <c r="V172" s="116" t="str">
        <f t="shared" ref="V172" si="631">MID($I172,M$23,1)</f>
        <v>7</v>
      </c>
      <c r="W172" s="116" t="str">
        <f t="shared" ref="W172" si="632">MID($I172,N$23,1)</f>
        <v>5</v>
      </c>
      <c r="X172" s="116" t="str">
        <f t="shared" ref="X172" si="633">MID($I172,O$23,1)</f>
        <v>7</v>
      </c>
      <c r="Y172" s="116" t="str">
        <f t="shared" ref="Y172" si="634">MID($I172,P$23,1)</f>
        <v>5</v>
      </c>
      <c r="Z172" s="116" t="str">
        <f t="shared" ref="Z172" si="635">MID($I172,Q$23,1)</f>
        <v>5</v>
      </c>
      <c r="AA172" s="133" t="str">
        <f t="shared" ref="AA172" si="636">MID($I172,R$23,1)</f>
        <v>6</v>
      </c>
      <c r="AB172" s="114"/>
      <c r="AC172" s="104"/>
      <c r="AD172" s="106">
        <f>J172+K172+L172+M172+N172+O172+P172+Q172+R172+S172+T172+U172+V172+W172+X172+Y172+Z172+AA172</f>
        <v>105</v>
      </c>
      <c r="AE172" s="32"/>
    </row>
    <row r="173" spans="1:31" ht="15.75" customHeight="1" thickBot="1" x14ac:dyDescent="0.3">
      <c r="A173" s="256"/>
      <c r="B173" s="257"/>
      <c r="C173" s="217"/>
      <c r="D173" s="217"/>
      <c r="E173" s="226"/>
      <c r="F173" s="229"/>
      <c r="G173" s="231" t="s">
        <v>53</v>
      </c>
      <c r="H173" s="232"/>
      <c r="I173" s="232"/>
      <c r="J173" s="131">
        <f>IF(($F172+0.5)&gt;(J$22),1,0)</f>
        <v>0</v>
      </c>
      <c r="K173" s="115">
        <f t="shared" ref="K173" si="637">IF(($F172+0.5)&gt;(K$22),1,0)</f>
        <v>0</v>
      </c>
      <c r="L173" s="115">
        <f t="shared" ref="L173" si="638">IF(($F172+0.5)&gt;(L$22),1,0)</f>
        <v>0</v>
      </c>
      <c r="M173" s="115">
        <f t="shared" ref="M173" si="639">IF(($F172+0.5)&gt;(M$22),1,0)</f>
        <v>0</v>
      </c>
      <c r="N173" s="115">
        <f t="shared" ref="N173" si="640">IF(($F172+0.5)&gt;(N$22),1,0)</f>
        <v>0</v>
      </c>
      <c r="O173" s="115">
        <f t="shared" ref="O173" si="641">IF(($F172+0.5)&gt;(O$22),1,0)</f>
        <v>1</v>
      </c>
      <c r="P173" s="115">
        <f t="shared" ref="P173" si="642">IF(($F172+0.5)&gt;(P$22),1,0)</f>
        <v>0</v>
      </c>
      <c r="Q173" s="115">
        <f t="shared" ref="Q173" si="643">IF(($F172+0.5)&gt;(Q$22),1,0)</f>
        <v>0</v>
      </c>
      <c r="R173" s="115">
        <f t="shared" ref="R173" si="644">IF(($F172+0.5)&gt;(R$22),1,0)</f>
        <v>0</v>
      </c>
      <c r="S173" s="115">
        <f t="shared" ref="S173" si="645">IF(($F172+0.5)&gt;(S$22),1,0)</f>
        <v>0</v>
      </c>
      <c r="T173" s="115">
        <f t="shared" ref="T173" si="646">IF(($F172+0.5)&gt;(T$22),1,0)</f>
        <v>0</v>
      </c>
      <c r="U173" s="115">
        <f t="shared" ref="U173" si="647">IF(($F172+0.5)&gt;(U$22),1,0)</f>
        <v>0</v>
      </c>
      <c r="V173" s="115">
        <f t="shared" ref="V173" si="648">IF(($F172+0.5)&gt;(V$22),1,0)</f>
        <v>0</v>
      </c>
      <c r="W173" s="115">
        <f t="shared" ref="W173" si="649">IF(($F172+0.5)&gt;(W$22),1,0)</f>
        <v>0</v>
      </c>
      <c r="X173" s="115">
        <f t="shared" ref="X173" si="650">IF(($F172+0.5)&gt;(X$22),1,0)</f>
        <v>1</v>
      </c>
      <c r="Y173" s="115">
        <f t="shared" ref="Y173" si="651">IF(($F172+0.5)&gt;(Y$22),1,0)</f>
        <v>0</v>
      </c>
      <c r="Z173" s="115">
        <f t="shared" ref="Z173" si="652">IF(($F172+0.5)&gt;(Z$22),1,0)</f>
        <v>0</v>
      </c>
      <c r="AA173" s="132">
        <f t="shared" ref="AA173" si="653">IF(($F172+0.5)&gt;(AA$22),1,0)</f>
        <v>0</v>
      </c>
      <c r="AB173" s="95"/>
      <c r="AC173" s="96"/>
      <c r="AD173" s="107"/>
      <c r="AE173" s="32"/>
    </row>
    <row r="174" spans="1:31" ht="15.75" customHeight="1" thickBot="1" x14ac:dyDescent="0.3">
      <c r="A174" s="256"/>
      <c r="B174" s="257"/>
      <c r="C174" s="217"/>
      <c r="D174" s="217"/>
      <c r="E174" s="226"/>
      <c r="F174" s="229"/>
      <c r="G174" s="202" t="s">
        <v>50</v>
      </c>
      <c r="H174" s="203"/>
      <c r="I174" s="203"/>
      <c r="J174" s="85">
        <f>J172-J173</f>
        <v>9</v>
      </c>
      <c r="K174" s="86">
        <f t="shared" ref="K174" si="654">K172-K173</f>
        <v>4</v>
      </c>
      <c r="L174" s="86">
        <f t="shared" ref="L174" si="655">L172-L173</f>
        <v>7</v>
      </c>
      <c r="M174" s="86">
        <f t="shared" ref="M174" si="656">M172-M173</f>
        <v>7</v>
      </c>
      <c r="N174" s="86">
        <f t="shared" ref="N174" si="657">N172-N173</f>
        <v>3</v>
      </c>
      <c r="O174" s="86">
        <f t="shared" ref="O174" si="658">O172-O173</f>
        <v>7</v>
      </c>
      <c r="P174" s="86">
        <f t="shared" ref="P174" si="659">P172-P173</f>
        <v>4</v>
      </c>
      <c r="Q174" s="86">
        <f t="shared" ref="Q174" si="660">Q172-Q173</f>
        <v>6</v>
      </c>
      <c r="R174" s="87">
        <f t="shared" ref="R174" si="661">R172-R173</f>
        <v>7</v>
      </c>
      <c r="S174" s="88">
        <f t="shared" ref="S174" si="662">S172-S173</f>
        <v>6</v>
      </c>
      <c r="T174" s="86">
        <f t="shared" ref="T174" si="663">T172-T173</f>
        <v>3</v>
      </c>
      <c r="U174" s="86">
        <f t="shared" ref="U174" si="664">U172-U173</f>
        <v>6</v>
      </c>
      <c r="V174" s="86">
        <f t="shared" ref="V174" si="665">V172-V173</f>
        <v>7</v>
      </c>
      <c r="W174" s="86">
        <f t="shared" ref="W174" si="666">W172-W173</f>
        <v>5</v>
      </c>
      <c r="X174" s="86">
        <f t="shared" ref="X174" si="667">X172-X173</f>
        <v>6</v>
      </c>
      <c r="Y174" s="86">
        <f t="shared" ref="Y174" si="668">Y172-Y173</f>
        <v>5</v>
      </c>
      <c r="Z174" s="86">
        <f t="shared" ref="Z174" si="669">Z172-Z173</f>
        <v>5</v>
      </c>
      <c r="AA174" s="87">
        <f t="shared" ref="AA174" si="670">AA172-AA173</f>
        <v>6</v>
      </c>
      <c r="AB174" s="97"/>
      <c r="AC174" s="58"/>
      <c r="AD174" s="107"/>
      <c r="AE174" s="32"/>
    </row>
    <row r="175" spans="1:31" ht="15.75" customHeight="1" thickBot="1" x14ac:dyDescent="0.3">
      <c r="A175" s="258"/>
      <c r="B175" s="259"/>
      <c r="C175" s="218"/>
      <c r="D175" s="218"/>
      <c r="E175" s="227"/>
      <c r="F175" s="230"/>
      <c r="G175" s="204" t="s">
        <v>26</v>
      </c>
      <c r="H175" s="205"/>
      <c r="I175" s="205"/>
      <c r="J175" s="123">
        <f>'E9'!B27</f>
        <v>0</v>
      </c>
      <c r="K175" s="123">
        <f>'E9'!C27</f>
        <v>4</v>
      </c>
      <c r="L175" s="123">
        <f>'E9'!D27</f>
        <v>0</v>
      </c>
      <c r="M175" s="123">
        <f>'E9'!E27</f>
        <v>0</v>
      </c>
      <c r="N175" s="123">
        <f>'E9'!F27</f>
        <v>4</v>
      </c>
      <c r="O175" s="123">
        <f>'E9'!G27</f>
        <v>2</v>
      </c>
      <c r="P175" s="123">
        <f>'E9'!H27</f>
        <v>6</v>
      </c>
      <c r="Q175" s="123">
        <f>'E9'!I27</f>
        <v>3</v>
      </c>
      <c r="R175" s="123">
        <f>'E9'!J27</f>
        <v>2</v>
      </c>
      <c r="S175" s="123">
        <f>'E9'!K27</f>
        <v>6</v>
      </c>
      <c r="T175" s="123">
        <f>'E9'!L27</f>
        <v>6</v>
      </c>
      <c r="U175" s="123">
        <f>'E9'!M27</f>
        <v>0</v>
      </c>
      <c r="V175" s="123">
        <f>'E9'!N27</f>
        <v>0</v>
      </c>
      <c r="W175" s="123">
        <f>'E9'!O27</f>
        <v>4</v>
      </c>
      <c r="X175" s="123">
        <f>'E9'!P27</f>
        <v>4</v>
      </c>
      <c r="Y175" s="123">
        <f>'E9'!Q27</f>
        <v>2</v>
      </c>
      <c r="Z175" s="123">
        <f>'E9'!R27</f>
        <v>4</v>
      </c>
      <c r="AA175" s="123">
        <f>'E9'!S27</f>
        <v>0</v>
      </c>
      <c r="AB175" s="127">
        <f>SUM(J175:AA175)</f>
        <v>47</v>
      </c>
      <c r="AC175" s="60">
        <f>IFERROR(RANK(AB175,AB167:AB179,4),0)</f>
        <v>2</v>
      </c>
      <c r="AD175" s="108"/>
      <c r="AE175" s="32"/>
    </row>
    <row r="176" spans="1:31" ht="15.75" customHeight="1" thickBot="1" x14ac:dyDescent="0.3">
      <c r="A176" s="210" t="s">
        <v>43</v>
      </c>
      <c r="B176" s="211"/>
      <c r="C176" s="260" t="s">
        <v>101</v>
      </c>
      <c r="D176" s="260">
        <v>24.2</v>
      </c>
      <c r="E176" s="225">
        <f t="shared" ref="E176:E179" si="671">ROUND($D176*($AI$26/113)+($AI$25-$AI$24),0)</f>
        <v>24</v>
      </c>
      <c r="F176" s="228">
        <f t="shared" ref="F176" si="672">E176-$E$180</f>
        <v>9</v>
      </c>
      <c r="G176" s="100" t="s">
        <v>0</v>
      </c>
      <c r="H176" s="79">
        <v>757647555</v>
      </c>
      <c r="I176" s="66">
        <v>954459564</v>
      </c>
      <c r="J176" s="84" t="str">
        <f>MID($H176,J$23,1)</f>
        <v>7</v>
      </c>
      <c r="K176" s="116" t="str">
        <f t="shared" ref="K176:R176" si="673">MID($H176,K$23,1)</f>
        <v>5</v>
      </c>
      <c r="L176" s="116" t="str">
        <f t="shared" si="673"/>
        <v>7</v>
      </c>
      <c r="M176" s="116" t="str">
        <f t="shared" si="673"/>
        <v>6</v>
      </c>
      <c r="N176" s="116" t="str">
        <f t="shared" si="673"/>
        <v>4</v>
      </c>
      <c r="O176" s="116" t="str">
        <f t="shared" si="673"/>
        <v>7</v>
      </c>
      <c r="P176" s="116" t="str">
        <f t="shared" si="673"/>
        <v>5</v>
      </c>
      <c r="Q176" s="116" t="str">
        <f t="shared" si="673"/>
        <v>5</v>
      </c>
      <c r="R176" s="133" t="str">
        <f t="shared" si="673"/>
        <v>5</v>
      </c>
      <c r="S176" s="135" t="str">
        <f>MID($I176,J$23,1)</f>
        <v>9</v>
      </c>
      <c r="T176" s="116" t="str">
        <f t="shared" ref="T176" si="674">MID($I176,K$23,1)</f>
        <v>5</v>
      </c>
      <c r="U176" s="116" t="str">
        <f t="shared" ref="U176" si="675">MID($I176,L$23,1)</f>
        <v>4</v>
      </c>
      <c r="V176" s="116" t="str">
        <f t="shared" ref="V176" si="676">MID($I176,M$23,1)</f>
        <v>4</v>
      </c>
      <c r="W176" s="116" t="str">
        <f t="shared" ref="W176" si="677">MID($I176,N$23,1)</f>
        <v>5</v>
      </c>
      <c r="X176" s="116" t="str">
        <f t="shared" ref="X176" si="678">MID($I176,O$23,1)</f>
        <v>9</v>
      </c>
      <c r="Y176" s="116" t="str">
        <f t="shared" ref="Y176" si="679">MID($I176,P$23,1)</f>
        <v>5</v>
      </c>
      <c r="Z176" s="116" t="str">
        <f t="shared" ref="Z176" si="680">MID($I176,Q$23,1)</f>
        <v>6</v>
      </c>
      <c r="AA176" s="133" t="str">
        <f t="shared" ref="AA176" si="681">MID($I176,R$23,1)</f>
        <v>4</v>
      </c>
      <c r="AB176" s="114"/>
      <c r="AC176" s="104"/>
      <c r="AD176" s="106">
        <f>J176+K176+L176+M176+N176+O176+P176+Q176+R176+S176+T176+U176+V176+W176+X176+Y176+Z176+AA176</f>
        <v>102</v>
      </c>
      <c r="AE176" s="32"/>
    </row>
    <row r="177" spans="1:31" ht="15.75" customHeight="1" thickBot="1" x14ac:dyDescent="0.3">
      <c r="A177" s="212"/>
      <c r="B177" s="213"/>
      <c r="C177" s="261"/>
      <c r="D177" s="261"/>
      <c r="E177" s="226"/>
      <c r="F177" s="229"/>
      <c r="G177" s="246" t="s">
        <v>53</v>
      </c>
      <c r="H177" s="247"/>
      <c r="I177" s="247"/>
      <c r="J177" s="131">
        <f>IF(($F176+0.5)&gt;(J$22),1,0)</f>
        <v>1</v>
      </c>
      <c r="K177" s="115">
        <f t="shared" ref="K177" si="682">IF(($F176+0.5)&gt;(K$22),1,0)</f>
        <v>0</v>
      </c>
      <c r="L177" s="115">
        <f t="shared" ref="L177" si="683">IF(($F176+0.5)&gt;(L$22),1,0)</f>
        <v>1</v>
      </c>
      <c r="M177" s="115">
        <f t="shared" ref="M177" si="684">IF(($F176+0.5)&gt;(M$22),1,0)</f>
        <v>0</v>
      </c>
      <c r="N177" s="115">
        <f t="shared" ref="N177" si="685">IF(($F176+0.5)&gt;(N$22),1,0)</f>
        <v>1</v>
      </c>
      <c r="O177" s="115">
        <f t="shared" ref="O177" si="686">IF(($F176+0.5)&gt;(O$22),1,0)</f>
        <v>1</v>
      </c>
      <c r="P177" s="115">
        <f t="shared" ref="P177" si="687">IF(($F176+0.5)&gt;(P$22),1,0)</f>
        <v>0</v>
      </c>
      <c r="Q177" s="115">
        <f t="shared" ref="Q177" si="688">IF(($F176+0.5)&gt;(Q$22),1,0)</f>
        <v>1</v>
      </c>
      <c r="R177" s="115">
        <f t="shared" ref="R177" si="689">IF(($F176+0.5)&gt;(R$22),1,0)</f>
        <v>0</v>
      </c>
      <c r="S177" s="115">
        <f t="shared" ref="S177" si="690">IF(($F176+0.5)&gt;(S$22),1,0)</f>
        <v>1</v>
      </c>
      <c r="T177" s="115">
        <f t="shared" ref="T177" si="691">IF(($F176+0.5)&gt;(T$22),1,0)</f>
        <v>0</v>
      </c>
      <c r="U177" s="115">
        <f t="shared" ref="U177" si="692">IF(($F176+0.5)&gt;(U$22),1,0)</f>
        <v>1</v>
      </c>
      <c r="V177" s="115">
        <f t="shared" ref="V177" si="693">IF(($F176+0.5)&gt;(V$22),1,0)</f>
        <v>0</v>
      </c>
      <c r="W177" s="115">
        <f t="shared" ref="W177" si="694">IF(($F176+0.5)&gt;(W$22),1,0)</f>
        <v>0</v>
      </c>
      <c r="X177" s="115">
        <f t="shared" ref="X177" si="695">IF(($F176+0.5)&gt;(X$22),1,0)</f>
        <v>1</v>
      </c>
      <c r="Y177" s="115">
        <f t="shared" ref="Y177" si="696">IF(($F176+0.5)&gt;(Y$22),1,0)</f>
        <v>0</v>
      </c>
      <c r="Z177" s="115">
        <f t="shared" ref="Z177" si="697">IF(($F176+0.5)&gt;(Z$22),1,0)</f>
        <v>1</v>
      </c>
      <c r="AA177" s="132">
        <f t="shared" ref="AA177" si="698">IF(($F176+0.5)&gt;(AA$22),1,0)</f>
        <v>0</v>
      </c>
      <c r="AB177" s="95"/>
      <c r="AC177" s="96"/>
      <c r="AD177" s="107"/>
      <c r="AE177" s="32"/>
    </row>
    <row r="178" spans="1:31" ht="15.75" customHeight="1" thickBot="1" x14ac:dyDescent="0.3">
      <c r="A178" s="212"/>
      <c r="B178" s="213"/>
      <c r="C178" s="261"/>
      <c r="D178" s="261"/>
      <c r="E178" s="226"/>
      <c r="F178" s="229"/>
      <c r="G178" s="248" t="s">
        <v>50</v>
      </c>
      <c r="H178" s="249"/>
      <c r="I178" s="249"/>
      <c r="J178" s="85">
        <f>J176-J177</f>
        <v>6</v>
      </c>
      <c r="K178" s="86">
        <f t="shared" ref="K178" si="699">K176-K177</f>
        <v>5</v>
      </c>
      <c r="L178" s="86">
        <f t="shared" ref="L178" si="700">L176-L177</f>
        <v>6</v>
      </c>
      <c r="M178" s="86">
        <f t="shared" ref="M178" si="701">M176-M177</f>
        <v>6</v>
      </c>
      <c r="N178" s="86">
        <f t="shared" ref="N178" si="702">N176-N177</f>
        <v>3</v>
      </c>
      <c r="O178" s="86">
        <f t="shared" ref="O178" si="703">O176-O177</f>
        <v>6</v>
      </c>
      <c r="P178" s="86">
        <f t="shared" ref="P178" si="704">P176-P177</f>
        <v>5</v>
      </c>
      <c r="Q178" s="86">
        <f t="shared" ref="Q178" si="705">Q176-Q177</f>
        <v>4</v>
      </c>
      <c r="R178" s="87">
        <f t="shared" ref="R178" si="706">R176-R177</f>
        <v>5</v>
      </c>
      <c r="S178" s="88">
        <f t="shared" ref="S178" si="707">S176-S177</f>
        <v>8</v>
      </c>
      <c r="T178" s="86">
        <f t="shared" ref="T178" si="708">T176-T177</f>
        <v>5</v>
      </c>
      <c r="U178" s="86">
        <f t="shared" ref="U178" si="709">U176-U177</f>
        <v>3</v>
      </c>
      <c r="V178" s="86">
        <f t="shared" ref="V178" si="710">V176-V177</f>
        <v>4</v>
      </c>
      <c r="W178" s="86">
        <f t="shared" ref="W178" si="711">W176-W177</f>
        <v>5</v>
      </c>
      <c r="X178" s="86">
        <f t="shared" ref="X178" si="712">X176-X177</f>
        <v>8</v>
      </c>
      <c r="Y178" s="86">
        <f t="shared" ref="Y178" si="713">Y176-Y177</f>
        <v>5</v>
      </c>
      <c r="Z178" s="86">
        <f t="shared" ref="Z178" si="714">Z176-Z177</f>
        <v>5</v>
      </c>
      <c r="AA178" s="87">
        <f t="shared" ref="AA178" si="715">AA176-AA177</f>
        <v>4</v>
      </c>
      <c r="AB178" s="97"/>
      <c r="AC178" s="58"/>
      <c r="AD178" s="107"/>
      <c r="AE178" s="32"/>
    </row>
    <row r="179" spans="1:31" ht="15.75" customHeight="1" thickBot="1" x14ac:dyDescent="0.3">
      <c r="A179" s="214"/>
      <c r="B179" s="215"/>
      <c r="C179" s="262"/>
      <c r="D179" s="262"/>
      <c r="E179" s="227"/>
      <c r="F179" s="230"/>
      <c r="G179" s="250" t="s">
        <v>26</v>
      </c>
      <c r="H179" s="251"/>
      <c r="I179" s="251"/>
      <c r="J179" s="125">
        <f>'E9'!B28</f>
        <v>3</v>
      </c>
      <c r="K179" s="125">
        <f>'E9'!C28</f>
        <v>2</v>
      </c>
      <c r="L179" s="125">
        <f>'E9'!D28</f>
        <v>3</v>
      </c>
      <c r="M179" s="125">
        <f>'E9'!E28</f>
        <v>2</v>
      </c>
      <c r="N179" s="125">
        <f>'E9'!F28</f>
        <v>4</v>
      </c>
      <c r="O179" s="125">
        <f>'E9'!G28</f>
        <v>4</v>
      </c>
      <c r="P179" s="125">
        <f>'E9'!H28</f>
        <v>3</v>
      </c>
      <c r="Q179" s="125">
        <f>'E9'!I28</f>
        <v>6</v>
      </c>
      <c r="R179" s="125">
        <f>'E9'!J28</f>
        <v>6</v>
      </c>
      <c r="S179" s="125">
        <f>'E9'!K28</f>
        <v>3</v>
      </c>
      <c r="T179" s="125">
        <f>'E9'!L28</f>
        <v>0</v>
      </c>
      <c r="U179" s="125">
        <f>'E9'!M28</f>
        <v>6</v>
      </c>
      <c r="V179" s="125">
        <f>'E9'!N28</f>
        <v>5</v>
      </c>
      <c r="W179" s="125">
        <f>'E9'!O28</f>
        <v>4</v>
      </c>
      <c r="X179" s="125">
        <f>'E9'!P28</f>
        <v>1</v>
      </c>
      <c r="Y179" s="125">
        <f>'E9'!Q28</f>
        <v>2</v>
      </c>
      <c r="Z179" s="125">
        <f>'E9'!R28</f>
        <v>4</v>
      </c>
      <c r="AA179" s="125">
        <f>'E9'!S28</f>
        <v>6</v>
      </c>
      <c r="AB179" s="127">
        <f>SUM(J179:AA179)</f>
        <v>64</v>
      </c>
      <c r="AC179" s="60">
        <f>IFERROR(RANK(AB179,AB167:AB179,4),0)</f>
        <v>4</v>
      </c>
      <c r="AD179" s="108"/>
      <c r="AE179" s="32"/>
    </row>
    <row r="180" spans="1:31" ht="15.75" customHeight="1" thickBot="1" x14ac:dyDescent="0.3">
      <c r="A180" s="89"/>
      <c r="B180" s="89"/>
      <c r="C180" s="161" t="s">
        <v>67</v>
      </c>
      <c r="D180" s="168"/>
      <c r="E180" s="142">
        <f>SMALL(E164:E179,1)</f>
        <v>15</v>
      </c>
      <c r="F180" s="90"/>
      <c r="G180" s="90"/>
      <c r="H180" s="91"/>
      <c r="I180" s="91"/>
      <c r="J180" s="159">
        <f>J179+J175+J171+J167</f>
        <v>12</v>
      </c>
      <c r="K180" s="159">
        <f t="shared" ref="K180" si="716">K179+K175+K171+K167</f>
        <v>12</v>
      </c>
      <c r="L180" s="159">
        <f t="shared" ref="L180" si="717">L179+L175+L171+L167</f>
        <v>12</v>
      </c>
      <c r="M180" s="159">
        <f t="shared" ref="M180" si="718">M179+M175+M171+M167</f>
        <v>12</v>
      </c>
      <c r="N180" s="159">
        <f t="shared" ref="N180" si="719">N179+N175+N171+N167</f>
        <v>12</v>
      </c>
      <c r="O180" s="159">
        <f t="shared" ref="O180" si="720">O179+O175+O171+O167</f>
        <v>12</v>
      </c>
      <c r="P180" s="159">
        <f t="shared" ref="P180" si="721">P179+P175+P171+P167</f>
        <v>12</v>
      </c>
      <c r="Q180" s="159">
        <f t="shared" ref="Q180" si="722">Q179+Q175+Q171+Q167</f>
        <v>12</v>
      </c>
      <c r="R180" s="159">
        <f t="shared" ref="R180" si="723">R179+R175+R171+R167</f>
        <v>12</v>
      </c>
      <c r="S180" s="159">
        <f t="shared" ref="S180" si="724">S179+S175+S171+S167</f>
        <v>12</v>
      </c>
      <c r="T180" s="159">
        <f t="shared" ref="T180" si="725">T179+T175+T171+T167</f>
        <v>12</v>
      </c>
      <c r="U180" s="159">
        <f t="shared" ref="U180" si="726">U179+U175+U171+U167</f>
        <v>12</v>
      </c>
      <c r="V180" s="159">
        <f t="shared" ref="V180" si="727">V179+V175+V171+V167</f>
        <v>12</v>
      </c>
      <c r="W180" s="159">
        <f t="shared" ref="W180" si="728">W179+W175+W171+W167</f>
        <v>12</v>
      </c>
      <c r="X180" s="159">
        <f t="shared" ref="X180" si="729">X179+X175+X171+X167</f>
        <v>12</v>
      </c>
      <c r="Y180" s="159">
        <f t="shared" ref="Y180" si="730">Y179+Y175+Y171+Y167</f>
        <v>12</v>
      </c>
      <c r="Z180" s="159">
        <f t="shared" ref="Z180" si="731">Z179+Z175+Z171+Z167</f>
        <v>12</v>
      </c>
      <c r="AA180" s="159">
        <f t="shared" ref="AA180" si="732">AA179+AA175+AA171+AA167</f>
        <v>12</v>
      </c>
      <c r="AB180" s="59"/>
      <c r="AC180" s="101"/>
      <c r="AD180" s="109"/>
      <c r="AE180" s="32"/>
    </row>
    <row r="181" spans="1:31" ht="15.75" customHeight="1" thickBot="1" x14ac:dyDescent="0.3">
      <c r="A181" s="151"/>
      <c r="B181" s="151"/>
      <c r="C181" s="152"/>
      <c r="D181" s="169"/>
      <c r="E181" s="153"/>
      <c r="F181" s="154"/>
      <c r="G181" s="154"/>
      <c r="H181" s="155"/>
      <c r="I181" s="155"/>
      <c r="J181" s="156"/>
      <c r="K181" s="156"/>
      <c r="L181" s="156"/>
      <c r="M181" s="156"/>
      <c r="N181" s="156"/>
      <c r="O181" s="156"/>
      <c r="P181" s="156"/>
      <c r="Q181" s="156"/>
      <c r="R181" s="156"/>
      <c r="S181" s="156"/>
      <c r="T181" s="156"/>
      <c r="U181" s="156"/>
      <c r="V181" s="156"/>
      <c r="W181" s="156"/>
      <c r="X181" s="156"/>
      <c r="Y181" s="156"/>
      <c r="Z181" s="156"/>
      <c r="AA181" s="156"/>
      <c r="AB181" s="157"/>
      <c r="AC181" s="156"/>
      <c r="AD181" s="158"/>
      <c r="AE181" s="32"/>
    </row>
  </sheetData>
  <sheetProtection sheet="1" objects="1" scenarios="1"/>
  <protectedRanges>
    <protectedRange sqref="J1:AC1" name="Plage12"/>
    <protectedRange sqref="J24:AA24 J28:AA28 J32:AA32 J36:AA36" name="Plage9"/>
    <protectedRange sqref="J2:AA2" name="Plage7"/>
    <protectedRange sqref="H172:I172 H176:I176" name="Plage5"/>
    <protectedRange sqref="H24:I24 H28:I28 H32:I32 H36:I36 H44:I44 H48:I48 H52:I52 H56:I56 H64:I64 H68:I68 H72:I72 H76:I76" name="Plage3"/>
    <protectedRange sqref="C1:D1048576" name="Plage1"/>
    <protectedRange sqref="H4:I4 H8:I8 H12:I12 H16:I16" name="Plage2"/>
    <protectedRange sqref="H84:I84 H88:I88 H92:I92 H96:I96 H104:I104 H108:I108 H112:I112 H116:I116 H124:I124 H128:I128 H132:I132 H136:I136 H144:I144 H148:I148 H152:I152 H156:I156 H164:I164 H168:I168" name="Plage4"/>
    <protectedRange sqref="AH24:AI26" name="Plage6"/>
    <protectedRange sqref="J4:AA4 J8:AA8 J12:AA12 J16:AA16" name="Plage8"/>
    <protectedRange sqref="J44:AA44 J48:AA48 J52:AA52 J56:AA56 J64:AA64 J68:AA68 J72:AA72 J76:AA76" name="Plage10"/>
    <protectedRange sqref="J144:AA144 J148:AA148 J152:AA152 J156:AA156 J164:AA164 J168:AA168 J172:AA172 J176:AA176" name="Plage11"/>
  </protectedRanges>
  <mergeCells count="329">
    <mergeCell ref="AG22:AI22"/>
    <mergeCell ref="A1:F1"/>
    <mergeCell ref="G2:I2"/>
    <mergeCell ref="AG3:AH3"/>
    <mergeCell ref="AG4:AH7"/>
    <mergeCell ref="AG8:AH11"/>
    <mergeCell ref="AG12:AH15"/>
    <mergeCell ref="AG16:AH19"/>
    <mergeCell ref="AI4:AI7"/>
    <mergeCell ref="AI8:AI11"/>
    <mergeCell ref="AI12:AI15"/>
    <mergeCell ref="AI16:AI19"/>
    <mergeCell ref="A176:B179"/>
    <mergeCell ref="C176:C179"/>
    <mergeCell ref="D176:D179"/>
    <mergeCell ref="E176:E179"/>
    <mergeCell ref="F176:F179"/>
    <mergeCell ref="G177:I177"/>
    <mergeCell ref="G178:I178"/>
    <mergeCell ref="G179:I179"/>
    <mergeCell ref="A168:B171"/>
    <mergeCell ref="C168:C171"/>
    <mergeCell ref="D168:D171"/>
    <mergeCell ref="E168:E171"/>
    <mergeCell ref="F168:F171"/>
    <mergeCell ref="G169:I169"/>
    <mergeCell ref="G170:I170"/>
    <mergeCell ref="G171:I171"/>
    <mergeCell ref="A172:B175"/>
    <mergeCell ref="C172:C175"/>
    <mergeCell ref="D172:D175"/>
    <mergeCell ref="E172:E175"/>
    <mergeCell ref="F172:F175"/>
    <mergeCell ref="G173:I173"/>
    <mergeCell ref="G174:I174"/>
    <mergeCell ref="G175:I175"/>
    <mergeCell ref="D162:E162"/>
    <mergeCell ref="AB162:AB163"/>
    <mergeCell ref="AC162:AC163"/>
    <mergeCell ref="A164:B167"/>
    <mergeCell ref="C164:C167"/>
    <mergeCell ref="D164:D167"/>
    <mergeCell ref="E164:E167"/>
    <mergeCell ref="F164:F167"/>
    <mergeCell ref="G165:I165"/>
    <mergeCell ref="G166:I166"/>
    <mergeCell ref="G167:I167"/>
    <mergeCell ref="A156:B159"/>
    <mergeCell ref="C156:C159"/>
    <mergeCell ref="D156:D159"/>
    <mergeCell ref="E156:E159"/>
    <mergeCell ref="F156:F159"/>
    <mergeCell ref="G157:I157"/>
    <mergeCell ref="G158:I158"/>
    <mergeCell ref="G159:I159"/>
    <mergeCell ref="A148:B151"/>
    <mergeCell ref="C148:C151"/>
    <mergeCell ref="D148:D151"/>
    <mergeCell ref="E148:E151"/>
    <mergeCell ref="F148:F151"/>
    <mergeCell ref="G149:I149"/>
    <mergeCell ref="G150:I150"/>
    <mergeCell ref="G151:I151"/>
    <mergeCell ref="A152:B155"/>
    <mergeCell ref="C152:C155"/>
    <mergeCell ref="D152:D155"/>
    <mergeCell ref="E152:E155"/>
    <mergeCell ref="F152:F155"/>
    <mergeCell ref="G153:I153"/>
    <mergeCell ref="G154:I154"/>
    <mergeCell ref="G155:I155"/>
    <mergeCell ref="D142:E142"/>
    <mergeCell ref="AB142:AB143"/>
    <mergeCell ref="AC142:AC143"/>
    <mergeCell ref="A144:B147"/>
    <mergeCell ref="C144:C147"/>
    <mergeCell ref="D144:D147"/>
    <mergeCell ref="E144:E147"/>
    <mergeCell ref="F144:F147"/>
    <mergeCell ref="G145:I145"/>
    <mergeCell ref="G146:I146"/>
    <mergeCell ref="G147:I147"/>
    <mergeCell ref="A136:B139"/>
    <mergeCell ref="C136:C139"/>
    <mergeCell ref="D136:D139"/>
    <mergeCell ref="E136:E139"/>
    <mergeCell ref="F136:F139"/>
    <mergeCell ref="G137:I137"/>
    <mergeCell ref="G138:I138"/>
    <mergeCell ref="G139:I139"/>
    <mergeCell ref="A128:B131"/>
    <mergeCell ref="C128:C131"/>
    <mergeCell ref="D128:D131"/>
    <mergeCell ref="E128:E131"/>
    <mergeCell ref="F128:F131"/>
    <mergeCell ref="G129:I129"/>
    <mergeCell ref="G130:I130"/>
    <mergeCell ref="G131:I131"/>
    <mergeCell ref="A132:B135"/>
    <mergeCell ref="C132:C135"/>
    <mergeCell ref="D132:D135"/>
    <mergeCell ref="E132:E135"/>
    <mergeCell ref="F132:F135"/>
    <mergeCell ref="G133:I133"/>
    <mergeCell ref="G134:I134"/>
    <mergeCell ref="G135:I135"/>
    <mergeCell ref="D122:E122"/>
    <mergeCell ref="AB122:AB123"/>
    <mergeCell ref="AC122:AC123"/>
    <mergeCell ref="A124:B127"/>
    <mergeCell ref="C124:C127"/>
    <mergeCell ref="D124:D127"/>
    <mergeCell ref="E124:E127"/>
    <mergeCell ref="F124:F127"/>
    <mergeCell ref="G125:I125"/>
    <mergeCell ref="G126:I126"/>
    <mergeCell ref="G127:I127"/>
    <mergeCell ref="A116:B119"/>
    <mergeCell ref="C116:C119"/>
    <mergeCell ref="D116:D119"/>
    <mergeCell ref="E116:E119"/>
    <mergeCell ref="F116:F119"/>
    <mergeCell ref="G117:I117"/>
    <mergeCell ref="G118:I118"/>
    <mergeCell ref="G119:I119"/>
    <mergeCell ref="E108:E111"/>
    <mergeCell ref="F108:F111"/>
    <mergeCell ref="G109:I109"/>
    <mergeCell ref="G110:I110"/>
    <mergeCell ref="G111:I111"/>
    <mergeCell ref="A112:B115"/>
    <mergeCell ref="C112:C115"/>
    <mergeCell ref="D112:D115"/>
    <mergeCell ref="E112:E115"/>
    <mergeCell ref="F112:F115"/>
    <mergeCell ref="G113:I113"/>
    <mergeCell ref="G114:I114"/>
    <mergeCell ref="G115:I115"/>
    <mergeCell ref="A108:B111"/>
    <mergeCell ref="C108:C111"/>
    <mergeCell ref="D108:D111"/>
    <mergeCell ref="AC102:AC103"/>
    <mergeCell ref="A104:B107"/>
    <mergeCell ref="C104:C107"/>
    <mergeCell ref="D104:D107"/>
    <mergeCell ref="E104:E107"/>
    <mergeCell ref="F104:F107"/>
    <mergeCell ref="G105:I105"/>
    <mergeCell ref="G106:I106"/>
    <mergeCell ref="G107:I107"/>
    <mergeCell ref="F96:F99"/>
    <mergeCell ref="G97:I97"/>
    <mergeCell ref="G98:I98"/>
    <mergeCell ref="G99:I99"/>
    <mergeCell ref="D102:E102"/>
    <mergeCell ref="AB102:AB103"/>
    <mergeCell ref="E88:E91"/>
    <mergeCell ref="F88:F91"/>
    <mergeCell ref="G89:I89"/>
    <mergeCell ref="G90:I90"/>
    <mergeCell ref="G91:I91"/>
    <mergeCell ref="AC82:AC83"/>
    <mergeCell ref="A84:B87"/>
    <mergeCell ref="C84:C87"/>
    <mergeCell ref="D84:D87"/>
    <mergeCell ref="E84:E87"/>
    <mergeCell ref="F84:F87"/>
    <mergeCell ref="G85:I85"/>
    <mergeCell ref="G86:I86"/>
    <mergeCell ref="G87:I87"/>
    <mergeCell ref="AB82:AB83"/>
    <mergeCell ref="G69:I69"/>
    <mergeCell ref="G70:I70"/>
    <mergeCell ref="G71:I71"/>
    <mergeCell ref="A92:B95"/>
    <mergeCell ref="C92:C95"/>
    <mergeCell ref="D92:D95"/>
    <mergeCell ref="E92:E95"/>
    <mergeCell ref="F92:F95"/>
    <mergeCell ref="G93:I93"/>
    <mergeCell ref="G94:I94"/>
    <mergeCell ref="G95:I95"/>
    <mergeCell ref="A88:B91"/>
    <mergeCell ref="C88:C91"/>
    <mergeCell ref="D88:D91"/>
    <mergeCell ref="E72:E75"/>
    <mergeCell ref="F72:F75"/>
    <mergeCell ref="G73:I73"/>
    <mergeCell ref="G74:I74"/>
    <mergeCell ref="G75:I75"/>
    <mergeCell ref="AB62:AB63"/>
    <mergeCell ref="F68:F71"/>
    <mergeCell ref="E68:E71"/>
    <mergeCell ref="E76:E79"/>
    <mergeCell ref="F76:F79"/>
    <mergeCell ref="G77:I77"/>
    <mergeCell ref="G78:I78"/>
    <mergeCell ref="G79:I79"/>
    <mergeCell ref="AC62:AC63"/>
    <mergeCell ref="A64:B67"/>
    <mergeCell ref="C64:C67"/>
    <mergeCell ref="D64:D67"/>
    <mergeCell ref="E64:E67"/>
    <mergeCell ref="F64:F67"/>
    <mergeCell ref="G65:I65"/>
    <mergeCell ref="G66:I66"/>
    <mergeCell ref="G67:I67"/>
    <mergeCell ref="D62:E62"/>
    <mergeCell ref="A32:B35"/>
    <mergeCell ref="C32:C35"/>
    <mergeCell ref="D32:D35"/>
    <mergeCell ref="E52:E55"/>
    <mergeCell ref="F52:F55"/>
    <mergeCell ref="G53:I53"/>
    <mergeCell ref="G54:I54"/>
    <mergeCell ref="G55:I55"/>
    <mergeCell ref="A56:B59"/>
    <mergeCell ref="C56:C59"/>
    <mergeCell ref="D56:D59"/>
    <mergeCell ref="E56:E59"/>
    <mergeCell ref="F56:F59"/>
    <mergeCell ref="G57:I57"/>
    <mergeCell ref="G58:I58"/>
    <mergeCell ref="G59:I59"/>
    <mergeCell ref="A52:B55"/>
    <mergeCell ref="C52:C55"/>
    <mergeCell ref="D52:D55"/>
    <mergeCell ref="A44:B47"/>
    <mergeCell ref="C44:C47"/>
    <mergeCell ref="D44:D47"/>
    <mergeCell ref="E44:E47"/>
    <mergeCell ref="F44:F47"/>
    <mergeCell ref="G45:I45"/>
    <mergeCell ref="G46:I46"/>
    <mergeCell ref="G47:I47"/>
    <mergeCell ref="A36:B39"/>
    <mergeCell ref="C36:C39"/>
    <mergeCell ref="D36:D39"/>
    <mergeCell ref="E36:E39"/>
    <mergeCell ref="F36:F39"/>
    <mergeCell ref="C8:C11"/>
    <mergeCell ref="D8:D11"/>
    <mergeCell ref="E8:E11"/>
    <mergeCell ref="F8:F11"/>
    <mergeCell ref="G11:I11"/>
    <mergeCell ref="G19:I19"/>
    <mergeCell ref="D42:E42"/>
    <mergeCell ref="AB42:AB43"/>
    <mergeCell ref="AC42:AC43"/>
    <mergeCell ref="C28:C31"/>
    <mergeCell ref="D28:D31"/>
    <mergeCell ref="E28:E31"/>
    <mergeCell ref="F28:F31"/>
    <mergeCell ref="D22:E22"/>
    <mergeCell ref="D2:E2"/>
    <mergeCell ref="A12:B15"/>
    <mergeCell ref="C12:C15"/>
    <mergeCell ref="D12:D15"/>
    <mergeCell ref="E12:E15"/>
    <mergeCell ref="F12:F15"/>
    <mergeCell ref="G15:I15"/>
    <mergeCell ref="A16:B19"/>
    <mergeCell ref="C16:C19"/>
    <mergeCell ref="D16:D19"/>
    <mergeCell ref="E16:E19"/>
    <mergeCell ref="F16:F19"/>
    <mergeCell ref="G9:I9"/>
    <mergeCell ref="G10:I10"/>
    <mergeCell ref="G5:I5"/>
    <mergeCell ref="G6:I6"/>
    <mergeCell ref="A4:B7"/>
    <mergeCell ref="C4:C7"/>
    <mergeCell ref="D4:D7"/>
    <mergeCell ref="E4:E7"/>
    <mergeCell ref="F4:F7"/>
    <mergeCell ref="G7:I7"/>
    <mergeCell ref="A8:B11"/>
    <mergeCell ref="E32:E35"/>
    <mergeCell ref="F32:F35"/>
    <mergeCell ref="G13:I13"/>
    <mergeCell ref="G14:I14"/>
    <mergeCell ref="A48:B51"/>
    <mergeCell ref="C48:C51"/>
    <mergeCell ref="D48:D51"/>
    <mergeCell ref="E48:E51"/>
    <mergeCell ref="F48:F51"/>
    <mergeCell ref="G49:I49"/>
    <mergeCell ref="G50:I50"/>
    <mergeCell ref="G51:I51"/>
    <mergeCell ref="D24:D27"/>
    <mergeCell ref="E24:E27"/>
    <mergeCell ref="C24:C27"/>
    <mergeCell ref="A24:B27"/>
    <mergeCell ref="F24:F27"/>
    <mergeCell ref="G25:I25"/>
    <mergeCell ref="A28:B31"/>
    <mergeCell ref="G29:I29"/>
    <mergeCell ref="G33:I33"/>
    <mergeCell ref="G37:I37"/>
    <mergeCell ref="G38:I38"/>
    <mergeCell ref="G39:I39"/>
    <mergeCell ref="A96:B99"/>
    <mergeCell ref="C96:C99"/>
    <mergeCell ref="D96:D99"/>
    <mergeCell ref="A68:B71"/>
    <mergeCell ref="C68:C71"/>
    <mergeCell ref="D68:D71"/>
    <mergeCell ref="A76:B79"/>
    <mergeCell ref="C76:C79"/>
    <mergeCell ref="D76:D79"/>
    <mergeCell ref="A72:B75"/>
    <mergeCell ref="C72:C75"/>
    <mergeCell ref="D72:D75"/>
    <mergeCell ref="D82:E82"/>
    <mergeCell ref="E96:E99"/>
    <mergeCell ref="G1:I1"/>
    <mergeCell ref="J1:AC1"/>
    <mergeCell ref="G26:I26"/>
    <mergeCell ref="G27:I27"/>
    <mergeCell ref="G30:I30"/>
    <mergeCell ref="G31:I31"/>
    <mergeCell ref="G34:I34"/>
    <mergeCell ref="G35:I35"/>
    <mergeCell ref="AB22:AB23"/>
    <mergeCell ref="AC22:AC23"/>
    <mergeCell ref="G17:I17"/>
    <mergeCell ref="G18:I18"/>
    <mergeCell ref="AB2:AB3"/>
    <mergeCell ref="AC2:AC3"/>
  </mergeCells>
  <conditionalFormatting sqref="H24:I24">
    <cfRule type="cellIs" dxfId="171" priority="189" operator="between">
      <formula>111111111</formula>
      <formula>999999999</formula>
    </cfRule>
    <cfRule type="cellIs" dxfId="170" priority="190" operator="between">
      <formula>111111111</formula>
      <formula>999999999</formula>
    </cfRule>
    <cfRule type="cellIs" dxfId="169" priority="191" operator="between">
      <formula>111111111</formula>
      <formula>999999999</formula>
    </cfRule>
  </conditionalFormatting>
  <conditionalFormatting sqref="H28:I28">
    <cfRule type="cellIs" dxfId="168" priority="185" operator="between">
      <formula>111111111</formula>
      <formula>999999999</formula>
    </cfRule>
    <cfRule type="cellIs" dxfId="167" priority="186" operator="between">
      <formula>111111111</formula>
      <formula>999999999</formula>
    </cfRule>
    <cfRule type="cellIs" dxfId="166" priority="187" operator="between">
      <formula>111111111</formula>
      <formula>999999999</formula>
    </cfRule>
  </conditionalFormatting>
  <conditionalFormatting sqref="H32:I32">
    <cfRule type="cellIs" dxfId="165" priority="181" operator="between">
      <formula>111111111</formula>
      <formula>999999999</formula>
    </cfRule>
    <cfRule type="cellIs" dxfId="164" priority="182" operator="between">
      <formula>111111111</formula>
      <formula>999999999</formula>
    </cfRule>
    <cfRule type="cellIs" dxfId="163" priority="183" operator="between">
      <formula>111111111</formula>
      <formula>999999999</formula>
    </cfRule>
  </conditionalFormatting>
  <conditionalFormatting sqref="H36:I36">
    <cfRule type="cellIs" dxfId="162" priority="177" operator="between">
      <formula>111111111</formula>
      <formula>999999999</formula>
    </cfRule>
    <cfRule type="cellIs" dxfId="161" priority="178" operator="between">
      <formula>111111111</formula>
      <formula>999999999</formula>
    </cfRule>
    <cfRule type="cellIs" dxfId="160" priority="179" operator="between">
      <formula>111111111</formula>
      <formula>999999999</formula>
    </cfRule>
  </conditionalFormatting>
  <conditionalFormatting sqref="J25:AA25">
    <cfRule type="cellIs" dxfId="159" priority="152" operator="equal">
      <formula>0</formula>
    </cfRule>
  </conditionalFormatting>
  <conditionalFormatting sqref="J5:AA5">
    <cfRule type="cellIs" dxfId="158" priority="132" operator="equal">
      <formula>0</formula>
    </cfRule>
  </conditionalFormatting>
  <conditionalFormatting sqref="H4:I4">
    <cfRule type="cellIs" dxfId="157" priority="149" operator="between">
      <formula>111111111</formula>
      <formula>999999999</formula>
    </cfRule>
    <cfRule type="cellIs" dxfId="156" priority="150" operator="between">
      <formula>111111111</formula>
      <formula>999999999</formula>
    </cfRule>
    <cfRule type="cellIs" dxfId="155" priority="151" operator="between">
      <formula>111111111</formula>
      <formula>999999999</formula>
    </cfRule>
  </conditionalFormatting>
  <conditionalFormatting sqref="J9:AA9">
    <cfRule type="cellIs" dxfId="154" priority="133" operator="equal">
      <formula>0</formula>
    </cfRule>
  </conditionalFormatting>
  <conditionalFormatting sqref="H8:I8">
    <cfRule type="cellIs" dxfId="153" priority="146" operator="between">
      <formula>111111111</formula>
      <formula>999999999</formula>
    </cfRule>
    <cfRule type="cellIs" dxfId="152" priority="147" operator="between">
      <formula>111111111</formula>
      <formula>999999999</formula>
    </cfRule>
    <cfRule type="cellIs" dxfId="151" priority="148" operator="between">
      <formula>111111111</formula>
      <formula>999999999</formula>
    </cfRule>
  </conditionalFormatting>
  <conditionalFormatting sqref="H12:I12">
    <cfRule type="cellIs" dxfId="150" priority="143" operator="between">
      <formula>111111111</formula>
      <formula>999999999</formula>
    </cfRule>
    <cfRule type="cellIs" dxfId="149" priority="144" operator="between">
      <formula>111111111</formula>
      <formula>999999999</formula>
    </cfRule>
    <cfRule type="cellIs" dxfId="148" priority="145" operator="between">
      <formula>111111111</formula>
      <formula>999999999</formula>
    </cfRule>
  </conditionalFormatting>
  <conditionalFormatting sqref="H16:I16">
    <cfRule type="cellIs" dxfId="147" priority="140" operator="between">
      <formula>111111111</formula>
      <formula>999999999</formula>
    </cfRule>
    <cfRule type="cellIs" dxfId="146" priority="141" operator="between">
      <formula>111111111</formula>
      <formula>999999999</formula>
    </cfRule>
    <cfRule type="cellIs" dxfId="145" priority="142" operator="between">
      <formula>111111111</formula>
      <formula>999999999</formula>
    </cfRule>
  </conditionalFormatting>
  <conditionalFormatting sqref="F4">
    <cfRule type="cellIs" dxfId="144" priority="139" operator="equal">
      <formula>0</formula>
    </cfRule>
  </conditionalFormatting>
  <conditionalFormatting sqref="J13:AA13">
    <cfRule type="cellIs" dxfId="143" priority="137" operator="equal">
      <formula>0</formula>
    </cfRule>
  </conditionalFormatting>
  <conditionalFormatting sqref="J165:AA165">
    <cfRule type="cellIs" dxfId="142" priority="13" operator="equal">
      <formula>0</formula>
    </cfRule>
  </conditionalFormatting>
  <conditionalFormatting sqref="J37:AA37">
    <cfRule type="cellIs" dxfId="141" priority="129" operator="equal">
      <formula>0</formula>
    </cfRule>
  </conditionalFormatting>
  <conditionalFormatting sqref="J17:AA17">
    <cfRule type="cellIs" dxfId="140" priority="134" operator="equal">
      <formula>0</formula>
    </cfRule>
  </conditionalFormatting>
  <conditionalFormatting sqref="J29:AA29">
    <cfRule type="cellIs" dxfId="139" priority="131" operator="equal">
      <formula>0</formula>
    </cfRule>
  </conditionalFormatting>
  <conditionalFormatting sqref="J33:AA33">
    <cfRule type="cellIs" dxfId="138" priority="130" operator="equal">
      <formula>0</formula>
    </cfRule>
  </conditionalFormatting>
  <conditionalFormatting sqref="J177:AA177">
    <cfRule type="cellIs" dxfId="137" priority="10" operator="equal">
      <formula>0</formula>
    </cfRule>
  </conditionalFormatting>
  <conditionalFormatting sqref="J45:AA45">
    <cfRule type="cellIs" dxfId="136" priority="112" operator="equal">
      <formula>0</formula>
    </cfRule>
  </conditionalFormatting>
  <conditionalFormatting sqref="H44:I44">
    <cfRule type="cellIs" dxfId="135" priority="126" operator="between">
      <formula>111111111</formula>
      <formula>999999999</formula>
    </cfRule>
    <cfRule type="cellIs" dxfId="134" priority="127" operator="between">
      <formula>111111111</formula>
      <formula>999999999</formula>
    </cfRule>
    <cfRule type="cellIs" dxfId="133" priority="128" operator="between">
      <formula>111111111</formula>
      <formula>999999999</formula>
    </cfRule>
  </conditionalFormatting>
  <conditionalFormatting sqref="J49:AA49">
    <cfRule type="cellIs" dxfId="132" priority="113" operator="equal">
      <formula>0</formula>
    </cfRule>
  </conditionalFormatting>
  <conditionalFormatting sqref="H48:I48">
    <cfRule type="cellIs" dxfId="131" priority="123" operator="between">
      <formula>111111111</formula>
      <formula>999999999</formula>
    </cfRule>
    <cfRule type="cellIs" dxfId="130" priority="124" operator="between">
      <formula>111111111</formula>
      <formula>999999999</formula>
    </cfRule>
    <cfRule type="cellIs" dxfId="129" priority="125" operator="between">
      <formula>111111111</formula>
      <formula>999999999</formula>
    </cfRule>
  </conditionalFormatting>
  <conditionalFormatting sqref="H52:I52">
    <cfRule type="cellIs" dxfId="128" priority="120" operator="between">
      <formula>111111111</formula>
      <formula>999999999</formula>
    </cfRule>
    <cfRule type="cellIs" dxfId="127" priority="121" operator="between">
      <formula>111111111</formula>
      <formula>999999999</formula>
    </cfRule>
    <cfRule type="cellIs" dxfId="126" priority="122" operator="between">
      <formula>111111111</formula>
      <formula>999999999</formula>
    </cfRule>
  </conditionalFormatting>
  <conditionalFormatting sqref="H56:I56">
    <cfRule type="cellIs" dxfId="125" priority="117" operator="between">
      <formula>111111111</formula>
      <formula>999999999</formula>
    </cfRule>
    <cfRule type="cellIs" dxfId="124" priority="118" operator="between">
      <formula>111111111</formula>
      <formula>999999999</formula>
    </cfRule>
    <cfRule type="cellIs" dxfId="123" priority="119" operator="between">
      <formula>111111111</formula>
      <formula>999999999</formula>
    </cfRule>
  </conditionalFormatting>
  <conditionalFormatting sqref="J53:AA53">
    <cfRule type="cellIs" dxfId="122" priority="115" operator="equal">
      <formula>0</formula>
    </cfRule>
  </conditionalFormatting>
  <conditionalFormatting sqref="J57:AA57">
    <cfRule type="cellIs" dxfId="121" priority="114" operator="equal">
      <formula>0</formula>
    </cfRule>
  </conditionalFormatting>
  <conditionalFormatting sqref="J65:AA65">
    <cfRule type="cellIs" dxfId="120" priority="95" operator="equal">
      <formula>0</formula>
    </cfRule>
  </conditionalFormatting>
  <conditionalFormatting sqref="H64:I64">
    <cfRule type="cellIs" dxfId="119" priority="109" operator="between">
      <formula>111111111</formula>
      <formula>999999999</formula>
    </cfRule>
    <cfRule type="cellIs" dxfId="118" priority="110" operator="between">
      <formula>111111111</formula>
      <formula>999999999</formula>
    </cfRule>
    <cfRule type="cellIs" dxfId="117" priority="111" operator="between">
      <formula>111111111</formula>
      <formula>999999999</formula>
    </cfRule>
  </conditionalFormatting>
  <conditionalFormatting sqref="J69:AA69">
    <cfRule type="cellIs" dxfId="116" priority="96" operator="equal">
      <formula>0</formula>
    </cfRule>
  </conditionalFormatting>
  <conditionalFormatting sqref="H68:I68">
    <cfRule type="cellIs" dxfId="115" priority="106" operator="between">
      <formula>111111111</formula>
      <formula>999999999</formula>
    </cfRule>
    <cfRule type="cellIs" dxfId="114" priority="107" operator="between">
      <formula>111111111</formula>
      <formula>999999999</formula>
    </cfRule>
    <cfRule type="cellIs" dxfId="113" priority="108" operator="between">
      <formula>111111111</formula>
      <formula>999999999</formula>
    </cfRule>
  </conditionalFormatting>
  <conditionalFormatting sqref="H72:I72">
    <cfRule type="cellIs" dxfId="112" priority="103" operator="between">
      <formula>111111111</formula>
      <formula>999999999</formula>
    </cfRule>
    <cfRule type="cellIs" dxfId="111" priority="104" operator="between">
      <formula>111111111</formula>
      <formula>999999999</formula>
    </cfRule>
    <cfRule type="cellIs" dxfId="110" priority="105" operator="between">
      <formula>111111111</formula>
      <formula>999999999</formula>
    </cfRule>
  </conditionalFormatting>
  <conditionalFormatting sqref="H76:I76">
    <cfRule type="cellIs" dxfId="109" priority="100" operator="between">
      <formula>111111111</formula>
      <formula>999999999</formula>
    </cfRule>
    <cfRule type="cellIs" dxfId="108" priority="101" operator="between">
      <formula>111111111</formula>
      <formula>999999999</formula>
    </cfRule>
    <cfRule type="cellIs" dxfId="107" priority="102" operator="between">
      <formula>111111111</formula>
      <formula>999999999</formula>
    </cfRule>
  </conditionalFormatting>
  <conditionalFormatting sqref="J73:AA73">
    <cfRule type="cellIs" dxfId="106" priority="98" operator="equal">
      <formula>0</formula>
    </cfRule>
  </conditionalFormatting>
  <conditionalFormatting sqref="J77:AA77">
    <cfRule type="cellIs" dxfId="105" priority="97" operator="equal">
      <formula>0</formula>
    </cfRule>
  </conditionalFormatting>
  <conditionalFormatting sqref="J85:AA85">
    <cfRule type="cellIs" dxfId="104" priority="78" operator="equal">
      <formula>0</formula>
    </cfRule>
  </conditionalFormatting>
  <conditionalFormatting sqref="H84:I84">
    <cfRule type="cellIs" dxfId="103" priority="92" operator="between">
      <formula>111111111</formula>
      <formula>999999999</formula>
    </cfRule>
    <cfRule type="cellIs" dxfId="102" priority="93" operator="between">
      <formula>111111111</formula>
      <formula>999999999</formula>
    </cfRule>
    <cfRule type="cellIs" dxfId="101" priority="94" operator="between">
      <formula>111111111</formula>
      <formula>999999999</formula>
    </cfRule>
  </conditionalFormatting>
  <conditionalFormatting sqref="J89:AA89">
    <cfRule type="cellIs" dxfId="100" priority="79" operator="equal">
      <formula>0</formula>
    </cfRule>
  </conditionalFormatting>
  <conditionalFormatting sqref="H88:I88">
    <cfRule type="cellIs" dxfId="99" priority="89" operator="between">
      <formula>111111111</formula>
      <formula>999999999</formula>
    </cfRule>
    <cfRule type="cellIs" dxfId="98" priority="90" operator="between">
      <formula>111111111</formula>
      <formula>999999999</formula>
    </cfRule>
    <cfRule type="cellIs" dxfId="97" priority="91" operator="between">
      <formula>111111111</formula>
      <formula>999999999</formula>
    </cfRule>
  </conditionalFormatting>
  <conditionalFormatting sqref="H92:I92">
    <cfRule type="cellIs" dxfId="96" priority="86" operator="between">
      <formula>111111111</formula>
      <formula>999999999</formula>
    </cfRule>
    <cfRule type="cellIs" dxfId="95" priority="87" operator="between">
      <formula>111111111</formula>
      <formula>999999999</formula>
    </cfRule>
    <cfRule type="cellIs" dxfId="94" priority="88" operator="between">
      <formula>111111111</formula>
      <formula>999999999</formula>
    </cfRule>
  </conditionalFormatting>
  <conditionalFormatting sqref="H96:I96">
    <cfRule type="cellIs" dxfId="93" priority="83" operator="between">
      <formula>111111111</formula>
      <formula>999999999</formula>
    </cfRule>
    <cfRule type="cellIs" dxfId="92" priority="84" operator="between">
      <formula>111111111</formula>
      <formula>999999999</formula>
    </cfRule>
    <cfRule type="cellIs" dxfId="91" priority="85" operator="between">
      <formula>111111111</formula>
      <formula>999999999</formula>
    </cfRule>
  </conditionalFormatting>
  <conditionalFormatting sqref="J93:AA93">
    <cfRule type="cellIs" dxfId="90" priority="81" operator="equal">
      <formula>0</formula>
    </cfRule>
  </conditionalFormatting>
  <conditionalFormatting sqref="J97:AA97">
    <cfRule type="cellIs" dxfId="89" priority="80" operator="equal">
      <formula>0</formula>
    </cfRule>
  </conditionalFormatting>
  <conditionalFormatting sqref="J105:AA105">
    <cfRule type="cellIs" dxfId="88" priority="61" operator="equal">
      <formula>0</formula>
    </cfRule>
  </conditionalFormatting>
  <conditionalFormatting sqref="H104:I104">
    <cfRule type="cellIs" dxfId="87" priority="75" operator="between">
      <formula>111111111</formula>
      <formula>999999999</formula>
    </cfRule>
    <cfRule type="cellIs" dxfId="86" priority="76" operator="between">
      <formula>111111111</formula>
      <formula>999999999</formula>
    </cfRule>
    <cfRule type="cellIs" dxfId="85" priority="77" operator="between">
      <formula>111111111</formula>
      <formula>999999999</formula>
    </cfRule>
  </conditionalFormatting>
  <conditionalFormatting sqref="J109:AA109">
    <cfRule type="cellIs" dxfId="84" priority="62" operator="equal">
      <formula>0</formula>
    </cfRule>
  </conditionalFormatting>
  <conditionalFormatting sqref="H108:I108">
    <cfRule type="cellIs" dxfId="83" priority="72" operator="between">
      <formula>111111111</formula>
      <formula>999999999</formula>
    </cfRule>
    <cfRule type="cellIs" dxfId="82" priority="73" operator="between">
      <formula>111111111</formula>
      <formula>999999999</formula>
    </cfRule>
    <cfRule type="cellIs" dxfId="81" priority="74" operator="between">
      <formula>111111111</formula>
      <formula>999999999</formula>
    </cfRule>
  </conditionalFormatting>
  <conditionalFormatting sqref="H112:I112">
    <cfRule type="cellIs" dxfId="80" priority="69" operator="between">
      <formula>111111111</formula>
      <formula>999999999</formula>
    </cfRule>
    <cfRule type="cellIs" dxfId="79" priority="70" operator="between">
      <formula>111111111</formula>
      <formula>999999999</formula>
    </cfRule>
    <cfRule type="cellIs" dxfId="78" priority="71" operator="between">
      <formula>111111111</formula>
      <formula>999999999</formula>
    </cfRule>
  </conditionalFormatting>
  <conditionalFormatting sqref="H116:I116">
    <cfRule type="cellIs" dxfId="77" priority="66" operator="between">
      <formula>111111111</formula>
      <formula>999999999</formula>
    </cfRule>
    <cfRule type="cellIs" dxfId="76" priority="67" operator="between">
      <formula>111111111</formula>
      <formula>999999999</formula>
    </cfRule>
    <cfRule type="cellIs" dxfId="75" priority="68" operator="between">
      <formula>111111111</formula>
      <formula>999999999</formula>
    </cfRule>
  </conditionalFormatting>
  <conditionalFormatting sqref="J113:AA113">
    <cfRule type="cellIs" dxfId="74" priority="64" operator="equal">
      <formula>0</formula>
    </cfRule>
  </conditionalFormatting>
  <conditionalFormatting sqref="J117:AA117">
    <cfRule type="cellIs" dxfId="73" priority="63" operator="equal">
      <formula>0</formula>
    </cfRule>
  </conditionalFormatting>
  <conditionalFormatting sqref="H124:I124">
    <cfRule type="cellIs" dxfId="72" priority="58" operator="between">
      <formula>111111111</formula>
      <formula>999999999</formula>
    </cfRule>
    <cfRule type="cellIs" dxfId="71" priority="59" operator="between">
      <formula>111111111</formula>
      <formula>999999999</formula>
    </cfRule>
    <cfRule type="cellIs" dxfId="70" priority="60" operator="between">
      <formula>111111111</formula>
      <formula>999999999</formula>
    </cfRule>
  </conditionalFormatting>
  <conditionalFormatting sqref="H128:I128">
    <cfRule type="cellIs" dxfId="69" priority="55" operator="between">
      <formula>111111111</formula>
      <formula>999999999</formula>
    </cfRule>
    <cfRule type="cellIs" dxfId="68" priority="56" operator="between">
      <formula>111111111</formula>
      <formula>999999999</formula>
    </cfRule>
    <cfRule type="cellIs" dxfId="67" priority="57" operator="between">
      <formula>111111111</formula>
      <formula>999999999</formula>
    </cfRule>
  </conditionalFormatting>
  <conditionalFormatting sqref="H132:I132">
    <cfRule type="cellIs" dxfId="66" priority="52" operator="between">
      <formula>111111111</formula>
      <formula>999999999</formula>
    </cfRule>
    <cfRule type="cellIs" dxfId="65" priority="53" operator="between">
      <formula>111111111</formula>
      <formula>999999999</formula>
    </cfRule>
    <cfRule type="cellIs" dxfId="64" priority="54" operator="between">
      <formula>111111111</formula>
      <formula>999999999</formula>
    </cfRule>
  </conditionalFormatting>
  <conditionalFormatting sqref="H136:I136">
    <cfRule type="cellIs" dxfId="63" priority="49" operator="between">
      <formula>111111111</formula>
      <formula>999999999</formula>
    </cfRule>
    <cfRule type="cellIs" dxfId="62" priority="50" operator="between">
      <formula>111111111</formula>
      <formula>999999999</formula>
    </cfRule>
    <cfRule type="cellIs" dxfId="61" priority="51" operator="between">
      <formula>111111111</formula>
      <formula>999999999</formula>
    </cfRule>
  </conditionalFormatting>
  <conditionalFormatting sqref="J125:AA125">
    <cfRule type="cellIs" dxfId="60" priority="47" operator="equal">
      <formula>0</formula>
    </cfRule>
  </conditionalFormatting>
  <conditionalFormatting sqref="J137:AA137">
    <cfRule type="cellIs" dxfId="59" priority="44" operator="equal">
      <formula>0</formula>
    </cfRule>
  </conditionalFormatting>
  <conditionalFormatting sqref="J129:AA129">
    <cfRule type="cellIs" dxfId="58" priority="46" operator="equal">
      <formula>0</formula>
    </cfRule>
  </conditionalFormatting>
  <conditionalFormatting sqref="J133:AA133">
    <cfRule type="cellIs" dxfId="57" priority="45" operator="equal">
      <formula>0</formula>
    </cfRule>
  </conditionalFormatting>
  <conditionalFormatting sqref="J145:AA145">
    <cfRule type="cellIs" dxfId="56" priority="27" operator="equal">
      <formula>0</formula>
    </cfRule>
  </conditionalFormatting>
  <conditionalFormatting sqref="H144:I144">
    <cfRule type="cellIs" dxfId="55" priority="41" operator="between">
      <formula>111111111</formula>
      <formula>999999999</formula>
    </cfRule>
    <cfRule type="cellIs" dxfId="54" priority="42" operator="between">
      <formula>111111111</formula>
      <formula>999999999</formula>
    </cfRule>
    <cfRule type="cellIs" dxfId="53" priority="43" operator="between">
      <formula>111111111</formula>
      <formula>999999999</formula>
    </cfRule>
  </conditionalFormatting>
  <conditionalFormatting sqref="J149:AA149">
    <cfRule type="cellIs" dxfId="52" priority="28" operator="equal">
      <formula>0</formula>
    </cfRule>
  </conditionalFormatting>
  <conditionalFormatting sqref="H148:I148">
    <cfRule type="cellIs" dxfId="51" priority="38" operator="between">
      <formula>111111111</formula>
      <formula>999999999</formula>
    </cfRule>
    <cfRule type="cellIs" dxfId="50" priority="39" operator="between">
      <formula>111111111</formula>
      <formula>999999999</formula>
    </cfRule>
    <cfRule type="cellIs" dxfId="49" priority="40" operator="between">
      <formula>111111111</formula>
      <formula>999999999</formula>
    </cfRule>
  </conditionalFormatting>
  <conditionalFormatting sqref="H152:I152">
    <cfRule type="cellIs" dxfId="48" priority="35" operator="between">
      <formula>111111111</formula>
      <formula>999999999</formula>
    </cfRule>
    <cfRule type="cellIs" dxfId="47" priority="36" operator="between">
      <formula>111111111</formula>
      <formula>999999999</formula>
    </cfRule>
    <cfRule type="cellIs" dxfId="46" priority="37" operator="between">
      <formula>111111111</formula>
      <formula>999999999</formula>
    </cfRule>
  </conditionalFormatting>
  <conditionalFormatting sqref="H156:I156">
    <cfRule type="cellIs" dxfId="45" priority="32" operator="between">
      <formula>111111111</formula>
      <formula>999999999</formula>
    </cfRule>
    <cfRule type="cellIs" dxfId="44" priority="33" operator="between">
      <formula>111111111</formula>
      <formula>999999999</formula>
    </cfRule>
    <cfRule type="cellIs" dxfId="43" priority="34" operator="between">
      <formula>111111111</formula>
      <formula>999999999</formula>
    </cfRule>
  </conditionalFormatting>
  <conditionalFormatting sqref="J153:AA153">
    <cfRule type="cellIs" dxfId="42" priority="30" operator="equal">
      <formula>0</formula>
    </cfRule>
  </conditionalFormatting>
  <conditionalFormatting sqref="J157:AA157">
    <cfRule type="cellIs" dxfId="41" priority="29" operator="equal">
      <formula>0</formula>
    </cfRule>
  </conditionalFormatting>
  <conditionalFormatting sqref="H164:I164">
    <cfRule type="cellIs" dxfId="40" priority="24" operator="between">
      <formula>111111111</formula>
      <formula>999999999</formula>
    </cfRule>
    <cfRule type="cellIs" dxfId="39" priority="25" operator="between">
      <formula>111111111</formula>
      <formula>999999999</formula>
    </cfRule>
    <cfRule type="cellIs" dxfId="38" priority="26" operator="between">
      <formula>111111111</formula>
      <formula>999999999</formula>
    </cfRule>
  </conditionalFormatting>
  <conditionalFormatting sqref="H168:I168">
    <cfRule type="cellIs" dxfId="37" priority="21" operator="between">
      <formula>111111111</formula>
      <formula>999999999</formula>
    </cfRule>
    <cfRule type="cellIs" dxfId="36" priority="22" operator="between">
      <formula>111111111</formula>
      <formula>999999999</formula>
    </cfRule>
    <cfRule type="cellIs" dxfId="35" priority="23" operator="between">
      <formula>111111111</formula>
      <formula>999999999</formula>
    </cfRule>
  </conditionalFormatting>
  <conditionalFormatting sqref="H172:I172">
    <cfRule type="cellIs" dxfId="34" priority="18" operator="between">
      <formula>111111111</formula>
      <formula>999999999</formula>
    </cfRule>
    <cfRule type="cellIs" dxfId="33" priority="19" operator="between">
      <formula>111111111</formula>
      <formula>999999999</formula>
    </cfRule>
    <cfRule type="cellIs" dxfId="32" priority="20" operator="between">
      <formula>111111111</formula>
      <formula>999999999</formula>
    </cfRule>
  </conditionalFormatting>
  <conditionalFormatting sqref="H176:I176">
    <cfRule type="cellIs" dxfId="31" priority="15" operator="between">
      <formula>111111111</formula>
      <formula>999999999</formula>
    </cfRule>
    <cfRule type="cellIs" dxfId="30" priority="16" operator="between">
      <formula>111111111</formula>
      <formula>999999999</formula>
    </cfRule>
    <cfRule type="cellIs" dxfId="29" priority="17" operator="between">
      <formula>111111111</formula>
      <formula>999999999</formula>
    </cfRule>
  </conditionalFormatting>
  <conditionalFormatting sqref="J169:AA169">
    <cfRule type="cellIs" dxfId="28" priority="12" operator="equal">
      <formula>0</formula>
    </cfRule>
  </conditionalFormatting>
  <conditionalFormatting sqref="J173:AA173">
    <cfRule type="cellIs" dxfId="27" priority="11" operator="equal">
      <formula>0</formula>
    </cfRule>
  </conditionalFormatting>
  <conditionalFormatting sqref="F8 F12 F16">
    <cfRule type="cellIs" dxfId="26" priority="9" operator="equal">
      <formula>0</formula>
    </cfRule>
  </conditionalFormatting>
  <conditionalFormatting sqref="F24 F28 F32 F36">
    <cfRule type="cellIs" dxfId="25" priority="8" operator="equal">
      <formula>0</formula>
    </cfRule>
  </conditionalFormatting>
  <conditionalFormatting sqref="F44 F48 F52 F56">
    <cfRule type="cellIs" dxfId="24" priority="7" operator="equal">
      <formula>0</formula>
    </cfRule>
  </conditionalFormatting>
  <conditionalFormatting sqref="F64 F68 F72 F76">
    <cfRule type="cellIs" dxfId="23" priority="6" operator="equal">
      <formula>0</formula>
    </cfRule>
  </conditionalFormatting>
  <conditionalFormatting sqref="F84 F88 F92 F96">
    <cfRule type="cellIs" dxfId="22" priority="5" operator="equal">
      <formula>0</formula>
    </cfRule>
  </conditionalFormatting>
  <conditionalFormatting sqref="F104 F108 F112 F116">
    <cfRule type="cellIs" dxfId="21" priority="4" operator="equal">
      <formula>0</formula>
    </cfRule>
  </conditionalFormatting>
  <conditionalFormatting sqref="F124 F128 F132 F136">
    <cfRule type="cellIs" dxfId="20" priority="3" operator="equal">
      <formula>0</formula>
    </cfRule>
  </conditionalFormatting>
  <conditionalFormatting sqref="F144 F148 F152 F156">
    <cfRule type="cellIs" dxfId="19" priority="2" operator="equal">
      <formula>0</formula>
    </cfRule>
  </conditionalFormatting>
  <conditionalFormatting sqref="F164 F168 F172 F176">
    <cfRule type="cellIs" dxfId="18" priority="1" operator="equal">
      <formula>0</formula>
    </cfRule>
  </conditionalFormatting>
  <pageMargins left="0.7" right="0.7" top="0.75" bottom="0.75" header="0.3" footer="0.3"/>
  <pageSetup paperSize="9" scale="5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U31"/>
  <sheetViews>
    <sheetView workbookViewId="0">
      <selection activeCell="G33" sqref="G33"/>
    </sheetView>
  </sheetViews>
  <sheetFormatPr baseColWidth="10" defaultRowHeight="15" x14ac:dyDescent="0.25"/>
  <cols>
    <col min="1" max="1" width="11.42578125" bestFit="1" customWidth="1"/>
    <col min="2" max="2" width="3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Cards'!J6</f>
        <v>7</v>
      </c>
      <c r="C3" s="147">
        <f>'Score Cards'!K6</f>
        <v>4</v>
      </c>
      <c r="D3" s="147">
        <f>'Score Cards'!L6</f>
        <v>4</v>
      </c>
      <c r="E3" s="147">
        <f>'Score Cards'!M6</f>
        <v>4</v>
      </c>
      <c r="F3" s="147">
        <f>'Score Cards'!N6</f>
        <v>4</v>
      </c>
      <c r="G3" s="147">
        <f>'Score Cards'!O6</f>
        <v>8</v>
      </c>
      <c r="H3" s="147">
        <f>'Score Cards'!P6</f>
        <v>5</v>
      </c>
      <c r="I3" s="147">
        <f>'Score Cards'!Q6</f>
        <v>6</v>
      </c>
      <c r="J3" s="147">
        <f>'Score Cards'!R6</f>
        <v>6</v>
      </c>
      <c r="K3" s="147">
        <f>'Score Cards'!S6</f>
        <v>7</v>
      </c>
      <c r="L3" s="147">
        <f>'Score Cards'!T6</f>
        <v>4</v>
      </c>
      <c r="M3" s="147">
        <f>'Score Cards'!U6</f>
        <v>6</v>
      </c>
      <c r="N3" s="147">
        <f>'Score Cards'!V6</f>
        <v>3</v>
      </c>
      <c r="O3" s="147">
        <f>'Score Cards'!W6</f>
        <v>8</v>
      </c>
      <c r="P3" s="147">
        <f>'Score Cards'!X6</f>
        <v>7</v>
      </c>
      <c r="Q3" s="147">
        <f>'Score Cards'!Y6</f>
        <v>4</v>
      </c>
      <c r="R3" s="147">
        <f>'Score Cards'!Z6</f>
        <v>7</v>
      </c>
      <c r="S3" s="147">
        <f>'Score Cards'!AA6</f>
        <v>7</v>
      </c>
      <c r="T3" s="32"/>
      <c r="U3" s="32"/>
    </row>
    <row r="4" spans="1:21" ht="15.75" thickBot="1" x14ac:dyDescent="0.3">
      <c r="A4" s="77" t="s">
        <v>41</v>
      </c>
      <c r="B4" s="147">
        <f>'Score Cards'!J10</f>
        <v>6</v>
      </c>
      <c r="C4" s="147">
        <f>'Score Cards'!K10</f>
        <v>4</v>
      </c>
      <c r="D4" s="147">
        <f>'Score Cards'!L10</f>
        <v>6</v>
      </c>
      <c r="E4" s="147">
        <f>'Score Cards'!M10</f>
        <v>5</v>
      </c>
      <c r="F4" s="147">
        <f>'Score Cards'!N10</f>
        <v>5</v>
      </c>
      <c r="G4" s="147">
        <f>'Score Cards'!O10</f>
        <v>7</v>
      </c>
      <c r="H4" s="147">
        <f>'Score Cards'!P10</f>
        <v>4</v>
      </c>
      <c r="I4" s="147">
        <f>'Score Cards'!Q10</f>
        <v>5</v>
      </c>
      <c r="J4" s="147">
        <f>'Score Cards'!R10</f>
        <v>4</v>
      </c>
      <c r="K4" s="147">
        <f>'Score Cards'!S10</f>
        <v>8</v>
      </c>
      <c r="L4" s="147">
        <f>'Score Cards'!T10</f>
        <v>3</v>
      </c>
      <c r="M4" s="147">
        <f>'Score Cards'!U10</f>
        <v>5</v>
      </c>
      <c r="N4" s="147">
        <f>'Score Cards'!V10</f>
        <v>4</v>
      </c>
      <c r="O4" s="147">
        <f>'Score Cards'!W10</f>
        <v>4</v>
      </c>
      <c r="P4" s="147">
        <f>'Score Cards'!X10</f>
        <v>9</v>
      </c>
      <c r="Q4" s="147">
        <f>'Score Cards'!Y10</f>
        <v>4</v>
      </c>
      <c r="R4" s="147">
        <f>'Score Cards'!Z10</f>
        <v>7</v>
      </c>
      <c r="S4" s="147">
        <f>'Score Cards'!AA10</f>
        <v>6</v>
      </c>
      <c r="T4" s="32"/>
      <c r="U4" s="32"/>
    </row>
    <row r="5" spans="1:21" ht="15.75" thickBot="1" x14ac:dyDescent="0.3">
      <c r="A5" s="5" t="s">
        <v>42</v>
      </c>
      <c r="B5" s="147">
        <f>'Score Cards'!J14</f>
        <v>6</v>
      </c>
      <c r="C5" s="147">
        <f>'Score Cards'!K14</f>
        <v>3</v>
      </c>
      <c r="D5" s="147">
        <f>'Score Cards'!L14</f>
        <v>4</v>
      </c>
      <c r="E5" s="147">
        <f>'Score Cards'!M14</f>
        <v>5</v>
      </c>
      <c r="F5" s="147">
        <f>'Score Cards'!N14</f>
        <v>3</v>
      </c>
      <c r="G5" s="147">
        <f>'Score Cards'!O14</f>
        <v>8</v>
      </c>
      <c r="H5" s="147">
        <f>'Score Cards'!P14</f>
        <v>5</v>
      </c>
      <c r="I5" s="147">
        <f>'Score Cards'!Q14</f>
        <v>8</v>
      </c>
      <c r="J5" s="147">
        <f>'Score Cards'!R14</f>
        <v>5</v>
      </c>
      <c r="K5" s="147">
        <f>'Score Cards'!S14</f>
        <v>5</v>
      </c>
      <c r="L5" s="147">
        <f>'Score Cards'!T14</f>
        <v>4</v>
      </c>
      <c r="M5" s="147">
        <f>'Score Cards'!U14</f>
        <v>5</v>
      </c>
      <c r="N5" s="147">
        <f>'Score Cards'!V14</f>
        <v>6</v>
      </c>
      <c r="O5" s="147">
        <f>'Score Cards'!W14</f>
        <v>4</v>
      </c>
      <c r="P5" s="147">
        <f>'Score Cards'!X14</f>
        <v>6</v>
      </c>
      <c r="Q5" s="147">
        <f>'Score Cards'!Y14</f>
        <v>5</v>
      </c>
      <c r="R5" s="147">
        <f>'Score Cards'!Z14</f>
        <v>7</v>
      </c>
      <c r="S5" s="147">
        <f>'Score Cards'!AA14</f>
        <v>7</v>
      </c>
      <c r="T5" s="32"/>
      <c r="U5" s="32"/>
    </row>
    <row r="6" spans="1:21" x14ac:dyDescent="0.25">
      <c r="A6" s="145" t="s">
        <v>43</v>
      </c>
      <c r="B6" s="147">
        <f>'Score Cards'!J18</f>
        <v>8</v>
      </c>
      <c r="C6" s="147">
        <f>'Score Cards'!K18</f>
        <v>3</v>
      </c>
      <c r="D6" s="147">
        <f>'Score Cards'!L18</f>
        <v>4</v>
      </c>
      <c r="E6" s="147">
        <f>'Score Cards'!M18</f>
        <v>6</v>
      </c>
      <c r="F6" s="147">
        <f>'Score Cards'!N18</f>
        <v>4</v>
      </c>
      <c r="G6" s="147">
        <f>'Score Cards'!O18</f>
        <v>8</v>
      </c>
      <c r="H6" s="147">
        <f>'Score Cards'!P18</f>
        <v>5</v>
      </c>
      <c r="I6" s="147">
        <f>'Score Cards'!Q18</f>
        <v>8</v>
      </c>
      <c r="J6" s="147">
        <f>'Score Cards'!R18</f>
        <v>5</v>
      </c>
      <c r="K6" s="147">
        <f>'Score Cards'!S18</f>
        <v>7</v>
      </c>
      <c r="L6" s="147">
        <f>'Score Cards'!T18</f>
        <v>5</v>
      </c>
      <c r="M6" s="147">
        <f>'Score Cards'!U18</f>
        <v>4</v>
      </c>
      <c r="N6" s="147">
        <f>'Score Cards'!V18</f>
        <v>5</v>
      </c>
      <c r="O6" s="147">
        <f>'Score Cards'!W18</f>
        <v>9</v>
      </c>
      <c r="P6" s="147">
        <f>'Score Cards'!X18</f>
        <v>7</v>
      </c>
      <c r="Q6" s="147">
        <f>'Score Cards'!Y18</f>
        <v>4</v>
      </c>
      <c r="R6" s="147">
        <f>'Score Cards'!Z18</f>
        <v>7</v>
      </c>
      <c r="S6" s="147">
        <f>'Score Cards'!AA18</f>
        <v>7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3</v>
      </c>
      <c r="C9" s="148">
        <f t="shared" ref="C9:S9" si="0">RANK(C3,C$3:C$6,12)</f>
        <v>3</v>
      </c>
      <c r="D9" s="148">
        <f t="shared" si="0"/>
        <v>1</v>
      </c>
      <c r="E9" s="148">
        <f t="shared" si="0"/>
        <v>1</v>
      </c>
      <c r="F9" s="148">
        <f t="shared" si="0"/>
        <v>2</v>
      </c>
      <c r="G9" s="148">
        <f t="shared" si="0"/>
        <v>2</v>
      </c>
      <c r="H9" s="148">
        <f t="shared" si="0"/>
        <v>2</v>
      </c>
      <c r="I9" s="148">
        <f t="shared" si="0"/>
        <v>2</v>
      </c>
      <c r="J9" s="148">
        <f t="shared" si="0"/>
        <v>4</v>
      </c>
      <c r="K9" s="148">
        <f t="shared" si="0"/>
        <v>2</v>
      </c>
      <c r="L9" s="148">
        <f t="shared" si="0"/>
        <v>2</v>
      </c>
      <c r="M9" s="148">
        <f t="shared" si="0"/>
        <v>4</v>
      </c>
      <c r="N9" s="148">
        <f t="shared" si="0"/>
        <v>1</v>
      </c>
      <c r="O9" s="148">
        <f t="shared" si="0"/>
        <v>3</v>
      </c>
      <c r="P9" s="148">
        <f t="shared" si="0"/>
        <v>2</v>
      </c>
      <c r="Q9" s="148">
        <f t="shared" si="0"/>
        <v>1</v>
      </c>
      <c r="R9" s="148">
        <f t="shared" si="0"/>
        <v>1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3</v>
      </c>
      <c r="D10" s="148">
        <f t="shared" si="1"/>
        <v>4</v>
      </c>
      <c r="E10" s="148">
        <f t="shared" si="1"/>
        <v>2</v>
      </c>
      <c r="F10" s="148">
        <f t="shared" si="1"/>
        <v>4</v>
      </c>
      <c r="G10" s="148">
        <f t="shared" si="1"/>
        <v>1</v>
      </c>
      <c r="H10" s="148">
        <f t="shared" si="1"/>
        <v>1</v>
      </c>
      <c r="I10" s="148">
        <f t="shared" si="1"/>
        <v>1</v>
      </c>
      <c r="J10" s="148">
        <f t="shared" si="1"/>
        <v>1</v>
      </c>
      <c r="K10" s="148">
        <f t="shared" si="1"/>
        <v>4</v>
      </c>
      <c r="L10" s="148">
        <f t="shared" si="1"/>
        <v>1</v>
      </c>
      <c r="M10" s="148">
        <f t="shared" si="1"/>
        <v>2</v>
      </c>
      <c r="N10" s="148">
        <f t="shared" si="1"/>
        <v>2</v>
      </c>
      <c r="O10" s="148">
        <f t="shared" si="1"/>
        <v>1</v>
      </c>
      <c r="P10" s="148">
        <f t="shared" si="1"/>
        <v>4</v>
      </c>
      <c r="Q10" s="148">
        <f t="shared" si="1"/>
        <v>1</v>
      </c>
      <c r="R10" s="148">
        <f t="shared" si="1"/>
        <v>1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1</v>
      </c>
      <c r="D11" s="148">
        <f t="shared" si="1"/>
        <v>1</v>
      </c>
      <c r="E11" s="148">
        <f t="shared" si="1"/>
        <v>2</v>
      </c>
      <c r="F11" s="148">
        <f t="shared" si="1"/>
        <v>1</v>
      </c>
      <c r="G11" s="148">
        <f t="shared" si="1"/>
        <v>2</v>
      </c>
      <c r="H11" s="148">
        <f t="shared" si="1"/>
        <v>2</v>
      </c>
      <c r="I11" s="148">
        <f t="shared" si="1"/>
        <v>3</v>
      </c>
      <c r="J11" s="148">
        <f t="shared" si="1"/>
        <v>2</v>
      </c>
      <c r="K11" s="148">
        <f t="shared" si="1"/>
        <v>1</v>
      </c>
      <c r="L11" s="148">
        <f t="shared" si="1"/>
        <v>2</v>
      </c>
      <c r="M11" s="148">
        <f t="shared" si="1"/>
        <v>2</v>
      </c>
      <c r="N11" s="148">
        <f t="shared" si="1"/>
        <v>4</v>
      </c>
      <c r="O11" s="148">
        <f t="shared" si="1"/>
        <v>1</v>
      </c>
      <c r="P11" s="148">
        <f t="shared" si="1"/>
        <v>1</v>
      </c>
      <c r="Q11" s="148">
        <f t="shared" si="1"/>
        <v>4</v>
      </c>
      <c r="R11" s="148">
        <f t="shared" si="1"/>
        <v>1</v>
      </c>
      <c r="S11" s="148">
        <f t="shared" si="1"/>
        <v>2</v>
      </c>
      <c r="T11" s="32"/>
      <c r="U11" s="32"/>
    </row>
    <row r="12" spans="1:21" x14ac:dyDescent="0.25">
      <c r="A12" s="145" t="s">
        <v>43</v>
      </c>
      <c r="B12" s="148">
        <f t="shared" si="1"/>
        <v>4</v>
      </c>
      <c r="C12" s="148">
        <f t="shared" si="1"/>
        <v>1</v>
      </c>
      <c r="D12" s="148">
        <f t="shared" si="1"/>
        <v>1</v>
      </c>
      <c r="E12" s="148">
        <f t="shared" si="1"/>
        <v>4</v>
      </c>
      <c r="F12" s="148">
        <f t="shared" si="1"/>
        <v>2</v>
      </c>
      <c r="G12" s="148">
        <f t="shared" si="1"/>
        <v>2</v>
      </c>
      <c r="H12" s="148">
        <f t="shared" si="1"/>
        <v>2</v>
      </c>
      <c r="I12" s="148">
        <f t="shared" si="1"/>
        <v>3</v>
      </c>
      <c r="J12" s="148">
        <f t="shared" si="1"/>
        <v>2</v>
      </c>
      <c r="K12" s="148">
        <f t="shared" si="1"/>
        <v>2</v>
      </c>
      <c r="L12" s="148">
        <f t="shared" si="1"/>
        <v>4</v>
      </c>
      <c r="M12" s="148">
        <f t="shared" si="1"/>
        <v>1</v>
      </c>
      <c r="N12" s="148">
        <f t="shared" si="1"/>
        <v>3</v>
      </c>
      <c r="O12" s="148">
        <f t="shared" si="1"/>
        <v>4</v>
      </c>
      <c r="P12" s="148">
        <f t="shared" si="1"/>
        <v>2</v>
      </c>
      <c r="Q12" s="148">
        <f t="shared" si="1"/>
        <v>1</v>
      </c>
      <c r="R12" s="148">
        <f t="shared" si="1"/>
        <v>1</v>
      </c>
      <c r="S12" s="148">
        <f t="shared" si="1"/>
        <v>2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2</v>
      </c>
      <c r="C15" s="149">
        <f>COUNTIF(C9:C12,1)</f>
        <v>2</v>
      </c>
      <c r="D15" s="149">
        <f t="shared" ref="D15:S15" si="2">COUNTIF(D9:D12,1)</f>
        <v>3</v>
      </c>
      <c r="E15" s="149">
        <f t="shared" si="2"/>
        <v>1</v>
      </c>
      <c r="F15" s="149">
        <f t="shared" si="2"/>
        <v>1</v>
      </c>
      <c r="G15" s="149">
        <f t="shared" si="2"/>
        <v>1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1</v>
      </c>
      <c r="O15" s="149">
        <f t="shared" si="2"/>
        <v>2</v>
      </c>
      <c r="P15" s="149">
        <f t="shared" si="2"/>
        <v>1</v>
      </c>
      <c r="Q15" s="149">
        <f t="shared" si="2"/>
        <v>3</v>
      </c>
      <c r="R15" s="149">
        <f t="shared" si="2"/>
        <v>4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0</v>
      </c>
      <c r="E16" s="149">
        <f t="shared" si="3"/>
        <v>2</v>
      </c>
      <c r="F16" s="149">
        <f t="shared" si="3"/>
        <v>2</v>
      </c>
      <c r="G16" s="149">
        <f t="shared" si="3"/>
        <v>3</v>
      </c>
      <c r="H16" s="149">
        <f t="shared" si="3"/>
        <v>3</v>
      </c>
      <c r="I16" s="149">
        <f t="shared" si="3"/>
        <v>1</v>
      </c>
      <c r="J16" s="149">
        <f t="shared" si="3"/>
        <v>2</v>
      </c>
      <c r="K16" s="149">
        <f t="shared" si="3"/>
        <v>2</v>
      </c>
      <c r="L16" s="149">
        <f t="shared" si="3"/>
        <v>2</v>
      </c>
      <c r="M16" s="149">
        <f t="shared" si="3"/>
        <v>2</v>
      </c>
      <c r="N16" s="149">
        <f t="shared" si="3"/>
        <v>1</v>
      </c>
      <c r="O16" s="149">
        <f t="shared" si="3"/>
        <v>0</v>
      </c>
      <c r="P16" s="149">
        <f t="shared" si="3"/>
        <v>2</v>
      </c>
      <c r="Q16" s="149">
        <f t="shared" si="3"/>
        <v>0</v>
      </c>
      <c r="R16" s="149">
        <f t="shared" si="3"/>
        <v>0</v>
      </c>
      <c r="S16" s="149">
        <f t="shared" si="3"/>
        <v>3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0</v>
      </c>
      <c r="F17" s="149">
        <f t="shared" si="4"/>
        <v>0</v>
      </c>
      <c r="G17" s="149">
        <f t="shared" si="4"/>
        <v>0</v>
      </c>
      <c r="H17" s="149">
        <f t="shared" si="4"/>
        <v>0</v>
      </c>
      <c r="I17" s="149">
        <f t="shared" si="4"/>
        <v>2</v>
      </c>
      <c r="J17" s="149">
        <f t="shared" si="4"/>
        <v>0</v>
      </c>
      <c r="K17" s="149">
        <f t="shared" si="4"/>
        <v>0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1</v>
      </c>
      <c r="P17" s="149">
        <f t="shared" si="4"/>
        <v>0</v>
      </c>
      <c r="Q17" s="149">
        <f t="shared" si="4"/>
        <v>0</v>
      </c>
      <c r="R17" s="149">
        <f t="shared" si="4"/>
        <v>0</v>
      </c>
      <c r="S17" s="149">
        <f t="shared" si="4"/>
        <v>0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1</v>
      </c>
      <c r="G18" s="149">
        <f t="shared" si="5"/>
        <v>0</v>
      </c>
      <c r="H18" s="149">
        <f t="shared" si="5"/>
        <v>0</v>
      </c>
      <c r="I18" s="149">
        <f t="shared" si="5"/>
        <v>0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0</v>
      </c>
      <c r="S18" s="149">
        <f t="shared" si="5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6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4</v>
      </c>
      <c r="F20" s="146">
        <f t="shared" si="6"/>
        <v>3</v>
      </c>
      <c r="G20" s="146">
        <f t="shared" si="6"/>
        <v>7</v>
      </c>
      <c r="H20" s="146">
        <f t="shared" si="6"/>
        <v>4</v>
      </c>
      <c r="I20" s="146">
        <f t="shared" si="6"/>
        <v>5</v>
      </c>
      <c r="J20" s="146">
        <f t="shared" si="6"/>
        <v>4</v>
      </c>
      <c r="K20" s="146">
        <f t="shared" si="6"/>
        <v>5</v>
      </c>
      <c r="L20" s="146">
        <f t="shared" si="6"/>
        <v>3</v>
      </c>
      <c r="M20" s="146">
        <f t="shared" si="6"/>
        <v>4</v>
      </c>
      <c r="N20" s="146">
        <f t="shared" si="6"/>
        <v>3</v>
      </c>
      <c r="O20" s="146">
        <f t="shared" si="6"/>
        <v>4</v>
      </c>
      <c r="P20" s="146">
        <f t="shared" si="6"/>
        <v>6</v>
      </c>
      <c r="Q20" s="146">
        <f t="shared" si="6"/>
        <v>4</v>
      </c>
      <c r="R20" s="146">
        <f t="shared" si="6"/>
        <v>7</v>
      </c>
      <c r="S20" s="146">
        <f t="shared" si="6"/>
        <v>6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6</v>
      </c>
      <c r="F21" s="150">
        <f t="shared" si="7"/>
        <v>5</v>
      </c>
      <c r="G21" s="150">
        <f t="shared" si="7"/>
        <v>8</v>
      </c>
      <c r="H21" s="150">
        <f t="shared" si="7"/>
        <v>5</v>
      </c>
      <c r="I21" s="150">
        <f t="shared" si="7"/>
        <v>8</v>
      </c>
      <c r="J21" s="150">
        <f t="shared" si="7"/>
        <v>6</v>
      </c>
      <c r="K21" s="150">
        <f t="shared" si="7"/>
        <v>8</v>
      </c>
      <c r="L21" s="150">
        <f t="shared" si="7"/>
        <v>5</v>
      </c>
      <c r="M21" s="150">
        <f t="shared" si="7"/>
        <v>6</v>
      </c>
      <c r="N21" s="150">
        <f t="shared" si="7"/>
        <v>6</v>
      </c>
      <c r="O21" s="150">
        <f t="shared" si="7"/>
        <v>9</v>
      </c>
      <c r="P21" s="150">
        <f t="shared" si="7"/>
        <v>9</v>
      </c>
      <c r="Q21" s="150">
        <f t="shared" si="7"/>
        <v>5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2</v>
      </c>
      <c r="G22" s="146">
        <f t="shared" si="8"/>
        <v>1</v>
      </c>
      <c r="H22" s="146">
        <f t="shared" si="8"/>
        <v>1</v>
      </c>
      <c r="I22" s="146">
        <f t="shared" si="8"/>
        <v>3</v>
      </c>
      <c r="J22" s="146">
        <f t="shared" si="8"/>
        <v>2</v>
      </c>
      <c r="K22" s="146">
        <f t="shared" si="8"/>
        <v>3</v>
      </c>
      <c r="L22" s="146">
        <f t="shared" si="8"/>
        <v>2</v>
      </c>
      <c r="M22" s="146">
        <f t="shared" si="8"/>
        <v>2</v>
      </c>
      <c r="N22" s="146">
        <f t="shared" si="8"/>
        <v>3</v>
      </c>
      <c r="O22" s="146">
        <f t="shared" si="8"/>
        <v>5</v>
      </c>
      <c r="P22" s="146">
        <f t="shared" si="8"/>
        <v>3</v>
      </c>
      <c r="Q22" s="146">
        <f t="shared" si="8"/>
        <v>1</v>
      </c>
      <c r="R22" s="146">
        <f t="shared" si="8"/>
        <v>0</v>
      </c>
      <c r="S22" s="146">
        <f t="shared" si="8"/>
        <v>1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4</v>
      </c>
      <c r="E25" s="149">
        <f t="shared" si="9"/>
        <v>6</v>
      </c>
      <c r="F25" s="149">
        <f t="shared" si="9"/>
        <v>3</v>
      </c>
      <c r="G25" s="149">
        <f t="shared" si="9"/>
        <v>2</v>
      </c>
      <c r="H25" s="149">
        <f t="shared" si="9"/>
        <v>2</v>
      </c>
      <c r="I25" s="149">
        <f t="shared" si="9"/>
        <v>4</v>
      </c>
      <c r="J25" s="149">
        <f t="shared" si="9"/>
        <v>0</v>
      </c>
      <c r="K25" s="149">
        <f t="shared" si="9"/>
        <v>3</v>
      </c>
      <c r="L25" s="149">
        <f t="shared" si="9"/>
        <v>3</v>
      </c>
      <c r="M25" s="149">
        <f t="shared" si="9"/>
        <v>0</v>
      </c>
      <c r="N25" s="149">
        <f t="shared" si="9"/>
        <v>6</v>
      </c>
      <c r="O25" s="149">
        <f t="shared" si="9"/>
        <v>2</v>
      </c>
      <c r="P25" s="149">
        <f t="shared" si="9"/>
        <v>3</v>
      </c>
      <c r="Q25" s="149">
        <f t="shared" si="9"/>
        <v>4</v>
      </c>
      <c r="R25" s="149">
        <f t="shared" si="9"/>
        <v>3</v>
      </c>
      <c r="S25" s="149">
        <f t="shared" si="9"/>
        <v>2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5</v>
      </c>
      <c r="C26" s="149">
        <f t="shared" si="10"/>
        <v>2</v>
      </c>
      <c r="D26" s="149">
        <f t="shared" si="10"/>
        <v>0</v>
      </c>
      <c r="E26" s="149">
        <f t="shared" si="10"/>
        <v>3</v>
      </c>
      <c r="F26" s="149">
        <f t="shared" si="10"/>
        <v>0</v>
      </c>
      <c r="G26" s="149">
        <f t="shared" si="10"/>
        <v>6</v>
      </c>
      <c r="H26" s="149">
        <f t="shared" si="10"/>
        <v>6</v>
      </c>
      <c r="I26" s="149">
        <f t="shared" si="10"/>
        <v>6</v>
      </c>
      <c r="J26" s="149">
        <f t="shared" si="10"/>
        <v>6</v>
      </c>
      <c r="K26" s="149">
        <f t="shared" si="10"/>
        <v>0</v>
      </c>
      <c r="L26" s="149">
        <f t="shared" si="10"/>
        <v>6</v>
      </c>
      <c r="M26" s="149">
        <f t="shared" si="10"/>
        <v>3</v>
      </c>
      <c r="N26" s="149">
        <f t="shared" si="10"/>
        <v>4</v>
      </c>
      <c r="O26" s="149">
        <f t="shared" si="10"/>
        <v>5</v>
      </c>
      <c r="P26" s="149">
        <f t="shared" si="10"/>
        <v>0</v>
      </c>
      <c r="Q26" s="149">
        <f t="shared" si="10"/>
        <v>4</v>
      </c>
      <c r="R26" s="149">
        <f t="shared" si="10"/>
        <v>3</v>
      </c>
      <c r="S26" s="149">
        <f t="shared" si="10"/>
        <v>6</v>
      </c>
    </row>
    <row r="27" spans="1:21" ht="15.75" thickBot="1" x14ac:dyDescent="0.3">
      <c r="A27" s="5" t="s">
        <v>42</v>
      </c>
      <c r="B27" s="149">
        <f t="shared" si="10"/>
        <v>5</v>
      </c>
      <c r="C27" s="149">
        <f t="shared" si="10"/>
        <v>4</v>
      </c>
      <c r="D27" s="149">
        <f t="shared" si="10"/>
        <v>4</v>
      </c>
      <c r="E27" s="149">
        <f t="shared" si="10"/>
        <v>3</v>
      </c>
      <c r="F27" s="149">
        <f t="shared" si="10"/>
        <v>6</v>
      </c>
      <c r="G27" s="149">
        <f t="shared" si="10"/>
        <v>2</v>
      </c>
      <c r="H27" s="149">
        <f t="shared" si="10"/>
        <v>2</v>
      </c>
      <c r="I27" s="149">
        <f t="shared" si="10"/>
        <v>1</v>
      </c>
      <c r="J27" s="149">
        <f t="shared" si="10"/>
        <v>3</v>
      </c>
      <c r="K27" s="149">
        <f t="shared" si="10"/>
        <v>6</v>
      </c>
      <c r="L27" s="149">
        <f t="shared" si="10"/>
        <v>3</v>
      </c>
      <c r="M27" s="149">
        <f t="shared" si="10"/>
        <v>3</v>
      </c>
      <c r="N27" s="149">
        <f t="shared" si="10"/>
        <v>0</v>
      </c>
      <c r="O27" s="149">
        <f t="shared" si="10"/>
        <v>5</v>
      </c>
      <c r="P27" s="149">
        <f t="shared" si="10"/>
        <v>6</v>
      </c>
      <c r="Q27" s="149">
        <f t="shared" si="10"/>
        <v>0</v>
      </c>
      <c r="R27" s="149">
        <f t="shared" si="10"/>
        <v>3</v>
      </c>
      <c r="S27" s="149">
        <f t="shared" si="10"/>
        <v>2</v>
      </c>
    </row>
    <row r="28" spans="1:21" x14ac:dyDescent="0.25">
      <c r="A28" s="145" t="s">
        <v>43</v>
      </c>
      <c r="B28" s="149">
        <f t="shared" si="10"/>
        <v>0</v>
      </c>
      <c r="C28" s="149">
        <f t="shared" si="10"/>
        <v>4</v>
      </c>
      <c r="D28" s="149">
        <f t="shared" si="10"/>
        <v>4</v>
      </c>
      <c r="E28" s="149">
        <f t="shared" si="10"/>
        <v>0</v>
      </c>
      <c r="F28" s="149">
        <f t="shared" si="10"/>
        <v>3</v>
      </c>
      <c r="G28" s="149">
        <f t="shared" si="10"/>
        <v>2</v>
      </c>
      <c r="H28" s="149">
        <f t="shared" si="10"/>
        <v>2</v>
      </c>
      <c r="I28" s="149">
        <f t="shared" si="10"/>
        <v>1</v>
      </c>
      <c r="J28" s="149">
        <f t="shared" si="10"/>
        <v>3</v>
      </c>
      <c r="K28" s="149">
        <f t="shared" si="10"/>
        <v>3</v>
      </c>
      <c r="L28" s="149">
        <f t="shared" si="10"/>
        <v>0</v>
      </c>
      <c r="M28" s="149">
        <f t="shared" si="10"/>
        <v>6</v>
      </c>
      <c r="N28" s="149">
        <f t="shared" si="10"/>
        <v>2</v>
      </c>
      <c r="O28" s="149">
        <f t="shared" si="10"/>
        <v>0</v>
      </c>
      <c r="P28" s="149">
        <f t="shared" si="10"/>
        <v>3</v>
      </c>
      <c r="Q28" s="149">
        <f t="shared" si="10"/>
        <v>4</v>
      </c>
      <c r="R28" s="149">
        <f t="shared" si="10"/>
        <v>3</v>
      </c>
      <c r="S28" s="149">
        <f t="shared" si="10"/>
        <v>2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U31"/>
  <sheetViews>
    <sheetView workbookViewId="0">
      <selection activeCell="B3" sqref="B3"/>
    </sheetView>
  </sheetViews>
  <sheetFormatPr baseColWidth="10" defaultRowHeight="15" x14ac:dyDescent="0.25"/>
  <cols>
    <col min="1" max="1" width="11.42578125" bestFit="1" customWidth="1"/>
    <col min="2" max="19" width="3" style="32" bestFit="1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Cards'!J26+0</f>
        <v>7</v>
      </c>
      <c r="C3" s="147">
        <f>'Score Cards'!K26+0</f>
        <v>5</v>
      </c>
      <c r="D3" s="147">
        <f>'Score Cards'!L26+0</f>
        <v>6</v>
      </c>
      <c r="E3" s="147">
        <f>'Score Cards'!M26+0</f>
        <v>5</v>
      </c>
      <c r="F3" s="147">
        <f>'Score Cards'!N26+0</f>
        <v>6</v>
      </c>
      <c r="G3" s="147">
        <f>'Score Cards'!O26+0</f>
        <v>7</v>
      </c>
      <c r="H3" s="147">
        <f>'Score Cards'!P26+0</f>
        <v>5</v>
      </c>
      <c r="I3" s="147">
        <f>'Score Cards'!Q26+0</f>
        <v>6</v>
      </c>
      <c r="J3" s="147">
        <f>'Score Cards'!R26+0</f>
        <v>5</v>
      </c>
      <c r="K3" s="147">
        <f>'Score Cards'!S26+0</f>
        <v>6</v>
      </c>
      <c r="L3" s="147">
        <f>'Score Cards'!T26+0</f>
        <v>4</v>
      </c>
      <c r="M3" s="147">
        <f>'Score Cards'!U26+0</f>
        <v>7</v>
      </c>
      <c r="N3" s="147">
        <f>'Score Cards'!V26+0</f>
        <v>6</v>
      </c>
      <c r="O3" s="147">
        <f>'Score Cards'!W26+0</f>
        <v>4</v>
      </c>
      <c r="P3" s="147">
        <f>'Score Cards'!X26+0</f>
        <v>7</v>
      </c>
      <c r="Q3" s="147">
        <f>'Score Cards'!Y26+0</f>
        <v>6</v>
      </c>
      <c r="R3" s="147">
        <f>'Score Cards'!Z26+0</f>
        <v>6</v>
      </c>
      <c r="S3" s="147">
        <f>'Score Cards'!AA26+0</f>
        <v>7</v>
      </c>
      <c r="T3" s="32"/>
      <c r="U3" s="32"/>
    </row>
    <row r="4" spans="1:21" ht="15.75" thickBot="1" x14ac:dyDescent="0.3">
      <c r="A4" s="77" t="s">
        <v>41</v>
      </c>
      <c r="B4" s="147">
        <f>'Score Cards'!J30+0</f>
        <v>7</v>
      </c>
      <c r="C4" s="147">
        <f>'Score Cards'!K30+0</f>
        <v>4</v>
      </c>
      <c r="D4" s="147">
        <f>'Score Cards'!L30+0</f>
        <v>5</v>
      </c>
      <c r="E4" s="147">
        <f>'Score Cards'!M30+0</f>
        <v>5</v>
      </c>
      <c r="F4" s="147">
        <f>'Score Cards'!N30+0</f>
        <v>4</v>
      </c>
      <c r="G4" s="147">
        <f>'Score Cards'!O30+0</f>
        <v>7</v>
      </c>
      <c r="H4" s="147">
        <f>'Score Cards'!P30+0</f>
        <v>6</v>
      </c>
      <c r="I4" s="147">
        <f>'Score Cards'!Q30+0</f>
        <v>7</v>
      </c>
      <c r="J4" s="147">
        <f>'Score Cards'!R30+0</f>
        <v>6</v>
      </c>
      <c r="K4" s="147">
        <f>'Score Cards'!S30+0</f>
        <v>7</v>
      </c>
      <c r="L4" s="147">
        <f>'Score Cards'!T30+0</f>
        <v>4</v>
      </c>
      <c r="M4" s="147">
        <f>'Score Cards'!U30+0</f>
        <v>5</v>
      </c>
      <c r="N4" s="147">
        <f>'Score Cards'!V30+0</f>
        <v>5</v>
      </c>
      <c r="O4" s="147">
        <f>'Score Cards'!W30+0</f>
        <v>4</v>
      </c>
      <c r="P4" s="147">
        <f>'Score Cards'!X30+0</f>
        <v>5</v>
      </c>
      <c r="Q4" s="147">
        <f>'Score Cards'!Y30+0</f>
        <v>4</v>
      </c>
      <c r="R4" s="147">
        <f>'Score Cards'!Z30+0</f>
        <v>6</v>
      </c>
      <c r="S4" s="147">
        <f>'Score Cards'!AA30+0</f>
        <v>5</v>
      </c>
      <c r="T4" s="32"/>
      <c r="U4" s="32"/>
    </row>
    <row r="5" spans="1:21" ht="15.75" thickBot="1" x14ac:dyDescent="0.3">
      <c r="A5" s="5" t="s">
        <v>42</v>
      </c>
      <c r="B5" s="147">
        <f>'Score Cards'!J34+0</f>
        <v>8</v>
      </c>
      <c r="C5" s="147">
        <f>'Score Cards'!K34+0</f>
        <v>5</v>
      </c>
      <c r="D5" s="147">
        <f>'Score Cards'!L34+0</f>
        <v>4</v>
      </c>
      <c r="E5" s="147">
        <f>'Score Cards'!M34+0</f>
        <v>7</v>
      </c>
      <c r="F5" s="147">
        <f>'Score Cards'!N34+0</f>
        <v>5</v>
      </c>
      <c r="G5" s="147">
        <f>'Score Cards'!O34+0</f>
        <v>5</v>
      </c>
      <c r="H5" s="147">
        <f>'Score Cards'!P34+0</f>
        <v>5</v>
      </c>
      <c r="I5" s="147">
        <f>'Score Cards'!Q34+0</f>
        <v>6</v>
      </c>
      <c r="J5" s="147">
        <f>'Score Cards'!R34+0</f>
        <v>6</v>
      </c>
      <c r="K5" s="147">
        <f>'Score Cards'!S34+0</f>
        <v>6</v>
      </c>
      <c r="L5" s="147">
        <f>'Score Cards'!T34+0</f>
        <v>5</v>
      </c>
      <c r="M5" s="147">
        <f>'Score Cards'!U34+0</f>
        <v>6</v>
      </c>
      <c r="N5" s="147">
        <f>'Score Cards'!V34+0</f>
        <v>8</v>
      </c>
      <c r="O5" s="147">
        <f>'Score Cards'!W34+0</f>
        <v>6</v>
      </c>
      <c r="P5" s="147">
        <f>'Score Cards'!X34+0</f>
        <v>7</v>
      </c>
      <c r="Q5" s="147">
        <f>'Score Cards'!Y34+0</f>
        <v>5</v>
      </c>
      <c r="R5" s="147">
        <f>'Score Cards'!Z34+0</f>
        <v>6</v>
      </c>
      <c r="S5" s="147">
        <f>'Score Cards'!AA34+0</f>
        <v>7</v>
      </c>
      <c r="T5" s="32"/>
      <c r="U5" s="32"/>
    </row>
    <row r="6" spans="1:21" x14ac:dyDescent="0.25">
      <c r="A6" s="145" t="s">
        <v>43</v>
      </c>
      <c r="B6" s="147">
        <f>'Score Cards'!J38+0</f>
        <v>5</v>
      </c>
      <c r="C6" s="147">
        <f>'Score Cards'!K38+0</f>
        <v>9</v>
      </c>
      <c r="D6" s="147">
        <f>'Score Cards'!L38+0</f>
        <v>6</v>
      </c>
      <c r="E6" s="147">
        <f>'Score Cards'!M38+0</f>
        <v>6</v>
      </c>
      <c r="F6" s="147">
        <f>'Score Cards'!N38+0</f>
        <v>7</v>
      </c>
      <c r="G6" s="147">
        <f>'Score Cards'!O38+0</f>
        <v>8</v>
      </c>
      <c r="H6" s="147">
        <f>'Score Cards'!P38+0</f>
        <v>6</v>
      </c>
      <c r="I6" s="147">
        <f>'Score Cards'!Q38+0</f>
        <v>8</v>
      </c>
      <c r="J6" s="147">
        <f>'Score Cards'!R38+0</f>
        <v>5</v>
      </c>
      <c r="K6" s="147">
        <f>'Score Cards'!S38+0</f>
        <v>8</v>
      </c>
      <c r="L6" s="147">
        <f>'Score Cards'!T38+0</f>
        <v>7</v>
      </c>
      <c r="M6" s="147">
        <f>'Score Cards'!U38+0</f>
        <v>4</v>
      </c>
      <c r="N6" s="147">
        <f>'Score Cards'!V38+0</f>
        <v>6</v>
      </c>
      <c r="O6" s="147">
        <f>'Score Cards'!W38+0</f>
        <v>7</v>
      </c>
      <c r="P6" s="147">
        <f>'Score Cards'!X38+0</f>
        <v>7</v>
      </c>
      <c r="Q6" s="147">
        <f>'Score Cards'!Y38+0</f>
        <v>5</v>
      </c>
      <c r="R6" s="147">
        <f>'Score Cards'!Z38+0</f>
        <v>8</v>
      </c>
      <c r="S6" s="147">
        <f>'Score Cards'!AA38+0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2</v>
      </c>
      <c r="C9" s="148">
        <f t="shared" ref="C9:S9" si="0">RANK(C3,C$3:C$6,12)</f>
        <v>2</v>
      </c>
      <c r="D9" s="148">
        <f t="shared" si="0"/>
        <v>3</v>
      </c>
      <c r="E9" s="148">
        <f t="shared" si="0"/>
        <v>1</v>
      </c>
      <c r="F9" s="148">
        <f t="shared" si="0"/>
        <v>3</v>
      </c>
      <c r="G9" s="148">
        <f t="shared" si="0"/>
        <v>2</v>
      </c>
      <c r="H9" s="148">
        <f t="shared" si="0"/>
        <v>1</v>
      </c>
      <c r="I9" s="148">
        <f t="shared" si="0"/>
        <v>1</v>
      </c>
      <c r="J9" s="148">
        <f t="shared" si="0"/>
        <v>1</v>
      </c>
      <c r="K9" s="148">
        <f t="shared" si="0"/>
        <v>1</v>
      </c>
      <c r="L9" s="148">
        <f t="shared" si="0"/>
        <v>1</v>
      </c>
      <c r="M9" s="148">
        <f t="shared" si="0"/>
        <v>4</v>
      </c>
      <c r="N9" s="148">
        <f t="shared" si="0"/>
        <v>2</v>
      </c>
      <c r="O9" s="148">
        <f t="shared" si="0"/>
        <v>1</v>
      </c>
      <c r="P9" s="148">
        <f t="shared" si="0"/>
        <v>2</v>
      </c>
      <c r="Q9" s="148">
        <f t="shared" si="0"/>
        <v>4</v>
      </c>
      <c r="R9" s="148">
        <f t="shared" si="0"/>
        <v>1</v>
      </c>
      <c r="S9" s="148">
        <f t="shared" si="0"/>
        <v>3</v>
      </c>
      <c r="T9" s="32"/>
      <c r="U9" s="32"/>
    </row>
    <row r="10" spans="1:21" ht="15.75" thickBot="1" x14ac:dyDescent="0.3">
      <c r="A10" s="77" t="s">
        <v>41</v>
      </c>
      <c r="B10" s="148">
        <f t="shared" ref="B10:S10" si="1">RANK(B4,B$3:B$6,12)</f>
        <v>2</v>
      </c>
      <c r="C10" s="148">
        <f t="shared" si="1"/>
        <v>1</v>
      </c>
      <c r="D10" s="148">
        <f t="shared" si="1"/>
        <v>2</v>
      </c>
      <c r="E10" s="148">
        <f t="shared" si="1"/>
        <v>1</v>
      </c>
      <c r="F10" s="148">
        <f t="shared" si="1"/>
        <v>1</v>
      </c>
      <c r="G10" s="148">
        <f t="shared" si="1"/>
        <v>2</v>
      </c>
      <c r="H10" s="148">
        <f t="shared" si="1"/>
        <v>3</v>
      </c>
      <c r="I10" s="148">
        <f t="shared" si="1"/>
        <v>3</v>
      </c>
      <c r="J10" s="148">
        <f t="shared" si="1"/>
        <v>3</v>
      </c>
      <c r="K10" s="148">
        <f t="shared" si="1"/>
        <v>3</v>
      </c>
      <c r="L10" s="148">
        <f t="shared" si="1"/>
        <v>1</v>
      </c>
      <c r="M10" s="148">
        <f t="shared" si="1"/>
        <v>2</v>
      </c>
      <c r="N10" s="148">
        <f t="shared" si="1"/>
        <v>1</v>
      </c>
      <c r="O10" s="148">
        <f t="shared" si="1"/>
        <v>1</v>
      </c>
      <c r="P10" s="148">
        <f t="shared" si="1"/>
        <v>1</v>
      </c>
      <c r="Q10" s="148">
        <f t="shared" si="1"/>
        <v>1</v>
      </c>
      <c r="R10" s="148">
        <f t="shared" si="1"/>
        <v>1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ref="B11:S11" si="2">RANK(B5,B$3:B$6,12)</f>
        <v>4</v>
      </c>
      <c r="C11" s="148">
        <f t="shared" si="2"/>
        <v>2</v>
      </c>
      <c r="D11" s="148">
        <f t="shared" si="2"/>
        <v>1</v>
      </c>
      <c r="E11" s="148">
        <f t="shared" si="2"/>
        <v>4</v>
      </c>
      <c r="F11" s="148">
        <f t="shared" si="2"/>
        <v>2</v>
      </c>
      <c r="G11" s="148">
        <f t="shared" si="2"/>
        <v>1</v>
      </c>
      <c r="H11" s="148">
        <f t="shared" si="2"/>
        <v>1</v>
      </c>
      <c r="I11" s="148">
        <f t="shared" si="2"/>
        <v>1</v>
      </c>
      <c r="J11" s="148">
        <f t="shared" si="2"/>
        <v>3</v>
      </c>
      <c r="K11" s="148">
        <f t="shared" si="2"/>
        <v>1</v>
      </c>
      <c r="L11" s="148">
        <f t="shared" si="2"/>
        <v>3</v>
      </c>
      <c r="M11" s="148">
        <f t="shared" si="2"/>
        <v>3</v>
      </c>
      <c r="N11" s="148">
        <f t="shared" si="2"/>
        <v>4</v>
      </c>
      <c r="O11" s="148">
        <f t="shared" si="2"/>
        <v>3</v>
      </c>
      <c r="P11" s="148">
        <f t="shared" si="2"/>
        <v>2</v>
      </c>
      <c r="Q11" s="148">
        <f t="shared" si="2"/>
        <v>2</v>
      </c>
      <c r="R11" s="148">
        <f t="shared" si="2"/>
        <v>1</v>
      </c>
      <c r="S11" s="148">
        <f t="shared" si="2"/>
        <v>3</v>
      </c>
      <c r="T11" s="32"/>
      <c r="U11" s="32"/>
    </row>
    <row r="12" spans="1:21" x14ac:dyDescent="0.25">
      <c r="A12" s="145" t="s">
        <v>43</v>
      </c>
      <c r="B12" s="148">
        <f t="shared" ref="B12:S12" si="3">RANK(B6,B$3:B$6,12)</f>
        <v>1</v>
      </c>
      <c r="C12" s="148">
        <f t="shared" si="3"/>
        <v>4</v>
      </c>
      <c r="D12" s="148">
        <f t="shared" si="3"/>
        <v>3</v>
      </c>
      <c r="E12" s="148">
        <f t="shared" si="3"/>
        <v>3</v>
      </c>
      <c r="F12" s="148">
        <f t="shared" si="3"/>
        <v>4</v>
      </c>
      <c r="G12" s="148">
        <f t="shared" si="3"/>
        <v>4</v>
      </c>
      <c r="H12" s="148">
        <f t="shared" si="3"/>
        <v>3</v>
      </c>
      <c r="I12" s="148">
        <f t="shared" si="3"/>
        <v>4</v>
      </c>
      <c r="J12" s="148">
        <f t="shared" si="3"/>
        <v>1</v>
      </c>
      <c r="K12" s="148">
        <f t="shared" si="3"/>
        <v>4</v>
      </c>
      <c r="L12" s="148">
        <f t="shared" si="3"/>
        <v>4</v>
      </c>
      <c r="M12" s="148">
        <f t="shared" si="3"/>
        <v>1</v>
      </c>
      <c r="N12" s="148">
        <f t="shared" si="3"/>
        <v>2</v>
      </c>
      <c r="O12" s="148">
        <f t="shared" si="3"/>
        <v>4</v>
      </c>
      <c r="P12" s="148">
        <f t="shared" si="3"/>
        <v>2</v>
      </c>
      <c r="Q12" s="148">
        <f t="shared" si="3"/>
        <v>2</v>
      </c>
      <c r="R12" s="148">
        <f t="shared" si="3"/>
        <v>4</v>
      </c>
      <c r="S12" s="148">
        <f t="shared" si="3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1</v>
      </c>
      <c r="D15" s="149">
        <f t="shared" ref="D15:S15" si="4">COUNTIF(D9:D12,1)</f>
        <v>1</v>
      </c>
      <c r="E15" s="149">
        <f t="shared" si="4"/>
        <v>2</v>
      </c>
      <c r="F15" s="149">
        <f t="shared" si="4"/>
        <v>1</v>
      </c>
      <c r="G15" s="149">
        <f t="shared" si="4"/>
        <v>1</v>
      </c>
      <c r="H15" s="149">
        <f t="shared" si="4"/>
        <v>2</v>
      </c>
      <c r="I15" s="149">
        <f t="shared" si="4"/>
        <v>2</v>
      </c>
      <c r="J15" s="149">
        <f t="shared" si="4"/>
        <v>2</v>
      </c>
      <c r="K15" s="149">
        <f t="shared" si="4"/>
        <v>2</v>
      </c>
      <c r="L15" s="149">
        <f t="shared" si="4"/>
        <v>2</v>
      </c>
      <c r="M15" s="149">
        <f t="shared" si="4"/>
        <v>1</v>
      </c>
      <c r="N15" s="149">
        <f t="shared" si="4"/>
        <v>1</v>
      </c>
      <c r="O15" s="149">
        <f t="shared" si="4"/>
        <v>2</v>
      </c>
      <c r="P15" s="149">
        <f t="shared" si="4"/>
        <v>1</v>
      </c>
      <c r="Q15" s="149">
        <f t="shared" si="4"/>
        <v>1</v>
      </c>
      <c r="R15" s="149">
        <f t="shared" si="4"/>
        <v>3</v>
      </c>
      <c r="S15" s="149">
        <f t="shared" si="4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5">COUNTIF(C9:C12,2)</f>
        <v>2</v>
      </c>
      <c r="D16" s="149">
        <f t="shared" si="5"/>
        <v>1</v>
      </c>
      <c r="E16" s="149">
        <f t="shared" si="5"/>
        <v>0</v>
      </c>
      <c r="F16" s="149">
        <f t="shared" si="5"/>
        <v>1</v>
      </c>
      <c r="G16" s="149">
        <f t="shared" si="5"/>
        <v>2</v>
      </c>
      <c r="H16" s="149">
        <f t="shared" si="5"/>
        <v>0</v>
      </c>
      <c r="I16" s="149">
        <f t="shared" si="5"/>
        <v>0</v>
      </c>
      <c r="J16" s="149">
        <f t="shared" si="5"/>
        <v>0</v>
      </c>
      <c r="K16" s="149">
        <f t="shared" si="5"/>
        <v>0</v>
      </c>
      <c r="L16" s="149">
        <f t="shared" si="5"/>
        <v>0</v>
      </c>
      <c r="M16" s="149">
        <f t="shared" si="5"/>
        <v>1</v>
      </c>
      <c r="N16" s="149">
        <f t="shared" si="5"/>
        <v>2</v>
      </c>
      <c r="O16" s="149">
        <f t="shared" si="5"/>
        <v>0</v>
      </c>
      <c r="P16" s="149">
        <f t="shared" si="5"/>
        <v>3</v>
      </c>
      <c r="Q16" s="149">
        <f t="shared" si="5"/>
        <v>2</v>
      </c>
      <c r="R16" s="149">
        <f t="shared" si="5"/>
        <v>0</v>
      </c>
      <c r="S16" s="149">
        <f t="shared" si="5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6">COUNTIF(C9:C12,3)</f>
        <v>0</v>
      </c>
      <c r="D17" s="149">
        <f t="shared" si="6"/>
        <v>2</v>
      </c>
      <c r="E17" s="149">
        <f t="shared" si="6"/>
        <v>1</v>
      </c>
      <c r="F17" s="149">
        <f t="shared" si="6"/>
        <v>1</v>
      </c>
      <c r="G17" s="149">
        <f t="shared" si="6"/>
        <v>0</v>
      </c>
      <c r="H17" s="149">
        <f t="shared" si="6"/>
        <v>2</v>
      </c>
      <c r="I17" s="149">
        <f t="shared" si="6"/>
        <v>1</v>
      </c>
      <c r="J17" s="149">
        <f t="shared" si="6"/>
        <v>2</v>
      </c>
      <c r="K17" s="149">
        <f t="shared" si="6"/>
        <v>1</v>
      </c>
      <c r="L17" s="149">
        <f t="shared" si="6"/>
        <v>1</v>
      </c>
      <c r="M17" s="149">
        <f t="shared" si="6"/>
        <v>1</v>
      </c>
      <c r="N17" s="149">
        <f t="shared" si="6"/>
        <v>0</v>
      </c>
      <c r="O17" s="149">
        <f t="shared" si="6"/>
        <v>1</v>
      </c>
      <c r="P17" s="149">
        <f t="shared" si="6"/>
        <v>0</v>
      </c>
      <c r="Q17" s="149">
        <f t="shared" si="6"/>
        <v>0</v>
      </c>
      <c r="R17" s="149">
        <f t="shared" si="6"/>
        <v>0</v>
      </c>
      <c r="S17" s="149">
        <f t="shared" si="6"/>
        <v>2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7">COUNTIF(C9:C12,4)</f>
        <v>1</v>
      </c>
      <c r="D18" s="149">
        <f t="shared" si="7"/>
        <v>0</v>
      </c>
      <c r="E18" s="149">
        <f t="shared" si="7"/>
        <v>1</v>
      </c>
      <c r="F18" s="149">
        <f t="shared" si="7"/>
        <v>1</v>
      </c>
      <c r="G18" s="149">
        <f t="shared" si="7"/>
        <v>1</v>
      </c>
      <c r="H18" s="149">
        <f t="shared" si="7"/>
        <v>0</v>
      </c>
      <c r="I18" s="149">
        <f t="shared" si="7"/>
        <v>1</v>
      </c>
      <c r="J18" s="149">
        <f t="shared" si="7"/>
        <v>0</v>
      </c>
      <c r="K18" s="149">
        <f t="shared" si="7"/>
        <v>1</v>
      </c>
      <c r="L18" s="149">
        <f t="shared" si="7"/>
        <v>1</v>
      </c>
      <c r="M18" s="149">
        <f t="shared" si="7"/>
        <v>1</v>
      </c>
      <c r="N18" s="149">
        <f t="shared" si="7"/>
        <v>1</v>
      </c>
      <c r="O18" s="149">
        <f t="shared" si="7"/>
        <v>1</v>
      </c>
      <c r="P18" s="149">
        <f t="shared" si="7"/>
        <v>0</v>
      </c>
      <c r="Q18" s="149">
        <f t="shared" si="7"/>
        <v>1</v>
      </c>
      <c r="R18" s="149">
        <f t="shared" si="7"/>
        <v>1</v>
      </c>
      <c r="S18" s="149">
        <f t="shared" si="7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8">MIN(C3:C6)</f>
        <v>4</v>
      </c>
      <c r="D20" s="146">
        <f t="shared" si="8"/>
        <v>4</v>
      </c>
      <c r="E20" s="146">
        <f t="shared" si="8"/>
        <v>5</v>
      </c>
      <c r="F20" s="146">
        <f t="shared" si="8"/>
        <v>4</v>
      </c>
      <c r="G20" s="146">
        <f t="shared" si="8"/>
        <v>5</v>
      </c>
      <c r="H20" s="146">
        <f t="shared" si="8"/>
        <v>5</v>
      </c>
      <c r="I20" s="146">
        <f t="shared" si="8"/>
        <v>6</v>
      </c>
      <c r="J20" s="146">
        <f t="shared" si="8"/>
        <v>5</v>
      </c>
      <c r="K20" s="146">
        <f t="shared" si="8"/>
        <v>6</v>
      </c>
      <c r="L20" s="146">
        <f t="shared" si="8"/>
        <v>4</v>
      </c>
      <c r="M20" s="146">
        <f t="shared" si="8"/>
        <v>4</v>
      </c>
      <c r="N20" s="146">
        <f t="shared" si="8"/>
        <v>5</v>
      </c>
      <c r="O20" s="146">
        <f t="shared" si="8"/>
        <v>4</v>
      </c>
      <c r="P20" s="146">
        <f t="shared" si="8"/>
        <v>5</v>
      </c>
      <c r="Q20" s="146">
        <f t="shared" si="8"/>
        <v>4</v>
      </c>
      <c r="R20" s="146">
        <f t="shared" si="8"/>
        <v>6</v>
      </c>
      <c r="S20" s="146">
        <f t="shared" si="8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9">MAX(C3:C6)</f>
        <v>9</v>
      </c>
      <c r="D21" s="150">
        <f t="shared" si="9"/>
        <v>6</v>
      </c>
      <c r="E21" s="150">
        <f t="shared" si="9"/>
        <v>7</v>
      </c>
      <c r="F21" s="150">
        <f t="shared" si="9"/>
        <v>7</v>
      </c>
      <c r="G21" s="150">
        <f t="shared" si="9"/>
        <v>8</v>
      </c>
      <c r="H21" s="150">
        <f t="shared" si="9"/>
        <v>6</v>
      </c>
      <c r="I21" s="150">
        <f t="shared" si="9"/>
        <v>8</v>
      </c>
      <c r="J21" s="150">
        <f t="shared" si="9"/>
        <v>6</v>
      </c>
      <c r="K21" s="150">
        <f t="shared" si="9"/>
        <v>8</v>
      </c>
      <c r="L21" s="150">
        <f t="shared" si="9"/>
        <v>7</v>
      </c>
      <c r="M21" s="150">
        <f t="shared" si="9"/>
        <v>7</v>
      </c>
      <c r="N21" s="150">
        <f t="shared" si="9"/>
        <v>8</v>
      </c>
      <c r="O21" s="150">
        <f t="shared" si="9"/>
        <v>7</v>
      </c>
      <c r="P21" s="150">
        <f t="shared" si="9"/>
        <v>7</v>
      </c>
      <c r="Q21" s="150">
        <f t="shared" si="9"/>
        <v>6</v>
      </c>
      <c r="R21" s="150">
        <f t="shared" si="9"/>
        <v>8</v>
      </c>
      <c r="S21" s="150">
        <f t="shared" si="9"/>
        <v>7</v>
      </c>
      <c r="T21" s="32"/>
      <c r="U21" s="32"/>
    </row>
    <row r="22" spans="1:21" x14ac:dyDescent="0.25">
      <c r="A22" s="54" t="s">
        <v>25</v>
      </c>
      <c r="B22" s="146">
        <f>ABS(B20-B21)</f>
        <v>3</v>
      </c>
      <c r="C22" s="146">
        <f t="shared" ref="C22:S22" si="10">ABS(C20-C21)</f>
        <v>5</v>
      </c>
      <c r="D22" s="146">
        <f t="shared" si="10"/>
        <v>2</v>
      </c>
      <c r="E22" s="146">
        <f t="shared" si="10"/>
        <v>2</v>
      </c>
      <c r="F22" s="146">
        <f t="shared" si="10"/>
        <v>3</v>
      </c>
      <c r="G22" s="146">
        <f t="shared" si="10"/>
        <v>3</v>
      </c>
      <c r="H22" s="146">
        <f t="shared" si="10"/>
        <v>1</v>
      </c>
      <c r="I22" s="146">
        <f t="shared" si="10"/>
        <v>2</v>
      </c>
      <c r="J22" s="146">
        <f t="shared" si="10"/>
        <v>1</v>
      </c>
      <c r="K22" s="146">
        <f t="shared" si="10"/>
        <v>2</v>
      </c>
      <c r="L22" s="146">
        <f t="shared" si="10"/>
        <v>3</v>
      </c>
      <c r="M22" s="146">
        <f t="shared" si="10"/>
        <v>3</v>
      </c>
      <c r="N22" s="146">
        <f t="shared" si="10"/>
        <v>3</v>
      </c>
      <c r="O22" s="146">
        <f t="shared" si="10"/>
        <v>3</v>
      </c>
      <c r="P22" s="146">
        <f t="shared" si="10"/>
        <v>2</v>
      </c>
      <c r="Q22" s="146">
        <f t="shared" si="10"/>
        <v>2</v>
      </c>
      <c r="R22" s="146">
        <f t="shared" si="10"/>
        <v>2</v>
      </c>
      <c r="S22" s="146">
        <f t="shared" si="10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3</v>
      </c>
      <c r="C25" s="149">
        <f t="shared" ref="C25:S25" si="11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3</v>
      </c>
      <c r="D25" s="149">
        <f t="shared" si="11"/>
        <v>1</v>
      </c>
      <c r="E25" s="149">
        <f t="shared" si="11"/>
        <v>5</v>
      </c>
      <c r="F25" s="149">
        <f t="shared" si="11"/>
        <v>2</v>
      </c>
      <c r="G25" s="149">
        <f t="shared" si="11"/>
        <v>3</v>
      </c>
      <c r="H25" s="149">
        <f t="shared" si="11"/>
        <v>4</v>
      </c>
      <c r="I25" s="149">
        <f t="shared" si="11"/>
        <v>5</v>
      </c>
      <c r="J25" s="149">
        <f t="shared" si="11"/>
        <v>4</v>
      </c>
      <c r="K25" s="149">
        <f t="shared" si="11"/>
        <v>5</v>
      </c>
      <c r="L25" s="149">
        <f t="shared" si="11"/>
        <v>5</v>
      </c>
      <c r="M25" s="149">
        <f t="shared" si="11"/>
        <v>0</v>
      </c>
      <c r="N25" s="149">
        <f t="shared" si="11"/>
        <v>3</v>
      </c>
      <c r="O25" s="149">
        <f t="shared" si="11"/>
        <v>5</v>
      </c>
      <c r="P25" s="149">
        <f t="shared" si="11"/>
        <v>2</v>
      </c>
      <c r="Q25" s="149">
        <f t="shared" si="11"/>
        <v>0</v>
      </c>
      <c r="R25" s="149">
        <f t="shared" si="11"/>
        <v>4</v>
      </c>
      <c r="S25" s="149">
        <f t="shared" si="11"/>
        <v>1</v>
      </c>
    </row>
    <row r="26" spans="1:21" ht="15.75" thickBot="1" x14ac:dyDescent="0.3">
      <c r="A26" s="77" t="s">
        <v>41</v>
      </c>
      <c r="B26" s="149">
        <f t="shared" ref="B26:S26" si="12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3</v>
      </c>
      <c r="C26" s="149">
        <f t="shared" si="12"/>
        <v>6</v>
      </c>
      <c r="D26" s="149">
        <f t="shared" si="12"/>
        <v>4</v>
      </c>
      <c r="E26" s="149">
        <f t="shared" si="12"/>
        <v>5</v>
      </c>
      <c r="F26" s="149">
        <f t="shared" si="12"/>
        <v>6</v>
      </c>
      <c r="G26" s="149">
        <f t="shared" si="12"/>
        <v>3</v>
      </c>
      <c r="H26" s="149">
        <f t="shared" si="12"/>
        <v>2</v>
      </c>
      <c r="I26" s="149">
        <f t="shared" si="12"/>
        <v>2</v>
      </c>
      <c r="J26" s="149">
        <f t="shared" si="12"/>
        <v>2</v>
      </c>
      <c r="K26" s="149">
        <f t="shared" si="12"/>
        <v>2</v>
      </c>
      <c r="L26" s="149">
        <f t="shared" si="12"/>
        <v>5</v>
      </c>
      <c r="M26" s="149">
        <f t="shared" si="12"/>
        <v>4</v>
      </c>
      <c r="N26" s="149">
        <f t="shared" si="12"/>
        <v>6</v>
      </c>
      <c r="O26" s="149">
        <f t="shared" si="12"/>
        <v>5</v>
      </c>
      <c r="P26" s="149">
        <f t="shared" si="12"/>
        <v>6</v>
      </c>
      <c r="Q26" s="149">
        <f t="shared" si="12"/>
        <v>6</v>
      </c>
      <c r="R26" s="149">
        <f t="shared" si="12"/>
        <v>4</v>
      </c>
      <c r="S26" s="149">
        <f t="shared" si="12"/>
        <v>5</v>
      </c>
    </row>
    <row r="27" spans="1:21" ht="15.75" thickBot="1" x14ac:dyDescent="0.3">
      <c r="A27" s="5" t="s">
        <v>42</v>
      </c>
      <c r="B27" s="149">
        <f t="shared" ref="B27:S27" si="13">IF(AND(B11=1,B$15=1),6,IF(AND(B11=1,B$15=2,B$17=2,B$22&gt;1),5,IF(AND(B11=1,B$15=2,B$17=2,B$22=1),4,IF(AND(B11=1,B$15=2,B$17=1),5,IF(AND(B11=1,B$15=3),4,IF(AND(B11=1,B$15=4),3,IF(AND(B11=2,B$16=1),4,IF(AND(B11=2,B$16=2),3,IF(AND(B11=2,B$16=3),2,IF(AND(B11=3,B$17=1),2,IF(AND(B11=3,B$17=2,B$22=1),2,IF(AND(B11=3,B$17=2,B$22&gt;1),1,0))))))))))))</f>
        <v>0</v>
      </c>
      <c r="C27" s="149">
        <f t="shared" si="13"/>
        <v>3</v>
      </c>
      <c r="D27" s="149">
        <f t="shared" si="13"/>
        <v>6</v>
      </c>
      <c r="E27" s="149">
        <f t="shared" si="13"/>
        <v>0</v>
      </c>
      <c r="F27" s="149">
        <f t="shared" si="13"/>
        <v>4</v>
      </c>
      <c r="G27" s="149">
        <f t="shared" si="13"/>
        <v>6</v>
      </c>
      <c r="H27" s="149">
        <f t="shared" si="13"/>
        <v>4</v>
      </c>
      <c r="I27" s="149">
        <f t="shared" si="13"/>
        <v>5</v>
      </c>
      <c r="J27" s="149">
        <f t="shared" si="13"/>
        <v>2</v>
      </c>
      <c r="K27" s="149">
        <f t="shared" si="13"/>
        <v>5</v>
      </c>
      <c r="L27" s="149">
        <f t="shared" si="13"/>
        <v>2</v>
      </c>
      <c r="M27" s="149">
        <f t="shared" si="13"/>
        <v>2</v>
      </c>
      <c r="N27" s="149">
        <f t="shared" si="13"/>
        <v>0</v>
      </c>
      <c r="O27" s="149">
        <f t="shared" si="13"/>
        <v>2</v>
      </c>
      <c r="P27" s="149">
        <f t="shared" si="13"/>
        <v>2</v>
      </c>
      <c r="Q27" s="149">
        <f t="shared" si="13"/>
        <v>3</v>
      </c>
      <c r="R27" s="149">
        <f t="shared" si="13"/>
        <v>4</v>
      </c>
      <c r="S27" s="149">
        <f t="shared" si="13"/>
        <v>1</v>
      </c>
    </row>
    <row r="28" spans="1:21" x14ac:dyDescent="0.25">
      <c r="A28" s="145" t="s">
        <v>43</v>
      </c>
      <c r="B28" s="149">
        <f t="shared" ref="B28:S28" si="14">IF(AND(B12=1,B$15=1),6,IF(AND(B12=1,B$15=2,B$17=2,B$22&gt;1),5,IF(AND(B12=1,B$15=2,B$17=2,B$22=1),4,IF(AND(B12=1,B$15=2,B$17=1),5,IF(AND(B12=1,B$15=3),4,IF(AND(B12=1,B$15=4),3,IF(AND(B12=2,B$16=1),4,IF(AND(B12=2,B$16=2),3,IF(AND(B12=2,B$16=3),2,IF(AND(B12=3,B$17=1),2,IF(AND(B12=3,B$17=2,B$22=1),2,IF(AND(B12=3,B$17=2,B$22&gt;1),1,0))))))))))))</f>
        <v>6</v>
      </c>
      <c r="C28" s="149">
        <f t="shared" si="14"/>
        <v>0</v>
      </c>
      <c r="D28" s="149">
        <f t="shared" si="14"/>
        <v>1</v>
      </c>
      <c r="E28" s="149">
        <f t="shared" si="14"/>
        <v>2</v>
      </c>
      <c r="F28" s="149">
        <f t="shared" si="14"/>
        <v>0</v>
      </c>
      <c r="G28" s="149">
        <f t="shared" si="14"/>
        <v>0</v>
      </c>
      <c r="H28" s="149">
        <f t="shared" si="14"/>
        <v>2</v>
      </c>
      <c r="I28" s="149">
        <f t="shared" si="14"/>
        <v>0</v>
      </c>
      <c r="J28" s="149">
        <f t="shared" si="14"/>
        <v>4</v>
      </c>
      <c r="K28" s="149">
        <f t="shared" si="14"/>
        <v>0</v>
      </c>
      <c r="L28" s="149">
        <f t="shared" si="14"/>
        <v>0</v>
      </c>
      <c r="M28" s="149">
        <f t="shared" si="14"/>
        <v>6</v>
      </c>
      <c r="N28" s="149">
        <f t="shared" si="14"/>
        <v>3</v>
      </c>
      <c r="O28" s="149">
        <f t="shared" si="14"/>
        <v>0</v>
      </c>
      <c r="P28" s="149">
        <f t="shared" si="14"/>
        <v>2</v>
      </c>
      <c r="Q28" s="149">
        <f t="shared" si="14"/>
        <v>3</v>
      </c>
      <c r="R28" s="149">
        <f t="shared" si="14"/>
        <v>0</v>
      </c>
      <c r="S28" s="149">
        <f t="shared" si="14"/>
        <v>5</v>
      </c>
    </row>
    <row r="29" spans="1:21" x14ac:dyDescent="0.25">
      <c r="B29" s="146">
        <f>SUM(B25:B28)</f>
        <v>12</v>
      </c>
      <c r="C29" s="146">
        <f t="shared" ref="C29:S29" si="15">SUM(C25:C28)</f>
        <v>12</v>
      </c>
      <c r="D29" s="146">
        <f t="shared" si="15"/>
        <v>12</v>
      </c>
      <c r="E29" s="146">
        <f t="shared" si="15"/>
        <v>12</v>
      </c>
      <c r="F29" s="146">
        <f t="shared" si="15"/>
        <v>12</v>
      </c>
      <c r="G29" s="146">
        <f t="shared" si="15"/>
        <v>12</v>
      </c>
      <c r="H29" s="146">
        <f t="shared" si="15"/>
        <v>12</v>
      </c>
      <c r="I29" s="146">
        <f t="shared" si="15"/>
        <v>12</v>
      </c>
      <c r="J29" s="146">
        <f t="shared" si="15"/>
        <v>12</v>
      </c>
      <c r="K29" s="146">
        <f t="shared" si="15"/>
        <v>12</v>
      </c>
      <c r="L29" s="146">
        <f t="shared" si="15"/>
        <v>12</v>
      </c>
      <c r="M29" s="146">
        <f t="shared" si="15"/>
        <v>12</v>
      </c>
      <c r="N29" s="146">
        <f t="shared" si="15"/>
        <v>12</v>
      </c>
      <c r="O29" s="146">
        <f t="shared" si="15"/>
        <v>12</v>
      </c>
      <c r="P29" s="146">
        <f t="shared" si="15"/>
        <v>12</v>
      </c>
      <c r="Q29" s="146">
        <f t="shared" si="15"/>
        <v>12</v>
      </c>
      <c r="R29" s="146">
        <f t="shared" si="15"/>
        <v>12</v>
      </c>
      <c r="S29" s="146">
        <f t="shared" si="15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U31"/>
  <sheetViews>
    <sheetView workbookViewId="0">
      <selection activeCell="U20" sqref="U20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Cards'!J46</f>
        <v>7</v>
      </c>
      <c r="C3" s="147">
        <f>'Score Cards'!K46</f>
        <v>3</v>
      </c>
      <c r="D3" s="147">
        <f>'Score Cards'!L46</f>
        <v>5</v>
      </c>
      <c r="E3" s="147">
        <f>'Score Cards'!M46</f>
        <v>5</v>
      </c>
      <c r="F3" s="147">
        <f>'Score Cards'!N46</f>
        <v>4</v>
      </c>
      <c r="G3" s="147">
        <f>'Score Cards'!O46</f>
        <v>7</v>
      </c>
      <c r="H3" s="147">
        <f>'Score Cards'!P46</f>
        <v>4</v>
      </c>
      <c r="I3" s="147">
        <f>'Score Cards'!Q46</f>
        <v>6</v>
      </c>
      <c r="J3" s="147">
        <f>'Score Cards'!R46</f>
        <v>5</v>
      </c>
      <c r="K3" s="147">
        <f>'Score Cards'!S46</f>
        <v>7</v>
      </c>
      <c r="L3" s="147">
        <f>'Score Cards'!T46</f>
        <v>3</v>
      </c>
      <c r="M3" s="147">
        <f>'Score Cards'!U46</f>
        <v>4</v>
      </c>
      <c r="N3" s="147">
        <f>'Score Cards'!V46</f>
        <v>4</v>
      </c>
      <c r="O3" s="147">
        <f>'Score Cards'!W46</f>
        <v>5</v>
      </c>
      <c r="P3" s="147">
        <f>'Score Cards'!X46</f>
        <v>7</v>
      </c>
      <c r="Q3" s="147">
        <f>'Score Cards'!Y46</f>
        <v>6</v>
      </c>
      <c r="R3" s="147">
        <f>'Score Cards'!Z46</f>
        <v>7</v>
      </c>
      <c r="S3" s="147">
        <f>'Score Cards'!AA46</f>
        <v>7</v>
      </c>
      <c r="T3" s="32"/>
      <c r="U3" s="32"/>
    </row>
    <row r="4" spans="1:21" ht="15.75" thickBot="1" x14ac:dyDescent="0.3">
      <c r="A4" s="77" t="s">
        <v>41</v>
      </c>
      <c r="B4" s="147">
        <f>'Score Cards'!J50</f>
        <v>8</v>
      </c>
      <c r="C4" s="147">
        <f>'Score Cards'!K50</f>
        <v>3</v>
      </c>
      <c r="D4" s="147">
        <f>'Score Cards'!L50</f>
        <v>7</v>
      </c>
      <c r="E4" s="147">
        <f>'Score Cards'!M50</f>
        <v>9</v>
      </c>
      <c r="F4" s="147">
        <f>'Score Cards'!N50</f>
        <v>5</v>
      </c>
      <c r="G4" s="147">
        <f>'Score Cards'!O50</f>
        <v>6</v>
      </c>
      <c r="H4" s="147">
        <f>'Score Cards'!P50</f>
        <v>5</v>
      </c>
      <c r="I4" s="147">
        <f>'Score Cards'!Q50</f>
        <v>9</v>
      </c>
      <c r="J4" s="147">
        <f>'Score Cards'!R50</f>
        <v>5</v>
      </c>
      <c r="K4" s="147">
        <f>'Score Cards'!S50</f>
        <v>6</v>
      </c>
      <c r="L4" s="147">
        <f>'Score Cards'!T50</f>
        <v>4</v>
      </c>
      <c r="M4" s="147">
        <f>'Score Cards'!U50</f>
        <v>7</v>
      </c>
      <c r="N4" s="147">
        <f>'Score Cards'!V50</f>
        <v>4</v>
      </c>
      <c r="O4" s="147">
        <f>'Score Cards'!W50</f>
        <v>4</v>
      </c>
      <c r="P4" s="147">
        <f>'Score Cards'!X50</f>
        <v>6</v>
      </c>
      <c r="Q4" s="147">
        <f>'Score Cards'!Y50</f>
        <v>5</v>
      </c>
      <c r="R4" s="147">
        <f>'Score Cards'!Z50</f>
        <v>7</v>
      </c>
      <c r="S4" s="147">
        <f>'Score Cards'!AA50</f>
        <v>4</v>
      </c>
      <c r="T4" s="32"/>
      <c r="U4" s="32"/>
    </row>
    <row r="5" spans="1:21" ht="15.75" thickBot="1" x14ac:dyDescent="0.3">
      <c r="A5" s="5" t="s">
        <v>42</v>
      </c>
      <c r="B5" s="147">
        <f>'Score Cards'!J54</f>
        <v>7</v>
      </c>
      <c r="C5" s="147">
        <f>'Score Cards'!K54</f>
        <v>6</v>
      </c>
      <c r="D5" s="147">
        <f>'Score Cards'!L54</f>
        <v>4</v>
      </c>
      <c r="E5" s="147">
        <f>'Score Cards'!M54</f>
        <v>6</v>
      </c>
      <c r="F5" s="147">
        <f>'Score Cards'!N54</f>
        <v>5</v>
      </c>
      <c r="G5" s="147">
        <f>'Score Cards'!O54</f>
        <v>8</v>
      </c>
      <c r="H5" s="147">
        <f>'Score Cards'!P54</f>
        <v>5</v>
      </c>
      <c r="I5" s="147">
        <f>'Score Cards'!Q54</f>
        <v>6</v>
      </c>
      <c r="J5" s="147">
        <f>'Score Cards'!R54</f>
        <v>6</v>
      </c>
      <c r="K5" s="147">
        <f>'Score Cards'!S54</f>
        <v>6</v>
      </c>
      <c r="L5" s="147">
        <f>'Score Cards'!T54</f>
        <v>3</v>
      </c>
      <c r="M5" s="147">
        <f>'Score Cards'!U54</f>
        <v>5</v>
      </c>
      <c r="N5" s="147">
        <f>'Score Cards'!V54</f>
        <v>5</v>
      </c>
      <c r="O5" s="147">
        <f>'Score Cards'!W54</f>
        <v>5</v>
      </c>
      <c r="P5" s="147">
        <f>'Score Cards'!X54</f>
        <v>8</v>
      </c>
      <c r="Q5" s="147">
        <f>'Score Cards'!Y54</f>
        <v>6</v>
      </c>
      <c r="R5" s="147">
        <f>'Score Cards'!Z54</f>
        <v>7</v>
      </c>
      <c r="S5" s="147">
        <f>'Score Cards'!AA54</f>
        <v>6</v>
      </c>
      <c r="T5" s="32"/>
      <c r="U5" s="32"/>
    </row>
    <row r="6" spans="1:21" x14ac:dyDescent="0.25">
      <c r="A6" s="145" t="s">
        <v>43</v>
      </c>
      <c r="B6" s="147">
        <f>'Score Cards'!J58</f>
        <v>7</v>
      </c>
      <c r="C6" s="147">
        <f>'Score Cards'!K58</f>
        <v>6</v>
      </c>
      <c r="D6" s="147">
        <f>'Score Cards'!L58</f>
        <v>8</v>
      </c>
      <c r="E6" s="147">
        <f>'Score Cards'!M58</f>
        <v>5</v>
      </c>
      <c r="F6" s="147">
        <f>'Score Cards'!N58</f>
        <v>5</v>
      </c>
      <c r="G6" s="147">
        <f>'Score Cards'!O58</f>
        <v>8</v>
      </c>
      <c r="H6" s="147">
        <f>'Score Cards'!P58</f>
        <v>5</v>
      </c>
      <c r="I6" s="147">
        <f>'Score Cards'!Q58</f>
        <v>5</v>
      </c>
      <c r="J6" s="147">
        <f>'Score Cards'!R58</f>
        <v>4</v>
      </c>
      <c r="K6" s="147">
        <f>'Score Cards'!S58</f>
        <v>7</v>
      </c>
      <c r="L6" s="147">
        <f>'Score Cards'!T58</f>
        <v>4</v>
      </c>
      <c r="M6" s="147">
        <f>'Score Cards'!U58</f>
        <v>6</v>
      </c>
      <c r="N6" s="147">
        <f>'Score Cards'!V58</f>
        <v>4</v>
      </c>
      <c r="O6" s="147">
        <f>'Score Cards'!W58</f>
        <v>5</v>
      </c>
      <c r="P6" s="147">
        <f>'Score Cards'!X58</f>
        <v>8</v>
      </c>
      <c r="Q6" s="147">
        <f>'Score Cards'!Y58</f>
        <v>5</v>
      </c>
      <c r="R6" s="147">
        <f>'Score Cards'!Z58</f>
        <v>6</v>
      </c>
      <c r="S6" s="147">
        <f>'Score Cards'!AA58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1</v>
      </c>
      <c r="D9" s="148">
        <f t="shared" si="0"/>
        <v>2</v>
      </c>
      <c r="E9" s="148">
        <f t="shared" si="0"/>
        <v>1</v>
      </c>
      <c r="F9" s="148">
        <f t="shared" si="0"/>
        <v>1</v>
      </c>
      <c r="G9" s="148">
        <f t="shared" si="0"/>
        <v>2</v>
      </c>
      <c r="H9" s="148">
        <f t="shared" si="0"/>
        <v>1</v>
      </c>
      <c r="I9" s="148">
        <f t="shared" si="0"/>
        <v>2</v>
      </c>
      <c r="J9" s="148">
        <f t="shared" si="0"/>
        <v>2</v>
      </c>
      <c r="K9" s="148">
        <f t="shared" si="0"/>
        <v>3</v>
      </c>
      <c r="L9" s="148">
        <f t="shared" si="0"/>
        <v>1</v>
      </c>
      <c r="M9" s="148">
        <f t="shared" si="0"/>
        <v>1</v>
      </c>
      <c r="N9" s="148">
        <f t="shared" si="0"/>
        <v>1</v>
      </c>
      <c r="O9" s="148">
        <f t="shared" si="0"/>
        <v>2</v>
      </c>
      <c r="P9" s="148">
        <f t="shared" si="0"/>
        <v>2</v>
      </c>
      <c r="Q9" s="148">
        <f t="shared" si="0"/>
        <v>3</v>
      </c>
      <c r="R9" s="148">
        <f t="shared" si="0"/>
        <v>2</v>
      </c>
      <c r="S9" s="148">
        <f t="shared" si="0"/>
        <v>4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1</v>
      </c>
      <c r="D10" s="148">
        <f t="shared" si="1"/>
        <v>3</v>
      </c>
      <c r="E10" s="148">
        <f t="shared" si="1"/>
        <v>4</v>
      </c>
      <c r="F10" s="148">
        <f t="shared" si="1"/>
        <v>2</v>
      </c>
      <c r="G10" s="148">
        <f t="shared" si="1"/>
        <v>1</v>
      </c>
      <c r="H10" s="148">
        <f t="shared" si="1"/>
        <v>2</v>
      </c>
      <c r="I10" s="148">
        <f t="shared" si="1"/>
        <v>4</v>
      </c>
      <c r="J10" s="148">
        <f t="shared" si="1"/>
        <v>2</v>
      </c>
      <c r="K10" s="148">
        <f t="shared" si="1"/>
        <v>1</v>
      </c>
      <c r="L10" s="148">
        <f t="shared" si="1"/>
        <v>3</v>
      </c>
      <c r="M10" s="148">
        <f t="shared" si="1"/>
        <v>4</v>
      </c>
      <c r="N10" s="148">
        <f t="shared" si="1"/>
        <v>1</v>
      </c>
      <c r="O10" s="148">
        <f t="shared" si="1"/>
        <v>1</v>
      </c>
      <c r="P10" s="148">
        <f t="shared" si="1"/>
        <v>1</v>
      </c>
      <c r="Q10" s="148">
        <f t="shared" si="1"/>
        <v>1</v>
      </c>
      <c r="R10" s="148">
        <f t="shared" si="1"/>
        <v>2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3</v>
      </c>
      <c r="D11" s="148">
        <f t="shared" si="1"/>
        <v>1</v>
      </c>
      <c r="E11" s="148">
        <f t="shared" si="1"/>
        <v>3</v>
      </c>
      <c r="F11" s="148">
        <f t="shared" si="1"/>
        <v>2</v>
      </c>
      <c r="G11" s="148">
        <f t="shared" si="1"/>
        <v>3</v>
      </c>
      <c r="H11" s="148">
        <f t="shared" si="1"/>
        <v>2</v>
      </c>
      <c r="I11" s="148">
        <f t="shared" si="1"/>
        <v>2</v>
      </c>
      <c r="J11" s="148">
        <f t="shared" si="1"/>
        <v>4</v>
      </c>
      <c r="K11" s="148">
        <f t="shared" si="1"/>
        <v>1</v>
      </c>
      <c r="L11" s="148">
        <f t="shared" si="1"/>
        <v>1</v>
      </c>
      <c r="M11" s="148">
        <f t="shared" si="1"/>
        <v>2</v>
      </c>
      <c r="N11" s="148">
        <f t="shared" si="1"/>
        <v>4</v>
      </c>
      <c r="O11" s="148">
        <f t="shared" si="1"/>
        <v>2</v>
      </c>
      <c r="P11" s="148">
        <f t="shared" si="1"/>
        <v>3</v>
      </c>
      <c r="Q11" s="148">
        <f t="shared" si="1"/>
        <v>3</v>
      </c>
      <c r="R11" s="148">
        <f t="shared" si="1"/>
        <v>2</v>
      </c>
      <c r="S11" s="148">
        <f t="shared" si="1"/>
        <v>3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3</v>
      </c>
      <c r="D12" s="148">
        <f t="shared" si="1"/>
        <v>4</v>
      </c>
      <c r="E12" s="148">
        <f t="shared" si="1"/>
        <v>1</v>
      </c>
      <c r="F12" s="148">
        <f t="shared" si="1"/>
        <v>2</v>
      </c>
      <c r="G12" s="148">
        <f t="shared" si="1"/>
        <v>3</v>
      </c>
      <c r="H12" s="148">
        <f t="shared" si="1"/>
        <v>2</v>
      </c>
      <c r="I12" s="148">
        <f t="shared" si="1"/>
        <v>1</v>
      </c>
      <c r="J12" s="148">
        <f t="shared" si="1"/>
        <v>1</v>
      </c>
      <c r="K12" s="148">
        <f t="shared" si="1"/>
        <v>3</v>
      </c>
      <c r="L12" s="148">
        <f t="shared" si="1"/>
        <v>3</v>
      </c>
      <c r="M12" s="148">
        <f t="shared" si="1"/>
        <v>3</v>
      </c>
      <c r="N12" s="148">
        <f t="shared" si="1"/>
        <v>1</v>
      </c>
      <c r="O12" s="148">
        <f t="shared" si="1"/>
        <v>2</v>
      </c>
      <c r="P12" s="148">
        <f t="shared" si="1"/>
        <v>3</v>
      </c>
      <c r="Q12" s="148">
        <f t="shared" si="1"/>
        <v>1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3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2</v>
      </c>
      <c r="F15" s="149">
        <f t="shared" si="2"/>
        <v>1</v>
      </c>
      <c r="G15" s="149">
        <f t="shared" si="2"/>
        <v>1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2</v>
      </c>
      <c r="M15" s="149">
        <f t="shared" si="2"/>
        <v>1</v>
      </c>
      <c r="N15" s="149">
        <f t="shared" si="2"/>
        <v>3</v>
      </c>
      <c r="O15" s="149">
        <f t="shared" si="2"/>
        <v>1</v>
      </c>
      <c r="P15" s="149">
        <f t="shared" si="2"/>
        <v>1</v>
      </c>
      <c r="Q15" s="149">
        <f t="shared" si="2"/>
        <v>2</v>
      </c>
      <c r="R15" s="149">
        <f t="shared" si="2"/>
        <v>1</v>
      </c>
      <c r="S15" s="149">
        <f t="shared" si="2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0</v>
      </c>
      <c r="F16" s="149">
        <f t="shared" si="3"/>
        <v>3</v>
      </c>
      <c r="G16" s="149">
        <f t="shared" si="3"/>
        <v>1</v>
      </c>
      <c r="H16" s="149">
        <f t="shared" si="3"/>
        <v>3</v>
      </c>
      <c r="I16" s="149">
        <f t="shared" si="3"/>
        <v>2</v>
      </c>
      <c r="J16" s="149">
        <f t="shared" si="3"/>
        <v>2</v>
      </c>
      <c r="K16" s="149">
        <f t="shared" si="3"/>
        <v>0</v>
      </c>
      <c r="L16" s="149">
        <f t="shared" si="3"/>
        <v>0</v>
      </c>
      <c r="M16" s="149">
        <f t="shared" si="3"/>
        <v>1</v>
      </c>
      <c r="N16" s="149">
        <f t="shared" si="3"/>
        <v>0</v>
      </c>
      <c r="O16" s="149">
        <f t="shared" si="3"/>
        <v>3</v>
      </c>
      <c r="P16" s="149">
        <f t="shared" si="3"/>
        <v>1</v>
      </c>
      <c r="Q16" s="149">
        <f t="shared" si="3"/>
        <v>0</v>
      </c>
      <c r="R16" s="149">
        <f t="shared" si="3"/>
        <v>3</v>
      </c>
      <c r="S16" s="149">
        <f t="shared" si="3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1</v>
      </c>
      <c r="E17" s="149">
        <f t="shared" si="4"/>
        <v>1</v>
      </c>
      <c r="F17" s="149">
        <f t="shared" si="4"/>
        <v>0</v>
      </c>
      <c r="G17" s="149">
        <f t="shared" si="4"/>
        <v>2</v>
      </c>
      <c r="H17" s="149">
        <f t="shared" si="4"/>
        <v>0</v>
      </c>
      <c r="I17" s="149">
        <f t="shared" si="4"/>
        <v>0</v>
      </c>
      <c r="J17" s="149">
        <f t="shared" si="4"/>
        <v>0</v>
      </c>
      <c r="K17" s="149">
        <f t="shared" si="4"/>
        <v>2</v>
      </c>
      <c r="L17" s="149">
        <f t="shared" si="4"/>
        <v>2</v>
      </c>
      <c r="M17" s="149">
        <f t="shared" si="4"/>
        <v>1</v>
      </c>
      <c r="N17" s="149">
        <f t="shared" si="4"/>
        <v>0</v>
      </c>
      <c r="O17" s="149">
        <f t="shared" si="4"/>
        <v>0</v>
      </c>
      <c r="P17" s="149">
        <f t="shared" si="4"/>
        <v>2</v>
      </c>
      <c r="Q17" s="149">
        <f t="shared" si="4"/>
        <v>2</v>
      </c>
      <c r="R17" s="149">
        <f t="shared" si="4"/>
        <v>0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0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0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0</v>
      </c>
      <c r="Q18" s="149">
        <f t="shared" si="5"/>
        <v>0</v>
      </c>
      <c r="R18" s="149">
        <f t="shared" si="5"/>
        <v>0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5</v>
      </c>
      <c r="F20" s="146">
        <f t="shared" si="6"/>
        <v>4</v>
      </c>
      <c r="G20" s="146">
        <f t="shared" si="6"/>
        <v>6</v>
      </c>
      <c r="H20" s="146">
        <f t="shared" si="6"/>
        <v>4</v>
      </c>
      <c r="I20" s="146">
        <f t="shared" si="6"/>
        <v>5</v>
      </c>
      <c r="J20" s="146">
        <f t="shared" si="6"/>
        <v>4</v>
      </c>
      <c r="K20" s="146">
        <f t="shared" si="6"/>
        <v>6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4</v>
      </c>
      <c r="P20" s="146">
        <f t="shared" si="6"/>
        <v>6</v>
      </c>
      <c r="Q20" s="146">
        <f t="shared" si="6"/>
        <v>5</v>
      </c>
      <c r="R20" s="146">
        <f t="shared" si="6"/>
        <v>6</v>
      </c>
      <c r="S20" s="146">
        <f t="shared" si="6"/>
        <v>4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6</v>
      </c>
      <c r="D21" s="150">
        <f t="shared" si="7"/>
        <v>8</v>
      </c>
      <c r="E21" s="150">
        <f t="shared" si="7"/>
        <v>9</v>
      </c>
      <c r="F21" s="150">
        <f t="shared" si="7"/>
        <v>5</v>
      </c>
      <c r="G21" s="150">
        <f t="shared" si="7"/>
        <v>8</v>
      </c>
      <c r="H21" s="150">
        <f t="shared" si="7"/>
        <v>5</v>
      </c>
      <c r="I21" s="150">
        <f t="shared" si="7"/>
        <v>9</v>
      </c>
      <c r="J21" s="150">
        <f t="shared" si="7"/>
        <v>6</v>
      </c>
      <c r="K21" s="150">
        <f t="shared" si="7"/>
        <v>7</v>
      </c>
      <c r="L21" s="150">
        <f t="shared" si="7"/>
        <v>4</v>
      </c>
      <c r="M21" s="150">
        <f t="shared" si="7"/>
        <v>7</v>
      </c>
      <c r="N21" s="150">
        <f t="shared" si="7"/>
        <v>5</v>
      </c>
      <c r="O21" s="150">
        <f t="shared" si="7"/>
        <v>5</v>
      </c>
      <c r="P21" s="150">
        <f t="shared" si="7"/>
        <v>8</v>
      </c>
      <c r="Q21" s="150">
        <f t="shared" si="7"/>
        <v>6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1</v>
      </c>
      <c r="C22" s="146">
        <f t="shared" ref="C22:S22" si="8">ABS(C20-C21)</f>
        <v>3</v>
      </c>
      <c r="D22" s="146">
        <f t="shared" si="8"/>
        <v>4</v>
      </c>
      <c r="E22" s="146">
        <f t="shared" si="8"/>
        <v>4</v>
      </c>
      <c r="F22" s="146">
        <f t="shared" si="8"/>
        <v>1</v>
      </c>
      <c r="G22" s="146">
        <f t="shared" si="8"/>
        <v>2</v>
      </c>
      <c r="H22" s="146">
        <f t="shared" si="8"/>
        <v>1</v>
      </c>
      <c r="I22" s="146">
        <f t="shared" si="8"/>
        <v>4</v>
      </c>
      <c r="J22" s="146">
        <f t="shared" si="8"/>
        <v>2</v>
      </c>
      <c r="K22" s="146">
        <f t="shared" si="8"/>
        <v>1</v>
      </c>
      <c r="L22" s="146">
        <f t="shared" si="8"/>
        <v>1</v>
      </c>
      <c r="M22" s="146">
        <f t="shared" si="8"/>
        <v>3</v>
      </c>
      <c r="N22" s="146">
        <f t="shared" si="8"/>
        <v>1</v>
      </c>
      <c r="O22" s="146">
        <f t="shared" si="8"/>
        <v>1</v>
      </c>
      <c r="P22" s="146">
        <f t="shared" si="8"/>
        <v>2</v>
      </c>
      <c r="Q22" s="146">
        <f t="shared" si="8"/>
        <v>1</v>
      </c>
      <c r="R22" s="146">
        <f t="shared" si="8"/>
        <v>1</v>
      </c>
      <c r="S22" s="146">
        <f t="shared" si="8"/>
        <v>3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4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5</v>
      </c>
      <c r="D25" s="149">
        <f t="shared" si="9"/>
        <v>4</v>
      </c>
      <c r="E25" s="149">
        <f t="shared" si="9"/>
        <v>5</v>
      </c>
      <c r="F25" s="149">
        <f t="shared" si="9"/>
        <v>6</v>
      </c>
      <c r="G25" s="149">
        <f t="shared" si="9"/>
        <v>4</v>
      </c>
      <c r="H25" s="149">
        <f t="shared" si="9"/>
        <v>6</v>
      </c>
      <c r="I25" s="149">
        <f t="shared" si="9"/>
        <v>3</v>
      </c>
      <c r="J25" s="149">
        <f t="shared" si="9"/>
        <v>3</v>
      </c>
      <c r="K25" s="149">
        <f t="shared" si="9"/>
        <v>2</v>
      </c>
      <c r="L25" s="149">
        <f t="shared" si="9"/>
        <v>4</v>
      </c>
      <c r="M25" s="149">
        <f t="shared" si="9"/>
        <v>6</v>
      </c>
      <c r="N25" s="149">
        <f t="shared" si="9"/>
        <v>4</v>
      </c>
      <c r="O25" s="149">
        <f t="shared" si="9"/>
        <v>2</v>
      </c>
      <c r="P25" s="149">
        <f t="shared" si="9"/>
        <v>4</v>
      </c>
      <c r="Q25" s="149">
        <f t="shared" si="9"/>
        <v>2</v>
      </c>
      <c r="R25" s="149">
        <f t="shared" si="9"/>
        <v>2</v>
      </c>
      <c r="S25" s="149">
        <f t="shared" si="9"/>
        <v>0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5</v>
      </c>
      <c r="D26" s="149">
        <f t="shared" si="10"/>
        <v>2</v>
      </c>
      <c r="E26" s="149">
        <f t="shared" si="10"/>
        <v>0</v>
      </c>
      <c r="F26" s="149">
        <f t="shared" si="10"/>
        <v>2</v>
      </c>
      <c r="G26" s="149">
        <f t="shared" si="10"/>
        <v>6</v>
      </c>
      <c r="H26" s="149">
        <f t="shared" si="10"/>
        <v>2</v>
      </c>
      <c r="I26" s="149">
        <f t="shared" si="10"/>
        <v>0</v>
      </c>
      <c r="J26" s="149">
        <f t="shared" si="10"/>
        <v>3</v>
      </c>
      <c r="K26" s="149">
        <f t="shared" si="10"/>
        <v>4</v>
      </c>
      <c r="L26" s="149">
        <f t="shared" si="10"/>
        <v>2</v>
      </c>
      <c r="M26" s="149">
        <f t="shared" si="10"/>
        <v>0</v>
      </c>
      <c r="N26" s="149">
        <f t="shared" si="10"/>
        <v>4</v>
      </c>
      <c r="O26" s="149">
        <f t="shared" si="10"/>
        <v>6</v>
      </c>
      <c r="P26" s="149">
        <f t="shared" si="10"/>
        <v>6</v>
      </c>
      <c r="Q26" s="149">
        <f t="shared" si="10"/>
        <v>4</v>
      </c>
      <c r="R26" s="149">
        <f t="shared" si="10"/>
        <v>2</v>
      </c>
      <c r="S26" s="149">
        <f t="shared" si="10"/>
        <v>5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1</v>
      </c>
      <c r="D27" s="149">
        <f t="shared" si="10"/>
        <v>6</v>
      </c>
      <c r="E27" s="149">
        <f t="shared" si="10"/>
        <v>2</v>
      </c>
      <c r="F27" s="149">
        <f t="shared" si="10"/>
        <v>2</v>
      </c>
      <c r="G27" s="149">
        <f t="shared" si="10"/>
        <v>1</v>
      </c>
      <c r="H27" s="149">
        <f t="shared" si="10"/>
        <v>2</v>
      </c>
      <c r="I27" s="149">
        <f t="shared" si="10"/>
        <v>3</v>
      </c>
      <c r="J27" s="149">
        <f t="shared" si="10"/>
        <v>0</v>
      </c>
      <c r="K27" s="149">
        <f t="shared" si="10"/>
        <v>4</v>
      </c>
      <c r="L27" s="149">
        <f t="shared" si="10"/>
        <v>4</v>
      </c>
      <c r="M27" s="149">
        <f t="shared" si="10"/>
        <v>4</v>
      </c>
      <c r="N27" s="149">
        <f t="shared" si="10"/>
        <v>0</v>
      </c>
      <c r="O27" s="149">
        <f t="shared" si="10"/>
        <v>2</v>
      </c>
      <c r="P27" s="149">
        <f t="shared" si="10"/>
        <v>1</v>
      </c>
      <c r="Q27" s="149">
        <f t="shared" si="10"/>
        <v>2</v>
      </c>
      <c r="R27" s="149">
        <f t="shared" si="10"/>
        <v>2</v>
      </c>
      <c r="S27" s="149">
        <f t="shared" si="10"/>
        <v>2</v>
      </c>
    </row>
    <row r="28" spans="1:21" x14ac:dyDescent="0.25">
      <c r="A28" s="145" t="s">
        <v>43</v>
      </c>
      <c r="B28" s="149">
        <f t="shared" si="10"/>
        <v>4</v>
      </c>
      <c r="C28" s="149">
        <f t="shared" si="10"/>
        <v>1</v>
      </c>
      <c r="D28" s="149">
        <f t="shared" si="10"/>
        <v>0</v>
      </c>
      <c r="E28" s="149">
        <f t="shared" si="10"/>
        <v>5</v>
      </c>
      <c r="F28" s="149">
        <f t="shared" si="10"/>
        <v>2</v>
      </c>
      <c r="G28" s="149">
        <f t="shared" si="10"/>
        <v>1</v>
      </c>
      <c r="H28" s="149">
        <f t="shared" si="10"/>
        <v>2</v>
      </c>
      <c r="I28" s="149">
        <f t="shared" si="10"/>
        <v>6</v>
      </c>
      <c r="J28" s="149">
        <f t="shared" si="10"/>
        <v>6</v>
      </c>
      <c r="K28" s="149">
        <f t="shared" si="10"/>
        <v>2</v>
      </c>
      <c r="L28" s="149">
        <f t="shared" si="10"/>
        <v>2</v>
      </c>
      <c r="M28" s="149">
        <f t="shared" si="10"/>
        <v>2</v>
      </c>
      <c r="N28" s="149">
        <f t="shared" si="10"/>
        <v>4</v>
      </c>
      <c r="O28" s="149">
        <f t="shared" si="10"/>
        <v>2</v>
      </c>
      <c r="P28" s="149">
        <f t="shared" si="10"/>
        <v>1</v>
      </c>
      <c r="Q28" s="149">
        <f t="shared" si="10"/>
        <v>4</v>
      </c>
      <c r="R28" s="149">
        <f t="shared" si="10"/>
        <v>6</v>
      </c>
      <c r="S28" s="149">
        <f t="shared" si="10"/>
        <v>5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1"/>
  <sheetViews>
    <sheetView workbookViewId="0">
      <selection activeCell="U6" sqref="U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Cards'!J66</f>
        <v>7</v>
      </c>
      <c r="C3" s="147">
        <f>'Score Cards'!K66</f>
        <v>3</v>
      </c>
      <c r="D3" s="147">
        <f>'Score Cards'!L66</f>
        <v>4</v>
      </c>
      <c r="E3" s="147">
        <f>'Score Cards'!M66</f>
        <v>4</v>
      </c>
      <c r="F3" s="147">
        <f>'Score Cards'!N66</f>
        <v>4</v>
      </c>
      <c r="G3" s="147">
        <f>'Score Cards'!O66</f>
        <v>7</v>
      </c>
      <c r="H3" s="147">
        <f>'Score Cards'!P66</f>
        <v>4</v>
      </c>
      <c r="I3" s="147">
        <f>'Score Cards'!Q66</f>
        <v>6</v>
      </c>
      <c r="J3" s="147">
        <f>'Score Cards'!R66</f>
        <v>4</v>
      </c>
      <c r="K3" s="147">
        <f>'Score Cards'!S66</f>
        <v>7</v>
      </c>
      <c r="L3" s="147">
        <f>'Score Cards'!T66</f>
        <v>4</v>
      </c>
      <c r="M3" s="147">
        <f>'Score Cards'!U66</f>
        <v>9</v>
      </c>
      <c r="N3" s="147">
        <f>'Score Cards'!V66</f>
        <v>9</v>
      </c>
      <c r="O3" s="147">
        <f>'Score Cards'!W66</f>
        <v>3</v>
      </c>
      <c r="P3" s="147">
        <f>'Score Cards'!X66</f>
        <v>6</v>
      </c>
      <c r="Q3" s="147">
        <f>'Score Cards'!Y66</f>
        <v>4</v>
      </c>
      <c r="R3" s="147">
        <f>'Score Cards'!Z66</f>
        <v>6</v>
      </c>
      <c r="S3" s="147">
        <f>'Score Cards'!AA66</f>
        <v>3</v>
      </c>
      <c r="T3" s="32"/>
      <c r="U3" s="32"/>
    </row>
    <row r="4" spans="1:21" ht="15.75" thickBot="1" x14ac:dyDescent="0.3">
      <c r="A4" s="77" t="s">
        <v>41</v>
      </c>
      <c r="B4" s="147">
        <f>'Score Cards'!J70</f>
        <v>5</v>
      </c>
      <c r="C4" s="147">
        <f>'Score Cards'!K70</f>
        <v>4</v>
      </c>
      <c r="D4" s="147">
        <f>'Score Cards'!L70</f>
        <v>6</v>
      </c>
      <c r="E4" s="147">
        <f>'Score Cards'!M70</f>
        <v>5</v>
      </c>
      <c r="F4" s="147">
        <f>'Score Cards'!N70</f>
        <v>3</v>
      </c>
      <c r="G4" s="147">
        <f>'Score Cards'!O70</f>
        <v>7</v>
      </c>
      <c r="H4" s="147">
        <f>'Score Cards'!P70</f>
        <v>5</v>
      </c>
      <c r="I4" s="147">
        <f>'Score Cards'!Q70</f>
        <v>8</v>
      </c>
      <c r="J4" s="147">
        <f>'Score Cards'!R70</f>
        <v>6</v>
      </c>
      <c r="K4" s="147">
        <f>'Score Cards'!S70</f>
        <v>6</v>
      </c>
      <c r="L4" s="147">
        <f>'Score Cards'!T70</f>
        <v>4</v>
      </c>
      <c r="M4" s="147">
        <f>'Score Cards'!U70</f>
        <v>6</v>
      </c>
      <c r="N4" s="147">
        <f>'Score Cards'!V70</f>
        <v>3</v>
      </c>
      <c r="O4" s="147">
        <f>'Score Cards'!W70</f>
        <v>4</v>
      </c>
      <c r="P4" s="147">
        <f>'Score Cards'!X70</f>
        <v>7</v>
      </c>
      <c r="Q4" s="147">
        <f>'Score Cards'!Y70</f>
        <v>4</v>
      </c>
      <c r="R4" s="147">
        <f>'Score Cards'!Z70</f>
        <v>7</v>
      </c>
      <c r="S4" s="147">
        <f>'Score Cards'!AA70</f>
        <v>5</v>
      </c>
      <c r="T4" s="32"/>
      <c r="U4" s="32"/>
    </row>
    <row r="5" spans="1:21" ht="15.75" thickBot="1" x14ac:dyDescent="0.3">
      <c r="A5" s="5" t="s">
        <v>42</v>
      </c>
      <c r="B5" s="147">
        <f>'Score Cards'!J74</f>
        <v>7</v>
      </c>
      <c r="C5" s="147">
        <f>'Score Cards'!K74</f>
        <v>4</v>
      </c>
      <c r="D5" s="147">
        <f>'Score Cards'!L74</f>
        <v>6</v>
      </c>
      <c r="E5" s="147">
        <f>'Score Cards'!M74</f>
        <v>6</v>
      </c>
      <c r="F5" s="147">
        <f>'Score Cards'!N74</f>
        <v>6</v>
      </c>
      <c r="G5" s="147">
        <f>'Score Cards'!O74</f>
        <v>6</v>
      </c>
      <c r="H5" s="147">
        <f>'Score Cards'!P74</f>
        <v>4</v>
      </c>
      <c r="I5" s="147">
        <f>'Score Cards'!Q74</f>
        <v>6</v>
      </c>
      <c r="J5" s="147">
        <f>'Score Cards'!R74</f>
        <v>3</v>
      </c>
      <c r="K5" s="147">
        <f>'Score Cards'!S74</f>
        <v>8</v>
      </c>
      <c r="L5" s="147">
        <f>'Score Cards'!T74</f>
        <v>3</v>
      </c>
      <c r="M5" s="147">
        <f>'Score Cards'!U74</f>
        <v>5</v>
      </c>
      <c r="N5" s="147">
        <f>'Score Cards'!V74</f>
        <v>5</v>
      </c>
      <c r="O5" s="147">
        <f>'Score Cards'!W74</f>
        <v>6</v>
      </c>
      <c r="P5" s="147">
        <f>'Score Cards'!X74</f>
        <v>5</v>
      </c>
      <c r="Q5" s="147">
        <f>'Score Cards'!Y74</f>
        <v>5</v>
      </c>
      <c r="R5" s="147">
        <f>'Score Cards'!Z74</f>
        <v>8</v>
      </c>
      <c r="S5" s="147">
        <f>'Score Cards'!AA74</f>
        <v>9</v>
      </c>
      <c r="T5" s="32"/>
      <c r="U5" s="32"/>
    </row>
    <row r="6" spans="1:21" x14ac:dyDescent="0.25">
      <c r="A6" s="145" t="s">
        <v>43</v>
      </c>
      <c r="B6" s="147">
        <f>'Score Cards'!J78</f>
        <v>7</v>
      </c>
      <c r="C6" s="147">
        <f>'Score Cards'!K78</f>
        <v>3</v>
      </c>
      <c r="D6" s="147">
        <f>'Score Cards'!L78</f>
        <v>5</v>
      </c>
      <c r="E6" s="147">
        <f>'Score Cards'!M78</f>
        <v>5</v>
      </c>
      <c r="F6" s="147">
        <f>'Score Cards'!N78</f>
        <v>5</v>
      </c>
      <c r="G6" s="147">
        <f>'Score Cards'!O78</f>
        <v>6</v>
      </c>
      <c r="H6" s="147">
        <f>'Score Cards'!P78</f>
        <v>5</v>
      </c>
      <c r="I6" s="147">
        <f>'Score Cards'!Q78</f>
        <v>5</v>
      </c>
      <c r="J6" s="147">
        <f>'Score Cards'!R78</f>
        <v>9</v>
      </c>
      <c r="K6" s="147">
        <f>'Score Cards'!S78</f>
        <v>5</v>
      </c>
      <c r="L6" s="147">
        <f>'Score Cards'!T78</f>
        <v>4</v>
      </c>
      <c r="M6" s="147">
        <f>'Score Cards'!U78</f>
        <v>7</v>
      </c>
      <c r="N6" s="147">
        <f>'Score Cards'!V78</f>
        <v>5</v>
      </c>
      <c r="O6" s="147">
        <f>'Score Cards'!W78</f>
        <v>5</v>
      </c>
      <c r="P6" s="147">
        <f>'Score Cards'!X78</f>
        <v>8</v>
      </c>
      <c r="Q6" s="147">
        <f>'Score Cards'!Y78</f>
        <v>4</v>
      </c>
      <c r="R6" s="147">
        <f>'Score Cards'!Z78</f>
        <v>4</v>
      </c>
      <c r="S6" s="147">
        <f>'Score Cards'!AA78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2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1</v>
      </c>
      <c r="F9" s="148">
        <f t="shared" si="0"/>
        <v>2</v>
      </c>
      <c r="G9" s="148">
        <f t="shared" si="0"/>
        <v>3</v>
      </c>
      <c r="H9" s="148">
        <f t="shared" si="0"/>
        <v>1</v>
      </c>
      <c r="I9" s="148">
        <f t="shared" si="0"/>
        <v>2</v>
      </c>
      <c r="J9" s="148">
        <f t="shared" si="0"/>
        <v>2</v>
      </c>
      <c r="K9" s="148">
        <f t="shared" si="0"/>
        <v>3</v>
      </c>
      <c r="L9" s="148">
        <f t="shared" si="0"/>
        <v>2</v>
      </c>
      <c r="M9" s="148">
        <f t="shared" si="0"/>
        <v>4</v>
      </c>
      <c r="N9" s="148">
        <f t="shared" si="0"/>
        <v>4</v>
      </c>
      <c r="O9" s="148">
        <f t="shared" si="0"/>
        <v>1</v>
      </c>
      <c r="P9" s="148">
        <f t="shared" si="0"/>
        <v>2</v>
      </c>
      <c r="Q9" s="148">
        <f t="shared" si="0"/>
        <v>1</v>
      </c>
      <c r="R9" s="148">
        <f t="shared" si="0"/>
        <v>2</v>
      </c>
      <c r="S9" s="148">
        <f t="shared" si="0"/>
        <v>1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3</v>
      </c>
      <c r="D10" s="148">
        <f t="shared" si="1"/>
        <v>3</v>
      </c>
      <c r="E10" s="148">
        <f t="shared" si="1"/>
        <v>2</v>
      </c>
      <c r="F10" s="148">
        <f t="shared" si="1"/>
        <v>1</v>
      </c>
      <c r="G10" s="148">
        <f t="shared" si="1"/>
        <v>3</v>
      </c>
      <c r="H10" s="148">
        <f t="shared" si="1"/>
        <v>3</v>
      </c>
      <c r="I10" s="148">
        <f t="shared" si="1"/>
        <v>4</v>
      </c>
      <c r="J10" s="148">
        <f t="shared" si="1"/>
        <v>3</v>
      </c>
      <c r="K10" s="148">
        <f t="shared" si="1"/>
        <v>2</v>
      </c>
      <c r="L10" s="148">
        <f t="shared" si="1"/>
        <v>2</v>
      </c>
      <c r="M10" s="148">
        <f t="shared" si="1"/>
        <v>2</v>
      </c>
      <c r="N10" s="148">
        <f t="shared" si="1"/>
        <v>1</v>
      </c>
      <c r="O10" s="148">
        <f t="shared" si="1"/>
        <v>2</v>
      </c>
      <c r="P10" s="148">
        <f t="shared" si="1"/>
        <v>3</v>
      </c>
      <c r="Q10" s="148">
        <f t="shared" si="1"/>
        <v>1</v>
      </c>
      <c r="R10" s="148">
        <f t="shared" si="1"/>
        <v>3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3</v>
      </c>
      <c r="D11" s="148">
        <f t="shared" si="1"/>
        <v>3</v>
      </c>
      <c r="E11" s="148">
        <f t="shared" si="1"/>
        <v>4</v>
      </c>
      <c r="F11" s="148">
        <f t="shared" si="1"/>
        <v>4</v>
      </c>
      <c r="G11" s="148">
        <f t="shared" si="1"/>
        <v>1</v>
      </c>
      <c r="H11" s="148">
        <f t="shared" si="1"/>
        <v>1</v>
      </c>
      <c r="I11" s="148">
        <f t="shared" si="1"/>
        <v>2</v>
      </c>
      <c r="J11" s="148">
        <f t="shared" si="1"/>
        <v>1</v>
      </c>
      <c r="K11" s="148">
        <f t="shared" si="1"/>
        <v>4</v>
      </c>
      <c r="L11" s="148">
        <f t="shared" si="1"/>
        <v>1</v>
      </c>
      <c r="M11" s="148">
        <f t="shared" si="1"/>
        <v>1</v>
      </c>
      <c r="N11" s="148">
        <f t="shared" si="1"/>
        <v>2</v>
      </c>
      <c r="O11" s="148">
        <f t="shared" si="1"/>
        <v>4</v>
      </c>
      <c r="P11" s="148">
        <f t="shared" si="1"/>
        <v>1</v>
      </c>
      <c r="Q11" s="148">
        <f t="shared" si="1"/>
        <v>4</v>
      </c>
      <c r="R11" s="148">
        <f t="shared" si="1"/>
        <v>4</v>
      </c>
      <c r="S11" s="148">
        <f t="shared" si="1"/>
        <v>4</v>
      </c>
      <c r="T11" s="32"/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1</v>
      </c>
      <c r="D12" s="148">
        <f t="shared" si="1"/>
        <v>2</v>
      </c>
      <c r="E12" s="148">
        <f t="shared" si="1"/>
        <v>2</v>
      </c>
      <c r="F12" s="148">
        <f t="shared" si="1"/>
        <v>3</v>
      </c>
      <c r="G12" s="148">
        <f t="shared" si="1"/>
        <v>1</v>
      </c>
      <c r="H12" s="148">
        <f t="shared" si="1"/>
        <v>3</v>
      </c>
      <c r="I12" s="148">
        <f t="shared" si="1"/>
        <v>1</v>
      </c>
      <c r="J12" s="148">
        <f t="shared" si="1"/>
        <v>4</v>
      </c>
      <c r="K12" s="148">
        <f t="shared" si="1"/>
        <v>1</v>
      </c>
      <c r="L12" s="148">
        <f t="shared" si="1"/>
        <v>2</v>
      </c>
      <c r="M12" s="148">
        <f t="shared" si="1"/>
        <v>3</v>
      </c>
      <c r="N12" s="148">
        <f t="shared" si="1"/>
        <v>2</v>
      </c>
      <c r="O12" s="148">
        <f t="shared" si="1"/>
        <v>3</v>
      </c>
      <c r="P12" s="148">
        <f t="shared" si="1"/>
        <v>4</v>
      </c>
      <c r="Q12" s="148">
        <f t="shared" si="1"/>
        <v>1</v>
      </c>
      <c r="R12" s="148">
        <f t="shared" si="1"/>
        <v>1</v>
      </c>
      <c r="S12" s="148">
        <f t="shared" si="1"/>
        <v>2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1</v>
      </c>
      <c r="G15" s="149">
        <f t="shared" si="2"/>
        <v>2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1</v>
      </c>
      <c r="O15" s="149">
        <f t="shared" si="2"/>
        <v>1</v>
      </c>
      <c r="P15" s="149">
        <f t="shared" si="2"/>
        <v>1</v>
      </c>
      <c r="Q15" s="149">
        <f t="shared" si="2"/>
        <v>3</v>
      </c>
      <c r="R15" s="149">
        <f t="shared" si="2"/>
        <v>1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3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2</v>
      </c>
      <c r="F16" s="149">
        <f t="shared" si="3"/>
        <v>1</v>
      </c>
      <c r="G16" s="149">
        <f t="shared" si="3"/>
        <v>0</v>
      </c>
      <c r="H16" s="149">
        <f t="shared" si="3"/>
        <v>0</v>
      </c>
      <c r="I16" s="149">
        <f t="shared" si="3"/>
        <v>2</v>
      </c>
      <c r="J16" s="149">
        <f t="shared" si="3"/>
        <v>1</v>
      </c>
      <c r="K16" s="149">
        <f t="shared" si="3"/>
        <v>1</v>
      </c>
      <c r="L16" s="149">
        <f t="shared" si="3"/>
        <v>3</v>
      </c>
      <c r="M16" s="149">
        <f t="shared" si="3"/>
        <v>1</v>
      </c>
      <c r="N16" s="149">
        <f t="shared" si="3"/>
        <v>2</v>
      </c>
      <c r="O16" s="149">
        <f t="shared" si="3"/>
        <v>1</v>
      </c>
      <c r="P16" s="149">
        <f t="shared" si="3"/>
        <v>1</v>
      </c>
      <c r="Q16" s="149">
        <f t="shared" si="3"/>
        <v>0</v>
      </c>
      <c r="R16" s="149">
        <f t="shared" si="3"/>
        <v>1</v>
      </c>
      <c r="S16" s="149">
        <f t="shared" si="3"/>
        <v>1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2</v>
      </c>
      <c r="E17" s="149">
        <f t="shared" si="4"/>
        <v>0</v>
      </c>
      <c r="F17" s="149">
        <f t="shared" si="4"/>
        <v>1</v>
      </c>
      <c r="G17" s="149">
        <f t="shared" si="4"/>
        <v>2</v>
      </c>
      <c r="H17" s="149">
        <f t="shared" si="4"/>
        <v>2</v>
      </c>
      <c r="I17" s="149">
        <f t="shared" si="4"/>
        <v>0</v>
      </c>
      <c r="J17" s="149">
        <f t="shared" si="4"/>
        <v>1</v>
      </c>
      <c r="K17" s="149">
        <f t="shared" si="4"/>
        <v>1</v>
      </c>
      <c r="L17" s="149">
        <f t="shared" si="4"/>
        <v>0</v>
      </c>
      <c r="M17" s="149">
        <f t="shared" si="4"/>
        <v>1</v>
      </c>
      <c r="N17" s="149">
        <f t="shared" si="4"/>
        <v>0</v>
      </c>
      <c r="O17" s="149">
        <f t="shared" si="4"/>
        <v>1</v>
      </c>
      <c r="P17" s="149">
        <f t="shared" si="4"/>
        <v>1</v>
      </c>
      <c r="Q17" s="149">
        <f t="shared" si="4"/>
        <v>0</v>
      </c>
      <c r="R17" s="149">
        <f t="shared" si="4"/>
        <v>1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0</v>
      </c>
      <c r="C18" s="149">
        <f t="shared" ref="C18:S18" si="5">COUNTIF(C9:C12,4)</f>
        <v>0</v>
      </c>
      <c r="D18" s="149">
        <f t="shared" si="5"/>
        <v>0</v>
      </c>
      <c r="E18" s="149">
        <f t="shared" si="5"/>
        <v>1</v>
      </c>
      <c r="F18" s="149">
        <f t="shared" si="5"/>
        <v>1</v>
      </c>
      <c r="G18" s="149">
        <f t="shared" si="5"/>
        <v>0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1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6">MIN(C3:C6)</f>
        <v>3</v>
      </c>
      <c r="D20" s="146">
        <f t="shared" si="6"/>
        <v>4</v>
      </c>
      <c r="E20" s="146">
        <f t="shared" si="6"/>
        <v>4</v>
      </c>
      <c r="F20" s="146">
        <f t="shared" si="6"/>
        <v>3</v>
      </c>
      <c r="G20" s="146">
        <f t="shared" si="6"/>
        <v>6</v>
      </c>
      <c r="H20" s="146">
        <f t="shared" si="6"/>
        <v>4</v>
      </c>
      <c r="I20" s="146">
        <f t="shared" si="6"/>
        <v>5</v>
      </c>
      <c r="J20" s="146">
        <f t="shared" si="6"/>
        <v>3</v>
      </c>
      <c r="K20" s="146">
        <f t="shared" si="6"/>
        <v>5</v>
      </c>
      <c r="L20" s="146">
        <f t="shared" si="6"/>
        <v>3</v>
      </c>
      <c r="M20" s="146">
        <f t="shared" si="6"/>
        <v>5</v>
      </c>
      <c r="N20" s="146">
        <f t="shared" si="6"/>
        <v>3</v>
      </c>
      <c r="O20" s="146">
        <f t="shared" si="6"/>
        <v>3</v>
      </c>
      <c r="P20" s="146">
        <f t="shared" si="6"/>
        <v>5</v>
      </c>
      <c r="Q20" s="146">
        <f t="shared" si="6"/>
        <v>4</v>
      </c>
      <c r="R20" s="146">
        <f t="shared" si="6"/>
        <v>4</v>
      </c>
      <c r="S20" s="146">
        <f t="shared" si="6"/>
        <v>3</v>
      </c>
      <c r="T20" s="32"/>
      <c r="U20" s="32"/>
    </row>
    <row r="21" spans="1:21" x14ac:dyDescent="0.25">
      <c r="A21" s="12" t="s">
        <v>24</v>
      </c>
      <c r="B21" s="150">
        <f>MAX(B3:B6)</f>
        <v>7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6</v>
      </c>
      <c r="F21" s="150">
        <f t="shared" si="7"/>
        <v>6</v>
      </c>
      <c r="G21" s="150">
        <f t="shared" si="7"/>
        <v>7</v>
      </c>
      <c r="H21" s="150">
        <f t="shared" si="7"/>
        <v>5</v>
      </c>
      <c r="I21" s="150">
        <f t="shared" si="7"/>
        <v>8</v>
      </c>
      <c r="J21" s="150">
        <f t="shared" si="7"/>
        <v>9</v>
      </c>
      <c r="K21" s="150">
        <f t="shared" si="7"/>
        <v>8</v>
      </c>
      <c r="L21" s="150">
        <f t="shared" si="7"/>
        <v>4</v>
      </c>
      <c r="M21" s="150">
        <f t="shared" si="7"/>
        <v>9</v>
      </c>
      <c r="N21" s="150">
        <f t="shared" si="7"/>
        <v>9</v>
      </c>
      <c r="O21" s="150">
        <f t="shared" si="7"/>
        <v>6</v>
      </c>
      <c r="P21" s="150">
        <f t="shared" si="7"/>
        <v>8</v>
      </c>
      <c r="Q21" s="150">
        <f t="shared" si="7"/>
        <v>5</v>
      </c>
      <c r="R21" s="150">
        <f t="shared" si="7"/>
        <v>8</v>
      </c>
      <c r="S21" s="150">
        <f t="shared" si="7"/>
        <v>9</v>
      </c>
      <c r="T21" s="32"/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3</v>
      </c>
      <c r="G22" s="146">
        <f t="shared" si="8"/>
        <v>1</v>
      </c>
      <c r="H22" s="146">
        <f t="shared" si="8"/>
        <v>1</v>
      </c>
      <c r="I22" s="146">
        <f t="shared" si="8"/>
        <v>3</v>
      </c>
      <c r="J22" s="146">
        <f t="shared" si="8"/>
        <v>6</v>
      </c>
      <c r="K22" s="146">
        <f t="shared" si="8"/>
        <v>3</v>
      </c>
      <c r="L22" s="146">
        <f t="shared" si="8"/>
        <v>1</v>
      </c>
      <c r="M22" s="146">
        <f t="shared" si="8"/>
        <v>4</v>
      </c>
      <c r="N22" s="146">
        <f t="shared" si="8"/>
        <v>6</v>
      </c>
      <c r="O22" s="146">
        <f t="shared" si="8"/>
        <v>3</v>
      </c>
      <c r="P22" s="146">
        <f t="shared" si="8"/>
        <v>3</v>
      </c>
      <c r="Q22" s="146">
        <f t="shared" si="8"/>
        <v>1</v>
      </c>
      <c r="R22" s="146">
        <f t="shared" si="8"/>
        <v>4</v>
      </c>
      <c r="S22" s="146">
        <f t="shared" si="8"/>
        <v>6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4</v>
      </c>
      <c r="D25" s="149">
        <f t="shared" si="9"/>
        <v>6</v>
      </c>
      <c r="E25" s="149">
        <f t="shared" si="9"/>
        <v>6</v>
      </c>
      <c r="F25" s="149">
        <f t="shared" si="9"/>
        <v>4</v>
      </c>
      <c r="G25" s="149">
        <f t="shared" si="9"/>
        <v>2</v>
      </c>
      <c r="H25" s="149">
        <f t="shared" si="9"/>
        <v>4</v>
      </c>
      <c r="I25" s="149">
        <f t="shared" si="9"/>
        <v>3</v>
      </c>
      <c r="J25" s="149">
        <f t="shared" si="9"/>
        <v>4</v>
      </c>
      <c r="K25" s="149">
        <f t="shared" si="9"/>
        <v>2</v>
      </c>
      <c r="L25" s="149">
        <f t="shared" si="9"/>
        <v>2</v>
      </c>
      <c r="M25" s="149">
        <f t="shared" si="9"/>
        <v>0</v>
      </c>
      <c r="N25" s="149">
        <f t="shared" si="9"/>
        <v>0</v>
      </c>
      <c r="O25" s="149">
        <f t="shared" si="9"/>
        <v>6</v>
      </c>
      <c r="P25" s="149">
        <f t="shared" si="9"/>
        <v>4</v>
      </c>
      <c r="Q25" s="149">
        <f t="shared" si="9"/>
        <v>4</v>
      </c>
      <c r="R25" s="149">
        <f t="shared" si="9"/>
        <v>4</v>
      </c>
      <c r="S25" s="149">
        <f t="shared" si="9"/>
        <v>6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6</v>
      </c>
      <c r="C26" s="149">
        <f t="shared" si="10"/>
        <v>2</v>
      </c>
      <c r="D26" s="149">
        <f t="shared" si="10"/>
        <v>1</v>
      </c>
      <c r="E26" s="149">
        <f t="shared" si="10"/>
        <v>3</v>
      </c>
      <c r="F26" s="149">
        <f t="shared" si="10"/>
        <v>6</v>
      </c>
      <c r="G26" s="149">
        <f t="shared" si="10"/>
        <v>2</v>
      </c>
      <c r="H26" s="149">
        <f t="shared" si="10"/>
        <v>2</v>
      </c>
      <c r="I26" s="149">
        <f t="shared" si="10"/>
        <v>0</v>
      </c>
      <c r="J26" s="149">
        <f t="shared" si="10"/>
        <v>2</v>
      </c>
      <c r="K26" s="149">
        <f t="shared" si="10"/>
        <v>4</v>
      </c>
      <c r="L26" s="149">
        <f t="shared" si="10"/>
        <v>2</v>
      </c>
      <c r="M26" s="149">
        <f t="shared" si="10"/>
        <v>4</v>
      </c>
      <c r="N26" s="149">
        <f t="shared" si="10"/>
        <v>6</v>
      </c>
      <c r="O26" s="149">
        <f t="shared" si="10"/>
        <v>4</v>
      </c>
      <c r="P26" s="149">
        <f t="shared" si="10"/>
        <v>2</v>
      </c>
      <c r="Q26" s="149">
        <f t="shared" si="10"/>
        <v>4</v>
      </c>
      <c r="R26" s="149">
        <f t="shared" si="10"/>
        <v>2</v>
      </c>
      <c r="S26" s="149">
        <f t="shared" si="10"/>
        <v>2</v>
      </c>
    </row>
    <row r="27" spans="1:21" ht="15.75" thickBot="1" x14ac:dyDescent="0.3">
      <c r="A27" s="5" t="s">
        <v>42</v>
      </c>
      <c r="B27" s="149">
        <f t="shared" si="10"/>
        <v>2</v>
      </c>
      <c r="C27" s="149">
        <f t="shared" si="10"/>
        <v>2</v>
      </c>
      <c r="D27" s="149">
        <f t="shared" si="10"/>
        <v>1</v>
      </c>
      <c r="E27" s="149">
        <f t="shared" si="10"/>
        <v>0</v>
      </c>
      <c r="F27" s="149">
        <f t="shared" si="10"/>
        <v>0</v>
      </c>
      <c r="G27" s="149">
        <f t="shared" si="10"/>
        <v>4</v>
      </c>
      <c r="H27" s="149">
        <f t="shared" si="10"/>
        <v>4</v>
      </c>
      <c r="I27" s="149">
        <f t="shared" si="10"/>
        <v>3</v>
      </c>
      <c r="J27" s="149">
        <f t="shared" si="10"/>
        <v>6</v>
      </c>
      <c r="K27" s="149">
        <f t="shared" si="10"/>
        <v>0</v>
      </c>
      <c r="L27" s="149">
        <f t="shared" si="10"/>
        <v>6</v>
      </c>
      <c r="M27" s="149">
        <f t="shared" si="10"/>
        <v>6</v>
      </c>
      <c r="N27" s="149">
        <f t="shared" si="10"/>
        <v>3</v>
      </c>
      <c r="O27" s="149">
        <f t="shared" si="10"/>
        <v>0</v>
      </c>
      <c r="P27" s="149">
        <f t="shared" si="10"/>
        <v>6</v>
      </c>
      <c r="Q27" s="149">
        <f t="shared" si="10"/>
        <v>0</v>
      </c>
      <c r="R27" s="149">
        <f t="shared" si="10"/>
        <v>0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2</v>
      </c>
      <c r="C28" s="149">
        <f t="shared" si="10"/>
        <v>4</v>
      </c>
      <c r="D28" s="149">
        <f t="shared" si="10"/>
        <v>4</v>
      </c>
      <c r="E28" s="149">
        <f t="shared" si="10"/>
        <v>3</v>
      </c>
      <c r="F28" s="149">
        <f t="shared" si="10"/>
        <v>2</v>
      </c>
      <c r="G28" s="149">
        <f t="shared" si="10"/>
        <v>4</v>
      </c>
      <c r="H28" s="149">
        <f t="shared" si="10"/>
        <v>2</v>
      </c>
      <c r="I28" s="149">
        <f t="shared" si="10"/>
        <v>6</v>
      </c>
      <c r="J28" s="149">
        <f t="shared" si="10"/>
        <v>0</v>
      </c>
      <c r="K28" s="149">
        <f t="shared" si="10"/>
        <v>6</v>
      </c>
      <c r="L28" s="149">
        <f t="shared" si="10"/>
        <v>2</v>
      </c>
      <c r="M28" s="149">
        <f t="shared" si="10"/>
        <v>2</v>
      </c>
      <c r="N28" s="149">
        <f t="shared" si="10"/>
        <v>3</v>
      </c>
      <c r="O28" s="149">
        <f t="shared" si="10"/>
        <v>2</v>
      </c>
      <c r="P28" s="149">
        <f t="shared" si="10"/>
        <v>0</v>
      </c>
      <c r="Q28" s="149">
        <f t="shared" si="10"/>
        <v>4</v>
      </c>
      <c r="R28" s="149">
        <f t="shared" si="10"/>
        <v>6</v>
      </c>
      <c r="S28" s="149">
        <f t="shared" si="10"/>
        <v>4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1"/>
  <sheetViews>
    <sheetView workbookViewId="0">
      <selection activeCell="U6" sqref="U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  <col min="20" max="20" width="11.42578125" style="32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Cards'!J86</f>
        <v>9</v>
      </c>
      <c r="C3" s="147">
        <f>'Score Cards'!K86</f>
        <v>3</v>
      </c>
      <c r="D3" s="147">
        <f>'Score Cards'!L86</f>
        <v>5</v>
      </c>
      <c r="E3" s="147">
        <f>'Score Cards'!M86</f>
        <v>9</v>
      </c>
      <c r="F3" s="147">
        <f>'Score Cards'!N86</f>
        <v>3</v>
      </c>
      <c r="G3" s="147">
        <f>'Score Cards'!O86</f>
        <v>8</v>
      </c>
      <c r="H3" s="147">
        <f>'Score Cards'!P86</f>
        <v>5</v>
      </c>
      <c r="I3" s="147">
        <f>'Score Cards'!Q86</f>
        <v>6</v>
      </c>
      <c r="J3" s="147">
        <f>'Score Cards'!R86</f>
        <v>4</v>
      </c>
      <c r="K3" s="147">
        <f>'Score Cards'!S86</f>
        <v>9</v>
      </c>
      <c r="L3" s="147">
        <f>'Score Cards'!T86</f>
        <v>3</v>
      </c>
      <c r="M3" s="147">
        <f>'Score Cards'!U86</f>
        <v>5</v>
      </c>
      <c r="N3" s="147">
        <f>'Score Cards'!V86</f>
        <v>5</v>
      </c>
      <c r="O3" s="147">
        <f>'Score Cards'!W86</f>
        <v>4</v>
      </c>
      <c r="P3" s="147">
        <f>'Score Cards'!X86</f>
        <v>8</v>
      </c>
      <c r="Q3" s="147">
        <f>'Score Cards'!Y86</f>
        <v>5</v>
      </c>
      <c r="R3" s="147">
        <f>'Score Cards'!Z86</f>
        <v>7</v>
      </c>
      <c r="S3" s="147">
        <f>'Score Cards'!AA86</f>
        <v>4</v>
      </c>
      <c r="U3" s="32"/>
    </row>
    <row r="4" spans="1:21" ht="15.75" thickBot="1" x14ac:dyDescent="0.3">
      <c r="A4" s="77" t="s">
        <v>41</v>
      </c>
      <c r="B4" s="147">
        <f>'Score Cards'!J90</f>
        <v>7</v>
      </c>
      <c r="C4" s="147">
        <f>'Score Cards'!K90</f>
        <v>5</v>
      </c>
      <c r="D4" s="147">
        <f>'Score Cards'!L90</f>
        <v>5</v>
      </c>
      <c r="E4" s="147">
        <f>'Score Cards'!M90</f>
        <v>6</v>
      </c>
      <c r="F4" s="147">
        <f>'Score Cards'!N90</f>
        <v>4</v>
      </c>
      <c r="G4" s="147">
        <f>'Score Cards'!O90</f>
        <v>7</v>
      </c>
      <c r="H4" s="147">
        <f>'Score Cards'!P90</f>
        <v>5</v>
      </c>
      <c r="I4" s="147">
        <f>'Score Cards'!Q90</f>
        <v>7</v>
      </c>
      <c r="J4" s="147">
        <f>'Score Cards'!R90</f>
        <v>3</v>
      </c>
      <c r="K4" s="147">
        <f>'Score Cards'!S90</f>
        <v>7</v>
      </c>
      <c r="L4" s="147">
        <f>'Score Cards'!T90</f>
        <v>3</v>
      </c>
      <c r="M4" s="147">
        <f>'Score Cards'!U90</f>
        <v>4</v>
      </c>
      <c r="N4" s="147">
        <f>'Score Cards'!V90</f>
        <v>8</v>
      </c>
      <c r="O4" s="147">
        <f>'Score Cards'!W90</f>
        <v>4</v>
      </c>
      <c r="P4" s="147">
        <f>'Score Cards'!X90</f>
        <v>7</v>
      </c>
      <c r="Q4" s="147">
        <f>'Score Cards'!Y90</f>
        <v>4</v>
      </c>
      <c r="R4" s="147">
        <f>'Score Cards'!Z90</f>
        <v>5</v>
      </c>
      <c r="S4" s="147">
        <f>'Score Cards'!AA90</f>
        <v>5</v>
      </c>
      <c r="U4" s="32"/>
    </row>
    <row r="5" spans="1:21" ht="15.75" thickBot="1" x14ac:dyDescent="0.3">
      <c r="A5" s="5" t="s">
        <v>42</v>
      </c>
      <c r="B5" s="147">
        <f>'Score Cards'!J94</f>
        <v>8</v>
      </c>
      <c r="C5" s="147">
        <f>'Score Cards'!K94</f>
        <v>3</v>
      </c>
      <c r="D5" s="147">
        <f>'Score Cards'!L94</f>
        <v>5</v>
      </c>
      <c r="E5" s="147">
        <f>'Score Cards'!M94</f>
        <v>5</v>
      </c>
      <c r="F5" s="147">
        <f>'Score Cards'!N94</f>
        <v>4</v>
      </c>
      <c r="G5" s="147">
        <f>'Score Cards'!O94</f>
        <v>6</v>
      </c>
      <c r="H5" s="147">
        <f>'Score Cards'!P94</f>
        <v>6</v>
      </c>
      <c r="I5" s="147">
        <f>'Score Cards'!Q94</f>
        <v>7</v>
      </c>
      <c r="J5" s="147">
        <f>'Score Cards'!R94</f>
        <v>4</v>
      </c>
      <c r="K5" s="147">
        <f>'Score Cards'!S94</f>
        <v>7</v>
      </c>
      <c r="L5" s="147">
        <f>'Score Cards'!T94</f>
        <v>3</v>
      </c>
      <c r="M5" s="147">
        <f>'Score Cards'!U94</f>
        <v>5</v>
      </c>
      <c r="N5" s="147">
        <f>'Score Cards'!V94</f>
        <v>4</v>
      </c>
      <c r="O5" s="147">
        <f>'Score Cards'!W94</f>
        <v>4</v>
      </c>
      <c r="P5" s="147">
        <f>'Score Cards'!X94</f>
        <v>6</v>
      </c>
      <c r="Q5" s="147">
        <f>'Score Cards'!Y94</f>
        <v>4</v>
      </c>
      <c r="R5" s="147">
        <f>'Score Cards'!Z94</f>
        <v>7</v>
      </c>
      <c r="S5" s="147">
        <f>'Score Cards'!AA94</f>
        <v>9</v>
      </c>
      <c r="U5" s="32"/>
    </row>
    <row r="6" spans="1:21" x14ac:dyDescent="0.25">
      <c r="A6" s="145" t="s">
        <v>43</v>
      </c>
      <c r="B6" s="147">
        <f>'Score Cards'!J98</f>
        <v>8</v>
      </c>
      <c r="C6" s="147">
        <f>'Score Cards'!K98</f>
        <v>4</v>
      </c>
      <c r="D6" s="147">
        <f>'Score Cards'!L98</f>
        <v>5</v>
      </c>
      <c r="E6" s="147">
        <f>'Score Cards'!M98</f>
        <v>6</v>
      </c>
      <c r="F6" s="147">
        <f>'Score Cards'!N98</f>
        <v>4</v>
      </c>
      <c r="G6" s="147">
        <f>'Score Cards'!O98</f>
        <v>6</v>
      </c>
      <c r="H6" s="147">
        <f>'Score Cards'!P98</f>
        <v>6</v>
      </c>
      <c r="I6" s="147">
        <f>'Score Cards'!Q98</f>
        <v>7</v>
      </c>
      <c r="J6" s="147">
        <f>'Score Cards'!R98</f>
        <v>6</v>
      </c>
      <c r="K6" s="147">
        <f>'Score Cards'!S98</f>
        <v>8</v>
      </c>
      <c r="L6" s="147">
        <f>'Score Cards'!T98</f>
        <v>5</v>
      </c>
      <c r="M6" s="147">
        <f>'Score Cards'!U98</f>
        <v>7</v>
      </c>
      <c r="N6" s="147">
        <f>'Score Cards'!V98</f>
        <v>6</v>
      </c>
      <c r="O6" s="147">
        <f>'Score Cards'!W98</f>
        <v>3</v>
      </c>
      <c r="P6" s="147">
        <f>'Score Cards'!X98</f>
        <v>4</v>
      </c>
      <c r="Q6" s="147">
        <f>'Score Cards'!Y98</f>
        <v>4</v>
      </c>
      <c r="R6" s="147">
        <f>'Score Cards'!Z98</f>
        <v>8</v>
      </c>
      <c r="S6" s="147">
        <f>'Score Cards'!AA98</f>
        <v>5</v>
      </c>
      <c r="U6" s="32"/>
    </row>
    <row r="7" spans="1:21" x14ac:dyDescent="0.25">
      <c r="B7" s="146"/>
      <c r="C7" s="146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U8" s="32"/>
    </row>
    <row r="9" spans="1:21" ht="15.75" thickBot="1" x14ac:dyDescent="0.3">
      <c r="A9" s="7" t="s">
        <v>40</v>
      </c>
      <c r="B9" s="148">
        <f>RANK(B3,B$3:B$6,12)</f>
        <v>4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4</v>
      </c>
      <c r="F9" s="148">
        <f t="shared" si="0"/>
        <v>1</v>
      </c>
      <c r="G9" s="148">
        <f t="shared" si="0"/>
        <v>4</v>
      </c>
      <c r="H9" s="148">
        <f t="shared" si="0"/>
        <v>1</v>
      </c>
      <c r="I9" s="148">
        <f t="shared" si="0"/>
        <v>1</v>
      </c>
      <c r="J9" s="148">
        <f t="shared" si="0"/>
        <v>2</v>
      </c>
      <c r="K9" s="148">
        <f t="shared" si="0"/>
        <v>4</v>
      </c>
      <c r="L9" s="148">
        <f t="shared" si="0"/>
        <v>1</v>
      </c>
      <c r="M9" s="148">
        <f t="shared" si="0"/>
        <v>2</v>
      </c>
      <c r="N9" s="148">
        <f t="shared" si="0"/>
        <v>2</v>
      </c>
      <c r="O9" s="148">
        <f t="shared" si="0"/>
        <v>2</v>
      </c>
      <c r="P9" s="148">
        <f t="shared" si="0"/>
        <v>4</v>
      </c>
      <c r="Q9" s="148">
        <f t="shared" si="0"/>
        <v>4</v>
      </c>
      <c r="R9" s="148">
        <f t="shared" si="0"/>
        <v>2</v>
      </c>
      <c r="S9" s="148">
        <f t="shared" si="0"/>
        <v>1</v>
      </c>
      <c r="U9" s="32"/>
    </row>
    <row r="10" spans="1:21" ht="15.75" thickBot="1" x14ac:dyDescent="0.3">
      <c r="A10" s="77" t="s">
        <v>41</v>
      </c>
      <c r="B10" s="148">
        <f t="shared" ref="B10:S12" si="1">RANK(B4,B$3:B$6,12)</f>
        <v>1</v>
      </c>
      <c r="C10" s="148">
        <f t="shared" si="1"/>
        <v>4</v>
      </c>
      <c r="D10" s="148">
        <f t="shared" si="1"/>
        <v>1</v>
      </c>
      <c r="E10" s="148">
        <f t="shared" si="1"/>
        <v>2</v>
      </c>
      <c r="F10" s="148">
        <f t="shared" si="1"/>
        <v>2</v>
      </c>
      <c r="G10" s="148">
        <f t="shared" si="1"/>
        <v>3</v>
      </c>
      <c r="H10" s="148">
        <f t="shared" si="1"/>
        <v>1</v>
      </c>
      <c r="I10" s="148">
        <f t="shared" si="1"/>
        <v>2</v>
      </c>
      <c r="J10" s="148">
        <f t="shared" si="1"/>
        <v>1</v>
      </c>
      <c r="K10" s="148">
        <f t="shared" si="1"/>
        <v>1</v>
      </c>
      <c r="L10" s="148">
        <f t="shared" si="1"/>
        <v>1</v>
      </c>
      <c r="M10" s="148">
        <f t="shared" si="1"/>
        <v>1</v>
      </c>
      <c r="N10" s="148">
        <f t="shared" si="1"/>
        <v>4</v>
      </c>
      <c r="O10" s="148">
        <f t="shared" si="1"/>
        <v>2</v>
      </c>
      <c r="P10" s="148">
        <f t="shared" si="1"/>
        <v>3</v>
      </c>
      <c r="Q10" s="148">
        <f t="shared" si="1"/>
        <v>1</v>
      </c>
      <c r="R10" s="148">
        <f t="shared" si="1"/>
        <v>1</v>
      </c>
      <c r="S10" s="148">
        <f t="shared" si="1"/>
        <v>2</v>
      </c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1</v>
      </c>
      <c r="D11" s="148">
        <f t="shared" si="1"/>
        <v>1</v>
      </c>
      <c r="E11" s="148">
        <f t="shared" si="1"/>
        <v>1</v>
      </c>
      <c r="F11" s="148">
        <f t="shared" si="1"/>
        <v>2</v>
      </c>
      <c r="G11" s="148">
        <f t="shared" si="1"/>
        <v>1</v>
      </c>
      <c r="H11" s="148">
        <f t="shared" si="1"/>
        <v>3</v>
      </c>
      <c r="I11" s="148">
        <f t="shared" si="1"/>
        <v>2</v>
      </c>
      <c r="J11" s="148">
        <f t="shared" si="1"/>
        <v>2</v>
      </c>
      <c r="K11" s="148">
        <f t="shared" si="1"/>
        <v>1</v>
      </c>
      <c r="L11" s="148">
        <f t="shared" si="1"/>
        <v>1</v>
      </c>
      <c r="M11" s="148">
        <f t="shared" si="1"/>
        <v>2</v>
      </c>
      <c r="N11" s="148">
        <f t="shared" si="1"/>
        <v>1</v>
      </c>
      <c r="O11" s="148">
        <f t="shared" si="1"/>
        <v>2</v>
      </c>
      <c r="P11" s="148">
        <f t="shared" si="1"/>
        <v>2</v>
      </c>
      <c r="Q11" s="148">
        <f t="shared" si="1"/>
        <v>1</v>
      </c>
      <c r="R11" s="148">
        <f t="shared" si="1"/>
        <v>2</v>
      </c>
      <c r="S11" s="148">
        <f t="shared" si="1"/>
        <v>4</v>
      </c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3</v>
      </c>
      <c r="D12" s="148">
        <f t="shared" si="1"/>
        <v>1</v>
      </c>
      <c r="E12" s="148">
        <f t="shared" si="1"/>
        <v>2</v>
      </c>
      <c r="F12" s="148">
        <f t="shared" si="1"/>
        <v>2</v>
      </c>
      <c r="G12" s="148">
        <f t="shared" si="1"/>
        <v>1</v>
      </c>
      <c r="H12" s="148">
        <f t="shared" si="1"/>
        <v>3</v>
      </c>
      <c r="I12" s="148">
        <f t="shared" si="1"/>
        <v>2</v>
      </c>
      <c r="J12" s="148">
        <f t="shared" si="1"/>
        <v>4</v>
      </c>
      <c r="K12" s="148">
        <f t="shared" si="1"/>
        <v>3</v>
      </c>
      <c r="L12" s="148">
        <f t="shared" si="1"/>
        <v>4</v>
      </c>
      <c r="M12" s="148">
        <f t="shared" si="1"/>
        <v>4</v>
      </c>
      <c r="N12" s="148">
        <f t="shared" si="1"/>
        <v>3</v>
      </c>
      <c r="O12" s="148">
        <f t="shared" si="1"/>
        <v>1</v>
      </c>
      <c r="P12" s="148">
        <f t="shared" si="1"/>
        <v>1</v>
      </c>
      <c r="Q12" s="148">
        <f t="shared" si="1"/>
        <v>1</v>
      </c>
      <c r="R12" s="148">
        <f t="shared" si="1"/>
        <v>4</v>
      </c>
      <c r="S12" s="148">
        <f t="shared" si="1"/>
        <v>2</v>
      </c>
      <c r="U12" s="32"/>
    </row>
    <row r="13" spans="1:21" x14ac:dyDescent="0.25">
      <c r="B13" s="146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4</v>
      </c>
      <c r="E15" s="149">
        <f t="shared" si="2"/>
        <v>1</v>
      </c>
      <c r="F15" s="149">
        <f t="shared" si="2"/>
        <v>1</v>
      </c>
      <c r="G15" s="149">
        <f t="shared" si="2"/>
        <v>2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3</v>
      </c>
      <c r="M15" s="149">
        <f t="shared" si="2"/>
        <v>1</v>
      </c>
      <c r="N15" s="149">
        <f t="shared" si="2"/>
        <v>1</v>
      </c>
      <c r="O15" s="149">
        <f t="shared" si="2"/>
        <v>1</v>
      </c>
      <c r="P15" s="149">
        <f t="shared" si="2"/>
        <v>1</v>
      </c>
      <c r="Q15" s="149">
        <f t="shared" si="2"/>
        <v>3</v>
      </c>
      <c r="R15" s="149">
        <f t="shared" si="2"/>
        <v>1</v>
      </c>
      <c r="S15" s="149">
        <f t="shared" si="2"/>
        <v>1</v>
      </c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3">COUNTIF(C9:C12,2)</f>
        <v>0</v>
      </c>
      <c r="D16" s="149">
        <f t="shared" si="3"/>
        <v>0</v>
      </c>
      <c r="E16" s="149">
        <f t="shared" si="3"/>
        <v>2</v>
      </c>
      <c r="F16" s="149">
        <f t="shared" si="3"/>
        <v>3</v>
      </c>
      <c r="G16" s="149">
        <f t="shared" si="3"/>
        <v>0</v>
      </c>
      <c r="H16" s="149">
        <f t="shared" si="3"/>
        <v>0</v>
      </c>
      <c r="I16" s="149">
        <f t="shared" si="3"/>
        <v>3</v>
      </c>
      <c r="J16" s="149">
        <f t="shared" si="3"/>
        <v>2</v>
      </c>
      <c r="K16" s="149">
        <f t="shared" si="3"/>
        <v>0</v>
      </c>
      <c r="L16" s="149">
        <f t="shared" si="3"/>
        <v>0</v>
      </c>
      <c r="M16" s="149">
        <f t="shared" si="3"/>
        <v>2</v>
      </c>
      <c r="N16" s="149">
        <f t="shared" si="3"/>
        <v>1</v>
      </c>
      <c r="O16" s="149">
        <f t="shared" si="3"/>
        <v>3</v>
      </c>
      <c r="P16" s="149">
        <f t="shared" si="3"/>
        <v>1</v>
      </c>
      <c r="Q16" s="149">
        <f t="shared" si="3"/>
        <v>0</v>
      </c>
      <c r="R16" s="149">
        <f t="shared" si="3"/>
        <v>2</v>
      </c>
      <c r="S16" s="149">
        <f t="shared" si="3"/>
        <v>2</v>
      </c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1</v>
      </c>
      <c r="D17" s="149">
        <f t="shared" si="4"/>
        <v>0</v>
      </c>
      <c r="E17" s="149">
        <f t="shared" si="4"/>
        <v>0</v>
      </c>
      <c r="F17" s="149">
        <f t="shared" si="4"/>
        <v>0</v>
      </c>
      <c r="G17" s="149">
        <f t="shared" si="4"/>
        <v>1</v>
      </c>
      <c r="H17" s="149">
        <f t="shared" si="4"/>
        <v>2</v>
      </c>
      <c r="I17" s="149">
        <f t="shared" si="4"/>
        <v>0</v>
      </c>
      <c r="J17" s="149">
        <f t="shared" si="4"/>
        <v>0</v>
      </c>
      <c r="K17" s="149">
        <f t="shared" si="4"/>
        <v>1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0</v>
      </c>
      <c r="P17" s="149">
        <f t="shared" si="4"/>
        <v>1</v>
      </c>
      <c r="Q17" s="149">
        <f t="shared" si="4"/>
        <v>0</v>
      </c>
      <c r="R17" s="149">
        <f t="shared" si="4"/>
        <v>0</v>
      </c>
      <c r="S17" s="149">
        <f t="shared" si="4"/>
        <v>0</v>
      </c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1</v>
      </c>
      <c r="D18" s="149">
        <f t="shared" si="5"/>
        <v>0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0</v>
      </c>
      <c r="I18" s="149">
        <f t="shared" si="5"/>
        <v>0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1</v>
      </c>
      <c r="U18" s="32"/>
    </row>
    <row r="19" spans="1:21" x14ac:dyDescent="0.25">
      <c r="B19" s="146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5</v>
      </c>
      <c r="E20" s="146">
        <f t="shared" si="6"/>
        <v>5</v>
      </c>
      <c r="F20" s="146">
        <f t="shared" si="6"/>
        <v>3</v>
      </c>
      <c r="G20" s="146">
        <f t="shared" si="6"/>
        <v>6</v>
      </c>
      <c r="H20" s="146">
        <f t="shared" si="6"/>
        <v>5</v>
      </c>
      <c r="I20" s="146">
        <f t="shared" si="6"/>
        <v>6</v>
      </c>
      <c r="J20" s="146">
        <f t="shared" si="6"/>
        <v>3</v>
      </c>
      <c r="K20" s="146">
        <f t="shared" si="6"/>
        <v>7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3</v>
      </c>
      <c r="P20" s="146">
        <f t="shared" si="6"/>
        <v>4</v>
      </c>
      <c r="Q20" s="146">
        <f t="shared" si="6"/>
        <v>4</v>
      </c>
      <c r="R20" s="146">
        <f t="shared" si="6"/>
        <v>5</v>
      </c>
      <c r="S20" s="146">
        <f t="shared" si="6"/>
        <v>4</v>
      </c>
      <c r="U20" s="32"/>
    </row>
    <row r="21" spans="1:21" x14ac:dyDescent="0.25">
      <c r="A21" s="12" t="s">
        <v>24</v>
      </c>
      <c r="B21" s="150">
        <f>MAX(B3:B6)</f>
        <v>9</v>
      </c>
      <c r="C21" s="150">
        <f t="shared" ref="C21:S21" si="7">MAX(C3:C6)</f>
        <v>5</v>
      </c>
      <c r="D21" s="150">
        <f t="shared" si="7"/>
        <v>5</v>
      </c>
      <c r="E21" s="150">
        <f t="shared" si="7"/>
        <v>9</v>
      </c>
      <c r="F21" s="150">
        <f t="shared" si="7"/>
        <v>4</v>
      </c>
      <c r="G21" s="150">
        <f t="shared" si="7"/>
        <v>8</v>
      </c>
      <c r="H21" s="150">
        <f t="shared" si="7"/>
        <v>6</v>
      </c>
      <c r="I21" s="150">
        <f t="shared" si="7"/>
        <v>7</v>
      </c>
      <c r="J21" s="150">
        <f t="shared" si="7"/>
        <v>6</v>
      </c>
      <c r="K21" s="150">
        <f t="shared" si="7"/>
        <v>9</v>
      </c>
      <c r="L21" s="150">
        <f t="shared" si="7"/>
        <v>5</v>
      </c>
      <c r="M21" s="150">
        <f t="shared" si="7"/>
        <v>7</v>
      </c>
      <c r="N21" s="150">
        <f t="shared" si="7"/>
        <v>8</v>
      </c>
      <c r="O21" s="150">
        <f t="shared" si="7"/>
        <v>4</v>
      </c>
      <c r="P21" s="150">
        <f t="shared" si="7"/>
        <v>8</v>
      </c>
      <c r="Q21" s="150">
        <f t="shared" si="7"/>
        <v>5</v>
      </c>
      <c r="R21" s="150">
        <f t="shared" si="7"/>
        <v>8</v>
      </c>
      <c r="S21" s="150">
        <f t="shared" si="7"/>
        <v>9</v>
      </c>
      <c r="U21" s="32"/>
    </row>
    <row r="22" spans="1:21" x14ac:dyDescent="0.25">
      <c r="A22" s="54" t="s">
        <v>25</v>
      </c>
      <c r="B22" s="146">
        <f>ABS(B20-B21)</f>
        <v>2</v>
      </c>
      <c r="C22" s="146">
        <f t="shared" ref="C22:S22" si="8">ABS(C20-C21)</f>
        <v>2</v>
      </c>
      <c r="D22" s="146">
        <f t="shared" si="8"/>
        <v>0</v>
      </c>
      <c r="E22" s="146">
        <f t="shared" si="8"/>
        <v>4</v>
      </c>
      <c r="F22" s="146">
        <f t="shared" si="8"/>
        <v>1</v>
      </c>
      <c r="G22" s="146">
        <f t="shared" si="8"/>
        <v>2</v>
      </c>
      <c r="H22" s="146">
        <f t="shared" si="8"/>
        <v>1</v>
      </c>
      <c r="I22" s="146">
        <f t="shared" si="8"/>
        <v>1</v>
      </c>
      <c r="J22" s="146">
        <f t="shared" si="8"/>
        <v>3</v>
      </c>
      <c r="K22" s="146">
        <f t="shared" si="8"/>
        <v>2</v>
      </c>
      <c r="L22" s="146">
        <f t="shared" si="8"/>
        <v>2</v>
      </c>
      <c r="M22" s="146">
        <f t="shared" si="8"/>
        <v>3</v>
      </c>
      <c r="N22" s="146">
        <f t="shared" si="8"/>
        <v>4</v>
      </c>
      <c r="O22" s="146">
        <f t="shared" si="8"/>
        <v>1</v>
      </c>
      <c r="P22" s="146">
        <f t="shared" si="8"/>
        <v>4</v>
      </c>
      <c r="Q22" s="146">
        <f t="shared" si="8"/>
        <v>1</v>
      </c>
      <c r="R22" s="146">
        <f t="shared" si="8"/>
        <v>3</v>
      </c>
      <c r="S22" s="146">
        <f t="shared" si="8"/>
        <v>5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0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5</v>
      </c>
      <c r="D25" s="149">
        <f t="shared" si="9"/>
        <v>3</v>
      </c>
      <c r="E25" s="149">
        <f t="shared" si="9"/>
        <v>0</v>
      </c>
      <c r="F25" s="149">
        <f t="shared" si="9"/>
        <v>6</v>
      </c>
      <c r="G25" s="149">
        <f t="shared" si="9"/>
        <v>0</v>
      </c>
      <c r="H25" s="149">
        <f t="shared" si="9"/>
        <v>4</v>
      </c>
      <c r="I25" s="149">
        <f t="shared" si="9"/>
        <v>6</v>
      </c>
      <c r="J25" s="149">
        <f t="shared" si="9"/>
        <v>3</v>
      </c>
      <c r="K25" s="149">
        <f t="shared" si="9"/>
        <v>0</v>
      </c>
      <c r="L25" s="149">
        <f t="shared" si="9"/>
        <v>4</v>
      </c>
      <c r="M25" s="149">
        <f t="shared" si="9"/>
        <v>3</v>
      </c>
      <c r="N25" s="149">
        <f t="shared" si="9"/>
        <v>4</v>
      </c>
      <c r="O25" s="149">
        <f t="shared" si="9"/>
        <v>2</v>
      </c>
      <c r="P25" s="149">
        <f t="shared" si="9"/>
        <v>0</v>
      </c>
      <c r="Q25" s="149">
        <f t="shared" si="9"/>
        <v>0</v>
      </c>
      <c r="R25" s="149">
        <f t="shared" si="9"/>
        <v>3</v>
      </c>
      <c r="S25" s="149">
        <f t="shared" si="9"/>
        <v>6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6</v>
      </c>
      <c r="C26" s="149">
        <f t="shared" si="10"/>
        <v>0</v>
      </c>
      <c r="D26" s="149">
        <f t="shared" si="10"/>
        <v>3</v>
      </c>
      <c r="E26" s="149">
        <f t="shared" si="10"/>
        <v>3</v>
      </c>
      <c r="F26" s="149">
        <f t="shared" si="10"/>
        <v>2</v>
      </c>
      <c r="G26" s="149">
        <f t="shared" si="10"/>
        <v>2</v>
      </c>
      <c r="H26" s="149">
        <f t="shared" si="10"/>
        <v>4</v>
      </c>
      <c r="I26" s="149">
        <f t="shared" si="10"/>
        <v>2</v>
      </c>
      <c r="J26" s="149">
        <f t="shared" si="10"/>
        <v>6</v>
      </c>
      <c r="K26" s="149">
        <f t="shared" si="10"/>
        <v>5</v>
      </c>
      <c r="L26" s="149">
        <f t="shared" si="10"/>
        <v>4</v>
      </c>
      <c r="M26" s="149">
        <f t="shared" si="10"/>
        <v>6</v>
      </c>
      <c r="N26" s="149">
        <f t="shared" si="10"/>
        <v>0</v>
      </c>
      <c r="O26" s="149">
        <f t="shared" si="10"/>
        <v>2</v>
      </c>
      <c r="P26" s="149">
        <f t="shared" si="10"/>
        <v>2</v>
      </c>
      <c r="Q26" s="149">
        <f t="shared" si="10"/>
        <v>4</v>
      </c>
      <c r="R26" s="149">
        <f t="shared" si="10"/>
        <v>6</v>
      </c>
      <c r="S26" s="149">
        <f t="shared" si="10"/>
        <v>3</v>
      </c>
    </row>
    <row r="27" spans="1:21" ht="15.75" thickBot="1" x14ac:dyDescent="0.3">
      <c r="A27" s="5" t="s">
        <v>42</v>
      </c>
      <c r="B27" s="149">
        <f t="shared" si="10"/>
        <v>3</v>
      </c>
      <c r="C27" s="149">
        <f t="shared" si="10"/>
        <v>5</v>
      </c>
      <c r="D27" s="149">
        <f t="shared" si="10"/>
        <v>3</v>
      </c>
      <c r="E27" s="149">
        <f t="shared" si="10"/>
        <v>6</v>
      </c>
      <c r="F27" s="149">
        <f t="shared" si="10"/>
        <v>2</v>
      </c>
      <c r="G27" s="149">
        <f t="shared" si="10"/>
        <v>5</v>
      </c>
      <c r="H27" s="149">
        <f t="shared" si="10"/>
        <v>2</v>
      </c>
      <c r="I27" s="149">
        <f t="shared" si="10"/>
        <v>2</v>
      </c>
      <c r="J27" s="149">
        <f t="shared" si="10"/>
        <v>3</v>
      </c>
      <c r="K27" s="149">
        <f t="shared" si="10"/>
        <v>5</v>
      </c>
      <c r="L27" s="149">
        <f t="shared" si="10"/>
        <v>4</v>
      </c>
      <c r="M27" s="149">
        <f t="shared" si="10"/>
        <v>3</v>
      </c>
      <c r="N27" s="149">
        <f t="shared" si="10"/>
        <v>6</v>
      </c>
      <c r="O27" s="149">
        <f t="shared" si="10"/>
        <v>2</v>
      </c>
      <c r="P27" s="149">
        <f t="shared" si="10"/>
        <v>4</v>
      </c>
      <c r="Q27" s="149">
        <f t="shared" si="10"/>
        <v>4</v>
      </c>
      <c r="R27" s="149">
        <f t="shared" si="10"/>
        <v>3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3</v>
      </c>
      <c r="C28" s="149">
        <f t="shared" si="10"/>
        <v>2</v>
      </c>
      <c r="D28" s="149">
        <f t="shared" si="10"/>
        <v>3</v>
      </c>
      <c r="E28" s="149">
        <f t="shared" si="10"/>
        <v>3</v>
      </c>
      <c r="F28" s="149">
        <f t="shared" si="10"/>
        <v>2</v>
      </c>
      <c r="G28" s="149">
        <f t="shared" si="10"/>
        <v>5</v>
      </c>
      <c r="H28" s="149">
        <f t="shared" si="10"/>
        <v>2</v>
      </c>
      <c r="I28" s="149">
        <f t="shared" si="10"/>
        <v>2</v>
      </c>
      <c r="J28" s="149">
        <f t="shared" si="10"/>
        <v>0</v>
      </c>
      <c r="K28" s="149">
        <f t="shared" si="10"/>
        <v>2</v>
      </c>
      <c r="L28" s="149">
        <f t="shared" si="10"/>
        <v>0</v>
      </c>
      <c r="M28" s="149">
        <f t="shared" si="10"/>
        <v>0</v>
      </c>
      <c r="N28" s="149">
        <f t="shared" si="10"/>
        <v>2</v>
      </c>
      <c r="O28" s="149">
        <f t="shared" si="10"/>
        <v>6</v>
      </c>
      <c r="P28" s="149">
        <f t="shared" si="10"/>
        <v>6</v>
      </c>
      <c r="Q28" s="149">
        <f t="shared" si="10"/>
        <v>4</v>
      </c>
      <c r="R28" s="149">
        <f t="shared" si="10"/>
        <v>0</v>
      </c>
      <c r="S28" s="149">
        <f t="shared" si="10"/>
        <v>3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1"/>
  <sheetViews>
    <sheetView workbookViewId="0">
      <selection activeCell="U7" sqref="U7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Cards'!J106</f>
        <v>7</v>
      </c>
      <c r="C3" s="147">
        <f>'Score Cards'!K106</f>
        <v>3</v>
      </c>
      <c r="D3" s="147">
        <f>'Score Cards'!L106</f>
        <v>3</v>
      </c>
      <c r="E3" s="147">
        <f>'Score Cards'!M106</f>
        <v>6</v>
      </c>
      <c r="F3" s="147">
        <f>'Score Cards'!N106</f>
        <v>4</v>
      </c>
      <c r="G3" s="147">
        <f>'Score Cards'!O106</f>
        <v>8</v>
      </c>
      <c r="H3" s="147">
        <f>'Score Cards'!P106</f>
        <v>5</v>
      </c>
      <c r="I3" s="147">
        <f>'Score Cards'!Q106</f>
        <v>9</v>
      </c>
      <c r="J3" s="147">
        <f>'Score Cards'!R106</f>
        <v>4</v>
      </c>
      <c r="K3" s="147">
        <f>'Score Cards'!S106</f>
        <v>5</v>
      </c>
      <c r="L3" s="147">
        <f>'Score Cards'!T106</f>
        <v>7</v>
      </c>
      <c r="M3" s="147">
        <f>'Score Cards'!U106</f>
        <v>5</v>
      </c>
      <c r="N3" s="147">
        <f>'Score Cards'!V106</f>
        <v>4</v>
      </c>
      <c r="O3" s="147">
        <f>'Score Cards'!W106</f>
        <v>5</v>
      </c>
      <c r="P3" s="147">
        <f>'Score Cards'!X106</f>
        <v>6</v>
      </c>
      <c r="Q3" s="147">
        <f>'Score Cards'!Y106</f>
        <v>4</v>
      </c>
      <c r="R3" s="147">
        <f>'Score Cards'!Z106</f>
        <v>5</v>
      </c>
      <c r="S3" s="147">
        <f>'Score Cards'!AA106</f>
        <v>9</v>
      </c>
      <c r="T3" s="32"/>
      <c r="U3" s="32"/>
    </row>
    <row r="4" spans="1:21" ht="15.75" thickBot="1" x14ac:dyDescent="0.3">
      <c r="A4" s="77" t="s">
        <v>41</v>
      </c>
      <c r="B4" s="147">
        <f>'Score Cards'!J110</f>
        <v>8</v>
      </c>
      <c r="C4" s="147">
        <f>'Score Cards'!K110</f>
        <v>4</v>
      </c>
      <c r="D4" s="147">
        <f>'Score Cards'!L110</f>
        <v>6</v>
      </c>
      <c r="E4" s="147">
        <f>'Score Cards'!M110</f>
        <v>5</v>
      </c>
      <c r="F4" s="147">
        <f>'Score Cards'!N110</f>
        <v>3</v>
      </c>
      <c r="G4" s="147">
        <f>'Score Cards'!O110</f>
        <v>6</v>
      </c>
      <c r="H4" s="147">
        <f>'Score Cards'!P110</f>
        <v>5</v>
      </c>
      <c r="I4" s="147">
        <f>'Score Cards'!Q110</f>
        <v>5</v>
      </c>
      <c r="J4" s="147">
        <f>'Score Cards'!R110</f>
        <v>6</v>
      </c>
      <c r="K4" s="147">
        <f>'Score Cards'!S110</f>
        <v>7</v>
      </c>
      <c r="L4" s="147">
        <f>'Score Cards'!T110</f>
        <v>3</v>
      </c>
      <c r="M4" s="147">
        <f>'Score Cards'!U110</f>
        <v>4</v>
      </c>
      <c r="N4" s="147">
        <f>'Score Cards'!V110</f>
        <v>6</v>
      </c>
      <c r="O4" s="147">
        <f>'Score Cards'!W110</f>
        <v>4</v>
      </c>
      <c r="P4" s="147">
        <f>'Score Cards'!X110</f>
        <v>6</v>
      </c>
      <c r="Q4" s="147">
        <f>'Score Cards'!Y110</f>
        <v>4</v>
      </c>
      <c r="R4" s="147">
        <f>'Score Cards'!Z110</f>
        <v>5</v>
      </c>
      <c r="S4" s="147">
        <f>'Score Cards'!AA110</f>
        <v>6</v>
      </c>
      <c r="T4" s="32"/>
      <c r="U4" s="32"/>
    </row>
    <row r="5" spans="1:21" ht="15.75" thickBot="1" x14ac:dyDescent="0.3">
      <c r="A5" s="5" t="s">
        <v>42</v>
      </c>
      <c r="B5" s="147">
        <f>'Score Cards'!J114</f>
        <v>6</v>
      </c>
      <c r="C5" s="147">
        <f>'Score Cards'!K114</f>
        <v>6</v>
      </c>
      <c r="D5" s="147">
        <f>'Score Cards'!L114</f>
        <v>4</v>
      </c>
      <c r="E5" s="147">
        <f>'Score Cards'!M114</f>
        <v>4</v>
      </c>
      <c r="F5" s="147">
        <f>'Score Cards'!N114</f>
        <v>4</v>
      </c>
      <c r="G5" s="147">
        <f>'Score Cards'!O114</f>
        <v>7</v>
      </c>
      <c r="H5" s="147">
        <f>'Score Cards'!P114</f>
        <v>4</v>
      </c>
      <c r="I5" s="147">
        <f>'Score Cards'!Q114</f>
        <v>5</v>
      </c>
      <c r="J5" s="147">
        <f>'Score Cards'!R114</f>
        <v>3</v>
      </c>
      <c r="K5" s="147">
        <f>'Score Cards'!S114</f>
        <v>6</v>
      </c>
      <c r="L5" s="147">
        <f>'Score Cards'!T114</f>
        <v>5</v>
      </c>
      <c r="M5" s="147">
        <f>'Score Cards'!U114</f>
        <v>5</v>
      </c>
      <c r="N5" s="147">
        <f>'Score Cards'!V114</f>
        <v>6</v>
      </c>
      <c r="O5" s="147">
        <f>'Score Cards'!W114</f>
        <v>3</v>
      </c>
      <c r="P5" s="147">
        <f>'Score Cards'!X114</f>
        <v>8</v>
      </c>
      <c r="Q5" s="147">
        <f>'Score Cards'!Y114</f>
        <v>5</v>
      </c>
      <c r="R5" s="147">
        <f>'Score Cards'!Z114</f>
        <v>5</v>
      </c>
      <c r="S5" s="147">
        <f>'Score Cards'!AA114</f>
        <v>5</v>
      </c>
      <c r="T5" s="32"/>
      <c r="U5" s="32"/>
    </row>
    <row r="6" spans="1:21" x14ac:dyDescent="0.25">
      <c r="A6" s="145" t="s">
        <v>43</v>
      </c>
      <c r="B6" s="147">
        <f>'Score Cards'!J118</f>
        <v>5</v>
      </c>
      <c r="C6" s="147">
        <f>'Score Cards'!K118</f>
        <v>4</v>
      </c>
      <c r="D6" s="147">
        <f>'Score Cards'!L118</f>
        <v>4</v>
      </c>
      <c r="E6" s="147">
        <f>'Score Cards'!M118</f>
        <v>9</v>
      </c>
      <c r="F6" s="147">
        <f>'Score Cards'!N118</f>
        <v>3</v>
      </c>
      <c r="G6" s="147">
        <f>'Score Cards'!O118</f>
        <v>5</v>
      </c>
      <c r="H6" s="147">
        <f>'Score Cards'!P118</f>
        <v>4</v>
      </c>
      <c r="I6" s="147">
        <f>'Score Cards'!Q118</f>
        <v>4</v>
      </c>
      <c r="J6" s="147">
        <f>'Score Cards'!R118</f>
        <v>5</v>
      </c>
      <c r="K6" s="147">
        <f>'Score Cards'!S118</f>
        <v>5</v>
      </c>
      <c r="L6" s="147">
        <f>'Score Cards'!T118</f>
        <v>3</v>
      </c>
      <c r="M6" s="147">
        <f>'Score Cards'!U118</f>
        <v>4</v>
      </c>
      <c r="N6" s="147">
        <f>'Score Cards'!V118</f>
        <v>5</v>
      </c>
      <c r="O6" s="147">
        <f>'Score Cards'!W118</f>
        <v>3</v>
      </c>
      <c r="P6" s="147">
        <f>'Score Cards'!X118</f>
        <v>6</v>
      </c>
      <c r="Q6" s="147">
        <f>'Score Cards'!Y118</f>
        <v>5</v>
      </c>
      <c r="R6" s="147">
        <f>'Score Cards'!Z118</f>
        <v>5</v>
      </c>
      <c r="S6" s="147">
        <f>'Score Cards'!AA118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3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3</v>
      </c>
      <c r="F9" s="148">
        <f t="shared" si="0"/>
        <v>3</v>
      </c>
      <c r="G9" s="148">
        <f t="shared" si="0"/>
        <v>4</v>
      </c>
      <c r="H9" s="148">
        <f t="shared" si="0"/>
        <v>3</v>
      </c>
      <c r="I9" s="148">
        <f t="shared" si="0"/>
        <v>4</v>
      </c>
      <c r="J9" s="148">
        <f t="shared" si="0"/>
        <v>2</v>
      </c>
      <c r="K9" s="148">
        <f t="shared" si="0"/>
        <v>1</v>
      </c>
      <c r="L9" s="148">
        <f t="shared" si="0"/>
        <v>4</v>
      </c>
      <c r="M9" s="148">
        <f t="shared" si="0"/>
        <v>3</v>
      </c>
      <c r="N9" s="148">
        <f t="shared" si="0"/>
        <v>1</v>
      </c>
      <c r="O9" s="148">
        <f t="shared" si="0"/>
        <v>4</v>
      </c>
      <c r="P9" s="148">
        <f t="shared" si="0"/>
        <v>1</v>
      </c>
      <c r="Q9" s="148">
        <f t="shared" si="0"/>
        <v>1</v>
      </c>
      <c r="R9" s="148">
        <f t="shared" si="0"/>
        <v>1</v>
      </c>
      <c r="S9" s="148">
        <f t="shared" si="0"/>
        <v>4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2</v>
      </c>
      <c r="D10" s="148">
        <f t="shared" si="1"/>
        <v>4</v>
      </c>
      <c r="E10" s="148">
        <f t="shared" si="1"/>
        <v>2</v>
      </c>
      <c r="F10" s="148">
        <f t="shared" si="1"/>
        <v>1</v>
      </c>
      <c r="G10" s="148">
        <f t="shared" si="1"/>
        <v>2</v>
      </c>
      <c r="H10" s="148">
        <f t="shared" si="1"/>
        <v>3</v>
      </c>
      <c r="I10" s="148">
        <f t="shared" si="1"/>
        <v>2</v>
      </c>
      <c r="J10" s="148">
        <f t="shared" si="1"/>
        <v>4</v>
      </c>
      <c r="K10" s="148">
        <f t="shared" si="1"/>
        <v>4</v>
      </c>
      <c r="L10" s="148">
        <f t="shared" si="1"/>
        <v>1</v>
      </c>
      <c r="M10" s="148">
        <f t="shared" si="1"/>
        <v>1</v>
      </c>
      <c r="N10" s="148">
        <f t="shared" si="1"/>
        <v>3</v>
      </c>
      <c r="O10" s="148">
        <f t="shared" si="1"/>
        <v>3</v>
      </c>
      <c r="P10" s="148">
        <f t="shared" si="1"/>
        <v>1</v>
      </c>
      <c r="Q10" s="148">
        <f t="shared" si="1"/>
        <v>1</v>
      </c>
      <c r="R10" s="148">
        <f t="shared" si="1"/>
        <v>1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2</v>
      </c>
      <c r="C11" s="148">
        <f t="shared" si="1"/>
        <v>4</v>
      </c>
      <c r="D11" s="148">
        <f t="shared" si="1"/>
        <v>2</v>
      </c>
      <c r="E11" s="148">
        <f t="shared" si="1"/>
        <v>1</v>
      </c>
      <c r="F11" s="148">
        <f t="shared" si="1"/>
        <v>3</v>
      </c>
      <c r="G11" s="148">
        <f t="shared" si="1"/>
        <v>3</v>
      </c>
      <c r="H11" s="148">
        <f t="shared" si="1"/>
        <v>1</v>
      </c>
      <c r="I11" s="148">
        <f t="shared" si="1"/>
        <v>2</v>
      </c>
      <c r="J11" s="148">
        <f t="shared" si="1"/>
        <v>1</v>
      </c>
      <c r="K11" s="148">
        <f t="shared" si="1"/>
        <v>3</v>
      </c>
      <c r="L11" s="148">
        <f t="shared" si="1"/>
        <v>3</v>
      </c>
      <c r="M11" s="148">
        <f t="shared" si="1"/>
        <v>3</v>
      </c>
      <c r="N11" s="148">
        <f t="shared" si="1"/>
        <v>3</v>
      </c>
      <c r="O11" s="148">
        <f t="shared" si="1"/>
        <v>1</v>
      </c>
      <c r="P11" s="148">
        <f t="shared" si="1"/>
        <v>4</v>
      </c>
      <c r="Q11" s="148">
        <f t="shared" si="1"/>
        <v>3</v>
      </c>
      <c r="R11" s="148">
        <f t="shared" si="1"/>
        <v>1</v>
      </c>
      <c r="S11" s="148">
        <f t="shared" si="1"/>
        <v>1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2</v>
      </c>
      <c r="D12" s="148">
        <f t="shared" si="1"/>
        <v>2</v>
      </c>
      <c r="E12" s="148">
        <f t="shared" si="1"/>
        <v>4</v>
      </c>
      <c r="F12" s="148">
        <f t="shared" si="1"/>
        <v>1</v>
      </c>
      <c r="G12" s="148">
        <f t="shared" si="1"/>
        <v>1</v>
      </c>
      <c r="H12" s="148">
        <f t="shared" si="1"/>
        <v>1</v>
      </c>
      <c r="I12" s="148">
        <f t="shared" si="1"/>
        <v>1</v>
      </c>
      <c r="J12" s="148">
        <f t="shared" si="1"/>
        <v>3</v>
      </c>
      <c r="K12" s="148">
        <f t="shared" si="1"/>
        <v>1</v>
      </c>
      <c r="L12" s="148">
        <f t="shared" si="1"/>
        <v>1</v>
      </c>
      <c r="M12" s="148">
        <f t="shared" si="1"/>
        <v>1</v>
      </c>
      <c r="N12" s="148">
        <f t="shared" si="1"/>
        <v>2</v>
      </c>
      <c r="O12" s="148">
        <f t="shared" si="1"/>
        <v>1</v>
      </c>
      <c r="P12" s="148">
        <f t="shared" si="1"/>
        <v>1</v>
      </c>
      <c r="Q12" s="148">
        <f t="shared" si="1"/>
        <v>3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1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2</v>
      </c>
      <c r="G15" s="149">
        <f t="shared" si="2"/>
        <v>1</v>
      </c>
      <c r="H15" s="149">
        <f t="shared" si="2"/>
        <v>2</v>
      </c>
      <c r="I15" s="149">
        <f t="shared" si="2"/>
        <v>1</v>
      </c>
      <c r="J15" s="149">
        <f t="shared" si="2"/>
        <v>1</v>
      </c>
      <c r="K15" s="149">
        <f t="shared" si="2"/>
        <v>2</v>
      </c>
      <c r="L15" s="149">
        <f t="shared" si="2"/>
        <v>2</v>
      </c>
      <c r="M15" s="149">
        <f t="shared" si="2"/>
        <v>2</v>
      </c>
      <c r="N15" s="149">
        <f t="shared" si="2"/>
        <v>1</v>
      </c>
      <c r="O15" s="149">
        <f t="shared" si="2"/>
        <v>2</v>
      </c>
      <c r="P15" s="149">
        <f t="shared" si="2"/>
        <v>3</v>
      </c>
      <c r="Q15" s="149">
        <f t="shared" si="2"/>
        <v>2</v>
      </c>
      <c r="R15" s="149">
        <f t="shared" si="2"/>
        <v>4</v>
      </c>
      <c r="S15" s="149">
        <f t="shared" si="2"/>
        <v>2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1</v>
      </c>
      <c r="C16" s="149">
        <f t="shared" ref="C16:S16" si="3">COUNTIF(C9:C12,2)</f>
        <v>2</v>
      </c>
      <c r="D16" s="149">
        <f t="shared" si="3"/>
        <v>2</v>
      </c>
      <c r="E16" s="149">
        <f t="shared" si="3"/>
        <v>1</v>
      </c>
      <c r="F16" s="149">
        <f t="shared" si="3"/>
        <v>0</v>
      </c>
      <c r="G16" s="149">
        <f t="shared" si="3"/>
        <v>1</v>
      </c>
      <c r="H16" s="149">
        <f t="shared" si="3"/>
        <v>0</v>
      </c>
      <c r="I16" s="149">
        <f t="shared" si="3"/>
        <v>2</v>
      </c>
      <c r="J16" s="149">
        <f t="shared" si="3"/>
        <v>1</v>
      </c>
      <c r="K16" s="149">
        <f t="shared" si="3"/>
        <v>0</v>
      </c>
      <c r="L16" s="149">
        <f t="shared" si="3"/>
        <v>0</v>
      </c>
      <c r="M16" s="149">
        <f t="shared" si="3"/>
        <v>0</v>
      </c>
      <c r="N16" s="149">
        <f t="shared" si="3"/>
        <v>1</v>
      </c>
      <c r="O16" s="149">
        <f t="shared" si="3"/>
        <v>0</v>
      </c>
      <c r="P16" s="149">
        <f t="shared" si="3"/>
        <v>0</v>
      </c>
      <c r="Q16" s="149">
        <f t="shared" si="3"/>
        <v>0</v>
      </c>
      <c r="R16" s="149">
        <f t="shared" si="3"/>
        <v>0</v>
      </c>
      <c r="S16" s="149">
        <f t="shared" si="3"/>
        <v>0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0</v>
      </c>
      <c r="D17" s="149">
        <f t="shared" si="4"/>
        <v>0</v>
      </c>
      <c r="E17" s="149">
        <f t="shared" si="4"/>
        <v>1</v>
      </c>
      <c r="F17" s="149">
        <f t="shared" si="4"/>
        <v>2</v>
      </c>
      <c r="G17" s="149">
        <f t="shared" si="4"/>
        <v>1</v>
      </c>
      <c r="H17" s="149">
        <f t="shared" si="4"/>
        <v>2</v>
      </c>
      <c r="I17" s="149">
        <f t="shared" si="4"/>
        <v>0</v>
      </c>
      <c r="J17" s="149">
        <f t="shared" si="4"/>
        <v>1</v>
      </c>
      <c r="K17" s="149">
        <f t="shared" si="4"/>
        <v>1</v>
      </c>
      <c r="L17" s="149">
        <f t="shared" si="4"/>
        <v>1</v>
      </c>
      <c r="M17" s="149">
        <f t="shared" si="4"/>
        <v>2</v>
      </c>
      <c r="N17" s="149">
        <f t="shared" si="4"/>
        <v>2</v>
      </c>
      <c r="O17" s="149">
        <f t="shared" si="4"/>
        <v>1</v>
      </c>
      <c r="P17" s="149">
        <f t="shared" si="4"/>
        <v>0</v>
      </c>
      <c r="Q17" s="149">
        <f t="shared" si="4"/>
        <v>2</v>
      </c>
      <c r="R17" s="149">
        <f t="shared" si="4"/>
        <v>0</v>
      </c>
      <c r="S17" s="149">
        <f t="shared" si="4"/>
        <v>1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1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0</v>
      </c>
      <c r="I18" s="149">
        <f t="shared" si="5"/>
        <v>1</v>
      </c>
      <c r="J18" s="149">
        <f t="shared" si="5"/>
        <v>1</v>
      </c>
      <c r="K18" s="149">
        <f t="shared" si="5"/>
        <v>1</v>
      </c>
      <c r="L18" s="149">
        <f t="shared" si="5"/>
        <v>1</v>
      </c>
      <c r="M18" s="149">
        <f t="shared" si="5"/>
        <v>0</v>
      </c>
      <c r="N18" s="149">
        <f t="shared" si="5"/>
        <v>0</v>
      </c>
      <c r="O18" s="149">
        <f t="shared" si="5"/>
        <v>1</v>
      </c>
      <c r="P18" s="149">
        <f t="shared" si="5"/>
        <v>1</v>
      </c>
      <c r="Q18" s="149">
        <f t="shared" si="5"/>
        <v>0</v>
      </c>
      <c r="R18" s="149">
        <f t="shared" si="5"/>
        <v>0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5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5</v>
      </c>
      <c r="H20" s="146">
        <f t="shared" si="6"/>
        <v>4</v>
      </c>
      <c r="I20" s="146">
        <f t="shared" si="6"/>
        <v>4</v>
      </c>
      <c r="J20" s="146">
        <f t="shared" si="6"/>
        <v>3</v>
      </c>
      <c r="K20" s="146">
        <f t="shared" si="6"/>
        <v>5</v>
      </c>
      <c r="L20" s="146">
        <f t="shared" si="6"/>
        <v>3</v>
      </c>
      <c r="M20" s="146">
        <f t="shared" si="6"/>
        <v>4</v>
      </c>
      <c r="N20" s="146">
        <f t="shared" si="6"/>
        <v>4</v>
      </c>
      <c r="O20" s="146">
        <f t="shared" si="6"/>
        <v>3</v>
      </c>
      <c r="P20" s="146">
        <f t="shared" si="6"/>
        <v>6</v>
      </c>
      <c r="Q20" s="146">
        <f t="shared" si="6"/>
        <v>4</v>
      </c>
      <c r="R20" s="146">
        <f t="shared" si="6"/>
        <v>5</v>
      </c>
      <c r="S20" s="146">
        <f t="shared" si="6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6</v>
      </c>
      <c r="D21" s="150">
        <f t="shared" si="7"/>
        <v>6</v>
      </c>
      <c r="E21" s="150">
        <f t="shared" si="7"/>
        <v>9</v>
      </c>
      <c r="F21" s="150">
        <f t="shared" si="7"/>
        <v>4</v>
      </c>
      <c r="G21" s="150">
        <f t="shared" si="7"/>
        <v>8</v>
      </c>
      <c r="H21" s="150">
        <f t="shared" si="7"/>
        <v>5</v>
      </c>
      <c r="I21" s="150">
        <f t="shared" si="7"/>
        <v>9</v>
      </c>
      <c r="J21" s="150">
        <f t="shared" si="7"/>
        <v>6</v>
      </c>
      <c r="K21" s="150">
        <f t="shared" si="7"/>
        <v>7</v>
      </c>
      <c r="L21" s="150">
        <f t="shared" si="7"/>
        <v>7</v>
      </c>
      <c r="M21" s="150">
        <f t="shared" si="7"/>
        <v>5</v>
      </c>
      <c r="N21" s="150">
        <f t="shared" si="7"/>
        <v>6</v>
      </c>
      <c r="O21" s="150">
        <f t="shared" si="7"/>
        <v>5</v>
      </c>
      <c r="P21" s="150">
        <f t="shared" si="7"/>
        <v>8</v>
      </c>
      <c r="Q21" s="150">
        <f t="shared" si="7"/>
        <v>5</v>
      </c>
      <c r="R21" s="150">
        <f t="shared" si="7"/>
        <v>5</v>
      </c>
      <c r="S21" s="150">
        <f t="shared" si="7"/>
        <v>9</v>
      </c>
      <c r="T21" s="32"/>
      <c r="U21" s="32"/>
    </row>
    <row r="22" spans="1:21" x14ac:dyDescent="0.25">
      <c r="A22" s="54" t="s">
        <v>25</v>
      </c>
      <c r="B22" s="146">
        <f>ABS(B20-B21)</f>
        <v>3</v>
      </c>
      <c r="C22" s="146">
        <f t="shared" ref="C22:S22" si="8">ABS(C20-C21)</f>
        <v>3</v>
      </c>
      <c r="D22" s="146">
        <f t="shared" si="8"/>
        <v>3</v>
      </c>
      <c r="E22" s="146">
        <f t="shared" si="8"/>
        <v>5</v>
      </c>
      <c r="F22" s="146">
        <f t="shared" si="8"/>
        <v>1</v>
      </c>
      <c r="G22" s="146">
        <f t="shared" si="8"/>
        <v>3</v>
      </c>
      <c r="H22" s="146">
        <f t="shared" si="8"/>
        <v>1</v>
      </c>
      <c r="I22" s="146">
        <f t="shared" si="8"/>
        <v>5</v>
      </c>
      <c r="J22" s="146">
        <f t="shared" si="8"/>
        <v>3</v>
      </c>
      <c r="K22" s="146">
        <f t="shared" si="8"/>
        <v>2</v>
      </c>
      <c r="L22" s="146">
        <f t="shared" si="8"/>
        <v>4</v>
      </c>
      <c r="M22" s="146">
        <f t="shared" si="8"/>
        <v>1</v>
      </c>
      <c r="N22" s="146">
        <f t="shared" si="8"/>
        <v>2</v>
      </c>
      <c r="O22" s="146">
        <f t="shared" si="8"/>
        <v>2</v>
      </c>
      <c r="P22" s="146">
        <f t="shared" si="8"/>
        <v>2</v>
      </c>
      <c r="Q22" s="146">
        <f t="shared" si="8"/>
        <v>1</v>
      </c>
      <c r="R22" s="146">
        <f t="shared" si="8"/>
        <v>0</v>
      </c>
      <c r="S22" s="146">
        <f t="shared" si="8"/>
        <v>4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2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6</v>
      </c>
      <c r="D25" s="149">
        <f t="shared" si="9"/>
        <v>6</v>
      </c>
      <c r="E25" s="149">
        <f t="shared" si="9"/>
        <v>2</v>
      </c>
      <c r="F25" s="149">
        <f t="shared" si="9"/>
        <v>2</v>
      </c>
      <c r="G25" s="149">
        <f t="shared" si="9"/>
        <v>0</v>
      </c>
      <c r="H25" s="149">
        <f t="shared" si="9"/>
        <v>2</v>
      </c>
      <c r="I25" s="149">
        <f t="shared" si="9"/>
        <v>0</v>
      </c>
      <c r="J25" s="149">
        <f t="shared" si="9"/>
        <v>4</v>
      </c>
      <c r="K25" s="149">
        <f t="shared" si="9"/>
        <v>5</v>
      </c>
      <c r="L25" s="149">
        <f t="shared" si="9"/>
        <v>0</v>
      </c>
      <c r="M25" s="149">
        <f t="shared" si="9"/>
        <v>2</v>
      </c>
      <c r="N25" s="149">
        <f t="shared" si="9"/>
        <v>6</v>
      </c>
      <c r="O25" s="149">
        <f t="shared" si="9"/>
        <v>0</v>
      </c>
      <c r="P25" s="149">
        <f t="shared" si="9"/>
        <v>4</v>
      </c>
      <c r="Q25" s="149">
        <f t="shared" si="9"/>
        <v>4</v>
      </c>
      <c r="R25" s="149">
        <f t="shared" si="9"/>
        <v>3</v>
      </c>
      <c r="S25" s="149">
        <f t="shared" si="9"/>
        <v>0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3</v>
      </c>
      <c r="D26" s="149">
        <f t="shared" si="10"/>
        <v>0</v>
      </c>
      <c r="E26" s="149">
        <f t="shared" si="10"/>
        <v>4</v>
      </c>
      <c r="F26" s="149">
        <f t="shared" si="10"/>
        <v>4</v>
      </c>
      <c r="G26" s="149">
        <f t="shared" si="10"/>
        <v>4</v>
      </c>
      <c r="H26" s="149">
        <f t="shared" si="10"/>
        <v>2</v>
      </c>
      <c r="I26" s="149">
        <f t="shared" si="10"/>
        <v>3</v>
      </c>
      <c r="J26" s="149">
        <f t="shared" si="10"/>
        <v>0</v>
      </c>
      <c r="K26" s="149">
        <f t="shared" si="10"/>
        <v>0</v>
      </c>
      <c r="L26" s="149">
        <f t="shared" si="10"/>
        <v>5</v>
      </c>
      <c r="M26" s="149">
        <f t="shared" si="10"/>
        <v>4</v>
      </c>
      <c r="N26" s="149">
        <f t="shared" si="10"/>
        <v>1</v>
      </c>
      <c r="O26" s="149">
        <f t="shared" si="10"/>
        <v>2</v>
      </c>
      <c r="P26" s="149">
        <f t="shared" si="10"/>
        <v>4</v>
      </c>
      <c r="Q26" s="149">
        <f t="shared" si="10"/>
        <v>4</v>
      </c>
      <c r="R26" s="149">
        <f t="shared" si="10"/>
        <v>3</v>
      </c>
      <c r="S26" s="149">
        <f t="shared" si="10"/>
        <v>2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0</v>
      </c>
      <c r="D27" s="149">
        <f t="shared" si="10"/>
        <v>3</v>
      </c>
      <c r="E27" s="149">
        <f t="shared" si="10"/>
        <v>6</v>
      </c>
      <c r="F27" s="149">
        <f t="shared" si="10"/>
        <v>2</v>
      </c>
      <c r="G27" s="149">
        <f t="shared" si="10"/>
        <v>2</v>
      </c>
      <c r="H27" s="149">
        <f t="shared" si="10"/>
        <v>4</v>
      </c>
      <c r="I27" s="149">
        <f t="shared" si="10"/>
        <v>3</v>
      </c>
      <c r="J27" s="149">
        <f t="shared" si="10"/>
        <v>6</v>
      </c>
      <c r="K27" s="149">
        <f t="shared" si="10"/>
        <v>2</v>
      </c>
      <c r="L27" s="149">
        <f t="shared" si="10"/>
        <v>2</v>
      </c>
      <c r="M27" s="149">
        <f t="shared" si="10"/>
        <v>2</v>
      </c>
      <c r="N27" s="149">
        <f t="shared" si="10"/>
        <v>1</v>
      </c>
      <c r="O27" s="149">
        <f t="shared" si="10"/>
        <v>5</v>
      </c>
      <c r="P27" s="149">
        <f t="shared" si="10"/>
        <v>0</v>
      </c>
      <c r="Q27" s="149">
        <f t="shared" si="10"/>
        <v>2</v>
      </c>
      <c r="R27" s="149">
        <f t="shared" si="10"/>
        <v>3</v>
      </c>
      <c r="S27" s="149">
        <f t="shared" si="10"/>
        <v>5</v>
      </c>
    </row>
    <row r="28" spans="1:21" x14ac:dyDescent="0.25">
      <c r="A28" s="145" t="s">
        <v>43</v>
      </c>
      <c r="B28" s="149">
        <f t="shared" si="10"/>
        <v>6</v>
      </c>
      <c r="C28" s="149">
        <f t="shared" si="10"/>
        <v>3</v>
      </c>
      <c r="D28" s="149">
        <f t="shared" si="10"/>
        <v>3</v>
      </c>
      <c r="E28" s="149">
        <f t="shared" si="10"/>
        <v>0</v>
      </c>
      <c r="F28" s="149">
        <f t="shared" si="10"/>
        <v>4</v>
      </c>
      <c r="G28" s="149">
        <f t="shared" si="10"/>
        <v>6</v>
      </c>
      <c r="H28" s="149">
        <f t="shared" si="10"/>
        <v>4</v>
      </c>
      <c r="I28" s="149">
        <f t="shared" si="10"/>
        <v>6</v>
      </c>
      <c r="J28" s="149">
        <f t="shared" si="10"/>
        <v>2</v>
      </c>
      <c r="K28" s="149">
        <f t="shared" si="10"/>
        <v>5</v>
      </c>
      <c r="L28" s="149">
        <f t="shared" si="10"/>
        <v>5</v>
      </c>
      <c r="M28" s="149">
        <f t="shared" si="10"/>
        <v>4</v>
      </c>
      <c r="N28" s="149">
        <f t="shared" si="10"/>
        <v>4</v>
      </c>
      <c r="O28" s="149">
        <f t="shared" si="10"/>
        <v>5</v>
      </c>
      <c r="P28" s="149">
        <f t="shared" si="10"/>
        <v>4</v>
      </c>
      <c r="Q28" s="149">
        <f t="shared" si="10"/>
        <v>2</v>
      </c>
      <c r="R28" s="149">
        <f t="shared" si="10"/>
        <v>3</v>
      </c>
      <c r="S28" s="149">
        <f t="shared" si="10"/>
        <v>5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1"/>
  <sheetViews>
    <sheetView workbookViewId="0">
      <selection activeCell="U7" sqref="U7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Cards'!J126</f>
        <v>3</v>
      </c>
      <c r="C3" s="147">
        <f>'Score Cards'!K126</f>
        <v>4</v>
      </c>
      <c r="D3" s="147">
        <f>'Score Cards'!L126</f>
        <v>6</v>
      </c>
      <c r="E3" s="147">
        <f>'Score Cards'!M126</f>
        <v>5</v>
      </c>
      <c r="F3" s="147">
        <f>'Score Cards'!N126</f>
        <v>6</v>
      </c>
      <c r="G3" s="147">
        <f>'Score Cards'!O126</f>
        <v>4</v>
      </c>
      <c r="H3" s="147">
        <f>'Score Cards'!P126</f>
        <v>5</v>
      </c>
      <c r="I3" s="147">
        <f>'Score Cards'!Q126</f>
        <v>5</v>
      </c>
      <c r="J3" s="147">
        <f>'Score Cards'!R126</f>
        <v>4</v>
      </c>
      <c r="K3" s="147">
        <f>'Score Cards'!S126</f>
        <v>5</v>
      </c>
      <c r="L3" s="147">
        <f>'Score Cards'!T126</f>
        <v>5</v>
      </c>
      <c r="M3" s="147">
        <f>'Score Cards'!U126</f>
        <v>4</v>
      </c>
      <c r="N3" s="147">
        <f>'Score Cards'!V126</f>
        <v>7</v>
      </c>
      <c r="O3" s="147">
        <f>'Score Cards'!W126</f>
        <v>4</v>
      </c>
      <c r="P3" s="147">
        <f>'Score Cards'!X126</f>
        <v>7</v>
      </c>
      <c r="Q3" s="147">
        <f>'Score Cards'!Y126</f>
        <v>4</v>
      </c>
      <c r="R3" s="147">
        <f>'Score Cards'!Z126</f>
        <v>5</v>
      </c>
      <c r="S3" s="147">
        <f>'Score Cards'!AA126</f>
        <v>6</v>
      </c>
      <c r="T3" s="32"/>
      <c r="U3" s="32"/>
    </row>
    <row r="4" spans="1:21" ht="15.75" thickBot="1" x14ac:dyDescent="0.3">
      <c r="A4" s="77" t="s">
        <v>41</v>
      </c>
      <c r="B4" s="147">
        <f>'Score Cards'!J130</f>
        <v>5</v>
      </c>
      <c r="C4" s="147">
        <f>'Score Cards'!K130</f>
        <v>3</v>
      </c>
      <c r="D4" s="147">
        <f>'Score Cards'!L130</f>
        <v>5</v>
      </c>
      <c r="E4" s="147">
        <f>'Score Cards'!M130</f>
        <v>6</v>
      </c>
      <c r="F4" s="147">
        <f>'Score Cards'!N130</f>
        <v>5</v>
      </c>
      <c r="G4" s="147">
        <f>'Score Cards'!O130</f>
        <v>6</v>
      </c>
      <c r="H4" s="147">
        <f>'Score Cards'!P130</f>
        <v>6</v>
      </c>
      <c r="I4" s="147">
        <f>'Score Cards'!Q130</f>
        <v>6</v>
      </c>
      <c r="J4" s="147">
        <f>'Score Cards'!R130</f>
        <v>4</v>
      </c>
      <c r="K4" s="147">
        <f>'Score Cards'!S130</f>
        <v>5</v>
      </c>
      <c r="L4" s="147">
        <f>'Score Cards'!T130</f>
        <v>5</v>
      </c>
      <c r="M4" s="147">
        <f>'Score Cards'!U130</f>
        <v>7</v>
      </c>
      <c r="N4" s="147">
        <f>'Score Cards'!V130</f>
        <v>5</v>
      </c>
      <c r="O4" s="147">
        <f>'Score Cards'!W130</f>
        <v>5</v>
      </c>
      <c r="P4" s="147">
        <f>'Score Cards'!X130</f>
        <v>6</v>
      </c>
      <c r="Q4" s="147">
        <f>'Score Cards'!Y130</f>
        <v>5</v>
      </c>
      <c r="R4" s="147">
        <f>'Score Cards'!Z130</f>
        <v>6</v>
      </c>
      <c r="S4" s="147">
        <f>'Score Cards'!AA130</f>
        <v>7</v>
      </c>
      <c r="T4" s="32"/>
      <c r="U4" s="32"/>
    </row>
    <row r="5" spans="1:21" ht="15.75" thickBot="1" x14ac:dyDescent="0.3">
      <c r="A5" s="5" t="s">
        <v>42</v>
      </c>
      <c r="B5" s="147">
        <f>'Score Cards'!J134</f>
        <v>8</v>
      </c>
      <c r="C5" s="147">
        <f>'Score Cards'!K134</f>
        <v>4</v>
      </c>
      <c r="D5" s="147">
        <f>'Score Cards'!L134</f>
        <v>3</v>
      </c>
      <c r="E5" s="147">
        <f>'Score Cards'!M134</f>
        <v>7</v>
      </c>
      <c r="F5" s="147">
        <f>'Score Cards'!N134</f>
        <v>3</v>
      </c>
      <c r="G5" s="147">
        <f>'Score Cards'!O134</f>
        <v>8</v>
      </c>
      <c r="H5" s="147">
        <f>'Score Cards'!P134</f>
        <v>5</v>
      </c>
      <c r="I5" s="147">
        <f>'Score Cards'!Q134</f>
        <v>5</v>
      </c>
      <c r="J5" s="147">
        <f>'Score Cards'!R134</f>
        <v>5</v>
      </c>
      <c r="K5" s="147">
        <f>'Score Cards'!S134</f>
        <v>8</v>
      </c>
      <c r="L5" s="147">
        <f>'Score Cards'!T134</f>
        <v>5</v>
      </c>
      <c r="M5" s="147">
        <f>'Score Cards'!U134</f>
        <v>6</v>
      </c>
      <c r="N5" s="147">
        <f>'Score Cards'!V134</f>
        <v>9</v>
      </c>
      <c r="O5" s="147">
        <f>'Score Cards'!W134</f>
        <v>7</v>
      </c>
      <c r="P5" s="147">
        <f>'Score Cards'!X134</f>
        <v>6</v>
      </c>
      <c r="Q5" s="147">
        <f>'Score Cards'!Y134</f>
        <v>5</v>
      </c>
      <c r="R5" s="147">
        <f>'Score Cards'!Z134</f>
        <v>8</v>
      </c>
      <c r="S5" s="147">
        <f>'Score Cards'!AA134</f>
        <v>7</v>
      </c>
      <c r="T5" s="32"/>
      <c r="U5" s="32"/>
    </row>
    <row r="6" spans="1:21" x14ac:dyDescent="0.25">
      <c r="A6" s="145" t="s">
        <v>43</v>
      </c>
      <c r="B6" s="147">
        <f>'Score Cards'!J138</f>
        <v>7</v>
      </c>
      <c r="C6" s="147">
        <f>'Score Cards'!K138</f>
        <v>3</v>
      </c>
      <c r="D6" s="147">
        <f>'Score Cards'!L138</f>
        <v>4</v>
      </c>
      <c r="E6" s="147">
        <f>'Score Cards'!M138</f>
        <v>4</v>
      </c>
      <c r="F6" s="147">
        <f>'Score Cards'!N138</f>
        <v>4</v>
      </c>
      <c r="G6" s="147">
        <f>'Score Cards'!O138</f>
        <v>6</v>
      </c>
      <c r="H6" s="147">
        <f>'Score Cards'!P138</f>
        <v>5</v>
      </c>
      <c r="I6" s="147">
        <f>'Score Cards'!Q138</f>
        <v>6</v>
      </c>
      <c r="J6" s="147">
        <f>'Score Cards'!R138</f>
        <v>5</v>
      </c>
      <c r="K6" s="147">
        <f>'Score Cards'!S138</f>
        <v>7</v>
      </c>
      <c r="L6" s="147">
        <f>'Score Cards'!T138</f>
        <v>4</v>
      </c>
      <c r="M6" s="147">
        <f>'Score Cards'!U138</f>
        <v>6</v>
      </c>
      <c r="N6" s="147">
        <f>'Score Cards'!V138</f>
        <v>5</v>
      </c>
      <c r="O6" s="147">
        <f>'Score Cards'!W138</f>
        <v>4</v>
      </c>
      <c r="P6" s="147">
        <f>'Score Cards'!X138</f>
        <v>6</v>
      </c>
      <c r="Q6" s="147">
        <f>'Score Cards'!Y138</f>
        <v>6</v>
      </c>
      <c r="R6" s="147">
        <f>'Score Cards'!Z138</f>
        <v>5</v>
      </c>
      <c r="S6" s="147">
        <f>'Score Cards'!AA138</f>
        <v>5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3</v>
      </c>
      <c r="D9" s="148">
        <f t="shared" si="0"/>
        <v>4</v>
      </c>
      <c r="E9" s="148">
        <f t="shared" si="0"/>
        <v>2</v>
      </c>
      <c r="F9" s="148">
        <f t="shared" si="0"/>
        <v>4</v>
      </c>
      <c r="G9" s="148">
        <f t="shared" si="0"/>
        <v>1</v>
      </c>
      <c r="H9" s="148">
        <f t="shared" si="0"/>
        <v>1</v>
      </c>
      <c r="I9" s="148">
        <f t="shared" si="0"/>
        <v>1</v>
      </c>
      <c r="J9" s="148">
        <f t="shared" si="0"/>
        <v>1</v>
      </c>
      <c r="K9" s="148">
        <f t="shared" si="0"/>
        <v>1</v>
      </c>
      <c r="L9" s="148">
        <f t="shared" si="0"/>
        <v>2</v>
      </c>
      <c r="M9" s="148">
        <f t="shared" si="0"/>
        <v>1</v>
      </c>
      <c r="N9" s="148">
        <f t="shared" si="0"/>
        <v>3</v>
      </c>
      <c r="O9" s="148">
        <f t="shared" si="0"/>
        <v>1</v>
      </c>
      <c r="P9" s="148">
        <f t="shared" si="0"/>
        <v>4</v>
      </c>
      <c r="Q9" s="148">
        <f t="shared" si="0"/>
        <v>1</v>
      </c>
      <c r="R9" s="148">
        <f t="shared" si="0"/>
        <v>1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2</v>
      </c>
      <c r="C10" s="148">
        <f t="shared" si="1"/>
        <v>1</v>
      </c>
      <c r="D10" s="148">
        <f t="shared" si="1"/>
        <v>3</v>
      </c>
      <c r="E10" s="148">
        <f t="shared" si="1"/>
        <v>3</v>
      </c>
      <c r="F10" s="148">
        <f t="shared" si="1"/>
        <v>3</v>
      </c>
      <c r="G10" s="148">
        <f t="shared" si="1"/>
        <v>2</v>
      </c>
      <c r="H10" s="148">
        <f t="shared" si="1"/>
        <v>4</v>
      </c>
      <c r="I10" s="148">
        <f t="shared" si="1"/>
        <v>3</v>
      </c>
      <c r="J10" s="148">
        <f t="shared" si="1"/>
        <v>1</v>
      </c>
      <c r="K10" s="148">
        <f t="shared" si="1"/>
        <v>1</v>
      </c>
      <c r="L10" s="148">
        <f t="shared" si="1"/>
        <v>2</v>
      </c>
      <c r="M10" s="148">
        <f t="shared" si="1"/>
        <v>4</v>
      </c>
      <c r="N10" s="148">
        <f t="shared" si="1"/>
        <v>1</v>
      </c>
      <c r="O10" s="148">
        <f t="shared" si="1"/>
        <v>3</v>
      </c>
      <c r="P10" s="148">
        <f t="shared" si="1"/>
        <v>1</v>
      </c>
      <c r="Q10" s="148">
        <f t="shared" si="1"/>
        <v>2</v>
      </c>
      <c r="R10" s="148">
        <f t="shared" si="1"/>
        <v>3</v>
      </c>
      <c r="S10" s="148">
        <f t="shared" si="1"/>
        <v>3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4</v>
      </c>
      <c r="C11" s="148">
        <f t="shared" si="1"/>
        <v>3</v>
      </c>
      <c r="D11" s="148">
        <f t="shared" si="1"/>
        <v>1</v>
      </c>
      <c r="E11" s="148">
        <f t="shared" si="1"/>
        <v>4</v>
      </c>
      <c r="F11" s="148">
        <f t="shared" si="1"/>
        <v>1</v>
      </c>
      <c r="G11" s="148">
        <f t="shared" si="1"/>
        <v>4</v>
      </c>
      <c r="H11" s="148">
        <f t="shared" si="1"/>
        <v>1</v>
      </c>
      <c r="I11" s="148">
        <f t="shared" si="1"/>
        <v>1</v>
      </c>
      <c r="J11" s="148">
        <f t="shared" si="1"/>
        <v>3</v>
      </c>
      <c r="K11" s="148">
        <f t="shared" si="1"/>
        <v>4</v>
      </c>
      <c r="L11" s="148">
        <f t="shared" si="1"/>
        <v>2</v>
      </c>
      <c r="M11" s="148">
        <f t="shared" si="1"/>
        <v>2</v>
      </c>
      <c r="N11" s="148">
        <f t="shared" si="1"/>
        <v>4</v>
      </c>
      <c r="O11" s="148">
        <f t="shared" si="1"/>
        <v>4</v>
      </c>
      <c r="P11" s="148">
        <f t="shared" si="1"/>
        <v>1</v>
      </c>
      <c r="Q11" s="148">
        <f t="shared" si="1"/>
        <v>2</v>
      </c>
      <c r="R11" s="148">
        <f t="shared" si="1"/>
        <v>4</v>
      </c>
      <c r="S11" s="148">
        <f t="shared" si="1"/>
        <v>3</v>
      </c>
      <c r="T11" s="32"/>
      <c r="U11" s="32"/>
    </row>
    <row r="12" spans="1:21" x14ac:dyDescent="0.25">
      <c r="A12" s="145" t="s">
        <v>43</v>
      </c>
      <c r="B12" s="148">
        <f t="shared" si="1"/>
        <v>3</v>
      </c>
      <c r="C12" s="148">
        <f t="shared" si="1"/>
        <v>1</v>
      </c>
      <c r="D12" s="148">
        <f t="shared" si="1"/>
        <v>2</v>
      </c>
      <c r="E12" s="148">
        <f t="shared" si="1"/>
        <v>1</v>
      </c>
      <c r="F12" s="148">
        <f t="shared" si="1"/>
        <v>2</v>
      </c>
      <c r="G12" s="148">
        <f t="shared" si="1"/>
        <v>2</v>
      </c>
      <c r="H12" s="148">
        <f t="shared" si="1"/>
        <v>1</v>
      </c>
      <c r="I12" s="148">
        <f t="shared" si="1"/>
        <v>3</v>
      </c>
      <c r="J12" s="148">
        <f t="shared" si="1"/>
        <v>3</v>
      </c>
      <c r="K12" s="148">
        <f t="shared" si="1"/>
        <v>3</v>
      </c>
      <c r="L12" s="148">
        <f t="shared" si="1"/>
        <v>1</v>
      </c>
      <c r="M12" s="148">
        <f t="shared" si="1"/>
        <v>2</v>
      </c>
      <c r="N12" s="148">
        <f t="shared" si="1"/>
        <v>1</v>
      </c>
      <c r="O12" s="148">
        <f t="shared" si="1"/>
        <v>1</v>
      </c>
      <c r="P12" s="148">
        <f t="shared" si="1"/>
        <v>1</v>
      </c>
      <c r="Q12" s="148">
        <f t="shared" si="1"/>
        <v>4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1</v>
      </c>
      <c r="G15" s="149">
        <f t="shared" si="2"/>
        <v>1</v>
      </c>
      <c r="H15" s="149">
        <f t="shared" si="2"/>
        <v>3</v>
      </c>
      <c r="I15" s="149">
        <f t="shared" si="2"/>
        <v>2</v>
      </c>
      <c r="J15" s="149">
        <f t="shared" si="2"/>
        <v>2</v>
      </c>
      <c r="K15" s="149">
        <f t="shared" si="2"/>
        <v>2</v>
      </c>
      <c r="L15" s="149">
        <f t="shared" si="2"/>
        <v>1</v>
      </c>
      <c r="M15" s="149">
        <f t="shared" si="2"/>
        <v>1</v>
      </c>
      <c r="N15" s="149">
        <f t="shared" si="2"/>
        <v>2</v>
      </c>
      <c r="O15" s="149">
        <f t="shared" si="2"/>
        <v>2</v>
      </c>
      <c r="P15" s="149">
        <f t="shared" si="2"/>
        <v>3</v>
      </c>
      <c r="Q15" s="149">
        <f t="shared" si="2"/>
        <v>1</v>
      </c>
      <c r="R15" s="149">
        <f t="shared" si="2"/>
        <v>2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1</v>
      </c>
      <c r="C16" s="149">
        <f t="shared" ref="C16:S16" si="3">COUNTIF(C9:C12,2)</f>
        <v>0</v>
      </c>
      <c r="D16" s="149">
        <f t="shared" si="3"/>
        <v>1</v>
      </c>
      <c r="E16" s="149">
        <f t="shared" si="3"/>
        <v>1</v>
      </c>
      <c r="F16" s="149">
        <f t="shared" si="3"/>
        <v>1</v>
      </c>
      <c r="G16" s="149">
        <f t="shared" si="3"/>
        <v>2</v>
      </c>
      <c r="H16" s="149">
        <f t="shared" si="3"/>
        <v>0</v>
      </c>
      <c r="I16" s="149">
        <f t="shared" si="3"/>
        <v>0</v>
      </c>
      <c r="J16" s="149">
        <f t="shared" si="3"/>
        <v>0</v>
      </c>
      <c r="K16" s="149">
        <f t="shared" si="3"/>
        <v>0</v>
      </c>
      <c r="L16" s="149">
        <f t="shared" si="3"/>
        <v>3</v>
      </c>
      <c r="M16" s="149">
        <f t="shared" si="3"/>
        <v>2</v>
      </c>
      <c r="N16" s="149">
        <f t="shared" si="3"/>
        <v>0</v>
      </c>
      <c r="O16" s="149">
        <f t="shared" si="3"/>
        <v>0</v>
      </c>
      <c r="P16" s="149">
        <f t="shared" si="3"/>
        <v>0</v>
      </c>
      <c r="Q16" s="149">
        <f t="shared" si="3"/>
        <v>2</v>
      </c>
      <c r="R16" s="149">
        <f t="shared" si="3"/>
        <v>0</v>
      </c>
      <c r="S16" s="149">
        <f t="shared" si="3"/>
        <v>1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1</v>
      </c>
      <c r="C17" s="149">
        <f t="shared" ref="C17:S17" si="4">COUNTIF(C9:C12,3)</f>
        <v>2</v>
      </c>
      <c r="D17" s="149">
        <f t="shared" si="4"/>
        <v>1</v>
      </c>
      <c r="E17" s="149">
        <f t="shared" si="4"/>
        <v>1</v>
      </c>
      <c r="F17" s="149">
        <f t="shared" si="4"/>
        <v>1</v>
      </c>
      <c r="G17" s="149">
        <f t="shared" si="4"/>
        <v>0</v>
      </c>
      <c r="H17" s="149">
        <f t="shared" si="4"/>
        <v>0</v>
      </c>
      <c r="I17" s="149">
        <f t="shared" si="4"/>
        <v>2</v>
      </c>
      <c r="J17" s="149">
        <f t="shared" si="4"/>
        <v>2</v>
      </c>
      <c r="K17" s="149">
        <f t="shared" si="4"/>
        <v>1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1</v>
      </c>
      <c r="P17" s="149">
        <f t="shared" si="4"/>
        <v>0</v>
      </c>
      <c r="Q17" s="149">
        <f t="shared" si="4"/>
        <v>0</v>
      </c>
      <c r="R17" s="149">
        <f t="shared" si="4"/>
        <v>1</v>
      </c>
      <c r="S17" s="149">
        <f t="shared" si="4"/>
        <v>2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1</v>
      </c>
      <c r="G18" s="149">
        <f t="shared" si="5"/>
        <v>1</v>
      </c>
      <c r="H18" s="149">
        <f t="shared" si="5"/>
        <v>1</v>
      </c>
      <c r="I18" s="149">
        <f t="shared" si="5"/>
        <v>0</v>
      </c>
      <c r="J18" s="149">
        <f t="shared" si="5"/>
        <v>0</v>
      </c>
      <c r="K18" s="149">
        <f t="shared" si="5"/>
        <v>1</v>
      </c>
      <c r="L18" s="149">
        <f t="shared" si="5"/>
        <v>0</v>
      </c>
      <c r="M18" s="149">
        <f t="shared" si="5"/>
        <v>1</v>
      </c>
      <c r="N18" s="149">
        <f t="shared" si="5"/>
        <v>1</v>
      </c>
      <c r="O18" s="149">
        <f t="shared" si="5"/>
        <v>1</v>
      </c>
      <c r="P18" s="149">
        <f t="shared" si="5"/>
        <v>1</v>
      </c>
      <c r="Q18" s="149">
        <f t="shared" si="5"/>
        <v>1</v>
      </c>
      <c r="R18" s="149">
        <f t="shared" si="5"/>
        <v>1</v>
      </c>
      <c r="S18" s="149">
        <f t="shared" si="5"/>
        <v>0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3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4</v>
      </c>
      <c r="H20" s="146">
        <f t="shared" si="6"/>
        <v>5</v>
      </c>
      <c r="I20" s="146">
        <f t="shared" si="6"/>
        <v>5</v>
      </c>
      <c r="J20" s="146">
        <f t="shared" si="6"/>
        <v>4</v>
      </c>
      <c r="K20" s="146">
        <f t="shared" si="6"/>
        <v>5</v>
      </c>
      <c r="L20" s="146">
        <f t="shared" si="6"/>
        <v>4</v>
      </c>
      <c r="M20" s="146">
        <f t="shared" si="6"/>
        <v>4</v>
      </c>
      <c r="N20" s="146">
        <f t="shared" si="6"/>
        <v>5</v>
      </c>
      <c r="O20" s="146">
        <f t="shared" si="6"/>
        <v>4</v>
      </c>
      <c r="P20" s="146">
        <f t="shared" si="6"/>
        <v>6</v>
      </c>
      <c r="Q20" s="146">
        <f t="shared" si="6"/>
        <v>4</v>
      </c>
      <c r="R20" s="146">
        <f t="shared" si="6"/>
        <v>5</v>
      </c>
      <c r="S20" s="146">
        <f t="shared" si="6"/>
        <v>5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6</v>
      </c>
      <c r="E21" s="150">
        <f t="shared" si="7"/>
        <v>7</v>
      </c>
      <c r="F21" s="150">
        <f t="shared" si="7"/>
        <v>6</v>
      </c>
      <c r="G21" s="150">
        <f t="shared" si="7"/>
        <v>8</v>
      </c>
      <c r="H21" s="150">
        <f t="shared" si="7"/>
        <v>6</v>
      </c>
      <c r="I21" s="150">
        <f t="shared" si="7"/>
        <v>6</v>
      </c>
      <c r="J21" s="150">
        <f t="shared" si="7"/>
        <v>5</v>
      </c>
      <c r="K21" s="150">
        <f t="shared" si="7"/>
        <v>8</v>
      </c>
      <c r="L21" s="150">
        <f t="shared" si="7"/>
        <v>5</v>
      </c>
      <c r="M21" s="150">
        <f t="shared" si="7"/>
        <v>7</v>
      </c>
      <c r="N21" s="150">
        <f t="shared" si="7"/>
        <v>9</v>
      </c>
      <c r="O21" s="150">
        <f t="shared" si="7"/>
        <v>7</v>
      </c>
      <c r="P21" s="150">
        <f t="shared" si="7"/>
        <v>7</v>
      </c>
      <c r="Q21" s="150">
        <f t="shared" si="7"/>
        <v>6</v>
      </c>
      <c r="R21" s="150">
        <f t="shared" si="7"/>
        <v>8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5</v>
      </c>
      <c r="C22" s="146">
        <f t="shared" ref="C22:S22" si="8">ABS(C20-C21)</f>
        <v>1</v>
      </c>
      <c r="D22" s="146">
        <f t="shared" si="8"/>
        <v>3</v>
      </c>
      <c r="E22" s="146">
        <f t="shared" si="8"/>
        <v>3</v>
      </c>
      <c r="F22" s="146">
        <f t="shared" si="8"/>
        <v>3</v>
      </c>
      <c r="G22" s="146">
        <f t="shared" si="8"/>
        <v>4</v>
      </c>
      <c r="H22" s="146">
        <f t="shared" si="8"/>
        <v>1</v>
      </c>
      <c r="I22" s="146">
        <f t="shared" si="8"/>
        <v>1</v>
      </c>
      <c r="J22" s="146">
        <f t="shared" si="8"/>
        <v>1</v>
      </c>
      <c r="K22" s="146">
        <f t="shared" si="8"/>
        <v>3</v>
      </c>
      <c r="L22" s="146">
        <f t="shared" si="8"/>
        <v>1</v>
      </c>
      <c r="M22" s="146">
        <f t="shared" si="8"/>
        <v>3</v>
      </c>
      <c r="N22" s="146">
        <f t="shared" si="8"/>
        <v>4</v>
      </c>
      <c r="O22" s="146">
        <f t="shared" si="8"/>
        <v>3</v>
      </c>
      <c r="P22" s="146">
        <f t="shared" si="8"/>
        <v>1</v>
      </c>
      <c r="Q22" s="146">
        <f t="shared" si="8"/>
        <v>2</v>
      </c>
      <c r="R22" s="146">
        <f t="shared" si="8"/>
        <v>3</v>
      </c>
      <c r="S22" s="146">
        <f t="shared" si="8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6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0</v>
      </c>
      <c r="E25" s="149">
        <f t="shared" si="9"/>
        <v>4</v>
      </c>
      <c r="F25" s="149">
        <f t="shared" si="9"/>
        <v>0</v>
      </c>
      <c r="G25" s="149">
        <f t="shared" si="9"/>
        <v>6</v>
      </c>
      <c r="H25" s="149">
        <f t="shared" si="9"/>
        <v>4</v>
      </c>
      <c r="I25" s="149">
        <f t="shared" si="9"/>
        <v>4</v>
      </c>
      <c r="J25" s="149">
        <f t="shared" si="9"/>
        <v>4</v>
      </c>
      <c r="K25" s="149">
        <f t="shared" si="9"/>
        <v>5</v>
      </c>
      <c r="L25" s="149">
        <f t="shared" si="9"/>
        <v>2</v>
      </c>
      <c r="M25" s="149">
        <f t="shared" si="9"/>
        <v>6</v>
      </c>
      <c r="N25" s="149">
        <f t="shared" si="9"/>
        <v>2</v>
      </c>
      <c r="O25" s="149">
        <f t="shared" si="9"/>
        <v>5</v>
      </c>
      <c r="P25" s="149">
        <f t="shared" si="9"/>
        <v>0</v>
      </c>
      <c r="Q25" s="149">
        <f t="shared" si="9"/>
        <v>6</v>
      </c>
      <c r="R25" s="149">
        <f t="shared" si="9"/>
        <v>5</v>
      </c>
      <c r="S25" s="149">
        <f t="shared" si="9"/>
        <v>4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4</v>
      </c>
      <c r="C26" s="149">
        <f t="shared" si="10"/>
        <v>4</v>
      </c>
      <c r="D26" s="149">
        <f t="shared" si="10"/>
        <v>2</v>
      </c>
      <c r="E26" s="149">
        <f t="shared" si="10"/>
        <v>2</v>
      </c>
      <c r="F26" s="149">
        <f t="shared" si="10"/>
        <v>2</v>
      </c>
      <c r="G26" s="149">
        <f t="shared" si="10"/>
        <v>3</v>
      </c>
      <c r="H26" s="149">
        <f t="shared" si="10"/>
        <v>0</v>
      </c>
      <c r="I26" s="149">
        <f t="shared" si="10"/>
        <v>2</v>
      </c>
      <c r="J26" s="149">
        <f t="shared" si="10"/>
        <v>4</v>
      </c>
      <c r="K26" s="149">
        <f t="shared" si="10"/>
        <v>5</v>
      </c>
      <c r="L26" s="149">
        <f t="shared" si="10"/>
        <v>2</v>
      </c>
      <c r="M26" s="149">
        <f t="shared" si="10"/>
        <v>0</v>
      </c>
      <c r="N26" s="149">
        <f t="shared" si="10"/>
        <v>5</v>
      </c>
      <c r="O26" s="149">
        <f t="shared" si="10"/>
        <v>2</v>
      </c>
      <c r="P26" s="149">
        <f t="shared" si="10"/>
        <v>4</v>
      </c>
      <c r="Q26" s="149">
        <f t="shared" si="10"/>
        <v>3</v>
      </c>
      <c r="R26" s="149">
        <f t="shared" si="10"/>
        <v>2</v>
      </c>
      <c r="S26" s="149">
        <f t="shared" si="10"/>
        <v>1</v>
      </c>
    </row>
    <row r="27" spans="1:21" ht="15.75" thickBot="1" x14ac:dyDescent="0.3">
      <c r="A27" s="5" t="s">
        <v>42</v>
      </c>
      <c r="B27" s="149">
        <f t="shared" si="10"/>
        <v>0</v>
      </c>
      <c r="C27" s="149">
        <f t="shared" si="10"/>
        <v>2</v>
      </c>
      <c r="D27" s="149">
        <f t="shared" si="10"/>
        <v>6</v>
      </c>
      <c r="E27" s="149">
        <f t="shared" si="10"/>
        <v>0</v>
      </c>
      <c r="F27" s="149">
        <f t="shared" si="10"/>
        <v>6</v>
      </c>
      <c r="G27" s="149">
        <f t="shared" si="10"/>
        <v>0</v>
      </c>
      <c r="H27" s="149">
        <f t="shared" si="10"/>
        <v>4</v>
      </c>
      <c r="I27" s="149">
        <f t="shared" si="10"/>
        <v>4</v>
      </c>
      <c r="J27" s="149">
        <f t="shared" si="10"/>
        <v>2</v>
      </c>
      <c r="K27" s="149">
        <f t="shared" si="10"/>
        <v>0</v>
      </c>
      <c r="L27" s="149">
        <f t="shared" si="10"/>
        <v>2</v>
      </c>
      <c r="M27" s="149">
        <f t="shared" si="10"/>
        <v>3</v>
      </c>
      <c r="N27" s="149">
        <f t="shared" si="10"/>
        <v>0</v>
      </c>
      <c r="O27" s="149">
        <f t="shared" si="10"/>
        <v>0</v>
      </c>
      <c r="P27" s="149">
        <f t="shared" si="10"/>
        <v>4</v>
      </c>
      <c r="Q27" s="149">
        <f t="shared" si="10"/>
        <v>3</v>
      </c>
      <c r="R27" s="149">
        <f t="shared" si="10"/>
        <v>0</v>
      </c>
      <c r="S27" s="149">
        <f t="shared" si="10"/>
        <v>1</v>
      </c>
    </row>
    <row r="28" spans="1:21" x14ac:dyDescent="0.25">
      <c r="A28" s="145" t="s">
        <v>43</v>
      </c>
      <c r="B28" s="149">
        <f t="shared" si="10"/>
        <v>2</v>
      </c>
      <c r="C28" s="149">
        <f t="shared" si="10"/>
        <v>4</v>
      </c>
      <c r="D28" s="149">
        <f t="shared" si="10"/>
        <v>4</v>
      </c>
      <c r="E28" s="149">
        <f t="shared" si="10"/>
        <v>6</v>
      </c>
      <c r="F28" s="149">
        <f t="shared" si="10"/>
        <v>4</v>
      </c>
      <c r="G28" s="149">
        <f t="shared" si="10"/>
        <v>3</v>
      </c>
      <c r="H28" s="149">
        <f t="shared" si="10"/>
        <v>4</v>
      </c>
      <c r="I28" s="149">
        <f t="shared" si="10"/>
        <v>2</v>
      </c>
      <c r="J28" s="149">
        <f t="shared" si="10"/>
        <v>2</v>
      </c>
      <c r="K28" s="149">
        <f t="shared" si="10"/>
        <v>2</v>
      </c>
      <c r="L28" s="149">
        <f t="shared" si="10"/>
        <v>6</v>
      </c>
      <c r="M28" s="149">
        <f t="shared" si="10"/>
        <v>3</v>
      </c>
      <c r="N28" s="149">
        <f t="shared" si="10"/>
        <v>5</v>
      </c>
      <c r="O28" s="149">
        <f t="shared" si="10"/>
        <v>5</v>
      </c>
      <c r="P28" s="149">
        <f t="shared" si="10"/>
        <v>4</v>
      </c>
      <c r="Q28" s="149">
        <f t="shared" si="10"/>
        <v>0</v>
      </c>
      <c r="R28" s="149">
        <f t="shared" si="10"/>
        <v>5</v>
      </c>
      <c r="S28" s="149">
        <f t="shared" si="10"/>
        <v>6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1"/>
  <sheetViews>
    <sheetView workbookViewId="0">
      <selection activeCell="V6" sqref="V6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Cards'!J146</f>
        <v>7</v>
      </c>
      <c r="C3" s="147">
        <f>'Score Cards'!K146</f>
        <v>4</v>
      </c>
      <c r="D3" s="147">
        <f>'Score Cards'!L146</f>
        <v>5</v>
      </c>
      <c r="E3" s="147">
        <f>'Score Cards'!M146</f>
        <v>5</v>
      </c>
      <c r="F3" s="147">
        <f>'Score Cards'!N146</f>
        <v>3</v>
      </c>
      <c r="G3" s="147">
        <f>'Score Cards'!O146</f>
        <v>5</v>
      </c>
      <c r="H3" s="147">
        <f>'Score Cards'!P146</f>
        <v>4</v>
      </c>
      <c r="I3" s="147">
        <f>'Score Cards'!Q146</f>
        <v>6</v>
      </c>
      <c r="J3" s="147">
        <f>'Score Cards'!R146</f>
        <v>6</v>
      </c>
      <c r="K3" s="147">
        <f>'Score Cards'!S146</f>
        <v>5</v>
      </c>
      <c r="L3" s="147">
        <f>'Score Cards'!T146</f>
        <v>4</v>
      </c>
      <c r="M3" s="147">
        <f>'Score Cards'!U146</f>
        <v>5</v>
      </c>
      <c r="N3" s="147">
        <f>'Score Cards'!V146</f>
        <v>4</v>
      </c>
      <c r="O3" s="147">
        <f>'Score Cards'!W146</f>
        <v>4</v>
      </c>
      <c r="P3" s="147">
        <f>'Score Cards'!X146</f>
        <v>4</v>
      </c>
      <c r="Q3" s="147">
        <f>'Score Cards'!Y146</f>
        <v>6</v>
      </c>
      <c r="R3" s="147">
        <f>'Score Cards'!Z146</f>
        <v>5</v>
      </c>
      <c r="S3" s="147">
        <f>'Score Cards'!AA146</f>
        <v>4</v>
      </c>
      <c r="T3" s="32"/>
      <c r="U3" s="32"/>
    </row>
    <row r="4" spans="1:21" ht="15.75" thickBot="1" x14ac:dyDescent="0.3">
      <c r="A4" s="77" t="s">
        <v>41</v>
      </c>
      <c r="B4" s="147">
        <f>'Score Cards'!J150</f>
        <v>8</v>
      </c>
      <c r="C4" s="147">
        <f>'Score Cards'!K150</f>
        <v>3</v>
      </c>
      <c r="D4" s="147">
        <f>'Score Cards'!L150</f>
        <v>3</v>
      </c>
      <c r="E4" s="147">
        <f>'Score Cards'!M150</f>
        <v>4</v>
      </c>
      <c r="F4" s="147">
        <f>'Score Cards'!N150</f>
        <v>4</v>
      </c>
      <c r="G4" s="147">
        <f>'Score Cards'!O150</f>
        <v>6</v>
      </c>
      <c r="H4" s="147">
        <f>'Score Cards'!P150</f>
        <v>4</v>
      </c>
      <c r="I4" s="147">
        <f>'Score Cards'!Q150</f>
        <v>8</v>
      </c>
      <c r="J4" s="147">
        <f>'Score Cards'!R150</f>
        <v>5</v>
      </c>
      <c r="K4" s="147">
        <f>'Score Cards'!S150</f>
        <v>8</v>
      </c>
      <c r="L4" s="147">
        <f>'Score Cards'!T150</f>
        <v>5</v>
      </c>
      <c r="M4" s="147">
        <f>'Score Cards'!U150</f>
        <v>5</v>
      </c>
      <c r="N4" s="147">
        <f>'Score Cards'!V150</f>
        <v>4</v>
      </c>
      <c r="O4" s="147">
        <f>'Score Cards'!W150</f>
        <v>4</v>
      </c>
      <c r="P4" s="147">
        <f>'Score Cards'!X150</f>
        <v>7</v>
      </c>
      <c r="Q4" s="147">
        <f>'Score Cards'!Y150</f>
        <v>6</v>
      </c>
      <c r="R4" s="147">
        <f>'Score Cards'!Z150</f>
        <v>6</v>
      </c>
      <c r="S4" s="147">
        <f>'Score Cards'!AA150</f>
        <v>3</v>
      </c>
      <c r="T4" s="32"/>
      <c r="U4" s="32"/>
    </row>
    <row r="5" spans="1:21" ht="15.75" thickBot="1" x14ac:dyDescent="0.3">
      <c r="A5" s="5" t="s">
        <v>42</v>
      </c>
      <c r="B5" s="147">
        <f>'Score Cards'!J154</f>
        <v>7</v>
      </c>
      <c r="C5" s="147">
        <f>'Score Cards'!K154</f>
        <v>3</v>
      </c>
      <c r="D5" s="147">
        <f>'Score Cards'!L154</f>
        <v>5</v>
      </c>
      <c r="E5" s="147">
        <f>'Score Cards'!M154</f>
        <v>4</v>
      </c>
      <c r="F5" s="147">
        <f>'Score Cards'!N154</f>
        <v>4</v>
      </c>
      <c r="G5" s="147">
        <f>'Score Cards'!O154</f>
        <v>6</v>
      </c>
      <c r="H5" s="147">
        <f>'Score Cards'!P154</f>
        <v>4</v>
      </c>
      <c r="I5" s="147">
        <f>'Score Cards'!Q154</f>
        <v>7</v>
      </c>
      <c r="J5" s="147">
        <f>'Score Cards'!R154</f>
        <v>6</v>
      </c>
      <c r="K5" s="147">
        <f>'Score Cards'!S154</f>
        <v>7</v>
      </c>
      <c r="L5" s="147">
        <f>'Score Cards'!T154</f>
        <v>4</v>
      </c>
      <c r="M5" s="147">
        <f>'Score Cards'!U154</f>
        <v>5</v>
      </c>
      <c r="N5" s="147">
        <f>'Score Cards'!V154</f>
        <v>6</v>
      </c>
      <c r="O5" s="147">
        <f>'Score Cards'!W154</f>
        <v>9</v>
      </c>
      <c r="P5" s="147">
        <f>'Score Cards'!X154</f>
        <v>7</v>
      </c>
      <c r="Q5" s="147">
        <f>'Score Cards'!Y154</f>
        <v>5</v>
      </c>
      <c r="R5" s="147">
        <f>'Score Cards'!Z154</f>
        <v>7</v>
      </c>
      <c r="S5" s="147">
        <f>'Score Cards'!AA154</f>
        <v>4</v>
      </c>
      <c r="T5" s="32"/>
      <c r="U5" s="32"/>
    </row>
    <row r="6" spans="1:21" x14ac:dyDescent="0.25">
      <c r="A6" s="145" t="s">
        <v>43</v>
      </c>
      <c r="B6" s="147">
        <f>'Score Cards'!J158</f>
        <v>7</v>
      </c>
      <c r="C6" s="147">
        <f>'Score Cards'!K158</f>
        <v>4</v>
      </c>
      <c r="D6" s="147">
        <f>'Score Cards'!L158</f>
        <v>5</v>
      </c>
      <c r="E6" s="147">
        <f>'Score Cards'!M158</f>
        <v>6</v>
      </c>
      <c r="F6" s="147">
        <f>'Score Cards'!N158</f>
        <v>4</v>
      </c>
      <c r="G6" s="147">
        <f>'Score Cards'!O158</f>
        <v>8</v>
      </c>
      <c r="H6" s="147">
        <f>'Score Cards'!P158</f>
        <v>6</v>
      </c>
      <c r="I6" s="147">
        <f>'Score Cards'!Q158</f>
        <v>6</v>
      </c>
      <c r="J6" s="147">
        <f>'Score Cards'!R158</f>
        <v>4</v>
      </c>
      <c r="K6" s="147">
        <f>'Score Cards'!S158</f>
        <v>7</v>
      </c>
      <c r="L6" s="147">
        <f>'Score Cards'!T158</f>
        <v>5</v>
      </c>
      <c r="M6" s="147">
        <f>'Score Cards'!U158</f>
        <v>5</v>
      </c>
      <c r="N6" s="147">
        <f>'Score Cards'!V158</f>
        <v>4</v>
      </c>
      <c r="O6" s="147">
        <f>'Score Cards'!W158</f>
        <v>4</v>
      </c>
      <c r="P6" s="147">
        <f>'Score Cards'!X158</f>
        <v>6</v>
      </c>
      <c r="Q6" s="147">
        <f>'Score Cards'!Y158</f>
        <v>4</v>
      </c>
      <c r="R6" s="147">
        <f>'Score Cards'!Z158</f>
        <v>5</v>
      </c>
      <c r="S6" s="147">
        <f>'Score Cards'!AA158</f>
        <v>7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3</v>
      </c>
      <c r="D9" s="148">
        <f t="shared" si="0"/>
        <v>2</v>
      </c>
      <c r="E9" s="148">
        <f t="shared" si="0"/>
        <v>3</v>
      </c>
      <c r="F9" s="148">
        <f t="shared" si="0"/>
        <v>1</v>
      </c>
      <c r="G9" s="148">
        <f t="shared" si="0"/>
        <v>1</v>
      </c>
      <c r="H9" s="148">
        <f t="shared" si="0"/>
        <v>1</v>
      </c>
      <c r="I9" s="148">
        <f t="shared" si="0"/>
        <v>1</v>
      </c>
      <c r="J9" s="148">
        <f t="shared" si="0"/>
        <v>3</v>
      </c>
      <c r="K9" s="148">
        <f t="shared" si="0"/>
        <v>1</v>
      </c>
      <c r="L9" s="148">
        <f t="shared" si="0"/>
        <v>1</v>
      </c>
      <c r="M9" s="148">
        <f t="shared" si="0"/>
        <v>1</v>
      </c>
      <c r="N9" s="148">
        <f t="shared" si="0"/>
        <v>1</v>
      </c>
      <c r="O9" s="148">
        <f t="shared" si="0"/>
        <v>1</v>
      </c>
      <c r="P9" s="148">
        <f t="shared" si="0"/>
        <v>1</v>
      </c>
      <c r="Q9" s="148">
        <f t="shared" si="0"/>
        <v>3</v>
      </c>
      <c r="R9" s="148">
        <f t="shared" si="0"/>
        <v>1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4</v>
      </c>
      <c r="C10" s="148">
        <f t="shared" si="1"/>
        <v>1</v>
      </c>
      <c r="D10" s="148">
        <f t="shared" si="1"/>
        <v>1</v>
      </c>
      <c r="E10" s="148">
        <f t="shared" si="1"/>
        <v>1</v>
      </c>
      <c r="F10" s="148">
        <f t="shared" si="1"/>
        <v>2</v>
      </c>
      <c r="G10" s="148">
        <f t="shared" si="1"/>
        <v>2</v>
      </c>
      <c r="H10" s="148">
        <f t="shared" si="1"/>
        <v>1</v>
      </c>
      <c r="I10" s="148">
        <f t="shared" si="1"/>
        <v>4</v>
      </c>
      <c r="J10" s="148">
        <f t="shared" si="1"/>
        <v>2</v>
      </c>
      <c r="K10" s="148">
        <f t="shared" si="1"/>
        <v>4</v>
      </c>
      <c r="L10" s="148">
        <f t="shared" si="1"/>
        <v>3</v>
      </c>
      <c r="M10" s="148">
        <f t="shared" si="1"/>
        <v>1</v>
      </c>
      <c r="N10" s="148">
        <f t="shared" si="1"/>
        <v>1</v>
      </c>
      <c r="O10" s="148">
        <f t="shared" si="1"/>
        <v>1</v>
      </c>
      <c r="P10" s="148">
        <f t="shared" si="1"/>
        <v>3</v>
      </c>
      <c r="Q10" s="148">
        <f t="shared" si="1"/>
        <v>3</v>
      </c>
      <c r="R10" s="148">
        <f t="shared" si="1"/>
        <v>3</v>
      </c>
      <c r="S10" s="148">
        <f t="shared" si="1"/>
        <v>1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1</v>
      </c>
      <c r="C11" s="148">
        <f t="shared" si="1"/>
        <v>1</v>
      </c>
      <c r="D11" s="148">
        <f t="shared" si="1"/>
        <v>2</v>
      </c>
      <c r="E11" s="148">
        <f t="shared" si="1"/>
        <v>1</v>
      </c>
      <c r="F11" s="148">
        <f t="shared" si="1"/>
        <v>2</v>
      </c>
      <c r="G11" s="148">
        <f t="shared" si="1"/>
        <v>2</v>
      </c>
      <c r="H11" s="148">
        <f t="shared" si="1"/>
        <v>1</v>
      </c>
      <c r="I11" s="148">
        <f t="shared" si="1"/>
        <v>3</v>
      </c>
      <c r="J11" s="148">
        <f t="shared" si="1"/>
        <v>3</v>
      </c>
      <c r="K11" s="148">
        <f t="shared" si="1"/>
        <v>2</v>
      </c>
      <c r="L11" s="148">
        <f t="shared" si="1"/>
        <v>1</v>
      </c>
      <c r="M11" s="148">
        <f t="shared" si="1"/>
        <v>1</v>
      </c>
      <c r="N11" s="148">
        <f t="shared" si="1"/>
        <v>4</v>
      </c>
      <c r="O11" s="148">
        <f t="shared" si="1"/>
        <v>4</v>
      </c>
      <c r="P11" s="148">
        <f t="shared" si="1"/>
        <v>3</v>
      </c>
      <c r="Q11" s="148">
        <f t="shared" si="1"/>
        <v>2</v>
      </c>
      <c r="R11" s="148">
        <f t="shared" si="1"/>
        <v>4</v>
      </c>
      <c r="S11" s="148">
        <f t="shared" si="1"/>
        <v>2</v>
      </c>
      <c r="T11" s="32"/>
      <c r="U11" s="32"/>
    </row>
    <row r="12" spans="1:21" x14ac:dyDescent="0.25">
      <c r="A12" s="145" t="s">
        <v>43</v>
      </c>
      <c r="B12" s="148">
        <f t="shared" si="1"/>
        <v>1</v>
      </c>
      <c r="C12" s="148">
        <f t="shared" si="1"/>
        <v>3</v>
      </c>
      <c r="D12" s="148">
        <f t="shared" si="1"/>
        <v>2</v>
      </c>
      <c r="E12" s="148">
        <f t="shared" si="1"/>
        <v>4</v>
      </c>
      <c r="F12" s="148">
        <f t="shared" si="1"/>
        <v>2</v>
      </c>
      <c r="G12" s="148">
        <f t="shared" si="1"/>
        <v>4</v>
      </c>
      <c r="H12" s="148">
        <f t="shared" si="1"/>
        <v>4</v>
      </c>
      <c r="I12" s="148">
        <f t="shared" si="1"/>
        <v>1</v>
      </c>
      <c r="J12" s="148">
        <f t="shared" si="1"/>
        <v>1</v>
      </c>
      <c r="K12" s="148">
        <f t="shared" si="1"/>
        <v>2</v>
      </c>
      <c r="L12" s="148">
        <f t="shared" si="1"/>
        <v>3</v>
      </c>
      <c r="M12" s="148">
        <f t="shared" si="1"/>
        <v>1</v>
      </c>
      <c r="N12" s="148">
        <f t="shared" si="1"/>
        <v>1</v>
      </c>
      <c r="O12" s="148">
        <f t="shared" si="1"/>
        <v>1</v>
      </c>
      <c r="P12" s="148">
        <f t="shared" si="1"/>
        <v>2</v>
      </c>
      <c r="Q12" s="148">
        <f t="shared" si="1"/>
        <v>1</v>
      </c>
      <c r="R12" s="148">
        <f t="shared" si="1"/>
        <v>1</v>
      </c>
      <c r="S12" s="148">
        <f t="shared" si="1"/>
        <v>4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3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2</v>
      </c>
      <c r="F15" s="149">
        <f t="shared" si="2"/>
        <v>1</v>
      </c>
      <c r="G15" s="149">
        <f t="shared" si="2"/>
        <v>1</v>
      </c>
      <c r="H15" s="149">
        <f t="shared" si="2"/>
        <v>3</v>
      </c>
      <c r="I15" s="149">
        <f t="shared" si="2"/>
        <v>2</v>
      </c>
      <c r="J15" s="149">
        <f t="shared" si="2"/>
        <v>1</v>
      </c>
      <c r="K15" s="149">
        <f t="shared" si="2"/>
        <v>1</v>
      </c>
      <c r="L15" s="149">
        <f t="shared" si="2"/>
        <v>2</v>
      </c>
      <c r="M15" s="149">
        <f t="shared" si="2"/>
        <v>4</v>
      </c>
      <c r="N15" s="149">
        <f t="shared" si="2"/>
        <v>3</v>
      </c>
      <c r="O15" s="149">
        <f t="shared" si="2"/>
        <v>3</v>
      </c>
      <c r="P15" s="149">
        <f t="shared" si="2"/>
        <v>1</v>
      </c>
      <c r="Q15" s="149">
        <f t="shared" si="2"/>
        <v>1</v>
      </c>
      <c r="R15" s="149">
        <f t="shared" si="2"/>
        <v>2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0</v>
      </c>
      <c r="C16" s="149">
        <f t="shared" ref="C16:S16" si="3">COUNTIF(C9:C12,2)</f>
        <v>0</v>
      </c>
      <c r="D16" s="149">
        <f t="shared" si="3"/>
        <v>3</v>
      </c>
      <c r="E16" s="149">
        <f t="shared" si="3"/>
        <v>0</v>
      </c>
      <c r="F16" s="149">
        <f t="shared" si="3"/>
        <v>3</v>
      </c>
      <c r="G16" s="149">
        <f t="shared" si="3"/>
        <v>2</v>
      </c>
      <c r="H16" s="149">
        <f t="shared" si="3"/>
        <v>0</v>
      </c>
      <c r="I16" s="149">
        <f t="shared" si="3"/>
        <v>0</v>
      </c>
      <c r="J16" s="149">
        <f t="shared" si="3"/>
        <v>1</v>
      </c>
      <c r="K16" s="149">
        <f t="shared" si="3"/>
        <v>2</v>
      </c>
      <c r="L16" s="149">
        <f t="shared" si="3"/>
        <v>0</v>
      </c>
      <c r="M16" s="149">
        <f t="shared" si="3"/>
        <v>0</v>
      </c>
      <c r="N16" s="149">
        <f t="shared" si="3"/>
        <v>0</v>
      </c>
      <c r="O16" s="149">
        <f t="shared" si="3"/>
        <v>0</v>
      </c>
      <c r="P16" s="149">
        <f t="shared" si="3"/>
        <v>1</v>
      </c>
      <c r="Q16" s="149">
        <f t="shared" si="3"/>
        <v>1</v>
      </c>
      <c r="R16" s="149">
        <f t="shared" si="3"/>
        <v>0</v>
      </c>
      <c r="S16" s="149">
        <f t="shared" si="3"/>
        <v>2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1</v>
      </c>
      <c r="F17" s="149">
        <f t="shared" si="4"/>
        <v>0</v>
      </c>
      <c r="G17" s="149">
        <f t="shared" si="4"/>
        <v>0</v>
      </c>
      <c r="H17" s="149">
        <f t="shared" si="4"/>
        <v>0</v>
      </c>
      <c r="I17" s="149">
        <f t="shared" si="4"/>
        <v>1</v>
      </c>
      <c r="J17" s="149">
        <f t="shared" si="4"/>
        <v>2</v>
      </c>
      <c r="K17" s="149">
        <f t="shared" si="4"/>
        <v>0</v>
      </c>
      <c r="L17" s="149">
        <f t="shared" si="4"/>
        <v>2</v>
      </c>
      <c r="M17" s="149">
        <f t="shared" si="4"/>
        <v>0</v>
      </c>
      <c r="N17" s="149">
        <f t="shared" si="4"/>
        <v>0</v>
      </c>
      <c r="O17" s="149">
        <f t="shared" si="4"/>
        <v>0</v>
      </c>
      <c r="P17" s="149">
        <f t="shared" si="4"/>
        <v>2</v>
      </c>
      <c r="Q17" s="149">
        <f t="shared" si="4"/>
        <v>2</v>
      </c>
      <c r="R17" s="149">
        <f t="shared" si="4"/>
        <v>1</v>
      </c>
      <c r="S17" s="149">
        <f t="shared" si="4"/>
        <v>0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0</v>
      </c>
      <c r="E18" s="149">
        <f t="shared" si="5"/>
        <v>1</v>
      </c>
      <c r="F18" s="149">
        <f t="shared" si="5"/>
        <v>0</v>
      </c>
      <c r="G18" s="149">
        <f t="shared" si="5"/>
        <v>1</v>
      </c>
      <c r="H18" s="149">
        <f t="shared" si="5"/>
        <v>1</v>
      </c>
      <c r="I18" s="149">
        <f t="shared" si="5"/>
        <v>1</v>
      </c>
      <c r="J18" s="149">
        <f t="shared" si="5"/>
        <v>0</v>
      </c>
      <c r="K18" s="149">
        <f t="shared" si="5"/>
        <v>1</v>
      </c>
      <c r="L18" s="149">
        <f t="shared" si="5"/>
        <v>0</v>
      </c>
      <c r="M18" s="149">
        <f t="shared" si="5"/>
        <v>0</v>
      </c>
      <c r="N18" s="149">
        <f t="shared" si="5"/>
        <v>1</v>
      </c>
      <c r="O18" s="149">
        <f t="shared" si="5"/>
        <v>1</v>
      </c>
      <c r="P18" s="149">
        <f t="shared" si="5"/>
        <v>0</v>
      </c>
      <c r="Q18" s="149">
        <f t="shared" si="5"/>
        <v>0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7</v>
      </c>
      <c r="C20" s="146">
        <f t="shared" ref="C20:S20" si="6">MIN(C3:C6)</f>
        <v>3</v>
      </c>
      <c r="D20" s="146">
        <f t="shared" si="6"/>
        <v>3</v>
      </c>
      <c r="E20" s="146">
        <f t="shared" si="6"/>
        <v>4</v>
      </c>
      <c r="F20" s="146">
        <f t="shared" si="6"/>
        <v>3</v>
      </c>
      <c r="G20" s="146">
        <f t="shared" si="6"/>
        <v>5</v>
      </c>
      <c r="H20" s="146">
        <f t="shared" si="6"/>
        <v>4</v>
      </c>
      <c r="I20" s="146">
        <f t="shared" si="6"/>
        <v>6</v>
      </c>
      <c r="J20" s="146">
        <f t="shared" si="6"/>
        <v>4</v>
      </c>
      <c r="K20" s="146">
        <f t="shared" si="6"/>
        <v>5</v>
      </c>
      <c r="L20" s="146">
        <f t="shared" si="6"/>
        <v>4</v>
      </c>
      <c r="M20" s="146">
        <f t="shared" si="6"/>
        <v>5</v>
      </c>
      <c r="N20" s="146">
        <f t="shared" si="6"/>
        <v>4</v>
      </c>
      <c r="O20" s="146">
        <f t="shared" si="6"/>
        <v>4</v>
      </c>
      <c r="P20" s="146">
        <f t="shared" si="6"/>
        <v>4</v>
      </c>
      <c r="Q20" s="146">
        <f t="shared" si="6"/>
        <v>4</v>
      </c>
      <c r="R20" s="146">
        <f t="shared" si="6"/>
        <v>5</v>
      </c>
      <c r="S20" s="146">
        <f t="shared" si="6"/>
        <v>3</v>
      </c>
      <c r="T20" s="32"/>
      <c r="U20" s="32"/>
    </row>
    <row r="21" spans="1:21" x14ac:dyDescent="0.25">
      <c r="A21" s="12" t="s">
        <v>24</v>
      </c>
      <c r="B21" s="150">
        <f>MAX(B3:B6)</f>
        <v>8</v>
      </c>
      <c r="C21" s="150">
        <f t="shared" ref="C21:S21" si="7">MAX(C3:C6)</f>
        <v>4</v>
      </c>
      <c r="D21" s="150">
        <f t="shared" si="7"/>
        <v>5</v>
      </c>
      <c r="E21" s="150">
        <f t="shared" si="7"/>
        <v>6</v>
      </c>
      <c r="F21" s="150">
        <f t="shared" si="7"/>
        <v>4</v>
      </c>
      <c r="G21" s="150">
        <f t="shared" si="7"/>
        <v>8</v>
      </c>
      <c r="H21" s="150">
        <f t="shared" si="7"/>
        <v>6</v>
      </c>
      <c r="I21" s="150">
        <f t="shared" si="7"/>
        <v>8</v>
      </c>
      <c r="J21" s="150">
        <f t="shared" si="7"/>
        <v>6</v>
      </c>
      <c r="K21" s="150">
        <f t="shared" si="7"/>
        <v>8</v>
      </c>
      <c r="L21" s="150">
        <f t="shared" si="7"/>
        <v>5</v>
      </c>
      <c r="M21" s="150">
        <f t="shared" si="7"/>
        <v>5</v>
      </c>
      <c r="N21" s="150">
        <f t="shared" si="7"/>
        <v>6</v>
      </c>
      <c r="O21" s="150">
        <f t="shared" si="7"/>
        <v>9</v>
      </c>
      <c r="P21" s="150">
        <f t="shared" si="7"/>
        <v>7</v>
      </c>
      <c r="Q21" s="150">
        <f t="shared" si="7"/>
        <v>6</v>
      </c>
      <c r="R21" s="150">
        <f t="shared" si="7"/>
        <v>7</v>
      </c>
      <c r="S21" s="150">
        <f t="shared" si="7"/>
        <v>7</v>
      </c>
      <c r="T21" s="32"/>
      <c r="U21" s="32"/>
    </row>
    <row r="22" spans="1:21" x14ac:dyDescent="0.25">
      <c r="A22" s="54" t="s">
        <v>25</v>
      </c>
      <c r="B22" s="146">
        <f>ABS(B20-B21)</f>
        <v>1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2</v>
      </c>
      <c r="F22" s="146">
        <f t="shared" si="8"/>
        <v>1</v>
      </c>
      <c r="G22" s="146">
        <f t="shared" si="8"/>
        <v>3</v>
      </c>
      <c r="H22" s="146">
        <f t="shared" si="8"/>
        <v>2</v>
      </c>
      <c r="I22" s="146">
        <f t="shared" si="8"/>
        <v>2</v>
      </c>
      <c r="J22" s="146">
        <f t="shared" si="8"/>
        <v>2</v>
      </c>
      <c r="K22" s="146">
        <f t="shared" si="8"/>
        <v>3</v>
      </c>
      <c r="L22" s="146">
        <f t="shared" si="8"/>
        <v>1</v>
      </c>
      <c r="M22" s="146">
        <f t="shared" si="8"/>
        <v>0</v>
      </c>
      <c r="N22" s="146">
        <f t="shared" si="8"/>
        <v>2</v>
      </c>
      <c r="O22" s="146">
        <f t="shared" si="8"/>
        <v>5</v>
      </c>
      <c r="P22" s="146">
        <f t="shared" si="8"/>
        <v>3</v>
      </c>
      <c r="Q22" s="146">
        <f t="shared" si="8"/>
        <v>2</v>
      </c>
      <c r="R22" s="146">
        <f t="shared" si="8"/>
        <v>2</v>
      </c>
      <c r="S22" s="146">
        <f t="shared" si="8"/>
        <v>4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4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2</v>
      </c>
      <c r="D25" s="149">
        <f t="shared" si="9"/>
        <v>2</v>
      </c>
      <c r="E25" s="149">
        <f t="shared" si="9"/>
        <v>2</v>
      </c>
      <c r="F25" s="149">
        <f t="shared" si="9"/>
        <v>6</v>
      </c>
      <c r="G25" s="149">
        <f t="shared" si="9"/>
        <v>6</v>
      </c>
      <c r="H25" s="149">
        <f t="shared" si="9"/>
        <v>4</v>
      </c>
      <c r="I25" s="149">
        <f t="shared" si="9"/>
        <v>5</v>
      </c>
      <c r="J25" s="149">
        <f t="shared" si="9"/>
        <v>1</v>
      </c>
      <c r="K25" s="149">
        <f t="shared" si="9"/>
        <v>6</v>
      </c>
      <c r="L25" s="149">
        <f t="shared" si="9"/>
        <v>4</v>
      </c>
      <c r="M25" s="149">
        <f t="shared" si="9"/>
        <v>3</v>
      </c>
      <c r="N25" s="149">
        <f t="shared" si="9"/>
        <v>4</v>
      </c>
      <c r="O25" s="149">
        <f t="shared" si="9"/>
        <v>4</v>
      </c>
      <c r="P25" s="149">
        <f t="shared" si="9"/>
        <v>6</v>
      </c>
      <c r="Q25" s="149">
        <f t="shared" si="9"/>
        <v>1</v>
      </c>
      <c r="R25" s="149">
        <f t="shared" si="9"/>
        <v>5</v>
      </c>
      <c r="S25" s="149">
        <f t="shared" si="9"/>
        <v>3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0</v>
      </c>
      <c r="C26" s="149">
        <f t="shared" si="10"/>
        <v>4</v>
      </c>
      <c r="D26" s="149">
        <f t="shared" si="10"/>
        <v>6</v>
      </c>
      <c r="E26" s="149">
        <f t="shared" si="10"/>
        <v>5</v>
      </c>
      <c r="F26" s="149">
        <f t="shared" si="10"/>
        <v>2</v>
      </c>
      <c r="G26" s="149">
        <f t="shared" si="10"/>
        <v>3</v>
      </c>
      <c r="H26" s="149">
        <f t="shared" si="10"/>
        <v>4</v>
      </c>
      <c r="I26" s="149">
        <f t="shared" si="10"/>
        <v>0</v>
      </c>
      <c r="J26" s="149">
        <f t="shared" si="10"/>
        <v>4</v>
      </c>
      <c r="K26" s="149">
        <f t="shared" si="10"/>
        <v>0</v>
      </c>
      <c r="L26" s="149">
        <f t="shared" si="10"/>
        <v>2</v>
      </c>
      <c r="M26" s="149">
        <f t="shared" si="10"/>
        <v>3</v>
      </c>
      <c r="N26" s="149">
        <f t="shared" si="10"/>
        <v>4</v>
      </c>
      <c r="O26" s="149">
        <f t="shared" si="10"/>
        <v>4</v>
      </c>
      <c r="P26" s="149">
        <f t="shared" si="10"/>
        <v>1</v>
      </c>
      <c r="Q26" s="149">
        <f t="shared" si="10"/>
        <v>1</v>
      </c>
      <c r="R26" s="149">
        <f t="shared" si="10"/>
        <v>2</v>
      </c>
      <c r="S26" s="149">
        <f t="shared" si="10"/>
        <v>6</v>
      </c>
    </row>
    <row r="27" spans="1:21" ht="15.75" thickBot="1" x14ac:dyDescent="0.3">
      <c r="A27" s="5" t="s">
        <v>42</v>
      </c>
      <c r="B27" s="149">
        <f t="shared" si="10"/>
        <v>4</v>
      </c>
      <c r="C27" s="149">
        <f t="shared" si="10"/>
        <v>4</v>
      </c>
      <c r="D27" s="149">
        <f t="shared" si="10"/>
        <v>2</v>
      </c>
      <c r="E27" s="149">
        <f t="shared" si="10"/>
        <v>5</v>
      </c>
      <c r="F27" s="149">
        <f t="shared" si="10"/>
        <v>2</v>
      </c>
      <c r="G27" s="149">
        <f t="shared" si="10"/>
        <v>3</v>
      </c>
      <c r="H27" s="149">
        <f t="shared" si="10"/>
        <v>4</v>
      </c>
      <c r="I27" s="149">
        <f t="shared" si="10"/>
        <v>2</v>
      </c>
      <c r="J27" s="149">
        <f t="shared" si="10"/>
        <v>1</v>
      </c>
      <c r="K27" s="149">
        <f t="shared" si="10"/>
        <v>3</v>
      </c>
      <c r="L27" s="149">
        <f t="shared" si="10"/>
        <v>4</v>
      </c>
      <c r="M27" s="149">
        <f t="shared" si="10"/>
        <v>3</v>
      </c>
      <c r="N27" s="149">
        <f t="shared" si="10"/>
        <v>0</v>
      </c>
      <c r="O27" s="149">
        <f t="shared" si="10"/>
        <v>0</v>
      </c>
      <c r="P27" s="149">
        <f t="shared" si="10"/>
        <v>1</v>
      </c>
      <c r="Q27" s="149">
        <f t="shared" si="10"/>
        <v>4</v>
      </c>
      <c r="R27" s="149">
        <f t="shared" si="10"/>
        <v>0</v>
      </c>
      <c r="S27" s="149">
        <f t="shared" si="10"/>
        <v>3</v>
      </c>
    </row>
    <row r="28" spans="1:21" x14ac:dyDescent="0.25">
      <c r="A28" s="145" t="s">
        <v>43</v>
      </c>
      <c r="B28" s="149">
        <f t="shared" si="10"/>
        <v>4</v>
      </c>
      <c r="C28" s="149">
        <f t="shared" si="10"/>
        <v>2</v>
      </c>
      <c r="D28" s="149">
        <f t="shared" si="10"/>
        <v>2</v>
      </c>
      <c r="E28" s="149">
        <f t="shared" si="10"/>
        <v>0</v>
      </c>
      <c r="F28" s="149">
        <f t="shared" si="10"/>
        <v>2</v>
      </c>
      <c r="G28" s="149">
        <f t="shared" si="10"/>
        <v>0</v>
      </c>
      <c r="H28" s="149">
        <f t="shared" si="10"/>
        <v>0</v>
      </c>
      <c r="I28" s="149">
        <f t="shared" si="10"/>
        <v>5</v>
      </c>
      <c r="J28" s="149">
        <f t="shared" si="10"/>
        <v>6</v>
      </c>
      <c r="K28" s="149">
        <f t="shared" si="10"/>
        <v>3</v>
      </c>
      <c r="L28" s="149">
        <f t="shared" si="10"/>
        <v>2</v>
      </c>
      <c r="M28" s="149">
        <f t="shared" si="10"/>
        <v>3</v>
      </c>
      <c r="N28" s="149">
        <f t="shared" si="10"/>
        <v>4</v>
      </c>
      <c r="O28" s="149">
        <f t="shared" si="10"/>
        <v>4</v>
      </c>
      <c r="P28" s="149">
        <f t="shared" si="10"/>
        <v>4</v>
      </c>
      <c r="Q28" s="149">
        <f t="shared" si="10"/>
        <v>6</v>
      </c>
      <c r="R28" s="149">
        <f t="shared" si="10"/>
        <v>5</v>
      </c>
      <c r="S28" s="149">
        <f t="shared" si="10"/>
        <v>0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1"/>
  <sheetViews>
    <sheetView workbookViewId="0">
      <selection activeCell="Y22" sqref="Y22"/>
    </sheetView>
  </sheetViews>
  <sheetFormatPr baseColWidth="10" defaultRowHeight="15" x14ac:dyDescent="0.25"/>
  <cols>
    <col min="1" max="1" width="11.42578125" bestFit="1" customWidth="1"/>
    <col min="2" max="2" width="5.5703125" style="32" bestFit="1" customWidth="1"/>
    <col min="3" max="5" width="3.28515625" style="32" customWidth="1"/>
    <col min="6" max="6" width="3" style="32" bestFit="1" customWidth="1"/>
    <col min="7" max="19" width="3.28515625" style="32" customWidth="1"/>
  </cols>
  <sheetData>
    <row r="1" spans="1:21" x14ac:dyDescent="0.25">
      <c r="B1" s="146"/>
      <c r="C1" s="146"/>
    </row>
    <row r="2" spans="1:21" ht="15.75" thickBot="1" x14ac:dyDescent="0.3">
      <c r="A2" s="1" t="s">
        <v>0</v>
      </c>
      <c r="B2" s="146">
        <v>1</v>
      </c>
      <c r="C2" s="146">
        <v>2</v>
      </c>
      <c r="D2" s="146">
        <v>3</v>
      </c>
      <c r="E2" s="146">
        <v>4</v>
      </c>
      <c r="F2" s="146">
        <v>5</v>
      </c>
      <c r="G2" s="146">
        <v>6</v>
      </c>
      <c r="H2" s="146">
        <v>7</v>
      </c>
      <c r="I2" s="146">
        <v>8</v>
      </c>
      <c r="J2" s="146">
        <v>9</v>
      </c>
      <c r="K2" s="146">
        <v>10</v>
      </c>
      <c r="L2" s="146">
        <v>11</v>
      </c>
      <c r="M2" s="146">
        <v>12</v>
      </c>
      <c r="N2" s="146">
        <v>13</v>
      </c>
      <c r="O2" s="146">
        <v>14</v>
      </c>
      <c r="P2" s="146">
        <v>15</v>
      </c>
      <c r="Q2" s="146">
        <v>16</v>
      </c>
      <c r="R2" s="146">
        <v>17</v>
      </c>
      <c r="S2" s="146">
        <v>18</v>
      </c>
    </row>
    <row r="3" spans="1:21" ht="15.75" thickBot="1" x14ac:dyDescent="0.3">
      <c r="A3" s="7" t="s">
        <v>40</v>
      </c>
      <c r="B3" s="147">
        <f>'Score Cards'!J166</f>
        <v>4</v>
      </c>
      <c r="C3" s="147">
        <f>'Score Cards'!K166</f>
        <v>4</v>
      </c>
      <c r="D3" s="147">
        <f>'Score Cards'!L166</f>
        <v>5</v>
      </c>
      <c r="E3" s="147">
        <f>'Score Cards'!M166</f>
        <v>4</v>
      </c>
      <c r="F3" s="147">
        <f>'Score Cards'!N166</f>
        <v>4</v>
      </c>
      <c r="G3" s="147">
        <f>'Score Cards'!O166</f>
        <v>6</v>
      </c>
      <c r="H3" s="147">
        <f>'Score Cards'!P166</f>
        <v>5</v>
      </c>
      <c r="I3" s="147">
        <f>'Score Cards'!Q166</f>
        <v>6</v>
      </c>
      <c r="J3" s="147">
        <f>'Score Cards'!R166</f>
        <v>7</v>
      </c>
      <c r="K3" s="147">
        <f>'Score Cards'!S166</f>
        <v>9</v>
      </c>
      <c r="L3" s="147">
        <f>'Score Cards'!T166</f>
        <v>4</v>
      </c>
      <c r="M3" s="147">
        <f>'Score Cards'!U166</f>
        <v>5</v>
      </c>
      <c r="N3" s="147">
        <f>'Score Cards'!V166</f>
        <v>4</v>
      </c>
      <c r="O3" s="147">
        <f>'Score Cards'!W166</f>
        <v>6</v>
      </c>
      <c r="P3" s="147">
        <f>'Score Cards'!X166</f>
        <v>5</v>
      </c>
      <c r="Q3" s="147">
        <f>'Score Cards'!Y166</f>
        <v>4</v>
      </c>
      <c r="R3" s="147">
        <f>'Score Cards'!Z166</f>
        <v>9</v>
      </c>
      <c r="S3" s="147">
        <f>'Score Cards'!AA166</f>
        <v>5</v>
      </c>
      <c r="T3" s="32"/>
      <c r="U3" s="32"/>
    </row>
    <row r="4" spans="1:21" ht="15.75" thickBot="1" x14ac:dyDescent="0.3">
      <c r="A4" s="77" t="s">
        <v>41</v>
      </c>
      <c r="B4" s="147">
        <f>'Score Cards'!J170</f>
        <v>6</v>
      </c>
      <c r="C4" s="147">
        <f>'Score Cards'!K170</f>
        <v>5</v>
      </c>
      <c r="D4" s="147">
        <f>'Score Cards'!L170</f>
        <v>6</v>
      </c>
      <c r="E4" s="147">
        <f>'Score Cards'!M170</f>
        <v>5</v>
      </c>
      <c r="F4" s="147">
        <f>'Score Cards'!N170</f>
        <v>4</v>
      </c>
      <c r="G4" s="147">
        <f>'Score Cards'!O170</f>
        <v>7</v>
      </c>
      <c r="H4" s="147">
        <f>'Score Cards'!P170</f>
        <v>6</v>
      </c>
      <c r="I4" s="147">
        <f>'Score Cards'!Q170</f>
        <v>7</v>
      </c>
      <c r="J4" s="147">
        <f>'Score Cards'!R170</f>
        <v>7</v>
      </c>
      <c r="K4" s="147">
        <f>'Score Cards'!S170</f>
        <v>8</v>
      </c>
      <c r="L4" s="147">
        <f>'Score Cards'!T170</f>
        <v>4</v>
      </c>
      <c r="M4" s="147">
        <f>'Score Cards'!U170</f>
        <v>5</v>
      </c>
      <c r="N4" s="147">
        <f>'Score Cards'!V170</f>
        <v>6</v>
      </c>
      <c r="O4" s="147">
        <f>'Score Cards'!W170</f>
        <v>6</v>
      </c>
      <c r="P4" s="147">
        <f>'Score Cards'!X170</f>
        <v>8</v>
      </c>
      <c r="Q4" s="147">
        <f>'Score Cards'!Y170</f>
        <v>4</v>
      </c>
      <c r="R4" s="147">
        <f>'Score Cards'!Z170</f>
        <v>5</v>
      </c>
      <c r="S4" s="147">
        <f>'Score Cards'!AA170</f>
        <v>5</v>
      </c>
      <c r="T4" s="32"/>
      <c r="U4" s="32"/>
    </row>
    <row r="5" spans="1:21" ht="15.75" thickBot="1" x14ac:dyDescent="0.3">
      <c r="A5" s="5" t="s">
        <v>42</v>
      </c>
      <c r="B5" s="147">
        <f>'Score Cards'!J174</f>
        <v>9</v>
      </c>
      <c r="C5" s="147">
        <f>'Score Cards'!K174</f>
        <v>4</v>
      </c>
      <c r="D5" s="147">
        <f>'Score Cards'!L174</f>
        <v>7</v>
      </c>
      <c r="E5" s="147">
        <f>'Score Cards'!M174</f>
        <v>7</v>
      </c>
      <c r="F5" s="147">
        <f>'Score Cards'!N174</f>
        <v>3</v>
      </c>
      <c r="G5" s="147">
        <f>'Score Cards'!O174</f>
        <v>7</v>
      </c>
      <c r="H5" s="147">
        <f>'Score Cards'!P174</f>
        <v>4</v>
      </c>
      <c r="I5" s="147">
        <f>'Score Cards'!Q174</f>
        <v>6</v>
      </c>
      <c r="J5" s="147">
        <f>'Score Cards'!R174</f>
        <v>7</v>
      </c>
      <c r="K5" s="147">
        <f>'Score Cards'!S174</f>
        <v>6</v>
      </c>
      <c r="L5" s="147">
        <f>'Score Cards'!T174</f>
        <v>3</v>
      </c>
      <c r="M5" s="147">
        <f>'Score Cards'!U174</f>
        <v>6</v>
      </c>
      <c r="N5" s="147">
        <f>'Score Cards'!V174</f>
        <v>7</v>
      </c>
      <c r="O5" s="147">
        <f>'Score Cards'!W174</f>
        <v>5</v>
      </c>
      <c r="P5" s="147">
        <f>'Score Cards'!X174</f>
        <v>6</v>
      </c>
      <c r="Q5" s="147">
        <f>'Score Cards'!Y174</f>
        <v>5</v>
      </c>
      <c r="R5" s="147">
        <f>'Score Cards'!Z174</f>
        <v>5</v>
      </c>
      <c r="S5" s="147">
        <f>'Score Cards'!AA174</f>
        <v>6</v>
      </c>
      <c r="T5" s="32"/>
      <c r="U5" s="32"/>
    </row>
    <row r="6" spans="1:21" x14ac:dyDescent="0.25">
      <c r="A6" s="145" t="s">
        <v>43</v>
      </c>
      <c r="B6" s="147">
        <f>'Score Cards'!J178</f>
        <v>6</v>
      </c>
      <c r="C6" s="147">
        <f>'Score Cards'!K178</f>
        <v>5</v>
      </c>
      <c r="D6" s="147">
        <f>'Score Cards'!L178</f>
        <v>6</v>
      </c>
      <c r="E6" s="147">
        <f>'Score Cards'!M178</f>
        <v>6</v>
      </c>
      <c r="F6" s="147">
        <f>'Score Cards'!N178</f>
        <v>3</v>
      </c>
      <c r="G6" s="147">
        <f>'Score Cards'!O178</f>
        <v>6</v>
      </c>
      <c r="H6" s="147">
        <f>'Score Cards'!P178</f>
        <v>5</v>
      </c>
      <c r="I6" s="147">
        <f>'Score Cards'!Q178</f>
        <v>4</v>
      </c>
      <c r="J6" s="147">
        <f>'Score Cards'!R178</f>
        <v>5</v>
      </c>
      <c r="K6" s="147">
        <f>'Score Cards'!S178</f>
        <v>8</v>
      </c>
      <c r="L6" s="147">
        <f>'Score Cards'!T178</f>
        <v>5</v>
      </c>
      <c r="M6" s="147">
        <f>'Score Cards'!U178</f>
        <v>3</v>
      </c>
      <c r="N6" s="147">
        <f>'Score Cards'!V178</f>
        <v>4</v>
      </c>
      <c r="O6" s="147">
        <f>'Score Cards'!W178</f>
        <v>5</v>
      </c>
      <c r="P6" s="147">
        <f>'Score Cards'!X178</f>
        <v>8</v>
      </c>
      <c r="Q6" s="147">
        <f>'Score Cards'!Y178</f>
        <v>5</v>
      </c>
      <c r="R6" s="147">
        <f>'Score Cards'!Z178</f>
        <v>5</v>
      </c>
      <c r="S6" s="147">
        <f>'Score Cards'!AA178</f>
        <v>4</v>
      </c>
      <c r="T6" s="32"/>
      <c r="U6" s="32"/>
    </row>
    <row r="7" spans="1:21" x14ac:dyDescent="0.25">
      <c r="B7" s="146"/>
      <c r="C7" s="146"/>
      <c r="T7" s="32"/>
      <c r="U7" s="32"/>
    </row>
    <row r="8" spans="1:21" ht="15.75" thickBot="1" x14ac:dyDescent="0.3">
      <c r="A8" s="1" t="s">
        <v>2</v>
      </c>
      <c r="B8" s="146">
        <v>1</v>
      </c>
      <c r="C8" s="146">
        <v>2</v>
      </c>
      <c r="D8" s="146">
        <v>3</v>
      </c>
      <c r="E8" s="146">
        <v>4</v>
      </c>
      <c r="F8" s="146">
        <v>5</v>
      </c>
      <c r="G8" s="146">
        <v>6</v>
      </c>
      <c r="H8" s="146">
        <v>7</v>
      </c>
      <c r="I8" s="146">
        <v>8</v>
      </c>
      <c r="J8" s="146">
        <v>9</v>
      </c>
      <c r="K8" s="146">
        <v>10</v>
      </c>
      <c r="L8" s="146">
        <v>11</v>
      </c>
      <c r="M8" s="146">
        <v>12</v>
      </c>
      <c r="N8" s="146">
        <v>13</v>
      </c>
      <c r="O8" s="146">
        <v>14</v>
      </c>
      <c r="P8" s="146">
        <v>15</v>
      </c>
      <c r="Q8" s="146">
        <v>16</v>
      </c>
      <c r="R8" s="146">
        <v>17</v>
      </c>
      <c r="S8" s="146">
        <v>18</v>
      </c>
      <c r="T8" s="32"/>
      <c r="U8" s="32"/>
    </row>
    <row r="9" spans="1:21" ht="15.75" thickBot="1" x14ac:dyDescent="0.3">
      <c r="A9" s="7" t="s">
        <v>40</v>
      </c>
      <c r="B9" s="148">
        <f>RANK(B3,B$3:B$6,12)</f>
        <v>1</v>
      </c>
      <c r="C9" s="148">
        <f t="shared" ref="C9:S9" si="0">RANK(C3,C$3:C$6,12)</f>
        <v>1</v>
      </c>
      <c r="D9" s="148">
        <f t="shared" si="0"/>
        <v>1</v>
      </c>
      <c r="E9" s="148">
        <f t="shared" si="0"/>
        <v>1</v>
      </c>
      <c r="F9" s="148">
        <f t="shared" si="0"/>
        <v>3</v>
      </c>
      <c r="G9" s="148">
        <f t="shared" si="0"/>
        <v>1</v>
      </c>
      <c r="H9" s="148">
        <f t="shared" si="0"/>
        <v>2</v>
      </c>
      <c r="I9" s="148">
        <f t="shared" si="0"/>
        <v>2</v>
      </c>
      <c r="J9" s="148">
        <f t="shared" si="0"/>
        <v>2</v>
      </c>
      <c r="K9" s="148">
        <f t="shared" si="0"/>
        <v>4</v>
      </c>
      <c r="L9" s="148">
        <f t="shared" si="0"/>
        <v>2</v>
      </c>
      <c r="M9" s="148">
        <f t="shared" si="0"/>
        <v>2</v>
      </c>
      <c r="N9" s="148">
        <f t="shared" si="0"/>
        <v>1</v>
      </c>
      <c r="O9" s="148">
        <f t="shared" si="0"/>
        <v>3</v>
      </c>
      <c r="P9" s="148">
        <f t="shared" si="0"/>
        <v>1</v>
      </c>
      <c r="Q9" s="148">
        <f t="shared" si="0"/>
        <v>1</v>
      </c>
      <c r="R9" s="148">
        <f t="shared" si="0"/>
        <v>4</v>
      </c>
      <c r="S9" s="148">
        <f t="shared" si="0"/>
        <v>2</v>
      </c>
      <c r="T9" s="32"/>
      <c r="U9" s="32"/>
    </row>
    <row r="10" spans="1:21" ht="15.75" thickBot="1" x14ac:dyDescent="0.3">
      <c r="A10" s="77" t="s">
        <v>41</v>
      </c>
      <c r="B10" s="148">
        <f t="shared" ref="B10:S12" si="1">RANK(B4,B$3:B$6,12)</f>
        <v>2</v>
      </c>
      <c r="C10" s="148">
        <f t="shared" si="1"/>
        <v>3</v>
      </c>
      <c r="D10" s="148">
        <f t="shared" si="1"/>
        <v>2</v>
      </c>
      <c r="E10" s="148">
        <f t="shared" si="1"/>
        <v>2</v>
      </c>
      <c r="F10" s="148">
        <f t="shared" si="1"/>
        <v>3</v>
      </c>
      <c r="G10" s="148">
        <f t="shared" si="1"/>
        <v>3</v>
      </c>
      <c r="H10" s="148">
        <f t="shared" si="1"/>
        <v>4</v>
      </c>
      <c r="I10" s="148">
        <f t="shared" si="1"/>
        <v>4</v>
      </c>
      <c r="J10" s="148">
        <f t="shared" si="1"/>
        <v>2</v>
      </c>
      <c r="K10" s="148">
        <f t="shared" si="1"/>
        <v>2</v>
      </c>
      <c r="L10" s="148">
        <f t="shared" si="1"/>
        <v>2</v>
      </c>
      <c r="M10" s="148">
        <f t="shared" si="1"/>
        <v>2</v>
      </c>
      <c r="N10" s="148">
        <f t="shared" si="1"/>
        <v>3</v>
      </c>
      <c r="O10" s="148">
        <f t="shared" si="1"/>
        <v>3</v>
      </c>
      <c r="P10" s="148">
        <f t="shared" si="1"/>
        <v>3</v>
      </c>
      <c r="Q10" s="148">
        <f t="shared" si="1"/>
        <v>1</v>
      </c>
      <c r="R10" s="148">
        <f t="shared" si="1"/>
        <v>1</v>
      </c>
      <c r="S10" s="148">
        <f t="shared" si="1"/>
        <v>2</v>
      </c>
      <c r="T10" s="32"/>
      <c r="U10" s="32"/>
    </row>
    <row r="11" spans="1:21" ht="15.75" thickBot="1" x14ac:dyDescent="0.3">
      <c r="A11" s="5" t="s">
        <v>42</v>
      </c>
      <c r="B11" s="148">
        <f t="shared" si="1"/>
        <v>4</v>
      </c>
      <c r="C11" s="148">
        <f t="shared" si="1"/>
        <v>1</v>
      </c>
      <c r="D11" s="148">
        <f t="shared" si="1"/>
        <v>4</v>
      </c>
      <c r="E11" s="148">
        <f t="shared" si="1"/>
        <v>4</v>
      </c>
      <c r="F11" s="148">
        <f t="shared" si="1"/>
        <v>1</v>
      </c>
      <c r="G11" s="148">
        <f t="shared" si="1"/>
        <v>3</v>
      </c>
      <c r="H11" s="148">
        <f t="shared" si="1"/>
        <v>1</v>
      </c>
      <c r="I11" s="148">
        <f t="shared" si="1"/>
        <v>2</v>
      </c>
      <c r="J11" s="148">
        <f t="shared" si="1"/>
        <v>2</v>
      </c>
      <c r="K11" s="148">
        <f t="shared" si="1"/>
        <v>1</v>
      </c>
      <c r="L11" s="148">
        <f t="shared" si="1"/>
        <v>1</v>
      </c>
      <c r="M11" s="148">
        <f t="shared" si="1"/>
        <v>4</v>
      </c>
      <c r="N11" s="148">
        <f t="shared" si="1"/>
        <v>4</v>
      </c>
      <c r="O11" s="148">
        <f t="shared" si="1"/>
        <v>1</v>
      </c>
      <c r="P11" s="148">
        <f t="shared" si="1"/>
        <v>2</v>
      </c>
      <c r="Q11" s="148">
        <f t="shared" si="1"/>
        <v>3</v>
      </c>
      <c r="R11" s="148">
        <f t="shared" si="1"/>
        <v>1</v>
      </c>
      <c r="S11" s="148">
        <f t="shared" si="1"/>
        <v>4</v>
      </c>
      <c r="T11" s="32"/>
      <c r="U11" s="32"/>
    </row>
    <row r="12" spans="1:21" x14ac:dyDescent="0.25">
      <c r="A12" s="145" t="s">
        <v>43</v>
      </c>
      <c r="B12" s="148">
        <f t="shared" si="1"/>
        <v>2</v>
      </c>
      <c r="C12" s="148">
        <f t="shared" si="1"/>
        <v>3</v>
      </c>
      <c r="D12" s="148">
        <f t="shared" si="1"/>
        <v>2</v>
      </c>
      <c r="E12" s="148">
        <f t="shared" si="1"/>
        <v>3</v>
      </c>
      <c r="F12" s="148">
        <f t="shared" si="1"/>
        <v>1</v>
      </c>
      <c r="G12" s="148">
        <f t="shared" si="1"/>
        <v>1</v>
      </c>
      <c r="H12" s="148">
        <f t="shared" si="1"/>
        <v>2</v>
      </c>
      <c r="I12" s="148">
        <f t="shared" si="1"/>
        <v>1</v>
      </c>
      <c r="J12" s="148">
        <f t="shared" si="1"/>
        <v>1</v>
      </c>
      <c r="K12" s="148">
        <f t="shared" si="1"/>
        <v>2</v>
      </c>
      <c r="L12" s="148">
        <f t="shared" si="1"/>
        <v>4</v>
      </c>
      <c r="M12" s="148">
        <f t="shared" si="1"/>
        <v>1</v>
      </c>
      <c r="N12" s="148">
        <f t="shared" si="1"/>
        <v>1</v>
      </c>
      <c r="O12" s="148">
        <f t="shared" si="1"/>
        <v>1</v>
      </c>
      <c r="P12" s="148">
        <f t="shared" si="1"/>
        <v>3</v>
      </c>
      <c r="Q12" s="148">
        <f t="shared" si="1"/>
        <v>3</v>
      </c>
      <c r="R12" s="148">
        <f t="shared" si="1"/>
        <v>1</v>
      </c>
      <c r="S12" s="148">
        <f t="shared" si="1"/>
        <v>1</v>
      </c>
      <c r="T12" s="32"/>
      <c r="U12" s="32"/>
    </row>
    <row r="13" spans="1:21" x14ac:dyDescent="0.25">
      <c r="B13" s="146"/>
      <c r="T13" s="32"/>
      <c r="U13" s="32"/>
    </row>
    <row r="14" spans="1:21" ht="15.75" thickBot="1" x14ac:dyDescent="0.3">
      <c r="A14" t="s">
        <v>30</v>
      </c>
      <c r="B14" s="146">
        <v>1</v>
      </c>
      <c r="C14" s="146">
        <v>2</v>
      </c>
      <c r="D14" s="146">
        <v>3</v>
      </c>
      <c r="E14" s="146">
        <v>4</v>
      </c>
      <c r="F14" s="146">
        <v>5</v>
      </c>
      <c r="G14" s="146">
        <v>6</v>
      </c>
      <c r="H14" s="146">
        <v>7</v>
      </c>
      <c r="I14" s="146">
        <v>8</v>
      </c>
      <c r="J14" s="146">
        <v>9</v>
      </c>
      <c r="K14" s="146">
        <v>10</v>
      </c>
      <c r="L14" s="146">
        <v>11</v>
      </c>
      <c r="M14" s="146">
        <v>12</v>
      </c>
      <c r="N14" s="146">
        <v>13</v>
      </c>
      <c r="O14" s="146">
        <v>14</v>
      </c>
      <c r="P14" s="146">
        <v>15</v>
      </c>
      <c r="Q14" s="146">
        <v>16</v>
      </c>
      <c r="R14" s="146">
        <v>17</v>
      </c>
      <c r="S14" s="146">
        <v>18</v>
      </c>
      <c r="T14" s="32"/>
      <c r="U14" s="32"/>
    </row>
    <row r="15" spans="1:21" ht="15.75" thickBot="1" x14ac:dyDescent="0.3">
      <c r="A15" s="7" t="s">
        <v>40</v>
      </c>
      <c r="B15" s="149">
        <f>COUNTIF(B9:B12,1)</f>
        <v>1</v>
      </c>
      <c r="C15" s="149">
        <f>COUNTIF(C9:C12,1)</f>
        <v>2</v>
      </c>
      <c r="D15" s="149">
        <f t="shared" ref="D15:S15" si="2">COUNTIF(D9:D12,1)</f>
        <v>1</v>
      </c>
      <c r="E15" s="149">
        <f t="shared" si="2"/>
        <v>1</v>
      </c>
      <c r="F15" s="149">
        <f t="shared" si="2"/>
        <v>2</v>
      </c>
      <c r="G15" s="149">
        <f t="shared" si="2"/>
        <v>2</v>
      </c>
      <c r="H15" s="149">
        <f t="shared" si="2"/>
        <v>1</v>
      </c>
      <c r="I15" s="149">
        <f t="shared" si="2"/>
        <v>1</v>
      </c>
      <c r="J15" s="149">
        <f t="shared" si="2"/>
        <v>1</v>
      </c>
      <c r="K15" s="149">
        <f t="shared" si="2"/>
        <v>1</v>
      </c>
      <c r="L15" s="149">
        <f t="shared" si="2"/>
        <v>1</v>
      </c>
      <c r="M15" s="149">
        <f t="shared" si="2"/>
        <v>1</v>
      </c>
      <c r="N15" s="149">
        <f t="shared" si="2"/>
        <v>2</v>
      </c>
      <c r="O15" s="149">
        <f t="shared" si="2"/>
        <v>2</v>
      </c>
      <c r="P15" s="149">
        <f t="shared" si="2"/>
        <v>1</v>
      </c>
      <c r="Q15" s="149">
        <f t="shared" si="2"/>
        <v>2</v>
      </c>
      <c r="R15" s="149">
        <f t="shared" si="2"/>
        <v>3</v>
      </c>
      <c r="S15" s="149">
        <f t="shared" si="2"/>
        <v>1</v>
      </c>
      <c r="T15" s="32"/>
      <c r="U15" s="32"/>
    </row>
    <row r="16" spans="1:21" ht="15.75" thickBot="1" x14ac:dyDescent="0.3">
      <c r="A16" s="77" t="s">
        <v>41</v>
      </c>
      <c r="B16" s="149">
        <f>COUNTIF(B9:B12,2)</f>
        <v>2</v>
      </c>
      <c r="C16" s="149">
        <f t="shared" ref="C16:S16" si="3">COUNTIF(C9:C12,2)</f>
        <v>0</v>
      </c>
      <c r="D16" s="149">
        <f t="shared" si="3"/>
        <v>2</v>
      </c>
      <c r="E16" s="149">
        <f t="shared" si="3"/>
        <v>1</v>
      </c>
      <c r="F16" s="149">
        <f t="shared" si="3"/>
        <v>0</v>
      </c>
      <c r="G16" s="149">
        <f t="shared" si="3"/>
        <v>0</v>
      </c>
      <c r="H16" s="149">
        <f t="shared" si="3"/>
        <v>2</v>
      </c>
      <c r="I16" s="149">
        <f t="shared" si="3"/>
        <v>2</v>
      </c>
      <c r="J16" s="149">
        <f t="shared" si="3"/>
        <v>3</v>
      </c>
      <c r="K16" s="149">
        <f t="shared" si="3"/>
        <v>2</v>
      </c>
      <c r="L16" s="149">
        <f t="shared" si="3"/>
        <v>2</v>
      </c>
      <c r="M16" s="149">
        <f t="shared" si="3"/>
        <v>2</v>
      </c>
      <c r="N16" s="149">
        <f t="shared" si="3"/>
        <v>0</v>
      </c>
      <c r="O16" s="149">
        <f t="shared" si="3"/>
        <v>0</v>
      </c>
      <c r="P16" s="149">
        <f t="shared" si="3"/>
        <v>1</v>
      </c>
      <c r="Q16" s="149">
        <f t="shared" si="3"/>
        <v>0</v>
      </c>
      <c r="R16" s="149">
        <f t="shared" si="3"/>
        <v>0</v>
      </c>
      <c r="S16" s="149">
        <f t="shared" si="3"/>
        <v>2</v>
      </c>
      <c r="T16" s="32"/>
      <c r="U16" s="32"/>
    </row>
    <row r="17" spans="1:21" ht="15.75" thickBot="1" x14ac:dyDescent="0.3">
      <c r="A17" s="5" t="s">
        <v>42</v>
      </c>
      <c r="B17" s="149">
        <f>COUNTIF(B9:B12,3)</f>
        <v>0</v>
      </c>
      <c r="C17" s="149">
        <f t="shared" ref="C17:S17" si="4">COUNTIF(C9:C12,3)</f>
        <v>2</v>
      </c>
      <c r="D17" s="149">
        <f t="shared" si="4"/>
        <v>0</v>
      </c>
      <c r="E17" s="149">
        <f t="shared" si="4"/>
        <v>1</v>
      </c>
      <c r="F17" s="149">
        <f t="shared" si="4"/>
        <v>2</v>
      </c>
      <c r="G17" s="149">
        <f t="shared" si="4"/>
        <v>2</v>
      </c>
      <c r="H17" s="149">
        <f t="shared" si="4"/>
        <v>0</v>
      </c>
      <c r="I17" s="149">
        <f t="shared" si="4"/>
        <v>0</v>
      </c>
      <c r="J17" s="149">
        <f t="shared" si="4"/>
        <v>0</v>
      </c>
      <c r="K17" s="149">
        <f t="shared" si="4"/>
        <v>0</v>
      </c>
      <c r="L17" s="149">
        <f t="shared" si="4"/>
        <v>0</v>
      </c>
      <c r="M17" s="149">
        <f t="shared" si="4"/>
        <v>0</v>
      </c>
      <c r="N17" s="149">
        <f t="shared" si="4"/>
        <v>1</v>
      </c>
      <c r="O17" s="149">
        <f t="shared" si="4"/>
        <v>2</v>
      </c>
      <c r="P17" s="149">
        <f t="shared" si="4"/>
        <v>2</v>
      </c>
      <c r="Q17" s="149">
        <f t="shared" si="4"/>
        <v>2</v>
      </c>
      <c r="R17" s="149">
        <f t="shared" si="4"/>
        <v>0</v>
      </c>
      <c r="S17" s="149">
        <f t="shared" si="4"/>
        <v>0</v>
      </c>
      <c r="T17" s="32"/>
      <c r="U17" s="32"/>
    </row>
    <row r="18" spans="1:21" x14ac:dyDescent="0.25">
      <c r="A18" s="145" t="s">
        <v>43</v>
      </c>
      <c r="B18" s="149">
        <f>COUNTIF(B9:B12,4)</f>
        <v>1</v>
      </c>
      <c r="C18" s="149">
        <f t="shared" ref="C18:S18" si="5">COUNTIF(C9:C12,4)</f>
        <v>0</v>
      </c>
      <c r="D18" s="149">
        <f t="shared" si="5"/>
        <v>1</v>
      </c>
      <c r="E18" s="149">
        <f t="shared" si="5"/>
        <v>1</v>
      </c>
      <c r="F18" s="149">
        <f t="shared" si="5"/>
        <v>0</v>
      </c>
      <c r="G18" s="149">
        <f t="shared" si="5"/>
        <v>0</v>
      </c>
      <c r="H18" s="149">
        <f t="shared" si="5"/>
        <v>1</v>
      </c>
      <c r="I18" s="149">
        <f t="shared" si="5"/>
        <v>1</v>
      </c>
      <c r="J18" s="149">
        <f t="shared" si="5"/>
        <v>0</v>
      </c>
      <c r="K18" s="149">
        <f t="shared" si="5"/>
        <v>1</v>
      </c>
      <c r="L18" s="149">
        <f t="shared" si="5"/>
        <v>1</v>
      </c>
      <c r="M18" s="149">
        <f t="shared" si="5"/>
        <v>1</v>
      </c>
      <c r="N18" s="149">
        <f t="shared" si="5"/>
        <v>1</v>
      </c>
      <c r="O18" s="149">
        <f t="shared" si="5"/>
        <v>0</v>
      </c>
      <c r="P18" s="149">
        <f t="shared" si="5"/>
        <v>0</v>
      </c>
      <c r="Q18" s="149">
        <f t="shared" si="5"/>
        <v>0</v>
      </c>
      <c r="R18" s="149">
        <f t="shared" si="5"/>
        <v>1</v>
      </c>
      <c r="S18" s="149">
        <f t="shared" si="5"/>
        <v>1</v>
      </c>
      <c r="T18" s="32"/>
      <c r="U18" s="32"/>
    </row>
    <row r="19" spans="1:21" x14ac:dyDescent="0.25">
      <c r="B19" s="146"/>
      <c r="T19" s="32"/>
      <c r="U19" s="32"/>
    </row>
    <row r="20" spans="1:21" x14ac:dyDescent="0.25">
      <c r="A20" s="12" t="s">
        <v>23</v>
      </c>
      <c r="B20" s="146">
        <f>MIN(B3:B6)</f>
        <v>4</v>
      </c>
      <c r="C20" s="146">
        <f t="shared" ref="C20:S20" si="6">MIN(C3:C6)</f>
        <v>4</v>
      </c>
      <c r="D20" s="146">
        <f t="shared" si="6"/>
        <v>5</v>
      </c>
      <c r="E20" s="146">
        <f t="shared" si="6"/>
        <v>4</v>
      </c>
      <c r="F20" s="146">
        <f t="shared" si="6"/>
        <v>3</v>
      </c>
      <c r="G20" s="146">
        <f t="shared" si="6"/>
        <v>6</v>
      </c>
      <c r="H20" s="146">
        <f t="shared" si="6"/>
        <v>4</v>
      </c>
      <c r="I20" s="146">
        <f t="shared" si="6"/>
        <v>4</v>
      </c>
      <c r="J20" s="146">
        <f t="shared" si="6"/>
        <v>5</v>
      </c>
      <c r="K20" s="146">
        <f t="shared" si="6"/>
        <v>6</v>
      </c>
      <c r="L20" s="146">
        <f t="shared" si="6"/>
        <v>3</v>
      </c>
      <c r="M20" s="146">
        <f t="shared" si="6"/>
        <v>3</v>
      </c>
      <c r="N20" s="146">
        <f t="shared" si="6"/>
        <v>4</v>
      </c>
      <c r="O20" s="146">
        <f t="shared" si="6"/>
        <v>5</v>
      </c>
      <c r="P20" s="146">
        <f t="shared" si="6"/>
        <v>5</v>
      </c>
      <c r="Q20" s="146">
        <f t="shared" si="6"/>
        <v>4</v>
      </c>
      <c r="R20" s="146">
        <f t="shared" si="6"/>
        <v>5</v>
      </c>
      <c r="S20" s="146">
        <f t="shared" si="6"/>
        <v>4</v>
      </c>
      <c r="T20" s="32"/>
      <c r="U20" s="32"/>
    </row>
    <row r="21" spans="1:21" x14ac:dyDescent="0.25">
      <c r="A21" s="12" t="s">
        <v>24</v>
      </c>
      <c r="B21" s="150">
        <f>MAX(B3:B6)</f>
        <v>9</v>
      </c>
      <c r="C21" s="150">
        <f t="shared" ref="C21:S21" si="7">MAX(C3:C6)</f>
        <v>5</v>
      </c>
      <c r="D21" s="150">
        <f t="shared" si="7"/>
        <v>7</v>
      </c>
      <c r="E21" s="150">
        <f t="shared" si="7"/>
        <v>7</v>
      </c>
      <c r="F21" s="150">
        <f t="shared" si="7"/>
        <v>4</v>
      </c>
      <c r="G21" s="150">
        <f t="shared" si="7"/>
        <v>7</v>
      </c>
      <c r="H21" s="150">
        <f t="shared" si="7"/>
        <v>6</v>
      </c>
      <c r="I21" s="150">
        <f t="shared" si="7"/>
        <v>7</v>
      </c>
      <c r="J21" s="150">
        <f t="shared" si="7"/>
        <v>7</v>
      </c>
      <c r="K21" s="150">
        <f t="shared" si="7"/>
        <v>9</v>
      </c>
      <c r="L21" s="150">
        <f t="shared" si="7"/>
        <v>5</v>
      </c>
      <c r="M21" s="150">
        <f t="shared" si="7"/>
        <v>6</v>
      </c>
      <c r="N21" s="150">
        <f t="shared" si="7"/>
        <v>7</v>
      </c>
      <c r="O21" s="150">
        <f t="shared" si="7"/>
        <v>6</v>
      </c>
      <c r="P21" s="150">
        <f t="shared" si="7"/>
        <v>8</v>
      </c>
      <c r="Q21" s="150">
        <f t="shared" si="7"/>
        <v>5</v>
      </c>
      <c r="R21" s="150">
        <f t="shared" si="7"/>
        <v>9</v>
      </c>
      <c r="S21" s="150">
        <f t="shared" si="7"/>
        <v>6</v>
      </c>
      <c r="T21" s="32"/>
      <c r="U21" s="32"/>
    </row>
    <row r="22" spans="1:21" x14ac:dyDescent="0.25">
      <c r="A22" s="54" t="s">
        <v>25</v>
      </c>
      <c r="B22" s="146">
        <f>ABS(B20-B21)</f>
        <v>5</v>
      </c>
      <c r="C22" s="146">
        <f t="shared" ref="C22:S22" si="8">ABS(C20-C21)</f>
        <v>1</v>
      </c>
      <c r="D22" s="146">
        <f t="shared" si="8"/>
        <v>2</v>
      </c>
      <c r="E22" s="146">
        <f t="shared" si="8"/>
        <v>3</v>
      </c>
      <c r="F22" s="146">
        <f t="shared" si="8"/>
        <v>1</v>
      </c>
      <c r="G22" s="146">
        <f t="shared" si="8"/>
        <v>1</v>
      </c>
      <c r="H22" s="146">
        <f t="shared" si="8"/>
        <v>2</v>
      </c>
      <c r="I22" s="146">
        <f t="shared" si="8"/>
        <v>3</v>
      </c>
      <c r="J22" s="146">
        <f t="shared" si="8"/>
        <v>2</v>
      </c>
      <c r="K22" s="146">
        <f t="shared" si="8"/>
        <v>3</v>
      </c>
      <c r="L22" s="146">
        <f t="shared" si="8"/>
        <v>2</v>
      </c>
      <c r="M22" s="146">
        <f t="shared" si="8"/>
        <v>3</v>
      </c>
      <c r="N22" s="146">
        <f t="shared" si="8"/>
        <v>3</v>
      </c>
      <c r="O22" s="146">
        <f t="shared" si="8"/>
        <v>1</v>
      </c>
      <c r="P22" s="146">
        <f t="shared" si="8"/>
        <v>3</v>
      </c>
      <c r="Q22" s="146">
        <f t="shared" si="8"/>
        <v>1</v>
      </c>
      <c r="R22" s="146">
        <f t="shared" si="8"/>
        <v>4</v>
      </c>
      <c r="S22" s="146">
        <f t="shared" si="8"/>
        <v>2</v>
      </c>
    </row>
    <row r="23" spans="1:21" x14ac:dyDescent="0.25">
      <c r="B23" s="146"/>
    </row>
    <row r="24" spans="1:21" ht="15.75" thickBot="1" x14ac:dyDescent="0.3">
      <c r="A24" t="s">
        <v>26</v>
      </c>
      <c r="B24" s="146">
        <v>1</v>
      </c>
      <c r="C24" s="146">
        <v>2</v>
      </c>
      <c r="D24" s="146">
        <v>3</v>
      </c>
      <c r="E24" s="146">
        <v>4</v>
      </c>
      <c r="F24" s="146">
        <v>5</v>
      </c>
      <c r="G24" s="146">
        <v>6</v>
      </c>
      <c r="H24" s="146">
        <v>7</v>
      </c>
      <c r="I24" s="146">
        <v>8</v>
      </c>
      <c r="J24" s="146">
        <v>9</v>
      </c>
      <c r="K24" s="146">
        <v>10</v>
      </c>
      <c r="L24" s="146">
        <v>11</v>
      </c>
      <c r="M24" s="146">
        <v>12</v>
      </c>
      <c r="N24" s="146">
        <v>13</v>
      </c>
      <c r="O24" s="146">
        <v>14</v>
      </c>
      <c r="P24" s="146">
        <v>15</v>
      </c>
      <c r="Q24" s="146">
        <v>16</v>
      </c>
      <c r="R24" s="146">
        <v>17</v>
      </c>
      <c r="S24" s="146">
        <v>18</v>
      </c>
    </row>
    <row r="25" spans="1:21" ht="15.75" thickBot="1" x14ac:dyDescent="0.3">
      <c r="A25" s="7" t="s">
        <v>40</v>
      </c>
      <c r="B25" s="149">
        <f>IF(AND(B9=1,B$15=1),6,IF(AND(B9=1,B$15=2,B$17=2,B$22&gt;1),5,IF(AND(B9=1,B$15=2,B$17=2,B$22=1),4,IF(AND(B9=1,B$15=2,B$17=1),5,IF(AND(B9=1,B$15=3),4,IF(AND(B9=1,B$15=4),3,IF(AND(B9=2,B$16=1),4,IF(AND(B9=2,B$16=2),3,IF(AND(B9=2,B$16=3),2,IF(AND(B9=3,B$17=1),2,IF(AND(B9=3,B$17=2,B$22=1),2,IF(AND(B9=3,B$17=2,B$22&gt;1),1,0))))))))))))</f>
        <v>6</v>
      </c>
      <c r="C25" s="149">
        <f t="shared" ref="C25:S25" si="9">IF(AND(C9=1,C$15=1),6,IF(AND(C9=1,C$15=2,C$17=2,C$22&gt;1),5,IF(AND(C9=1,C$15=2,C$17=2,C$22=1),4,IF(AND(C9=1,C$15=2,C$17=1),5,IF(AND(C9=1,C$15=3),4,IF(AND(C9=1,C$15=4),3,IF(AND(C9=2,C$16=1),4,IF(AND(C9=2,C$16=2),3,IF(AND(C9=2,C$16=3),2,IF(AND(C9=3,C$17=1),2,IF(AND(C9=3,C$17=2,C$22=1),2,IF(AND(C9=3,C$17=2,C$22&gt;1),1,0))))))))))))</f>
        <v>4</v>
      </c>
      <c r="D25" s="149">
        <f t="shared" si="9"/>
        <v>6</v>
      </c>
      <c r="E25" s="149">
        <f t="shared" si="9"/>
        <v>6</v>
      </c>
      <c r="F25" s="149">
        <f t="shared" si="9"/>
        <v>2</v>
      </c>
      <c r="G25" s="149">
        <f t="shared" si="9"/>
        <v>4</v>
      </c>
      <c r="H25" s="149">
        <f t="shared" si="9"/>
        <v>3</v>
      </c>
      <c r="I25" s="149">
        <f t="shared" si="9"/>
        <v>3</v>
      </c>
      <c r="J25" s="149">
        <f t="shared" si="9"/>
        <v>2</v>
      </c>
      <c r="K25" s="149">
        <f t="shared" si="9"/>
        <v>0</v>
      </c>
      <c r="L25" s="149">
        <f t="shared" si="9"/>
        <v>3</v>
      </c>
      <c r="M25" s="149">
        <f t="shared" si="9"/>
        <v>3</v>
      </c>
      <c r="N25" s="149">
        <f t="shared" si="9"/>
        <v>5</v>
      </c>
      <c r="O25" s="149">
        <f t="shared" si="9"/>
        <v>2</v>
      </c>
      <c r="P25" s="149">
        <f t="shared" si="9"/>
        <v>6</v>
      </c>
      <c r="Q25" s="149">
        <f t="shared" si="9"/>
        <v>4</v>
      </c>
      <c r="R25" s="149">
        <f t="shared" si="9"/>
        <v>0</v>
      </c>
      <c r="S25" s="149">
        <f t="shared" si="9"/>
        <v>3</v>
      </c>
    </row>
    <row r="26" spans="1:21" ht="15.75" thickBot="1" x14ac:dyDescent="0.3">
      <c r="A26" s="77" t="s">
        <v>41</v>
      </c>
      <c r="B26" s="149">
        <f t="shared" ref="B26:S28" si="10">IF(AND(B10=1,B$15=1),6,IF(AND(B10=1,B$15=2,B$17=2,B$22&gt;1),5,IF(AND(B10=1,B$15=2,B$17=2,B$22=1),4,IF(AND(B10=1,B$15=2,B$17=1),5,IF(AND(B10=1,B$15=3),4,IF(AND(B10=1,B$15=4),3,IF(AND(B10=2,B$16=1),4,IF(AND(B10=2,B$16=2),3,IF(AND(B10=2,B$16=3),2,IF(AND(B10=3,B$17=1),2,IF(AND(B10=3,B$17=2,B$22=1),2,IF(AND(B10=3,B$17=2,B$22&gt;1),1,0))))))))))))</f>
        <v>3</v>
      </c>
      <c r="C26" s="149">
        <f t="shared" si="10"/>
        <v>2</v>
      </c>
      <c r="D26" s="149">
        <f t="shared" si="10"/>
        <v>3</v>
      </c>
      <c r="E26" s="149">
        <f t="shared" si="10"/>
        <v>4</v>
      </c>
      <c r="F26" s="149">
        <f t="shared" si="10"/>
        <v>2</v>
      </c>
      <c r="G26" s="149">
        <f t="shared" si="10"/>
        <v>2</v>
      </c>
      <c r="H26" s="149">
        <f t="shared" si="10"/>
        <v>0</v>
      </c>
      <c r="I26" s="149">
        <f t="shared" si="10"/>
        <v>0</v>
      </c>
      <c r="J26" s="149">
        <f t="shared" si="10"/>
        <v>2</v>
      </c>
      <c r="K26" s="149">
        <f t="shared" si="10"/>
        <v>3</v>
      </c>
      <c r="L26" s="149">
        <f t="shared" si="10"/>
        <v>3</v>
      </c>
      <c r="M26" s="149">
        <f t="shared" si="10"/>
        <v>3</v>
      </c>
      <c r="N26" s="149">
        <f t="shared" si="10"/>
        <v>2</v>
      </c>
      <c r="O26" s="149">
        <f t="shared" si="10"/>
        <v>2</v>
      </c>
      <c r="P26" s="149">
        <f t="shared" si="10"/>
        <v>1</v>
      </c>
      <c r="Q26" s="149">
        <f t="shared" si="10"/>
        <v>4</v>
      </c>
      <c r="R26" s="149">
        <f t="shared" si="10"/>
        <v>4</v>
      </c>
      <c r="S26" s="149">
        <f t="shared" si="10"/>
        <v>3</v>
      </c>
    </row>
    <row r="27" spans="1:21" ht="15.75" thickBot="1" x14ac:dyDescent="0.3">
      <c r="A27" s="5" t="s">
        <v>42</v>
      </c>
      <c r="B27" s="149">
        <f t="shared" si="10"/>
        <v>0</v>
      </c>
      <c r="C27" s="149">
        <f t="shared" si="10"/>
        <v>4</v>
      </c>
      <c r="D27" s="149">
        <f t="shared" si="10"/>
        <v>0</v>
      </c>
      <c r="E27" s="149">
        <f t="shared" si="10"/>
        <v>0</v>
      </c>
      <c r="F27" s="149">
        <f t="shared" si="10"/>
        <v>4</v>
      </c>
      <c r="G27" s="149">
        <f t="shared" si="10"/>
        <v>2</v>
      </c>
      <c r="H27" s="149">
        <f t="shared" si="10"/>
        <v>6</v>
      </c>
      <c r="I27" s="149">
        <f t="shared" si="10"/>
        <v>3</v>
      </c>
      <c r="J27" s="149">
        <f t="shared" si="10"/>
        <v>2</v>
      </c>
      <c r="K27" s="149">
        <f t="shared" si="10"/>
        <v>6</v>
      </c>
      <c r="L27" s="149">
        <f t="shared" si="10"/>
        <v>6</v>
      </c>
      <c r="M27" s="149">
        <f t="shared" si="10"/>
        <v>0</v>
      </c>
      <c r="N27" s="149">
        <f t="shared" si="10"/>
        <v>0</v>
      </c>
      <c r="O27" s="149">
        <f t="shared" si="10"/>
        <v>4</v>
      </c>
      <c r="P27" s="149">
        <f t="shared" si="10"/>
        <v>4</v>
      </c>
      <c r="Q27" s="149">
        <f t="shared" si="10"/>
        <v>2</v>
      </c>
      <c r="R27" s="149">
        <f t="shared" si="10"/>
        <v>4</v>
      </c>
      <c r="S27" s="149">
        <f t="shared" si="10"/>
        <v>0</v>
      </c>
    </row>
    <row r="28" spans="1:21" x14ac:dyDescent="0.25">
      <c r="A28" s="145" t="s">
        <v>43</v>
      </c>
      <c r="B28" s="149">
        <f t="shared" si="10"/>
        <v>3</v>
      </c>
      <c r="C28" s="149">
        <f t="shared" si="10"/>
        <v>2</v>
      </c>
      <c r="D28" s="149">
        <f t="shared" si="10"/>
        <v>3</v>
      </c>
      <c r="E28" s="149">
        <f t="shared" si="10"/>
        <v>2</v>
      </c>
      <c r="F28" s="149">
        <f t="shared" si="10"/>
        <v>4</v>
      </c>
      <c r="G28" s="149">
        <f t="shared" si="10"/>
        <v>4</v>
      </c>
      <c r="H28" s="149">
        <f t="shared" si="10"/>
        <v>3</v>
      </c>
      <c r="I28" s="149">
        <f t="shared" si="10"/>
        <v>6</v>
      </c>
      <c r="J28" s="149">
        <f t="shared" si="10"/>
        <v>6</v>
      </c>
      <c r="K28" s="149">
        <f t="shared" si="10"/>
        <v>3</v>
      </c>
      <c r="L28" s="149">
        <f t="shared" si="10"/>
        <v>0</v>
      </c>
      <c r="M28" s="149">
        <f t="shared" si="10"/>
        <v>6</v>
      </c>
      <c r="N28" s="149">
        <f t="shared" si="10"/>
        <v>5</v>
      </c>
      <c r="O28" s="149">
        <f t="shared" si="10"/>
        <v>4</v>
      </c>
      <c r="P28" s="149">
        <f t="shared" si="10"/>
        <v>1</v>
      </c>
      <c r="Q28" s="149">
        <f t="shared" si="10"/>
        <v>2</v>
      </c>
      <c r="R28" s="149">
        <f t="shared" si="10"/>
        <v>4</v>
      </c>
      <c r="S28" s="149">
        <f t="shared" si="10"/>
        <v>6</v>
      </c>
    </row>
    <row r="29" spans="1:21" x14ac:dyDescent="0.25">
      <c r="B29" s="146">
        <f>SUM(B25:B28)</f>
        <v>12</v>
      </c>
      <c r="C29" s="146">
        <f t="shared" ref="C29:S29" si="11">SUM(C25:C28)</f>
        <v>12</v>
      </c>
      <c r="D29" s="146">
        <f t="shared" si="11"/>
        <v>12</v>
      </c>
      <c r="E29" s="146">
        <f t="shared" si="11"/>
        <v>12</v>
      </c>
      <c r="F29" s="146">
        <f t="shared" si="11"/>
        <v>12</v>
      </c>
      <c r="G29" s="146">
        <f t="shared" si="11"/>
        <v>12</v>
      </c>
      <c r="H29" s="146">
        <f t="shared" si="11"/>
        <v>12</v>
      </c>
      <c r="I29" s="146">
        <f t="shared" si="11"/>
        <v>12</v>
      </c>
      <c r="J29" s="146">
        <f t="shared" si="11"/>
        <v>12</v>
      </c>
      <c r="K29" s="146">
        <f t="shared" si="11"/>
        <v>12</v>
      </c>
      <c r="L29" s="146">
        <f t="shared" si="11"/>
        <v>12</v>
      </c>
      <c r="M29" s="146">
        <f t="shared" si="11"/>
        <v>12</v>
      </c>
      <c r="N29" s="146">
        <f t="shared" si="11"/>
        <v>12</v>
      </c>
      <c r="O29" s="146">
        <f t="shared" si="11"/>
        <v>12</v>
      </c>
      <c r="P29" s="146">
        <f t="shared" si="11"/>
        <v>12</v>
      </c>
      <c r="Q29" s="146">
        <f t="shared" si="11"/>
        <v>12</v>
      </c>
      <c r="R29" s="146">
        <f t="shared" si="11"/>
        <v>12</v>
      </c>
      <c r="S29" s="146">
        <f t="shared" si="11"/>
        <v>12</v>
      </c>
    </row>
    <row r="31" spans="1:21" x14ac:dyDescent="0.25">
      <c r="B31" s="146"/>
      <c r="C31" s="146"/>
    </row>
  </sheetData>
  <sheetProtection sheet="1" objects="1" scenarios="1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S50"/>
  <sheetViews>
    <sheetView workbookViewId="0">
      <selection activeCell="AE27" sqref="AE27"/>
    </sheetView>
  </sheetViews>
  <sheetFormatPr baseColWidth="10" defaultRowHeight="15" x14ac:dyDescent="0.25"/>
  <cols>
    <col min="1" max="1" width="9.85546875" bestFit="1" customWidth="1"/>
    <col min="2" max="2" width="3" style="1" bestFit="1" customWidth="1"/>
    <col min="3" max="3" width="3.7109375" style="1" customWidth="1"/>
    <col min="4" max="22" width="3" customWidth="1"/>
    <col min="23" max="23" width="3.42578125" customWidth="1"/>
    <col min="24" max="24" width="3" customWidth="1"/>
    <col min="25" max="25" width="2.85546875" customWidth="1"/>
    <col min="26" max="26" width="3" customWidth="1"/>
    <col min="27" max="27" width="3.85546875" customWidth="1"/>
    <col min="28" max="33" width="3" customWidth="1"/>
    <col min="34" max="34" width="2.28515625" customWidth="1"/>
    <col min="35" max="39" width="3" customWidth="1"/>
    <col min="40" max="40" width="5" bestFit="1" customWidth="1"/>
    <col min="41" max="44" width="5" customWidth="1"/>
    <col min="45" max="45" width="6" style="1" customWidth="1"/>
    <col min="46" max="50" width="6" customWidth="1"/>
  </cols>
  <sheetData>
    <row r="1" spans="1:45" ht="27" thickBot="1" x14ac:dyDescent="0.3">
      <c r="A1" s="63" t="s">
        <v>3</v>
      </c>
      <c r="B1" s="64"/>
      <c r="C1" s="56"/>
      <c r="D1" s="268">
        <v>1</v>
      </c>
      <c r="E1" s="269"/>
      <c r="F1" s="65"/>
      <c r="G1" s="65"/>
      <c r="H1" s="268">
        <v>2</v>
      </c>
      <c r="I1" s="269"/>
      <c r="J1" s="65"/>
      <c r="K1" s="65"/>
      <c r="L1" s="268">
        <v>3</v>
      </c>
      <c r="M1" s="269"/>
      <c r="N1" s="65"/>
      <c r="O1" s="65"/>
      <c r="P1" s="268">
        <v>4</v>
      </c>
      <c r="Q1" s="269"/>
      <c r="R1" s="65"/>
      <c r="S1" s="65"/>
      <c r="T1" s="268">
        <v>5</v>
      </c>
      <c r="U1" s="269"/>
      <c r="V1" s="65"/>
      <c r="W1" s="65"/>
      <c r="X1" s="268">
        <v>6</v>
      </c>
      <c r="Y1" s="269"/>
      <c r="Z1" s="65"/>
      <c r="AA1" s="65"/>
      <c r="AB1" s="268">
        <v>7</v>
      </c>
      <c r="AC1" s="269"/>
      <c r="AD1" s="65"/>
      <c r="AE1" s="65"/>
      <c r="AF1" s="268">
        <v>8</v>
      </c>
      <c r="AG1" s="269"/>
      <c r="AH1" s="65"/>
      <c r="AI1" s="65"/>
      <c r="AJ1" s="268">
        <v>9</v>
      </c>
      <c r="AK1" s="269"/>
    </row>
    <row r="2" spans="1:45" ht="15.75" thickBot="1" x14ac:dyDescent="0.3">
      <c r="A2" s="1"/>
      <c r="D2" s="61"/>
      <c r="E2" s="62"/>
      <c r="H2" s="61"/>
      <c r="I2" s="62"/>
      <c r="L2" s="61"/>
      <c r="M2" s="62"/>
      <c r="P2" s="61"/>
      <c r="Q2" s="62"/>
      <c r="T2" s="61"/>
      <c r="U2" s="62"/>
      <c r="X2" s="61"/>
      <c r="Y2" s="62"/>
      <c r="AB2" s="61"/>
      <c r="AC2" s="62"/>
      <c r="AF2" t="s">
        <v>27</v>
      </c>
      <c r="AJ2" t="s">
        <v>28</v>
      </c>
      <c r="AN2" t="s">
        <v>29</v>
      </c>
    </row>
    <row r="3" spans="1:45" x14ac:dyDescent="0.25">
      <c r="D3" s="13">
        <v>1</v>
      </c>
      <c r="E3" s="14">
        <v>6</v>
      </c>
      <c r="H3" s="13">
        <v>1</v>
      </c>
      <c r="I3" s="14">
        <v>5</v>
      </c>
      <c r="L3" s="13">
        <v>1</v>
      </c>
      <c r="M3" s="14">
        <v>4</v>
      </c>
      <c r="P3" s="13">
        <v>1</v>
      </c>
      <c r="Q3" s="14">
        <v>3</v>
      </c>
      <c r="T3" s="13">
        <v>1</v>
      </c>
      <c r="U3" s="14">
        <v>6</v>
      </c>
      <c r="X3" s="13">
        <v>1</v>
      </c>
      <c r="Y3" s="14">
        <v>6</v>
      </c>
      <c r="AB3" s="13">
        <v>1</v>
      </c>
      <c r="AC3" s="14">
        <v>6</v>
      </c>
      <c r="AF3" s="13">
        <v>1</v>
      </c>
      <c r="AG3" s="14">
        <v>4</v>
      </c>
      <c r="AJ3" s="13">
        <v>1</v>
      </c>
      <c r="AK3" s="14">
        <v>5</v>
      </c>
      <c r="AN3" s="15" t="s">
        <v>4</v>
      </c>
      <c r="AO3" s="270" t="s">
        <v>5</v>
      </c>
      <c r="AP3" s="271"/>
      <c r="AQ3" s="28" t="s">
        <v>5</v>
      </c>
      <c r="AR3" s="28" t="s">
        <v>5</v>
      </c>
      <c r="AS3" s="28" t="s">
        <v>1</v>
      </c>
    </row>
    <row r="4" spans="1:45" x14ac:dyDescent="0.25">
      <c r="D4" s="16">
        <v>2</v>
      </c>
      <c r="E4" s="17">
        <v>4</v>
      </c>
      <c r="G4" s="1"/>
      <c r="H4" s="16">
        <v>1</v>
      </c>
      <c r="I4" s="17">
        <v>5</v>
      </c>
      <c r="K4" s="1"/>
      <c r="L4" s="16">
        <v>1</v>
      </c>
      <c r="M4" s="17">
        <v>4</v>
      </c>
      <c r="O4" s="1"/>
      <c r="P4" s="16">
        <v>1</v>
      </c>
      <c r="Q4" s="17">
        <v>3</v>
      </c>
      <c r="S4" s="1"/>
      <c r="T4" s="16">
        <v>2</v>
      </c>
      <c r="U4" s="17">
        <v>3</v>
      </c>
      <c r="W4" s="1"/>
      <c r="X4" s="16">
        <v>2</v>
      </c>
      <c r="Y4" s="17">
        <v>2</v>
      </c>
      <c r="AA4" s="1"/>
      <c r="AB4" s="16">
        <v>2</v>
      </c>
      <c r="AC4" s="17">
        <v>4</v>
      </c>
      <c r="AE4" s="1"/>
      <c r="AF4" s="16">
        <v>1</v>
      </c>
      <c r="AG4" s="17">
        <v>4</v>
      </c>
      <c r="AJ4" s="16">
        <v>1</v>
      </c>
      <c r="AK4" s="17">
        <v>5</v>
      </c>
      <c r="AN4" s="26">
        <v>1</v>
      </c>
      <c r="AO4" s="26" t="s">
        <v>6</v>
      </c>
      <c r="AP4" s="18">
        <v>1</v>
      </c>
      <c r="AQ4" s="18"/>
      <c r="AR4" s="48"/>
      <c r="AS4" s="19">
        <v>6</v>
      </c>
    </row>
    <row r="5" spans="1:45" x14ac:dyDescent="0.25">
      <c r="D5" s="16">
        <v>3</v>
      </c>
      <c r="E5" s="17">
        <v>2</v>
      </c>
      <c r="G5" s="1"/>
      <c r="H5" s="16">
        <v>3</v>
      </c>
      <c r="I5" s="17">
        <v>2</v>
      </c>
      <c r="K5" s="1"/>
      <c r="L5" s="16">
        <v>1</v>
      </c>
      <c r="M5" s="17">
        <v>4</v>
      </c>
      <c r="O5" s="1"/>
      <c r="P5" s="16">
        <v>1</v>
      </c>
      <c r="Q5" s="17">
        <v>3</v>
      </c>
      <c r="S5" s="1"/>
      <c r="T5" s="16">
        <v>2</v>
      </c>
      <c r="U5" s="17">
        <v>3</v>
      </c>
      <c r="W5" s="1"/>
      <c r="X5" s="16">
        <v>2</v>
      </c>
      <c r="Y5" s="17">
        <v>2</v>
      </c>
      <c r="AA5" s="1"/>
      <c r="AB5" s="16">
        <v>3</v>
      </c>
      <c r="AC5" s="17">
        <v>1</v>
      </c>
      <c r="AE5" s="1"/>
      <c r="AF5" s="16">
        <v>3</v>
      </c>
      <c r="AG5" s="17">
        <v>2</v>
      </c>
      <c r="AJ5" s="16">
        <v>3</v>
      </c>
      <c r="AK5" s="17">
        <v>1</v>
      </c>
      <c r="AN5" s="43"/>
      <c r="AO5" s="43"/>
      <c r="AP5" s="18">
        <v>2</v>
      </c>
      <c r="AQ5" s="51" t="s">
        <v>7</v>
      </c>
      <c r="AR5" s="52" t="s">
        <v>8</v>
      </c>
      <c r="AS5" s="50">
        <v>5</v>
      </c>
    </row>
    <row r="6" spans="1:45" ht="15.75" thickBot="1" x14ac:dyDescent="0.3">
      <c r="D6" s="21">
        <v>4</v>
      </c>
      <c r="E6" s="22">
        <v>0</v>
      </c>
      <c r="G6" s="1"/>
      <c r="H6" s="21">
        <v>4</v>
      </c>
      <c r="I6" s="22">
        <v>0</v>
      </c>
      <c r="K6" s="1"/>
      <c r="L6" s="21">
        <v>4</v>
      </c>
      <c r="M6" s="22">
        <v>0</v>
      </c>
      <c r="O6" s="1"/>
      <c r="P6" s="21">
        <v>1</v>
      </c>
      <c r="Q6" s="22">
        <v>3</v>
      </c>
      <c r="S6" s="1"/>
      <c r="T6" s="21">
        <v>4</v>
      </c>
      <c r="U6" s="22">
        <v>0</v>
      </c>
      <c r="W6" s="1"/>
      <c r="X6" s="21">
        <v>2</v>
      </c>
      <c r="Y6" s="22">
        <v>2</v>
      </c>
      <c r="AA6" s="1"/>
      <c r="AB6" s="21">
        <v>3</v>
      </c>
      <c r="AC6" s="22">
        <v>1</v>
      </c>
      <c r="AE6" s="1"/>
      <c r="AF6" s="21">
        <v>3</v>
      </c>
      <c r="AG6" s="22">
        <v>2</v>
      </c>
      <c r="AJ6" s="21">
        <v>3</v>
      </c>
      <c r="AK6" s="22">
        <v>1</v>
      </c>
      <c r="AN6" s="43"/>
      <c r="AO6" s="43"/>
      <c r="AP6" s="18">
        <v>2</v>
      </c>
      <c r="AQ6" s="20" t="s">
        <v>7</v>
      </c>
      <c r="AR6" s="15" t="s">
        <v>9</v>
      </c>
      <c r="AS6" s="19">
        <v>4</v>
      </c>
    </row>
    <row r="7" spans="1:45" x14ac:dyDescent="0.25">
      <c r="O7" s="1"/>
      <c r="AE7" s="1"/>
      <c r="AN7" s="43"/>
      <c r="AO7" s="43"/>
      <c r="AP7" s="18">
        <v>2</v>
      </c>
      <c r="AQ7" s="49" t="s">
        <v>10</v>
      </c>
      <c r="AR7" s="27"/>
      <c r="AS7" s="28">
        <v>5</v>
      </c>
    </row>
    <row r="8" spans="1:45" x14ac:dyDescent="0.25">
      <c r="AN8" s="43"/>
      <c r="AO8" s="43"/>
      <c r="AP8" s="18">
        <v>3</v>
      </c>
      <c r="AQ8" s="18"/>
      <c r="AR8" s="48"/>
      <c r="AS8" s="19">
        <v>4</v>
      </c>
    </row>
    <row r="9" spans="1:45" x14ac:dyDescent="0.25">
      <c r="A9" s="23" t="s">
        <v>11</v>
      </c>
      <c r="B9" s="24" t="s">
        <v>12</v>
      </c>
      <c r="C9" s="24"/>
      <c r="D9" s="23">
        <v>1</v>
      </c>
      <c r="E9" s="23">
        <v>6</v>
      </c>
      <c r="F9" s="23"/>
      <c r="G9" s="23"/>
      <c r="H9" s="23">
        <v>2</v>
      </c>
      <c r="I9" s="23">
        <v>5</v>
      </c>
      <c r="J9" s="23"/>
      <c r="K9" s="23"/>
      <c r="L9" s="23">
        <v>3</v>
      </c>
      <c r="M9" s="23">
        <v>4</v>
      </c>
      <c r="N9" s="23" t="s">
        <v>13</v>
      </c>
      <c r="O9" s="23"/>
      <c r="P9" s="23">
        <v>4</v>
      </c>
      <c r="Q9" s="23">
        <v>3</v>
      </c>
      <c r="R9" s="23"/>
      <c r="S9" s="23"/>
      <c r="T9" s="23">
        <v>1</v>
      </c>
      <c r="U9" s="23">
        <v>6</v>
      </c>
      <c r="V9" s="23"/>
      <c r="W9" s="23"/>
      <c r="X9" s="23">
        <v>1</v>
      </c>
      <c r="Y9" s="23">
        <v>6</v>
      </c>
      <c r="Z9" s="23"/>
      <c r="AA9" s="23"/>
      <c r="AB9" s="23">
        <v>1</v>
      </c>
      <c r="AC9" s="23">
        <v>6</v>
      </c>
      <c r="AD9" s="23"/>
      <c r="AE9" s="23"/>
      <c r="AF9" s="23">
        <v>2</v>
      </c>
      <c r="AG9" s="23">
        <v>4</v>
      </c>
      <c r="AH9" s="23"/>
      <c r="AI9" s="23"/>
      <c r="AJ9" s="23">
        <v>2</v>
      </c>
      <c r="AK9" s="23">
        <v>5</v>
      </c>
      <c r="AN9" s="44"/>
      <c r="AO9" s="44"/>
      <c r="AP9" s="25">
        <v>4</v>
      </c>
      <c r="AQ9" s="18"/>
      <c r="AR9" s="48"/>
      <c r="AS9" s="19">
        <v>3</v>
      </c>
    </row>
    <row r="10" spans="1:45" x14ac:dyDescent="0.25">
      <c r="A10" s="23"/>
      <c r="B10" s="24" t="s">
        <v>14</v>
      </c>
      <c r="C10" s="24"/>
      <c r="D10" s="23">
        <v>1</v>
      </c>
      <c r="E10" s="23">
        <v>4</v>
      </c>
      <c r="F10" s="23"/>
      <c r="G10" s="23"/>
      <c r="H10" s="23">
        <v>0</v>
      </c>
      <c r="I10" s="23"/>
      <c r="J10" s="23"/>
      <c r="K10" s="23"/>
      <c r="L10" s="23">
        <v>0</v>
      </c>
      <c r="M10" s="23"/>
      <c r="N10" s="23"/>
      <c r="O10" s="23"/>
      <c r="P10" s="23">
        <v>0</v>
      </c>
      <c r="Q10" s="23"/>
      <c r="R10" s="23"/>
      <c r="S10" s="23"/>
      <c r="T10" s="23">
        <v>2</v>
      </c>
      <c r="U10" s="23">
        <v>3</v>
      </c>
      <c r="V10" s="23"/>
      <c r="W10" s="23"/>
      <c r="X10" s="23">
        <v>3</v>
      </c>
      <c r="Y10" s="23">
        <v>2</v>
      </c>
      <c r="Z10" s="23"/>
      <c r="AA10" s="23"/>
      <c r="AB10" s="23">
        <v>1</v>
      </c>
      <c r="AC10" s="23">
        <v>4</v>
      </c>
      <c r="AD10" s="23"/>
      <c r="AE10" s="23"/>
      <c r="AF10" s="23">
        <v>0</v>
      </c>
      <c r="AG10" s="23"/>
      <c r="AH10" s="23"/>
      <c r="AI10" s="23"/>
      <c r="AJ10" s="23">
        <v>0</v>
      </c>
      <c r="AK10" s="23"/>
      <c r="AN10" s="26">
        <v>2</v>
      </c>
      <c r="AO10" s="26" t="s">
        <v>15</v>
      </c>
      <c r="AP10" s="18">
        <v>1</v>
      </c>
      <c r="AQ10" s="18"/>
      <c r="AR10" s="48"/>
      <c r="AS10" s="19">
        <v>4</v>
      </c>
    </row>
    <row r="11" spans="1:45" x14ac:dyDescent="0.25">
      <c r="A11" s="23"/>
      <c r="B11" s="24" t="s">
        <v>16</v>
      </c>
      <c r="C11" s="23"/>
      <c r="D11" s="23">
        <v>1</v>
      </c>
      <c r="E11" s="23">
        <v>2</v>
      </c>
      <c r="F11" s="23"/>
      <c r="G11" s="23"/>
      <c r="H11" s="23">
        <v>1</v>
      </c>
      <c r="I11" s="23">
        <v>2</v>
      </c>
      <c r="J11" s="23"/>
      <c r="K11" s="23"/>
      <c r="L11" s="23">
        <v>0</v>
      </c>
      <c r="M11" s="23"/>
      <c r="N11" s="23"/>
      <c r="O11" s="23"/>
      <c r="P11" s="23">
        <v>0</v>
      </c>
      <c r="Q11" s="23"/>
      <c r="R11" s="23"/>
      <c r="S11" s="23"/>
      <c r="T11" s="23">
        <v>0</v>
      </c>
      <c r="U11" s="23"/>
      <c r="V11" s="23"/>
      <c r="W11" s="23"/>
      <c r="X11" s="23">
        <v>0</v>
      </c>
      <c r="Y11" s="23"/>
      <c r="Z11" s="23"/>
      <c r="AA11" s="23"/>
      <c r="AB11" s="23">
        <v>2</v>
      </c>
      <c r="AC11" s="23">
        <v>1</v>
      </c>
      <c r="AD11" s="23"/>
      <c r="AE11" s="23"/>
      <c r="AF11" s="23">
        <v>2</v>
      </c>
      <c r="AG11" s="23">
        <v>2</v>
      </c>
      <c r="AH11" s="23"/>
      <c r="AI11" s="23"/>
      <c r="AJ11" s="23">
        <v>2</v>
      </c>
      <c r="AK11" s="23">
        <v>1</v>
      </c>
      <c r="AN11" s="43"/>
      <c r="AO11" s="43"/>
      <c r="AP11" s="18">
        <v>2</v>
      </c>
      <c r="AQ11" s="18"/>
      <c r="AR11" s="48"/>
      <c r="AS11" s="19">
        <v>3</v>
      </c>
    </row>
    <row r="12" spans="1:45" x14ac:dyDescent="0.25">
      <c r="A12" s="23"/>
      <c r="B12" s="24" t="s">
        <v>17</v>
      </c>
      <c r="C12" s="24"/>
      <c r="D12" s="23">
        <v>1</v>
      </c>
      <c r="E12" s="23">
        <v>0</v>
      </c>
      <c r="F12" s="23"/>
      <c r="G12" s="23"/>
      <c r="H12" s="23">
        <v>1</v>
      </c>
      <c r="I12" s="23">
        <v>0</v>
      </c>
      <c r="J12" s="23"/>
      <c r="K12" s="23"/>
      <c r="L12" s="23">
        <v>1</v>
      </c>
      <c r="M12" s="23">
        <v>0</v>
      </c>
      <c r="N12" s="23"/>
      <c r="O12" s="23"/>
      <c r="P12" s="23">
        <v>0</v>
      </c>
      <c r="Q12" s="23"/>
      <c r="R12" s="23"/>
      <c r="S12" s="23"/>
      <c r="T12" s="23">
        <v>1</v>
      </c>
      <c r="U12" s="23">
        <v>0</v>
      </c>
      <c r="V12" s="23"/>
      <c r="W12" s="23"/>
      <c r="X12" s="23">
        <v>0</v>
      </c>
      <c r="Y12" s="23"/>
      <c r="Z12" s="23"/>
      <c r="AA12" s="23"/>
      <c r="AB12" s="23">
        <v>0</v>
      </c>
      <c r="AC12" s="23"/>
      <c r="AD12" s="23"/>
      <c r="AE12" s="23"/>
      <c r="AF12" s="23">
        <v>0</v>
      </c>
      <c r="AG12" s="23"/>
      <c r="AH12" s="23"/>
      <c r="AI12" s="23"/>
      <c r="AJ12" s="23">
        <v>0</v>
      </c>
      <c r="AK12" s="23"/>
      <c r="AN12" s="44"/>
      <c r="AO12" s="44"/>
      <c r="AP12" s="25">
        <v>3</v>
      </c>
      <c r="AQ12" s="18"/>
      <c r="AR12" s="48"/>
      <c r="AS12" s="19">
        <v>2</v>
      </c>
    </row>
    <row r="13" spans="1:45" x14ac:dyDescent="0.25">
      <c r="AN13" s="26">
        <v>3</v>
      </c>
      <c r="AO13" s="25" t="s">
        <v>18</v>
      </c>
      <c r="AP13" s="18">
        <v>1</v>
      </c>
      <c r="AQ13" s="18"/>
      <c r="AR13" s="53"/>
      <c r="AS13" s="28">
        <v>2</v>
      </c>
    </row>
    <row r="14" spans="1:45" x14ac:dyDescent="0.25">
      <c r="AN14" s="43"/>
      <c r="AO14" s="45"/>
      <c r="AP14" s="18">
        <v>2</v>
      </c>
      <c r="AQ14" s="46" t="s">
        <v>9</v>
      </c>
      <c r="AR14" s="29"/>
      <c r="AS14" s="28">
        <v>2</v>
      </c>
    </row>
    <row r="15" spans="1:45" x14ac:dyDescent="0.25">
      <c r="AN15" s="44"/>
      <c r="AO15" s="45"/>
      <c r="AP15" s="25">
        <v>2</v>
      </c>
      <c r="AQ15" s="25" t="s">
        <v>8</v>
      </c>
      <c r="AR15" s="29"/>
      <c r="AS15" s="28">
        <v>1</v>
      </c>
    </row>
    <row r="16" spans="1:45" x14ac:dyDescent="0.25">
      <c r="AN16" s="18">
        <v>4</v>
      </c>
      <c r="AO16" s="47"/>
      <c r="AP16" s="48"/>
      <c r="AQ16" s="48"/>
      <c r="AR16" s="48"/>
      <c r="AS16" s="19">
        <v>0</v>
      </c>
    </row>
    <row r="19" spans="1:23" ht="15.75" thickBot="1" x14ac:dyDescent="0.3">
      <c r="A19" s="1" t="s">
        <v>0</v>
      </c>
      <c r="B19" s="1">
        <v>1</v>
      </c>
      <c r="C19" s="1">
        <v>2</v>
      </c>
      <c r="D19" s="1">
        <v>3</v>
      </c>
      <c r="E19" s="1">
        <v>4</v>
      </c>
      <c r="F19" s="1">
        <v>5</v>
      </c>
      <c r="G19" s="1">
        <v>6</v>
      </c>
      <c r="H19" s="1">
        <v>7</v>
      </c>
      <c r="I19" s="1">
        <v>8</v>
      </c>
      <c r="J19" s="1">
        <v>9</v>
      </c>
      <c r="K19" s="1">
        <v>10</v>
      </c>
      <c r="L19" s="1">
        <v>11</v>
      </c>
      <c r="M19" s="1">
        <v>12</v>
      </c>
      <c r="N19" s="1">
        <v>13</v>
      </c>
      <c r="O19" s="1">
        <v>14</v>
      </c>
      <c r="P19" s="1">
        <v>15</v>
      </c>
      <c r="Q19" s="1">
        <v>16</v>
      </c>
      <c r="R19" s="1">
        <v>17</v>
      </c>
      <c r="S19" s="1">
        <v>18</v>
      </c>
    </row>
    <row r="20" spans="1:23" ht="15.75" thickBot="1" x14ac:dyDescent="0.3">
      <c r="A20" s="3" t="s">
        <v>19</v>
      </c>
      <c r="B20" s="3">
        <v>7</v>
      </c>
      <c r="C20" s="2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1"/>
      <c r="T20" s="32"/>
      <c r="U20" s="32"/>
      <c r="V20" s="32"/>
      <c r="W20" s="32"/>
    </row>
    <row r="21" spans="1:23" ht="15.75" thickBot="1" x14ac:dyDescent="0.3">
      <c r="A21" s="5" t="s">
        <v>20</v>
      </c>
      <c r="B21" s="5">
        <v>4</v>
      </c>
      <c r="C21" s="4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4"/>
      <c r="T21" s="32"/>
      <c r="U21" s="32"/>
      <c r="V21" s="32"/>
      <c r="W21" s="32"/>
    </row>
    <row r="22" spans="1:23" ht="15.75" thickBot="1" x14ac:dyDescent="0.3">
      <c r="A22" s="7" t="s">
        <v>21</v>
      </c>
      <c r="B22" s="7">
        <v>3</v>
      </c>
      <c r="C22" s="6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6"/>
      <c r="T22" s="32"/>
      <c r="U22" s="32"/>
      <c r="V22" s="32"/>
      <c r="W22" s="32"/>
    </row>
    <row r="23" spans="1:23" x14ac:dyDescent="0.25">
      <c r="A23" s="9" t="s">
        <v>22</v>
      </c>
      <c r="B23" s="9">
        <v>5</v>
      </c>
      <c r="C23" s="8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8"/>
      <c r="T23" s="32"/>
      <c r="U23" s="32"/>
      <c r="V23" s="32"/>
      <c r="W23" s="32"/>
    </row>
    <row r="24" spans="1:23" x14ac:dyDescent="0.25">
      <c r="T24" s="32"/>
      <c r="U24" s="32"/>
      <c r="V24" s="32"/>
      <c r="W24" s="32"/>
    </row>
    <row r="25" spans="1:23" ht="15.75" thickBot="1" x14ac:dyDescent="0.3">
      <c r="A25" s="1" t="s">
        <v>2</v>
      </c>
      <c r="B25" s="1">
        <v>1</v>
      </c>
      <c r="C25" s="1">
        <v>2</v>
      </c>
      <c r="D25" s="1">
        <v>3</v>
      </c>
      <c r="E25" s="1">
        <v>4</v>
      </c>
      <c r="F25" s="1">
        <v>5</v>
      </c>
      <c r="G25" s="1">
        <v>6</v>
      </c>
      <c r="H25" s="1">
        <v>7</v>
      </c>
      <c r="I25" s="1">
        <v>8</v>
      </c>
      <c r="J25" s="1">
        <v>9</v>
      </c>
      <c r="K25" s="1">
        <v>10</v>
      </c>
      <c r="L25" s="1">
        <v>11</v>
      </c>
      <c r="M25" s="1">
        <v>12</v>
      </c>
      <c r="N25" s="1">
        <v>13</v>
      </c>
      <c r="O25" s="1">
        <v>14</v>
      </c>
      <c r="P25" s="1">
        <v>15</v>
      </c>
      <c r="Q25" s="1">
        <v>16</v>
      </c>
      <c r="R25" s="1">
        <v>17</v>
      </c>
      <c r="S25" s="1">
        <v>18</v>
      </c>
      <c r="T25" s="32"/>
      <c r="U25" s="32"/>
      <c r="V25" s="32"/>
      <c r="W25" s="32"/>
    </row>
    <row r="26" spans="1:23" ht="15.75" thickBot="1" x14ac:dyDescent="0.3">
      <c r="A26" s="3" t="s">
        <v>19</v>
      </c>
      <c r="B26" s="3">
        <f>RANK(B20,B$20:B$23,12)</f>
        <v>4</v>
      </c>
      <c r="C26" s="2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1"/>
      <c r="T26" s="32"/>
      <c r="U26" s="32"/>
      <c r="V26" s="32"/>
      <c r="W26" s="32"/>
    </row>
    <row r="27" spans="1:23" ht="15.75" thickBot="1" x14ac:dyDescent="0.3">
      <c r="A27" s="5" t="s">
        <v>20</v>
      </c>
      <c r="B27" s="5">
        <f>RANK(B21,B$20:B$23,12)</f>
        <v>2</v>
      </c>
      <c r="C27" s="4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4"/>
      <c r="T27" s="32"/>
      <c r="U27" s="32"/>
      <c r="V27" s="32"/>
      <c r="W27" s="32"/>
    </row>
    <row r="28" spans="1:23" ht="15.75" thickBot="1" x14ac:dyDescent="0.3">
      <c r="A28" s="7" t="s">
        <v>21</v>
      </c>
      <c r="B28" s="7">
        <f>RANK(B22,B$20:B$23,1)</f>
        <v>1</v>
      </c>
      <c r="C28" s="6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6"/>
      <c r="T28" s="32"/>
      <c r="U28" s="32"/>
      <c r="V28" s="32"/>
      <c r="W28" s="32"/>
    </row>
    <row r="29" spans="1:23" x14ac:dyDescent="0.25">
      <c r="A29" s="9" t="s">
        <v>22</v>
      </c>
      <c r="B29" s="9">
        <f>RANK(B23,B$20:B$23,1)</f>
        <v>3</v>
      </c>
      <c r="C29" s="8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8"/>
      <c r="T29" s="32"/>
      <c r="U29" s="32"/>
      <c r="V29" s="32"/>
      <c r="W29" s="32"/>
    </row>
    <row r="30" spans="1:23" x14ac:dyDescent="0.25">
      <c r="C30"/>
      <c r="T30" s="32"/>
      <c r="U30" s="32"/>
      <c r="V30" s="32"/>
      <c r="W30" s="32"/>
    </row>
    <row r="31" spans="1:23" ht="15.75" thickBot="1" x14ac:dyDescent="0.3">
      <c r="A31" t="s">
        <v>30</v>
      </c>
      <c r="B31" s="1">
        <v>1</v>
      </c>
      <c r="C31" s="1">
        <v>2</v>
      </c>
      <c r="D31" s="1">
        <v>3</v>
      </c>
      <c r="E31" s="1">
        <v>4</v>
      </c>
      <c r="F31" s="1">
        <v>5</v>
      </c>
      <c r="G31" s="1">
        <v>6</v>
      </c>
      <c r="H31" s="1">
        <v>7</v>
      </c>
      <c r="I31" s="1">
        <v>8</v>
      </c>
      <c r="J31" s="1">
        <v>9</v>
      </c>
      <c r="K31" s="1">
        <v>10</v>
      </c>
      <c r="L31" s="1">
        <v>11</v>
      </c>
      <c r="M31" s="1">
        <v>12</v>
      </c>
      <c r="N31" s="1">
        <v>13</v>
      </c>
      <c r="O31" s="1">
        <v>14</v>
      </c>
      <c r="P31" s="1">
        <v>15</v>
      </c>
      <c r="Q31" s="1">
        <v>16</v>
      </c>
      <c r="R31" s="1">
        <v>17</v>
      </c>
      <c r="S31" s="1">
        <v>18</v>
      </c>
      <c r="T31" s="32"/>
      <c r="U31" s="32"/>
      <c r="V31" s="32"/>
      <c r="W31" s="32"/>
    </row>
    <row r="32" spans="1:23" ht="15.75" thickBot="1" x14ac:dyDescent="0.3">
      <c r="A32" s="39" t="s">
        <v>31</v>
      </c>
      <c r="B32" s="2">
        <f>COUNTIF(trou1,1)</f>
        <v>1</v>
      </c>
      <c r="C32" s="2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1"/>
      <c r="T32" s="32"/>
      <c r="U32" s="32"/>
      <c r="V32" s="32"/>
      <c r="W32" s="32"/>
    </row>
    <row r="33" spans="1:34" ht="15.75" thickBot="1" x14ac:dyDescent="0.3">
      <c r="A33" s="40" t="s">
        <v>32</v>
      </c>
      <c r="B33" s="4">
        <f>COUNTIF(trou1,2)</f>
        <v>1</v>
      </c>
      <c r="C33" s="4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4"/>
      <c r="T33" s="32"/>
      <c r="U33" s="32"/>
      <c r="V33" s="32"/>
      <c r="W33" s="32"/>
    </row>
    <row r="34" spans="1:34" ht="15.75" thickBot="1" x14ac:dyDescent="0.3">
      <c r="A34" s="41" t="s">
        <v>33</v>
      </c>
      <c r="B34" s="6">
        <f>COUNTIF(trou1,3)</f>
        <v>1</v>
      </c>
      <c r="C34" s="6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6"/>
      <c r="T34" s="32"/>
      <c r="U34" s="32"/>
      <c r="V34" s="32"/>
      <c r="W34" s="32"/>
    </row>
    <row r="35" spans="1:34" x14ac:dyDescent="0.25">
      <c r="A35" s="42" t="s">
        <v>34</v>
      </c>
      <c r="B35" s="8">
        <f>COUNTIF(trou1,4)</f>
        <v>1</v>
      </c>
      <c r="C35" s="8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8"/>
      <c r="T35" s="32"/>
      <c r="U35" s="32"/>
      <c r="V35" s="32"/>
      <c r="W35" s="32"/>
    </row>
    <row r="36" spans="1:34" x14ac:dyDescent="0.25">
      <c r="C36"/>
      <c r="T36" s="32"/>
      <c r="U36" s="32"/>
      <c r="V36" s="32"/>
      <c r="W36" s="32"/>
    </row>
    <row r="37" spans="1:34" x14ac:dyDescent="0.25">
      <c r="A37" s="12" t="s">
        <v>23</v>
      </c>
      <c r="B37" s="1">
        <f>MIN(B20:B23)</f>
        <v>3</v>
      </c>
      <c r="C37"/>
      <c r="T37" s="32"/>
      <c r="U37" s="32"/>
      <c r="V37" s="32"/>
      <c r="W37" s="32"/>
    </row>
    <row r="38" spans="1:34" x14ac:dyDescent="0.25">
      <c r="A38" s="12" t="s">
        <v>24</v>
      </c>
      <c r="B38" s="1">
        <f>MAX(B20:B23)</f>
        <v>7</v>
      </c>
      <c r="C38"/>
      <c r="T38" s="32"/>
      <c r="U38" s="32"/>
      <c r="V38" s="32"/>
      <c r="W38" s="32"/>
    </row>
    <row r="39" spans="1:34" x14ac:dyDescent="0.25">
      <c r="A39" s="54" t="s">
        <v>25</v>
      </c>
      <c r="B39" s="55">
        <f>ABS(B38-B37)</f>
        <v>4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</row>
    <row r="40" spans="1:34" x14ac:dyDescent="0.25">
      <c r="C40"/>
    </row>
    <row r="41" spans="1:34" ht="15.75" thickBot="1" x14ac:dyDescent="0.3">
      <c r="A41" t="s">
        <v>26</v>
      </c>
      <c r="B41" s="1">
        <v>1</v>
      </c>
      <c r="C41" s="1">
        <v>2</v>
      </c>
      <c r="D41" s="1">
        <v>3</v>
      </c>
      <c r="E41" s="1">
        <v>4</v>
      </c>
      <c r="F41" s="1">
        <v>5</v>
      </c>
      <c r="G41" s="1">
        <v>6</v>
      </c>
      <c r="H41" s="1">
        <v>7</v>
      </c>
      <c r="I41" s="1">
        <v>8</v>
      </c>
      <c r="J41" s="1">
        <v>9</v>
      </c>
      <c r="K41" s="1">
        <v>10</v>
      </c>
      <c r="L41" s="1">
        <v>11</v>
      </c>
      <c r="M41" s="1">
        <v>12</v>
      </c>
      <c r="N41" s="1">
        <v>13</v>
      </c>
      <c r="O41" s="1">
        <v>14</v>
      </c>
      <c r="P41" s="1">
        <v>15</v>
      </c>
      <c r="Q41" s="1">
        <v>16</v>
      </c>
      <c r="R41" s="1">
        <v>17</v>
      </c>
      <c r="S41" s="1">
        <v>18</v>
      </c>
    </row>
    <row r="42" spans="1:34" ht="15.75" thickBot="1" x14ac:dyDescent="0.3">
      <c r="A42" s="3" t="s">
        <v>19</v>
      </c>
      <c r="B42" s="2">
        <f>IF(AND(B26=1,B$32=1),6,IF(AND(B26=1,B$32=2,B$34=2,B$39&gt;1),5,IF(AND(B26=1,B$32=2,B$34=2,B$39=1),4,IF(AND(B26=1,B$32=2,B$34=1),5,IF(AND(B26=1,B$32=3),4,IF(AND(B26=1,B$32=4),3,IF(AND(B26=2,B$33=1),4,IF(AND(B26=2,B$33=2),3,IF(AND(B26=2,B$33=3),2,IF(AND(B26=3,B$34=1),2,IF(AND(B26=3,B$34=2,B$39=1),2,IF(AND(B26=3,B$34=2,B$39&gt;1),1,0))))))))))))</f>
        <v>0</v>
      </c>
      <c r="C42" s="2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1"/>
    </row>
    <row r="43" spans="1:34" ht="15.75" thickBot="1" x14ac:dyDescent="0.3">
      <c r="A43" s="5" t="s">
        <v>20</v>
      </c>
      <c r="B43" s="4">
        <f>IF(AND(B27=1,B$32=1),6,IF(AND(B27=1,B$32=2,B$34=2,B$39&gt;1),5,IF(AND(B27=1,B$32=2,B$34=2,B$39=1),4,IF(AND(B27=1,B$32=2,B$34=1),5,IF(AND(B27=1,B$32=3),4,IF(AND(B27=1,B$32=4),3,IF(AND(B27=2,B$33=1),4,IF(AND(B27=2,B$33=2),3,IF(AND(B27=2,B$33=3),2,IF(AND(B27=3,B$34=1),2,IF(AND(B27=3,B$34=2,B$39=1),2,IF(AND(B27=3,B$34=2,B$39&gt;1),1,0))))))))))))</f>
        <v>4</v>
      </c>
      <c r="C43" s="4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4"/>
    </row>
    <row r="44" spans="1:34" ht="15.75" thickBot="1" x14ac:dyDescent="0.3">
      <c r="A44" s="7" t="s">
        <v>21</v>
      </c>
      <c r="B44" s="6">
        <f>IF(AND(B28=1,B$32=1),6,IF(AND(B28=1,B$32=2,B$34=2,B$39&gt;1),5,IF(AND(B28=1,B$32=2,B$34=2,B$39=1),4,IF(AND(B28=1,B$32=2,B$34=1),5,IF(AND(B28=1,B$32=3),4,IF(AND(B28=1,B$32=4),3,IF(AND(B28=2,B$33=1),4,IF(AND(B28=2,B$33=2),3,IF(AND(B28=2,B$33=3),2,IF(AND(B28=3,B$34=1),2,IF(AND(B28=3,B$34=2,B$39=1),2,IF(AND(B28=3,B$34=2,B$39&gt;1),1,0))))))))))))</f>
        <v>6</v>
      </c>
      <c r="C44" s="6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6"/>
    </row>
    <row r="45" spans="1:34" x14ac:dyDescent="0.25">
      <c r="A45" s="9" t="s">
        <v>22</v>
      </c>
      <c r="B45" s="8">
        <f>IF(AND(B29=1,B$32=1),6,IF(AND(B29=1,B$32=2,B$34=2,B$39&gt;1),5,IF(AND(B29=1,B$32=2,B$34=2,B$39=1),4,IF(AND(B29=1,B$32=2,B$34=1),5,IF(AND(B29=1,B$32=3),4,IF(AND(B29=1,B$32=4),3,IF(AND(B29=2,B$33=1),4,IF(AND(B29=2,B$33=2),3,IF(AND(B29=2,B$33=3),2,IF(AND(B29=3,B$34=1),2,IF(AND(B29=3,B$34=2,B$39=1),2,IF(AND(B29=3,B$34=2,B$39&gt;1),1,0))))))))))))</f>
        <v>2</v>
      </c>
      <c r="C45" s="8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8"/>
    </row>
    <row r="46" spans="1:34" x14ac:dyDescent="0.25">
      <c r="B46" s="1">
        <f>SUM(B42:B45)</f>
        <v>12</v>
      </c>
      <c r="C46"/>
    </row>
    <row r="47" spans="1:34" x14ac:dyDescent="0.25">
      <c r="B47"/>
      <c r="C47"/>
      <c r="AC47" s="32"/>
    </row>
    <row r="48" spans="1:34" x14ac:dyDescent="0.25">
      <c r="AC48" s="32"/>
      <c r="AH48" s="32"/>
    </row>
    <row r="50" spans="41:41" x14ac:dyDescent="0.25">
      <c r="AO50" s="32"/>
    </row>
  </sheetData>
  <sheetProtection sheet="1" objects="1" scenarios="1"/>
  <mergeCells count="10">
    <mergeCell ref="AB1:AC1"/>
    <mergeCell ref="AF1:AG1"/>
    <mergeCell ref="AJ1:AK1"/>
    <mergeCell ref="AO3:AP3"/>
    <mergeCell ref="D1:E1"/>
    <mergeCell ref="H1:I1"/>
    <mergeCell ref="L1:M1"/>
    <mergeCell ref="P1:Q1"/>
    <mergeCell ref="T1:U1"/>
    <mergeCell ref="X1:Y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C14"/>
  <sheetViews>
    <sheetView workbookViewId="0">
      <selection activeCell="C18" sqref="C18"/>
    </sheetView>
  </sheetViews>
  <sheetFormatPr baseColWidth="10" defaultRowHeight="15" x14ac:dyDescent="0.25"/>
  <sheetData>
    <row r="1" spans="1:3" x14ac:dyDescent="0.25">
      <c r="A1" t="s">
        <v>109</v>
      </c>
    </row>
    <row r="2" spans="1:3" x14ac:dyDescent="0.25">
      <c r="B2" t="s">
        <v>110</v>
      </c>
    </row>
    <row r="3" spans="1:3" x14ac:dyDescent="0.25">
      <c r="C3" t="s">
        <v>111</v>
      </c>
    </row>
    <row r="4" spans="1:3" x14ac:dyDescent="0.25">
      <c r="C4" t="s">
        <v>112</v>
      </c>
    </row>
    <row r="5" spans="1:3" x14ac:dyDescent="0.25">
      <c r="C5" t="s">
        <v>113</v>
      </c>
    </row>
    <row r="6" spans="1:3" x14ac:dyDescent="0.25">
      <c r="C6" t="s">
        <v>114</v>
      </c>
    </row>
    <row r="7" spans="1:3" x14ac:dyDescent="0.25">
      <c r="B7" t="s">
        <v>115</v>
      </c>
    </row>
    <row r="8" spans="1:3" x14ac:dyDescent="0.25">
      <c r="C8" t="s">
        <v>116</v>
      </c>
    </row>
    <row r="9" spans="1:3" x14ac:dyDescent="0.25">
      <c r="C9" t="s">
        <v>39</v>
      </c>
    </row>
    <row r="10" spans="1:3" x14ac:dyDescent="0.25">
      <c r="C10" s="378" t="s">
        <v>117</v>
      </c>
    </row>
    <row r="11" spans="1:3" x14ac:dyDescent="0.25">
      <c r="C11" t="s">
        <v>37</v>
      </c>
    </row>
    <row r="12" spans="1:3" x14ac:dyDescent="0.25">
      <c r="C12" t="s">
        <v>38</v>
      </c>
    </row>
    <row r="14" spans="1:3" x14ac:dyDescent="0.25">
      <c r="B14" t="s">
        <v>118</v>
      </c>
    </row>
  </sheetData>
  <sheetProtection sheet="1" objects="1" scenarios="1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Q37"/>
  <sheetViews>
    <sheetView workbookViewId="0">
      <selection activeCell="D41" sqref="D41"/>
    </sheetView>
  </sheetViews>
  <sheetFormatPr baseColWidth="10" defaultRowHeight="15" x14ac:dyDescent="0.25"/>
  <cols>
    <col min="3" max="3" width="2" bestFit="1" customWidth="1"/>
    <col min="4" max="4" width="23.140625" customWidth="1"/>
    <col min="5" max="8" width="11.42578125" style="1"/>
    <col min="9" max="9" width="15.85546875" bestFit="1" customWidth="1"/>
    <col min="10" max="10" width="17" bestFit="1" customWidth="1"/>
    <col min="11" max="11" width="15" bestFit="1" customWidth="1"/>
    <col min="12" max="12" width="7.28515625" customWidth="1"/>
    <col min="13" max="13" width="5.140625" customWidth="1"/>
    <col min="14" max="14" width="5.5703125" customWidth="1"/>
    <col min="15" max="15" width="2" customWidth="1"/>
    <col min="16" max="16" width="21.5703125" bestFit="1" customWidth="1"/>
    <col min="17" max="17" width="6.28515625" customWidth="1"/>
  </cols>
  <sheetData>
    <row r="1" spans="1:17" ht="19.5" thickBot="1" x14ac:dyDescent="0.3">
      <c r="A1" s="263" t="s">
        <v>81</v>
      </c>
      <c r="B1" s="264"/>
      <c r="C1" s="178"/>
      <c r="D1" s="179" t="s">
        <v>104</v>
      </c>
      <c r="E1" s="186" t="s">
        <v>26</v>
      </c>
      <c r="F1" s="305" t="s">
        <v>82</v>
      </c>
      <c r="G1" s="179" t="s">
        <v>0</v>
      </c>
      <c r="H1" s="186" t="s">
        <v>84</v>
      </c>
      <c r="I1" s="180" t="s">
        <v>83</v>
      </c>
      <c r="J1" s="89" t="s">
        <v>102</v>
      </c>
      <c r="K1" s="180" t="s">
        <v>103</v>
      </c>
      <c r="M1" s="310" t="s">
        <v>58</v>
      </c>
      <c r="N1" s="311"/>
      <c r="O1" s="310" t="s">
        <v>104</v>
      </c>
      <c r="P1" s="311"/>
      <c r="Q1" s="186" t="s">
        <v>1</v>
      </c>
    </row>
    <row r="2" spans="1:17" ht="15" customHeight="1" x14ac:dyDescent="0.25">
      <c r="A2" s="336" t="s">
        <v>40</v>
      </c>
      <c r="B2" s="337"/>
      <c r="C2" s="177">
        <v>1</v>
      </c>
      <c r="D2" s="300" t="str">
        <f>'Score Cards'!C4</f>
        <v>Loxhet Marc</v>
      </c>
      <c r="E2" s="308">
        <f>'Score Cards'!AB7</f>
        <v>51</v>
      </c>
      <c r="F2" s="306">
        <f>'Score Cards'!AC7</f>
        <v>2</v>
      </c>
      <c r="G2" s="181">
        <f>'Score Cards'!AD4</f>
        <v>108</v>
      </c>
      <c r="H2" s="279">
        <f>RANK(I2,I2:I37,0)</f>
        <v>1</v>
      </c>
      <c r="I2" s="279">
        <f>SUM(F2:F10)</f>
        <v>27</v>
      </c>
      <c r="J2" s="288">
        <f>LARGE(E2:E10,1)</f>
        <v>68</v>
      </c>
      <c r="K2" s="281">
        <f>SMALL(G2:G10,1)</f>
        <v>92</v>
      </c>
      <c r="M2" s="282">
        <v>1</v>
      </c>
      <c r="N2" s="283"/>
      <c r="O2" s="103"/>
      <c r="P2" s="103" t="str">
        <f>D2</f>
        <v>Loxhet Marc</v>
      </c>
      <c r="Q2" s="73">
        <f>F2</f>
        <v>2</v>
      </c>
    </row>
    <row r="3" spans="1:17" ht="15" customHeight="1" x14ac:dyDescent="0.25">
      <c r="A3" s="338"/>
      <c r="B3" s="339"/>
      <c r="C3" s="171">
        <v>2</v>
      </c>
      <c r="D3" s="301" t="str">
        <f>'Score Cards'!C24</f>
        <v>Paulus Chantal</v>
      </c>
      <c r="E3" s="298">
        <f>'Score Cards'!AB27</f>
        <v>55</v>
      </c>
      <c r="F3" s="295">
        <f>'Score Cards'!AC27</f>
        <v>3</v>
      </c>
      <c r="G3" s="182">
        <f>'Score Cards'!AD24</f>
        <v>105</v>
      </c>
      <c r="H3" s="273"/>
      <c r="I3" s="273"/>
      <c r="J3" s="289"/>
      <c r="K3" s="276"/>
      <c r="M3" s="284"/>
      <c r="N3" s="285"/>
      <c r="O3" s="76"/>
      <c r="P3" s="76" t="str">
        <f>D11</f>
        <v>Hart Peter</v>
      </c>
      <c r="Q3" s="81">
        <f>F11</f>
        <v>4</v>
      </c>
    </row>
    <row r="4" spans="1:17" ht="15" customHeight="1" x14ac:dyDescent="0.25">
      <c r="A4" s="338"/>
      <c r="B4" s="339"/>
      <c r="C4" s="171">
        <v>3</v>
      </c>
      <c r="D4" s="301" t="str">
        <f>'Score Cards'!C44</f>
        <v>Desouroux Adrien</v>
      </c>
      <c r="E4" s="298">
        <f>'Score Cards'!AB47</f>
        <v>66</v>
      </c>
      <c r="F4" s="295">
        <f>'Score Cards'!AC47</f>
        <v>4</v>
      </c>
      <c r="G4" s="182">
        <f>'Score Cards'!AD44</f>
        <v>96</v>
      </c>
      <c r="H4" s="273"/>
      <c r="I4" s="273"/>
      <c r="J4" s="289"/>
      <c r="K4" s="276"/>
      <c r="M4" s="284"/>
      <c r="N4" s="285"/>
      <c r="O4" s="76"/>
      <c r="P4" s="76" t="str">
        <f>D20</f>
        <v>Frankinet Marcel</v>
      </c>
      <c r="Q4" s="81">
        <f>F20</f>
        <v>3</v>
      </c>
    </row>
    <row r="5" spans="1:17" ht="15" customHeight="1" thickBot="1" x14ac:dyDescent="0.3">
      <c r="A5" s="338"/>
      <c r="B5" s="339"/>
      <c r="C5" s="171">
        <v>4</v>
      </c>
      <c r="D5" s="301" t="str">
        <f>'Score Cards'!C64</f>
        <v>Guillot Félix</v>
      </c>
      <c r="E5" s="298">
        <f>'Score Cards'!AB67</f>
        <v>63</v>
      </c>
      <c r="F5" s="295">
        <f>'Score Cards'!AC67</f>
        <v>4</v>
      </c>
      <c r="G5" s="182">
        <f>'Score Cards'!AD64</f>
        <v>94</v>
      </c>
      <c r="H5" s="273"/>
      <c r="I5" s="273"/>
      <c r="J5" s="289"/>
      <c r="K5" s="276"/>
      <c r="M5" s="286"/>
      <c r="N5" s="287"/>
      <c r="O5" s="78"/>
      <c r="P5" s="78" t="str">
        <f>D29</f>
        <v>Vervoort Jo</v>
      </c>
      <c r="Q5" s="81">
        <f>F29</f>
        <v>1</v>
      </c>
    </row>
    <row r="6" spans="1:17" ht="15" customHeight="1" x14ac:dyDescent="0.25">
      <c r="A6" s="338"/>
      <c r="B6" s="339"/>
      <c r="C6" s="171">
        <v>5</v>
      </c>
      <c r="D6" s="301" t="str">
        <f>'Score Cards'!C84</f>
        <v>de Hepcée Marc</v>
      </c>
      <c r="E6" s="298">
        <f>'Score Cards'!AB87</f>
        <v>49</v>
      </c>
      <c r="F6" s="295">
        <f>'Score Cards'!AC87</f>
        <v>2</v>
      </c>
      <c r="G6" s="182">
        <f>'Score Cards'!AD84</f>
        <v>102</v>
      </c>
      <c r="H6" s="273"/>
      <c r="I6" s="273"/>
      <c r="J6" s="289"/>
      <c r="K6" s="276"/>
      <c r="M6" s="282">
        <v>2</v>
      </c>
      <c r="N6" s="283"/>
      <c r="O6" s="103"/>
      <c r="P6" s="103" t="str">
        <f>D3</f>
        <v>Paulus Chantal</v>
      </c>
      <c r="Q6" s="73">
        <f>F3</f>
        <v>3</v>
      </c>
    </row>
    <row r="7" spans="1:17" ht="15" customHeight="1" x14ac:dyDescent="0.25">
      <c r="A7" s="338"/>
      <c r="B7" s="339"/>
      <c r="C7" s="171">
        <v>6</v>
      </c>
      <c r="D7" s="301" t="str">
        <f>'Score Cards'!C104</f>
        <v>Paulet Etienne</v>
      </c>
      <c r="E7" s="298">
        <f>'Score Cards'!AB107</f>
        <v>48</v>
      </c>
      <c r="F7" s="295">
        <f>'Score Cards'!AC107</f>
        <v>2</v>
      </c>
      <c r="G7" s="182">
        <f>'Score Cards'!AD104</f>
        <v>99</v>
      </c>
      <c r="H7" s="273"/>
      <c r="I7" s="273"/>
      <c r="J7" s="289"/>
      <c r="K7" s="276"/>
      <c r="M7" s="284"/>
      <c r="N7" s="285"/>
      <c r="O7" s="76"/>
      <c r="P7" s="76" t="str">
        <f>D12</f>
        <v>Jacobs Lelianne</v>
      </c>
      <c r="Q7" s="81">
        <f>F12</f>
        <v>4</v>
      </c>
    </row>
    <row r="8" spans="1:17" ht="15.75" customHeight="1" x14ac:dyDescent="0.25">
      <c r="A8" s="338"/>
      <c r="B8" s="339"/>
      <c r="C8" s="171">
        <v>7</v>
      </c>
      <c r="D8" s="301" t="str">
        <f>'Score Cards'!C124</f>
        <v>Boudabza Fatima</v>
      </c>
      <c r="E8" s="298">
        <f>'Score Cards'!AB127</f>
        <v>65</v>
      </c>
      <c r="F8" s="295">
        <f>'Score Cards'!AC127</f>
        <v>3</v>
      </c>
      <c r="G8" s="182">
        <f>'Score Cards'!AD124</f>
        <v>92</v>
      </c>
      <c r="H8" s="273"/>
      <c r="I8" s="273"/>
      <c r="J8" s="289"/>
      <c r="K8" s="276"/>
      <c r="M8" s="284"/>
      <c r="N8" s="285"/>
      <c r="O8" s="76"/>
      <c r="P8" s="76" t="str">
        <f>D21</f>
        <v>Motquin Monique</v>
      </c>
      <c r="Q8" s="81">
        <f>F21</f>
        <v>2</v>
      </c>
    </row>
    <row r="9" spans="1:17" ht="15" customHeight="1" thickBot="1" x14ac:dyDescent="0.3">
      <c r="A9" s="338"/>
      <c r="B9" s="339"/>
      <c r="C9" s="171">
        <v>8</v>
      </c>
      <c r="D9" s="301" t="str">
        <f>'Score Cards'!C144</f>
        <v>Wilputte Luc</v>
      </c>
      <c r="E9" s="298">
        <f>'Score Cards'!AB147</f>
        <v>68</v>
      </c>
      <c r="F9" s="295">
        <f>'Score Cards'!AC147</f>
        <v>4</v>
      </c>
      <c r="G9" s="182">
        <f>'Score Cards'!AD144</f>
        <v>93</v>
      </c>
      <c r="H9" s="273"/>
      <c r="I9" s="273"/>
      <c r="J9" s="289"/>
      <c r="K9" s="276"/>
      <c r="M9" s="286"/>
      <c r="N9" s="287"/>
      <c r="O9" s="78"/>
      <c r="P9" s="78" t="str">
        <f>D30</f>
        <v>Gebruers Rosita (36)</v>
      </c>
      <c r="Q9" s="82">
        <f>F30</f>
        <v>1</v>
      </c>
    </row>
    <row r="10" spans="1:17" ht="15.75" customHeight="1" thickBot="1" x14ac:dyDescent="0.3">
      <c r="A10" s="340"/>
      <c r="B10" s="341"/>
      <c r="C10" s="172">
        <v>9</v>
      </c>
      <c r="D10" s="302" t="str">
        <f>'Score Cards'!C164</f>
        <v>Brixhe Barbara</v>
      </c>
      <c r="E10" s="309">
        <f>'Score Cards'!AB167</f>
        <v>62</v>
      </c>
      <c r="F10" s="296">
        <f>'Score Cards'!AC167</f>
        <v>3</v>
      </c>
      <c r="G10" s="183">
        <f>'Score Cards'!AD164</f>
        <v>99</v>
      </c>
      <c r="H10" s="280"/>
      <c r="I10" s="280"/>
      <c r="J10" s="289"/>
      <c r="K10" s="277"/>
      <c r="M10" s="282">
        <v>3</v>
      </c>
      <c r="N10" s="283"/>
      <c r="O10" s="103"/>
      <c r="P10" s="103" t="str">
        <f>D4</f>
        <v>Desouroux Adrien</v>
      </c>
      <c r="Q10" s="81">
        <f>F4</f>
        <v>4</v>
      </c>
    </row>
    <row r="11" spans="1:17" ht="15" customHeight="1" x14ac:dyDescent="0.25">
      <c r="A11" s="342" t="s">
        <v>41</v>
      </c>
      <c r="B11" s="343"/>
      <c r="C11" s="170">
        <v>1</v>
      </c>
      <c r="D11" s="291" t="str">
        <f>'Score Cards'!C8</f>
        <v>Hart Peter</v>
      </c>
      <c r="E11" s="297">
        <f>'Score Cards'!AB11</f>
        <v>65</v>
      </c>
      <c r="F11" s="294">
        <f>'Score Cards'!AC11</f>
        <v>4</v>
      </c>
      <c r="G11" s="184">
        <f>'Score Cards'!AD8</f>
        <v>96</v>
      </c>
      <c r="H11" s="272">
        <f>RANK(I11,I2:I37,0)</f>
        <v>3</v>
      </c>
      <c r="I11" s="272">
        <f>SUM(F11:F19)</f>
        <v>21</v>
      </c>
      <c r="J11" s="288">
        <f t="shared" ref="J11" si="0">LARGE(E11:E19,1)</f>
        <v>76</v>
      </c>
      <c r="K11" s="275">
        <f t="shared" ref="K11" si="1">SMALL(G11:G19,1)</f>
        <v>95</v>
      </c>
      <c r="M11" s="284"/>
      <c r="N11" s="285"/>
      <c r="O11" s="76"/>
      <c r="P11" s="76" t="str">
        <f>D13</f>
        <v>Michel Rik</v>
      </c>
      <c r="Q11" s="81">
        <f>F13</f>
        <v>2</v>
      </c>
    </row>
    <row r="12" spans="1:17" ht="15" customHeight="1" x14ac:dyDescent="0.25">
      <c r="A12" s="344"/>
      <c r="B12" s="345"/>
      <c r="C12" s="171">
        <v>2</v>
      </c>
      <c r="D12" s="292" t="str">
        <f>'Score Cards'!C28</f>
        <v>Jacobs Lelianne</v>
      </c>
      <c r="E12" s="298">
        <f>'Score Cards'!AB31</f>
        <v>76</v>
      </c>
      <c r="F12" s="295">
        <f>'Score Cards'!AC31</f>
        <v>4</v>
      </c>
      <c r="G12" s="182">
        <f>'Score Cards'!AD28</f>
        <v>96</v>
      </c>
      <c r="H12" s="273"/>
      <c r="I12" s="273"/>
      <c r="J12" s="289"/>
      <c r="K12" s="276"/>
      <c r="L12" s="76"/>
      <c r="M12" s="284"/>
      <c r="N12" s="285"/>
      <c r="O12" s="76"/>
      <c r="P12" s="76" t="str">
        <f>D22</f>
        <v>Boniver Roger (28,2)</v>
      </c>
      <c r="Q12" s="81">
        <f>F22</f>
        <v>1</v>
      </c>
    </row>
    <row r="13" spans="1:17" ht="15" customHeight="1" thickBot="1" x14ac:dyDescent="0.3">
      <c r="A13" s="344"/>
      <c r="B13" s="345"/>
      <c r="C13" s="171">
        <v>3</v>
      </c>
      <c r="D13" s="292" t="str">
        <f>'Score Cards'!C48</f>
        <v>Michel Rik</v>
      </c>
      <c r="E13" s="298">
        <f>'Score Cards'!AB51</f>
        <v>53</v>
      </c>
      <c r="F13" s="295">
        <f>'Score Cards'!AC51</f>
        <v>2</v>
      </c>
      <c r="G13" s="182">
        <f>'Score Cards'!AD48</f>
        <v>108</v>
      </c>
      <c r="H13" s="273"/>
      <c r="I13" s="273"/>
      <c r="J13" s="289"/>
      <c r="K13" s="276"/>
      <c r="L13" s="76"/>
      <c r="M13" s="286"/>
      <c r="N13" s="287"/>
      <c r="O13" s="78"/>
      <c r="P13" s="78" t="str">
        <f>D31</f>
        <v>Van der Jonckeyd Bill</v>
      </c>
      <c r="Q13" s="81">
        <f>F31</f>
        <v>3</v>
      </c>
    </row>
    <row r="14" spans="1:17" ht="15" customHeight="1" x14ac:dyDescent="0.25">
      <c r="A14" s="344"/>
      <c r="B14" s="345"/>
      <c r="C14" s="171">
        <v>4</v>
      </c>
      <c r="D14" s="292" t="str">
        <f>'Score Cards'!C68</f>
        <v>Wattecamps Eric</v>
      </c>
      <c r="E14" s="298">
        <f>'Score Cards'!AB71</f>
        <v>54</v>
      </c>
      <c r="F14" s="295">
        <f>'Score Cards'!AC71</f>
        <v>2</v>
      </c>
      <c r="G14" s="182">
        <f>'Score Cards'!AD68</f>
        <v>98</v>
      </c>
      <c r="H14" s="273"/>
      <c r="I14" s="273"/>
      <c r="J14" s="289"/>
      <c r="K14" s="276"/>
      <c r="L14" s="76"/>
      <c r="M14" s="282">
        <v>4</v>
      </c>
      <c r="N14" s="283"/>
      <c r="O14" s="103"/>
      <c r="P14" s="103" t="str">
        <f>D5</f>
        <v>Guillot Félix</v>
      </c>
      <c r="Q14" s="73">
        <f>F5</f>
        <v>4</v>
      </c>
    </row>
    <row r="15" spans="1:17" ht="15" customHeight="1" x14ac:dyDescent="0.25">
      <c r="A15" s="344"/>
      <c r="B15" s="345"/>
      <c r="C15" s="171">
        <v>5</v>
      </c>
      <c r="D15" s="292" t="str">
        <f>'Score Cards'!C88</f>
        <v>Van Leiden Jacob</v>
      </c>
      <c r="E15" s="298">
        <f>'Score Cards'!AB91</f>
        <v>60</v>
      </c>
      <c r="F15" s="295">
        <f>'Score Cards'!AC91</f>
        <v>3</v>
      </c>
      <c r="G15" s="182">
        <f>'Score Cards'!AD88</f>
        <v>97</v>
      </c>
      <c r="H15" s="273"/>
      <c r="I15" s="273"/>
      <c r="J15" s="289"/>
      <c r="K15" s="276"/>
      <c r="L15" s="76"/>
      <c r="M15" s="284"/>
      <c r="N15" s="285"/>
      <c r="O15" s="76"/>
      <c r="P15" s="76" t="str">
        <f>D14</f>
        <v>Wattecamps Eric</v>
      </c>
      <c r="Q15" s="81">
        <f>F14</f>
        <v>2</v>
      </c>
    </row>
    <row r="16" spans="1:17" ht="15" customHeight="1" x14ac:dyDescent="0.25">
      <c r="A16" s="344"/>
      <c r="B16" s="345"/>
      <c r="C16" s="171">
        <v>6</v>
      </c>
      <c r="D16" s="292" t="str">
        <f>'Score Cards'!C108</f>
        <v>Wouters Georges</v>
      </c>
      <c r="E16" s="298">
        <f>'Score Cards'!AB111</f>
        <v>45</v>
      </c>
      <c r="F16" s="295">
        <f>'Score Cards'!AC111</f>
        <v>1</v>
      </c>
      <c r="G16" s="182">
        <f>'Score Cards'!AD108</f>
        <v>95</v>
      </c>
      <c r="H16" s="273"/>
      <c r="I16" s="273"/>
      <c r="J16" s="289"/>
      <c r="K16" s="276"/>
      <c r="L16" s="76"/>
      <c r="M16" s="284"/>
      <c r="N16" s="285"/>
      <c r="O16" s="76"/>
      <c r="P16" s="76" t="str">
        <f>D23</f>
        <v>Brouwers Mathieu</v>
      </c>
      <c r="Q16" s="81">
        <f>F23</f>
        <v>1</v>
      </c>
    </row>
    <row r="17" spans="1:17" ht="15" customHeight="1" thickBot="1" x14ac:dyDescent="0.3">
      <c r="A17" s="344"/>
      <c r="B17" s="345"/>
      <c r="C17" s="171">
        <v>7</v>
      </c>
      <c r="D17" s="292" t="str">
        <f>'Score Cards'!C128</f>
        <v>Dolman Janny</v>
      </c>
      <c r="E17" s="298">
        <f>'Score Cards'!AB131</f>
        <v>47</v>
      </c>
      <c r="F17" s="295">
        <f>'Score Cards'!AC131</f>
        <v>2</v>
      </c>
      <c r="G17" s="182">
        <f>'Score Cards'!AD128</f>
        <v>97</v>
      </c>
      <c r="H17" s="273"/>
      <c r="I17" s="273"/>
      <c r="J17" s="289"/>
      <c r="K17" s="276"/>
      <c r="L17" s="76"/>
      <c r="M17" s="286"/>
      <c r="N17" s="287"/>
      <c r="O17" s="78"/>
      <c r="P17" s="78" t="str">
        <f>D32</f>
        <v>Kok Willy</v>
      </c>
      <c r="Q17" s="82">
        <f>F32</f>
        <v>3</v>
      </c>
    </row>
    <row r="18" spans="1:17" ht="15" customHeight="1" x14ac:dyDescent="0.25">
      <c r="A18" s="344"/>
      <c r="B18" s="345"/>
      <c r="C18" s="171">
        <v>8</v>
      </c>
      <c r="D18" s="292" t="str">
        <f>'Score Cards'!C148</f>
        <v>Wilms Jozef</v>
      </c>
      <c r="E18" s="298">
        <f>'Score Cards'!AB151</f>
        <v>51</v>
      </c>
      <c r="F18" s="295">
        <f>'Score Cards'!AC151</f>
        <v>2</v>
      </c>
      <c r="G18" s="182">
        <f>'Score Cards'!AD148</f>
        <v>107</v>
      </c>
      <c r="H18" s="273"/>
      <c r="I18" s="273"/>
      <c r="J18" s="289"/>
      <c r="K18" s="276"/>
      <c r="L18" s="76"/>
      <c r="M18" s="282">
        <v>5</v>
      </c>
      <c r="N18" s="283"/>
      <c r="O18" s="103"/>
      <c r="P18" s="103" t="str">
        <f>D6</f>
        <v>de Hepcée Marc</v>
      </c>
      <c r="Q18" s="81">
        <f>F6</f>
        <v>2</v>
      </c>
    </row>
    <row r="19" spans="1:17" ht="15.75" customHeight="1" thickBot="1" x14ac:dyDescent="0.3">
      <c r="A19" s="346"/>
      <c r="B19" s="347"/>
      <c r="C19" s="172">
        <v>9</v>
      </c>
      <c r="D19" s="293" t="str">
        <f>'Score Cards'!C168</f>
        <v>Goos Linda</v>
      </c>
      <c r="E19" s="299">
        <f>'Score Cards'!AB171</f>
        <v>43</v>
      </c>
      <c r="F19" s="296">
        <f>'Score Cards'!AC171</f>
        <v>1</v>
      </c>
      <c r="G19" s="183">
        <f>'Score Cards'!AD168</f>
        <v>104</v>
      </c>
      <c r="H19" s="280"/>
      <c r="I19" s="280"/>
      <c r="J19" s="289"/>
      <c r="K19" s="278"/>
      <c r="L19" s="109"/>
      <c r="M19" s="284"/>
      <c r="N19" s="285"/>
      <c r="O19" s="76"/>
      <c r="P19" s="76" t="str">
        <f>D15</f>
        <v>Van Leiden Jacob</v>
      </c>
      <c r="Q19" s="81">
        <f>F15</f>
        <v>3</v>
      </c>
    </row>
    <row r="20" spans="1:17" ht="15" customHeight="1" x14ac:dyDescent="0.25">
      <c r="A20" s="348" t="s">
        <v>42</v>
      </c>
      <c r="B20" s="349"/>
      <c r="C20" s="170">
        <v>1</v>
      </c>
      <c r="D20" s="303" t="str">
        <f>'Score Cards'!C12</f>
        <v>Frankinet Marcel</v>
      </c>
      <c r="E20" s="297">
        <f>'Score Cards'!AB15</f>
        <v>58</v>
      </c>
      <c r="F20" s="294">
        <f>'Score Cards'!AC15</f>
        <v>3</v>
      </c>
      <c r="G20" s="184">
        <f>'Score Cards'!AD12</f>
        <v>107</v>
      </c>
      <c r="H20" s="272">
        <f>RANK(I20,I2:I55,0)</f>
        <v>4</v>
      </c>
      <c r="I20" s="272">
        <f t="shared" ref="I20" si="2">SUM(F20:F28)</f>
        <v>18</v>
      </c>
      <c r="J20" s="288">
        <f t="shared" ref="J20" si="3">LARGE(E20:E28,1)</f>
        <v>62</v>
      </c>
      <c r="K20" s="275">
        <f t="shared" ref="K20" si="4">SMALL(G20:G28,1)</f>
        <v>91</v>
      </c>
      <c r="L20" s="109"/>
      <c r="M20" s="284"/>
      <c r="N20" s="285"/>
      <c r="O20" s="76"/>
      <c r="P20" s="76" t="str">
        <f>D24</f>
        <v>Sarrault Georges</v>
      </c>
      <c r="Q20" s="81">
        <f>F24</f>
        <v>4</v>
      </c>
    </row>
    <row r="21" spans="1:17" ht="15" customHeight="1" thickBot="1" x14ac:dyDescent="0.3">
      <c r="A21" s="350"/>
      <c r="B21" s="351"/>
      <c r="C21" s="171">
        <v>2</v>
      </c>
      <c r="D21" s="301" t="str">
        <f>'Score Cards'!C32</f>
        <v>Motquin Monique</v>
      </c>
      <c r="E21" s="298">
        <f>'Score Cards'!AB35</f>
        <v>51</v>
      </c>
      <c r="F21" s="295">
        <f>'Score Cards'!AC35</f>
        <v>2</v>
      </c>
      <c r="G21" s="182">
        <f>'Score Cards'!AD32</f>
        <v>114</v>
      </c>
      <c r="H21" s="273"/>
      <c r="I21" s="273"/>
      <c r="J21" s="289"/>
      <c r="K21" s="276"/>
      <c r="L21" s="109"/>
      <c r="M21" s="286"/>
      <c r="N21" s="287"/>
      <c r="O21" s="78"/>
      <c r="P21" s="78" t="str">
        <f>D33</f>
        <v>Vrancken Victor</v>
      </c>
      <c r="Q21" s="81">
        <f>F33</f>
        <v>1</v>
      </c>
    </row>
    <row r="22" spans="1:17" ht="15" customHeight="1" x14ac:dyDescent="0.25">
      <c r="A22" s="350"/>
      <c r="B22" s="351"/>
      <c r="C22" s="171">
        <v>3</v>
      </c>
      <c r="D22" s="301" t="str">
        <f>'Score Cards'!C52</f>
        <v>Boniver Roger (28,2)</v>
      </c>
      <c r="E22" s="298">
        <f>'Score Cards'!AB55</f>
        <v>42</v>
      </c>
      <c r="F22" s="295">
        <f>'Score Cards'!AC55</f>
        <v>1</v>
      </c>
      <c r="G22" s="182">
        <f>'Score Cards'!AD52</f>
        <v>111</v>
      </c>
      <c r="H22" s="273"/>
      <c r="I22" s="273"/>
      <c r="J22" s="289"/>
      <c r="K22" s="276"/>
      <c r="L22" s="109"/>
      <c r="M22" s="282">
        <v>6</v>
      </c>
      <c r="N22" s="283"/>
      <c r="O22" s="103"/>
      <c r="P22" s="103" t="str">
        <f>D7</f>
        <v>Paulet Etienne</v>
      </c>
      <c r="Q22" s="73">
        <f>F7</f>
        <v>2</v>
      </c>
    </row>
    <row r="23" spans="1:17" ht="15" customHeight="1" x14ac:dyDescent="0.25">
      <c r="A23" s="350"/>
      <c r="B23" s="351"/>
      <c r="C23" s="171">
        <v>4</v>
      </c>
      <c r="D23" s="301" t="str">
        <f>'Score Cards'!C72</f>
        <v>Brouwers Mathieu</v>
      </c>
      <c r="E23" s="298">
        <f>'Score Cards'!AB75</f>
        <v>43</v>
      </c>
      <c r="F23" s="295">
        <f>'Score Cards'!AC75</f>
        <v>1</v>
      </c>
      <c r="G23" s="182">
        <f>'Score Cards'!AD72</f>
        <v>108</v>
      </c>
      <c r="H23" s="273"/>
      <c r="I23" s="273"/>
      <c r="J23" s="289"/>
      <c r="K23" s="276"/>
      <c r="L23" s="109"/>
      <c r="M23" s="284"/>
      <c r="N23" s="285"/>
      <c r="O23" s="76"/>
      <c r="P23" s="76" t="str">
        <f>D16</f>
        <v>Wouters Georges</v>
      </c>
      <c r="Q23" s="81">
        <f>F16</f>
        <v>1</v>
      </c>
    </row>
    <row r="24" spans="1:17" ht="15" customHeight="1" x14ac:dyDescent="0.25">
      <c r="A24" s="350"/>
      <c r="B24" s="351"/>
      <c r="C24" s="171">
        <v>5</v>
      </c>
      <c r="D24" s="301" t="str">
        <f>'Score Cards'!C92</f>
        <v>Sarrault Georges</v>
      </c>
      <c r="E24" s="298">
        <f>'Score Cards'!AB95</f>
        <v>62</v>
      </c>
      <c r="F24" s="295">
        <f>'Score Cards'!AC95</f>
        <v>4</v>
      </c>
      <c r="G24" s="182">
        <f>'Score Cards'!AD92</f>
        <v>100</v>
      </c>
      <c r="H24" s="273"/>
      <c r="I24" s="273"/>
      <c r="J24" s="289"/>
      <c r="K24" s="276"/>
      <c r="L24" s="109"/>
      <c r="M24" s="284"/>
      <c r="N24" s="285"/>
      <c r="O24" s="76"/>
      <c r="P24" s="76" t="str">
        <f>D25</f>
        <v>Penna Antonio</v>
      </c>
      <c r="Q24" s="81">
        <f>F25</f>
        <v>3</v>
      </c>
    </row>
    <row r="25" spans="1:17" ht="15" customHeight="1" thickBot="1" x14ac:dyDescent="0.3">
      <c r="A25" s="350"/>
      <c r="B25" s="351"/>
      <c r="C25" s="171">
        <v>6</v>
      </c>
      <c r="D25" s="301" t="str">
        <f>'Score Cards'!C112</f>
        <v>Penna Antonio</v>
      </c>
      <c r="E25" s="298">
        <f>'Score Cards'!AB115</f>
        <v>52</v>
      </c>
      <c r="F25" s="295">
        <f>'Score Cards'!AC115</f>
        <v>3</v>
      </c>
      <c r="G25" s="182">
        <f>'Score Cards'!AD112</f>
        <v>91</v>
      </c>
      <c r="H25" s="273"/>
      <c r="I25" s="273"/>
      <c r="J25" s="289"/>
      <c r="K25" s="276"/>
      <c r="L25" s="109"/>
      <c r="M25" s="286"/>
      <c r="N25" s="287"/>
      <c r="O25" s="78"/>
      <c r="P25" s="78" t="str">
        <f>D34</f>
        <v>Willems Eddy</v>
      </c>
      <c r="Q25" s="82">
        <f>F34</f>
        <v>4</v>
      </c>
    </row>
    <row r="26" spans="1:17" ht="15" customHeight="1" x14ac:dyDescent="0.25">
      <c r="A26" s="350"/>
      <c r="B26" s="351"/>
      <c r="C26" s="171">
        <v>7</v>
      </c>
      <c r="D26" s="301" t="str">
        <f>'Score Cards'!C132</f>
        <v>Castermans Nicole (34)</v>
      </c>
      <c r="E26" s="298">
        <f>'Score Cards'!AB135</f>
        <v>37</v>
      </c>
      <c r="F26" s="295">
        <f>'Score Cards'!AC135</f>
        <v>1</v>
      </c>
      <c r="G26" s="182">
        <f>'Score Cards'!AD132</f>
        <v>118</v>
      </c>
      <c r="H26" s="273"/>
      <c r="I26" s="273"/>
      <c r="J26" s="289"/>
      <c r="K26" s="276"/>
      <c r="L26" s="109"/>
      <c r="M26" s="282">
        <v>7</v>
      </c>
      <c r="N26" s="283"/>
      <c r="O26" s="103"/>
      <c r="P26" s="103" t="str">
        <f>D8</f>
        <v>Boudabza Fatima</v>
      </c>
      <c r="Q26" s="81">
        <f>F8</f>
        <v>3</v>
      </c>
    </row>
    <row r="27" spans="1:17" ht="15" customHeight="1" x14ac:dyDescent="0.25">
      <c r="A27" s="350"/>
      <c r="B27" s="351"/>
      <c r="C27" s="171">
        <v>8</v>
      </c>
      <c r="D27" s="301" t="str">
        <f>'Score Cards'!C152</f>
        <v>Heurteau Jean-Charles</v>
      </c>
      <c r="E27" s="298">
        <f>'Score Cards'!AB155</f>
        <v>45</v>
      </c>
      <c r="F27" s="295">
        <f>'Score Cards'!AC155</f>
        <v>1</v>
      </c>
      <c r="G27" s="182">
        <f>'Score Cards'!AD152</f>
        <v>100</v>
      </c>
      <c r="H27" s="273"/>
      <c r="I27" s="273"/>
      <c r="J27" s="289"/>
      <c r="K27" s="276"/>
      <c r="L27" s="109"/>
      <c r="M27" s="284"/>
      <c r="N27" s="285"/>
      <c r="O27" s="76"/>
      <c r="P27" s="76" t="str">
        <f>D17</f>
        <v>Dolman Janny</v>
      </c>
      <c r="Q27" s="81">
        <f>F17</f>
        <v>2</v>
      </c>
    </row>
    <row r="28" spans="1:17" ht="15.75" customHeight="1" thickBot="1" x14ac:dyDescent="0.3">
      <c r="A28" s="352"/>
      <c r="B28" s="353"/>
      <c r="C28" s="172">
        <v>9</v>
      </c>
      <c r="D28" s="302" t="str">
        <f>'Score Cards'!C172</f>
        <v>Reynders Danièle</v>
      </c>
      <c r="E28" s="309">
        <f>'Score Cards'!AB175</f>
        <v>47</v>
      </c>
      <c r="F28" s="296">
        <f>'Score Cards'!AC175</f>
        <v>2</v>
      </c>
      <c r="G28" s="183">
        <f>'Score Cards'!AD172</f>
        <v>105</v>
      </c>
      <c r="H28" s="280"/>
      <c r="I28" s="280"/>
      <c r="J28" s="289"/>
      <c r="K28" s="278"/>
      <c r="L28" s="76"/>
      <c r="M28" s="284"/>
      <c r="N28" s="285"/>
      <c r="O28" s="76"/>
      <c r="P28" s="76" t="str">
        <f>D26</f>
        <v>Castermans Nicole (34)</v>
      </c>
      <c r="Q28" s="81">
        <f>F26</f>
        <v>1</v>
      </c>
    </row>
    <row r="29" spans="1:17" ht="15" customHeight="1" thickBot="1" x14ac:dyDescent="0.3">
      <c r="A29" s="354" t="s">
        <v>43</v>
      </c>
      <c r="B29" s="355"/>
      <c r="C29" s="173">
        <v>1</v>
      </c>
      <c r="D29" s="303" t="str">
        <f>'Score Cards'!C16</f>
        <v>Vervoort Jo</v>
      </c>
      <c r="E29" s="297">
        <f>'Score Cards'!AB19</f>
        <v>42</v>
      </c>
      <c r="F29" s="294">
        <f>'Score Cards'!AC19</f>
        <v>1</v>
      </c>
      <c r="G29" s="184">
        <f>'Score Cards'!AD16</f>
        <v>114</v>
      </c>
      <c r="H29" s="272">
        <f>RANK(I29,I2:I37,0)</f>
        <v>2</v>
      </c>
      <c r="I29" s="272">
        <f t="shared" ref="I29" si="5">SUM(F29:F37)</f>
        <v>24</v>
      </c>
      <c r="J29" s="288">
        <f t="shared" ref="J29" si="6">LARGE(E29:E37,1)</f>
        <v>71</v>
      </c>
      <c r="K29" s="275">
        <f t="shared" ref="K29" si="7">SMALL(G29:G37,1)</f>
        <v>93</v>
      </c>
      <c r="L29" s="76"/>
      <c r="M29" s="286"/>
      <c r="N29" s="287"/>
      <c r="O29" s="78"/>
      <c r="P29" s="78" t="str">
        <f>D35</f>
        <v>Heylen Greta</v>
      </c>
      <c r="Q29" s="81">
        <f>F35</f>
        <v>4</v>
      </c>
    </row>
    <row r="30" spans="1:17" ht="15" customHeight="1" x14ac:dyDescent="0.25">
      <c r="A30" s="356"/>
      <c r="B30" s="357"/>
      <c r="C30" s="174">
        <v>2</v>
      </c>
      <c r="D30" s="301" t="str">
        <f>'Score Cards'!C36</f>
        <v>Gebruers Rosita (36)</v>
      </c>
      <c r="E30" s="298">
        <f>'Score Cards'!AB39</f>
        <v>34</v>
      </c>
      <c r="F30" s="295">
        <f>'Score Cards'!AC39</f>
        <v>1</v>
      </c>
      <c r="G30" s="182">
        <f>'Score Cards'!AD36</f>
        <v>127</v>
      </c>
      <c r="H30" s="273"/>
      <c r="I30" s="273"/>
      <c r="J30" s="289"/>
      <c r="K30" s="276"/>
      <c r="L30" s="76"/>
      <c r="M30" s="282">
        <v>8</v>
      </c>
      <c r="N30" s="283"/>
      <c r="O30" s="103"/>
      <c r="P30" s="103" t="str">
        <f>D9</f>
        <v>Wilputte Luc</v>
      </c>
      <c r="Q30" s="73">
        <f>F9</f>
        <v>4</v>
      </c>
    </row>
    <row r="31" spans="1:17" ht="15" customHeight="1" x14ac:dyDescent="0.25">
      <c r="A31" s="356"/>
      <c r="B31" s="357"/>
      <c r="C31" s="174">
        <v>3</v>
      </c>
      <c r="D31" s="301" t="str">
        <f>'Score Cards'!C56</f>
        <v>Van der Jonckeyd Bill</v>
      </c>
      <c r="E31" s="298">
        <f>'Score Cards'!AB59</f>
        <v>55</v>
      </c>
      <c r="F31" s="295">
        <f>'Score Cards'!AC59</f>
        <v>3</v>
      </c>
      <c r="G31" s="182">
        <f>'Score Cards'!AD56</f>
        <v>104</v>
      </c>
      <c r="H31" s="273"/>
      <c r="I31" s="273"/>
      <c r="J31" s="289"/>
      <c r="K31" s="276"/>
      <c r="L31" s="76"/>
      <c r="M31" s="284"/>
      <c r="N31" s="285"/>
      <c r="O31" s="76"/>
      <c r="P31" s="76" t="str">
        <f>D18</f>
        <v>Wilms Jozef</v>
      </c>
      <c r="Q31" s="81">
        <f>F18</f>
        <v>2</v>
      </c>
    </row>
    <row r="32" spans="1:17" ht="15" customHeight="1" x14ac:dyDescent="0.25">
      <c r="A32" s="356"/>
      <c r="B32" s="357"/>
      <c r="C32" s="174">
        <v>4</v>
      </c>
      <c r="D32" s="301" t="str">
        <f>'Score Cards'!C76</f>
        <v>Kok Willy</v>
      </c>
      <c r="E32" s="298">
        <f>'Score Cards'!AB79</f>
        <v>56</v>
      </c>
      <c r="F32" s="295">
        <f>'Score Cards'!AC79</f>
        <v>3</v>
      </c>
      <c r="G32" s="182">
        <f>'Score Cards'!AD76</f>
        <v>102</v>
      </c>
      <c r="H32" s="273"/>
      <c r="I32" s="273"/>
      <c r="J32" s="289"/>
      <c r="K32" s="276"/>
      <c r="L32" s="76"/>
      <c r="M32" s="284"/>
      <c r="N32" s="285"/>
      <c r="O32" s="76"/>
      <c r="P32" s="76" t="str">
        <f>D27</f>
        <v>Heurteau Jean-Charles</v>
      </c>
      <c r="Q32" s="81">
        <f>F27</f>
        <v>1</v>
      </c>
    </row>
    <row r="33" spans="1:17" ht="15" customHeight="1" thickBot="1" x14ac:dyDescent="0.3">
      <c r="A33" s="356"/>
      <c r="B33" s="357"/>
      <c r="C33" s="174">
        <v>5</v>
      </c>
      <c r="D33" s="301" t="str">
        <f>'Score Cards'!C96</f>
        <v>Vrancken Victor</v>
      </c>
      <c r="E33" s="298">
        <f>'Score Cards'!AB99</f>
        <v>45</v>
      </c>
      <c r="F33" s="295">
        <f>'Score Cards'!AC99</f>
        <v>1</v>
      </c>
      <c r="G33" s="182">
        <f>'Score Cards'!AD96</f>
        <v>106</v>
      </c>
      <c r="H33" s="273"/>
      <c r="I33" s="273"/>
      <c r="J33" s="289"/>
      <c r="K33" s="276"/>
      <c r="L33" s="76"/>
      <c r="M33" s="286"/>
      <c r="N33" s="287"/>
      <c r="O33" s="78"/>
      <c r="P33" s="78" t="str">
        <f>D36</f>
        <v>Schelstraete Hugo</v>
      </c>
      <c r="Q33" s="82">
        <f>F36</f>
        <v>3</v>
      </c>
    </row>
    <row r="34" spans="1:17" ht="15" customHeight="1" x14ac:dyDescent="0.25">
      <c r="A34" s="356"/>
      <c r="B34" s="357"/>
      <c r="C34" s="174">
        <v>6</v>
      </c>
      <c r="D34" s="301" t="str">
        <f>'Score Cards'!C116</f>
        <v>Willems Eddy</v>
      </c>
      <c r="E34" s="298">
        <f>'Score Cards'!AB119</f>
        <v>71</v>
      </c>
      <c r="F34" s="295">
        <f>'Score Cards'!AC119</f>
        <v>4</v>
      </c>
      <c r="G34" s="182">
        <f>'Score Cards'!AD116</f>
        <v>93</v>
      </c>
      <c r="H34" s="273"/>
      <c r="I34" s="273"/>
      <c r="J34" s="289"/>
      <c r="K34" s="276"/>
      <c r="M34" s="282">
        <v>9</v>
      </c>
      <c r="N34" s="283"/>
      <c r="O34" s="103"/>
      <c r="P34" s="103" t="str">
        <f>D10</f>
        <v>Brixhe Barbara</v>
      </c>
      <c r="Q34" s="81">
        <f>F10</f>
        <v>3</v>
      </c>
    </row>
    <row r="35" spans="1:17" ht="15" customHeight="1" x14ac:dyDescent="0.25">
      <c r="A35" s="356"/>
      <c r="B35" s="357"/>
      <c r="C35" s="174">
        <v>7</v>
      </c>
      <c r="D35" s="301" t="str">
        <f>'Score Cards'!C136</f>
        <v>Heylen Greta</v>
      </c>
      <c r="E35" s="298">
        <f>'Score Cards'!AB139</f>
        <v>67</v>
      </c>
      <c r="F35" s="295">
        <f>'Score Cards'!AC139</f>
        <v>4</v>
      </c>
      <c r="G35" s="182">
        <f>'Score Cards'!AD136</f>
        <v>99</v>
      </c>
      <c r="H35" s="273"/>
      <c r="I35" s="273"/>
      <c r="J35" s="289"/>
      <c r="K35" s="276"/>
      <c r="M35" s="284"/>
      <c r="N35" s="285"/>
      <c r="O35" s="76"/>
      <c r="P35" s="76" t="str">
        <f>D19</f>
        <v>Goos Linda</v>
      </c>
      <c r="Q35" s="81">
        <f>F19</f>
        <v>1</v>
      </c>
    </row>
    <row r="36" spans="1:17" ht="15" customHeight="1" x14ac:dyDescent="0.25">
      <c r="A36" s="356"/>
      <c r="B36" s="357"/>
      <c r="C36" s="174">
        <v>8</v>
      </c>
      <c r="D36" s="301" t="str">
        <f>'Score Cards'!C156</f>
        <v>Schelstraete Hugo</v>
      </c>
      <c r="E36" s="298">
        <f>'Score Cards'!AB159</f>
        <v>52</v>
      </c>
      <c r="F36" s="295">
        <f>'Score Cards'!AC159</f>
        <v>3</v>
      </c>
      <c r="G36" s="182">
        <f>'Score Cards'!AD156</f>
        <v>106</v>
      </c>
      <c r="H36" s="273"/>
      <c r="I36" s="273"/>
      <c r="J36" s="289"/>
      <c r="K36" s="276"/>
      <c r="M36" s="284"/>
      <c r="N36" s="285"/>
      <c r="O36" s="76"/>
      <c r="P36" s="76" t="str">
        <f>D28</f>
        <v>Reynders Danièle</v>
      </c>
      <c r="Q36" s="81">
        <f>F28</f>
        <v>2</v>
      </c>
    </row>
    <row r="37" spans="1:17" ht="15.75" customHeight="1" thickBot="1" x14ac:dyDescent="0.3">
      <c r="A37" s="358"/>
      <c r="B37" s="359"/>
      <c r="C37" s="175">
        <v>9</v>
      </c>
      <c r="D37" s="304" t="str">
        <f>'Score Cards'!C176</f>
        <v>Goossens Berthe</v>
      </c>
      <c r="E37" s="299">
        <f>'Score Cards'!AB179</f>
        <v>64</v>
      </c>
      <c r="F37" s="307">
        <f>'Score Cards'!AC179</f>
        <v>4</v>
      </c>
      <c r="G37" s="185">
        <f>'Score Cards'!AD176</f>
        <v>102</v>
      </c>
      <c r="H37" s="274"/>
      <c r="I37" s="274"/>
      <c r="J37" s="290"/>
      <c r="K37" s="278"/>
      <c r="M37" s="286"/>
      <c r="N37" s="287"/>
      <c r="O37" s="78"/>
      <c r="P37" s="78" t="str">
        <f>D37</f>
        <v>Goossens Berthe</v>
      </c>
      <c r="Q37" s="82">
        <f>F37</f>
        <v>4</v>
      </c>
    </row>
  </sheetData>
  <sheetProtection sheet="1" objects="1" scenarios="1"/>
  <mergeCells count="32">
    <mergeCell ref="M1:N1"/>
    <mergeCell ref="O1:P1"/>
    <mergeCell ref="J2:J10"/>
    <mergeCell ref="J11:J19"/>
    <mergeCell ref="J20:J28"/>
    <mergeCell ref="J29:J37"/>
    <mergeCell ref="K2:K10"/>
    <mergeCell ref="K11:K19"/>
    <mergeCell ref="K20:K28"/>
    <mergeCell ref="K29:K37"/>
    <mergeCell ref="H29:H37"/>
    <mergeCell ref="M2:N5"/>
    <mergeCell ref="M30:N33"/>
    <mergeCell ref="M34:N37"/>
    <mergeCell ref="M6:N9"/>
    <mergeCell ref="M10:N13"/>
    <mergeCell ref="M14:N17"/>
    <mergeCell ref="M18:N21"/>
    <mergeCell ref="M22:N25"/>
    <mergeCell ref="M26:N29"/>
    <mergeCell ref="I29:I37"/>
    <mergeCell ref="A1:B1"/>
    <mergeCell ref="A2:B10"/>
    <mergeCell ref="A11:B19"/>
    <mergeCell ref="A20:B28"/>
    <mergeCell ref="A29:B37"/>
    <mergeCell ref="I2:I10"/>
    <mergeCell ref="I11:I19"/>
    <mergeCell ref="I20:I28"/>
    <mergeCell ref="H2:H10"/>
    <mergeCell ref="H11:H19"/>
    <mergeCell ref="H20:H28"/>
  </mergeCells>
  <conditionalFormatting sqref="L19:L27 G11:G19">
    <cfRule type="cellIs" dxfId="17" priority="18" operator="equal">
      <formula>#REF!</formula>
    </cfRule>
  </conditionalFormatting>
  <conditionalFormatting sqref="P2">
    <cfRule type="cellIs" dxfId="16" priority="13" operator="equal">
      <formula>$Q$2</formula>
    </cfRule>
    <cfRule type="cellIs" dxfId="15" priority="14" operator="equal">
      <formula>$Q$2</formula>
    </cfRule>
  </conditionalFormatting>
  <conditionalFormatting sqref="Q2:Q37">
    <cfRule type="cellIs" dxfId="14" priority="11" operator="equal">
      <formula>4</formula>
    </cfRule>
  </conditionalFormatting>
  <conditionalFormatting sqref="E2:E10">
    <cfRule type="cellIs" dxfId="13" priority="9" operator="equal">
      <formula>$J$2</formula>
    </cfRule>
  </conditionalFormatting>
  <conditionalFormatting sqref="G2:G10">
    <cfRule type="cellIs" dxfId="12" priority="4" operator="equal">
      <formula>$K$2</formula>
    </cfRule>
    <cfRule type="cellIs" dxfId="11" priority="200" operator="equal">
      <formula>#REF!</formula>
    </cfRule>
  </conditionalFormatting>
  <conditionalFormatting sqref="G20:G28">
    <cfRule type="cellIs" dxfId="10" priority="2" operator="equal">
      <formula>$K$20</formula>
    </cfRule>
    <cfRule type="cellIs" dxfId="9" priority="202" operator="equal">
      <formula>#REF!</formula>
    </cfRule>
    <cfRule type="cellIs" dxfId="8" priority="203" operator="equal">
      <formula>#REF!</formula>
    </cfRule>
  </conditionalFormatting>
  <conditionalFormatting sqref="G29:G37">
    <cfRule type="cellIs" dxfId="7" priority="1" operator="equal">
      <formula>$K$29</formula>
    </cfRule>
    <cfRule type="cellIs" dxfId="6" priority="204" operator="equal">
      <formula>#REF!</formula>
    </cfRule>
    <cfRule type="cellIs" dxfId="5" priority="205" operator="equal">
      <formula>#REF!</formula>
    </cfRule>
  </conditionalFormatting>
  <conditionalFormatting sqref="E11:E19">
    <cfRule type="cellIs" dxfId="4" priority="7" operator="equal">
      <formula>$J$11</formula>
    </cfRule>
    <cfRule type="cellIs" dxfId="3" priority="8" operator="equal">
      <formula>$J$2</formula>
    </cfRule>
  </conditionalFormatting>
  <conditionalFormatting sqref="E20:E28">
    <cfRule type="cellIs" dxfId="2" priority="6" operator="equal">
      <formula>$J$20</formula>
    </cfRule>
  </conditionalFormatting>
  <conditionalFormatting sqref="E29:E37">
    <cfRule type="cellIs" dxfId="1" priority="5" operator="equal">
      <formula>$J$29</formula>
    </cfRule>
  </conditionalFormatting>
  <conditionalFormatting sqref="G11:G19">
    <cfRule type="cellIs" dxfId="0" priority="3" operator="equal">
      <formula>$K$11</formula>
    </cfRule>
  </conditionalFormatting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Score Cards</vt:lpstr>
      <vt:lpstr>E1</vt:lpstr>
      <vt:lpstr>E2</vt:lpstr>
      <vt:lpstr>E3</vt:lpstr>
      <vt:lpstr>E4</vt:lpstr>
      <vt:lpstr>E5</vt:lpstr>
      <vt:lpstr>E6</vt:lpstr>
      <vt:lpstr>E7</vt:lpstr>
      <vt:lpstr>E8</vt:lpstr>
      <vt:lpstr>E9</vt:lpstr>
      <vt:lpstr>Syndicat use</vt:lpstr>
      <vt:lpstr>User Guide</vt:lpstr>
      <vt:lpstr>Results</vt:lpstr>
      <vt:lpstr>trou1</vt:lpstr>
      <vt:lpstr>'Score Cards'!Zone_d_impression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 Windows</cp:lastModifiedBy>
  <cp:lastPrinted>2018-05-31T14:59:12Z</cp:lastPrinted>
  <dcterms:created xsi:type="dcterms:W3CDTF">2015-10-03T18:59:15Z</dcterms:created>
  <dcterms:modified xsi:type="dcterms:W3CDTF">2018-06-03T21:49:47Z</dcterms:modified>
</cp:coreProperties>
</file>