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loua\Desktop\"/>
    </mc:Choice>
  </mc:AlternateContent>
  <xr:revisionPtr revIDLastSave="0" documentId="8_{0B79EAAC-76CF-4172-9FE2-120DB3AF1E12}" xr6:coauthVersionLast="47" xr6:coauthVersionMax="47" xr10:uidLastSave="{00000000-0000-0000-0000-000000000000}"/>
  <bookViews>
    <workbookView xWindow="-120" yWindow="-120" windowWidth="38640" windowHeight="21120" activeTab="2" xr2:uid="{17E7052B-E8BD-45FD-8CB2-BB012F7C3429}"/>
  </bookViews>
  <sheets>
    <sheet name="Feuil2" sheetId="2" r:id="rId1"/>
    <sheet name="Suivi du Stock" sheetId="3" r:id="rId2"/>
    <sheet name="Interventions externes" sheetId="1" r:id="rId3"/>
  </sheets>
  <calcPr calcId="191029" concurrentCalc="0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" l="1"/>
  <c r="L8" i="1"/>
  <c r="J9" i="1"/>
  <c r="L9" i="1"/>
  <c r="J10" i="1"/>
  <c r="L10" i="1"/>
  <c r="J11" i="1"/>
  <c r="L11" i="1"/>
  <c r="J12" i="1"/>
  <c r="L12" i="1"/>
  <c r="J13" i="1"/>
  <c r="L13" i="1"/>
  <c r="J14" i="1"/>
  <c r="L14" i="1"/>
  <c r="J15" i="1"/>
  <c r="L15" i="1"/>
  <c r="J16" i="1"/>
  <c r="L16" i="1"/>
  <c r="J17" i="1"/>
  <c r="L17" i="1"/>
  <c r="J18" i="1"/>
  <c r="L18" i="1"/>
  <c r="J19" i="1"/>
  <c r="L19" i="1"/>
  <c r="J7" i="1"/>
  <c r="L7" i="1"/>
  <c r="I14" i="3"/>
  <c r="L14" i="3"/>
  <c r="H14" i="3" a="1"/>
  <c r="H14" i="3"/>
  <c r="I13" i="3"/>
  <c r="L13" i="3"/>
  <c r="H13" i="3" a="1"/>
  <c r="H13" i="3"/>
  <c r="I12" i="3"/>
  <c r="L12" i="3"/>
  <c r="H12" i="3" a="1"/>
  <c r="H12" i="3"/>
  <c r="I11" i="3"/>
  <c r="L11" i="3"/>
  <c r="H11" i="3" a="1"/>
  <c r="H11" i="3"/>
  <c r="I10" i="3"/>
  <c r="L10" i="3"/>
  <c r="H10" i="3" a="1"/>
  <c r="H10" i="3"/>
  <c r="I9" i="3"/>
  <c r="L9" i="3"/>
  <c r="H9" i="3" a="1"/>
  <c r="H9" i="3"/>
  <c r="I8" i="3"/>
  <c r="L8" i="3"/>
  <c r="H8" i="3" a="1"/>
  <c r="H8" i="3"/>
  <c r="I7" i="3"/>
  <c r="L7" i="3"/>
  <c r="H7" i="3" a="1"/>
  <c r="H7" i="3"/>
  <c r="N8" i="1"/>
  <c r="N9" i="1"/>
  <c r="N10" i="1"/>
  <c r="N11" i="1"/>
  <c r="N12" i="1"/>
  <c r="N13" i="1"/>
  <c r="N14" i="1"/>
  <c r="N15" i="1"/>
  <c r="N16" i="1"/>
  <c r="N17" i="1"/>
  <c r="N18" i="1"/>
  <c r="N19" i="1"/>
  <c r="N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<sst xmlns="http://schemas.openxmlformats.org/spreadsheetml/2006/main" count="160" uniqueCount="136">
  <si>
    <t>Client</t>
  </si>
  <si>
    <t>Numéro de téléphone</t>
  </si>
  <si>
    <t>N°Facture</t>
  </si>
  <si>
    <t>Date
réception</t>
  </si>
  <si>
    <t>Type de machine</t>
  </si>
  <si>
    <t>Réf-
machine</t>
  </si>
  <si>
    <t>Type intervention</t>
  </si>
  <si>
    <t>Pièces
utilisées</t>
  </si>
  <si>
    <t>Prix 
unitaire</t>
  </si>
  <si>
    <t>NB.
Pièces</t>
  </si>
  <si>
    <t xml:space="preserve">  Total 
prix pièces</t>
  </si>
  <si>
    <t>Frais et 
main d'œuvre</t>
  </si>
  <si>
    <t>Total 
intervention</t>
  </si>
  <si>
    <t>Client-001</t>
  </si>
  <si>
    <t>Fact-001</t>
  </si>
  <si>
    <t>Client-002</t>
  </si>
  <si>
    <t>Client-003</t>
  </si>
  <si>
    <t>Client-004</t>
  </si>
  <si>
    <t>Client-005</t>
  </si>
  <si>
    <t>Client-006</t>
  </si>
  <si>
    <t>Client-007</t>
  </si>
  <si>
    <t>Client-008</t>
  </si>
  <si>
    <t>Client-009</t>
  </si>
  <si>
    <t>Client-010</t>
  </si>
  <si>
    <t>Client-011</t>
  </si>
  <si>
    <t>Client-012</t>
  </si>
  <si>
    <t>Client-013</t>
  </si>
  <si>
    <t>Fact-002</t>
  </si>
  <si>
    <t>Fact-003</t>
  </si>
  <si>
    <t>Fact-004</t>
  </si>
  <si>
    <t>Fact-005</t>
  </si>
  <si>
    <t>Fact-006</t>
  </si>
  <si>
    <t>Fact-007</t>
  </si>
  <si>
    <t>Fact-008</t>
  </si>
  <si>
    <t>Fact-009</t>
  </si>
  <si>
    <t>Fact-010</t>
  </si>
  <si>
    <t>Fact-011</t>
  </si>
  <si>
    <t>Fact-012</t>
  </si>
  <si>
    <t>Fact-013</t>
  </si>
  <si>
    <t>Machine1</t>
  </si>
  <si>
    <t>Machine2</t>
  </si>
  <si>
    <t>Machine3</t>
  </si>
  <si>
    <t>Machine4</t>
  </si>
  <si>
    <t>Machine5</t>
  </si>
  <si>
    <t>Machine6</t>
  </si>
  <si>
    <t>Machine7</t>
  </si>
  <si>
    <t>Machine8</t>
  </si>
  <si>
    <t>Machine9</t>
  </si>
  <si>
    <t>Machine10</t>
  </si>
  <si>
    <t>Machine11</t>
  </si>
  <si>
    <t>Machine12</t>
  </si>
  <si>
    <t>Machine13</t>
  </si>
  <si>
    <t>Réf-001</t>
  </si>
  <si>
    <t>Réf-002</t>
  </si>
  <si>
    <t>Réf-003</t>
  </si>
  <si>
    <t>Réf-004</t>
  </si>
  <si>
    <t>Réf-005</t>
  </si>
  <si>
    <t>Réf-006</t>
  </si>
  <si>
    <t>Réf-007</t>
  </si>
  <si>
    <t>Réf-008</t>
  </si>
  <si>
    <t>Réf-009</t>
  </si>
  <si>
    <t>Réf-010</t>
  </si>
  <si>
    <t>Réf-011</t>
  </si>
  <si>
    <t>Réf-012</t>
  </si>
  <si>
    <t>Réf-013</t>
  </si>
  <si>
    <t>Intervention001</t>
  </si>
  <si>
    <t>Intervention002</t>
  </si>
  <si>
    <t>Intervention003</t>
  </si>
  <si>
    <t>Intervention004</t>
  </si>
  <si>
    <t>Intervention005</t>
  </si>
  <si>
    <t>Intervention006</t>
  </si>
  <si>
    <t>Intervention007</t>
  </si>
  <si>
    <t>Intervention008</t>
  </si>
  <si>
    <t>Intervention009</t>
  </si>
  <si>
    <t>Intervention010</t>
  </si>
  <si>
    <t>Intervention011</t>
  </si>
  <si>
    <t>Intervention012</t>
  </si>
  <si>
    <t>Intervention013</t>
  </si>
  <si>
    <t>Le tableau est renommé en "T_internes"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</si>
  <si>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</si>
  <si>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</si>
  <si>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</si>
  <si>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</si>
  <si>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</si>
  <si>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</si>
  <si>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</si>
  <si>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</si>
  <si>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</si>
  <si>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</si>
  <si>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</si>
  <si>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</si>
  <si>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</si>
  <si>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le tableau est renommée en "Liste_Mois"</t>
  </si>
  <si>
    <t>Annuel</t>
  </si>
  <si>
    <t>Code Article</t>
  </si>
  <si>
    <t>Désignation</t>
  </si>
  <si>
    <t>Stock 
Mini</t>
  </si>
  <si>
    <t>Stock
Dispo</t>
  </si>
  <si>
    <t>Entrée</t>
  </si>
  <si>
    <t>Sortie</t>
  </si>
  <si>
    <t>Alerte Stock</t>
  </si>
  <si>
    <t>Stock Final</t>
  </si>
  <si>
    <t>Prix d'achat
unitaire</t>
  </si>
  <si>
    <t>Prix de vente
unitaire</t>
  </si>
  <si>
    <t>Valeur du Stock</t>
  </si>
  <si>
    <t>FR0011</t>
  </si>
  <si>
    <t>ART-0111</t>
  </si>
  <si>
    <t>FR002</t>
  </si>
  <si>
    <t>ART-02</t>
  </si>
  <si>
    <t>FR003</t>
  </si>
  <si>
    <t>ART-03</t>
  </si>
  <si>
    <t>FR004</t>
  </si>
  <si>
    <t>ART-04</t>
  </si>
  <si>
    <t>FR005</t>
  </si>
  <si>
    <t>ART-05</t>
  </si>
  <si>
    <t>FR006</t>
  </si>
  <si>
    <t>ART-06</t>
  </si>
  <si>
    <t>FR007</t>
  </si>
  <si>
    <t>ART-07</t>
  </si>
  <si>
    <t xml:space="preserve">cette plage de prix est récupéré avec la fonction "rechercheX" dans le tableau t_externes </t>
  </si>
  <si>
    <t>Plage  qui peux se mettre à jour en fonction de l'évolution des prix de vente</t>
  </si>
  <si>
    <t xml:space="preserve"> je voudrai que ces prix restent inchangé même après la mise a jour ou la modifications des prix dans mon tableau Suivi du stock</t>
  </si>
  <si>
    <t>En juillet par exemple mes produit on subis des hausses et des baisses de prix mita jour dans mon tableau , cela affecte aussi ce que j'ai saisie en Juin !!
Comment peut-on faire pour justement dire  que les produit saisie avant la mise a jour des prix ne doicent pas prendre en compte les nouveaux prix</t>
  </si>
  <si>
    <t>06 06 06 06 06</t>
  </si>
  <si>
    <t>7 06 06 06 06</t>
  </si>
  <si>
    <t>8 06 06 06 06</t>
  </si>
  <si>
    <t>9 06 06 06 06</t>
  </si>
  <si>
    <t>10 06 06 06 06</t>
  </si>
  <si>
    <t>11 06 06 06 06</t>
  </si>
  <si>
    <t>12 06 06 06 06</t>
  </si>
  <si>
    <t>13 06 06 06 06</t>
  </si>
  <si>
    <t>14 06 06 06 06</t>
  </si>
  <si>
    <t>15 06 06 06 06</t>
  </si>
  <si>
    <t>16 06 06 06 06</t>
  </si>
  <si>
    <t>17 06 06 06 06</t>
  </si>
  <si>
    <t>18 06 06 06 06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</si>
</sst>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0"/>
    <numFmt numFmtId="165" formatCode="0;\-0;;@"/>
    <numFmt numFmtId="166" formatCode="#,##0.00\ [$DZD]"/>
  </numFmts>
  <fonts count="13" x14ac:knownFonts="1">
    <font>
      <sz val="11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6666"/>
      <name val="Calibri"/>
      <family val="2"/>
      <scheme val="minor"/>
    </font>
    <font>
      <sz val="12"/>
      <name val="Calibri"/>
      <family val="2"/>
      <scheme val="minor"/>
    </font>
    <font>
      <sz val="12"/>
      <color rgb="FF00666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0FDC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rgb="FF006666"/>
      </left>
      <right style="thin">
        <color theme="9"/>
      </right>
      <top/>
      <bottom style="medium">
        <color theme="9"/>
      </bottom>
      <diagonal/>
    </border>
    <border>
      <left style="thin">
        <color theme="9"/>
      </left>
      <right style="thin">
        <color theme="9"/>
      </right>
      <top/>
      <bottom style="medium">
        <color theme="9"/>
      </bottom>
      <diagonal/>
    </border>
    <border>
      <left style="thin">
        <color theme="6"/>
      </left>
      <right style="thin">
        <color theme="9"/>
      </right>
      <top/>
      <bottom style="medium">
        <color theme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theme="6"/>
      </left>
      <right/>
      <top/>
      <bottom style="medium">
        <color theme="6"/>
      </bottom>
      <diagonal/>
    </border>
    <border>
      <left style="thin">
        <color rgb="FFFF5E3E"/>
      </left>
      <right style="thin">
        <color rgb="FFFF5E3E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8" fontId="1" fillId="2" borderId="1" xfId="0" applyNumberFormat="1" applyFont="1" applyFill="1" applyBorder="1" applyAlignment="1">
      <alignment horizontal="center" vertical="center" wrapText="1"/>
    </xf>
    <xf numFmtId="8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0" fillId="3" borderId="0" xfId="0" applyFill="1"/>
    <xf numFmtId="0" fontId="0" fillId="4" borderId="0" xfId="0" applyFill="1"/>
    <xf numFmtId="44" fontId="3" fillId="0" borderId="0" xfId="0" applyNumberFormat="1" applyFont="1"/>
    <xf numFmtId="164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7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11" xfId="0" applyNumberFormat="1" applyFont="1" applyBorder="1" applyAlignment="1" applyProtection="1">
      <alignment horizontal="center" vertical="center"/>
      <protection locked="0"/>
    </xf>
    <xf numFmtId="165" fontId="8" fillId="0" borderId="11" xfId="0" applyNumberFormat="1" applyFont="1" applyBorder="1" applyAlignment="1">
      <alignment horizontal="center" vertical="center"/>
    </xf>
    <xf numFmtId="1" fontId="8" fillId="0" borderId="11" xfId="0" applyNumberFormat="1" applyFont="1" applyBorder="1" applyAlignment="1">
      <alignment horizontal="center" vertical="center"/>
    </xf>
    <xf numFmtId="1" fontId="9" fillId="0" borderId="11" xfId="0" applyNumberFormat="1" applyFont="1" applyBorder="1" applyAlignment="1">
      <alignment horizontal="center" vertical="center"/>
    </xf>
    <xf numFmtId="166" fontId="10" fillId="0" borderId="11" xfId="0" applyNumberFormat="1" applyFont="1" applyBorder="1" applyAlignment="1" applyProtection="1">
      <alignment horizontal="right" vertical="center"/>
      <protection locked="0"/>
    </xf>
    <xf numFmtId="166" fontId="10" fillId="0" borderId="11" xfId="0" applyNumberFormat="1" applyFont="1" applyBorder="1" applyAlignment="1">
      <alignment horizontal="right" vertical="center" indent="1"/>
    </xf>
    <xf numFmtId="1" fontId="7" fillId="0" borderId="12" xfId="0" applyNumberFormat="1" applyFont="1" applyBorder="1" applyAlignment="1" applyProtection="1">
      <alignment horizontal="center" vertical="center"/>
      <protection locked="0"/>
    </xf>
    <xf numFmtId="164" fontId="8" fillId="0" borderId="12" xfId="0" applyNumberFormat="1" applyFont="1" applyBorder="1" applyAlignment="1" applyProtection="1">
      <alignment horizontal="center" vertical="center"/>
      <protection locked="0"/>
    </xf>
    <xf numFmtId="165" fontId="8" fillId="0" borderId="12" xfId="0" applyNumberFormat="1" applyFont="1" applyBorder="1" applyAlignment="1">
      <alignment horizontal="center" vertical="center"/>
    </xf>
    <xf numFmtId="1" fontId="8" fillId="0" borderId="12" xfId="0" applyNumberFormat="1" applyFont="1" applyBorder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/>
    </xf>
    <xf numFmtId="166" fontId="10" fillId="0" borderId="12" xfId="0" applyNumberFormat="1" applyFont="1" applyBorder="1" applyAlignment="1" applyProtection="1">
      <alignment horizontal="right" vertical="center"/>
      <protection locked="0"/>
    </xf>
    <xf numFmtId="166" fontId="10" fillId="0" borderId="12" xfId="0" applyNumberFormat="1" applyFont="1" applyBorder="1" applyAlignment="1">
      <alignment horizontal="right" vertical="center" indent="1"/>
    </xf>
    <xf numFmtId="1" fontId="7" fillId="0" borderId="13" xfId="0" applyNumberFormat="1" applyFont="1" applyBorder="1" applyAlignment="1" applyProtection="1">
      <alignment horizontal="center" vertical="center"/>
      <protection locked="0"/>
    </xf>
    <xf numFmtId="164" fontId="8" fillId="0" borderId="13" xfId="0" applyNumberFormat="1" applyFont="1" applyBorder="1" applyAlignment="1" applyProtection="1">
      <alignment horizontal="center" vertical="center"/>
      <protection locked="0"/>
    </xf>
    <xf numFmtId="165" fontId="8" fillId="0" borderId="13" xfId="0" applyNumberFormat="1" applyFont="1" applyBorder="1" applyAlignment="1">
      <alignment horizontal="center" vertical="center"/>
    </xf>
    <xf numFmtId="1" fontId="8" fillId="0" borderId="13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66" fontId="10" fillId="0" borderId="13" xfId="0" applyNumberFormat="1" applyFont="1" applyBorder="1" applyAlignment="1">
      <alignment horizontal="right" vertical="center" indent="1"/>
    </xf>
    <xf numFmtId="0" fontId="8" fillId="0" borderId="13" xfId="0" applyFont="1" applyBorder="1" applyAlignment="1" applyProtection="1">
      <alignment horizontal="left" vertical="center"/>
      <protection locked="0"/>
    </xf>
    <xf numFmtId="166" fontId="10" fillId="0" borderId="13" xfId="0" applyNumberFormat="1" applyFont="1" applyBorder="1" applyAlignment="1" applyProtection="1">
      <alignment horizontal="right" vertical="center"/>
      <protection locked="0"/>
    </xf>
    <xf numFmtId="0" fontId="8" fillId="0" borderId="12" xfId="0" applyFont="1" applyBorder="1" applyAlignment="1" applyProtection="1">
      <alignment horizontal="left" vertical="center"/>
      <protection locked="0"/>
    </xf>
    <xf numFmtId="8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44" fontId="3" fillId="5" borderId="0" xfId="0" applyNumberFormat="1" applyFont="1" applyFill="1"/>
    <xf numFmtId="15" fontId="3" fillId="5" borderId="0" xfId="0" applyNumberFormat="1" applyFont="1" applyFill="1" applyAlignment="1">
      <alignment horizontal="left" vertical="center"/>
    </xf>
    <xf numFmtId="166" fontId="10" fillId="5" borderId="11" xfId="0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/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32"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20" formatCode="dd\-mmm\-yy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border outline="0">
        <top style="medium">
          <color rgb="FF006666"/>
        </top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border outline="0">
        <bottom style="medium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9" tint="-0.249977111117893"/>
        <name val="Calibri"/>
        <family val="2"/>
        <scheme val="minor"/>
      </font>
      <fill>
        <patternFill patternType="solid">
          <fgColor indexed="64"/>
          <bgColor rgb="FFA0FDCA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6" formatCode="#,##0.00\ [$DZD]"/>
      <fill>
        <patternFill patternType="none">
          <fgColor auto="1"/>
          <bgColor auto="1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6" formatCode="#,##0.00\ [$DZD]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hair">
          <color auto="1"/>
        </top>
        <bottom/>
      </border>
      <protection locked="0" hidden="0"/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6" formatCode="#,##0.00\ [$DZD]"/>
      <fill>
        <patternFill patternType="none">
          <fgColor auto="1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6666"/>
        <name val="Calibri"/>
        <family val="2"/>
        <scheme val="minor"/>
      </font>
      <numFmt numFmtId="1" formatCode="0"/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" formatCode="0"/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right/>
        <top style="hair">
          <color auto="1"/>
        </top>
        <bottom style="hair">
          <color auto="1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5" formatCode="0;\-0;;@"/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right/>
        <top style="hair">
          <color auto="1"/>
        </top>
        <bottom style="hair">
          <color auto="1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5" formatCode="0;\-0;;@"/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top style="hair">
          <color auto="1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000"/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top style="hair">
          <color auto="1"/>
        </top>
        <bottom style="hair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numFmt numFmtId="1" formatCode="0"/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right/>
        <top style="hair">
          <color auto="1"/>
        </top>
        <bottom style="hair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auto="1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top style="hair">
          <color auto="1"/>
        </top>
        <bottom style="hair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000"/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top style="hair">
          <color auto="1"/>
        </top>
        <bottom style="hair">
          <color auto="1"/>
        </bottom>
      </border>
      <protection locked="0" hidden="0"/>
    </dxf>
    <dxf>
      <fill>
        <patternFill patternType="none">
          <fgColor auto="1"/>
          <bgColor auto="1"/>
        </patternFill>
      </fill>
    </dxf>
    <dxf>
      <border diagonalUp="0" diagonalDown="0">
        <left style="medium">
          <color rgb="FF006666"/>
        </left>
        <right style="medium">
          <color rgb="FF006666"/>
        </right>
        <top style="medium">
          <color rgb="FF006666"/>
        </top>
        <bottom style="medium">
          <color rgb="FF006666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rgb="FF006666"/>
        <name val="Calibri"/>
        <family val="2"/>
        <scheme val="minor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1238251</xdr:colOff>
      <xdr:row>4</xdr:row>
      <xdr:rowOff>66674</xdr:rowOff>
    </xdr:from>
    <xdr:to>
      <xdr:col>11</xdr:col>
      <xdr:colOff>1</xdr:colOff>
      <xdr:row>14</xdr:row>
      <xdr:rowOff>123825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B34C3E5-FC15-CFFB-7536-1497678E4B5A}"/>
            </a:ext>
          </a:extLst>
        </xdr:cNvPr>
        <xdr:cNvSpPr/>
      </xdr:nvSpPr>
      <xdr:spPr>
        <a:xfrm>
          <a:off x="8601076" y="828674"/>
          <a:ext cx="1257300" cy="2590801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152400</xdr:colOff>
      <xdr:row>14</xdr:row>
      <xdr:rowOff>152400</xdr:rowOff>
    </xdr:from>
    <xdr:to>
      <xdr:col>12</xdr:col>
      <xdr:colOff>714375</xdr:colOff>
      <xdr:row>15</xdr:row>
      <xdr:rowOff>57150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F32D487E-8F8B-B727-8318-BA886D06C032}"/>
            </a:ext>
          </a:extLst>
        </xdr:cNvPr>
        <xdr:cNvCxnSpPr/>
      </xdr:nvCxnSpPr>
      <xdr:spPr>
        <a:xfrm flipH="1" flipV="1">
          <a:off x="10010775" y="3448050"/>
          <a:ext cx="2095500" cy="95250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695325</xdr:colOff>
      <xdr:row>12</xdr:row>
      <xdr:rowOff>57150</xdr:rowOff>
    </xdr:from>
    <xdr:to>
      <xdr:col>21</xdr:col>
      <xdr:colOff>66675</xdr:colOff>
      <xdr:row>19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880B772-D0A8-CDFA-3532-39292A811181}"/>
            </a:ext>
          </a:extLst>
        </xdr:cNvPr>
        <xdr:cNvSpPr/>
      </xdr:nvSpPr>
      <xdr:spPr>
        <a:xfrm>
          <a:off x="12087225" y="2952750"/>
          <a:ext cx="6229350" cy="1333500"/>
        </a:xfrm>
        <a:prstGeom prst="rect">
          <a:avLst/>
        </a:prstGeom>
        <a:noFill/>
        <a:ln w="952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5</xdr:row>
      <xdr:rowOff>447674</xdr:rowOff>
    </xdr:from>
    <xdr:to>
      <xdr:col>9</xdr:col>
      <xdr:colOff>1343025</xdr:colOff>
      <xdr:row>11</xdr:row>
      <xdr:rowOff>19049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540B463-7442-44BD-BE7B-15C754D4621E}"/>
            </a:ext>
          </a:extLst>
        </xdr:cNvPr>
        <xdr:cNvSpPr/>
      </xdr:nvSpPr>
      <xdr:spPr>
        <a:xfrm>
          <a:off x="10267950" y="1685924"/>
          <a:ext cx="1333500" cy="1057275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838200</xdr:colOff>
      <xdr:row>3</xdr:row>
      <xdr:rowOff>180975</xdr:rowOff>
    </xdr:from>
    <xdr:to>
      <xdr:col>11</xdr:col>
      <xdr:colOff>57150</xdr:colOff>
      <xdr:row>7</xdr:row>
      <xdr:rowOff>66675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F7530D4B-A802-1A7A-AA1C-D66831B6188D}"/>
            </a:ext>
          </a:extLst>
        </xdr:cNvPr>
        <xdr:cNvCxnSpPr/>
      </xdr:nvCxnSpPr>
      <xdr:spPr>
        <a:xfrm flipH="1">
          <a:off x="4943475" y="847725"/>
          <a:ext cx="7439025" cy="11430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3</xdr:row>
      <xdr:rowOff>171450</xdr:rowOff>
    </xdr:from>
    <xdr:to>
      <xdr:col>11</xdr:col>
      <xdr:colOff>104775</xdr:colOff>
      <xdr:row>6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662D635-C9C4-47A8-8FF8-1FAB458C9BE0}"/>
            </a:ext>
          </a:extLst>
        </xdr:cNvPr>
        <xdr:cNvCxnSpPr/>
      </xdr:nvCxnSpPr>
      <xdr:spPr>
        <a:xfrm flipH="1">
          <a:off x="11620500" y="838200"/>
          <a:ext cx="809625" cy="981075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5</xdr:row>
      <xdr:rowOff>485774</xdr:rowOff>
    </xdr:from>
    <xdr:to>
      <xdr:col>4</xdr:col>
      <xdr:colOff>1314450</xdr:colOff>
      <xdr:row>10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F4FBF551-1694-4D4A-A065-3AD9B4C4065A}"/>
            </a:ext>
          </a:extLst>
        </xdr:cNvPr>
        <xdr:cNvSpPr/>
      </xdr:nvSpPr>
      <xdr:spPr>
        <a:xfrm>
          <a:off x="4086225" y="1724024"/>
          <a:ext cx="1333500" cy="800101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904875</xdr:colOff>
      <xdr:row>10</xdr:row>
      <xdr:rowOff>47624</xdr:rowOff>
    </xdr:from>
    <xdr:to>
      <xdr:col>5</xdr:col>
      <xdr:colOff>0</xdr:colOff>
      <xdr:row>18</xdr:row>
      <xdr:rowOff>38100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CA614AB2-E50E-481D-B5F5-770F2E2A4D12}"/>
            </a:ext>
          </a:extLst>
        </xdr:cNvPr>
        <xdr:cNvSpPr/>
      </xdr:nvSpPr>
      <xdr:spPr>
        <a:xfrm>
          <a:off x="4095750" y="2571749"/>
          <a:ext cx="1333500" cy="1590676"/>
        </a:xfrm>
        <a:prstGeom prst="rect">
          <a:avLst/>
        </a:prstGeom>
        <a:noFill/>
        <a:ln w="38100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19050</xdr:colOff>
      <xdr:row>11</xdr:row>
      <xdr:rowOff>171449</xdr:rowOff>
    </xdr:from>
    <xdr:to>
      <xdr:col>10</xdr:col>
      <xdr:colOff>0</xdr:colOff>
      <xdr:row>17</xdr:row>
      <xdr:rowOff>85725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9819939D-13FB-4DEF-93A0-FCFE8EF18BA6}"/>
            </a:ext>
          </a:extLst>
        </xdr:cNvPr>
        <xdr:cNvSpPr/>
      </xdr:nvSpPr>
      <xdr:spPr>
        <a:xfrm>
          <a:off x="10534650" y="2895599"/>
          <a:ext cx="1333500" cy="1114426"/>
        </a:xfrm>
        <a:prstGeom prst="rect">
          <a:avLst/>
        </a:prstGeom>
        <a:noFill/>
        <a:ln w="38100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1314450</xdr:colOff>
      <xdr:row>18</xdr:row>
      <xdr:rowOff>66675</xdr:rowOff>
    </xdr:from>
    <xdr:to>
      <xdr:col>8</xdr:col>
      <xdr:colOff>209550</xdr:colOff>
      <xdr:row>23</xdr:row>
      <xdr:rowOff>57150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CD48E622-A9D2-4B99-9A02-963D4A580AA7}"/>
            </a:ext>
          </a:extLst>
        </xdr:cNvPr>
        <xdr:cNvCxnSpPr/>
      </xdr:nvCxnSpPr>
      <xdr:spPr>
        <a:xfrm flipH="1" flipV="1">
          <a:off x="5676900" y="4191000"/>
          <a:ext cx="4314825" cy="952500"/>
        </a:xfrm>
        <a:prstGeom prst="straightConnector1">
          <a:avLst/>
        </a:prstGeom>
        <a:ln w="28575"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17</xdr:row>
      <xdr:rowOff>190500</xdr:rowOff>
    </xdr:from>
    <xdr:to>
      <xdr:col>9</xdr:col>
      <xdr:colOff>342900</xdr:colOff>
      <xdr:row>23</xdr:row>
      <xdr:rowOff>76200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38F2888E-E57D-49C9-8DEE-8A1680F3418B}"/>
            </a:ext>
          </a:extLst>
        </xdr:cNvPr>
        <xdr:cNvCxnSpPr/>
      </xdr:nvCxnSpPr>
      <xdr:spPr>
        <a:xfrm flipV="1">
          <a:off x="10029825" y="4114800"/>
          <a:ext cx="828675" cy="1047750"/>
        </a:xfrm>
        <a:prstGeom prst="straightConnector1">
          <a:avLst/>
        </a:prstGeom>
        <a:ln w="28575"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1CCE0A-004C-4ED5-B276-586137B84FAC}" name="Liste_Mois" displayName="Liste_Mois" ref="A1:A26" totalsRowShown="0">
  <autoFilter ref="A1:A26" xr:uid="{201CCE0A-004C-4ED5-B276-586137B84FAC}"/>
  <tableColumns count="1">
    <tableColumn id="1" xr3:uid="{B0842EA6-95C2-4874-847F-5C9868E96510}" name="Mois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09C880D-9018-4AD8-BCAC-529E98B8416A}" name="t_Stock" displayName="t_Stock" ref="B6:L14" headerRowDxfId="31" dataDxfId="30" totalsRowDxfId="28" tableBorderDxfId="29">
  <autoFilter ref="B6:L14" xr:uid="{E09C880D-9018-4AD8-BCAC-529E98B8416A}"/>
  <tableColumns count="11">
    <tableColumn id="1" xr3:uid="{716C2EC9-AF2D-4E2B-B93B-F8DA787114BC}" name="Code Article" dataDxfId="27"/>
    <tableColumn id="2" xr3:uid="{3F48A75A-D195-4339-828D-6E27CC5549F0}" name="Désignation" dataDxfId="26"/>
    <tableColumn id="3" xr3:uid="{DE082A7B-7500-45D2-B14A-C683D9DB1DF8}" name="Stock _x000a_Mini" dataDxfId="25"/>
    <tableColumn id="11" xr3:uid="{2F2CA18E-071D-49FA-8262-992921313ABF}" name="Stock_x000a_Dispo" dataDxfId="24"/>
    <tableColumn id="4" xr3:uid="{45A91DC5-1662-4832-B30C-68D503801C54}" name="Entrée" dataDxfId="23"/>
    <tableColumn id="5" xr3:uid="{56DEC196-49E8-43A6-AA28-740159D00F81}" name="Sortie" dataDxfId="22"/>
    <tableColumn id="10" xr3:uid="{5B95F951-66EB-4D5D-8F28-B07A88BA28A0}" name="Alerte Stock" dataDxfId="21">
      <calculatedColumnFormula array="1">_xlfn.IFS(t_Stock[[#This Row],[Stock Final]]&lt;=0,0,t_Stock[[#This Row],[Stock Final]]&lt;=t_Stock[[#This Row],[Stock 
Mini]],1,t_Stock[[#This Row],[Stock Final]]&gt;t_Stock[[#This Row],[Stock 
Mini]],2)</calculatedColumnFormula>
    </tableColumn>
    <tableColumn id="6" xr3:uid="{B4DD792F-01F6-4A24-BC51-95F6D424F34C}" name="Stock Final" dataDxfId="20">
      <calculatedColumnFormula>t_Stock[[#This Row],[Stock
Dispo]]+(t_Stock[[#This Row],[Entrée]]-t_Stock[[#This Row],[Sortie]])</calculatedColumnFormula>
    </tableColumn>
    <tableColumn id="8" xr3:uid="{676DE6AD-4300-49E1-85D0-3194462BD232}" name="Prix d'achat_x000a_unitaire" dataDxfId="19"/>
    <tableColumn id="12" xr3:uid="{C4715696-EB46-42C0-A8FE-F4BE78AC8356}" name="Prix de vente_x000a_unitaire" dataDxfId="18"/>
    <tableColumn id="7" xr3:uid="{22F47A35-983C-46E3-BB3A-C27568FC9CBD}" name="Valeur du Stock" totalsRowFunction="sum" dataDxfId="17">
      <calculatedColumnFormula>t_Stock[[#This Row],[Stock Final]]*t_Stock[[#This Row],[Prix d''achat
unitaire]]</calculatedColumnFormula>
    </tableColumn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55C0AF-C233-4586-816D-67FBEB3ED8F2}" name="T_internes" displayName="T_internes" ref="B6:N19" totalsRowShown="0" headerRowDxfId="16" dataDxfId="14" headerRowBorderDxfId="15" tableBorderDxfId="13">
  <tableColumns count="13">
    <tableColumn id="1" xr3:uid="{E73FEDEB-32C9-4FBF-800A-7A93262993DD}" name="Client" dataDxfId="12"/>
    <tableColumn id="2" xr3:uid="{17BED4BD-4C44-480C-8C3F-E81887A341A6}" name="Numéro de téléphone" dataDxfId="11"/>
    <tableColumn id="3" xr3:uid="{F1778BEE-F30A-4E01-9038-0BCAC48131A0}" name="N°Facture" dataDxfId="10"/>
    <tableColumn id="4" xr3:uid="{A62C6168-0B0A-4D38-9457-3B5815788F85}" name="Date_x000a_réception" dataDxfId="9"/>
    <tableColumn id="5" xr3:uid="{2BD5EBDC-F09A-4925-ACFC-4DA53B69DD46}" name="Type de machine" dataDxfId="8"/>
    <tableColumn id="6" xr3:uid="{0846AC94-3DFC-45A4-A078-260F3368E033}" name="Réf-_x000a_machine" dataDxfId="7"/>
    <tableColumn id="7" xr3:uid="{3734CBF2-6C90-4C3B-A8E1-2047CD320D37}" name="Type intervention" dataDxfId="6"/>
    <tableColumn id="8" xr3:uid="{3FAB5332-D3FD-4825-B84F-FB5F50E78046}" name="Pièces_x000a_utilisées" dataDxfId="5"/>
    <tableColumn id="9" xr3:uid="{E3BF0486-164D-4829-8FF0-0E9090E52557}" name="Prix _x000a_unitaire" dataDxfId="4">
      <calculatedColumnFormula>_xlfn.XLOOKUP(T_internes[[#This Row],[Pièces
utilisées]],t_Stock[Désignation],t_Stock[Prix de vente
unitaire],"")</calculatedColumnFormula>
    </tableColumn>
    <tableColumn id="10" xr3:uid="{CBA25EEE-2255-4471-AF69-25556CB40693}" name="NB._x000a_Pièces" dataDxfId="3"/>
    <tableColumn id="11" xr3:uid="{A59885DD-96AC-4B76-9773-B6641EBAFF80}" name="  Total _x000a_prix pièces" dataDxfId="2">
      <calculatedColumnFormula>J7*K7</calculatedColumnFormula>
    </tableColumn>
    <tableColumn id="12" xr3:uid="{BB197223-0A50-4360-AA0D-5EC51F7CEA05}" name="Frais et _x000a_main d'œuvre" dataDxfId="1"/>
    <tableColumn id="13" xr3:uid="{3EDD8BB0-7E9F-4353-83B0-6FAF3D6C72D3}" name="Total _x000a_intervention" dataDxfId="0">
      <calculatedColumnFormula>L7+M7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7027B-38E4-473A-A759-308EFB383C44}">
  <sheetPr codeName="Feuil2"/>
  <dimension ref="A1:G26"/>
  <sheetViews>
    <sheetView workbookViewId="0">
      <selection activeCell="L44" sqref="L44"/>
    </sheetView>
  </sheetViews>
  <sheetFormatPr baseColWidth="10" defaultRowHeight="15" x14ac:dyDescent="0.25"/>
  <sheetData>
    <row r="1" spans="1:7" ht="27" customHeight="1" x14ac:dyDescent="0.25">
      <c r="A1" t="s">
        <v>91</v>
      </c>
      <c r="D1" s="11" t="s">
        <v>92</v>
      </c>
      <c r="E1" s="11"/>
      <c r="F1" s="11"/>
      <c r="G1" s="11"/>
    </row>
    <row r="2" spans="1:7" x14ac:dyDescent="0.25">
      <c r="A2" s="12" t="s">
        <v>93</v>
      </c>
      <c r="D2" s="11"/>
      <c r="E2" s="11"/>
      <c r="F2" s="11"/>
      <c r="G2" s="11"/>
    </row>
    <row r="3" spans="1:7" x14ac:dyDescent="0.25">
      <c r="A3" t="s">
        <v>79</v>
      </c>
    </row>
    <row r="4" spans="1:7" x14ac:dyDescent="0.25">
      <c r="A4" t="s">
        <v>80</v>
      </c>
    </row>
    <row r="5" spans="1:7" x14ac:dyDescent="0.25">
      <c r="A5" t="s">
        <v>81</v>
      </c>
    </row>
    <row r="6" spans="1:7" x14ac:dyDescent="0.25">
      <c r="A6" t="s">
        <v>82</v>
      </c>
    </row>
    <row r="7" spans="1:7" x14ac:dyDescent="0.25">
      <c r="A7" t="s">
        <v>83</v>
      </c>
    </row>
    <row r="8" spans="1:7" x14ac:dyDescent="0.25">
      <c r="A8" t="s">
        <v>84</v>
      </c>
    </row>
    <row r="9" spans="1:7" x14ac:dyDescent="0.25">
      <c r="A9" t="s">
        <v>85</v>
      </c>
    </row>
    <row r="10" spans="1:7" x14ac:dyDescent="0.25">
      <c r="A10" t="s">
        <v>86</v>
      </c>
    </row>
    <row r="11" spans="1:7" x14ac:dyDescent="0.25">
      <c r="A11" t="s">
        <v>87</v>
      </c>
    </row>
    <row r="12" spans="1:7" x14ac:dyDescent="0.25">
      <c r="A12" t="s">
        <v>88</v>
      </c>
    </row>
    <row r="13" spans="1:7" x14ac:dyDescent="0.25">
      <c r="A13" t="s">
        <v>89</v>
      </c>
    </row>
    <row r="14" spans="1:7" x14ac:dyDescent="0.25">
      <c r="A14" t="s">
        <v>90</v>
      </c>
    </row>
    <row r="15" spans="1:7" x14ac:dyDescent="0.25">
      <c r="A15" t="s">
        <v>79</v>
      </c>
    </row>
    <row r="16" spans="1:7" x14ac:dyDescent="0.25">
      <c r="A16" t="s">
        <v>80</v>
      </c>
    </row>
    <row r="17" spans="1:1" x14ac:dyDescent="0.25">
      <c r="A17" t="s">
        <v>81</v>
      </c>
    </row>
    <row r="18" spans="1:1" x14ac:dyDescent="0.25">
      <c r="A18" t="s">
        <v>82</v>
      </c>
    </row>
    <row r="19" spans="1:1" x14ac:dyDescent="0.25">
      <c r="A19" t="s">
        <v>83</v>
      </c>
    </row>
    <row r="20" spans="1:1" x14ac:dyDescent="0.25">
      <c r="A20" t="s">
        <v>84</v>
      </c>
    </row>
    <row r="21" spans="1:1" x14ac:dyDescent="0.25">
      <c r="A21" t="s">
        <v>85</v>
      </c>
    </row>
    <row r="22" spans="1:1" x14ac:dyDescent="0.25">
      <c r="A22" t="s">
        <v>86</v>
      </c>
    </row>
    <row r="23" spans="1:1" x14ac:dyDescent="0.25">
      <c r="A23" t="s">
        <v>87</v>
      </c>
    </row>
    <row r="24" spans="1:1" x14ac:dyDescent="0.25">
      <c r="A24" t="s">
        <v>88</v>
      </c>
    </row>
    <row r="25" spans="1:1" x14ac:dyDescent="0.25">
      <c r="A25" t="s">
        <v>89</v>
      </c>
    </row>
    <row r="26" spans="1:1" x14ac:dyDescent="0.25">
      <c r="A26" t="s">
        <v>90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9606F-DC47-4DED-9C47-6FED17E855A2}">
  <dimension ref="B6:T18"/>
  <sheetViews>
    <sheetView workbookViewId="0">
      <selection activeCell="O37" sqref="O37"/>
    </sheetView>
  </sheetViews>
  <sheetFormatPr baseColWidth="10" defaultRowHeight="15" x14ac:dyDescent="0.25"/>
  <cols>
    <col min="2" max="2" width="12.85546875" customWidth="1"/>
    <col min="3" max="3" width="19.42578125" bestFit="1" customWidth="1"/>
    <col min="4" max="4" width="10.5703125" customWidth="1"/>
    <col min="5" max="5" width="12.28515625" bestFit="1" customWidth="1"/>
    <col min="6" max="6" width="13.42578125" bestFit="1" customWidth="1"/>
    <col min="7" max="7" width="10.7109375" customWidth="1"/>
    <col min="8" max="8" width="11.5703125" bestFit="1" customWidth="1"/>
    <col min="9" max="9" width="8.140625" customWidth="1"/>
    <col min="10" max="11" width="18.7109375" customWidth="1"/>
    <col min="12" max="12" width="23" customWidth="1"/>
  </cols>
  <sheetData>
    <row r="6" spans="2:20" ht="58.5" customHeight="1" thickBot="1" x14ac:dyDescent="0.3">
      <c r="B6" s="39" t="s">
        <v>94</v>
      </c>
      <c r="C6" s="40" t="s">
        <v>95</v>
      </c>
      <c r="D6" s="41" t="s">
        <v>96</v>
      </c>
      <c r="E6" s="42" t="s">
        <v>97</v>
      </c>
      <c r="F6" s="40" t="s">
        <v>98</v>
      </c>
      <c r="G6" s="40" t="s">
        <v>99</v>
      </c>
      <c r="H6" s="43" t="s">
        <v>100</v>
      </c>
      <c r="I6" s="42" t="s">
        <v>101</v>
      </c>
      <c r="J6" s="42" t="s">
        <v>102</v>
      </c>
      <c r="K6" s="42" t="s">
        <v>103</v>
      </c>
      <c r="L6" s="42" t="s">
        <v>104</v>
      </c>
    </row>
    <row r="7" spans="2:20" ht="15.75" x14ac:dyDescent="0.25">
      <c r="B7" s="14" t="s">
        <v>105</v>
      </c>
      <c r="C7" s="15" t="s">
        <v>106</v>
      </c>
      <c r="D7" s="16">
        <v>10</v>
      </c>
      <c r="E7" s="17">
        <v>12</v>
      </c>
      <c r="F7" s="18">
        <v>0</v>
      </c>
      <c r="G7" s="18">
        <v>0</v>
      </c>
      <c r="H7" s="19" cm="1">
        <f t="array" ref="H7">_xlfn.IFS(t_Stock[[#This Row],[Stock Final]]&lt;=0,0,t_Stock[[#This Row],[Stock Final]]&lt;=t_Stock[[#This Row],[Stock 
Mini]],1,t_Stock[[#This Row],[Stock Final]]&gt;t_Stock[[#This Row],[Stock 
Mini]],2)</f>
        <v>2</v>
      </c>
      <c r="I7" s="20">
        <f>t_Stock[[#This Row],[Stock
Dispo]]+(t_Stock[[#This Row],[Entrée]]-t_Stock[[#This Row],[Sortie]])</f>
        <v>12</v>
      </c>
      <c r="J7" s="21">
        <v>100</v>
      </c>
      <c r="K7" s="47">
        <v>300</v>
      </c>
      <c r="L7" s="22">
        <f>t_Stock[[#This Row],[Stock Final]]*t_Stock[[#This Row],[Prix d''achat
unitaire]]</f>
        <v>1200</v>
      </c>
    </row>
    <row r="8" spans="2:20" ht="15.75" x14ac:dyDescent="0.25">
      <c r="B8" s="14" t="s">
        <v>107</v>
      </c>
      <c r="C8" s="15" t="s">
        <v>108</v>
      </c>
      <c r="D8" s="23">
        <v>10</v>
      </c>
      <c r="E8" s="24">
        <v>3</v>
      </c>
      <c r="F8" s="25">
        <v>7</v>
      </c>
      <c r="G8" s="25">
        <v>4</v>
      </c>
      <c r="H8" s="26" cm="1">
        <f t="array" ref="H8">_xlfn.IFS(t_Stock[[#This Row],[Stock Final]]&lt;=0,0,t_Stock[[#This Row],[Stock Final]]&lt;=t_Stock[[#This Row],[Stock 
Mini]],1,t_Stock[[#This Row],[Stock Final]]&gt;t_Stock[[#This Row],[Stock 
Mini]],2)</f>
        <v>1</v>
      </c>
      <c r="I8" s="27">
        <f>t_Stock[[#This Row],[Stock
Dispo]]+(t_Stock[[#This Row],[Entrée]]-t_Stock[[#This Row],[Sortie]])</f>
        <v>6</v>
      </c>
      <c r="J8" s="28">
        <v>200</v>
      </c>
      <c r="K8" s="47">
        <v>250</v>
      </c>
      <c r="L8" s="29">
        <f>t_Stock[[#This Row],[Stock Final]]*t_Stock[[#This Row],[Prix d''achat
unitaire]]</f>
        <v>1200</v>
      </c>
    </row>
    <row r="9" spans="2:20" ht="15.75" x14ac:dyDescent="0.25">
      <c r="B9" s="14" t="s">
        <v>109</v>
      </c>
      <c r="C9" s="15" t="s">
        <v>110</v>
      </c>
      <c r="D9" s="23">
        <v>10</v>
      </c>
      <c r="E9" s="24">
        <v>2</v>
      </c>
      <c r="F9" s="25">
        <v>8</v>
      </c>
      <c r="G9" s="25">
        <v>0</v>
      </c>
      <c r="H9" s="26" cm="1">
        <f t="array" ref="H9">_xlfn.IFS(t_Stock[[#This Row],[Stock Final]]&lt;=0,0,t_Stock[[#This Row],[Stock Final]]&lt;=t_Stock[[#This Row],[Stock 
Mini]],1,t_Stock[[#This Row],[Stock Final]]&gt;t_Stock[[#This Row],[Stock 
Mini]],2)</f>
        <v>1</v>
      </c>
      <c r="I9" s="27">
        <f>t_Stock[[#This Row],[Stock
Dispo]]+(t_Stock[[#This Row],[Entrée]]-t_Stock[[#This Row],[Sortie]])</f>
        <v>10</v>
      </c>
      <c r="J9" s="21">
        <v>300</v>
      </c>
      <c r="K9" s="47">
        <v>350</v>
      </c>
      <c r="L9" s="29">
        <f>t_Stock[[#This Row],[Stock Final]]*t_Stock[[#This Row],[Prix d''achat
unitaire]]</f>
        <v>3000</v>
      </c>
    </row>
    <row r="10" spans="2:20" ht="15.75" x14ac:dyDescent="0.25">
      <c r="B10" s="14" t="s">
        <v>111</v>
      </c>
      <c r="C10" s="15" t="s">
        <v>112</v>
      </c>
      <c r="D10" s="30">
        <v>10</v>
      </c>
      <c r="E10" s="31">
        <v>3</v>
      </c>
      <c r="F10" s="32">
        <v>20</v>
      </c>
      <c r="G10" s="32">
        <v>1</v>
      </c>
      <c r="H10" s="33" cm="1">
        <f t="array" ref="H10">_xlfn.IFS(t_Stock[[#This Row],[Stock Final]]&lt;=0,0,t_Stock[[#This Row],[Stock Final]]&lt;=t_Stock[[#This Row],[Stock 
Mini]],1,t_Stock[[#This Row],[Stock Final]]&gt;t_Stock[[#This Row],[Stock 
Mini]],2)</f>
        <v>2</v>
      </c>
      <c r="I10" s="34">
        <f>t_Stock[[#This Row],[Stock
Dispo]]+(t_Stock[[#This Row],[Entrée]]-t_Stock[[#This Row],[Sortie]])</f>
        <v>22</v>
      </c>
      <c r="J10" s="28">
        <v>400</v>
      </c>
      <c r="K10" s="47">
        <v>450</v>
      </c>
      <c r="L10" s="35">
        <f>t_Stock[[#This Row],[Stock Final]]*t_Stock[[#This Row],[Prix d''achat
unitaire]]</f>
        <v>8800</v>
      </c>
    </row>
    <row r="11" spans="2:20" ht="15.75" x14ac:dyDescent="0.25">
      <c r="B11" s="14" t="s">
        <v>113</v>
      </c>
      <c r="C11" s="15" t="s">
        <v>114</v>
      </c>
      <c r="D11" s="30">
        <v>10</v>
      </c>
      <c r="E11" s="31">
        <v>10</v>
      </c>
      <c r="F11" s="32">
        <v>10</v>
      </c>
      <c r="G11" s="32">
        <v>0</v>
      </c>
      <c r="H11" s="33" cm="1">
        <f t="array" ref="H11">_xlfn.IFS(t_Stock[[#This Row],[Stock Final]]&lt;=0,0,t_Stock[[#This Row],[Stock Final]]&lt;=t_Stock[[#This Row],[Stock 
Mini]],1,t_Stock[[#This Row],[Stock Final]]&gt;t_Stock[[#This Row],[Stock 
Mini]],2)</f>
        <v>2</v>
      </c>
      <c r="I11" s="34">
        <f>t_Stock[[#This Row],[Stock
Dispo]]+(t_Stock[[#This Row],[Entrée]]-t_Stock[[#This Row],[Sortie]])</f>
        <v>20</v>
      </c>
      <c r="J11" s="21">
        <v>500</v>
      </c>
      <c r="K11" s="47">
        <v>550</v>
      </c>
      <c r="L11" s="35">
        <f>t_Stock[[#This Row],[Stock Final]]*t_Stock[[#This Row],[Prix d''achat
unitaire]]</f>
        <v>10000</v>
      </c>
    </row>
    <row r="12" spans="2:20" ht="15.75" x14ac:dyDescent="0.25">
      <c r="B12" s="31" t="s">
        <v>113</v>
      </c>
      <c r="C12" s="36" t="s">
        <v>114</v>
      </c>
      <c r="D12" s="30">
        <v>10</v>
      </c>
      <c r="E12" s="31">
        <v>0</v>
      </c>
      <c r="F12" s="32">
        <v>10</v>
      </c>
      <c r="G12" s="32">
        <v>0</v>
      </c>
      <c r="H12" s="33" cm="1">
        <f t="array" ref="H12">_xlfn.IFS(t_Stock[[#This Row],[Stock Final]]&lt;=0,0,t_Stock[[#This Row],[Stock Final]]&lt;=t_Stock[[#This Row],[Stock 
Mini]],1,t_Stock[[#This Row],[Stock Final]]&gt;t_Stock[[#This Row],[Stock 
Mini]],2)</f>
        <v>1</v>
      </c>
      <c r="I12" s="34">
        <f>t_Stock[[#This Row],[Stock
Dispo]]+(t_Stock[[#This Row],[Entrée]]-t_Stock[[#This Row],[Sortie]])</f>
        <v>10</v>
      </c>
      <c r="J12" s="37">
        <v>600</v>
      </c>
      <c r="K12" s="47">
        <v>650</v>
      </c>
      <c r="L12" s="35">
        <f>t_Stock[[#This Row],[Stock Final]]*t_Stock[[#This Row],[Prix d''achat
unitaire]]</f>
        <v>6000</v>
      </c>
    </row>
    <row r="13" spans="2:20" ht="15.75" x14ac:dyDescent="0.25">
      <c r="B13" s="24" t="s">
        <v>115</v>
      </c>
      <c r="C13" s="38" t="s">
        <v>116</v>
      </c>
      <c r="D13" s="23">
        <v>10</v>
      </c>
      <c r="E13" s="24">
        <v>10</v>
      </c>
      <c r="F13" s="25">
        <v>10</v>
      </c>
      <c r="G13" s="25">
        <v>2</v>
      </c>
      <c r="H13" s="26" cm="1">
        <f t="array" ref="H13">_xlfn.IFS(t_Stock[[#This Row],[Stock Final]]&lt;=0,0,t_Stock[[#This Row],[Stock Final]]&lt;=t_Stock[[#This Row],[Stock 
Mini]],1,t_Stock[[#This Row],[Stock Final]]&gt;t_Stock[[#This Row],[Stock 
Mini]],2)</f>
        <v>2</v>
      </c>
      <c r="I13" s="27">
        <f>t_Stock[[#This Row],[Stock
Dispo]]+(t_Stock[[#This Row],[Entrée]]-t_Stock[[#This Row],[Sortie]])</f>
        <v>18</v>
      </c>
      <c r="J13" s="28">
        <v>650</v>
      </c>
      <c r="K13" s="47">
        <v>750</v>
      </c>
      <c r="L13" s="29">
        <f>t_Stock[[#This Row],[Stock Final]]*t_Stock[[#This Row],[Prix d''achat
unitaire]]</f>
        <v>11700</v>
      </c>
    </row>
    <row r="14" spans="2:20" ht="15.75" x14ac:dyDescent="0.25">
      <c r="B14" s="24" t="s">
        <v>117</v>
      </c>
      <c r="C14" s="38" t="s">
        <v>118</v>
      </c>
      <c r="D14" s="23">
        <v>15</v>
      </c>
      <c r="E14" s="24">
        <v>15</v>
      </c>
      <c r="F14" s="25">
        <v>0</v>
      </c>
      <c r="G14" s="25">
        <v>0</v>
      </c>
      <c r="H14" s="26" cm="1">
        <f t="array" ref="H14">_xlfn.IFS(t_Stock[[#This Row],[Stock Final]]&lt;=0,0,t_Stock[[#This Row],[Stock Final]]&lt;=t_Stock[[#This Row],[Stock 
Mini]],1,t_Stock[[#This Row],[Stock Final]]&gt;t_Stock[[#This Row],[Stock 
Mini]],2)</f>
        <v>1</v>
      </c>
      <c r="I14" s="27">
        <f>t_Stock[[#This Row],[Stock
Dispo]]+(t_Stock[[#This Row],[Entrée]]-t_Stock[[#This Row],[Sortie]])</f>
        <v>15</v>
      </c>
      <c r="J14" s="28">
        <v>700</v>
      </c>
      <c r="K14" s="47">
        <v>850</v>
      </c>
      <c r="L14" s="29">
        <f>t_Stock[[#This Row],[Stock Final]]*t_Stock[[#This Row],[Prix d''achat
unitaire]]</f>
        <v>10500</v>
      </c>
    </row>
    <row r="15" spans="2:20" ht="15.75" x14ac:dyDescent="0.25">
      <c r="N15" s="48" t="s">
        <v>120</v>
      </c>
      <c r="O15" s="48"/>
      <c r="P15" s="48"/>
      <c r="Q15" s="48"/>
      <c r="R15" s="48"/>
      <c r="S15" s="48"/>
      <c r="T15" s="48"/>
    </row>
    <row r="16" spans="2:20" ht="15.75" x14ac:dyDescent="0.25">
      <c r="N16" s="48"/>
      <c r="O16" s="48"/>
      <c r="P16" s="48"/>
      <c r="Q16" s="48"/>
      <c r="R16" s="48"/>
      <c r="S16" s="48"/>
      <c r="T16" s="48"/>
    </row>
    <row r="17" spans="14:20" ht="15.75" x14ac:dyDescent="0.25">
      <c r="N17" s="48" t="s">
        <v>119</v>
      </c>
      <c r="O17" s="48"/>
      <c r="P17" s="48"/>
      <c r="Q17" s="48"/>
      <c r="R17" s="48"/>
      <c r="S17" s="48"/>
      <c r="T17" s="48"/>
    </row>
    <row r="18" spans="14:20" ht="15.75" x14ac:dyDescent="0.25">
      <c r="N18" s="48"/>
      <c r="O18" s="48"/>
      <c r="P18" s="48"/>
      <c r="Q18" s="48"/>
      <c r="R18" s="48"/>
      <c r="S18" s="48"/>
      <c r="T18" s="48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A634B9ED-5C4E-48F8-B15F-CA5F5F649EBA}">
            <x14:iconSet iconSet="3Symbols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2</xm:f>
              </x14:cfvo>
              <x14:cfIcon iconSet="3Symbols" iconId="0"/>
              <x14:cfIcon iconSet="3Symbols" iconId="1"/>
              <x14:cfIcon iconSet="3Flags" iconId="2"/>
            </x14:iconSet>
          </x14:cfRule>
          <xm:sqref>H7:H14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5513A-4F94-4397-AFE0-67683E67635C}">
  <sheetPr codeName="Feuil1"/>
  <dimension ref="A1:Q24"/>
  <sheetViews>
    <sheetView showGridLines="0" tabSelected="1" zoomScaleNormal="100" workbookViewId="0">
      <selection activeCell="K19" sqref="K19"/>
    </sheetView>
  </sheetViews>
  <sheetFormatPr baseColWidth="10" defaultRowHeight="15" x14ac:dyDescent="0.25"/>
  <cols>
    <col min="2" max="2" width="17.28515625" customWidth="1"/>
    <col min="3" max="3" width="23" customWidth="1"/>
    <col min="4" max="4" width="13.7109375" customWidth="1"/>
    <col min="5" max="5" width="19.85546875" style="2" customWidth="1"/>
    <col min="6" max="6" width="23.42578125" customWidth="1"/>
    <col min="7" max="7" width="13.7109375" customWidth="1"/>
    <col min="8" max="8" width="24.28515625" customWidth="1"/>
    <col min="9" max="9" width="11" bestFit="1" customWidth="1"/>
    <col min="10" max="10" width="20.28515625" customWidth="1"/>
    <col min="11" max="11" width="10.7109375" customWidth="1"/>
    <col min="12" max="12" width="13.5703125" bestFit="1" customWidth="1"/>
    <col min="13" max="13" width="17" bestFit="1" customWidth="1"/>
    <col min="14" max="14" width="15.5703125" bestFit="1" customWidth="1"/>
  </cols>
  <sheetData>
    <row r="1" spans="1:17" ht="18.75" customHeight="1" x14ac:dyDescent="0.25">
      <c r="B1" s="49" t="s">
        <v>78</v>
      </c>
      <c r="C1" s="50"/>
    </row>
    <row r="2" spans="1:17" ht="18.75" customHeight="1" x14ac:dyDescent="0.25">
      <c r="B2" s="51"/>
      <c r="C2" s="52"/>
    </row>
    <row r="3" spans="1:17" x14ac:dyDescent="0.25">
      <c r="H3" s="53" t="s">
        <v>121</v>
      </c>
      <c r="I3" s="53"/>
      <c r="J3" s="53"/>
      <c r="K3" s="53"/>
      <c r="L3" s="53"/>
      <c r="M3" s="53"/>
      <c r="N3" s="53"/>
      <c r="O3" s="53"/>
      <c r="P3" s="53"/>
      <c r="Q3" s="53"/>
    </row>
    <row r="4" spans="1:17" ht="18.75" customHeight="1" x14ac:dyDescent="0.25">
      <c r="A4" s="1"/>
      <c r="B4" s="1"/>
      <c r="C4" s="1"/>
      <c r="D4" s="1"/>
      <c r="E4" s="1"/>
      <c r="F4" s="1"/>
      <c r="G4" s="1"/>
      <c r="H4" s="53"/>
      <c r="I4" s="53"/>
      <c r="J4" s="53"/>
      <c r="K4" s="53"/>
      <c r="L4" s="53"/>
      <c r="M4" s="53"/>
      <c r="N4" s="53"/>
      <c r="O4" s="53"/>
      <c r="P4" s="53"/>
      <c r="Q4" s="53"/>
    </row>
    <row r="5" spans="1:17" ht="26.2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7" ht="38.25" thickBot="1" x14ac:dyDescent="0.3">
      <c r="B6" s="3" t="s">
        <v>0</v>
      </c>
      <c r="C6" s="4" t="s">
        <v>1</v>
      </c>
      <c r="D6" s="4" t="s">
        <v>2</v>
      </c>
      <c r="E6" s="5" t="s">
        <v>3</v>
      </c>
      <c r="F6" s="6" t="s">
        <v>4</v>
      </c>
      <c r="G6" s="6" t="s">
        <v>5</v>
      </c>
      <c r="H6" s="7" t="s">
        <v>6</v>
      </c>
      <c r="I6" s="8" t="s">
        <v>7</v>
      </c>
      <c r="J6" s="44" t="s">
        <v>8</v>
      </c>
      <c r="K6" s="9" t="s">
        <v>9</v>
      </c>
      <c r="L6" s="6" t="s">
        <v>10</v>
      </c>
      <c r="M6" s="6" t="s">
        <v>11</v>
      </c>
      <c r="N6" s="6" t="s">
        <v>12</v>
      </c>
    </row>
    <row r="7" spans="1:17" ht="15.75" x14ac:dyDescent="0.25">
      <c r="B7" s="10" t="s">
        <v>13</v>
      </c>
      <c r="C7" s="10" t="s">
        <v>123</v>
      </c>
      <c r="D7" s="10" t="s">
        <v>14</v>
      </c>
      <c r="E7" s="46">
        <v>45092</v>
      </c>
      <c r="F7" s="10" t="s">
        <v>39</v>
      </c>
      <c r="G7" s="10" t="s">
        <v>52</v>
      </c>
      <c r="H7" s="10" t="s">
        <v>65</v>
      </c>
      <c r="I7" s="10" t="s">
        <v>106</v>
      </c>
      <c r="J7" s="45">
        <f>_xlfn.XLOOKUP(T_internes[[#This Row],[Pièces
utilisées]],t_Stock[Désignation],t_Stock[Prix de vente
unitaire],"")</f>
        <v>300</v>
      </c>
      <c r="K7" s="13">
        <v>2</v>
      </c>
      <c r="L7" s="13">
        <f>J7*K7</f>
        <v>600</v>
      </c>
      <c r="M7" s="13">
        <v>100</v>
      </c>
      <c r="N7" s="13">
        <f>L7+M7</f>
        <v>700</v>
      </c>
    </row>
    <row r="8" spans="1:17" ht="15.75" x14ac:dyDescent="0.25">
      <c r="B8" s="10" t="s">
        <v>15</v>
      </c>
      <c r="C8" s="10" t="s">
        <v>124</v>
      </c>
      <c r="D8" s="10" t="s">
        <v>27</v>
      </c>
      <c r="E8" s="46">
        <v>45093</v>
      </c>
      <c r="F8" s="10" t="s">
        <v>40</v>
      </c>
      <c r="G8" s="10" t="s">
        <v>53</v>
      </c>
      <c r="H8" s="10" t="s">
        <v>66</v>
      </c>
      <c r="I8" s="10" t="s">
        <v>108</v>
      </c>
      <c r="J8" s="45">
        <f>_xlfn.XLOOKUP(T_internes[[#This Row],[Pièces
utilisées]],t_Stock[Désignation],t_Stock[Prix de vente
unitaire],"")</f>
        <v>250</v>
      </c>
      <c r="K8" s="13">
        <v>3</v>
      </c>
      <c r="L8" s="13">
        <f t="shared" ref="L8:L19" si="0">J8*K8</f>
        <v>750</v>
      </c>
      <c r="M8" s="13">
        <v>100</v>
      </c>
      <c r="N8" s="13">
        <f t="shared" ref="N8:N19" si="1">L8+M8</f>
        <v>850</v>
      </c>
    </row>
    <row r="9" spans="1:17" ht="15.75" x14ac:dyDescent="0.25">
      <c r="B9" s="10" t="s">
        <v>16</v>
      </c>
      <c r="C9" s="10" t="s">
        <v>125</v>
      </c>
      <c r="D9" s="10" t="s">
        <v>28</v>
      </c>
      <c r="E9" s="46">
        <v>45099</v>
      </c>
      <c r="F9" s="10" t="s">
        <v>41</v>
      </c>
      <c r="G9" s="10" t="s">
        <v>54</v>
      </c>
      <c r="H9" s="10" t="s">
        <v>67</v>
      </c>
      <c r="I9" s="10" t="s">
        <v>110</v>
      </c>
      <c r="J9" s="45">
        <f>_xlfn.XLOOKUP(T_internes[[#This Row],[Pièces
utilisées]],t_Stock[Désignation],t_Stock[Prix de vente
unitaire],"")</f>
        <v>350</v>
      </c>
      <c r="K9" s="13">
        <v>6</v>
      </c>
      <c r="L9" s="13">
        <f t="shared" si="0"/>
        <v>2100</v>
      </c>
      <c r="M9" s="13">
        <v>100</v>
      </c>
      <c r="N9" s="13">
        <f t="shared" si="1"/>
        <v>2200</v>
      </c>
    </row>
    <row r="10" spans="1:17" ht="15.75" x14ac:dyDescent="0.25">
      <c r="B10" s="10" t="s">
        <v>17</v>
      </c>
      <c r="C10" s="10" t="s">
        <v>126</v>
      </c>
      <c r="D10" s="10" t="s">
        <v>29</v>
      </c>
      <c r="E10" s="46">
        <v>45092</v>
      </c>
      <c r="F10" s="10" t="s">
        <v>42</v>
      </c>
      <c r="G10" s="10" t="s">
        <v>55</v>
      </c>
      <c r="H10" s="10" t="s">
        <v>68</v>
      </c>
      <c r="I10" s="10" t="s">
        <v>110</v>
      </c>
      <c r="J10" s="45">
        <f>_xlfn.XLOOKUP(T_internes[[#This Row],[Pièces
utilisées]],t_Stock[Désignation],t_Stock[Prix de vente
unitaire],"")</f>
        <v>350</v>
      </c>
      <c r="K10" s="13">
        <v>5</v>
      </c>
      <c r="L10" s="13">
        <f t="shared" si="0"/>
        <v>1750</v>
      </c>
      <c r="M10" s="13">
        <v>100</v>
      </c>
      <c r="N10" s="13">
        <f t="shared" si="1"/>
        <v>1850</v>
      </c>
    </row>
    <row r="11" spans="1:17" ht="15.75" x14ac:dyDescent="0.25">
      <c r="B11" s="10" t="s">
        <v>18</v>
      </c>
      <c r="C11" s="10" t="s">
        <v>127</v>
      </c>
      <c r="D11" s="10" t="s">
        <v>30</v>
      </c>
      <c r="E11" s="46">
        <v>45116</v>
      </c>
      <c r="F11" s="10" t="s">
        <v>43</v>
      </c>
      <c r="G11" s="10" t="s">
        <v>56</v>
      </c>
      <c r="H11" s="10" t="s">
        <v>69</v>
      </c>
      <c r="I11" s="10" t="s">
        <v>114</v>
      </c>
      <c r="J11" s="45">
        <f>_xlfn.XLOOKUP(T_internes[[#This Row],[Pièces
utilisées]],t_Stock[Désignation],t_Stock[Prix de vente
unitaire],"")</f>
        <v>550</v>
      </c>
      <c r="K11" s="13">
        <v>1</v>
      </c>
      <c r="L11" s="13">
        <f t="shared" si="0"/>
        <v>550</v>
      </c>
      <c r="M11" s="13">
        <v>100</v>
      </c>
      <c r="N11" s="13">
        <f t="shared" si="1"/>
        <v>650</v>
      </c>
    </row>
    <row r="12" spans="1:17" ht="15.75" x14ac:dyDescent="0.25">
      <c r="B12" s="10" t="s">
        <v>19</v>
      </c>
      <c r="C12" s="10" t="s">
        <v>128</v>
      </c>
      <c r="D12" s="10" t="s">
        <v>31</v>
      </c>
      <c r="E12" s="46">
        <v>45119</v>
      </c>
      <c r="F12" s="10" t="s">
        <v>44</v>
      </c>
      <c r="G12" s="10" t="s">
        <v>57</v>
      </c>
      <c r="H12" s="10" t="s">
        <v>70</v>
      </c>
      <c r="I12" s="10"/>
      <c r="J12" s="45" t="str">
        <f>_xlfn.XLOOKUP(T_internes[[#This Row],[Pièces
utilisées]],t_Stock[Désignation],t_Stock[Prix de vente
unitaire],"")</f>
        <v/>
      </c>
      <c r="K12" s="13">
        <v>2</v>
      </c>
      <c r="L12" s="13" t="e">
        <f t="shared" si="0"/>
        <v>#VALUE!</v>
      </c>
      <c r="M12" s="13">
        <v>100</v>
      </c>
      <c r="N12" s="13" t="e">
        <f t="shared" si="1"/>
        <v>#VALUE!</v>
      </c>
    </row>
    <row r="13" spans="1:17" ht="15.75" x14ac:dyDescent="0.25">
      <c r="B13" s="10" t="s">
        <v>20</v>
      </c>
      <c r="C13" s="10" t="s">
        <v>129</v>
      </c>
      <c r="D13" s="10" t="s">
        <v>32</v>
      </c>
      <c r="E13" s="46">
        <v>45122</v>
      </c>
      <c r="F13" s="10" t="s">
        <v>45</v>
      </c>
      <c r="G13" s="10" t="s">
        <v>58</v>
      </c>
      <c r="H13" s="10" t="s">
        <v>71</v>
      </c>
      <c r="I13" s="10" t="s">
        <v>106</v>
      </c>
      <c r="J13" s="45">
        <f>_xlfn.XLOOKUP(T_internes[[#This Row],[Pièces
utilisées]],t_Stock[Désignation],t_Stock[Prix de vente
unitaire],"")</f>
        <v>300</v>
      </c>
      <c r="K13" s="13">
        <v>2</v>
      </c>
      <c r="L13" s="13">
        <f t="shared" si="0"/>
        <v>600</v>
      </c>
      <c r="M13" s="13">
        <v>100</v>
      </c>
      <c r="N13" s="13">
        <f t="shared" si="1"/>
        <v>700</v>
      </c>
    </row>
    <row r="14" spans="1:17" ht="15.75" x14ac:dyDescent="0.25">
      <c r="B14" s="10" t="s">
        <v>21</v>
      </c>
      <c r="C14" s="10" t="s">
        <v>130</v>
      </c>
      <c r="D14" s="10" t="s">
        <v>33</v>
      </c>
      <c r="E14" s="46">
        <v>45125</v>
      </c>
      <c r="F14" s="10" t="s">
        <v>46</v>
      </c>
      <c r="G14" s="10" t="s">
        <v>59</v>
      </c>
      <c r="H14" s="10" t="s">
        <v>72</v>
      </c>
      <c r="I14" s="10" t="s">
        <v>108</v>
      </c>
      <c r="J14" s="45">
        <f>_xlfn.XLOOKUP(T_internes[[#This Row],[Pièces
utilisées]],t_Stock[Désignation],t_Stock[Prix de vente
unitaire],"")</f>
        <v>250</v>
      </c>
      <c r="K14" s="13"/>
      <c r="L14" s="13">
        <f t="shared" si="0"/>
        <v>0</v>
      </c>
      <c r="M14" s="13">
        <v>100</v>
      </c>
      <c r="N14" s="13">
        <f t="shared" si="1"/>
        <v>100</v>
      </c>
    </row>
    <row r="15" spans="1:17" ht="15.75" x14ac:dyDescent="0.25">
      <c r="B15" s="10" t="s">
        <v>22</v>
      </c>
      <c r="C15" s="10" t="s">
        <v>131</v>
      </c>
      <c r="D15" s="10" t="s">
        <v>34</v>
      </c>
      <c r="E15" s="46">
        <v>45128</v>
      </c>
      <c r="F15" s="10" t="s">
        <v>47</v>
      </c>
      <c r="G15" s="10" t="s">
        <v>60</v>
      </c>
      <c r="H15" s="10" t="s">
        <v>73</v>
      </c>
      <c r="I15" s="10" t="s">
        <v>110</v>
      </c>
      <c r="J15" s="45">
        <f>_xlfn.XLOOKUP(T_internes[[#This Row],[Pièces
utilisées]],t_Stock[Désignation],t_Stock[Prix de vente
unitaire],"")</f>
        <v>350</v>
      </c>
      <c r="K15" s="13"/>
      <c r="L15" s="13">
        <f t="shared" si="0"/>
        <v>0</v>
      </c>
      <c r="M15" s="13">
        <v>100</v>
      </c>
      <c r="N15" s="13">
        <f t="shared" si="1"/>
        <v>100</v>
      </c>
    </row>
    <row r="16" spans="1:17" ht="15.75" x14ac:dyDescent="0.25">
      <c r="B16" s="10" t="s">
        <v>23</v>
      </c>
      <c r="C16" s="10" t="s">
        <v>132</v>
      </c>
      <c r="D16" s="10" t="s">
        <v>35</v>
      </c>
      <c r="E16" s="46">
        <v>45131</v>
      </c>
      <c r="F16" s="10" t="s">
        <v>48</v>
      </c>
      <c r="G16" s="10" t="s">
        <v>61</v>
      </c>
      <c r="H16" s="10" t="s">
        <v>74</v>
      </c>
      <c r="I16" s="10" t="s">
        <v>110</v>
      </c>
      <c r="J16" s="45">
        <f>_xlfn.XLOOKUP(T_internes[[#This Row],[Pièces
utilisées]],t_Stock[Désignation],t_Stock[Prix de vente
unitaire],"")</f>
        <v>350</v>
      </c>
      <c r="K16" s="13"/>
      <c r="L16" s="13">
        <f t="shared" si="0"/>
        <v>0</v>
      </c>
      <c r="M16" s="13">
        <v>100</v>
      </c>
      <c r="N16" s="13">
        <f t="shared" si="1"/>
        <v>100</v>
      </c>
    </row>
    <row r="17" spans="2:15" ht="15.75" x14ac:dyDescent="0.25">
      <c r="B17" s="10" t="s">
        <v>24</v>
      </c>
      <c r="C17" s="10" t="s">
        <v>133</v>
      </c>
      <c r="D17" s="10" t="s">
        <v>36</v>
      </c>
      <c r="E17" s="46">
        <v>45134</v>
      </c>
      <c r="F17" s="10" t="s">
        <v>49</v>
      </c>
      <c r="G17" s="10" t="s">
        <v>62</v>
      </c>
      <c r="H17" s="10" t="s">
        <v>75</v>
      </c>
      <c r="I17" s="10" t="s">
        <v>114</v>
      </c>
      <c r="J17" s="45">
        <f>_xlfn.XLOOKUP(T_internes[[#This Row],[Pièces
utilisées]],t_Stock[Désignation],t_Stock[Prix de vente
unitaire],"")</f>
        <v>550</v>
      </c>
      <c r="K17" s="13"/>
      <c r="L17" s="13">
        <f t="shared" si="0"/>
        <v>0</v>
      </c>
      <c r="M17" s="13">
        <v>100</v>
      </c>
      <c r="N17" s="13">
        <f t="shared" si="1"/>
        <v>100</v>
      </c>
    </row>
    <row r="18" spans="2:15" ht="15.75" x14ac:dyDescent="0.25">
      <c r="B18" s="10" t="s">
        <v>25</v>
      </c>
      <c r="C18" s="10" t="s">
        <v>134</v>
      </c>
      <c r="D18" s="10" t="s">
        <v>37</v>
      </c>
      <c r="E18" s="46">
        <v>45137</v>
      </c>
      <c r="F18" s="10" t="s">
        <v>50</v>
      </c>
      <c r="G18" s="10" t="s">
        <v>63</v>
      </c>
      <c r="H18" s="10" t="s">
        <v>76</v>
      </c>
      <c r="I18" s="10"/>
      <c r="J18" s="45" t="str">
        <f>_xlfn.XLOOKUP(T_internes[[#This Row],[Pièces
utilisées]],t_Stock[Désignation],t_Stock[Prix de vente
unitaire],"")</f>
        <v/>
      </c>
      <c r="K18" s="13"/>
      <c r="L18" s="13" t="e">
        <f t="shared" si="0"/>
        <v>#VALUE!</v>
      </c>
      <c r="M18" s="13">
        <v>100</v>
      </c>
      <c r="N18" s="13" t="e">
        <f t="shared" si="1"/>
        <v>#VALUE!</v>
      </c>
    </row>
    <row r="19" spans="2:15" ht="15.75" x14ac:dyDescent="0.25">
      <c r="B19" s="10" t="s">
        <v>26</v>
      </c>
      <c r="C19" s="10" t="s">
        <v>135</v>
      </c>
      <c r="D19" s="10" t="s">
        <v>38</v>
      </c>
      <c r="E19" s="46">
        <v>45140</v>
      </c>
      <c r="F19" s="10" t="s">
        <v>51</v>
      </c>
      <c r="G19" s="10" t="s">
        <v>64</v>
      </c>
      <c r="H19" s="10" t="s">
        <v>77</v>
      </c>
      <c r="I19" s="10"/>
      <c r="J19" s="45" t="str">
        <f>_xlfn.XLOOKUP(T_internes[[#This Row],[Pièces
utilisées]],t_Stock[Désignation],t_Stock[Prix de vente
unitaire],"")</f>
        <v/>
      </c>
      <c r="K19" s="13"/>
      <c r="L19" s="13" t="e">
        <f t="shared" si="0"/>
        <v>#VALUE!</v>
      </c>
      <c r="M19" s="13">
        <v>100</v>
      </c>
      <c r="N19" s="13" t="e">
        <f t="shared" si="1"/>
        <v>#VALUE!</v>
      </c>
    </row>
    <row r="24" spans="2:15" ht="61.5" customHeight="1" x14ac:dyDescent="0.25">
      <c r="F24" s="54" t="s">
        <v>122</v>
      </c>
      <c r="G24" s="54"/>
      <c r="H24" s="54"/>
      <c r="I24" s="54"/>
      <c r="J24" s="54"/>
      <c r="K24" s="54"/>
      <c r="L24" s="54"/>
      <c r="M24" s="54"/>
      <c r="N24" s="54"/>
      <c r="O24" s="54"/>
    </row>
  </sheetData>
  <mergeCells count="3">
    <mergeCell ref="B1:C2"/>
    <mergeCell ref="H3:Q4"/>
    <mergeCell ref="F24:O24"/>
  </mergeCells>
  <phoneticPr fontId="2" type="noConversion"/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C9F2DD0-E0BB-4BDA-876C-02420A1485A9}">
          <x14:formula1>
            <xm:f>'Suivi du Stock'!$C$7:$C$14</xm:f>
          </x14:formula1>
          <xm:sqref>I7:I19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Suivi du Stock</vt:lpstr>
      <vt:lpstr>Interventions externes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Yazid LOUASLI</cp:lastModifiedBy>
  <dcterms:created xsi:type="dcterms:W3CDTF">2024-01-03T11:32:52Z</dcterms:created>
  <dcterms:modified xsi:type="dcterms:W3CDTF">2024-01-06T19:14:48Z</dcterms:modified>
</cp:coreProperties>
</file>