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ANTOLA COOP\CLIENTS\BERGERS DE SAINT MICHEL\EssaiPowerBI\"/>
    </mc:Choice>
  </mc:AlternateContent>
  <xr:revisionPtr revIDLastSave="0" documentId="13_ncr:1_{673CAE47-2D11-4793-8370-ECCB13CC026B}" xr6:coauthVersionLast="41" xr6:coauthVersionMax="41" xr10:uidLastSave="{00000000-0000-0000-0000-000000000000}"/>
  <bookViews>
    <workbookView xWindow="-110" yWindow="-110" windowWidth="19420" windowHeight="10420" xr2:uid="{34313477-E2C2-430E-91D0-9C13F04CC5BF}"/>
  </bookViews>
  <sheets>
    <sheet name="ApportMatierePremiere" sheetId="1" r:id="rId1"/>
    <sheet name="BddProducteur" sheetId="2" r:id="rId2"/>
    <sheet name="BddGrilleDePaiment" sheetId="3" r:id="rId3"/>
  </sheets>
  <externalReferences>
    <externalReference r:id="rId4"/>
  </externalReferences>
  <definedNames>
    <definedName name="_xlcn.WorksheetConnection_Classeur1.xlsxTabPrixLait1" hidden="1">TabPrixPaiment[]</definedName>
    <definedName name="_xlcn.WorksheetConnection_Classeur1.xlsxtabProducteurs1" hidden="1">tabProducteurs[]</definedName>
    <definedName name="_xlcn.WorksheetConnection_Classeur1.xlsxTabQuantites1" hidden="1">TabQuantites[]</definedName>
    <definedName name="LISTE_TRAITEMENTS_THERMIQUES">'[1]BDD AUTRES'!$C$2:$C$4</definedName>
    <definedName name="QUALITE_DU_LAIT">'[1]BDD AUTRES'!$A$2:$A$4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Quantites" name="TabQuantites" connection="WorksheetConnection_Classeur1.xlsx!TabQuantites"/>
          <x15:modelTable id="TabPrixLait" name="TabPrixPaiment" connection="WorksheetConnection_Classeur1.xlsx!TabPrixLait"/>
          <x15:modelTable id="tabProducteurs" name="tabProducteurs" connection="WorksheetConnection_Classeur1.xlsx!tabProducteurs"/>
        </x15:modelTables>
        <x15:modelRelationships>
          <x15:modelRelationship fromTable="TabQuantites" fromColumn="Producteur" toTable="tabProducteurs" toColumn="NOM EXPLOITATION"/>
        </x15:modelRelationships>
      </x15:dataModel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A2" i="3"/>
  <c r="A3" i="3"/>
  <c r="A4" i="3"/>
  <c r="A5" i="3"/>
  <c r="A6" i="3"/>
  <c r="A7" i="3"/>
  <c r="A8" i="3"/>
  <c r="A9" i="3"/>
  <c r="A10" i="3"/>
  <c r="A11" i="3"/>
  <c r="A12" i="3"/>
  <c r="A13" i="3"/>
  <c r="A14" i="3"/>
  <c r="A2" i="1"/>
  <c r="A3" i="1"/>
  <c r="A4" i="1"/>
  <c r="A5" i="1"/>
  <c r="A6" i="1"/>
  <c r="A7" i="1"/>
  <c r="A8" i="1"/>
  <c r="H6" i="1"/>
  <c r="H7" i="1"/>
  <c r="H8" i="1"/>
  <c r="I6" i="1"/>
  <c r="I7" i="1"/>
  <c r="I8" i="1"/>
  <c r="G8" i="1" s="1"/>
  <c r="H4" i="1"/>
  <c r="H5" i="1"/>
  <c r="I4" i="1"/>
  <c r="G4" i="1" s="1"/>
  <c r="I5" i="1"/>
  <c r="I3" i="1"/>
  <c r="H3" i="1"/>
  <c r="I2" i="1"/>
  <c r="H2" i="1"/>
  <c r="G2" i="1" l="1"/>
  <c r="G6" i="1"/>
  <c r="G5" i="1"/>
  <c r="G7" i="1"/>
  <c r="G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27F518E-291E-40B1-839B-7568ABAEBE54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54AEFA8-70B0-4FC4-936A-B2BE62CC31C5}" name="WorksheetConnection_Classeur1.xlsx!TabPrixLait" type="102" refreshedVersion="6" minRefreshableVersion="5">
    <extLst>
      <ext xmlns:x15="http://schemas.microsoft.com/office/spreadsheetml/2010/11/main" uri="{DE250136-89BD-433C-8126-D09CA5730AF9}">
        <x15:connection id="TabPrixLait">
          <x15:rangePr sourceName="_xlcn.WorksheetConnection_Classeur1.xlsxTabPrixLait1"/>
        </x15:connection>
      </ext>
    </extLst>
  </connection>
  <connection id="3" xr16:uid="{B7BCE4B8-24B9-4091-BA95-F4967F76D41F}" name="WorksheetConnection_Classeur1.xlsx!tabProducteurs" type="102" refreshedVersion="6" minRefreshableVersion="5">
    <extLst>
      <ext xmlns:x15="http://schemas.microsoft.com/office/spreadsheetml/2010/11/main" uri="{DE250136-89BD-433C-8126-D09CA5730AF9}">
        <x15:connection id="tabProducteurs">
          <x15:rangePr sourceName="_xlcn.WorksheetConnection_Classeur1.xlsxtabProducteurs1"/>
        </x15:connection>
      </ext>
    </extLst>
  </connection>
  <connection id="4" xr16:uid="{76A36BAB-A263-437C-A40D-EE11B9F7BE73}" name="WorksheetConnection_Classeur1.xlsx!TabQuantites" type="102" refreshedVersion="6" minRefreshableVersion="5">
    <extLst>
      <ext xmlns:x15="http://schemas.microsoft.com/office/spreadsheetml/2010/11/main" uri="{DE250136-89BD-433C-8126-D09CA5730AF9}">
        <x15:connection id="TabQuantites">
          <x15:rangePr sourceName="_xlcn.WorksheetConnection_Classeur1.xlsxTabQuantites1"/>
        </x15:connection>
      </ext>
    </extLst>
  </connection>
</connections>
</file>

<file path=xl/sharedStrings.xml><?xml version="1.0" encoding="utf-8"?>
<sst xmlns="http://schemas.openxmlformats.org/spreadsheetml/2006/main" count="116" uniqueCount="49">
  <si>
    <t>Date de collecte</t>
  </si>
  <si>
    <t>Producteur</t>
  </si>
  <si>
    <t>Saison</t>
  </si>
  <si>
    <t>Année</t>
  </si>
  <si>
    <t>Mois</t>
  </si>
  <si>
    <t>Litrage</t>
  </si>
  <si>
    <t>Type de lait</t>
  </si>
  <si>
    <t>Traitement thermique</t>
  </si>
  <si>
    <t>BIO</t>
  </si>
  <si>
    <t>Cru</t>
  </si>
  <si>
    <t>NOM EXPLOITATION</t>
  </si>
  <si>
    <t>Adresse</t>
  </si>
  <si>
    <t>Code postal</t>
  </si>
  <si>
    <t>Commune</t>
  </si>
  <si>
    <t>Tel</t>
  </si>
  <si>
    <t>Mail</t>
  </si>
  <si>
    <t>Conventionnel</t>
  </si>
  <si>
    <t>DurantE</t>
  </si>
  <si>
    <t>DupontE</t>
  </si>
  <si>
    <t>DucheminE</t>
  </si>
  <si>
    <t>Acompte_solde</t>
  </si>
  <si>
    <t>Prix de base</t>
  </si>
  <si>
    <t>MSU_CIBLE</t>
  </si>
  <si>
    <t>MG cible</t>
  </si>
  <si>
    <t>MG modulation</t>
  </si>
  <si>
    <t>MP cible</t>
  </si>
  <si>
    <t>MP modulation</t>
  </si>
  <si>
    <t>Germes qualité A modulation</t>
  </si>
  <si>
    <t>Germes qualité B modulation</t>
  </si>
  <si>
    <t>Germes qualité C modulation</t>
  </si>
  <si>
    <t>Coliformes qualité A modulation</t>
  </si>
  <si>
    <t>Coliformes qualité B modulation</t>
  </si>
  <si>
    <t>Coliformes qualité C modulation</t>
  </si>
  <si>
    <t>Butyriques qualité A+ modulation</t>
  </si>
  <si>
    <t>Butyriques qualité A modulation</t>
  </si>
  <si>
    <t>Butyriques qualité B modulation</t>
  </si>
  <si>
    <t>Butyriques qualité C modulation</t>
  </si>
  <si>
    <t>Butyriques qualité C+ modulation</t>
  </si>
  <si>
    <t>2018-2019</t>
  </si>
  <si>
    <t>Acompte</t>
  </si>
  <si>
    <t>Thermisé</t>
  </si>
  <si>
    <t>Solde</t>
  </si>
  <si>
    <t>Conversion</t>
  </si>
  <si>
    <t>SAISONgrille</t>
  </si>
  <si>
    <t>QUALITEgrille</t>
  </si>
  <si>
    <t>TRAITEMENTgrille</t>
  </si>
  <si>
    <t>CleP</t>
  </si>
  <si>
    <t>CleP_Paiment</t>
  </si>
  <si>
    <t>CleE_Paiment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</si>
</sst>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dd/mm/yyyy;@"/>
    <numFmt numFmtId="165" formatCode="#,##0.00000\ _€"/>
    <numFmt numFmtId="166" formatCode="#,##0.00&quot; g/l&quot;"/>
    <numFmt numFmtId="167" formatCode="#,##0.0\ &quot;€&quot;"/>
    <numFmt numFmtId="168" formatCode="#,##0.000\ &quot;€&quot;"/>
    <numFmt numFmtId="169" formatCode="\ 0.00000"/>
    <numFmt numFmtId="170" formatCode="0.0000000"/>
    <numFmt numFmtId="171" formatCode="0.000000"/>
    <numFmt numFmtId="172" formatCode="#,##0.000000\ &quot;€&quot;;[Red]\-#,##0.000000\ &quot;€&quot;"/>
    <numFmt numFmtId="173" formatCode="#,##0.00000&quot; €/L&quot;"/>
    <numFmt numFmtId="174" formatCode="_-* #,##0.00000\ &quot;€&quot;_-;\-* #,##0.00000\ &quot;€&quot;_-;_-* &quot;-&quot;?????\ &quot;€&quot;_-;_-@_-"/>
    <numFmt numFmtId="175" formatCode="\ 0.000000"/>
  </numFmts>
  <fonts count="3" x14ac:knownFonts="1">
    <font>
      <sz val="11"/>
      <color theme="1"/>
      <name val="Century Gothic"/>
      <family val="2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0" fillId="3" borderId="0" xfId="0" applyFont="1" applyFill="1" applyBorder="1"/>
    <xf numFmtId="0" fontId="0" fillId="0" borderId="0" xfId="0" applyFont="1" applyBorder="1"/>
    <xf numFmtId="0" fontId="0" fillId="0" borderId="0" xfId="0" applyBorder="1"/>
    <xf numFmtId="164" fontId="0" fillId="3" borderId="1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/>
    <xf numFmtId="1" fontId="1" fillId="2" borderId="3" xfId="0" applyNumberFormat="1" applyFont="1" applyFill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1" fontId="0" fillId="4" borderId="2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horizontal="center" wrapText="1"/>
    </xf>
    <xf numFmtId="166" fontId="0" fillId="0" borderId="0" xfId="0" applyNumberFormat="1" applyAlignment="1">
      <alignment horizontal="center" wrapText="1"/>
    </xf>
    <xf numFmtId="0" fontId="0" fillId="0" borderId="0" xfId="0" applyAlignment="1">
      <alignment horizontal="center" vertical="center" wrapText="1"/>
    </xf>
    <xf numFmtId="167" fontId="0" fillId="0" borderId="0" xfId="0" applyNumberFormat="1" applyAlignment="1">
      <alignment horizontal="center" wrapText="1"/>
    </xf>
    <xf numFmtId="14" fontId="0" fillId="0" borderId="0" xfId="0" applyNumberFormat="1" applyAlignment="1">
      <alignment horizontal="right" wrapText="1"/>
    </xf>
    <xf numFmtId="0" fontId="0" fillId="0" borderId="0" xfId="0" applyAlignment="1">
      <alignment wrapText="1"/>
    </xf>
    <xf numFmtId="168" fontId="0" fillId="0" borderId="0" xfId="0" applyNumberFormat="1" applyAlignment="1">
      <alignment horizontal="center" wrapText="1"/>
    </xf>
    <xf numFmtId="169" fontId="0" fillId="0" borderId="0" xfId="0" applyNumberFormat="1" applyAlignment="1">
      <alignment horizontal="center" wrapText="1"/>
    </xf>
    <xf numFmtId="169" fontId="0" fillId="0" borderId="0" xfId="0" applyNumberFormat="1" applyAlignment="1">
      <alignment wrapText="1"/>
    </xf>
    <xf numFmtId="2" fontId="0" fillId="0" borderId="0" xfId="0" applyNumberFormat="1" applyAlignment="1">
      <alignment horizontal="center" wrapText="1"/>
    </xf>
    <xf numFmtId="170" fontId="0" fillId="0" borderId="0" xfId="0" applyNumberFormat="1" applyAlignment="1">
      <alignment horizontal="center" wrapText="1"/>
    </xf>
    <xf numFmtId="171" fontId="0" fillId="0" borderId="0" xfId="0" applyNumberFormat="1" applyAlignment="1">
      <alignment horizontal="center" wrapText="1"/>
    </xf>
    <xf numFmtId="172" fontId="0" fillId="0" borderId="0" xfId="0" applyNumberFormat="1" applyAlignment="1">
      <alignment horizontal="center" wrapText="1"/>
    </xf>
    <xf numFmtId="172" fontId="0" fillId="0" borderId="0" xfId="0" applyNumberFormat="1" applyAlignment="1">
      <alignment wrapText="1"/>
    </xf>
    <xf numFmtId="14" fontId="2" fillId="0" borderId="0" xfId="0" applyNumberFormat="1" applyFont="1" applyAlignment="1">
      <alignment horizontal="right" wrapText="1"/>
    </xf>
    <xf numFmtId="0" fontId="2" fillId="0" borderId="0" xfId="0" applyFont="1" applyAlignment="1">
      <alignment wrapText="1"/>
    </xf>
    <xf numFmtId="168" fontId="2" fillId="0" borderId="0" xfId="0" applyNumberFormat="1" applyFont="1" applyAlignment="1">
      <alignment horizontal="center" wrapText="1"/>
    </xf>
    <xf numFmtId="166" fontId="2" fillId="0" borderId="0" xfId="0" applyNumberFormat="1" applyFont="1" applyAlignment="1">
      <alignment horizontal="center" wrapText="1"/>
    </xf>
    <xf numFmtId="2" fontId="2" fillId="0" borderId="0" xfId="0" applyNumberFormat="1" applyFont="1" applyAlignment="1">
      <alignment horizontal="center" wrapText="1"/>
    </xf>
    <xf numFmtId="170" fontId="2" fillId="0" borderId="0" xfId="0" applyNumberFormat="1" applyFont="1" applyAlignment="1">
      <alignment horizontal="center" wrapText="1"/>
    </xf>
    <xf numFmtId="171" fontId="2" fillId="0" borderId="0" xfId="0" applyNumberFormat="1" applyFont="1" applyAlignment="1">
      <alignment horizontal="center" wrapText="1"/>
    </xf>
    <xf numFmtId="173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174" fontId="2" fillId="0" borderId="0" xfId="0" applyNumberFormat="1" applyFont="1" applyAlignment="1">
      <alignment horizontal="center" wrapText="1"/>
    </xf>
    <xf numFmtId="173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174" fontId="0" fillId="0" borderId="0" xfId="0" applyNumberFormat="1" applyAlignment="1">
      <alignment horizontal="center" wrapText="1"/>
    </xf>
    <xf numFmtId="175" fontId="0" fillId="0" borderId="0" xfId="0" applyNumberFormat="1" applyAlignment="1">
      <alignment horizontal="center" wrapText="1"/>
    </xf>
    <xf numFmtId="167" fontId="0" fillId="0" borderId="0" xfId="0" applyNumberFormat="1" applyAlignment="1">
      <alignment wrapText="1"/>
    </xf>
  </cellXfs>
  <cellStyles count="1">
    <cellStyle name="Normal" xfId="0" builtinId="0"/>
  </cellStyles>
  <dxfs count="35">
    <dxf>
      <numFmt numFmtId="0" formatCode="General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0" formatCode="General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67" formatCode="#,##0.0\ &quot;€&quot;"/>
      <alignment vertical="bottom" textRotation="0" wrapText="1" justifyLastLine="0" shrinkToFit="0" readingOrder="0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67" formatCode="#,##0.0\ &quot;€&quot;"/>
      <alignment horizontal="center" vertical="bottom" textRotation="0" wrapText="1" indent="0" justifyLastLine="0" shrinkToFit="0" readingOrder="0"/>
    </dxf>
    <dxf>
      <numFmt numFmtId="171" formatCode="0.000000"/>
      <alignment horizontal="center" vertical="bottom" textRotation="0" wrapText="1" indent="0" justifyLastLine="0" shrinkToFit="0" readingOrder="0"/>
    </dxf>
    <dxf>
      <numFmt numFmtId="166" formatCode="#,##0.00&quot; g/l&quot;"/>
      <alignment horizontal="center" vertical="bottom" textRotation="0" wrapText="1" indent="0" justifyLastLine="0" shrinkToFit="0" readingOrder="0"/>
    </dxf>
    <dxf>
      <numFmt numFmtId="170" formatCode="0.0000000"/>
      <alignment horizontal="center" vertical="bottom" textRotation="0" wrapText="1" indent="0" justifyLastLine="0" shrinkToFit="0" readingOrder="0"/>
    </dxf>
    <dxf>
      <numFmt numFmtId="2" formatCode="0.00"/>
      <alignment horizontal="center" vertical="bottom" textRotation="0" wrapText="1" indent="0" justifyLastLine="0" shrinkToFit="0" readingOrder="0"/>
    </dxf>
    <dxf>
      <numFmt numFmtId="166" formatCode="#,##0.00&quot; g/l&quot;"/>
      <alignment horizontal="center" vertical="bottom" textRotation="0" wrapText="1" indent="0" justifyLastLine="0" shrinkToFit="0" readingOrder="0"/>
    </dxf>
    <dxf>
      <numFmt numFmtId="168" formatCode="#,##0.000\ &quot;€&quot;"/>
      <alignment horizontal="center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vertical="bottom" textRotation="0" wrapText="1" justifyLastLine="0" shrinkToFit="0" readingOrder="0"/>
    </dxf>
    <dxf>
      <alignment vertical="bottom" textRotation="0" wrapText="1" justifyLastLine="0" shrinkToFit="0" readingOrder="0"/>
    </dxf>
    <dxf>
      <numFmt numFmtId="19" formatCode="m/d/yyyy"/>
      <alignment horizontal="right" vertical="bottom" textRotation="0" wrapText="1" indent="0" justifyLastLine="0" shrinkToFit="0" readingOrder="0"/>
    </dxf>
    <dxf>
      <alignment vertical="bottom" textRotation="0" wrapText="1" justifyLastLine="0" shrinkToFit="0" readingOrder="0"/>
    </dxf>
    <dxf>
      <alignment vertical="center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externalLink" Target="externalLinks/externalLink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uvegarde%20OK%20GESTION_COLLECTE_PRODUCTION%20060319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AUTRES"/>
      <sheetName val="STOCK"/>
      <sheetName val="BDD_STOCK_JOUR_DE_FAB"/>
      <sheetName val="TB FABRICATION_PREVISIONS"/>
      <sheetName val="PREVISIONS_FABRICATION_VENTES"/>
      <sheetName val="Stock_jour_fab_sous_vide"/>
      <sheetName val="Stock_jour_fab_prod_fini"/>
      <sheetName val="MENU"/>
      <sheetName val="LITRAGE_QUOTIDIEN_PROD_TYPE"/>
      <sheetName val="DONNEES_SOURCES_CONSOLIDEES"/>
      <sheetName val="TABLEAUX SOURCES"/>
      <sheetName val="FICHE PAIMENT TOTAL PRODUCTEURS"/>
      <sheetName val="FICHE PRODUCTEUR"/>
      <sheetName val="TABLEAU_RECAPITULATIF"/>
      <sheetName val="RESULTATS ANALYSES"/>
      <sheetName val="FICHE PAIMENT PRODUCTEUR SOLDE"/>
      <sheetName val="SAISIE QUANTITES QUALITE LAIT"/>
      <sheetName val="BDD PRIX LAIT"/>
      <sheetName val="données_rapatriées"/>
      <sheetName val="ChangementTraitementsQualité"/>
      <sheetName val="BDD PRODUCTEURS"/>
      <sheetName val="Parametres"/>
      <sheetName val="BDD CLIENTS"/>
      <sheetName val="Feuil1"/>
      <sheetName val="BDD CLIENTS ARCHIVES"/>
      <sheetName val="BDD PRODUCTEURS archives"/>
    </sheetNames>
    <sheetDataSet>
      <sheetData sheetId="0">
        <row r="2">
          <cell r="A2" t="str">
            <v>Conventionnel</v>
          </cell>
          <cell r="C2" t="str">
            <v>Cru</v>
          </cell>
        </row>
        <row r="3">
          <cell r="A3" t="str">
            <v>BIO</v>
          </cell>
          <cell r="C3" t="str">
            <v>Thermisé</v>
          </cell>
        </row>
        <row r="4">
          <cell r="A4" t="str">
            <v>Conversion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6A580A-1C95-4C57-8C16-F03D7455F8F3}" name="TabQuantites" displayName="TabQuantites" ref="A1:J8" totalsRowShown="0" headerRowDxfId="29" headerRowBorderDxfId="32" tableBorderDxfId="33" totalsRowBorderDxfId="31">
  <autoFilter ref="A1:J8" xr:uid="{B5DF51A4-7438-4536-8489-835E55D0A37D}"/>
  <tableColumns count="10">
    <tableColumn id="12" xr3:uid="{29D71F66-FA82-4817-A74C-959B04E257B7}" name="CleP" dataDxfId="2">
      <calculatedColumnFormula>ROW()</calculatedColumnFormula>
    </tableColumn>
    <tableColumn id="1" xr3:uid="{385BB709-E9ED-4B10-8D97-A2710D8A2D69}" name="Date de collecte"/>
    <tableColumn id="2" xr3:uid="{972E7823-5B7B-4471-8FD6-6E7804DDB01F}" name="Producteur" dataDxfId="30"/>
    <tableColumn id="6" xr3:uid="{E5CB0902-528F-4E4A-9AC6-11AE3C623702}" name="Litrage"/>
    <tableColumn id="7" xr3:uid="{FF545CAA-A3B9-4B61-B94E-401318D8F354}" name="Type de lait"/>
    <tableColumn id="8" xr3:uid="{448725BC-F7B7-4A1E-8664-943150B52047}" name="Traitement thermique"/>
    <tableColumn id="3" xr3:uid="{19CFA98F-24FD-4FD1-ABF9-EF025D7455C4}" name="Saison" dataDxfId="28">
      <calculatedColumnFormula>IFERROR(IF(OR(TabQuantites[[#This Row],[Mois]]="décembre",TabQuantites[[#This Row],[Mois]]="novembre"),CONCATENATE(TabQuantites[[#This Row],[Année]],"-",TabQuantites[[#This Row],[Année]]+1),CONCATENATE(TabQuantites[[#This Row],[Année]]-1,"-",TabQuantites[[#This Row],[Année]])),"")</calculatedColumnFormula>
    </tableColumn>
    <tableColumn id="4" xr3:uid="{EAC551B8-1406-4E24-92BA-8DEB5D5D2779}" name="Année" dataDxfId="27">
      <calculatedColumnFormula>IF(TabQuantites[Date de collecte]="","",TEXT(TabQuantites[Date de collecte],"aaaa"))</calculatedColumnFormula>
    </tableColumn>
    <tableColumn id="5" xr3:uid="{73E367EB-6215-4057-8BB9-5A2431137052}" name="Mois" dataDxfId="26">
      <calculatedColumnFormula>IF(TabQuantites[Date de collecte]="","",TEXT(TabQuantites[Date de collecte],"mmmm"))</calculatedColumnFormula>
    </tableColumn>
    <tableColumn id="13" xr3:uid="{5BABC415-2BCD-418D-A72F-09E2B324623F}" name="CleE_Paiment" dataDxfId="0">
      <calculatedColumnFormula>TabQuantites[[#This Row],[Saison]]&amp;TabQuantites[[#This Row],[Type de lait]]&amp;TabQuantites[[#This Row],[Traitement thermique]]&amp;"Acompte"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50FB5D-D0A6-4421-9CD5-A2913F1B34FF}" name="tabProducteurs" displayName="tabProducteurs" ref="A1:H4" totalsRowShown="0" headerRowDxfId="34">
  <autoFilter ref="A1:H4" xr:uid="{3F041685-BF9E-4F20-AD8F-2EF4B4372B11}"/>
  <tableColumns count="8">
    <tableColumn id="1" xr3:uid="{0BBCF5D4-68B4-4119-9754-BFF4460C5417}" name="NOM EXPLOITATION"/>
    <tableColumn id="4" xr3:uid="{D36DCDC0-F837-4F1C-A413-F7A69E7A8F7D}" name="Adresse"/>
    <tableColumn id="5" xr3:uid="{CC8E6EB4-59B3-486F-91E6-B3498939334B}" name="Code postal"/>
    <tableColumn id="6" xr3:uid="{DBA9CE98-5CD4-42E0-827D-CF523E95E121}" name="Commune"/>
    <tableColumn id="7" xr3:uid="{78B27A65-5ADD-43A3-AC78-D726A4982D77}" name="Tel"/>
    <tableColumn id="8" xr3:uid="{06808E96-B6F0-49A6-B186-98A67E405F71}" name="Mail"/>
    <tableColumn id="9" xr3:uid="{A52E0E11-AB5C-48FF-9962-C5DA3E5227E5}" name="Type de lait"/>
    <tableColumn id="10" xr3:uid="{04FBDB80-5948-45BF-9AD1-89CFC1ACDD96}" name="Traitement thermiqu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69DF7A-048E-49AF-9EDE-70CCF98F10B0}" name="TabPrixPaiment" displayName="TabPrixPaiment" ref="A1:V14" totalsRowShown="0" headerRowDxfId="25" dataDxfId="24">
  <autoFilter ref="A1:V14" xr:uid="{D0F52E65-2906-435D-A102-DC0103FC1FE2}"/>
  <tableColumns count="22">
    <tableColumn id="1" xr3:uid="{27470765-012A-4A48-887E-71907894C09B}" name="CleP_Paiment" dataDxfId="1">
      <calculatedColumnFormula>TabPrixPaiment[[#This Row],[SAISONgrille]]&amp;TabPrixPaiment[[#This Row],[QUALITEgrille]]&amp;TabPrixPaiment[[#This Row],[TRAITEMENTgrille]]&amp;TabPrixPaiment[[#This Row],[Acompte_solde]]</calculatedColumnFormula>
    </tableColumn>
    <tableColumn id="2" xr3:uid="{E2720E65-1908-4871-81E0-6D78E32BE2B3}" name="SAISONgrille" dataDxfId="23"/>
    <tableColumn id="3" xr3:uid="{B8246281-C133-4ED8-9297-FF03110ABCBB}" name="QUALITEgrille" dataDxfId="22"/>
    <tableColumn id="4" xr3:uid="{AF4E09A2-4349-4FF6-B553-860B24F46F17}" name="TRAITEMENTgrille" dataDxfId="21"/>
    <tableColumn id="9" xr3:uid="{61BBE9F3-69FA-4044-99E7-DF19FC419534}" name="Acompte_solde" dataDxfId="20"/>
    <tableColumn id="5" xr3:uid="{C4D27849-03E7-416D-A648-7ECDD3384986}" name="Prix de base" dataDxfId="19"/>
    <tableColumn id="12" xr3:uid="{7CEB6CC4-90B8-4ED7-AD53-789812D3DCC0}" name="MSU_CIBLE" dataDxfId="18"/>
    <tableColumn id="13" xr3:uid="{52A945C6-B929-460A-8AC9-9F84401EDA97}" name="MG cible" dataDxfId="17"/>
    <tableColumn id="14" xr3:uid="{73A38DBE-76E3-4B9E-ACA5-C55F7FEF86B6}" name="MG modulation" dataDxfId="16"/>
    <tableColumn id="15" xr3:uid="{6E9B3B2B-BA4E-43FF-B990-D3A72C2730E5}" name="MP cible" dataDxfId="15"/>
    <tableColumn id="16" xr3:uid="{11428936-AF57-4C3C-8FCE-94DD4294FC59}" name="MP modulation" dataDxfId="14"/>
    <tableColumn id="17" xr3:uid="{1B9587A9-70C0-44CE-80DD-4C2730BE3144}" name="Germes qualité A modulation" dataDxfId="13"/>
    <tableColumn id="18" xr3:uid="{B1516019-1B2E-4B3F-9D4E-CCA74B91F212}" name="Germes qualité B modulation" dataDxfId="12"/>
    <tableColumn id="11" xr3:uid="{7DE6E903-8D4E-4B32-8823-6D75681564AF}" name="Germes qualité C modulation" dataDxfId="11"/>
    <tableColumn id="19" xr3:uid="{E3553014-B64F-4A6F-A2F4-F5E6E4629933}" name="Coliformes qualité A modulation" dataDxfId="10"/>
    <tableColumn id="20" xr3:uid="{ED8DC327-3EE2-4C25-9931-11F363FD7ABD}" name="Coliformes qualité B modulation" dataDxfId="9"/>
    <tableColumn id="21" xr3:uid="{D5A8B8E9-2B92-457A-974B-5D4BBC5D519C}" name="Coliformes qualité C modulation" dataDxfId="8"/>
    <tableColumn id="22" xr3:uid="{43E73F12-947E-4B28-8A83-9B174CEC45D4}" name="Butyriques qualité A+ modulation" dataDxfId="7"/>
    <tableColumn id="23" xr3:uid="{6002D292-5D85-45F8-A5EC-32DAC4C78860}" name="Butyriques qualité A modulation" dataDxfId="6"/>
    <tableColumn id="24" xr3:uid="{EDFB2FE4-3440-4251-821F-92294E7386CC}" name="Butyriques qualité B modulation" dataDxfId="5"/>
    <tableColumn id="25" xr3:uid="{6292B614-2F9C-49D1-9C6E-65B4B1DA9254}" name="Butyriques qualité C modulation" dataDxfId="4"/>
    <tableColumn id="26" xr3:uid="{8AC71BE3-D001-4277-B840-F403E7A0C8E5}" name="Butyriques qualité C+ modulation" dataDxfId="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07A45-F53A-4B07-9B4C-7066372F45AC}">
  <dimension ref="A1:J8"/>
  <sheetViews>
    <sheetView tabSelected="1" topLeftCell="B1" workbookViewId="0">
      <selection activeCell="D4" sqref="D4"/>
    </sheetView>
  </sheetViews>
  <sheetFormatPr baseColWidth="10" defaultRowHeight="13.5" x14ac:dyDescent="0.25"/>
  <cols>
    <col min="2" max="2" width="19.9140625" customWidth="1"/>
    <col min="3" max="3" width="15.33203125" customWidth="1"/>
    <col min="5" max="5" width="13.83203125" bestFit="1" customWidth="1"/>
    <col min="7" max="7" width="19.6640625" customWidth="1"/>
    <col min="8" max="8" width="29" customWidth="1"/>
    <col min="9" max="9" width="13.08203125" customWidth="1"/>
    <col min="10" max="10" width="39.33203125" bestFit="1" customWidth="1"/>
    <col min="12" max="12" width="32.25" customWidth="1"/>
  </cols>
  <sheetData>
    <row r="1" spans="1:10" ht="14.5" x14ac:dyDescent="0.35">
      <c r="A1" s="11" t="s">
        <v>46</v>
      </c>
      <c r="B1" s="9" t="s">
        <v>0</v>
      </c>
      <c r="C1" s="10" t="s">
        <v>1</v>
      </c>
      <c r="D1" s="10" t="s">
        <v>5</v>
      </c>
      <c r="E1" s="11" t="s">
        <v>6</v>
      </c>
      <c r="F1" s="11" t="s">
        <v>7</v>
      </c>
      <c r="G1" s="11" t="s">
        <v>2</v>
      </c>
      <c r="H1" s="12" t="s">
        <v>3</v>
      </c>
      <c r="I1" s="10" t="s">
        <v>4</v>
      </c>
      <c r="J1" s="11" t="s">
        <v>48</v>
      </c>
    </row>
    <row r="2" spans="1:10" x14ac:dyDescent="0.25">
      <c r="A2">
        <f>ROW()</f>
        <v>2</v>
      </c>
      <c r="B2" s="8">
        <v>43462</v>
      </c>
      <c r="C2" s="1" t="s">
        <v>18</v>
      </c>
      <c r="D2" s="1">
        <v>45</v>
      </c>
      <c r="E2" s="1" t="s">
        <v>16</v>
      </c>
      <c r="F2" s="1" t="s">
        <v>9</v>
      </c>
      <c r="G2" s="2" t="str">
        <f>IFERROR(IF(OR(TabQuantites[[#This Row],[Mois]]="décembre",TabQuantites[[#This Row],[Mois]]="novembre"),CONCATENATE(TabQuantites[[#This Row],[Année]],"-",TabQuantites[[#This Row],[Année]]+1),CONCATENATE(TabQuantites[[#This Row],[Année]]-1,"-",TabQuantites[[#This Row],[Année]])),"")</f>
        <v>2018-2019</v>
      </c>
      <c r="H2" s="3" t="str">
        <f>IF(TabQuantites[Date de collecte]="","",TEXT(TabQuantites[Date de collecte],"aaaa"))</f>
        <v>2018</v>
      </c>
      <c r="I2" s="2" t="str">
        <f>IF(TabQuantites[Date de collecte]="","",TEXT(TabQuantites[Date de collecte],"mmmm"))</f>
        <v>décembre</v>
      </c>
      <c r="J2" t="str">
        <f>TabQuantites[[#This Row],[Saison]]&amp;TabQuantites[[#This Row],[Type de lait]]&amp;TabQuantites[[#This Row],[Traitement thermique]]&amp;"Acompte"</f>
        <v>2018-2019ConventionnelCruAcompte</v>
      </c>
    </row>
    <row r="3" spans="1:10" x14ac:dyDescent="0.25">
      <c r="A3">
        <f>ROW()</f>
        <v>3</v>
      </c>
      <c r="B3" s="13">
        <v>43464</v>
      </c>
      <c r="C3" s="14" t="s">
        <v>19</v>
      </c>
      <c r="D3" s="17">
        <v>59</v>
      </c>
      <c r="E3" s="17" t="s">
        <v>8</v>
      </c>
      <c r="F3" s="17" t="s">
        <v>9</v>
      </c>
      <c r="G3" s="15" t="str">
        <f>IFERROR(IF(OR(TabQuantites[[#This Row],[Mois]]="décembre",TabQuantites[[#This Row],[Mois]]="novembre"),CONCATENATE(TabQuantites[[#This Row],[Année]],"-",TabQuantites[[#This Row],[Année]]+1),CONCATENATE(TabQuantites[[#This Row],[Année]]-1,"-",TabQuantites[[#This Row],[Année]])),"")</f>
        <v>2018-2019</v>
      </c>
      <c r="H3" s="16" t="str">
        <f>IF(TabQuantites[Date de collecte]="","",TEXT(TabQuantites[Date de collecte],"aaaa"))</f>
        <v>2018</v>
      </c>
      <c r="I3" s="15" t="str">
        <f>IF(TabQuantites[Date de collecte]="","",TEXT(TabQuantites[Date de collecte],"mmmm"))</f>
        <v>décembre</v>
      </c>
      <c r="J3" t="str">
        <f>TabQuantites[[#This Row],[Saison]]&amp;TabQuantites[[#This Row],[Type de lait]]&amp;TabQuantites[[#This Row],[Traitement thermique]]&amp;"Acompte"</f>
        <v>2018-2019BIOCruAcompte</v>
      </c>
    </row>
    <row r="4" spans="1:10" x14ac:dyDescent="0.25">
      <c r="A4">
        <f>ROW()</f>
        <v>4</v>
      </c>
      <c r="B4" s="8">
        <v>43466</v>
      </c>
      <c r="C4" s="14" t="s">
        <v>17</v>
      </c>
      <c r="D4">
        <v>136</v>
      </c>
      <c r="E4" t="s">
        <v>16</v>
      </c>
      <c r="F4" t="s">
        <v>40</v>
      </c>
      <c r="G4" s="2" t="str">
        <f>IFERROR(IF(OR(TabQuantites[[#This Row],[Mois]]="décembre",TabQuantites[[#This Row],[Mois]]="novembre"),CONCATENATE(TabQuantites[[#This Row],[Année]],"-",TabQuantites[[#This Row],[Année]]+1),CONCATENATE(TabQuantites[[#This Row],[Année]]-1,"-",TabQuantites[[#This Row],[Année]])),"")</f>
        <v>2018-2019</v>
      </c>
      <c r="H4" s="3" t="str">
        <f>IF(TabQuantites[Date de collecte]="","",TEXT(TabQuantites[Date de collecte],"aaaa"))</f>
        <v>2019</v>
      </c>
      <c r="I4" s="2" t="str">
        <f>IF(TabQuantites[Date de collecte]="","",TEXT(TabQuantites[Date de collecte],"mmmm"))</f>
        <v>janvier</v>
      </c>
      <c r="J4" t="str">
        <f>TabQuantites[[#This Row],[Saison]]&amp;TabQuantites[[#This Row],[Type de lait]]&amp;TabQuantites[[#This Row],[Traitement thermique]]&amp;"Acompte"</f>
        <v>2018-2019ConventionnelThermiséAcompte</v>
      </c>
    </row>
    <row r="5" spans="1:10" x14ac:dyDescent="0.25">
      <c r="A5">
        <f>ROW()</f>
        <v>5</v>
      </c>
      <c r="B5" s="13">
        <v>43468</v>
      </c>
      <c r="C5" s="14" t="s">
        <v>19</v>
      </c>
      <c r="D5">
        <v>123</v>
      </c>
      <c r="E5" s="1" t="s">
        <v>8</v>
      </c>
      <c r="F5" s="1" t="s">
        <v>9</v>
      </c>
      <c r="G5" s="2" t="str">
        <f>IFERROR(IF(OR(TabQuantites[[#This Row],[Mois]]="décembre",TabQuantites[[#This Row],[Mois]]="novembre"),CONCATENATE(TabQuantites[[#This Row],[Année]],"-",TabQuantites[[#This Row],[Année]]+1),CONCATENATE(TabQuantites[[#This Row],[Année]]-1,"-",TabQuantites[[#This Row],[Année]])),"")</f>
        <v>2018-2019</v>
      </c>
      <c r="H5" s="3" t="str">
        <f>IF(TabQuantites[Date de collecte]="","",TEXT(TabQuantites[Date de collecte],"aaaa"))</f>
        <v>2019</v>
      </c>
      <c r="I5" s="2" t="str">
        <f>IF(TabQuantites[Date de collecte]="","",TEXT(TabQuantites[Date de collecte],"mmmm"))</f>
        <v>janvier</v>
      </c>
      <c r="J5" t="str">
        <f>TabQuantites[[#This Row],[Saison]]&amp;TabQuantites[[#This Row],[Type de lait]]&amp;TabQuantites[[#This Row],[Traitement thermique]]&amp;"Acompte"</f>
        <v>2018-2019BIOCruAcompte</v>
      </c>
    </row>
    <row r="6" spans="1:10" x14ac:dyDescent="0.25">
      <c r="A6">
        <f>ROW()</f>
        <v>6</v>
      </c>
      <c r="B6" s="8">
        <v>43470</v>
      </c>
      <c r="C6" s="1" t="s">
        <v>18</v>
      </c>
      <c r="D6" s="1">
        <v>168.5</v>
      </c>
      <c r="E6" s="17" t="s">
        <v>8</v>
      </c>
      <c r="F6" s="17" t="s">
        <v>40</v>
      </c>
      <c r="G6" s="2" t="str">
        <f>IFERROR(IF(OR(TabQuantites[[#This Row],[Mois]]="décembre",TabQuantites[[#This Row],[Mois]]="novembre"),CONCATENATE(TabQuantites[[#This Row],[Année]],"-",TabQuantites[[#This Row],[Année]]+1),CONCATENATE(TabQuantites[[#This Row],[Année]]-1,"-",TabQuantites[[#This Row],[Année]])),"")</f>
        <v>2018-2019</v>
      </c>
      <c r="H6" s="3" t="str">
        <f>IF(TabQuantites[Date de collecte]="","",TEXT(TabQuantites[Date de collecte],"aaaa"))</f>
        <v>2019</v>
      </c>
      <c r="I6" s="2" t="str">
        <f>IF(TabQuantites[Date de collecte]="","",TEXT(TabQuantites[Date de collecte],"mmmm"))</f>
        <v>janvier</v>
      </c>
      <c r="J6" t="str">
        <f>TabQuantites[[#This Row],[Saison]]&amp;TabQuantites[[#This Row],[Type de lait]]&amp;TabQuantites[[#This Row],[Traitement thermique]]&amp;"Acompte"</f>
        <v>2018-2019BIOThermiséAcompte</v>
      </c>
    </row>
    <row r="7" spans="1:10" x14ac:dyDescent="0.25">
      <c r="A7">
        <f>ROW()</f>
        <v>7</v>
      </c>
      <c r="B7" s="13">
        <v>43472</v>
      </c>
      <c r="C7" s="14" t="s">
        <v>19</v>
      </c>
      <c r="D7" s="17">
        <v>199.6</v>
      </c>
      <c r="E7" t="s">
        <v>16</v>
      </c>
      <c r="F7" t="s">
        <v>40</v>
      </c>
      <c r="G7" s="2" t="str">
        <f>IFERROR(IF(OR(TabQuantites[[#This Row],[Mois]]="décembre",TabQuantites[[#This Row],[Mois]]="novembre"),CONCATENATE(TabQuantites[[#This Row],[Année]],"-",TabQuantites[[#This Row],[Année]]+1),CONCATENATE(TabQuantites[[#This Row],[Année]]-1,"-",TabQuantites[[#This Row],[Année]])),"")</f>
        <v>2018-2019</v>
      </c>
      <c r="H7" s="3" t="str">
        <f>IF(TabQuantites[Date de collecte]="","",TEXT(TabQuantites[Date de collecte],"aaaa"))</f>
        <v>2019</v>
      </c>
      <c r="I7" s="2" t="str">
        <f>IF(TabQuantites[Date de collecte]="","",TEXT(TabQuantites[Date de collecte],"mmmm"))</f>
        <v>janvier</v>
      </c>
      <c r="J7" t="str">
        <f>TabQuantites[[#This Row],[Saison]]&amp;TabQuantites[[#This Row],[Type de lait]]&amp;TabQuantites[[#This Row],[Traitement thermique]]&amp;"Acompte"</f>
        <v>2018-2019ConventionnelThermiséAcompte</v>
      </c>
    </row>
    <row r="8" spans="1:10" x14ac:dyDescent="0.25">
      <c r="A8">
        <f>ROW()</f>
        <v>8</v>
      </c>
      <c r="B8" s="8">
        <v>43474</v>
      </c>
      <c r="C8" s="14" t="s">
        <v>17</v>
      </c>
      <c r="D8">
        <v>230.7</v>
      </c>
      <c r="E8" s="1" t="s">
        <v>8</v>
      </c>
      <c r="F8" s="1" t="s">
        <v>9</v>
      </c>
      <c r="G8" s="2" t="str">
        <f>IFERROR(IF(OR(TabQuantites[[#This Row],[Mois]]="décembre",TabQuantites[[#This Row],[Mois]]="novembre"),CONCATENATE(TabQuantites[[#This Row],[Année]],"-",TabQuantites[[#This Row],[Année]]+1),CONCATENATE(TabQuantites[[#This Row],[Année]]-1,"-",TabQuantites[[#This Row],[Année]])),"")</f>
        <v>2018-2019</v>
      </c>
      <c r="H8" s="3" t="str">
        <f>IF(TabQuantites[Date de collecte]="","",TEXT(TabQuantites[Date de collecte],"aaaa"))</f>
        <v>2019</v>
      </c>
      <c r="I8" s="2" t="str">
        <f>IF(TabQuantites[Date de collecte]="","",TEXT(TabQuantites[Date de collecte],"mmmm"))</f>
        <v>janvier</v>
      </c>
      <c r="J8" t="str">
        <f>TabQuantites[[#This Row],[Saison]]&amp;TabQuantites[[#This Row],[Type de lait]]&amp;TabQuantites[[#This Row],[Traitement thermique]]&amp;"Acompte"</f>
        <v>2018-2019BIOCruAcompte</v>
      </c>
    </row>
  </sheetData>
  <dataValidations count="2">
    <dataValidation type="list" allowBlank="1" showInputMessage="1" showErrorMessage="1" sqref="F2:F8" xr:uid="{38B3008C-21C1-4D9B-BF7F-B2BB1F5F4269}">
      <formula1>"Thermisé,Cru"</formula1>
    </dataValidation>
    <dataValidation type="list" allowBlank="1" showInputMessage="1" showErrorMessage="1" sqref="E2:E8" xr:uid="{A9AE5256-B66B-421B-904B-C8EDB61F894B}">
      <formula1>"BIO,Conventionnel,Conversion"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A6DFCD5-06AD-4DA2-AFBC-6241F870F5FB}">
          <x14:formula1>
            <xm:f>BddProducteur!$A$2:$A$4</xm:f>
          </x14:formula1>
          <xm:sqref>C2:C8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6676B-2BC3-40FE-B36D-6D86D3157930}">
  <dimension ref="A1:H4"/>
  <sheetViews>
    <sheetView workbookViewId="0">
      <selection activeCell="D3" sqref="D3"/>
    </sheetView>
  </sheetViews>
  <sheetFormatPr baseColWidth="10" defaultRowHeight="13.5" x14ac:dyDescent="0.25"/>
  <cols>
    <col min="1" max="1" width="18.25" customWidth="1"/>
    <col min="3" max="3" width="11.6640625" customWidth="1"/>
    <col min="7" max="7" width="11.4140625" customWidth="1"/>
    <col min="8" max="8" width="19.6640625" customWidth="1"/>
  </cols>
  <sheetData>
    <row r="1" spans="1:8" ht="14.5" x14ac:dyDescent="0.35">
      <c r="A1" s="4" t="s">
        <v>10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6</v>
      </c>
      <c r="H1" s="4" t="s">
        <v>7</v>
      </c>
    </row>
    <row r="2" spans="1:8" x14ac:dyDescent="0.25">
      <c r="A2" s="5" t="s">
        <v>17</v>
      </c>
      <c r="B2" s="5"/>
      <c r="C2" s="5"/>
      <c r="D2" s="5"/>
      <c r="E2" s="5"/>
      <c r="F2" s="5"/>
      <c r="G2" s="5"/>
      <c r="H2" s="5"/>
    </row>
    <row r="3" spans="1:8" x14ac:dyDescent="0.25">
      <c r="A3" s="6" t="s">
        <v>18</v>
      </c>
      <c r="B3" s="6"/>
      <c r="C3" s="6"/>
      <c r="D3" s="6"/>
      <c r="E3" s="6"/>
      <c r="F3" s="6"/>
      <c r="G3" s="6"/>
      <c r="H3" s="6"/>
    </row>
    <row r="4" spans="1:8" x14ac:dyDescent="0.25">
      <c r="A4" s="7" t="s">
        <v>19</v>
      </c>
      <c r="B4" s="7"/>
      <c r="C4" s="7"/>
      <c r="D4" s="7"/>
      <c r="E4" s="7"/>
      <c r="F4" s="7"/>
      <c r="G4" s="7"/>
      <c r="H4" s="7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4A99F-731F-4F6E-87EE-84FB666A0583}">
  <dimension ref="A1:V14"/>
  <sheetViews>
    <sheetView workbookViewId="0">
      <selection activeCell="D6" sqref="D6"/>
    </sheetView>
  </sheetViews>
  <sheetFormatPr baseColWidth="10" defaultRowHeight="13.5" x14ac:dyDescent="0.25"/>
  <cols>
    <col min="1" max="1" width="29.9140625" customWidth="1"/>
    <col min="2" max="2" width="12.4140625" bestFit="1" customWidth="1"/>
  </cols>
  <sheetData>
    <row r="1" spans="1:22" ht="56" x14ac:dyDescent="0.3">
      <c r="A1" s="18" t="s">
        <v>47</v>
      </c>
      <c r="B1" s="18" t="s">
        <v>43</v>
      </c>
      <c r="C1" s="18" t="s">
        <v>44</v>
      </c>
      <c r="D1" s="18" t="s">
        <v>45</v>
      </c>
      <c r="E1" s="18" t="s">
        <v>20</v>
      </c>
      <c r="F1" s="19" t="s">
        <v>21</v>
      </c>
      <c r="G1" s="20" t="s">
        <v>22</v>
      </c>
      <c r="H1" s="20" t="s">
        <v>23</v>
      </c>
      <c r="I1" s="21" t="s">
        <v>24</v>
      </c>
      <c r="J1" s="20" t="s">
        <v>25</v>
      </c>
      <c r="K1" s="21" t="s">
        <v>26</v>
      </c>
      <c r="L1" s="21" t="s">
        <v>27</v>
      </c>
      <c r="M1" s="21" t="s">
        <v>28</v>
      </c>
      <c r="N1" s="21" t="s">
        <v>29</v>
      </c>
      <c r="O1" s="21" t="s">
        <v>30</v>
      </c>
      <c r="P1" s="21" t="s">
        <v>31</v>
      </c>
      <c r="Q1" s="21" t="s">
        <v>32</v>
      </c>
      <c r="R1" s="21" t="s">
        <v>33</v>
      </c>
      <c r="S1" s="21" t="s">
        <v>34</v>
      </c>
      <c r="T1" s="21" t="s">
        <v>35</v>
      </c>
      <c r="U1" s="21" t="s">
        <v>36</v>
      </c>
      <c r="V1" s="21" t="s">
        <v>37</v>
      </c>
    </row>
    <row r="2" spans="1:22" ht="27" x14ac:dyDescent="0.25">
      <c r="A2" s="22" t="str">
        <f>TabPrixPaiment[[#This Row],[SAISONgrille]]&amp;TabPrixPaiment[[#This Row],[QUALITEgrille]]&amp;TabPrixPaiment[[#This Row],[TRAITEMENTgrille]]&amp;TabPrixPaiment[[#This Row],[Acompte_solde]]</f>
        <v>2018-2019ConventionnelCruAcompte</v>
      </c>
      <c r="B2" s="23" t="s">
        <v>38</v>
      </c>
      <c r="C2" s="24" t="s">
        <v>16</v>
      </c>
      <c r="D2" s="24" t="s">
        <v>9</v>
      </c>
      <c r="E2" s="24" t="s">
        <v>39</v>
      </c>
      <c r="F2" s="25">
        <v>0.67</v>
      </c>
      <c r="G2" s="20">
        <v>130</v>
      </c>
      <c r="H2" s="26">
        <v>75</v>
      </c>
      <c r="I2" s="26">
        <v>4.5729999999999998E-3</v>
      </c>
      <c r="J2" s="20">
        <v>55</v>
      </c>
      <c r="K2" s="26">
        <v>6.8599999999999998E-3</v>
      </c>
      <c r="L2" s="26">
        <v>0</v>
      </c>
      <c r="M2" s="26">
        <v>-7.6220000000000003E-3</v>
      </c>
      <c r="N2" s="27">
        <v>-3.049E-2</v>
      </c>
      <c r="O2" s="26">
        <v>0</v>
      </c>
      <c r="P2" s="26">
        <v>-7.62E-3</v>
      </c>
      <c r="Q2" s="26">
        <v>-3.049E-2</v>
      </c>
      <c r="R2" s="26">
        <v>6.0980000000000001E-3</v>
      </c>
      <c r="S2" s="26">
        <v>0</v>
      </c>
      <c r="T2" s="26">
        <v>-1.524E-3</v>
      </c>
      <c r="U2" s="26">
        <v>-4.5729999999999998E-3</v>
      </c>
      <c r="V2" s="26">
        <v>-1.5245E-2</v>
      </c>
    </row>
    <row r="3" spans="1:22" x14ac:dyDescent="0.25">
      <c r="A3" s="22" t="str">
        <f>TabPrixPaiment[[#This Row],[SAISONgrille]]&amp;TabPrixPaiment[[#This Row],[QUALITEgrille]]&amp;TabPrixPaiment[[#This Row],[TRAITEMENTgrille]]&amp;TabPrixPaiment[[#This Row],[Acompte_solde]]</f>
        <v>2018-2019BIOCruAcompte</v>
      </c>
      <c r="B3" s="23" t="s">
        <v>38</v>
      </c>
      <c r="C3" s="24" t="s">
        <v>8</v>
      </c>
      <c r="D3" s="24" t="s">
        <v>9</v>
      </c>
      <c r="E3" s="24" t="s">
        <v>39</v>
      </c>
      <c r="F3" s="25">
        <v>0.81</v>
      </c>
      <c r="G3" s="20">
        <v>130</v>
      </c>
      <c r="H3" s="28">
        <v>75</v>
      </c>
      <c r="I3" s="29">
        <v>4.5729999999999998E-3</v>
      </c>
      <c r="J3" s="20">
        <v>55</v>
      </c>
      <c r="K3" s="30">
        <v>6.8599999999999998E-3</v>
      </c>
      <c r="L3" s="31">
        <v>0</v>
      </c>
      <c r="M3" s="31">
        <v>-7.62E-3</v>
      </c>
      <c r="N3" s="32">
        <v>-3.049E-2</v>
      </c>
      <c r="O3" s="31">
        <v>0</v>
      </c>
      <c r="P3" s="31">
        <v>-7.62E-3</v>
      </c>
      <c r="Q3" s="31">
        <v>-3.049E-2</v>
      </c>
      <c r="R3" s="31">
        <v>6.1000000000000004E-3</v>
      </c>
      <c r="S3" s="31">
        <v>0</v>
      </c>
      <c r="T3" s="31">
        <v>-1.5200000000000001E-3</v>
      </c>
      <c r="U3" s="31">
        <v>-4.5700000000000003E-3</v>
      </c>
      <c r="V3" s="31">
        <v>-1.525E-2</v>
      </c>
    </row>
    <row r="4" spans="1:22" ht="29" x14ac:dyDescent="0.35">
      <c r="A4" s="22" t="str">
        <f>TabPrixPaiment[[#This Row],[SAISONgrille]]&amp;TabPrixPaiment[[#This Row],[QUALITEgrille]]&amp;TabPrixPaiment[[#This Row],[TRAITEMENTgrille]]&amp;TabPrixPaiment[[#This Row],[Acompte_solde]]</f>
        <v>2018-2019ConventionnelThermiséAcompte</v>
      </c>
      <c r="B4" s="33" t="s">
        <v>38</v>
      </c>
      <c r="C4" s="34" t="s">
        <v>16</v>
      </c>
      <c r="D4" s="34" t="s">
        <v>40</v>
      </c>
      <c r="E4" s="34" t="s">
        <v>39</v>
      </c>
      <c r="F4" s="35">
        <v>0.95</v>
      </c>
      <c r="G4" s="36">
        <v>130</v>
      </c>
      <c r="H4" s="37">
        <v>75</v>
      </c>
      <c r="I4" s="38">
        <v>4.5729999999999998E-3</v>
      </c>
      <c r="J4" s="36">
        <v>55</v>
      </c>
      <c r="K4" s="39">
        <v>6.8599999999999998E-3</v>
      </c>
      <c r="L4" s="40">
        <v>0</v>
      </c>
      <c r="M4" s="41">
        <v>-7.6220000000000003E-3</v>
      </c>
      <c r="N4" s="34">
        <v>-3.049E-2</v>
      </c>
      <c r="O4" s="40">
        <v>0</v>
      </c>
      <c r="P4" s="41">
        <v>-7.62E-3</v>
      </c>
      <c r="Q4" s="41">
        <v>-3.049E-2</v>
      </c>
      <c r="R4" s="41">
        <v>6.0980000000000001E-3</v>
      </c>
      <c r="S4" s="42">
        <v>0</v>
      </c>
      <c r="T4" s="41">
        <v>-1.524E-3</v>
      </c>
      <c r="U4" s="41">
        <v>-4.5729999999999998E-3</v>
      </c>
      <c r="V4" s="41">
        <v>-1.5245E-2</v>
      </c>
    </row>
    <row r="5" spans="1:22" ht="27" x14ac:dyDescent="0.25">
      <c r="A5" s="22" t="str">
        <f>TabPrixPaiment[[#This Row],[SAISONgrille]]&amp;TabPrixPaiment[[#This Row],[QUALITEgrille]]&amp;TabPrixPaiment[[#This Row],[TRAITEMENTgrille]]&amp;TabPrixPaiment[[#This Row],[Acompte_solde]]</f>
        <v>2018-2019ConventionnelThermiséSolde</v>
      </c>
      <c r="B5" s="23" t="s">
        <v>38</v>
      </c>
      <c r="C5" s="24" t="s">
        <v>16</v>
      </c>
      <c r="D5" s="24" t="s">
        <v>40</v>
      </c>
      <c r="E5" s="24" t="s">
        <v>41</v>
      </c>
      <c r="F5" s="25">
        <v>1</v>
      </c>
      <c r="G5" s="20">
        <v>130</v>
      </c>
      <c r="H5" s="28">
        <v>75</v>
      </c>
      <c r="I5" s="29">
        <v>4.5729999999999998E-3</v>
      </c>
      <c r="J5" s="20">
        <v>55</v>
      </c>
      <c r="K5" s="30">
        <v>6.8599999999999998E-3</v>
      </c>
      <c r="L5" s="43">
        <v>0</v>
      </c>
      <c r="M5" s="44">
        <v>-7.6220000000000003E-3</v>
      </c>
      <c r="N5" s="24">
        <v>-3.049E-2</v>
      </c>
      <c r="O5" s="43">
        <v>0</v>
      </c>
      <c r="P5" s="44">
        <v>-7.62E-3</v>
      </c>
      <c r="Q5" s="44">
        <v>-3.049E-2</v>
      </c>
      <c r="R5" s="44">
        <v>6.0980000000000001E-3</v>
      </c>
      <c r="S5" s="45">
        <v>0</v>
      </c>
      <c r="T5" s="44">
        <v>-1.524E-3</v>
      </c>
      <c r="U5" s="44">
        <v>-4.5729999999999998E-3</v>
      </c>
      <c r="V5" s="44">
        <v>-1.5245E-2</v>
      </c>
    </row>
    <row r="6" spans="1:22" ht="27" x14ac:dyDescent="0.25">
      <c r="A6" s="22" t="str">
        <f>TabPrixPaiment[[#This Row],[SAISONgrille]]&amp;TabPrixPaiment[[#This Row],[QUALITEgrille]]&amp;TabPrixPaiment[[#This Row],[TRAITEMENTgrille]]&amp;TabPrixPaiment[[#This Row],[Acompte_solde]]</f>
        <v>2018-2019ConventionnelCruSolde</v>
      </c>
      <c r="B6" s="23" t="s">
        <v>38</v>
      </c>
      <c r="C6" s="24" t="s">
        <v>16</v>
      </c>
      <c r="D6" s="24" t="s">
        <v>9</v>
      </c>
      <c r="E6" s="24" t="s">
        <v>41</v>
      </c>
      <c r="F6" s="25">
        <v>0.98</v>
      </c>
      <c r="G6" s="26">
        <v>130</v>
      </c>
      <c r="H6" s="26">
        <v>75</v>
      </c>
      <c r="I6" s="26">
        <v>4.5999999999999999E-3</v>
      </c>
      <c r="J6" s="26">
        <v>55</v>
      </c>
      <c r="K6" s="26">
        <v>6.8999999999999999E-3</v>
      </c>
      <c r="L6" s="26">
        <v>0.03</v>
      </c>
      <c r="M6" s="26">
        <v>-1.4999999999999999E-2</v>
      </c>
      <c r="N6" s="27">
        <v>-0.1</v>
      </c>
      <c r="O6" s="26">
        <v>0.03</v>
      </c>
      <c r="P6" s="26">
        <v>-1.4999999999999999E-2</v>
      </c>
      <c r="Q6" s="26">
        <v>-0.1</v>
      </c>
      <c r="R6" s="26">
        <v>7.0000000000000007E-2</v>
      </c>
      <c r="S6" s="26">
        <v>0.05</v>
      </c>
      <c r="T6" s="26">
        <v>-0.1</v>
      </c>
      <c r="U6" s="26">
        <v>-0.2</v>
      </c>
      <c r="V6" s="26">
        <v>-0.25</v>
      </c>
    </row>
    <row r="7" spans="1:22" x14ac:dyDescent="0.25">
      <c r="A7" s="22" t="str">
        <f>TabPrixPaiment[[#This Row],[SAISONgrille]]&amp;TabPrixPaiment[[#This Row],[QUALITEgrille]]&amp;TabPrixPaiment[[#This Row],[TRAITEMENTgrille]]&amp;TabPrixPaiment[[#This Row],[Acompte_solde]]</f>
        <v>2018-2019BIOCruSolde</v>
      </c>
      <c r="B7" s="23" t="s">
        <v>38</v>
      </c>
      <c r="C7" s="24" t="s">
        <v>8</v>
      </c>
      <c r="D7" s="24" t="s">
        <v>9</v>
      </c>
      <c r="E7" s="24" t="s">
        <v>41</v>
      </c>
      <c r="F7" s="46">
        <v>1.1000000000000001</v>
      </c>
      <c r="G7" s="26">
        <v>130</v>
      </c>
      <c r="H7" s="26">
        <v>75</v>
      </c>
      <c r="I7" s="26">
        <v>4.5999999999999999E-3</v>
      </c>
      <c r="J7" s="26">
        <v>55</v>
      </c>
      <c r="K7" s="26">
        <v>6.8999999999999999E-3</v>
      </c>
      <c r="L7" s="26">
        <v>0.03</v>
      </c>
      <c r="M7" s="26">
        <v>-1.4999999999999999E-2</v>
      </c>
      <c r="N7" s="27">
        <v>-0.1</v>
      </c>
      <c r="O7" s="26">
        <v>0.03</v>
      </c>
      <c r="P7" s="26">
        <v>-1.4999999999999999E-2</v>
      </c>
      <c r="Q7" s="26">
        <v>-0.1</v>
      </c>
      <c r="R7" s="26">
        <v>7.0000000000000007E-2</v>
      </c>
      <c r="S7" s="26">
        <v>0.05</v>
      </c>
      <c r="T7" s="26">
        <v>-0.1</v>
      </c>
      <c r="U7" s="26">
        <v>-0.2</v>
      </c>
      <c r="V7" s="26">
        <v>-0.25</v>
      </c>
    </row>
    <row r="8" spans="1:22" x14ac:dyDescent="0.25">
      <c r="A8" s="22" t="str">
        <f>TabPrixPaiment[[#This Row],[SAISONgrille]]&amp;TabPrixPaiment[[#This Row],[QUALITEgrille]]&amp;TabPrixPaiment[[#This Row],[TRAITEMENTgrille]]&amp;TabPrixPaiment[[#This Row],[Acompte_solde]]</f>
        <v>2018-2019BIOThermiséAcompte</v>
      </c>
      <c r="B8" s="23" t="s">
        <v>38</v>
      </c>
      <c r="C8" s="24" t="s">
        <v>8</v>
      </c>
      <c r="D8" s="24" t="s">
        <v>40</v>
      </c>
      <c r="E8" s="24" t="s">
        <v>39</v>
      </c>
      <c r="F8" s="25">
        <v>0.67</v>
      </c>
      <c r="G8" s="20">
        <v>130</v>
      </c>
      <c r="H8" s="28">
        <v>75</v>
      </c>
      <c r="I8" s="29">
        <v>4.5729999999999998E-3</v>
      </c>
      <c r="J8" s="20">
        <v>55</v>
      </c>
      <c r="K8" s="30">
        <v>6.8599999999999998E-3</v>
      </c>
      <c r="L8" s="26">
        <v>0</v>
      </c>
      <c r="M8" s="26">
        <v>-7.6E-3</v>
      </c>
      <c r="N8" s="27">
        <v>-3.0499999999999999E-2</v>
      </c>
      <c r="O8" s="26">
        <v>0</v>
      </c>
      <c r="P8" s="26">
        <v>-7.6E-3</v>
      </c>
      <c r="Q8" s="26">
        <v>-3.0499999999999999E-2</v>
      </c>
      <c r="R8" s="26">
        <v>6.1000000000000004E-3</v>
      </c>
      <c r="S8" s="26">
        <v>0</v>
      </c>
      <c r="T8" s="26">
        <v>-1.5E-3</v>
      </c>
      <c r="U8" s="26">
        <v>-4.5999999999999999E-3</v>
      </c>
      <c r="V8" s="26">
        <v>-1.52E-2</v>
      </c>
    </row>
    <row r="9" spans="1:22" x14ac:dyDescent="0.25">
      <c r="A9" s="22" t="str">
        <f>TabPrixPaiment[[#This Row],[SAISONgrille]]&amp;TabPrixPaiment[[#This Row],[QUALITEgrille]]&amp;TabPrixPaiment[[#This Row],[TRAITEMENTgrille]]&amp;TabPrixPaiment[[#This Row],[Acompte_solde]]</f>
        <v>2018-2019ConversionThermiséAcompte</v>
      </c>
      <c r="B9" s="23" t="s">
        <v>38</v>
      </c>
      <c r="C9" s="24" t="s">
        <v>42</v>
      </c>
      <c r="D9" s="24" t="s">
        <v>40</v>
      </c>
      <c r="E9" s="24" t="s">
        <v>39</v>
      </c>
      <c r="F9" s="25">
        <v>0.67</v>
      </c>
      <c r="G9" s="20">
        <v>130</v>
      </c>
      <c r="H9" s="28">
        <v>75</v>
      </c>
      <c r="I9" s="29">
        <v>4.5729999999999998E-3</v>
      </c>
      <c r="J9" s="20">
        <v>55</v>
      </c>
      <c r="K9" s="30">
        <v>6.8599999999999998E-3</v>
      </c>
      <c r="L9" s="26">
        <v>0</v>
      </c>
      <c r="M9" s="26">
        <v>-7.6E-3</v>
      </c>
      <c r="N9" s="27">
        <v>-3.0499999999999999E-2</v>
      </c>
      <c r="O9" s="26">
        <v>0</v>
      </c>
      <c r="P9" s="26">
        <v>-7.6E-3</v>
      </c>
      <c r="Q9" s="26">
        <v>-3.0499999999999999E-2</v>
      </c>
      <c r="R9" s="26">
        <v>6.1000000000000004E-3</v>
      </c>
      <c r="S9" s="26">
        <v>0</v>
      </c>
      <c r="T9" s="26">
        <v>-1.5E-3</v>
      </c>
      <c r="U9" s="26">
        <v>-4.5999999999999999E-3</v>
      </c>
      <c r="V9" s="26">
        <v>-1.52E-2</v>
      </c>
    </row>
    <row r="10" spans="1:22" x14ac:dyDescent="0.25">
      <c r="A10" s="22" t="str">
        <f>TabPrixPaiment[[#This Row],[SAISONgrille]]&amp;TabPrixPaiment[[#This Row],[QUALITEgrille]]&amp;TabPrixPaiment[[#This Row],[TRAITEMENTgrille]]&amp;TabPrixPaiment[[#This Row],[Acompte_solde]]</f>
        <v>2018-2019ConversionCruAcompte</v>
      </c>
      <c r="B10" s="23" t="s">
        <v>38</v>
      </c>
      <c r="C10" s="24" t="s">
        <v>42</v>
      </c>
      <c r="D10" s="24" t="s">
        <v>9</v>
      </c>
      <c r="E10" s="24" t="s">
        <v>39</v>
      </c>
      <c r="F10" s="25">
        <v>0.94</v>
      </c>
      <c r="G10" s="20">
        <v>130</v>
      </c>
      <c r="H10" s="26">
        <v>75</v>
      </c>
      <c r="I10" s="26">
        <v>4.5729999999999998E-3</v>
      </c>
      <c r="J10" s="20">
        <v>55</v>
      </c>
      <c r="K10" s="26">
        <v>6.8599999999999998E-3</v>
      </c>
      <c r="L10" s="26">
        <v>0</v>
      </c>
      <c r="M10" s="26">
        <v>-7.6E-3</v>
      </c>
      <c r="N10" s="27">
        <v>-3.0499999999999999E-2</v>
      </c>
      <c r="O10" s="26">
        <v>0</v>
      </c>
      <c r="P10" s="26">
        <v>-7.6E-3</v>
      </c>
      <c r="Q10" s="26">
        <v>-3.0499999999999999E-2</v>
      </c>
      <c r="R10" s="26">
        <v>6.1000000000000004E-3</v>
      </c>
      <c r="S10" s="26">
        <v>0</v>
      </c>
      <c r="T10" s="26">
        <v>-1.5E-3</v>
      </c>
      <c r="U10" s="26">
        <v>-4.5999999999999999E-3</v>
      </c>
      <c r="V10" s="26">
        <v>-1.52E-2</v>
      </c>
    </row>
    <row r="11" spans="1:22" ht="27" x14ac:dyDescent="0.25">
      <c r="A11" s="22" t="str">
        <f>TabPrixPaiment[[#This Row],[SAISONgrille]]&amp;TabPrixPaiment[[#This Row],[QUALITEgrille]]&amp;TabPrixPaiment[[#This Row],[TRAITEMENTgrille]]&amp;TabPrixPaiment[[#This Row],[Acompte_solde]]</f>
        <v>2018-2019ConventionnelCruAcompte</v>
      </c>
      <c r="B11" s="23" t="s">
        <v>38</v>
      </c>
      <c r="C11" s="24" t="s">
        <v>16</v>
      </c>
      <c r="D11" s="24" t="s">
        <v>9</v>
      </c>
      <c r="E11" s="24" t="s">
        <v>39</v>
      </c>
      <c r="F11" s="25">
        <v>0.67</v>
      </c>
      <c r="G11" s="20">
        <v>123</v>
      </c>
      <c r="H11" s="26">
        <v>45</v>
      </c>
      <c r="I11" s="26">
        <v>66</v>
      </c>
      <c r="J11" s="20">
        <v>56</v>
      </c>
      <c r="K11" s="26">
        <v>66</v>
      </c>
      <c r="L11" s="26">
        <v>6</v>
      </c>
      <c r="M11" s="26">
        <v>6</v>
      </c>
      <c r="N11" s="27">
        <v>6</v>
      </c>
      <c r="O11" s="26">
        <v>8</v>
      </c>
      <c r="P11" s="26">
        <v>8</v>
      </c>
      <c r="Q11" s="26">
        <v>8</v>
      </c>
      <c r="R11" s="26">
        <v>8</v>
      </c>
      <c r="S11" s="26">
        <v>8</v>
      </c>
      <c r="T11" s="26">
        <v>8</v>
      </c>
      <c r="U11" s="26">
        <v>8</v>
      </c>
      <c r="V11" s="26">
        <v>8</v>
      </c>
    </row>
    <row r="12" spans="1:22" x14ac:dyDescent="0.25">
      <c r="A12" s="22" t="str">
        <f>TabPrixPaiment[[#This Row],[SAISONgrille]]&amp;TabPrixPaiment[[#This Row],[QUALITEgrille]]&amp;TabPrixPaiment[[#This Row],[TRAITEMENTgrille]]&amp;TabPrixPaiment[[#This Row],[Acompte_solde]]</f>
        <v>2018-2019ConversionCruSolde</v>
      </c>
      <c r="B12" s="23" t="s">
        <v>38</v>
      </c>
      <c r="C12" s="24" t="s">
        <v>42</v>
      </c>
      <c r="D12" s="24" t="s">
        <v>9</v>
      </c>
      <c r="E12" s="24" t="s">
        <v>41</v>
      </c>
      <c r="F12" s="25">
        <v>0.94</v>
      </c>
      <c r="G12" s="26">
        <v>130</v>
      </c>
      <c r="H12" s="26">
        <v>75</v>
      </c>
      <c r="I12" s="26">
        <v>4.5999999999999999E-3</v>
      </c>
      <c r="J12" s="26">
        <v>55</v>
      </c>
      <c r="K12" s="26">
        <v>6.8999999999999999E-3</v>
      </c>
      <c r="L12" s="26">
        <v>0.03</v>
      </c>
      <c r="M12" s="26">
        <v>-1.4999999999999999E-2</v>
      </c>
      <c r="N12" s="27">
        <v>-0.1</v>
      </c>
      <c r="O12" s="26">
        <v>0.03</v>
      </c>
      <c r="P12" s="26">
        <v>-1.4999999999999999E-2</v>
      </c>
      <c r="Q12" s="26">
        <v>-0.1</v>
      </c>
      <c r="R12" s="26">
        <v>7.0000000000000007E-2</v>
      </c>
      <c r="S12" s="26">
        <v>0.05</v>
      </c>
      <c r="T12" s="26">
        <v>-0.1</v>
      </c>
      <c r="U12" s="26">
        <v>-0.2</v>
      </c>
      <c r="V12" s="26">
        <v>-0.25</v>
      </c>
    </row>
    <row r="13" spans="1:22" x14ac:dyDescent="0.25">
      <c r="A13" s="22" t="str">
        <f>TabPrixPaiment[[#This Row],[SAISONgrille]]&amp;TabPrixPaiment[[#This Row],[QUALITEgrille]]&amp;TabPrixPaiment[[#This Row],[TRAITEMENTgrille]]&amp;TabPrixPaiment[[#This Row],[Acompte_solde]]</f>
        <v>2018-2019ConversionThermiséSolde</v>
      </c>
      <c r="B13" s="23" t="s">
        <v>38</v>
      </c>
      <c r="C13" s="24" t="s">
        <v>42</v>
      </c>
      <c r="D13" s="24" t="s">
        <v>40</v>
      </c>
      <c r="E13" s="24" t="s">
        <v>41</v>
      </c>
      <c r="F13" s="25">
        <v>0.94</v>
      </c>
      <c r="G13" s="20">
        <v>130</v>
      </c>
      <c r="H13" s="28">
        <v>75</v>
      </c>
      <c r="I13" s="29">
        <v>4.5999999999999999E-3</v>
      </c>
      <c r="J13" s="20">
        <v>55</v>
      </c>
      <c r="K13" s="30">
        <v>6.8999999999999999E-3</v>
      </c>
      <c r="L13" s="22">
        <v>0.03</v>
      </c>
      <c r="M13" s="22">
        <v>-1.4999999999999999E-2</v>
      </c>
      <c r="N13" s="47">
        <v>-0.1</v>
      </c>
      <c r="O13" s="22">
        <v>0.03</v>
      </c>
      <c r="P13" s="22">
        <v>-1.4999999999999999E-2</v>
      </c>
      <c r="Q13" s="22">
        <v>-0.1</v>
      </c>
      <c r="R13" s="22">
        <v>7.0000000000000007E-2</v>
      </c>
      <c r="S13" s="22">
        <v>0.05</v>
      </c>
      <c r="T13" s="22">
        <v>-0.1</v>
      </c>
      <c r="U13" s="22">
        <v>-0.2</v>
      </c>
      <c r="V13" s="22">
        <v>-0.25</v>
      </c>
    </row>
    <row r="14" spans="1:22" x14ac:dyDescent="0.25">
      <c r="A14" s="22" t="str">
        <f>TabPrixPaiment[[#This Row],[SAISONgrille]]&amp;TabPrixPaiment[[#This Row],[QUALITEgrille]]&amp;TabPrixPaiment[[#This Row],[TRAITEMENTgrille]]&amp;TabPrixPaiment[[#This Row],[Acompte_solde]]</f>
        <v>2018-2019BIOThermiséSolde</v>
      </c>
      <c r="B14" s="23" t="s">
        <v>38</v>
      </c>
      <c r="C14" s="24" t="s">
        <v>8</v>
      </c>
      <c r="D14" s="24" t="s">
        <v>40</v>
      </c>
      <c r="E14" s="24" t="s">
        <v>41</v>
      </c>
      <c r="F14" s="25">
        <v>0.98</v>
      </c>
      <c r="G14" s="20">
        <v>130</v>
      </c>
      <c r="H14" s="28">
        <v>75</v>
      </c>
      <c r="I14" s="29">
        <v>4.5999999999999999E-3</v>
      </c>
      <c r="J14" s="20">
        <v>55</v>
      </c>
      <c r="K14" s="30">
        <v>6.8999999999999999E-3</v>
      </c>
      <c r="L14" s="22">
        <v>0.03</v>
      </c>
      <c r="M14" s="22">
        <v>-1.4999999999999999E-2</v>
      </c>
      <c r="N14" s="47">
        <v>-0.1</v>
      </c>
      <c r="O14" s="22">
        <v>0.03</v>
      </c>
      <c r="P14" s="22">
        <v>-1.4999999999999999E-2</v>
      </c>
      <c r="Q14" s="22">
        <v>-0.1</v>
      </c>
      <c r="R14" s="22">
        <v>7.0000000000000007E-2</v>
      </c>
      <c r="S14" s="22">
        <v>0.05</v>
      </c>
      <c r="T14" s="22">
        <v>-0.1</v>
      </c>
      <c r="U14" s="22">
        <v>-0.2</v>
      </c>
      <c r="V14" s="22">
        <v>-0.25</v>
      </c>
    </row>
  </sheetData>
  <dataValidations count="2">
    <dataValidation type="list" allowBlank="1" showInputMessage="1" showErrorMessage="1" sqref="D2:D14" xr:uid="{A9A3C0C4-A4A9-4F2B-A4FD-47BE66EAFD97}">
      <formula1>LISTE_TRAITEMENTS_THERMIQUES</formula1>
    </dataValidation>
    <dataValidation type="list" allowBlank="1" showInputMessage="1" showErrorMessage="1" sqref="C2:C14" xr:uid="{B6D1EC4A-A534-4800-AB1C-9D04FEC414EA}">
      <formula1>QUALITE_DU_LAIT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7D579B-AE0E-4C14-B259-3025D87AF5C2}">
          <x14:formula1>
            <xm:f>'C:\Users\pierr\Desktop\ANTOLA COOP\CLIENTS\BERGERS DE SAINT MICHEL\EssaiPowerBI\[sauvegarde OK GESTION_COLLECTE_PRODUCTION 060319a.xlsm]BDD AUTRES'!#REF!</xm:f>
          </x14:formula1>
          <xm:sqref>B2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E4E939B9-EEC6-48E7-AAE6-204D12BAF9CF}">
  <ds:schemaRefs/>
</ds:datastoreItem>
</file>

<file path=customXml/itemProps2.xml><?xml version="1.0" encoding="utf-8"?>
<ds:datastoreItem xmlns:ds="http://schemas.openxmlformats.org/officeDocument/2006/customXml" ds:itemID="{02303153-8911-4AE7-82B4-14361259012F}">
  <ds:schemaRefs/>
</ds:datastoreItem>
</file>

<file path=customXml/itemProps3.xml><?xml version="1.0" encoding="utf-8"?>
<ds:datastoreItem xmlns:ds="http://schemas.openxmlformats.org/officeDocument/2006/customXml" ds:itemID="{4E7DCA33-AA13-4C3A-8A28-74EDCC5FF6BD}">
  <ds:schemaRefs/>
</ds:datastoreItem>
</file>

<file path=customXml/itemProps4.xml><?xml version="1.0" encoding="utf-8"?>
<ds:datastoreItem xmlns:ds="http://schemas.openxmlformats.org/officeDocument/2006/customXml" ds:itemID="{F89100C5-8531-47FA-BF63-D190A2324561}">
  <ds:schemaRefs/>
</ds:datastoreItem>
</file>

<file path=customXml/itemProps5.xml><?xml version="1.0" encoding="utf-8"?>
<ds:datastoreItem xmlns:ds="http://schemas.openxmlformats.org/officeDocument/2006/customXml" ds:itemID="{5899C2B4-267F-48DD-A406-190048B9A443}">
  <ds:schemaRefs/>
</ds:datastoreItem>
</file>

<file path=customXml/itemProps6.xml><?xml version="1.0" encoding="utf-8"?>
<ds:datastoreItem xmlns:ds="http://schemas.openxmlformats.org/officeDocument/2006/customXml" ds:itemID="{F0B32F60-BEE9-4A9A-9E6A-BBA35831A07D}">
  <ds:schemaRefs/>
</ds:datastoreItem>
</file>

<file path=customXml/itemProps7.xml><?xml version="1.0" encoding="utf-8"?>
<ds:datastoreItem xmlns:ds="http://schemas.openxmlformats.org/officeDocument/2006/customXml" ds:itemID="{3835669E-4061-4FDA-BD14-CDBF58B5A2CB}">
  <ds:schemaRefs/>
</ds:datastoreItem>
</file>

<file path=customXml/itemProps8.xml><?xml version="1.0" encoding="utf-8"?>
<ds:datastoreItem xmlns:ds="http://schemas.openxmlformats.org/officeDocument/2006/customXml" ds:itemID="{979F8E55-2743-4B4F-A2DD-F47E37BF1987}">
  <ds:schemaRefs/>
</ds:datastoreItem>
</file>

<file path=customXml/itemProps9.xml><?xml version="1.0" encoding="utf-8"?>
<ds:datastoreItem xmlns:ds="http://schemas.openxmlformats.org/officeDocument/2006/customXml" ds:itemID="{BAE63B8B-6436-4F38-9D62-23EFE7A9B44C}">
  <ds:schemaRefs/>
</ds:datastoreItem>
</file>

<file path=customXml/itemProps10.xml><?xml version="1.0" encoding="utf-8"?>
<ds:datastoreItem xmlns:ds="http://schemas.openxmlformats.org/officeDocument/2006/customXml" ds:itemID="{EDED29C4-F234-46AB-AF91-0D57B064BF45}">
  <ds:schemaRefs/>
</ds:datastoreItem>
</file>

<file path=customXml/itemProps11.xml><?xml version="1.0" encoding="utf-8"?>
<ds:datastoreItem xmlns:ds="http://schemas.openxmlformats.org/officeDocument/2006/customXml" ds:itemID="{4AAD8934-05FF-4E97-8013-B1E39F4F6886}">
  <ds:schemaRefs/>
</ds:datastoreItem>
</file>

<file path=customXml/itemProps12.xml><?xml version="1.0" encoding="utf-8"?>
<ds:datastoreItem xmlns:ds="http://schemas.openxmlformats.org/officeDocument/2006/customXml" ds:itemID="{68C49851-BFB9-45C3-BA10-B69995DF7C71}">
  <ds:schemaRefs/>
</ds:datastoreItem>
</file>

<file path=customXml/itemProps13.xml><?xml version="1.0" encoding="utf-8"?>
<ds:datastoreItem xmlns:ds="http://schemas.openxmlformats.org/officeDocument/2006/customXml" ds:itemID="{C2E257F6-422E-48D2-83C4-F9733B2B3AA0}">
  <ds:schemaRefs/>
</ds:datastoreItem>
</file>

<file path=customXml/itemProps14.xml><?xml version="1.0" encoding="utf-8"?>
<ds:datastoreItem xmlns:ds="http://schemas.openxmlformats.org/officeDocument/2006/customXml" ds:itemID="{9C3F92CC-5D1F-43B2-897E-1B33A86E23CC}">
  <ds:schemaRefs/>
</ds:datastoreItem>
</file>

<file path=customXml/itemProps15.xml><?xml version="1.0" encoding="utf-8"?>
<ds:datastoreItem xmlns:ds="http://schemas.openxmlformats.org/officeDocument/2006/customXml" ds:itemID="{AF7C6BB0-A9FD-4566-AD25-AF8326F78885}">
  <ds:schemaRefs/>
</ds:datastoreItem>
</file>

<file path=customXml/itemProps16.xml><?xml version="1.0" encoding="utf-8"?>
<ds:datastoreItem xmlns:ds="http://schemas.openxmlformats.org/officeDocument/2006/customXml" ds:itemID="{FF1DC946-596E-4109-AE6F-1A99DDC0C5DC}">
  <ds:schemaRefs/>
</ds:datastoreItem>
</file>

<file path=customXml/itemProps17.xml><?xml version="1.0" encoding="utf-8"?>
<ds:datastoreItem xmlns:ds="http://schemas.openxmlformats.org/officeDocument/2006/customXml" ds:itemID="{C7567D31-F88C-4877-8DA0-4921A634332E}">
  <ds:schemaRefs/>
</ds:datastoreItem>
</file>

<file path=customXml/itemProps18.xml><?xml version="1.0" encoding="utf-8"?>
<ds:datastoreItem xmlns:ds="http://schemas.openxmlformats.org/officeDocument/2006/customXml" ds:itemID="{E82BE82C-99C5-49A9-BC03-C0DAEB134E2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ApportMatierePremiere</vt:lpstr>
      <vt:lpstr>BddProducteur</vt:lpstr>
      <vt:lpstr>BddGrilleDePaiment</vt:lpstr>
    </vt:vector>
  </TitlesOfParts>
  <Manager>Etxe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2019-03-30T06:20:24Z</dcterms:created>
  <dcterms:modified xsi:type="dcterms:W3CDTF">2019-03-30T07:26:12Z</dcterms:modified>
</cp:coreProperties>
</file>