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4"/>
  <workbookPr date1904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tristan/Desktop/"/>
    </mc:Choice>
  </mc:AlternateContent>
  <xr:revisionPtr revIDLastSave="0" documentId="13_ncr:1_{DD54DEB1-C70B-B245-843E-92FCC85142B7}" xr6:coauthVersionLast="43" xr6:coauthVersionMax="43" xr10:uidLastSave="{00000000-0000-0000-0000-000000000000}"/>
  <bookViews>
    <workbookView xWindow="16800" yWindow="460" windowWidth="16800" windowHeight="18980" activeTab="3" xr2:uid="{00000000-000D-0000-FFFF-FFFF00000000}"/>
  </bookViews>
  <sheets>
    <sheet name="Cuisine" sheetId="9" state="hidden" r:id="rId1"/>
    <sheet name="H base novembre 2017" sheetId="4" state="hidden" r:id="rId2"/>
    <sheet name="Cuisine 2" sheetId="6" state="hidden" r:id="rId3"/>
    <sheet name="Horaire" sheetId="17" r:id="rId4"/>
    <sheet name="Paramètres" sheetId="18" r:id="rId5"/>
  </sheets>
  <definedNames>
    <definedName name="_T1">Paramètres!$G$1:$I$12</definedName>
    <definedName name="_xlnm.Print_Area" localSheetId="3">Horaire!$A$5:$AF$116</definedName>
  </definedNames>
  <calcPr calcId="191028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0" i="17" l="1"/>
  <c r="M10" i="17"/>
  <c r="K10" i="17"/>
  <c r="I10" i="17"/>
  <c r="G10" i="17"/>
  <c r="E10" i="17"/>
  <c r="C10" i="17"/>
  <c r="E12" i="17"/>
  <c r="G12" i="17"/>
  <c r="I12" i="17"/>
  <c r="K12" i="17"/>
  <c r="M12" i="17"/>
  <c r="O12" i="17"/>
  <c r="C15" i="17"/>
  <c r="E15" i="17"/>
  <c r="G15" i="17"/>
  <c r="I15" i="17"/>
  <c r="K15" i="17"/>
  <c r="M15" i="17"/>
  <c r="O15" i="17"/>
  <c r="C17" i="17"/>
  <c r="E17" i="17"/>
  <c r="G17" i="17"/>
  <c r="I17" i="17"/>
  <c r="K17" i="17"/>
  <c r="M17" i="17"/>
  <c r="O17" i="17"/>
  <c r="C19" i="17"/>
  <c r="E19" i="17"/>
  <c r="G19" i="17"/>
  <c r="I19" i="17"/>
  <c r="K19" i="17"/>
  <c r="M19" i="17"/>
  <c r="O19" i="17"/>
  <c r="B21" i="17"/>
  <c r="G21" i="17" s="1"/>
  <c r="C21" i="17"/>
  <c r="E21" i="17"/>
  <c r="I21" i="17"/>
  <c r="K21" i="17"/>
  <c r="M21" i="17"/>
  <c r="O21" i="17"/>
  <c r="C12" i="17"/>
  <c r="BY109" i="17"/>
  <c r="BY108" i="17"/>
  <c r="BY107" i="17"/>
  <c r="BJ109" i="17"/>
  <c r="BJ108" i="17"/>
  <c r="BJ107" i="17"/>
  <c r="CL105" i="17"/>
  <c r="CJ105" i="17"/>
  <c r="CH105" i="17"/>
  <c r="CF105" i="17"/>
  <c r="CD105" i="17"/>
  <c r="CB105" i="17"/>
  <c r="BZ105" i="17"/>
  <c r="CL103" i="17"/>
  <c r="CJ103" i="17"/>
  <c r="CH103" i="17"/>
  <c r="CF103" i="17"/>
  <c r="CD103" i="17"/>
  <c r="CB103" i="17"/>
  <c r="BZ103" i="17"/>
  <c r="BW105" i="17"/>
  <c r="BU105" i="17"/>
  <c r="BS105" i="17"/>
  <c r="BQ105" i="17"/>
  <c r="BO105" i="17"/>
  <c r="BM105" i="17"/>
  <c r="BK105" i="17"/>
  <c r="BW103" i="17"/>
  <c r="BU103" i="17"/>
  <c r="BS103" i="17"/>
  <c r="BQ103" i="17"/>
  <c r="BO103" i="17"/>
  <c r="BM103" i="17"/>
  <c r="BK103" i="17"/>
  <c r="BH105" i="17"/>
  <c r="BF105" i="17"/>
  <c r="BD105" i="17"/>
  <c r="BB105" i="17"/>
  <c r="AZ105" i="17"/>
  <c r="AX105" i="17"/>
  <c r="AV105" i="17"/>
  <c r="BH103" i="17"/>
  <c r="BF103" i="17"/>
  <c r="BD103" i="17"/>
  <c r="BB103" i="17"/>
  <c r="AZ103" i="17"/>
  <c r="AX103" i="17"/>
  <c r="AV103" i="17"/>
  <c r="AS105" i="17"/>
  <c r="AQ105" i="17"/>
  <c r="AO105" i="17"/>
  <c r="AM105" i="17"/>
  <c r="AK105" i="17"/>
  <c r="AI105" i="17"/>
  <c r="AG105" i="17"/>
  <c r="AS103" i="17"/>
  <c r="AQ103" i="17"/>
  <c r="AO103" i="17"/>
  <c r="AM103" i="17"/>
  <c r="AK103" i="17"/>
  <c r="AI103" i="17"/>
  <c r="AG103" i="17"/>
  <c r="AD105" i="17"/>
  <c r="AB105" i="17"/>
  <c r="Z105" i="17"/>
  <c r="X105" i="17"/>
  <c r="V105" i="17"/>
  <c r="T105" i="17"/>
  <c r="R105" i="17"/>
  <c r="AD103" i="17"/>
  <c r="AB103" i="17"/>
  <c r="Z103" i="17"/>
  <c r="X103" i="17"/>
  <c r="V103" i="17"/>
  <c r="T103" i="17"/>
  <c r="R103" i="17"/>
  <c r="CL100" i="17"/>
  <c r="CJ100" i="17"/>
  <c r="CH100" i="17"/>
  <c r="CF100" i="17"/>
  <c r="CD100" i="17"/>
  <c r="CB100" i="17"/>
  <c r="BZ100" i="17"/>
  <c r="CL98" i="17"/>
  <c r="CJ98" i="17"/>
  <c r="CH98" i="17"/>
  <c r="CF98" i="17"/>
  <c r="CD98" i="17"/>
  <c r="CB98" i="17"/>
  <c r="BZ98" i="17"/>
  <c r="BW100" i="17"/>
  <c r="BU100" i="17"/>
  <c r="BS100" i="17"/>
  <c r="BQ100" i="17"/>
  <c r="BO100" i="17"/>
  <c r="BM100" i="17"/>
  <c r="BK100" i="17"/>
  <c r="BW98" i="17"/>
  <c r="BU98" i="17"/>
  <c r="BS98" i="17"/>
  <c r="BQ98" i="17"/>
  <c r="BO98" i="17"/>
  <c r="BM98" i="17"/>
  <c r="BK98" i="17"/>
  <c r="BH100" i="17"/>
  <c r="BF100" i="17"/>
  <c r="BD100" i="17"/>
  <c r="BB100" i="17"/>
  <c r="AZ100" i="17"/>
  <c r="AX100" i="17"/>
  <c r="AV100" i="17"/>
  <c r="BH98" i="17"/>
  <c r="BF98" i="17"/>
  <c r="BD98" i="17"/>
  <c r="BB98" i="17"/>
  <c r="AZ98" i="17"/>
  <c r="AX98" i="17"/>
  <c r="AV98" i="17"/>
  <c r="AS100" i="17"/>
  <c r="AQ100" i="17"/>
  <c r="AO100" i="17"/>
  <c r="AM100" i="17"/>
  <c r="AK100" i="17"/>
  <c r="AI100" i="17"/>
  <c r="AG100" i="17"/>
  <c r="AS98" i="17"/>
  <c r="AQ98" i="17"/>
  <c r="AO98" i="17"/>
  <c r="AM98" i="17"/>
  <c r="AK98" i="17"/>
  <c r="AI98" i="17"/>
  <c r="AG98" i="17"/>
  <c r="AD100" i="17"/>
  <c r="AB100" i="17"/>
  <c r="Z100" i="17"/>
  <c r="X100" i="17"/>
  <c r="V100" i="17"/>
  <c r="T100" i="17"/>
  <c r="R100" i="17"/>
  <c r="AD98" i="17"/>
  <c r="AB98" i="17"/>
  <c r="Z98" i="17"/>
  <c r="X98" i="17"/>
  <c r="V98" i="17"/>
  <c r="T98" i="17"/>
  <c r="R98" i="17"/>
  <c r="CL91" i="17"/>
  <c r="CJ91" i="17"/>
  <c r="CH91" i="17"/>
  <c r="CF91" i="17"/>
  <c r="CD91" i="17"/>
  <c r="CB91" i="17"/>
  <c r="BZ91" i="17"/>
  <c r="CL89" i="17"/>
  <c r="CJ89" i="17"/>
  <c r="CH89" i="17"/>
  <c r="CF89" i="17"/>
  <c r="CD89" i="17"/>
  <c r="CB89" i="17"/>
  <c r="BZ89" i="17"/>
  <c r="CL87" i="17"/>
  <c r="CJ87" i="17"/>
  <c r="CH87" i="17"/>
  <c r="CF87" i="17"/>
  <c r="CD87" i="17"/>
  <c r="CB87" i="17"/>
  <c r="BZ87" i="17"/>
  <c r="CL85" i="17"/>
  <c r="CJ85" i="17"/>
  <c r="CH85" i="17"/>
  <c r="CF85" i="17"/>
  <c r="CD85" i="17"/>
  <c r="CB85" i="17"/>
  <c r="BZ85" i="17"/>
  <c r="CL83" i="17"/>
  <c r="CJ83" i="17"/>
  <c r="CH83" i="17"/>
  <c r="CF83" i="17"/>
  <c r="CD83" i="17"/>
  <c r="CB83" i="17"/>
  <c r="BZ83" i="17"/>
  <c r="CL81" i="17"/>
  <c r="CJ81" i="17"/>
  <c r="CH81" i="17"/>
  <c r="CF81" i="17"/>
  <c r="CD81" i="17"/>
  <c r="CB81" i="17"/>
  <c r="BZ81" i="17"/>
  <c r="BW91" i="17"/>
  <c r="BU91" i="17"/>
  <c r="BS91" i="17"/>
  <c r="BQ91" i="17"/>
  <c r="BO91" i="17"/>
  <c r="BM91" i="17"/>
  <c r="BK91" i="17"/>
  <c r="BW89" i="17"/>
  <c r="BU89" i="17"/>
  <c r="BS89" i="17"/>
  <c r="BQ89" i="17"/>
  <c r="BO89" i="17"/>
  <c r="BM89" i="17"/>
  <c r="BK89" i="17"/>
  <c r="BW87" i="17"/>
  <c r="BU87" i="17"/>
  <c r="BS87" i="17"/>
  <c r="BQ87" i="17"/>
  <c r="BO87" i="17"/>
  <c r="BM87" i="17"/>
  <c r="BK87" i="17"/>
  <c r="BW85" i="17"/>
  <c r="BU85" i="17"/>
  <c r="BS85" i="17"/>
  <c r="BQ85" i="17"/>
  <c r="BO85" i="17"/>
  <c r="BM85" i="17"/>
  <c r="BK85" i="17"/>
  <c r="BW83" i="17"/>
  <c r="BU83" i="17"/>
  <c r="BS83" i="17"/>
  <c r="BQ83" i="17"/>
  <c r="BO83" i="17"/>
  <c r="BM83" i="17"/>
  <c r="BK83" i="17"/>
  <c r="BW81" i="17"/>
  <c r="BU81" i="17"/>
  <c r="BS81" i="17"/>
  <c r="BQ81" i="17"/>
  <c r="BO81" i="17"/>
  <c r="BM81" i="17"/>
  <c r="BK81" i="17"/>
  <c r="BH91" i="17"/>
  <c r="BF91" i="17"/>
  <c r="BD91" i="17"/>
  <c r="BB91" i="17"/>
  <c r="AZ91" i="17"/>
  <c r="AX91" i="17"/>
  <c r="AV91" i="17"/>
  <c r="BH89" i="17"/>
  <c r="BF89" i="17"/>
  <c r="BD89" i="17"/>
  <c r="BB89" i="17"/>
  <c r="AZ89" i="17"/>
  <c r="AX89" i="17"/>
  <c r="AV89" i="17"/>
  <c r="BH87" i="17"/>
  <c r="BF87" i="17"/>
  <c r="BD87" i="17"/>
  <c r="BB87" i="17"/>
  <c r="AZ87" i="17"/>
  <c r="AX87" i="17"/>
  <c r="AV87" i="17"/>
  <c r="BH85" i="17"/>
  <c r="BF85" i="17"/>
  <c r="BD85" i="17"/>
  <c r="BB85" i="17"/>
  <c r="AZ85" i="17"/>
  <c r="AX85" i="17"/>
  <c r="AV85" i="17"/>
  <c r="BH83" i="17"/>
  <c r="BF83" i="17"/>
  <c r="BD83" i="17"/>
  <c r="BB83" i="17"/>
  <c r="AZ83" i="17"/>
  <c r="AX83" i="17"/>
  <c r="AV83" i="17"/>
  <c r="BH81" i="17"/>
  <c r="BF81" i="17"/>
  <c r="BD81" i="17"/>
  <c r="BB81" i="17"/>
  <c r="AZ81" i="17"/>
  <c r="AX81" i="17"/>
  <c r="AV81" i="17"/>
  <c r="AS91" i="17"/>
  <c r="AQ91" i="17"/>
  <c r="AO91" i="17"/>
  <c r="AM91" i="17"/>
  <c r="AK91" i="17"/>
  <c r="AI91" i="17"/>
  <c r="AG91" i="17"/>
  <c r="AS89" i="17"/>
  <c r="AQ89" i="17"/>
  <c r="AO89" i="17"/>
  <c r="AM89" i="17"/>
  <c r="AK89" i="17"/>
  <c r="AI89" i="17"/>
  <c r="AG89" i="17"/>
  <c r="AS87" i="17"/>
  <c r="AQ87" i="17"/>
  <c r="AO87" i="17"/>
  <c r="AM87" i="17"/>
  <c r="AK87" i="17"/>
  <c r="AI87" i="17"/>
  <c r="AG87" i="17"/>
  <c r="AS85" i="17"/>
  <c r="AQ85" i="17"/>
  <c r="AO85" i="17"/>
  <c r="AM85" i="17"/>
  <c r="AK85" i="17"/>
  <c r="AI85" i="17"/>
  <c r="AG85" i="17"/>
  <c r="AS83" i="17"/>
  <c r="AQ83" i="17"/>
  <c r="AO83" i="17"/>
  <c r="AM83" i="17"/>
  <c r="AK83" i="17"/>
  <c r="AI83" i="17"/>
  <c r="AG83" i="17"/>
  <c r="AS81" i="17"/>
  <c r="AQ81" i="17"/>
  <c r="AO81" i="17"/>
  <c r="AM81" i="17"/>
  <c r="AK81" i="17"/>
  <c r="AI81" i="17"/>
  <c r="AG81" i="17"/>
  <c r="AD91" i="17"/>
  <c r="AB91" i="17"/>
  <c r="Z91" i="17"/>
  <c r="X91" i="17"/>
  <c r="V91" i="17"/>
  <c r="T91" i="17"/>
  <c r="R91" i="17"/>
  <c r="AD89" i="17"/>
  <c r="AB89" i="17"/>
  <c r="Z89" i="17"/>
  <c r="X89" i="17"/>
  <c r="V89" i="17"/>
  <c r="T89" i="17"/>
  <c r="R89" i="17"/>
  <c r="AD87" i="17"/>
  <c r="AB87" i="17"/>
  <c r="Z87" i="17"/>
  <c r="X87" i="17"/>
  <c r="V87" i="17"/>
  <c r="T87" i="17"/>
  <c r="R87" i="17"/>
  <c r="AD85" i="17"/>
  <c r="AB85" i="17"/>
  <c r="Z85" i="17"/>
  <c r="X85" i="17"/>
  <c r="V85" i="17"/>
  <c r="T85" i="17"/>
  <c r="R85" i="17"/>
  <c r="AD83" i="17"/>
  <c r="AB83" i="17"/>
  <c r="Z83" i="17"/>
  <c r="X83" i="17"/>
  <c r="V83" i="17"/>
  <c r="T83" i="17"/>
  <c r="R83" i="17"/>
  <c r="AD81" i="17"/>
  <c r="AB81" i="17"/>
  <c r="Z81" i="17"/>
  <c r="X81" i="17"/>
  <c r="V81" i="17"/>
  <c r="T81" i="17"/>
  <c r="R81" i="17"/>
  <c r="CL78" i="17"/>
  <c r="CJ78" i="17"/>
  <c r="CH78" i="17"/>
  <c r="CF78" i="17"/>
  <c r="CD78" i="17"/>
  <c r="CB78" i="17"/>
  <c r="BZ78" i="17"/>
  <c r="CL76" i="17"/>
  <c r="CJ76" i="17"/>
  <c r="CH76" i="17"/>
  <c r="CF76" i="17"/>
  <c r="CD76" i="17"/>
  <c r="CB76" i="17"/>
  <c r="BZ76" i="17"/>
  <c r="CL74" i="17"/>
  <c r="CJ74" i="17"/>
  <c r="CH74" i="17"/>
  <c r="CF74" i="17"/>
  <c r="CD74" i="17"/>
  <c r="CB74" i="17"/>
  <c r="BZ74" i="17"/>
  <c r="CL72" i="17"/>
  <c r="CJ72" i="17"/>
  <c r="CH72" i="17"/>
  <c r="CF72" i="17"/>
  <c r="CD72" i="17"/>
  <c r="CB72" i="17"/>
  <c r="BZ72" i="17"/>
  <c r="CL70" i="17"/>
  <c r="CJ70" i="17"/>
  <c r="CH70" i="17"/>
  <c r="CF70" i="17"/>
  <c r="CD70" i="17"/>
  <c r="CB70" i="17"/>
  <c r="BZ70" i="17"/>
  <c r="BW78" i="17"/>
  <c r="BU78" i="17"/>
  <c r="BS78" i="17"/>
  <c r="BQ78" i="17"/>
  <c r="BO78" i="17"/>
  <c r="BM78" i="17"/>
  <c r="BK78" i="17"/>
  <c r="BW76" i="17"/>
  <c r="BU76" i="17"/>
  <c r="BS76" i="17"/>
  <c r="BQ76" i="17"/>
  <c r="BO76" i="17"/>
  <c r="BM76" i="17"/>
  <c r="BK76" i="17"/>
  <c r="BW74" i="17"/>
  <c r="BU74" i="17"/>
  <c r="BS74" i="17"/>
  <c r="BQ74" i="17"/>
  <c r="BO74" i="17"/>
  <c r="BM74" i="17"/>
  <c r="BK74" i="17"/>
  <c r="BW72" i="17"/>
  <c r="BU72" i="17"/>
  <c r="BS72" i="17"/>
  <c r="BQ72" i="17"/>
  <c r="BO72" i="17"/>
  <c r="BM72" i="17"/>
  <c r="BK72" i="17"/>
  <c r="BW70" i="17"/>
  <c r="BU70" i="17"/>
  <c r="BS70" i="17"/>
  <c r="BQ70" i="17"/>
  <c r="BO70" i="17"/>
  <c r="BM70" i="17"/>
  <c r="BK70" i="17"/>
  <c r="BH78" i="17"/>
  <c r="BF78" i="17"/>
  <c r="BD78" i="17"/>
  <c r="BB78" i="17"/>
  <c r="AZ78" i="17"/>
  <c r="AX78" i="17"/>
  <c r="AV78" i="17"/>
  <c r="BH76" i="17"/>
  <c r="BF76" i="17"/>
  <c r="BD76" i="17"/>
  <c r="BB76" i="17"/>
  <c r="AZ76" i="17"/>
  <c r="AX76" i="17"/>
  <c r="AV76" i="17"/>
  <c r="BH74" i="17"/>
  <c r="BF74" i="17"/>
  <c r="BD74" i="17"/>
  <c r="BB74" i="17"/>
  <c r="AZ74" i="17"/>
  <c r="AX74" i="17"/>
  <c r="AV74" i="17"/>
  <c r="BH72" i="17"/>
  <c r="BF72" i="17"/>
  <c r="BD72" i="17"/>
  <c r="BB72" i="17"/>
  <c r="AZ72" i="17"/>
  <c r="AX72" i="17"/>
  <c r="AV72" i="17"/>
  <c r="BH70" i="17"/>
  <c r="BF70" i="17"/>
  <c r="BD70" i="17"/>
  <c r="BB70" i="17"/>
  <c r="AZ70" i="17"/>
  <c r="AX70" i="17"/>
  <c r="AV70" i="17"/>
  <c r="AS78" i="17"/>
  <c r="AQ78" i="17"/>
  <c r="AO78" i="17"/>
  <c r="AM78" i="17"/>
  <c r="AK78" i="17"/>
  <c r="AI78" i="17"/>
  <c r="AG78" i="17"/>
  <c r="AS76" i="17"/>
  <c r="AQ76" i="17"/>
  <c r="AO76" i="17"/>
  <c r="AM76" i="17"/>
  <c r="AK76" i="17"/>
  <c r="AI76" i="17"/>
  <c r="AG76" i="17"/>
  <c r="AS74" i="17"/>
  <c r="AQ74" i="17"/>
  <c r="AO74" i="17"/>
  <c r="AM74" i="17"/>
  <c r="AK74" i="17"/>
  <c r="AI74" i="17"/>
  <c r="AG74" i="17"/>
  <c r="AS72" i="17"/>
  <c r="AQ72" i="17"/>
  <c r="AO72" i="17"/>
  <c r="AM72" i="17"/>
  <c r="AK72" i="17"/>
  <c r="AI72" i="17"/>
  <c r="AG72" i="17"/>
  <c r="AS70" i="17"/>
  <c r="AQ70" i="17"/>
  <c r="AO70" i="17"/>
  <c r="AM70" i="17"/>
  <c r="AK70" i="17"/>
  <c r="AI70" i="17"/>
  <c r="AG70" i="17"/>
  <c r="AD78" i="17"/>
  <c r="AB78" i="17"/>
  <c r="Z78" i="17"/>
  <c r="X78" i="17"/>
  <c r="V78" i="17"/>
  <c r="T78" i="17"/>
  <c r="R78" i="17"/>
  <c r="AD76" i="17"/>
  <c r="AB76" i="17"/>
  <c r="Z76" i="17"/>
  <c r="X76" i="17"/>
  <c r="V76" i="17"/>
  <c r="T76" i="17"/>
  <c r="R76" i="17"/>
  <c r="AD74" i="17"/>
  <c r="AB74" i="17"/>
  <c r="Z74" i="17"/>
  <c r="X74" i="17"/>
  <c r="V74" i="17"/>
  <c r="T74" i="17"/>
  <c r="R74" i="17"/>
  <c r="AD72" i="17"/>
  <c r="AB72" i="17"/>
  <c r="Z72" i="17"/>
  <c r="X72" i="17"/>
  <c r="V72" i="17"/>
  <c r="T72" i="17"/>
  <c r="R72" i="17"/>
  <c r="AD70" i="17"/>
  <c r="AB70" i="17"/>
  <c r="Z70" i="17"/>
  <c r="X70" i="17"/>
  <c r="V70" i="17"/>
  <c r="T70" i="17"/>
  <c r="R70" i="17"/>
  <c r="CL67" i="17"/>
  <c r="CJ67" i="17"/>
  <c r="CH67" i="17"/>
  <c r="CF67" i="17"/>
  <c r="CD67" i="17"/>
  <c r="CB67" i="17"/>
  <c r="BZ67" i="17"/>
  <c r="CL65" i="17"/>
  <c r="CJ65" i="17"/>
  <c r="CH65" i="17"/>
  <c r="CF65" i="17"/>
  <c r="CD65" i="17"/>
  <c r="CB65" i="17"/>
  <c r="BZ65" i="17"/>
  <c r="CL63" i="17"/>
  <c r="CJ63" i="17"/>
  <c r="CH63" i="17"/>
  <c r="CF63" i="17"/>
  <c r="CD63" i="17"/>
  <c r="CB63" i="17"/>
  <c r="BZ63" i="17"/>
  <c r="CL61" i="17"/>
  <c r="CJ61" i="17"/>
  <c r="CH61" i="17"/>
  <c r="CF61" i="17"/>
  <c r="CD61" i="17"/>
  <c r="CB61" i="17"/>
  <c r="BZ61" i="17"/>
  <c r="BW67" i="17"/>
  <c r="BU67" i="17"/>
  <c r="BS67" i="17"/>
  <c r="BQ67" i="17"/>
  <c r="BO67" i="17"/>
  <c r="BM67" i="17"/>
  <c r="BK67" i="17"/>
  <c r="BW65" i="17"/>
  <c r="BU65" i="17"/>
  <c r="BS65" i="17"/>
  <c r="BQ65" i="17"/>
  <c r="BO65" i="17"/>
  <c r="BM65" i="17"/>
  <c r="BK65" i="17"/>
  <c r="BW63" i="17"/>
  <c r="BU63" i="17"/>
  <c r="BS63" i="17"/>
  <c r="BQ63" i="17"/>
  <c r="BO63" i="17"/>
  <c r="BM63" i="17"/>
  <c r="BK63" i="17"/>
  <c r="BW61" i="17"/>
  <c r="BU61" i="17"/>
  <c r="BS61" i="17"/>
  <c r="BQ61" i="17"/>
  <c r="BO61" i="17"/>
  <c r="BM61" i="17"/>
  <c r="BK61" i="17"/>
  <c r="BH67" i="17"/>
  <c r="BF67" i="17"/>
  <c r="BD67" i="17"/>
  <c r="BB67" i="17"/>
  <c r="AZ67" i="17"/>
  <c r="AX67" i="17"/>
  <c r="AV67" i="17"/>
  <c r="BH65" i="17"/>
  <c r="BF65" i="17"/>
  <c r="BD65" i="17"/>
  <c r="BB65" i="17"/>
  <c r="AZ65" i="17"/>
  <c r="AX65" i="17"/>
  <c r="AV65" i="17"/>
  <c r="BH63" i="17"/>
  <c r="BF63" i="17"/>
  <c r="BD63" i="17"/>
  <c r="BB63" i="17"/>
  <c r="AZ63" i="17"/>
  <c r="AX63" i="17"/>
  <c r="AV63" i="17"/>
  <c r="BH61" i="17"/>
  <c r="BF61" i="17"/>
  <c r="BD61" i="17"/>
  <c r="BB61" i="17"/>
  <c r="AZ61" i="17"/>
  <c r="AX61" i="17"/>
  <c r="AV61" i="17"/>
  <c r="AS67" i="17"/>
  <c r="AQ67" i="17"/>
  <c r="AO67" i="17"/>
  <c r="AM67" i="17"/>
  <c r="AK67" i="17"/>
  <c r="AI67" i="17"/>
  <c r="AG67" i="17"/>
  <c r="AS65" i="17"/>
  <c r="AQ65" i="17"/>
  <c r="AO65" i="17"/>
  <c r="AM65" i="17"/>
  <c r="AK65" i="17"/>
  <c r="AI65" i="17"/>
  <c r="AG65" i="17"/>
  <c r="AS63" i="17"/>
  <c r="AQ63" i="17"/>
  <c r="AO63" i="17"/>
  <c r="AM63" i="17"/>
  <c r="AK63" i="17"/>
  <c r="AI63" i="17"/>
  <c r="AG63" i="17"/>
  <c r="AS61" i="17"/>
  <c r="AQ61" i="17"/>
  <c r="AO61" i="17"/>
  <c r="AM61" i="17"/>
  <c r="AK61" i="17"/>
  <c r="AI61" i="17"/>
  <c r="AG61" i="17"/>
  <c r="AD67" i="17"/>
  <c r="AB67" i="17"/>
  <c r="Z67" i="17"/>
  <c r="X67" i="17"/>
  <c r="V67" i="17"/>
  <c r="T67" i="17"/>
  <c r="R67" i="17"/>
  <c r="AD65" i="17"/>
  <c r="AB65" i="17"/>
  <c r="Z65" i="17"/>
  <c r="X65" i="17"/>
  <c r="V65" i="17"/>
  <c r="T65" i="17"/>
  <c r="R65" i="17"/>
  <c r="AD63" i="17"/>
  <c r="AB63" i="17"/>
  <c r="Z63" i="17"/>
  <c r="X63" i="17"/>
  <c r="V63" i="17"/>
  <c r="T63" i="17"/>
  <c r="R63" i="17"/>
  <c r="AD61" i="17"/>
  <c r="AB61" i="17"/>
  <c r="Z61" i="17"/>
  <c r="X61" i="17"/>
  <c r="V61" i="17"/>
  <c r="T61" i="17"/>
  <c r="R61" i="17"/>
  <c r="CL58" i="17"/>
  <c r="CJ58" i="17"/>
  <c r="CH58" i="17"/>
  <c r="CF58" i="17"/>
  <c r="CD58" i="17"/>
  <c r="CB58" i="17"/>
  <c r="BZ58" i="17"/>
  <c r="CL56" i="17"/>
  <c r="CJ56" i="17"/>
  <c r="CH56" i="17"/>
  <c r="CF56" i="17"/>
  <c r="CD56" i="17"/>
  <c r="CB56" i="17"/>
  <c r="BZ56" i="17"/>
  <c r="CL54" i="17"/>
  <c r="CJ54" i="17"/>
  <c r="CH54" i="17"/>
  <c r="CF54" i="17"/>
  <c r="CD54" i="17"/>
  <c r="CB54" i="17"/>
  <c r="BZ54" i="17"/>
  <c r="CL52" i="17"/>
  <c r="CJ52" i="17"/>
  <c r="CH52" i="17"/>
  <c r="CF52" i="17"/>
  <c r="CD52" i="17"/>
  <c r="CB52" i="17"/>
  <c r="BZ52" i="17"/>
  <c r="CL50" i="17"/>
  <c r="CJ50" i="17"/>
  <c r="CH50" i="17"/>
  <c r="CF50" i="17"/>
  <c r="CD50" i="17"/>
  <c r="CB50" i="17"/>
  <c r="BZ50" i="17"/>
  <c r="CL48" i="17"/>
  <c r="CJ48" i="17"/>
  <c r="CH48" i="17"/>
  <c r="CF48" i="17"/>
  <c r="CD48" i="17"/>
  <c r="CB48" i="17"/>
  <c r="BZ48" i="17"/>
  <c r="CL46" i="17"/>
  <c r="CJ46" i="17"/>
  <c r="CH46" i="17"/>
  <c r="CF46" i="17"/>
  <c r="CD46" i="17"/>
  <c r="CB46" i="17"/>
  <c r="BZ46" i="17"/>
  <c r="CL44" i="17"/>
  <c r="CJ44" i="17"/>
  <c r="CH44" i="17"/>
  <c r="CF44" i="17"/>
  <c r="CD44" i="17"/>
  <c r="CB44" i="17"/>
  <c r="BZ44" i="17"/>
  <c r="CL42" i="17"/>
  <c r="CJ42" i="17"/>
  <c r="CH42" i="17"/>
  <c r="CF42" i="17"/>
  <c r="CD42" i="17"/>
  <c r="CB42" i="17"/>
  <c r="BZ42" i="17"/>
  <c r="CL40" i="17"/>
  <c r="CJ40" i="17"/>
  <c r="CH40" i="17"/>
  <c r="CF40" i="17"/>
  <c r="CD40" i="17"/>
  <c r="CB40" i="17"/>
  <c r="BZ40" i="17"/>
  <c r="CL38" i="17"/>
  <c r="CJ38" i="17"/>
  <c r="CH38" i="17"/>
  <c r="CF38" i="17"/>
  <c r="CD38" i="17"/>
  <c r="CB38" i="17"/>
  <c r="BZ38" i="17"/>
  <c r="CL36" i="17"/>
  <c r="CJ36" i="17"/>
  <c r="CH36" i="17"/>
  <c r="CF36" i="17"/>
  <c r="CD36" i="17"/>
  <c r="CB36" i="17"/>
  <c r="BZ36" i="17"/>
  <c r="CL34" i="17"/>
  <c r="CJ34" i="17"/>
  <c r="CH34" i="17"/>
  <c r="CF34" i="17"/>
  <c r="CD34" i="17"/>
  <c r="CB34" i="17"/>
  <c r="BZ34" i="17"/>
  <c r="CL32" i="17"/>
  <c r="CJ32" i="17"/>
  <c r="CH32" i="17"/>
  <c r="CF32" i="17"/>
  <c r="CD32" i="17"/>
  <c r="CB32" i="17"/>
  <c r="BZ32" i="17"/>
  <c r="CL30" i="17"/>
  <c r="CJ30" i="17"/>
  <c r="CH30" i="17"/>
  <c r="CF30" i="17"/>
  <c r="CD30" i="17"/>
  <c r="CB30" i="17"/>
  <c r="BZ30" i="17"/>
  <c r="CL28" i="17"/>
  <c r="CJ28" i="17"/>
  <c r="CH28" i="17"/>
  <c r="CF28" i="17"/>
  <c r="CD28" i="17"/>
  <c r="CB28" i="17"/>
  <c r="BZ28" i="17"/>
  <c r="CL26" i="17"/>
  <c r="CJ26" i="17"/>
  <c r="CH26" i="17"/>
  <c r="CF26" i="17"/>
  <c r="CD26" i="17"/>
  <c r="CB26" i="17"/>
  <c r="BZ26" i="17"/>
  <c r="CL24" i="17"/>
  <c r="CJ24" i="17"/>
  <c r="CH24" i="17"/>
  <c r="CF24" i="17"/>
  <c r="CD24" i="17"/>
  <c r="CB24" i="17"/>
  <c r="BZ24" i="17"/>
  <c r="BW58" i="17"/>
  <c r="BU58" i="17"/>
  <c r="BS58" i="17"/>
  <c r="BQ58" i="17"/>
  <c r="BO58" i="17"/>
  <c r="BM58" i="17"/>
  <c r="BK58" i="17"/>
  <c r="BW56" i="17"/>
  <c r="BU56" i="17"/>
  <c r="BS56" i="17"/>
  <c r="BQ56" i="17"/>
  <c r="BO56" i="17"/>
  <c r="BM56" i="17"/>
  <c r="BK56" i="17"/>
  <c r="BW54" i="17"/>
  <c r="BU54" i="17"/>
  <c r="BS54" i="17"/>
  <c r="BQ54" i="17"/>
  <c r="BO54" i="17"/>
  <c r="BM54" i="17"/>
  <c r="BK54" i="17"/>
  <c r="BW52" i="17"/>
  <c r="BU52" i="17"/>
  <c r="BS52" i="17"/>
  <c r="BQ52" i="17"/>
  <c r="BO52" i="17"/>
  <c r="BM52" i="17"/>
  <c r="BK52" i="17"/>
  <c r="BW50" i="17"/>
  <c r="BU50" i="17"/>
  <c r="BS50" i="17"/>
  <c r="BQ50" i="17"/>
  <c r="BO50" i="17"/>
  <c r="BM50" i="17"/>
  <c r="BK50" i="17"/>
  <c r="BW48" i="17"/>
  <c r="BU48" i="17"/>
  <c r="BS48" i="17"/>
  <c r="BQ48" i="17"/>
  <c r="BO48" i="17"/>
  <c r="BM48" i="17"/>
  <c r="BK48" i="17"/>
  <c r="BW46" i="17"/>
  <c r="BU46" i="17"/>
  <c r="BS46" i="17"/>
  <c r="BQ46" i="17"/>
  <c r="BO46" i="17"/>
  <c r="BM46" i="17"/>
  <c r="BK46" i="17"/>
  <c r="BW44" i="17"/>
  <c r="BU44" i="17"/>
  <c r="BS44" i="17"/>
  <c r="BQ44" i="17"/>
  <c r="BO44" i="17"/>
  <c r="BM44" i="17"/>
  <c r="BK44" i="17"/>
  <c r="BW42" i="17"/>
  <c r="BU42" i="17"/>
  <c r="BS42" i="17"/>
  <c r="BQ42" i="17"/>
  <c r="BO42" i="17"/>
  <c r="BM42" i="17"/>
  <c r="BK42" i="17"/>
  <c r="BW40" i="17"/>
  <c r="BU40" i="17"/>
  <c r="BS40" i="17"/>
  <c r="BQ40" i="17"/>
  <c r="BO40" i="17"/>
  <c r="BM40" i="17"/>
  <c r="BK40" i="17"/>
  <c r="BW38" i="17"/>
  <c r="BU38" i="17"/>
  <c r="BS38" i="17"/>
  <c r="BQ38" i="17"/>
  <c r="BO38" i="17"/>
  <c r="BM38" i="17"/>
  <c r="BK38" i="17"/>
  <c r="BW36" i="17"/>
  <c r="BU36" i="17"/>
  <c r="BS36" i="17"/>
  <c r="BQ36" i="17"/>
  <c r="BO36" i="17"/>
  <c r="BM36" i="17"/>
  <c r="BK36" i="17"/>
  <c r="BW34" i="17"/>
  <c r="BU34" i="17"/>
  <c r="BS34" i="17"/>
  <c r="BQ34" i="17"/>
  <c r="BO34" i="17"/>
  <c r="BM34" i="17"/>
  <c r="BK34" i="17"/>
  <c r="BW32" i="17"/>
  <c r="BU32" i="17"/>
  <c r="BS32" i="17"/>
  <c r="BQ32" i="17"/>
  <c r="BO32" i="17"/>
  <c r="BM32" i="17"/>
  <c r="BK32" i="17"/>
  <c r="BW30" i="17"/>
  <c r="BU30" i="17"/>
  <c r="BS30" i="17"/>
  <c r="BQ30" i="17"/>
  <c r="BO30" i="17"/>
  <c r="BM30" i="17"/>
  <c r="BK30" i="17"/>
  <c r="BW28" i="17"/>
  <c r="BU28" i="17"/>
  <c r="BS28" i="17"/>
  <c r="BQ28" i="17"/>
  <c r="BO28" i="17"/>
  <c r="BM28" i="17"/>
  <c r="BK28" i="17"/>
  <c r="BW26" i="17"/>
  <c r="BU26" i="17"/>
  <c r="BS26" i="17"/>
  <c r="BQ26" i="17"/>
  <c r="BO26" i="17"/>
  <c r="BM26" i="17"/>
  <c r="BK26" i="17"/>
  <c r="BW24" i="17"/>
  <c r="BU24" i="17"/>
  <c r="BS24" i="17"/>
  <c r="BQ24" i="17"/>
  <c r="BO24" i="17"/>
  <c r="BM24" i="17"/>
  <c r="BK24" i="17"/>
  <c r="BH58" i="17"/>
  <c r="BF58" i="17"/>
  <c r="BD58" i="17"/>
  <c r="BB58" i="17"/>
  <c r="AZ58" i="17"/>
  <c r="AX58" i="17"/>
  <c r="AV58" i="17"/>
  <c r="BH56" i="17"/>
  <c r="BF56" i="17"/>
  <c r="BD56" i="17"/>
  <c r="BB56" i="17"/>
  <c r="AZ56" i="17"/>
  <c r="AX56" i="17"/>
  <c r="AV56" i="17"/>
  <c r="BH54" i="17"/>
  <c r="BF54" i="17"/>
  <c r="BD54" i="17"/>
  <c r="BB54" i="17"/>
  <c r="AZ54" i="17"/>
  <c r="AX54" i="17"/>
  <c r="AV54" i="17"/>
  <c r="BH52" i="17"/>
  <c r="BF52" i="17"/>
  <c r="BD52" i="17"/>
  <c r="BB52" i="17"/>
  <c r="AZ52" i="17"/>
  <c r="AX52" i="17"/>
  <c r="AV52" i="17"/>
  <c r="BH50" i="17"/>
  <c r="BF50" i="17"/>
  <c r="BD50" i="17"/>
  <c r="BB50" i="17"/>
  <c r="AZ50" i="17"/>
  <c r="AX50" i="17"/>
  <c r="AV50" i="17"/>
  <c r="BH48" i="17"/>
  <c r="BF48" i="17"/>
  <c r="BD48" i="17"/>
  <c r="BB48" i="17"/>
  <c r="AZ48" i="17"/>
  <c r="AX48" i="17"/>
  <c r="AV48" i="17"/>
  <c r="BH46" i="17"/>
  <c r="BF46" i="17"/>
  <c r="BD46" i="17"/>
  <c r="BB46" i="17"/>
  <c r="AZ46" i="17"/>
  <c r="AX46" i="17"/>
  <c r="AV46" i="17"/>
  <c r="BH44" i="17"/>
  <c r="BF44" i="17"/>
  <c r="BD44" i="17"/>
  <c r="BB44" i="17"/>
  <c r="AZ44" i="17"/>
  <c r="AX44" i="17"/>
  <c r="AV44" i="17"/>
  <c r="BH42" i="17"/>
  <c r="BF42" i="17"/>
  <c r="BD42" i="17"/>
  <c r="BB42" i="17"/>
  <c r="AZ42" i="17"/>
  <c r="AX42" i="17"/>
  <c r="AV42" i="17"/>
  <c r="BH40" i="17"/>
  <c r="BF40" i="17"/>
  <c r="BD40" i="17"/>
  <c r="BB40" i="17"/>
  <c r="AZ40" i="17"/>
  <c r="AX40" i="17"/>
  <c r="AV40" i="17"/>
  <c r="BH38" i="17"/>
  <c r="BF38" i="17"/>
  <c r="BD38" i="17"/>
  <c r="BB38" i="17"/>
  <c r="AZ38" i="17"/>
  <c r="AX38" i="17"/>
  <c r="AV38" i="17"/>
  <c r="BH36" i="17"/>
  <c r="BF36" i="17"/>
  <c r="BD36" i="17"/>
  <c r="BB36" i="17"/>
  <c r="AZ36" i="17"/>
  <c r="AX36" i="17"/>
  <c r="AV36" i="17"/>
  <c r="BH34" i="17"/>
  <c r="BF34" i="17"/>
  <c r="BD34" i="17"/>
  <c r="BB34" i="17"/>
  <c r="AZ34" i="17"/>
  <c r="AX34" i="17"/>
  <c r="AV34" i="17"/>
  <c r="BH32" i="17"/>
  <c r="BF32" i="17"/>
  <c r="BD32" i="17"/>
  <c r="BB32" i="17"/>
  <c r="AZ32" i="17"/>
  <c r="AX32" i="17"/>
  <c r="AV32" i="17"/>
  <c r="BH30" i="17"/>
  <c r="BF30" i="17"/>
  <c r="BD30" i="17"/>
  <c r="BB30" i="17"/>
  <c r="AZ30" i="17"/>
  <c r="AX30" i="17"/>
  <c r="AV30" i="17"/>
  <c r="BH28" i="17"/>
  <c r="BF28" i="17"/>
  <c r="BD28" i="17"/>
  <c r="BB28" i="17"/>
  <c r="AZ28" i="17"/>
  <c r="AX28" i="17"/>
  <c r="AV28" i="17"/>
  <c r="BH26" i="17"/>
  <c r="BF26" i="17"/>
  <c r="BD26" i="17"/>
  <c r="BB26" i="17"/>
  <c r="AZ26" i="17"/>
  <c r="AX26" i="17"/>
  <c r="AV26" i="17"/>
  <c r="BH24" i="17"/>
  <c r="BF24" i="17"/>
  <c r="BD24" i="17"/>
  <c r="BB24" i="17"/>
  <c r="AZ24" i="17"/>
  <c r="AX24" i="17"/>
  <c r="AV24" i="17"/>
  <c r="AS58" i="17"/>
  <c r="AQ58" i="17"/>
  <c r="AO58" i="17"/>
  <c r="AM58" i="17"/>
  <c r="AK58" i="17"/>
  <c r="AI58" i="17"/>
  <c r="AG58" i="17"/>
  <c r="AS56" i="17"/>
  <c r="AQ56" i="17"/>
  <c r="AO56" i="17"/>
  <c r="AM56" i="17"/>
  <c r="AK56" i="17"/>
  <c r="AI56" i="17"/>
  <c r="AG56" i="17"/>
  <c r="AS54" i="17"/>
  <c r="AQ54" i="17"/>
  <c r="AO54" i="17"/>
  <c r="AM54" i="17"/>
  <c r="AK54" i="17"/>
  <c r="AI54" i="17"/>
  <c r="AG54" i="17"/>
  <c r="AS52" i="17"/>
  <c r="AQ52" i="17"/>
  <c r="AO52" i="17"/>
  <c r="AM52" i="17"/>
  <c r="AK52" i="17"/>
  <c r="AI52" i="17"/>
  <c r="AG52" i="17"/>
  <c r="AS50" i="17"/>
  <c r="AQ50" i="17"/>
  <c r="AO50" i="17"/>
  <c r="AM50" i="17"/>
  <c r="AK50" i="17"/>
  <c r="AI50" i="17"/>
  <c r="AG50" i="17"/>
  <c r="AS48" i="17"/>
  <c r="AQ48" i="17"/>
  <c r="AO48" i="17"/>
  <c r="AM48" i="17"/>
  <c r="AK48" i="17"/>
  <c r="AI48" i="17"/>
  <c r="AG48" i="17"/>
  <c r="AS46" i="17"/>
  <c r="AQ46" i="17"/>
  <c r="AO46" i="17"/>
  <c r="AM46" i="17"/>
  <c r="AK46" i="17"/>
  <c r="AI46" i="17"/>
  <c r="AG46" i="17"/>
  <c r="AS44" i="17"/>
  <c r="AQ44" i="17"/>
  <c r="AO44" i="17"/>
  <c r="AM44" i="17"/>
  <c r="AK44" i="17"/>
  <c r="AI44" i="17"/>
  <c r="AG44" i="17"/>
  <c r="AS42" i="17"/>
  <c r="AQ42" i="17"/>
  <c r="AO42" i="17"/>
  <c r="AM42" i="17"/>
  <c r="AK42" i="17"/>
  <c r="AI42" i="17"/>
  <c r="AG42" i="17"/>
  <c r="AS40" i="17"/>
  <c r="AQ40" i="17"/>
  <c r="AO40" i="17"/>
  <c r="AM40" i="17"/>
  <c r="AK40" i="17"/>
  <c r="AI40" i="17"/>
  <c r="AG40" i="17"/>
  <c r="AS38" i="17"/>
  <c r="AQ38" i="17"/>
  <c r="AO38" i="17"/>
  <c r="AM38" i="17"/>
  <c r="AK38" i="17"/>
  <c r="AI38" i="17"/>
  <c r="AG38" i="17"/>
  <c r="AS36" i="17"/>
  <c r="AQ36" i="17"/>
  <c r="AO36" i="17"/>
  <c r="AM36" i="17"/>
  <c r="AK36" i="17"/>
  <c r="AI36" i="17"/>
  <c r="AG36" i="17"/>
  <c r="AS34" i="17"/>
  <c r="AQ34" i="17"/>
  <c r="AO34" i="17"/>
  <c r="AM34" i="17"/>
  <c r="AK34" i="17"/>
  <c r="AI34" i="17"/>
  <c r="AG34" i="17"/>
  <c r="AS32" i="17"/>
  <c r="AQ32" i="17"/>
  <c r="AO32" i="17"/>
  <c r="AM32" i="17"/>
  <c r="AK32" i="17"/>
  <c r="AI32" i="17"/>
  <c r="AG32" i="17"/>
  <c r="AS30" i="17"/>
  <c r="AQ30" i="17"/>
  <c r="AO30" i="17"/>
  <c r="AM30" i="17"/>
  <c r="AK30" i="17"/>
  <c r="AI30" i="17"/>
  <c r="AG30" i="17"/>
  <c r="AS28" i="17"/>
  <c r="AQ28" i="17"/>
  <c r="AO28" i="17"/>
  <c r="AM28" i="17"/>
  <c r="AK28" i="17"/>
  <c r="AI28" i="17"/>
  <c r="AG28" i="17"/>
  <c r="AS26" i="17"/>
  <c r="AQ26" i="17"/>
  <c r="AO26" i="17"/>
  <c r="AM26" i="17"/>
  <c r="AK26" i="17"/>
  <c r="AI26" i="17"/>
  <c r="AG26" i="17"/>
  <c r="AS24" i="17"/>
  <c r="AQ24" i="17"/>
  <c r="AO24" i="17"/>
  <c r="AM24" i="17"/>
  <c r="AK24" i="17"/>
  <c r="AI24" i="17"/>
  <c r="AG24" i="17"/>
  <c r="AD58" i="17"/>
  <c r="AB58" i="17"/>
  <c r="Z58" i="17"/>
  <c r="X58" i="17"/>
  <c r="V58" i="17"/>
  <c r="T58" i="17"/>
  <c r="R58" i="17"/>
  <c r="AD56" i="17"/>
  <c r="AB56" i="17"/>
  <c r="Z56" i="17"/>
  <c r="X56" i="17"/>
  <c r="V56" i="17"/>
  <c r="T56" i="17"/>
  <c r="R56" i="17"/>
  <c r="AD54" i="17"/>
  <c r="AB54" i="17"/>
  <c r="Z54" i="17"/>
  <c r="X54" i="17"/>
  <c r="V54" i="17"/>
  <c r="T54" i="17"/>
  <c r="R54" i="17"/>
  <c r="AD52" i="17"/>
  <c r="AB52" i="17"/>
  <c r="Z52" i="17"/>
  <c r="X52" i="17"/>
  <c r="V52" i="17"/>
  <c r="T52" i="17"/>
  <c r="R52" i="17"/>
  <c r="AD50" i="17"/>
  <c r="AB50" i="17"/>
  <c r="Z50" i="17"/>
  <c r="X50" i="17"/>
  <c r="V50" i="17"/>
  <c r="T50" i="17"/>
  <c r="R50" i="17"/>
  <c r="AD48" i="17"/>
  <c r="AB48" i="17"/>
  <c r="Z48" i="17"/>
  <c r="X48" i="17"/>
  <c r="V48" i="17"/>
  <c r="T48" i="17"/>
  <c r="R48" i="17"/>
  <c r="AD46" i="17"/>
  <c r="AB46" i="17"/>
  <c r="Z46" i="17"/>
  <c r="X46" i="17"/>
  <c r="V46" i="17"/>
  <c r="T46" i="17"/>
  <c r="R46" i="17"/>
  <c r="AD44" i="17"/>
  <c r="AB44" i="17"/>
  <c r="Z44" i="17"/>
  <c r="X44" i="17"/>
  <c r="V44" i="17"/>
  <c r="T44" i="17"/>
  <c r="R44" i="17"/>
  <c r="AD42" i="17"/>
  <c r="AB42" i="17"/>
  <c r="Z42" i="17"/>
  <c r="X42" i="17"/>
  <c r="V42" i="17"/>
  <c r="T42" i="17"/>
  <c r="R42" i="17"/>
  <c r="AD40" i="17"/>
  <c r="AB40" i="17"/>
  <c r="Z40" i="17"/>
  <c r="X40" i="17"/>
  <c r="V40" i="17"/>
  <c r="T40" i="17"/>
  <c r="R40" i="17"/>
  <c r="AD38" i="17"/>
  <c r="AB38" i="17"/>
  <c r="Z38" i="17"/>
  <c r="X38" i="17"/>
  <c r="V38" i="17"/>
  <c r="T38" i="17"/>
  <c r="R38" i="17"/>
  <c r="AD36" i="17"/>
  <c r="AB36" i="17"/>
  <c r="Z36" i="17"/>
  <c r="X36" i="17"/>
  <c r="V36" i="17"/>
  <c r="T36" i="17"/>
  <c r="R36" i="17"/>
  <c r="AD34" i="17"/>
  <c r="AB34" i="17"/>
  <c r="Z34" i="17"/>
  <c r="X34" i="17"/>
  <c r="V34" i="17"/>
  <c r="T34" i="17"/>
  <c r="R34" i="17"/>
  <c r="AD32" i="17"/>
  <c r="AB32" i="17"/>
  <c r="Z32" i="17"/>
  <c r="X32" i="17"/>
  <c r="V32" i="17"/>
  <c r="T32" i="17"/>
  <c r="R32" i="17"/>
  <c r="AD30" i="17"/>
  <c r="AB30" i="17"/>
  <c r="Z30" i="17"/>
  <c r="X30" i="17"/>
  <c r="V30" i="17"/>
  <c r="T30" i="17"/>
  <c r="R30" i="17"/>
  <c r="AD28" i="17"/>
  <c r="AB28" i="17"/>
  <c r="Z28" i="17"/>
  <c r="X28" i="17"/>
  <c r="V28" i="17"/>
  <c r="T28" i="17"/>
  <c r="R28" i="17"/>
  <c r="AD26" i="17"/>
  <c r="AB26" i="17"/>
  <c r="Z26" i="17"/>
  <c r="X26" i="17"/>
  <c r="V26" i="17"/>
  <c r="T26" i="17"/>
  <c r="R26" i="17"/>
  <c r="AD24" i="17"/>
  <c r="AB24" i="17"/>
  <c r="Z24" i="17"/>
  <c r="X24" i="17"/>
  <c r="V24" i="17"/>
  <c r="T24" i="17"/>
  <c r="R24" i="17"/>
  <c r="CL21" i="17"/>
  <c r="CJ21" i="17"/>
  <c r="CH21" i="17"/>
  <c r="CF21" i="17"/>
  <c r="CD21" i="17"/>
  <c r="CB21" i="17"/>
  <c r="BZ21" i="17"/>
  <c r="CL19" i="17"/>
  <c r="CJ19" i="17"/>
  <c r="CH19" i="17"/>
  <c r="CF19" i="17"/>
  <c r="CD19" i="17"/>
  <c r="CB19" i="17"/>
  <c r="BZ19" i="17"/>
  <c r="CL17" i="17"/>
  <c r="CJ17" i="17"/>
  <c r="CH17" i="17"/>
  <c r="CF17" i="17"/>
  <c r="CD17" i="17"/>
  <c r="CB17" i="17"/>
  <c r="BZ17" i="17"/>
  <c r="CL15" i="17"/>
  <c r="CJ15" i="17"/>
  <c r="CH15" i="17"/>
  <c r="CF15" i="17"/>
  <c r="CD15" i="17"/>
  <c r="CB15" i="17"/>
  <c r="BZ15" i="17"/>
  <c r="BW21" i="17"/>
  <c r="BU21" i="17"/>
  <c r="BS21" i="17"/>
  <c r="BQ21" i="17"/>
  <c r="BO21" i="17"/>
  <c r="BM21" i="17"/>
  <c r="BK21" i="17"/>
  <c r="BW19" i="17"/>
  <c r="BU19" i="17"/>
  <c r="BS19" i="17"/>
  <c r="BQ19" i="17"/>
  <c r="BO19" i="17"/>
  <c r="BM19" i="17"/>
  <c r="BK19" i="17"/>
  <c r="BW17" i="17"/>
  <c r="BU17" i="17"/>
  <c r="BS17" i="17"/>
  <c r="BQ17" i="17"/>
  <c r="BO17" i="17"/>
  <c r="BM17" i="17"/>
  <c r="BK17" i="17"/>
  <c r="BW15" i="17"/>
  <c r="BU15" i="17"/>
  <c r="BS15" i="17"/>
  <c r="BQ15" i="17"/>
  <c r="BO15" i="17"/>
  <c r="BM15" i="17"/>
  <c r="BK15" i="17"/>
  <c r="BH21" i="17"/>
  <c r="BF21" i="17"/>
  <c r="BD21" i="17"/>
  <c r="BB21" i="17"/>
  <c r="AZ21" i="17"/>
  <c r="AX21" i="17"/>
  <c r="AV21" i="17"/>
  <c r="BH19" i="17"/>
  <c r="BF19" i="17"/>
  <c r="BD19" i="17"/>
  <c r="BB19" i="17"/>
  <c r="AZ19" i="17"/>
  <c r="AX19" i="17"/>
  <c r="AV19" i="17"/>
  <c r="BH17" i="17"/>
  <c r="BF17" i="17"/>
  <c r="BD17" i="17"/>
  <c r="BB17" i="17"/>
  <c r="AZ17" i="17"/>
  <c r="AX17" i="17"/>
  <c r="AV17" i="17"/>
  <c r="BH15" i="17"/>
  <c r="BF15" i="17"/>
  <c r="BD15" i="17"/>
  <c r="BB15" i="17"/>
  <c r="AZ15" i="17"/>
  <c r="AX15" i="17"/>
  <c r="AV15" i="17"/>
  <c r="AS21" i="17"/>
  <c r="AQ21" i="17"/>
  <c r="AO21" i="17"/>
  <c r="AM21" i="17"/>
  <c r="AK21" i="17"/>
  <c r="AI21" i="17"/>
  <c r="AG21" i="17"/>
  <c r="AS19" i="17"/>
  <c r="AQ19" i="17"/>
  <c r="AO19" i="17"/>
  <c r="AM19" i="17"/>
  <c r="AK19" i="17"/>
  <c r="AI19" i="17"/>
  <c r="AG19" i="17"/>
  <c r="AS17" i="17"/>
  <c r="AQ17" i="17"/>
  <c r="AO17" i="17"/>
  <c r="AM17" i="17"/>
  <c r="AK17" i="17"/>
  <c r="AI17" i="17"/>
  <c r="AG17" i="17"/>
  <c r="AS15" i="17"/>
  <c r="AQ15" i="17"/>
  <c r="AO15" i="17"/>
  <c r="AM15" i="17"/>
  <c r="AK15" i="17"/>
  <c r="AI15" i="17"/>
  <c r="AG15" i="17"/>
  <c r="AD21" i="17"/>
  <c r="AB21" i="17"/>
  <c r="Z21" i="17"/>
  <c r="X21" i="17"/>
  <c r="V21" i="17"/>
  <c r="T21" i="17"/>
  <c r="R21" i="17"/>
  <c r="AD19" i="17"/>
  <c r="AB19" i="17"/>
  <c r="Z19" i="17"/>
  <c r="X19" i="17"/>
  <c r="V19" i="17"/>
  <c r="T19" i="17"/>
  <c r="R19" i="17"/>
  <c r="AD17" i="17"/>
  <c r="AB17" i="17"/>
  <c r="Z17" i="17"/>
  <c r="X17" i="17"/>
  <c r="V17" i="17"/>
  <c r="T17" i="17"/>
  <c r="R17" i="17"/>
  <c r="AD15" i="17"/>
  <c r="AB15" i="17"/>
  <c r="Z15" i="17"/>
  <c r="X15" i="17"/>
  <c r="V15" i="17"/>
  <c r="T15" i="17"/>
  <c r="R15" i="17"/>
  <c r="CL12" i="17"/>
  <c r="CJ12" i="17"/>
  <c r="CH12" i="17"/>
  <c r="CF12" i="17"/>
  <c r="CD12" i="17"/>
  <c r="CB12" i="17"/>
  <c r="BZ12" i="17"/>
  <c r="CL10" i="17"/>
  <c r="CJ10" i="17"/>
  <c r="CH10" i="17"/>
  <c r="CF10" i="17"/>
  <c r="CD10" i="17"/>
  <c r="CB10" i="17"/>
  <c r="BZ10" i="17"/>
  <c r="BW12" i="17"/>
  <c r="BU12" i="17"/>
  <c r="BS12" i="17"/>
  <c r="BQ12" i="17"/>
  <c r="BO12" i="17"/>
  <c r="BM12" i="17"/>
  <c r="BK12" i="17"/>
  <c r="BW10" i="17"/>
  <c r="BU10" i="17"/>
  <c r="BS10" i="17"/>
  <c r="BQ10" i="17"/>
  <c r="BO10" i="17"/>
  <c r="BM10" i="17"/>
  <c r="BK10" i="17"/>
  <c r="BH12" i="17"/>
  <c r="BF12" i="17"/>
  <c r="BD12" i="17"/>
  <c r="BB12" i="17"/>
  <c r="AZ12" i="17"/>
  <c r="AX12" i="17"/>
  <c r="AV12" i="17"/>
  <c r="BH10" i="17"/>
  <c r="BF10" i="17"/>
  <c r="BD10" i="17"/>
  <c r="BB10" i="17"/>
  <c r="AZ10" i="17"/>
  <c r="AX10" i="17"/>
  <c r="AV10" i="17"/>
  <c r="AS12" i="17"/>
  <c r="AQ12" i="17"/>
  <c r="AO12" i="17"/>
  <c r="AM12" i="17"/>
  <c r="AK12" i="17"/>
  <c r="AI12" i="17"/>
  <c r="AG12" i="17"/>
  <c r="AS10" i="17"/>
  <c r="AQ10" i="17"/>
  <c r="AO10" i="17"/>
  <c r="AM10" i="17"/>
  <c r="AK10" i="17"/>
  <c r="AI10" i="17"/>
  <c r="AG10" i="17"/>
  <c r="AD12" i="17"/>
  <c r="AB12" i="17"/>
  <c r="Z12" i="17"/>
  <c r="X12" i="17"/>
  <c r="V12" i="17"/>
  <c r="T12" i="17"/>
  <c r="R12" i="17"/>
  <c r="AD10" i="17"/>
  <c r="AB10" i="17"/>
  <c r="Z10" i="17"/>
  <c r="X10" i="17"/>
  <c r="V10" i="17"/>
  <c r="T10" i="17"/>
  <c r="R10" i="17"/>
  <c r="O105" i="17"/>
  <c r="M105" i="17"/>
  <c r="K105" i="17"/>
  <c r="I105" i="17"/>
  <c r="G105" i="17"/>
  <c r="E105" i="17"/>
  <c r="C105" i="17"/>
  <c r="O103" i="17"/>
  <c r="M103" i="17"/>
  <c r="K103" i="17"/>
  <c r="I103" i="17"/>
  <c r="G103" i="17"/>
  <c r="E103" i="17"/>
  <c r="C103" i="17"/>
  <c r="O100" i="17"/>
  <c r="M100" i="17"/>
  <c r="K100" i="17"/>
  <c r="I100" i="17"/>
  <c r="G100" i="17"/>
  <c r="E100" i="17"/>
  <c r="C100" i="17"/>
  <c r="O98" i="17"/>
  <c r="M98" i="17"/>
  <c r="K98" i="17"/>
  <c r="I98" i="17"/>
  <c r="G98" i="17"/>
  <c r="E98" i="17"/>
  <c r="C98" i="17"/>
  <c r="O91" i="17"/>
  <c r="M91" i="17"/>
  <c r="K91" i="17"/>
  <c r="I91" i="17"/>
  <c r="G91" i="17"/>
  <c r="E91" i="17"/>
  <c r="C91" i="17"/>
  <c r="O89" i="17"/>
  <c r="M89" i="17"/>
  <c r="K89" i="17"/>
  <c r="I89" i="17"/>
  <c r="G89" i="17"/>
  <c r="E89" i="17"/>
  <c r="C89" i="17"/>
  <c r="O87" i="17"/>
  <c r="M87" i="17"/>
  <c r="K87" i="17"/>
  <c r="I87" i="17"/>
  <c r="G87" i="17"/>
  <c r="E87" i="17"/>
  <c r="C87" i="17"/>
  <c r="O85" i="17"/>
  <c r="M85" i="17"/>
  <c r="K85" i="17"/>
  <c r="I85" i="17"/>
  <c r="G85" i="17"/>
  <c r="E85" i="17"/>
  <c r="C85" i="17"/>
  <c r="O83" i="17"/>
  <c r="M83" i="17"/>
  <c r="K83" i="17"/>
  <c r="I83" i="17"/>
  <c r="G83" i="17"/>
  <c r="E83" i="17"/>
  <c r="C83" i="17"/>
  <c r="O81" i="17"/>
  <c r="M81" i="17"/>
  <c r="K81" i="17"/>
  <c r="I81" i="17"/>
  <c r="G81" i="17"/>
  <c r="E81" i="17"/>
  <c r="C81" i="17"/>
  <c r="O78" i="17"/>
  <c r="M78" i="17"/>
  <c r="K78" i="17"/>
  <c r="I78" i="17"/>
  <c r="G78" i="17"/>
  <c r="E78" i="17"/>
  <c r="C78" i="17"/>
  <c r="O76" i="17"/>
  <c r="M76" i="17"/>
  <c r="K76" i="17"/>
  <c r="I76" i="17"/>
  <c r="G76" i="17"/>
  <c r="E76" i="17"/>
  <c r="C76" i="17"/>
  <c r="O74" i="17"/>
  <c r="M74" i="17"/>
  <c r="K74" i="17"/>
  <c r="I74" i="17"/>
  <c r="G74" i="17"/>
  <c r="E74" i="17"/>
  <c r="C74" i="17"/>
  <c r="O72" i="17"/>
  <c r="M72" i="17"/>
  <c r="K72" i="17"/>
  <c r="I72" i="17"/>
  <c r="G72" i="17"/>
  <c r="E72" i="17"/>
  <c r="C72" i="17"/>
  <c r="O70" i="17"/>
  <c r="M70" i="17"/>
  <c r="K70" i="17"/>
  <c r="I70" i="17"/>
  <c r="G70" i="17"/>
  <c r="E70" i="17"/>
  <c r="C70" i="17"/>
  <c r="O67" i="17"/>
  <c r="M67" i="17"/>
  <c r="K67" i="17"/>
  <c r="I67" i="17"/>
  <c r="G67" i="17"/>
  <c r="E67" i="17"/>
  <c r="C67" i="17"/>
  <c r="O65" i="17"/>
  <c r="M65" i="17"/>
  <c r="K65" i="17"/>
  <c r="I65" i="17"/>
  <c r="G65" i="17"/>
  <c r="E65" i="17"/>
  <c r="C65" i="17"/>
  <c r="O63" i="17"/>
  <c r="M63" i="17"/>
  <c r="K63" i="17"/>
  <c r="I63" i="17"/>
  <c r="G63" i="17"/>
  <c r="E63" i="17"/>
  <c r="C63" i="17"/>
  <c r="O61" i="17"/>
  <c r="M61" i="17"/>
  <c r="K61" i="17"/>
  <c r="I61" i="17"/>
  <c r="G61" i="17"/>
  <c r="E61" i="17"/>
  <c r="C61" i="17"/>
  <c r="O58" i="17"/>
  <c r="M58" i="17"/>
  <c r="K58" i="17"/>
  <c r="I58" i="17"/>
  <c r="G58" i="17"/>
  <c r="E58" i="17"/>
  <c r="C58" i="17"/>
  <c r="O56" i="17"/>
  <c r="M56" i="17"/>
  <c r="K56" i="17"/>
  <c r="I56" i="17"/>
  <c r="G56" i="17"/>
  <c r="E56" i="17"/>
  <c r="C56" i="17"/>
  <c r="O54" i="17"/>
  <c r="M54" i="17"/>
  <c r="K54" i="17"/>
  <c r="I54" i="17"/>
  <c r="G54" i="17"/>
  <c r="E54" i="17"/>
  <c r="C54" i="17"/>
  <c r="O52" i="17"/>
  <c r="M52" i="17"/>
  <c r="K52" i="17"/>
  <c r="I52" i="17"/>
  <c r="G52" i="17"/>
  <c r="E52" i="17"/>
  <c r="C52" i="17"/>
  <c r="O50" i="17"/>
  <c r="M50" i="17"/>
  <c r="K50" i="17"/>
  <c r="I50" i="17"/>
  <c r="G50" i="17"/>
  <c r="E50" i="17"/>
  <c r="C50" i="17"/>
  <c r="O48" i="17"/>
  <c r="M48" i="17"/>
  <c r="K48" i="17"/>
  <c r="I48" i="17"/>
  <c r="G48" i="17"/>
  <c r="E48" i="17"/>
  <c r="C48" i="17"/>
  <c r="O46" i="17"/>
  <c r="M46" i="17"/>
  <c r="K46" i="17"/>
  <c r="I46" i="17"/>
  <c r="G46" i="17"/>
  <c r="E46" i="17"/>
  <c r="C46" i="17"/>
  <c r="O44" i="17"/>
  <c r="M44" i="17"/>
  <c r="K44" i="17"/>
  <c r="I44" i="17"/>
  <c r="G44" i="17"/>
  <c r="E44" i="17"/>
  <c r="C44" i="17"/>
  <c r="O42" i="17"/>
  <c r="M42" i="17"/>
  <c r="K42" i="17"/>
  <c r="I42" i="17"/>
  <c r="G42" i="17"/>
  <c r="E42" i="17"/>
  <c r="C42" i="17"/>
  <c r="O40" i="17"/>
  <c r="M40" i="17"/>
  <c r="K40" i="17"/>
  <c r="I40" i="17"/>
  <c r="G40" i="17"/>
  <c r="E40" i="17"/>
  <c r="C40" i="17"/>
  <c r="O38" i="17"/>
  <c r="M38" i="17"/>
  <c r="K38" i="17"/>
  <c r="I38" i="17"/>
  <c r="G38" i="17"/>
  <c r="E38" i="17"/>
  <c r="C38" i="17"/>
  <c r="O36" i="17"/>
  <c r="M36" i="17"/>
  <c r="K36" i="17"/>
  <c r="I36" i="17"/>
  <c r="G36" i="17"/>
  <c r="E36" i="17"/>
  <c r="C36" i="17"/>
  <c r="O34" i="17"/>
  <c r="M34" i="17"/>
  <c r="K34" i="17"/>
  <c r="I34" i="17"/>
  <c r="G34" i="17"/>
  <c r="E34" i="17"/>
  <c r="C34" i="17"/>
  <c r="O32" i="17"/>
  <c r="M32" i="17"/>
  <c r="K32" i="17"/>
  <c r="I32" i="17"/>
  <c r="G32" i="17"/>
  <c r="E32" i="17"/>
  <c r="C32" i="17"/>
  <c r="O30" i="17"/>
  <c r="M30" i="17"/>
  <c r="K30" i="17"/>
  <c r="I30" i="17"/>
  <c r="G30" i="17"/>
  <c r="E30" i="17"/>
  <c r="C30" i="17"/>
  <c r="O28" i="17"/>
  <c r="M28" i="17"/>
  <c r="K28" i="17"/>
  <c r="I28" i="17"/>
  <c r="G28" i="17"/>
  <c r="E28" i="17"/>
  <c r="C28" i="17"/>
  <c r="O26" i="17"/>
  <c r="M26" i="17"/>
  <c r="K26" i="17"/>
  <c r="I26" i="17"/>
  <c r="G26" i="17"/>
  <c r="E26" i="17"/>
  <c r="C26" i="17"/>
  <c r="O24" i="17"/>
  <c r="M24" i="17"/>
  <c r="K24" i="17"/>
  <c r="I24" i="17"/>
  <c r="G24" i="17"/>
  <c r="E24" i="17"/>
  <c r="C24" i="17"/>
  <c r="Q92" i="17" l="1"/>
  <c r="Q94" i="17"/>
  <c r="AF92" i="17"/>
  <c r="AF94" i="17"/>
  <c r="AU92" i="17"/>
  <c r="AU94" i="17"/>
  <c r="CN71" i="17"/>
  <c r="CN73" i="17"/>
  <c r="CN75" i="17"/>
  <c r="CN77" i="17"/>
  <c r="CN69" i="17"/>
  <c r="CN62" i="17"/>
  <c r="CN64" i="17"/>
  <c r="CN66" i="17"/>
  <c r="CN60" i="17"/>
  <c r="BY99" i="17"/>
  <c r="BY97" i="17"/>
  <c r="CN99" i="17"/>
  <c r="CN97" i="17"/>
  <c r="CN82" i="17"/>
  <c r="CN84" i="17"/>
  <c r="CN86" i="17"/>
  <c r="CN88" i="17"/>
  <c r="CN90" i="17"/>
  <c r="CN92" i="17"/>
  <c r="CN94" i="17"/>
  <c r="CN80" i="17"/>
  <c r="BY82" i="17"/>
  <c r="BY84" i="17"/>
  <c r="BY86" i="17"/>
  <c r="BY88" i="17"/>
  <c r="BY90" i="17"/>
  <c r="BY92" i="17"/>
  <c r="BY94" i="17"/>
  <c r="BY80" i="17"/>
  <c r="BY71" i="17"/>
  <c r="BY73" i="17"/>
  <c r="BY75" i="17"/>
  <c r="BY77" i="17"/>
  <c r="BY69" i="17"/>
  <c r="BY62" i="17"/>
  <c r="BY64" i="17"/>
  <c r="BY66" i="17"/>
  <c r="BY60" i="17"/>
  <c r="BJ99" i="17"/>
  <c r="BJ97" i="17"/>
  <c r="BJ82" i="17"/>
  <c r="BJ84" i="17"/>
  <c r="BJ86" i="17"/>
  <c r="BJ88" i="17"/>
  <c r="BJ90" i="17"/>
  <c r="BJ92" i="17"/>
  <c r="BJ94" i="17"/>
  <c r="BJ80" i="17"/>
  <c r="BJ71" i="17"/>
  <c r="BJ73" i="17"/>
  <c r="BJ75" i="17"/>
  <c r="BJ77" i="17"/>
  <c r="BJ69" i="17"/>
  <c r="BJ62" i="17"/>
  <c r="BJ64" i="17"/>
  <c r="BJ66" i="17"/>
  <c r="BJ60" i="17"/>
  <c r="CN25" i="17"/>
  <c r="CN27" i="17"/>
  <c r="CN29" i="17"/>
  <c r="CN31" i="17"/>
  <c r="CN33" i="17"/>
  <c r="CN35" i="17"/>
  <c r="CN37" i="17"/>
  <c r="CN39" i="17"/>
  <c r="CN41" i="17"/>
  <c r="CN43" i="17"/>
  <c r="CN45" i="17"/>
  <c r="CN47" i="17"/>
  <c r="CN49" i="17"/>
  <c r="CN51" i="17"/>
  <c r="CN53" i="17"/>
  <c r="CN55" i="17"/>
  <c r="CN57" i="17"/>
  <c r="CN23" i="17"/>
  <c r="BY25" i="17"/>
  <c r="BY27" i="17"/>
  <c r="BY29" i="17"/>
  <c r="BY31" i="17"/>
  <c r="BY33" i="17"/>
  <c r="BY35" i="17"/>
  <c r="BY37" i="17"/>
  <c r="BY39" i="17"/>
  <c r="BY41" i="17"/>
  <c r="BY43" i="17"/>
  <c r="BY45" i="17"/>
  <c r="BY47" i="17"/>
  <c r="BY49" i="17"/>
  <c r="BY51" i="17"/>
  <c r="BY53" i="17"/>
  <c r="BY55" i="17"/>
  <c r="BY57" i="17"/>
  <c r="BY23" i="17"/>
  <c r="BJ25" i="17"/>
  <c r="BJ27" i="17"/>
  <c r="BJ29" i="17"/>
  <c r="BJ31" i="17"/>
  <c r="BJ33" i="17"/>
  <c r="BJ35" i="17"/>
  <c r="BJ37" i="17"/>
  <c r="BJ39" i="17"/>
  <c r="BJ41" i="17"/>
  <c r="BJ43" i="17"/>
  <c r="BJ45" i="17"/>
  <c r="BJ47" i="17"/>
  <c r="BJ49" i="17"/>
  <c r="BJ51" i="17"/>
  <c r="BJ53" i="17"/>
  <c r="BJ55" i="17"/>
  <c r="BJ57" i="17"/>
  <c r="BJ23" i="17"/>
  <c r="AU104" i="17"/>
  <c r="AU102" i="17"/>
  <c r="AU99" i="17"/>
  <c r="AU97" i="17"/>
  <c r="AU90" i="17"/>
  <c r="AU88" i="17"/>
  <c r="AU86" i="17"/>
  <c r="AU84" i="17"/>
  <c r="AU82" i="17"/>
  <c r="AU80" i="17"/>
  <c r="AU77" i="17"/>
  <c r="AU75" i="17"/>
  <c r="AU73" i="17"/>
  <c r="AU71" i="17"/>
  <c r="AU69" i="17"/>
  <c r="AU66" i="17"/>
  <c r="AU64" i="17"/>
  <c r="AU62" i="17"/>
  <c r="AU60" i="17"/>
  <c r="AU57" i="17"/>
  <c r="AU55" i="17"/>
  <c r="AU53" i="17"/>
  <c r="AU51" i="17"/>
  <c r="AU49" i="17"/>
  <c r="AU47" i="17"/>
  <c r="AU45" i="17"/>
  <c r="AU43" i="17"/>
  <c r="AU41" i="17"/>
  <c r="AU39" i="17"/>
  <c r="AU37" i="17"/>
  <c r="AU35" i="17"/>
  <c r="AU33" i="17"/>
  <c r="AU31" i="17"/>
  <c r="AU29" i="17"/>
  <c r="AU27" i="17"/>
  <c r="AU25" i="17"/>
  <c r="AU23" i="17"/>
  <c r="AF104" i="17"/>
  <c r="AF102" i="17"/>
  <c r="AF99" i="17"/>
  <c r="AF97" i="17"/>
  <c r="AF90" i="17"/>
  <c r="AF88" i="17"/>
  <c r="AF86" i="17"/>
  <c r="AF84" i="17"/>
  <c r="AF82" i="17"/>
  <c r="AF80" i="17"/>
  <c r="AF77" i="17"/>
  <c r="AF75" i="17"/>
  <c r="AF73" i="17"/>
  <c r="AF71" i="17"/>
  <c r="AF69" i="17"/>
  <c r="AF66" i="17"/>
  <c r="AF64" i="17"/>
  <c r="AF62" i="17"/>
  <c r="AF60" i="17"/>
  <c r="AF57" i="17"/>
  <c r="AF55" i="17"/>
  <c r="AF53" i="17"/>
  <c r="AF51" i="17"/>
  <c r="AF49" i="17"/>
  <c r="AF47" i="17"/>
  <c r="AF45" i="17"/>
  <c r="AF43" i="17"/>
  <c r="AF41" i="17"/>
  <c r="AF39" i="17"/>
  <c r="AF37" i="17"/>
  <c r="AF35" i="17"/>
  <c r="AF33" i="17"/>
  <c r="AF31" i="17"/>
  <c r="AF29" i="17"/>
  <c r="AF27" i="17"/>
  <c r="AF25" i="17"/>
  <c r="AF23" i="17"/>
  <c r="BJ112" i="17" l="1"/>
  <c r="CN16" i="17"/>
  <c r="BY16" i="17"/>
  <c r="BJ14" i="17"/>
  <c r="AU16" i="17"/>
  <c r="AF16" i="17"/>
  <c r="AF20" i="17" l="1"/>
  <c r="BY20" i="17"/>
  <c r="AF14" i="17"/>
  <c r="BY14" i="17"/>
  <c r="BJ18" i="17"/>
  <c r="AF18" i="17"/>
  <c r="BY18" i="17"/>
  <c r="BJ16" i="17"/>
  <c r="AU20" i="17"/>
  <c r="CN20" i="17"/>
  <c r="AU14" i="17"/>
  <c r="CN14" i="17"/>
  <c r="BJ20" i="17"/>
  <c r="AU18" i="17"/>
  <c r="CN18" i="17"/>
  <c r="Q41" i="17"/>
  <c r="Q39" i="17"/>
  <c r="CQ129" i="17"/>
  <c r="CQ128" i="17"/>
  <c r="CO39" i="17" l="1"/>
  <c r="CR39" i="17" s="1"/>
  <c r="CO41" i="17"/>
  <c r="CR41" i="17" s="1"/>
  <c r="Q90" i="17" l="1"/>
  <c r="Q88" i="17"/>
  <c r="Q86" i="17"/>
  <c r="Q84" i="17"/>
  <c r="Q82" i="17"/>
  <c r="Q80" i="17"/>
  <c r="Q23" i="17" l="1"/>
  <c r="Q25" i="17"/>
  <c r="CO23" i="17" l="1"/>
  <c r="CO25" i="17"/>
  <c r="AU108" i="17"/>
  <c r="AF108" i="17"/>
  <c r="Q108" i="17"/>
  <c r="CR23" i="17"/>
  <c r="CO92" i="17"/>
  <c r="CN109" i="17"/>
  <c r="CN108" i="17"/>
  <c r="CN107" i="17"/>
  <c r="CO94" i="17"/>
  <c r="CU123" i="17"/>
  <c r="Q109" i="17"/>
  <c r="Q107" i="17"/>
  <c r="AF107" i="17"/>
  <c r="AU107" i="17"/>
  <c r="AF109" i="17"/>
  <c r="AU109" i="17"/>
  <c r="J20" i="6"/>
  <c r="D20" i="6"/>
  <c r="N15" i="6"/>
  <c r="L15" i="6"/>
  <c r="J10" i="6"/>
  <c r="D10" i="6"/>
  <c r="J25" i="9"/>
  <c r="D25" i="9"/>
  <c r="N20" i="9"/>
  <c r="L20" i="9"/>
  <c r="J15" i="9"/>
  <c r="H15" i="9"/>
  <c r="F15" i="9"/>
  <c r="D15" i="9"/>
  <c r="N10" i="9"/>
  <c r="L10" i="9"/>
  <c r="BB55" i="4"/>
  <c r="BB53" i="4"/>
  <c r="BL53" i="4"/>
  <c r="V55" i="4"/>
  <c r="V53" i="4"/>
  <c r="AF53" i="4"/>
  <c r="L5" i="6"/>
  <c r="N5" i="6"/>
  <c r="S55" i="4"/>
  <c r="U55" i="4"/>
  <c r="AF55" i="4"/>
  <c r="AY55" i="4"/>
  <c r="BA55" i="4"/>
  <c r="BL55" i="4"/>
  <c r="AM55" i="4"/>
  <c r="AO55" i="4"/>
  <c r="AQ55" i="4"/>
  <c r="AS55" i="4"/>
  <c r="AU55" i="4"/>
  <c r="G55" i="4"/>
  <c r="I55" i="4"/>
  <c r="K55" i="4"/>
  <c r="M55" i="4"/>
  <c r="O55" i="4"/>
  <c r="BS55" i="4"/>
  <c r="BU55" i="4"/>
  <c r="AV53" i="4"/>
  <c r="AV51" i="4"/>
  <c r="BL51" i="4"/>
  <c r="AF51" i="4"/>
  <c r="CD51" i="4"/>
  <c r="BC49" i="4"/>
  <c r="BE49" i="4"/>
  <c r="BG49" i="4"/>
  <c r="BI49" i="4"/>
  <c r="BL49" i="4"/>
  <c r="AI49" i="4"/>
  <c r="AK49" i="4"/>
  <c r="AV49" i="4"/>
  <c r="W49" i="4"/>
  <c r="Y49" i="4"/>
  <c r="AA49" i="4"/>
  <c r="AC49" i="4"/>
  <c r="AE49" i="4"/>
  <c r="AF49" i="4"/>
  <c r="BO49" i="4"/>
  <c r="BQ49" i="4"/>
  <c r="CB49" i="4"/>
  <c r="AX6" i="4"/>
  <c r="BB6" i="4"/>
  <c r="BD6" i="4"/>
  <c r="BH6" i="4"/>
  <c r="BJ6" i="4"/>
  <c r="AH6" i="4"/>
  <c r="AJ6" i="4"/>
  <c r="AL6" i="4"/>
  <c r="AN6" i="4"/>
  <c r="AV6" i="4"/>
  <c r="R6" i="4"/>
  <c r="V6" i="4"/>
  <c r="AB6" i="4"/>
  <c r="AD6" i="4"/>
  <c r="AF6" i="4"/>
  <c r="F6" i="4"/>
  <c r="D6" i="4"/>
  <c r="H6" i="4"/>
  <c r="J6" i="4"/>
  <c r="P6" i="4"/>
  <c r="BP6" i="4"/>
  <c r="BR6" i="4"/>
  <c r="BT6" i="4"/>
  <c r="BV6" i="4"/>
  <c r="CB6" i="4"/>
  <c r="AZ24" i="4"/>
  <c r="BB24" i="4"/>
  <c r="BD24" i="4"/>
  <c r="BF24" i="4"/>
  <c r="BH24" i="4"/>
  <c r="BL24" i="4"/>
  <c r="AZ18" i="4"/>
  <c r="AX18" i="4"/>
  <c r="BD18" i="4"/>
  <c r="BF18" i="4"/>
  <c r="BJ18" i="4"/>
  <c r="BL18" i="4"/>
  <c r="AN24" i="4"/>
  <c r="AN12" i="4"/>
  <c r="Z44" i="4"/>
  <c r="T44" i="4"/>
  <c r="AF44" i="4"/>
  <c r="AZ69" i="4"/>
  <c r="BF69" i="4"/>
  <c r="AR69" i="4"/>
  <c r="AT69" i="4"/>
  <c r="T69" i="4"/>
  <c r="Z69" i="4"/>
  <c r="L69" i="4"/>
  <c r="N69" i="4"/>
  <c r="P69" i="4"/>
  <c r="AX67" i="4"/>
  <c r="BB67" i="4"/>
  <c r="BD67" i="4"/>
  <c r="BH67" i="4"/>
  <c r="BJ67" i="4"/>
  <c r="BL67" i="4"/>
  <c r="AH67" i="4"/>
  <c r="AJ67" i="4"/>
  <c r="AL67" i="4"/>
  <c r="AN67" i="4"/>
  <c r="AP67" i="4"/>
  <c r="R67" i="4"/>
  <c r="V67" i="4"/>
  <c r="X67" i="4"/>
  <c r="AB67" i="4"/>
  <c r="AD67" i="4"/>
  <c r="F67" i="4"/>
  <c r="H67" i="4"/>
  <c r="J67" i="4"/>
  <c r="BN67" i="4"/>
  <c r="BP67" i="4"/>
  <c r="BR67" i="4"/>
  <c r="BT67" i="4"/>
  <c r="BV67" i="4"/>
  <c r="CB67" i="4"/>
  <c r="AX64" i="4"/>
  <c r="AZ64" i="4"/>
  <c r="BB64" i="4"/>
  <c r="BD64" i="4"/>
  <c r="BF64" i="4"/>
  <c r="AH64" i="4"/>
  <c r="AJ64" i="4"/>
  <c r="AL64" i="4"/>
  <c r="AN64" i="4"/>
  <c r="AP64" i="4"/>
  <c r="R64" i="4"/>
  <c r="T64" i="4"/>
  <c r="V64" i="4"/>
  <c r="X64" i="4"/>
  <c r="Z64" i="4"/>
  <c r="AF64" i="4"/>
  <c r="F64" i="4"/>
  <c r="H64" i="4"/>
  <c r="J64" i="4"/>
  <c r="BN64" i="4"/>
  <c r="BP64" i="4"/>
  <c r="BR64" i="4"/>
  <c r="BT64" i="4"/>
  <c r="AX62" i="4"/>
  <c r="AZ62" i="4"/>
  <c r="BB62" i="4"/>
  <c r="BD62" i="4"/>
  <c r="BF62" i="4"/>
  <c r="AH62" i="4"/>
  <c r="AJ62" i="4"/>
  <c r="AL62" i="4"/>
  <c r="AR62" i="4"/>
  <c r="AT62" i="4"/>
  <c r="R62" i="4"/>
  <c r="T62" i="4"/>
  <c r="V62" i="4"/>
  <c r="X62" i="4"/>
  <c r="Z62" i="4"/>
  <c r="F62" i="4"/>
  <c r="B62" i="4"/>
  <c r="D62" i="4"/>
  <c r="H62" i="4"/>
  <c r="J62" i="4"/>
  <c r="P62" i="4"/>
  <c r="BN62" i="4"/>
  <c r="BP62" i="4"/>
  <c r="BR62" i="4"/>
  <c r="BT62" i="4"/>
  <c r="BV62" i="4"/>
  <c r="CB62" i="4"/>
  <c r="AX60" i="4"/>
  <c r="AZ60" i="4"/>
  <c r="BB60" i="4"/>
  <c r="BD60" i="4"/>
  <c r="BF60" i="4"/>
  <c r="AH60" i="4"/>
  <c r="AJ60" i="4"/>
  <c r="AL60" i="4"/>
  <c r="AN60" i="4"/>
  <c r="AP60" i="4"/>
  <c r="R60" i="4"/>
  <c r="T60" i="4"/>
  <c r="V60" i="4"/>
  <c r="AB60" i="4"/>
  <c r="AD60" i="4"/>
  <c r="AF60" i="4"/>
  <c r="F60" i="4"/>
  <c r="H60" i="4"/>
  <c r="L60" i="4"/>
  <c r="N60" i="4"/>
  <c r="BN60" i="4"/>
  <c r="BP60" i="4"/>
  <c r="BR60" i="4"/>
  <c r="BT60" i="4"/>
  <c r="AX58" i="4"/>
  <c r="AZ58" i="4"/>
  <c r="BB58" i="4"/>
  <c r="BH58" i="4"/>
  <c r="BJ58" i="4"/>
  <c r="AH58" i="4"/>
  <c r="AJ58" i="4"/>
  <c r="AL58" i="4"/>
  <c r="AN58" i="4"/>
  <c r="AP58" i="4"/>
  <c r="AV58" i="4"/>
  <c r="R58" i="4"/>
  <c r="T58" i="4"/>
  <c r="V58" i="4"/>
  <c r="X58" i="4"/>
  <c r="Z58" i="4"/>
  <c r="L58" i="4"/>
  <c r="N58" i="4"/>
  <c r="BN58" i="4"/>
  <c r="BP58" i="4"/>
  <c r="AX46" i="4"/>
  <c r="AZ46" i="4"/>
  <c r="BB46" i="4"/>
  <c r="BD46" i="4"/>
  <c r="BF46" i="4"/>
  <c r="AH46" i="4"/>
  <c r="AJ46" i="4"/>
  <c r="AL46" i="4"/>
  <c r="AN46" i="4"/>
  <c r="AP46" i="4"/>
  <c r="R46" i="4"/>
  <c r="T46" i="4"/>
  <c r="V46" i="4"/>
  <c r="X46" i="4"/>
  <c r="Z46" i="4"/>
  <c r="F46" i="4"/>
  <c r="H46" i="4"/>
  <c r="J46" i="4"/>
  <c r="BN46" i="4"/>
  <c r="BP46" i="4"/>
  <c r="BR46" i="4"/>
  <c r="BT46" i="4"/>
  <c r="BV46" i="4"/>
  <c r="CB46" i="4"/>
  <c r="AX44" i="4"/>
  <c r="BB44" i="4"/>
  <c r="BD44" i="4"/>
  <c r="BH44" i="4"/>
  <c r="BJ44" i="4"/>
  <c r="BL44" i="4"/>
  <c r="AV44" i="4"/>
  <c r="F44" i="4"/>
  <c r="L44" i="4"/>
  <c r="N44" i="4"/>
  <c r="BN44" i="4"/>
  <c r="BP44" i="4"/>
  <c r="BR44" i="4"/>
  <c r="CD44" i="4"/>
  <c r="AX42" i="4"/>
  <c r="BB42" i="4"/>
  <c r="BD42" i="4"/>
  <c r="BH42" i="4"/>
  <c r="BJ42" i="4"/>
  <c r="AH42" i="4"/>
  <c r="AJ42" i="4"/>
  <c r="AL42" i="4"/>
  <c r="AN42" i="4"/>
  <c r="AP42" i="4"/>
  <c r="R42" i="4"/>
  <c r="V42" i="4"/>
  <c r="X42" i="4"/>
  <c r="AB42" i="4"/>
  <c r="AD42" i="4"/>
  <c r="AF42" i="4"/>
  <c r="F42" i="4"/>
  <c r="H42" i="4"/>
  <c r="J42" i="4"/>
  <c r="B42" i="4"/>
  <c r="D42" i="4"/>
  <c r="P42" i="4"/>
  <c r="BN42" i="4"/>
  <c r="BP42" i="4"/>
  <c r="BR42" i="4"/>
  <c r="BT42" i="4"/>
  <c r="BV42" i="4"/>
  <c r="CB42" i="4"/>
  <c r="BH39" i="4"/>
  <c r="BJ39" i="4"/>
  <c r="BL39" i="4"/>
  <c r="AR39" i="4"/>
  <c r="AT39" i="4"/>
  <c r="AB39" i="4"/>
  <c r="AD39" i="4"/>
  <c r="L39" i="4"/>
  <c r="N39" i="4"/>
  <c r="P39" i="4"/>
  <c r="BH37" i="4"/>
  <c r="BJ37" i="4"/>
  <c r="BL37" i="4"/>
  <c r="AR37" i="4"/>
  <c r="AT37" i="4"/>
  <c r="AV37" i="4"/>
  <c r="AB37" i="4"/>
  <c r="AD37" i="4"/>
  <c r="AF37" i="4"/>
  <c r="L37" i="4"/>
  <c r="N37" i="4"/>
  <c r="BH35" i="4"/>
  <c r="BJ35" i="4"/>
  <c r="BL35" i="4"/>
  <c r="AR35" i="4"/>
  <c r="AT35" i="4"/>
  <c r="AB35" i="4"/>
  <c r="AD35" i="4"/>
  <c r="L35" i="4"/>
  <c r="N35" i="4"/>
  <c r="P35" i="4"/>
  <c r="AZ32" i="4"/>
  <c r="BB32" i="4"/>
  <c r="BD32" i="4"/>
  <c r="BF32" i="4"/>
  <c r="BH32" i="4"/>
  <c r="BL32" i="4"/>
  <c r="AH32" i="4"/>
  <c r="AL32" i="4"/>
  <c r="AP32" i="4"/>
  <c r="AR32" i="4"/>
  <c r="AT32" i="4"/>
  <c r="AV32" i="4"/>
  <c r="R32" i="4"/>
  <c r="T32" i="4"/>
  <c r="V32" i="4"/>
  <c r="X32" i="4"/>
  <c r="Z32" i="4"/>
  <c r="AF32" i="4"/>
  <c r="F32" i="4"/>
  <c r="J32" i="4"/>
  <c r="L32" i="4"/>
  <c r="BN32" i="4"/>
  <c r="BR32" i="4"/>
  <c r="BV32" i="4"/>
  <c r="BX32" i="4"/>
  <c r="CB32" i="4"/>
  <c r="CD32" i="4"/>
  <c r="AZ30" i="4"/>
  <c r="BB30" i="4"/>
  <c r="BD30" i="4"/>
  <c r="BF30" i="4"/>
  <c r="BL30" i="4"/>
  <c r="AH30" i="4"/>
  <c r="AN30" i="4"/>
  <c r="AP30" i="4"/>
  <c r="AR30" i="4"/>
  <c r="R30" i="4"/>
  <c r="T30" i="4"/>
  <c r="V30" i="4"/>
  <c r="AB30" i="4"/>
  <c r="AD30" i="4"/>
  <c r="AF30" i="4"/>
  <c r="F30" i="4"/>
  <c r="H30" i="4"/>
  <c r="D30" i="4"/>
  <c r="L30" i="4"/>
  <c r="N30" i="4"/>
  <c r="P30" i="4"/>
  <c r="BP30" i="4"/>
  <c r="BR30" i="4"/>
  <c r="BT30" i="4"/>
  <c r="AX28" i="4"/>
  <c r="BB28" i="4"/>
  <c r="BD28" i="4"/>
  <c r="BH28" i="4"/>
  <c r="BJ28" i="4"/>
  <c r="AH28" i="4"/>
  <c r="AJ28" i="4"/>
  <c r="AL28" i="4"/>
  <c r="AP28" i="4"/>
  <c r="V28" i="4"/>
  <c r="Z28" i="4"/>
  <c r="AB28" i="4"/>
  <c r="AD28" i="4"/>
  <c r="AF28" i="4"/>
  <c r="H28" i="4"/>
  <c r="J28" i="4"/>
  <c r="P28" i="4"/>
  <c r="BT28" i="4"/>
  <c r="BV28" i="4"/>
  <c r="CB28" i="4"/>
  <c r="AZ26" i="4"/>
  <c r="BB26" i="4"/>
  <c r="BF26" i="4"/>
  <c r="BL26" i="4"/>
  <c r="AH26" i="4"/>
  <c r="AN26" i="4"/>
  <c r="AP26" i="4"/>
  <c r="AR26" i="4"/>
  <c r="AT26" i="4"/>
  <c r="AV26" i="4"/>
  <c r="T26" i="4"/>
  <c r="V26" i="4"/>
  <c r="X26" i="4"/>
  <c r="Z26" i="4"/>
  <c r="J26" i="4"/>
  <c r="L26" i="4"/>
  <c r="BN26" i="4"/>
  <c r="BP26" i="4"/>
  <c r="BV26" i="4"/>
  <c r="BX26" i="4"/>
  <c r="CB26" i="4"/>
  <c r="AJ24" i="4"/>
  <c r="AL24" i="4"/>
  <c r="AR24" i="4"/>
  <c r="AT24" i="4"/>
  <c r="R24" i="4"/>
  <c r="T24" i="4"/>
  <c r="V24" i="4"/>
  <c r="X24" i="4"/>
  <c r="Z24" i="4"/>
  <c r="AF24" i="4"/>
  <c r="F24" i="4"/>
  <c r="H24" i="4"/>
  <c r="J24" i="4"/>
  <c r="BN24" i="4"/>
  <c r="BP24" i="4"/>
  <c r="BR24" i="4"/>
  <c r="BT24" i="4"/>
  <c r="AX22" i="4"/>
  <c r="AZ22" i="4"/>
  <c r="BB22" i="4"/>
  <c r="BD22" i="4"/>
  <c r="BF22" i="4"/>
  <c r="AH22" i="4"/>
  <c r="AJ22" i="4"/>
  <c r="AL22" i="4"/>
  <c r="AP22" i="4"/>
  <c r="AR22" i="4"/>
  <c r="R22" i="4"/>
  <c r="T22" i="4"/>
  <c r="V22" i="4"/>
  <c r="X22" i="4"/>
  <c r="Z22" i="4"/>
  <c r="F22" i="4"/>
  <c r="H22" i="4"/>
  <c r="J22" i="4"/>
  <c r="L22" i="4"/>
  <c r="N22" i="4"/>
  <c r="BN22" i="4"/>
  <c r="BR22" i="4"/>
  <c r="BT22" i="4"/>
  <c r="BV22" i="4"/>
  <c r="BX22" i="4"/>
  <c r="BZ22" i="4"/>
  <c r="CB22" i="4"/>
  <c r="AX20" i="4"/>
  <c r="BB20" i="4"/>
  <c r="BD20" i="4"/>
  <c r="BJ20" i="4"/>
  <c r="AH20" i="4"/>
  <c r="AL20" i="4"/>
  <c r="AN20" i="4"/>
  <c r="AP20" i="4"/>
  <c r="R20" i="4"/>
  <c r="T20" i="4"/>
  <c r="V20" i="4"/>
  <c r="AB20" i="4"/>
  <c r="AD20" i="4"/>
  <c r="H20" i="4"/>
  <c r="J20" i="4"/>
  <c r="BN20" i="4"/>
  <c r="BP20" i="4"/>
  <c r="BT20" i="4"/>
  <c r="AH18" i="4"/>
  <c r="AJ18" i="4"/>
  <c r="AN18" i="4"/>
  <c r="AP18" i="4"/>
  <c r="AV18" i="4"/>
  <c r="R18" i="4"/>
  <c r="V18" i="4"/>
  <c r="X18" i="4"/>
  <c r="Z18" i="4"/>
  <c r="AB18" i="4"/>
  <c r="AD18" i="4"/>
  <c r="F18" i="4"/>
  <c r="B18" i="4"/>
  <c r="D18" i="4"/>
  <c r="J18" i="4"/>
  <c r="P18" i="4"/>
  <c r="BN18" i="4"/>
  <c r="BP18" i="4"/>
  <c r="BR18" i="4"/>
  <c r="BV18" i="4"/>
  <c r="CB18" i="4"/>
  <c r="AX16" i="4"/>
  <c r="BB16" i="4"/>
  <c r="BF16" i="4"/>
  <c r="BH16" i="4"/>
  <c r="BJ16" i="4"/>
  <c r="AJ16" i="4"/>
  <c r="AL16" i="4"/>
  <c r="AN16" i="4"/>
  <c r="AP16" i="4"/>
  <c r="AV16" i="4"/>
  <c r="R16" i="4"/>
  <c r="V16" i="4"/>
  <c r="X16" i="4"/>
  <c r="Z16" i="4"/>
  <c r="AB16" i="4"/>
  <c r="AD16" i="4"/>
  <c r="AF16" i="4"/>
  <c r="F16" i="4"/>
  <c r="H16" i="4"/>
  <c r="N16" i="4"/>
  <c r="BN16" i="4"/>
  <c r="BP16" i="4"/>
  <c r="BR16" i="4"/>
  <c r="BT16" i="4"/>
  <c r="BZ16" i="4"/>
  <c r="CB16" i="4"/>
  <c r="AX14" i="4"/>
  <c r="AZ14" i="4"/>
  <c r="BB14" i="4"/>
  <c r="BD14" i="4"/>
  <c r="BH14" i="4"/>
  <c r="BJ14" i="4"/>
  <c r="BL14" i="4"/>
  <c r="AH14" i="4"/>
  <c r="AJ14" i="4"/>
  <c r="AL14" i="4"/>
  <c r="AT14" i="4"/>
  <c r="T14" i="4"/>
  <c r="V14" i="4"/>
  <c r="X14" i="4"/>
  <c r="AF14" i="4"/>
  <c r="H14" i="4"/>
  <c r="J14" i="4"/>
  <c r="N14" i="4"/>
  <c r="D14" i="4"/>
  <c r="P14" i="4"/>
  <c r="BP14" i="4"/>
  <c r="BT14" i="4"/>
  <c r="AH12" i="4"/>
  <c r="AJ12" i="4"/>
  <c r="AR12" i="4"/>
  <c r="AT12" i="4"/>
  <c r="AV12" i="4"/>
  <c r="AX12" i="4"/>
  <c r="AZ12" i="4"/>
  <c r="BB12" i="4"/>
  <c r="BF12" i="4"/>
  <c r="BL12" i="4"/>
  <c r="R12" i="4"/>
  <c r="T12" i="4"/>
  <c r="V12" i="4"/>
  <c r="X12" i="4"/>
  <c r="Z12" i="4"/>
  <c r="AF12" i="4"/>
  <c r="F12" i="4"/>
  <c r="H12" i="4"/>
  <c r="L12" i="4"/>
  <c r="N12" i="4"/>
  <c r="BN12" i="4"/>
  <c r="BR12" i="4"/>
  <c r="BT12" i="4"/>
  <c r="CD12" i="4"/>
  <c r="BX12" i="4"/>
  <c r="BZ12" i="4"/>
  <c r="AX8" i="4"/>
  <c r="AZ8" i="4"/>
  <c r="BB8" i="4"/>
  <c r="BF8" i="4"/>
  <c r="BL8" i="4"/>
  <c r="AJ8" i="4"/>
  <c r="AL8" i="4"/>
  <c r="AN8" i="4"/>
  <c r="AP8" i="4"/>
  <c r="AT8" i="4"/>
  <c r="AV8" i="4"/>
  <c r="T8" i="4"/>
  <c r="V8" i="4"/>
  <c r="X8" i="4"/>
  <c r="Z8" i="4"/>
  <c r="AF8" i="4"/>
  <c r="F8" i="4"/>
  <c r="L8" i="4"/>
  <c r="N8" i="4"/>
  <c r="BN8" i="4"/>
  <c r="BP8" i="4"/>
  <c r="BR8" i="4"/>
  <c r="BX8" i="4"/>
  <c r="BZ8" i="4"/>
  <c r="CB8" i="4"/>
  <c r="CB10" i="4"/>
  <c r="BV14" i="4"/>
  <c r="BZ14" i="4"/>
  <c r="BV20" i="4"/>
  <c r="BV24" i="4"/>
  <c r="BX30" i="4"/>
  <c r="BZ30" i="4"/>
  <c r="BX35" i="4"/>
  <c r="BZ35" i="4"/>
  <c r="CB35" i="4"/>
  <c r="BX37" i="4"/>
  <c r="BZ37" i="4"/>
  <c r="CB37" i="4"/>
  <c r="BX39" i="4"/>
  <c r="BZ39" i="4"/>
  <c r="CB39" i="4"/>
  <c r="BX44" i="4"/>
  <c r="BZ44" i="4"/>
  <c r="CB51" i="4"/>
  <c r="CB53" i="4"/>
  <c r="BW55" i="4"/>
  <c r="BY55" i="4"/>
  <c r="CA55" i="4"/>
  <c r="CB55" i="4"/>
  <c r="BX58" i="4"/>
  <c r="BZ58" i="4"/>
  <c r="BX60" i="4"/>
  <c r="BZ60" i="4"/>
  <c r="BV64" i="4"/>
  <c r="BX69" i="4"/>
  <c r="BZ69" i="4"/>
  <c r="BL10" i="4"/>
  <c r="AV10" i="4"/>
  <c r="AF10" i="4"/>
  <c r="B8" i="4"/>
  <c r="D8" i="4"/>
  <c r="B12" i="4"/>
  <c r="P12" i="4"/>
  <c r="B16" i="4"/>
  <c r="D16" i="4"/>
  <c r="B20" i="4"/>
  <c r="D20" i="4"/>
  <c r="P20" i="4"/>
  <c r="B22" i="4"/>
  <c r="B24" i="4"/>
  <c r="D24" i="4"/>
  <c r="P24" i="4"/>
  <c r="B26" i="4"/>
  <c r="D26" i="4"/>
  <c r="B32" i="4"/>
  <c r="P32" i="4"/>
  <c r="B44" i="4"/>
  <c r="D44" i="4"/>
  <c r="P44" i="4"/>
  <c r="B46" i="4"/>
  <c r="D46" i="4"/>
  <c r="C49" i="4"/>
  <c r="E49" i="4"/>
  <c r="P49" i="4"/>
  <c r="B58" i="4"/>
  <c r="D58" i="4"/>
  <c r="P58" i="4"/>
  <c r="B60" i="4"/>
  <c r="D60" i="4"/>
  <c r="B64" i="4"/>
  <c r="D64" i="4"/>
  <c r="P64" i="4"/>
  <c r="B67" i="4"/>
  <c r="D67" i="4"/>
  <c r="P67" i="4"/>
  <c r="P10" i="4"/>
  <c r="P51" i="4"/>
  <c r="P53" i="4"/>
  <c r="AF20" i="4"/>
  <c r="BL69" i="4"/>
  <c r="P37" i="4"/>
  <c r="CB69" i="4"/>
  <c r="CD53" i="4"/>
  <c r="AV35" i="4"/>
  <c r="AF69" i="4"/>
  <c r="CB14" i="4"/>
  <c r="AF58" i="4"/>
  <c r="CB24" i="4"/>
  <c r="P26" i="4"/>
  <c r="P60" i="4"/>
  <c r="CD49" i="4"/>
  <c r="P46" i="4"/>
  <c r="P55" i="4"/>
  <c r="AF35" i="4"/>
  <c r="AF67" i="4"/>
  <c r="CB20" i="4"/>
  <c r="CB30" i="4"/>
  <c r="CB44" i="4"/>
  <c r="CB58" i="4"/>
  <c r="CB64" i="4"/>
  <c r="AV60" i="4"/>
  <c r="BL6" i="4"/>
  <c r="BL42" i="4"/>
  <c r="AV46" i="4"/>
  <c r="BL62" i="4"/>
  <c r="AV69" i="4"/>
  <c r="CD69" i="4"/>
  <c r="AV55" i="4"/>
  <c r="CD55" i="4"/>
  <c r="AV64" i="4"/>
  <c r="AV24" i="4"/>
  <c r="CD24" i="4"/>
  <c r="AV39" i="4"/>
  <c r="BL58" i="4"/>
  <c r="CD58" i="4"/>
  <c r="AV20" i="4"/>
  <c r="CD6" i="4"/>
  <c r="CD8" i="4"/>
  <c r="P22" i="4"/>
  <c r="CD35" i="4"/>
  <c r="CD37" i="4"/>
  <c r="BL46" i="4"/>
  <c r="CB60" i="4"/>
  <c r="AV67" i="4"/>
  <c r="CD67" i="4"/>
  <c r="BL28" i="4"/>
  <c r="AV14" i="4"/>
  <c r="CD14" i="4"/>
  <c r="P8" i="4"/>
  <c r="CB12" i="4"/>
  <c r="CB71" i="4"/>
  <c r="BL16" i="4"/>
  <c r="AF22" i="4"/>
  <c r="P16" i="4"/>
  <c r="AV22" i="4"/>
  <c r="AV28" i="4"/>
  <c r="AV30" i="4"/>
  <c r="AV42" i="4"/>
  <c r="AV62" i="4"/>
  <c r="AV71" i="4"/>
  <c r="BL20" i="4"/>
  <c r="CD20" i="4"/>
  <c r="AF26" i="4"/>
  <c r="CD26" i="4"/>
  <c r="CD30" i="4"/>
  <c r="AF39" i="4"/>
  <c r="CD39" i="4"/>
  <c r="AF46" i="4"/>
  <c r="AF62" i="4"/>
  <c r="BL64" i="4"/>
  <c r="CD64" i="4"/>
  <c r="AF18" i="4"/>
  <c r="AF71" i="4"/>
  <c r="BL22" i="4"/>
  <c r="CD22" i="4"/>
  <c r="CD42" i="4"/>
  <c r="BL60" i="4"/>
  <c r="CD60" i="4"/>
  <c r="CD62" i="4"/>
  <c r="P71" i="4"/>
  <c r="CD28" i="4"/>
  <c r="CD18" i="4"/>
  <c r="CD16" i="4"/>
  <c r="BL71" i="4"/>
  <c r="CD46" i="4"/>
  <c r="CD71" i="4"/>
  <c r="CD75" i="4"/>
  <c r="CU121" i="17" l="1"/>
  <c r="CQ127" i="17"/>
  <c r="CR25" i="17"/>
  <c r="Q99" i="17"/>
  <c r="Q66" i="17"/>
  <c r="CO108" i="17"/>
  <c r="BJ9" i="17"/>
  <c r="AU11" i="17"/>
  <c r="BJ11" i="17"/>
  <c r="Q18" i="17"/>
  <c r="AF11" i="17"/>
  <c r="Q27" i="17"/>
  <c r="Q29" i="17"/>
  <c r="Q51" i="17"/>
  <c r="Q53" i="17"/>
  <c r="Q73" i="17"/>
  <c r="Q104" i="17"/>
  <c r="Q62" i="17"/>
  <c r="Q16" i="17"/>
  <c r="Q31" i="17"/>
  <c r="Q75" i="17"/>
  <c r="CU122" i="17"/>
  <c r="Q77" i="17"/>
  <c r="Q102" i="17"/>
  <c r="Q64" i="17"/>
  <c r="Q71" i="17"/>
  <c r="Q9" i="17"/>
  <c r="CN9" i="17"/>
  <c r="Q57" i="17"/>
  <c r="CO109" i="17"/>
  <c r="Q37" i="17"/>
  <c r="Q55" i="17"/>
  <c r="Q97" i="17"/>
  <c r="CR92" i="17"/>
  <c r="CQ1" i="17"/>
  <c r="Q14" i="17"/>
  <c r="Q20" i="17"/>
  <c r="BY11" i="17"/>
  <c r="AF9" i="17"/>
  <c r="AU9" i="17"/>
  <c r="BY9" i="17"/>
  <c r="Q69" i="17"/>
  <c r="CN11" i="17"/>
  <c r="Q35" i="17"/>
  <c r="Q43" i="17"/>
  <c r="Q45" i="17"/>
  <c r="Q47" i="17"/>
  <c r="Q33" i="17"/>
  <c r="Q49" i="17"/>
  <c r="Q60" i="17"/>
  <c r="CO107" i="17"/>
  <c r="CR94" i="17"/>
  <c r="CQ2" i="17"/>
  <c r="CO29" i="17" l="1"/>
  <c r="CR29" i="17" s="1"/>
  <c r="CO14" i="17"/>
  <c r="CR14" i="17" s="1"/>
  <c r="CO45" i="17"/>
  <c r="CR45" i="17" s="1"/>
  <c r="CO60" i="17"/>
  <c r="CR60" i="17" s="1"/>
  <c r="CO53" i="17"/>
  <c r="CR53" i="17" s="1"/>
  <c r="CO69" i="17"/>
  <c r="CR69" i="17" s="1"/>
  <c r="CO16" i="17"/>
  <c r="CR16" i="17" s="1"/>
  <c r="CO37" i="17"/>
  <c r="CR37" i="17" s="1"/>
  <c r="CO80" i="17"/>
  <c r="CR80" i="17" s="1"/>
  <c r="CO77" i="17"/>
  <c r="CR77" i="17" s="1"/>
  <c r="CO88" i="17"/>
  <c r="CR88" i="17" s="1"/>
  <c r="CO100" i="17"/>
  <c r="CR99" i="17" s="1"/>
  <c r="CO98" i="17"/>
  <c r="CR97" i="17" s="1"/>
  <c r="CN112" i="17"/>
  <c r="CO86" i="17"/>
  <c r="CR86" i="17" s="1"/>
  <c r="CO82" i="17"/>
  <c r="CR82" i="17" s="1"/>
  <c r="AF112" i="17"/>
  <c r="CO27" i="17"/>
  <c r="CR27" i="17" s="1"/>
  <c r="BJ111" i="17"/>
  <c r="CO35" i="17"/>
  <c r="CR35" i="17" s="1"/>
  <c r="CO9" i="17"/>
  <c r="CR9" i="17" s="1"/>
  <c r="CO31" i="17"/>
  <c r="CR31" i="17" s="1"/>
  <c r="AU112" i="17"/>
  <c r="CO75" i="17"/>
  <c r="CR75" i="17" s="1"/>
  <c r="CO73" i="17"/>
  <c r="CR73" i="17" s="1"/>
  <c r="CO84" i="17"/>
  <c r="CR84" i="17" s="1"/>
  <c r="CO51" i="17"/>
  <c r="CR51" i="17" s="1"/>
  <c r="CO18" i="17"/>
  <c r="CR18" i="17" s="1"/>
  <c r="CO71" i="17"/>
  <c r="CR71" i="17" s="1"/>
  <c r="CO64" i="17"/>
  <c r="CR64" i="17" s="1"/>
  <c r="CN111" i="17"/>
  <c r="CO66" i="17"/>
  <c r="CR66" i="17" s="1"/>
  <c r="CO90" i="17"/>
  <c r="CR90" i="17" s="1"/>
  <c r="Q112" i="17"/>
  <c r="CO57" i="17"/>
  <c r="CR57" i="17" s="1"/>
  <c r="AU111" i="17"/>
  <c r="CO43" i="17"/>
  <c r="CR43" i="17" s="1"/>
  <c r="CO62" i="17"/>
  <c r="CR62" i="17" s="1"/>
  <c r="CO103" i="17"/>
  <c r="CR102" i="17" s="1"/>
  <c r="BY112" i="17"/>
  <c r="CO49" i="17"/>
  <c r="CR49" i="17" s="1"/>
  <c r="CO55" i="17"/>
  <c r="CR55" i="17" s="1"/>
  <c r="CO20" i="17"/>
  <c r="CR20" i="17" s="1"/>
  <c r="CO105" i="17"/>
  <c r="CR104" i="17" s="1"/>
  <c r="AF111" i="17"/>
  <c r="BY111" i="17"/>
  <c r="CO33" i="17"/>
  <c r="CR33" i="17" s="1"/>
  <c r="CO47" i="17"/>
  <c r="CR47" i="17" s="1"/>
  <c r="CO112" i="17" l="1"/>
  <c r="CQ112" i="17" s="1"/>
  <c r="CQ121" i="17" s="1"/>
  <c r="CS120" i="17" s="1"/>
  <c r="CU120" i="17" s="1"/>
  <c r="CS127" i="17" s="1"/>
  <c r="Q11" i="17"/>
  <c r="CO11" i="17" s="1"/>
  <c r="CR11" i="17" s="1"/>
  <c r="Q111" i="17" l="1"/>
  <c r="CO111" i="17" s="1"/>
  <c r="CO116" i="17" s="1"/>
  <c r="CQ116" i="17" s="1"/>
  <c r="CQ111" i="17" l="1"/>
  <c r="CQ120" i="17" s="1"/>
  <c r="CS119" i="17" s="1"/>
  <c r="CU119" i="17" s="1"/>
  <c r="CS124" i="17" s="1"/>
</calcChain>
</file>

<file path=xl/sharedStrings.xml><?xml version="1.0" encoding="utf-8"?>
<sst xmlns="http://schemas.openxmlformats.org/spreadsheetml/2006/main" count="386" uniqueCount="121">
  <si>
    <t>LUNDI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</si>
  <si>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</si>
  <si>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</si>
  <si>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</si>
  <si>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</si>
  <si>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</si>
  <si>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</si>
  <si>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Cuisine</t>
  </si>
  <si>
    <t>OUHAMED Yesmila</t>
  </si>
  <si>
    <t>JEUDI</t>
  </si>
  <si>
    <t>VENDREDI</t>
  </si>
  <si>
    <t>SAMEDI</t>
  </si>
  <si>
    <t>DIMANCHE</t>
  </si>
  <si>
    <t>Garde Direction</t>
  </si>
  <si>
    <t>Garde R.U.</t>
  </si>
  <si>
    <t>TOTAL SEMAINE</t>
  </si>
  <si>
    <t>TOTAL mois de 22 plages 167,2h</t>
  </si>
  <si>
    <t>Equipe Educative</t>
  </si>
  <si>
    <t>MINELLA Letizia</t>
  </si>
  <si>
    <t>Educ 1</t>
  </si>
  <si>
    <t>VANDEN HOUDEN Jessyca</t>
  </si>
  <si>
    <t>Férié</t>
  </si>
  <si>
    <t>Educ 2</t>
  </si>
  <si>
    <t>KOURAOS Irena</t>
  </si>
  <si>
    <t>HERZET Nathalie</t>
  </si>
  <si>
    <t>Educ 3</t>
  </si>
  <si>
    <t>BENIT Véronique</t>
  </si>
  <si>
    <t>Educ 4</t>
  </si>
  <si>
    <t>COSTALONGA Lisa</t>
  </si>
  <si>
    <t>Educ 5</t>
  </si>
  <si>
    <r>
      <t>BOLEN Yves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(27h/sem)</t>
    </r>
  </si>
  <si>
    <t>Educ 6</t>
  </si>
  <si>
    <t>GLINEUR Audrey</t>
  </si>
  <si>
    <t>Educ 7</t>
  </si>
  <si>
    <t>GODAUX Viorica</t>
  </si>
  <si>
    <t>Educ 8</t>
  </si>
  <si>
    <t>SPELEERS Justine</t>
  </si>
  <si>
    <t>Educ 9</t>
  </si>
  <si>
    <t>MOREELS Kevin</t>
  </si>
  <si>
    <t>Educ 10</t>
  </si>
  <si>
    <t>MARCHESE Gaelle</t>
  </si>
  <si>
    <t>Educ 11</t>
  </si>
  <si>
    <t>MOULART Marine</t>
  </si>
  <si>
    <t>Educ 12</t>
  </si>
  <si>
    <t>MONCOUSIN Quentin</t>
  </si>
  <si>
    <t>Educ 13</t>
  </si>
  <si>
    <t>ETUDIANTS EDUC</t>
  </si>
  <si>
    <t>FALCONI Fiona</t>
  </si>
  <si>
    <t>Etudiant 1</t>
  </si>
  <si>
    <t>Etudiant 2</t>
  </si>
  <si>
    <t>EL HANKOURI Oimaya</t>
  </si>
  <si>
    <t>Etudiant 3</t>
  </si>
  <si>
    <t>MEDICAL / PARAMEDICAL</t>
  </si>
  <si>
    <t>TOUZAYNI Naïma</t>
  </si>
  <si>
    <t xml:space="preserve"> -</t>
  </si>
  <si>
    <t>Infirmière</t>
  </si>
  <si>
    <t>BIONDO Maria</t>
  </si>
  <si>
    <t>PIANINI Déborah</t>
  </si>
  <si>
    <t>Ergothérapeute</t>
  </si>
  <si>
    <t>NUIT</t>
  </si>
  <si>
    <t>ARNOULD Brieux</t>
  </si>
  <si>
    <t>Veilleur 1</t>
  </si>
  <si>
    <t xml:space="preserve">BEAUTRY Stéphanie </t>
  </si>
  <si>
    <t>Veilleur 2</t>
  </si>
  <si>
    <t>LEROY Aurore</t>
  </si>
  <si>
    <t>rec Férié</t>
  </si>
  <si>
    <t>Veilleur 3</t>
  </si>
  <si>
    <t>AIELLO Mélanie</t>
  </si>
  <si>
    <t>Veilleur 4</t>
  </si>
  <si>
    <t>Ouvrier / ENTRETIEN</t>
  </si>
  <si>
    <t>KARKO Marie-Jeanne</t>
  </si>
  <si>
    <t>UFITAKA YOGA Jeanne</t>
  </si>
  <si>
    <t>BOUSHABA Houria</t>
  </si>
  <si>
    <t>MATHOT Didier</t>
  </si>
  <si>
    <t>PALASCINO Tina</t>
  </si>
  <si>
    <t>Sous total</t>
  </si>
  <si>
    <t>Direction et sous direction</t>
  </si>
  <si>
    <t>sous réserve de prolongation</t>
  </si>
  <si>
    <t>fin CDD le 14/11/2017</t>
  </si>
  <si>
    <t>TOTAL PlAGES</t>
  </si>
  <si>
    <t>Différence mensuelle</t>
  </si>
  <si>
    <t>ACTIVITÉS</t>
  </si>
  <si>
    <t>HÉBERGEMENT</t>
  </si>
  <si>
    <t>Sous total éducatif</t>
  </si>
  <si>
    <t>Sous total non-éducatif</t>
  </si>
  <si>
    <t>TOTAL HEURES MENSUEL</t>
  </si>
  <si>
    <t>Hours</t>
  </si>
  <si>
    <t>ETP min.</t>
  </si>
  <si>
    <t xml:space="preserve">GARDES </t>
  </si>
  <si>
    <t>Heures complètes du mois</t>
  </si>
  <si>
    <t>Occ. Nb.</t>
  </si>
  <si>
    <t>Adj. occ. nb.</t>
  </si>
  <si>
    <t>Occ. abs.</t>
  </si>
  <si>
    <t xml:space="preserve">Min. F-T. eq. </t>
  </si>
  <si>
    <t>Non-edu. F-T eq. Ind.</t>
  </si>
  <si>
    <t>Edu. F-T eq. ind.</t>
  </si>
  <si>
    <t>F-T
eq. Ind.</t>
  </si>
  <si>
    <t>F-T 
eq.</t>
  </si>
  <si>
    <t>u</t>
  </si>
  <si>
    <t>VA</t>
  </si>
  <si>
    <t>VAS</t>
  </si>
  <si>
    <t>VJ</t>
  </si>
  <si>
    <t>F</t>
  </si>
  <si>
    <t>RF</t>
  </si>
  <si>
    <t>SV</t>
  </si>
  <si>
    <t>RSV</t>
  </si>
  <si>
    <t>CM</t>
  </si>
  <si>
    <t>ML</t>
  </si>
  <si>
    <t>CP</t>
  </si>
  <si>
    <t>VSS</t>
  </si>
  <si>
    <t>Horaire 19 heures</t>
  </si>
  <si>
    <t>Régime</t>
  </si>
  <si>
    <t>|VA|VAS|VJ|F|RF|</t>
  </si>
  <si>
    <t>IMPACT HORAIRE</t>
  </si>
  <si>
    <t>HORAIRE</t>
  </si>
  <si>
    <t>CODE</t>
  </si>
  <si>
    <t>Éducateur 3</t>
  </si>
  <si>
    <t>Éducateur 4</t>
  </si>
  <si>
    <t>Dates</t>
  </si>
  <si>
    <t>STEELSON</t>
  </si>
  <si>
    <t>BABOUTZ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</si>
</sst>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5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i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4"/>
      <name val="Calibri"/>
      <family val="2"/>
      <scheme val="minor"/>
    </font>
    <font>
      <u/>
      <sz val="10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color rgb="FF7030A0"/>
      <name val="Calibri"/>
      <family val="2"/>
      <scheme val="minor"/>
    </font>
    <font>
      <sz val="13"/>
      <color rgb="FFF2E1FF"/>
      <name val="Calibri"/>
      <family val="2"/>
      <scheme val="minor"/>
    </font>
    <font>
      <i/>
      <sz val="13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85FF"/>
        <bgColor indexed="64"/>
      </patternFill>
    </fill>
    <fill>
      <patternFill patternType="solid">
        <fgColor rgb="FF0096FF"/>
        <bgColor indexed="64"/>
      </patternFill>
    </fill>
    <fill>
      <patternFill patternType="solid">
        <fgColor rgb="FF00FB9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8AD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D8FF"/>
        <bgColor indexed="64"/>
      </patternFill>
    </fill>
    <fill>
      <patternFill patternType="solid">
        <fgColor rgb="FFF2E1FF"/>
        <bgColor indexed="64"/>
      </patternFill>
    </fill>
  </fills>
  <borders count="8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auto="1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thin">
        <color auto="1"/>
      </right>
      <top/>
      <bottom style="dash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auto="1"/>
      </top>
      <bottom/>
      <diagonal/>
    </border>
    <border>
      <left style="dashed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/>
      <top style="thick">
        <color rgb="FF00CC00"/>
      </top>
      <bottom/>
      <diagonal/>
    </border>
    <border>
      <left/>
      <right style="dashed">
        <color indexed="64"/>
      </right>
      <top style="thick">
        <color rgb="FF00CC00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rgb="FF00CC00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 style="thick">
        <color rgb="FF00CC00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auto="1"/>
      </left>
      <right style="thin">
        <color indexed="64"/>
      </right>
      <top style="thin">
        <color rgb="FF000000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auto="1"/>
      </right>
      <top style="dashed">
        <color indexed="64"/>
      </top>
      <bottom style="thin">
        <color indexed="64"/>
      </bottom>
      <diagonal/>
    </border>
  </borders>
  <cellStyleXfs count="15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37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5" borderId="1" xfId="0" applyFont="1" applyFill="1" applyBorder="1" applyAlignment="1">
      <alignment vertical="center"/>
    </xf>
    <xf numFmtId="17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17" fontId="9" fillId="3" borderId="1" xfId="0" applyNumberFormat="1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17" fontId="9" fillId="4" borderId="1" xfId="0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vertical="center"/>
    </xf>
    <xf numFmtId="17" fontId="9" fillId="5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2" fontId="12" fillId="6" borderId="1" xfId="0" applyNumberFormat="1" applyFont="1" applyFill="1" applyBorder="1" applyAlignment="1">
      <alignment horizontal="center" vertical="center"/>
    </xf>
    <xf numFmtId="2" fontId="11" fillId="6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/>
    </xf>
    <xf numFmtId="2" fontId="11" fillId="12" borderId="1" xfId="0" applyNumberFormat="1" applyFont="1" applyFill="1" applyBorder="1" applyAlignment="1">
      <alignment horizontal="center" vertical="center"/>
    </xf>
    <xf numFmtId="2" fontId="11" fillId="11" borderId="1" xfId="0" applyNumberFormat="1" applyFont="1" applyFill="1" applyBorder="1" applyAlignment="1">
      <alignment horizontal="center" vertical="center"/>
    </xf>
    <xf numFmtId="2" fontId="12" fillId="11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vertical="center"/>
    </xf>
    <xf numFmtId="2" fontId="12" fillId="12" borderId="1" xfId="0" applyNumberFormat="1" applyFont="1" applyFill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/>
    <xf numFmtId="2" fontId="13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0" fillId="11" borderId="0" xfId="0" applyFont="1" applyFill="1" applyAlignment="1">
      <alignment horizontal="left" vertical="center"/>
    </xf>
    <xf numFmtId="0" fontId="7" fillId="10" borderId="3" xfId="0" applyFont="1" applyFill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vertical="center"/>
    </xf>
    <xf numFmtId="0" fontId="7" fillId="10" borderId="11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vertical="center"/>
    </xf>
    <xf numFmtId="2" fontId="12" fillId="0" borderId="14" xfId="0" applyNumberFormat="1" applyFont="1" applyBorder="1" applyAlignment="1">
      <alignment vertical="center"/>
    </xf>
    <xf numFmtId="17" fontId="7" fillId="0" borderId="16" xfId="0" applyNumberFormat="1" applyFont="1" applyBorder="1" applyAlignment="1">
      <alignment horizontal="left" vertical="center"/>
    </xf>
    <xf numFmtId="0" fontId="8" fillId="0" borderId="17" xfId="0" applyFont="1" applyBorder="1" applyAlignment="1">
      <alignment vertical="center"/>
    </xf>
    <xf numFmtId="0" fontId="16" fillId="0" borderId="17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8" fillId="8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16" fillId="9" borderId="17" xfId="0" applyFont="1" applyFill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16" fillId="10" borderId="17" xfId="0" applyFont="1" applyFill="1" applyBorder="1" applyAlignment="1">
      <alignment horizontal="left" vertical="center"/>
    </xf>
    <xf numFmtId="0" fontId="14" fillId="0" borderId="17" xfId="0" applyFont="1" applyBorder="1" applyAlignment="1">
      <alignment vertical="center"/>
    </xf>
    <xf numFmtId="0" fontId="14" fillId="0" borderId="18" xfId="0" applyFont="1" applyBorder="1" applyAlignment="1">
      <alignment horizontal="left" vertical="center"/>
    </xf>
    <xf numFmtId="2" fontId="11" fillId="0" borderId="13" xfId="0" applyNumberFormat="1" applyFont="1" applyBorder="1" applyAlignment="1">
      <alignment vertical="center"/>
    </xf>
    <xf numFmtId="2" fontId="11" fillId="0" borderId="15" xfId="0" applyNumberFormat="1" applyFont="1" applyBorder="1" applyAlignment="1">
      <alignment vertical="center"/>
    </xf>
    <xf numFmtId="2" fontId="13" fillId="0" borderId="12" xfId="0" applyNumberFormat="1" applyFont="1" applyBorder="1" applyAlignment="1">
      <alignment vertical="center"/>
    </xf>
    <xf numFmtId="2" fontId="13" fillId="0" borderId="14" xfId="0" applyNumberFormat="1" applyFont="1" applyBorder="1" applyAlignment="1">
      <alignment vertical="center"/>
    </xf>
    <xf numFmtId="2" fontId="11" fillId="0" borderId="14" xfId="0" applyNumberFormat="1" applyFont="1" applyBorder="1" applyAlignment="1">
      <alignment vertical="center"/>
    </xf>
    <xf numFmtId="2" fontId="11" fillId="0" borderId="14" xfId="0" applyNumberFormat="1" applyFont="1" applyBorder="1"/>
    <xf numFmtId="2" fontId="12" fillId="0" borderId="11" xfId="0" applyNumberFormat="1" applyFont="1" applyBorder="1" applyAlignment="1">
      <alignment vertical="center"/>
    </xf>
    <xf numFmtId="2" fontId="12" fillId="0" borderId="13" xfId="0" applyNumberFormat="1" applyFont="1" applyBorder="1" applyAlignment="1">
      <alignment vertical="center"/>
    </xf>
    <xf numFmtId="2" fontId="13" fillId="0" borderId="13" xfId="0" applyNumberFormat="1" applyFont="1" applyBorder="1" applyAlignment="1">
      <alignment horizontal="center" vertical="center"/>
    </xf>
    <xf numFmtId="2" fontId="13" fillId="0" borderId="14" xfId="0" applyNumberFormat="1" applyFont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2" fontId="12" fillId="0" borderId="2" xfId="0" applyNumberFormat="1" applyFont="1" applyBorder="1" applyAlignment="1">
      <alignment vertical="center"/>
    </xf>
    <xf numFmtId="2" fontId="12" fillId="0" borderId="27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17" fontId="9" fillId="0" borderId="1" xfId="0" applyNumberFormat="1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17" fontId="7" fillId="0" borderId="20" xfId="0" applyNumberFormat="1" applyFont="1" applyBorder="1" applyAlignment="1">
      <alignment horizontal="left" vertical="center"/>
    </xf>
    <xf numFmtId="0" fontId="16" fillId="10" borderId="9" xfId="0" applyFont="1" applyFill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4" fillId="0" borderId="28" xfId="0" applyFont="1" applyBorder="1" applyAlignment="1">
      <alignment horizontal="left" vertical="center"/>
    </xf>
    <xf numFmtId="2" fontId="12" fillId="0" borderId="15" xfId="0" applyNumberFormat="1" applyFont="1" applyBorder="1" applyAlignment="1">
      <alignment vertical="center"/>
    </xf>
    <xf numFmtId="2" fontId="11" fillId="0" borderId="11" xfId="0" applyNumberFormat="1" applyFont="1" applyBorder="1" applyAlignment="1">
      <alignment horizontal="center"/>
    </xf>
    <xf numFmtId="2" fontId="11" fillId="0" borderId="13" xfId="0" applyNumberFormat="1" applyFont="1" applyBorder="1"/>
    <xf numFmtId="0" fontId="24" fillId="0" borderId="9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2" fontId="27" fillId="11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2" fontId="29" fillId="0" borderId="2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8" fillId="0" borderId="9" xfId="0" applyFont="1" applyBorder="1" applyAlignment="1">
      <alignment vertical="center"/>
    </xf>
    <xf numFmtId="2" fontId="11" fillId="0" borderId="11" xfId="0" applyNumberFormat="1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9" fillId="3" borderId="12" xfId="0" applyFont="1" applyFill="1" applyBorder="1" applyAlignment="1">
      <alignment vertical="center"/>
    </xf>
    <xf numFmtId="0" fontId="9" fillId="3" borderId="11" xfId="0" applyFont="1" applyFill="1" applyBorder="1" applyAlignment="1">
      <alignment vertical="center"/>
    </xf>
    <xf numFmtId="2" fontId="15" fillId="13" borderId="1" xfId="0" applyNumberFormat="1" applyFont="1" applyFill="1" applyBorder="1" applyAlignment="1">
      <alignment horizontal="center" vertical="center"/>
    </xf>
    <xf numFmtId="2" fontId="15" fillId="13" borderId="12" xfId="0" applyNumberFormat="1" applyFont="1" applyFill="1" applyBorder="1" applyAlignment="1">
      <alignment horizontal="center" vertical="center"/>
    </xf>
    <xf numFmtId="2" fontId="11" fillId="12" borderId="11" xfId="0" applyNumberFormat="1" applyFont="1" applyFill="1" applyBorder="1" applyAlignment="1">
      <alignment horizontal="center" vertical="center"/>
    </xf>
    <xf numFmtId="2" fontId="11" fillId="12" borderId="3" xfId="0" applyNumberFormat="1" applyFont="1" applyFill="1" applyBorder="1" applyAlignment="1">
      <alignment horizontal="center" vertical="center"/>
    </xf>
    <xf numFmtId="2" fontId="15" fillId="13" borderId="2" xfId="0" applyNumberFormat="1" applyFont="1" applyFill="1" applyBorder="1" applyAlignment="1">
      <alignment horizontal="center" vertical="center"/>
    </xf>
    <xf numFmtId="2" fontId="11" fillId="11" borderId="11" xfId="0" applyNumberFormat="1" applyFont="1" applyFill="1" applyBorder="1" applyAlignment="1">
      <alignment horizontal="center" vertical="center"/>
    </xf>
    <xf numFmtId="2" fontId="11" fillId="12" borderId="12" xfId="0" applyNumberFormat="1" applyFont="1" applyFill="1" applyBorder="1" applyAlignment="1">
      <alignment horizontal="center" vertical="center"/>
    </xf>
    <xf numFmtId="2" fontId="11" fillId="11" borderId="3" xfId="0" applyNumberFormat="1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2" fontId="12" fillId="11" borderId="11" xfId="0" applyNumberFormat="1" applyFont="1" applyFill="1" applyBorder="1" applyAlignment="1">
      <alignment horizontal="center" vertical="center"/>
    </xf>
    <xf numFmtId="2" fontId="11" fillId="4" borderId="1" xfId="0" applyNumberFormat="1" applyFont="1" applyFill="1" applyBorder="1" applyAlignment="1">
      <alignment horizontal="center" vertical="center"/>
    </xf>
    <xf numFmtId="2" fontId="12" fillId="4" borderId="1" xfId="0" applyNumberFormat="1" applyFont="1" applyFill="1" applyBorder="1" applyAlignment="1">
      <alignment horizontal="center" vertical="center"/>
    </xf>
    <xf numFmtId="2" fontId="12" fillId="11" borderId="3" xfId="0" applyNumberFormat="1" applyFont="1" applyFill="1" applyBorder="1" applyAlignment="1">
      <alignment horizontal="center" vertical="center"/>
    </xf>
    <xf numFmtId="2" fontId="12" fillId="11" borderId="2" xfId="0" applyNumberFormat="1" applyFont="1" applyFill="1" applyBorder="1" applyAlignment="1">
      <alignment horizontal="center" vertical="center"/>
    </xf>
    <xf numFmtId="2" fontId="12" fillId="11" borderId="12" xfId="0" applyNumberFormat="1" applyFont="1" applyFill="1" applyBorder="1" applyAlignment="1">
      <alignment horizontal="center" vertical="center"/>
    </xf>
    <xf numFmtId="2" fontId="11" fillId="11" borderId="2" xfId="0" applyNumberFormat="1" applyFont="1" applyFill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2" fontId="11" fillId="12" borderId="2" xfId="0" applyNumberFormat="1" applyFont="1" applyFill="1" applyBorder="1" applyAlignment="1">
      <alignment horizontal="center" vertical="center"/>
    </xf>
    <xf numFmtId="2" fontId="12" fillId="0" borderId="11" xfId="0" applyNumberFormat="1" applyFont="1" applyBorder="1" applyAlignment="1">
      <alignment horizontal="center" vertical="center"/>
    </xf>
    <xf numFmtId="2" fontId="11" fillId="11" borderId="12" xfId="0" applyNumberFormat="1" applyFont="1" applyFill="1" applyBorder="1" applyAlignment="1">
      <alignment horizontal="center" vertical="center"/>
    </xf>
    <xf numFmtId="2" fontId="21" fillId="11" borderId="1" xfId="0" applyNumberFormat="1" applyFont="1" applyFill="1" applyBorder="1" applyAlignment="1">
      <alignment horizontal="center" vertical="center"/>
    </xf>
    <xf numFmtId="2" fontId="12" fillId="12" borderId="11" xfId="0" applyNumberFormat="1" applyFont="1" applyFill="1" applyBorder="1" applyAlignment="1">
      <alignment horizontal="center" vertical="center"/>
    </xf>
    <xf numFmtId="2" fontId="12" fillId="12" borderId="12" xfId="0" applyNumberFormat="1" applyFont="1" applyFill="1" applyBorder="1" applyAlignment="1">
      <alignment horizontal="center" vertical="center"/>
    </xf>
    <xf numFmtId="2" fontId="15" fillId="13" borderId="11" xfId="0" applyNumberFormat="1" applyFont="1" applyFill="1" applyBorder="1" applyAlignment="1">
      <alignment horizontal="center" vertical="center"/>
    </xf>
    <xf numFmtId="2" fontId="15" fillId="13" borderId="3" xfId="0" applyNumberFormat="1" applyFont="1" applyFill="1" applyBorder="1" applyAlignment="1">
      <alignment horizontal="center" vertical="center"/>
    </xf>
    <xf numFmtId="2" fontId="7" fillId="7" borderId="12" xfId="0" applyNumberFormat="1" applyFont="1" applyFill="1" applyBorder="1" applyAlignment="1">
      <alignment horizontal="center" vertical="center"/>
    </xf>
    <xf numFmtId="2" fontId="7" fillId="7" borderId="11" xfId="0" applyNumberFormat="1" applyFont="1" applyFill="1" applyBorder="1" applyAlignment="1">
      <alignment horizontal="center" vertical="center"/>
    </xf>
    <xf numFmtId="2" fontId="7" fillId="7" borderId="3" xfId="0" applyNumberFormat="1" applyFont="1" applyFill="1" applyBorder="1" applyAlignment="1">
      <alignment horizontal="center" vertical="center"/>
    </xf>
    <xf numFmtId="2" fontId="7" fillId="7" borderId="2" xfId="0" applyNumberFormat="1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8" borderId="12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2" fontId="11" fillId="0" borderId="2" xfId="0" applyNumberFormat="1" applyFont="1" applyBorder="1" applyAlignment="1">
      <alignment vertical="center"/>
    </xf>
    <xf numFmtId="2" fontId="11" fillId="0" borderId="3" xfId="0" applyNumberFormat="1" applyFont="1" applyBorder="1" applyAlignment="1">
      <alignment vertical="center"/>
    </xf>
    <xf numFmtId="0" fontId="7" fillId="14" borderId="0" xfId="0" applyFont="1" applyFill="1" applyAlignment="1">
      <alignment horizontal="left" vertical="center"/>
    </xf>
    <xf numFmtId="0" fontId="7" fillId="15" borderId="0" xfId="0" applyFont="1" applyFill="1" applyAlignment="1">
      <alignment horizontal="left" vertical="center"/>
    </xf>
    <xf numFmtId="2" fontId="12" fillId="0" borderId="2" xfId="0" applyNumberFormat="1" applyFont="1" applyBorder="1" applyAlignment="1">
      <alignment horizontal="center" vertical="center"/>
    </xf>
    <xf numFmtId="2" fontId="12" fillId="0" borderId="3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" fontId="19" fillId="0" borderId="0" xfId="0" applyNumberFormat="1" applyFont="1" applyAlignment="1">
      <alignment horizontal="center" vertical="center" wrapText="1"/>
    </xf>
    <xf numFmtId="2" fontId="10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7" fillId="14" borderId="0" xfId="0" applyFont="1" applyFill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19" borderId="0" xfId="0" applyFont="1" applyFill="1" applyAlignment="1">
      <alignment horizontal="center" vertical="center"/>
    </xf>
    <xf numFmtId="20" fontId="1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7" fillId="11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19" borderId="0" xfId="0" applyFont="1" applyFill="1" applyAlignment="1">
      <alignment horizontal="left" vertical="center"/>
    </xf>
    <xf numFmtId="0" fontId="1" fillId="14" borderId="0" xfId="0" applyFont="1" applyFill="1" applyAlignment="1">
      <alignment horizontal="left" vertical="center"/>
    </xf>
    <xf numFmtId="0" fontId="9" fillId="0" borderId="3" xfId="0" applyFont="1" applyBorder="1" applyAlignment="1">
      <alignment vertical="center"/>
    </xf>
    <xf numFmtId="2" fontId="13" fillId="0" borderId="3" xfId="0" applyNumberFormat="1" applyFont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2" fontId="29" fillId="0" borderId="1" xfId="0" applyNumberFormat="1" applyFont="1" applyBorder="1" applyAlignment="1">
      <alignment horizontal="center" vertical="center"/>
    </xf>
    <xf numFmtId="0" fontId="16" fillId="16" borderId="33" xfId="0" applyFont="1" applyFill="1" applyBorder="1" applyAlignment="1">
      <alignment horizontal="right" vertical="center"/>
    </xf>
    <xf numFmtId="0" fontId="16" fillId="0" borderId="36" xfId="0" applyFont="1" applyBorder="1" applyAlignment="1">
      <alignment vertical="center"/>
    </xf>
    <xf numFmtId="2" fontId="11" fillId="4" borderId="50" xfId="0" applyNumberFormat="1" applyFont="1" applyFill="1" applyBorder="1" applyAlignment="1">
      <alignment vertical="center"/>
    </xf>
    <xf numFmtId="0" fontId="14" fillId="6" borderId="50" xfId="0" applyFont="1" applyFill="1" applyBorder="1" applyAlignment="1">
      <alignment vertical="center"/>
    </xf>
    <xf numFmtId="164" fontId="14" fillId="6" borderId="50" xfId="0" applyNumberFormat="1" applyFont="1" applyFill="1" applyBorder="1" applyAlignment="1">
      <alignment vertical="center"/>
    </xf>
    <xf numFmtId="164" fontId="14" fillId="6" borderId="51" xfId="0" applyNumberFormat="1" applyFont="1" applyFill="1" applyBorder="1" applyAlignment="1">
      <alignment vertical="center"/>
    </xf>
    <xf numFmtId="0" fontId="7" fillId="18" borderId="50" xfId="0" applyFont="1" applyFill="1" applyBorder="1" applyAlignment="1">
      <alignment vertical="center"/>
    </xf>
    <xf numFmtId="0" fontId="7" fillId="5" borderId="50" xfId="0" applyFont="1" applyFill="1" applyBorder="1" applyAlignment="1">
      <alignment vertical="center"/>
    </xf>
    <xf numFmtId="0" fontId="0" fillId="5" borderId="50" xfId="0" applyFill="1" applyBorder="1" applyAlignment="1">
      <alignment vertical="center"/>
    </xf>
    <xf numFmtId="20" fontId="12" fillId="5" borderId="50" xfId="0" applyNumberFormat="1" applyFont="1" applyFill="1" applyBorder="1" applyAlignment="1">
      <alignment vertical="center"/>
    </xf>
    <xf numFmtId="2" fontId="11" fillId="5" borderId="50" xfId="0" applyNumberFormat="1" applyFont="1" applyFill="1" applyBorder="1" applyAlignment="1">
      <alignment vertical="center"/>
    </xf>
    <xf numFmtId="164" fontId="11" fillId="5" borderId="50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0" fillId="0" borderId="0" xfId="0" applyFill="1" applyBorder="1"/>
    <xf numFmtId="0" fontId="34" fillId="0" borderId="0" xfId="0" applyFont="1" applyFill="1" applyBorder="1" applyAlignment="1">
      <alignment vertical="center"/>
    </xf>
    <xf numFmtId="0" fontId="30" fillId="0" borderId="16" xfId="0" applyFont="1" applyBorder="1" applyAlignment="1">
      <alignment horizontal="center" vertical="center"/>
    </xf>
    <xf numFmtId="0" fontId="0" fillId="23" borderId="23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3" borderId="12" xfId="0" applyFill="1" applyBorder="1" applyAlignment="1">
      <alignment horizontal="center" vertical="center"/>
    </xf>
    <xf numFmtId="0" fontId="0" fillId="22" borderId="15" xfId="0" applyFill="1" applyBorder="1" applyAlignment="1">
      <alignment horizontal="center" vertical="center"/>
    </xf>
    <xf numFmtId="0" fontId="7" fillId="23" borderId="23" xfId="0" applyFont="1" applyFill="1" applyBorder="1" applyAlignment="1">
      <alignment horizontal="center" vertical="center"/>
    </xf>
    <xf numFmtId="0" fontId="7" fillId="22" borderId="12" xfId="0" applyFont="1" applyFill="1" applyBorder="1" applyAlignment="1">
      <alignment horizontal="center" vertical="center"/>
    </xf>
    <xf numFmtId="0" fontId="7" fillId="23" borderId="12" xfId="0" applyFont="1" applyFill="1" applyBorder="1" applyAlignment="1">
      <alignment horizontal="center" vertical="center"/>
    </xf>
    <xf numFmtId="0" fontId="7" fillId="22" borderId="15" xfId="0" applyFont="1" applyFill="1" applyBorder="1" applyAlignment="1">
      <alignment horizontal="center" vertical="center"/>
    </xf>
    <xf numFmtId="0" fontId="7" fillId="23" borderId="17" xfId="0" applyFont="1" applyFill="1" applyBorder="1" applyAlignment="1">
      <alignment horizontal="center" vertical="center"/>
    </xf>
    <xf numFmtId="0" fontId="7" fillId="22" borderId="18" xfId="0" applyFont="1" applyFill="1" applyBorder="1" applyAlignment="1">
      <alignment horizontal="center" vertical="center"/>
    </xf>
    <xf numFmtId="0" fontId="33" fillId="25" borderId="58" xfId="0" applyFont="1" applyFill="1" applyBorder="1" applyAlignment="1">
      <alignment horizontal="center" vertical="center"/>
    </xf>
    <xf numFmtId="0" fontId="36" fillId="24" borderId="55" xfId="0" applyFont="1" applyFill="1" applyBorder="1" applyAlignment="1">
      <alignment horizontal="center" vertical="center"/>
    </xf>
    <xf numFmtId="0" fontId="36" fillId="26" borderId="56" xfId="0" applyFont="1" applyFill="1" applyBorder="1" applyAlignment="1">
      <alignment horizontal="center" vertical="center"/>
    </xf>
    <xf numFmtId="0" fontId="33" fillId="24" borderId="18" xfId="0" applyFont="1" applyFill="1" applyBorder="1" applyAlignment="1">
      <alignment horizontal="center" vertical="center"/>
    </xf>
    <xf numFmtId="0" fontId="38" fillId="26" borderId="57" xfId="0" applyFont="1" applyFill="1" applyBorder="1" applyAlignment="1">
      <alignment horizontal="center" vertical="center"/>
    </xf>
    <xf numFmtId="0" fontId="36" fillId="25" borderId="5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5" xfId="0" applyNumberFormat="1" applyFont="1" applyBorder="1" applyAlignment="1">
      <alignment horizontal="center" vertical="center"/>
    </xf>
    <xf numFmtId="164" fontId="7" fillId="0" borderId="29" xfId="0" applyNumberFormat="1" applyFont="1" applyBorder="1" applyAlignment="1">
      <alignment horizontal="center" vertical="center"/>
    </xf>
    <xf numFmtId="164" fontId="7" fillId="0" borderId="30" xfId="0" applyNumberFormat="1" applyFont="1" applyBorder="1" applyAlignment="1">
      <alignment horizontal="center" vertical="center"/>
    </xf>
    <xf numFmtId="164" fontId="10" fillId="0" borderId="24" xfId="0" applyNumberFormat="1" applyFont="1" applyBorder="1" applyAlignment="1">
      <alignment horizontal="center" vertical="center"/>
    </xf>
    <xf numFmtId="164" fontId="10" fillId="0" borderId="6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4" borderId="50" xfId="0" applyNumberFormat="1" applyFont="1" applyFill="1" applyBorder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164" fontId="7" fillId="19" borderId="4" xfId="0" applyNumberFormat="1" applyFont="1" applyFill="1" applyBorder="1" applyAlignment="1">
      <alignment horizontal="center" vertical="center"/>
    </xf>
    <xf numFmtId="164" fontId="7" fillId="14" borderId="4" xfId="0" applyNumberFormat="1" applyFont="1" applyFill="1" applyBorder="1" applyAlignment="1">
      <alignment horizontal="center" vertical="center"/>
    </xf>
    <xf numFmtId="0" fontId="16" fillId="0" borderId="6" xfId="0" applyFont="1" applyBorder="1" applyAlignment="1">
      <alignment horizontal="right" vertical="center"/>
    </xf>
    <xf numFmtId="0" fontId="30" fillId="11" borderId="55" xfId="0" applyFont="1" applyFill="1" applyBorder="1" applyAlignment="1">
      <alignment horizontal="center" vertical="center"/>
    </xf>
    <xf numFmtId="0" fontId="16" fillId="16" borderId="6" xfId="0" applyFont="1" applyFill="1" applyBorder="1" applyAlignment="1">
      <alignment horizontal="right" vertical="center"/>
    </xf>
    <xf numFmtId="0" fontId="16" fillId="16" borderId="30" xfId="0" applyFont="1" applyFill="1" applyBorder="1" applyAlignment="1">
      <alignment horizontal="right" vertical="center"/>
    </xf>
    <xf numFmtId="0" fontId="0" fillId="16" borderId="30" xfId="0" applyFill="1" applyBorder="1" applyAlignment="1">
      <alignment horizontal="right" vertical="center"/>
    </xf>
    <xf numFmtId="0" fontId="16" fillId="16" borderId="40" xfId="0" applyFont="1" applyFill="1" applyBorder="1" applyAlignment="1">
      <alignment horizontal="right" vertical="center"/>
    </xf>
    <xf numFmtId="0" fontId="16" fillId="0" borderId="3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16" borderId="6" xfId="0" applyFill="1" applyBorder="1" applyAlignment="1">
      <alignment horizontal="right" vertical="center"/>
    </xf>
    <xf numFmtId="0" fontId="0" fillId="16" borderId="36" xfId="0" applyFill="1" applyBorder="1" applyAlignment="1">
      <alignment horizontal="right" vertical="center"/>
    </xf>
    <xf numFmtId="0" fontId="0" fillId="16" borderId="4" xfId="0" applyFill="1" applyBorder="1" applyAlignment="1">
      <alignment horizontal="right" vertical="center"/>
    </xf>
    <xf numFmtId="20" fontId="0" fillId="0" borderId="0" xfId="0" applyNumberFormat="1"/>
    <xf numFmtId="20" fontId="12" fillId="5" borderId="0" xfId="0" applyNumberFormat="1" applyFont="1" applyFill="1" applyBorder="1" applyAlignment="1">
      <alignment vertical="center"/>
    </xf>
    <xf numFmtId="164" fontId="7" fillId="5" borderId="0" xfId="0" applyNumberFormat="1" applyFont="1" applyFill="1" applyBorder="1" applyAlignment="1">
      <alignment vertical="center"/>
    </xf>
    <xf numFmtId="164" fontId="7" fillId="18" borderId="0" xfId="0" applyNumberFormat="1" applyFont="1" applyFill="1" applyBorder="1" applyAlignment="1">
      <alignment vertical="center"/>
    </xf>
    <xf numFmtId="164" fontId="14" fillId="6" borderId="0" xfId="0" applyNumberFormat="1" applyFont="1" applyFill="1" applyBorder="1" applyAlignment="1">
      <alignment vertical="center"/>
    </xf>
    <xf numFmtId="164" fontId="10" fillId="4" borderId="65" xfId="0" applyNumberFormat="1" applyFont="1" applyFill="1" applyBorder="1" applyAlignment="1">
      <alignment horizontal="center" vertical="center"/>
    </xf>
    <xf numFmtId="20" fontId="12" fillId="27" borderId="0" xfId="0" applyNumberFormat="1" applyFont="1" applyFill="1" applyAlignment="1">
      <alignment vertical="center"/>
    </xf>
    <xf numFmtId="164" fontId="40" fillId="27" borderId="0" xfId="0" applyNumberFormat="1" applyFont="1" applyFill="1" applyAlignment="1">
      <alignment vertical="center"/>
    </xf>
    <xf numFmtId="164" fontId="40" fillId="28" borderId="0" xfId="0" applyNumberFormat="1" applyFont="1" applyFill="1" applyAlignment="1">
      <alignment vertical="center"/>
    </xf>
    <xf numFmtId="164" fontId="14" fillId="29" borderId="0" xfId="0" applyNumberFormat="1" applyFont="1" applyFill="1" applyAlignment="1">
      <alignment vertical="center"/>
    </xf>
    <xf numFmtId="164" fontId="7" fillId="19" borderId="40" xfId="0" applyNumberFormat="1" applyFont="1" applyFill="1" applyBorder="1" applyAlignment="1">
      <alignment horizontal="center" vertical="center"/>
    </xf>
    <xf numFmtId="164" fontId="7" fillId="14" borderId="40" xfId="0" applyNumberFormat="1" applyFont="1" applyFill="1" applyBorder="1" applyAlignment="1">
      <alignment horizontal="center" vertical="center"/>
    </xf>
    <xf numFmtId="164" fontId="7" fillId="0" borderId="40" xfId="0" applyNumberFormat="1" applyFont="1" applyBorder="1" applyAlignment="1">
      <alignment horizontal="center" vertical="center"/>
    </xf>
    <xf numFmtId="20" fontId="12" fillId="5" borderId="74" xfId="0" applyNumberFormat="1" applyFont="1" applyFill="1" applyBorder="1" applyAlignment="1">
      <alignment vertical="center"/>
    </xf>
    <xf numFmtId="164" fontId="7" fillId="5" borderId="74" xfId="0" applyNumberFormat="1" applyFont="1" applyFill="1" applyBorder="1" applyAlignment="1">
      <alignment vertical="center"/>
    </xf>
    <xf numFmtId="164" fontId="7" fillId="18" borderId="74" xfId="0" applyNumberFormat="1" applyFont="1" applyFill="1" applyBorder="1" applyAlignment="1">
      <alignment vertical="center"/>
    </xf>
    <xf numFmtId="164" fontId="7" fillId="18" borderId="65" xfId="0" applyNumberFormat="1" applyFont="1" applyFill="1" applyBorder="1" applyAlignment="1">
      <alignment vertical="center"/>
    </xf>
    <xf numFmtId="164" fontId="7" fillId="18" borderId="75" xfId="0" applyNumberFormat="1" applyFont="1" applyFill="1" applyBorder="1" applyAlignment="1">
      <alignment vertical="center"/>
    </xf>
    <xf numFmtId="20" fontId="12" fillId="0" borderId="38" xfId="0" applyNumberFormat="1" applyFont="1" applyFill="1" applyBorder="1" applyAlignment="1">
      <alignment horizontal="center" vertical="center"/>
    </xf>
    <xf numFmtId="20" fontId="12" fillId="0" borderId="39" xfId="0" applyNumberFormat="1" applyFont="1" applyFill="1" applyBorder="1" applyAlignment="1">
      <alignment horizontal="center" vertical="center"/>
    </xf>
    <xf numFmtId="164" fontId="11" fillId="5" borderId="51" xfId="0" applyNumberFormat="1" applyFont="1" applyFill="1" applyBorder="1" applyAlignment="1">
      <alignment vertical="center"/>
    </xf>
    <xf numFmtId="0" fontId="16" fillId="0" borderId="4" xfId="0" applyFont="1" applyBorder="1" applyAlignment="1">
      <alignment horizontal="right" vertical="center"/>
    </xf>
    <xf numFmtId="164" fontId="41" fillId="27" borderId="50" xfId="0" applyNumberFormat="1" applyFont="1" applyFill="1" applyBorder="1" applyAlignment="1">
      <alignment vertical="center"/>
    </xf>
    <xf numFmtId="0" fontId="46" fillId="5" borderId="77" xfId="0" applyFont="1" applyFill="1" applyBorder="1" applyAlignment="1">
      <alignment horizontal="center" vertical="center"/>
    </xf>
    <xf numFmtId="0" fontId="47" fillId="5" borderId="54" xfId="0" applyFont="1" applyFill="1" applyBorder="1" applyAlignment="1">
      <alignment horizontal="center" vertical="center"/>
    </xf>
    <xf numFmtId="0" fontId="47" fillId="5" borderId="33" xfId="0" applyFont="1" applyFill="1" applyBorder="1" applyAlignment="1">
      <alignment horizontal="center" vertical="center"/>
    </xf>
    <xf numFmtId="0" fontId="46" fillId="18" borderId="33" xfId="0" applyFont="1" applyFill="1" applyBorder="1" applyAlignment="1">
      <alignment horizontal="center" vertical="center"/>
    </xf>
    <xf numFmtId="0" fontId="46" fillId="6" borderId="33" xfId="0" applyFont="1" applyFill="1" applyBorder="1" applyAlignment="1">
      <alignment horizontal="center" vertical="center"/>
    </xf>
    <xf numFmtId="0" fontId="46" fillId="4" borderId="21" xfId="0" applyFont="1" applyFill="1" applyBorder="1" applyAlignment="1">
      <alignment horizontal="center" vertical="center"/>
    </xf>
    <xf numFmtId="0" fontId="46" fillId="5" borderId="54" xfId="0" applyFont="1" applyFill="1" applyBorder="1" applyAlignment="1">
      <alignment horizontal="center" vertical="center"/>
    </xf>
    <xf numFmtId="0" fontId="48" fillId="16" borderId="44" xfId="0" applyFont="1" applyFill="1" applyBorder="1" applyAlignment="1">
      <alignment horizontal="left" vertical="center"/>
    </xf>
    <xf numFmtId="20" fontId="51" fillId="0" borderId="38" xfId="0" applyNumberFormat="1" applyFont="1" applyFill="1" applyBorder="1" applyAlignment="1">
      <alignment horizontal="center" vertical="center"/>
    </xf>
    <xf numFmtId="20" fontId="51" fillId="0" borderId="39" xfId="0" applyNumberFormat="1" applyFont="1" applyFill="1" applyBorder="1" applyAlignment="1">
      <alignment horizontal="center" vertical="center"/>
    </xf>
    <xf numFmtId="2" fontId="49" fillId="0" borderId="0" xfId="0" applyNumberFormat="1" applyFont="1" applyAlignment="1">
      <alignment horizontal="center" vertical="center"/>
    </xf>
    <xf numFmtId="0" fontId="50" fillId="0" borderId="0" xfId="0" applyFont="1"/>
    <xf numFmtId="20" fontId="51" fillId="0" borderId="63" xfId="0" applyNumberFormat="1" applyFont="1" applyFill="1" applyBorder="1" applyAlignment="1">
      <alignment horizontal="center" vertical="center"/>
    </xf>
    <xf numFmtId="20" fontId="51" fillId="0" borderId="64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" fontId="0" fillId="0" borderId="0" xfId="0" applyNumberFormat="1" applyFont="1" applyFill="1" applyAlignment="1">
      <alignment horizontal="center" vertical="center"/>
    </xf>
    <xf numFmtId="0" fontId="50" fillId="16" borderId="29" xfId="0" applyFont="1" applyFill="1" applyBorder="1" applyAlignment="1">
      <alignment horizontal="center" vertical="center"/>
    </xf>
    <xf numFmtId="0" fontId="0" fillId="16" borderId="30" xfId="0" applyFont="1" applyFill="1" applyBorder="1" applyAlignment="1">
      <alignment horizontal="center" vertical="center"/>
    </xf>
    <xf numFmtId="0" fontId="16" fillId="16" borderId="40" xfId="0" applyFont="1" applyFill="1" applyBorder="1" applyAlignment="1">
      <alignment horizontal="center" vertical="center"/>
    </xf>
    <xf numFmtId="0" fontId="43" fillId="5" borderId="50" xfId="0" applyFont="1" applyFill="1" applyBorder="1" applyAlignment="1">
      <alignment horizontal="center" vertical="center"/>
    </xf>
    <xf numFmtId="0" fontId="50" fillId="16" borderId="40" xfId="0" applyFont="1" applyFill="1" applyBorder="1" applyAlignment="1">
      <alignment horizontal="center" vertical="center"/>
    </xf>
    <xf numFmtId="0" fontId="16" fillId="16" borderId="30" xfId="0" applyFont="1" applyFill="1" applyBorder="1" applyAlignment="1">
      <alignment horizontal="center" vertical="center"/>
    </xf>
    <xf numFmtId="0" fontId="50" fillId="16" borderId="45" xfId="0" applyFont="1" applyFill="1" applyBorder="1" applyAlignment="1">
      <alignment horizontal="center" vertical="center"/>
    </xf>
    <xf numFmtId="0" fontId="16" fillId="16" borderId="7" xfId="0" applyFont="1" applyFill="1" applyBorder="1" applyAlignment="1">
      <alignment horizontal="center" vertical="center"/>
    </xf>
    <xf numFmtId="0" fontId="38" fillId="5" borderId="0" xfId="0" applyFont="1" applyFill="1" applyBorder="1" applyAlignment="1">
      <alignment horizontal="center" vertical="center"/>
    </xf>
    <xf numFmtId="0" fontId="43" fillId="18" borderId="0" xfId="0" applyFont="1" applyFill="1" applyBorder="1" applyAlignment="1">
      <alignment horizontal="center" vertical="center"/>
    </xf>
    <xf numFmtId="0" fontId="0" fillId="16" borderId="7" xfId="0" applyFont="1" applyFill="1" applyBorder="1" applyAlignment="1">
      <alignment horizontal="center" vertical="center"/>
    </xf>
    <xf numFmtId="0" fontId="43" fillId="6" borderId="0" xfId="0" applyFont="1" applyFill="1" applyBorder="1" applyAlignment="1">
      <alignment horizontal="center" vertical="center"/>
    </xf>
    <xf numFmtId="0" fontId="51" fillId="16" borderId="45" xfId="0" applyFont="1" applyFill="1" applyBorder="1" applyAlignment="1">
      <alignment horizontal="center" vertical="center"/>
    </xf>
    <xf numFmtId="0" fontId="16" fillId="16" borderId="45" xfId="0" applyFont="1" applyFill="1" applyBorder="1" applyAlignment="1">
      <alignment horizontal="center" vertical="center"/>
    </xf>
    <xf numFmtId="0" fontId="43" fillId="4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48" fillId="0" borderId="4" xfId="0" applyFont="1" applyBorder="1" applyAlignment="1">
      <alignment horizontal="left" vertical="center"/>
    </xf>
    <xf numFmtId="0" fontId="48" fillId="0" borderId="44" xfId="0" applyFont="1" applyBorder="1" applyAlignment="1">
      <alignment horizontal="left" vertical="center"/>
    </xf>
    <xf numFmtId="0" fontId="48" fillId="16" borderId="0" xfId="0" applyFont="1" applyFill="1" applyBorder="1" applyAlignment="1">
      <alignment horizontal="left" vertical="center"/>
    </xf>
    <xf numFmtId="0" fontId="48" fillId="16" borderId="31" xfId="0" applyFont="1" applyFill="1" applyBorder="1" applyAlignment="1">
      <alignment horizontal="left" vertical="center"/>
    </xf>
    <xf numFmtId="0" fontId="48" fillId="16" borderId="62" xfId="0" applyFont="1" applyFill="1" applyBorder="1" applyAlignment="1">
      <alignment horizontal="left" vertical="center"/>
    </xf>
    <xf numFmtId="0" fontId="48" fillId="16" borderId="37" xfId="0" applyFont="1" applyFill="1" applyBorder="1" applyAlignment="1">
      <alignment horizontal="left" vertical="center"/>
    </xf>
    <xf numFmtId="0" fontId="48" fillId="16" borderId="33" xfId="0" applyFont="1" applyFill="1" applyBorder="1" applyAlignment="1">
      <alignment horizontal="left" vertical="center"/>
    </xf>
    <xf numFmtId="0" fontId="48" fillId="16" borderId="29" xfId="0" applyFont="1" applyFill="1" applyBorder="1" applyAlignment="1">
      <alignment horizontal="left" vertical="center"/>
    </xf>
    <xf numFmtId="0" fontId="48" fillId="16" borderId="29" xfId="0" applyFont="1" applyFill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5" fillId="0" borderId="29" xfId="0" applyFont="1" applyBorder="1" applyAlignment="1">
      <alignment horizontal="left" vertical="center"/>
    </xf>
    <xf numFmtId="0" fontId="48" fillId="0" borderId="4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right" vertical="center"/>
    </xf>
    <xf numFmtId="0" fontId="48" fillId="0" borderId="44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right" vertical="center"/>
    </xf>
    <xf numFmtId="20" fontId="51" fillId="0" borderId="78" xfId="0" applyNumberFormat="1" applyFont="1" applyFill="1" applyBorder="1" applyAlignment="1">
      <alignment horizontal="center" vertical="center"/>
    </xf>
    <xf numFmtId="20" fontId="51" fillId="0" borderId="79" xfId="0" applyNumberFormat="1" applyFont="1" applyFill="1" applyBorder="1" applyAlignment="1">
      <alignment horizontal="center" vertical="center"/>
    </xf>
    <xf numFmtId="20" fontId="51" fillId="0" borderId="80" xfId="0" applyNumberFormat="1" applyFont="1" applyFill="1" applyBorder="1" applyAlignment="1">
      <alignment horizontal="center" vertical="center"/>
    </xf>
    <xf numFmtId="20" fontId="51" fillId="0" borderId="84" xfId="0" applyNumberFormat="1" applyFont="1" applyFill="1" applyBorder="1" applyAlignment="1">
      <alignment horizontal="center" vertical="center"/>
    </xf>
    <xf numFmtId="20" fontId="51" fillId="0" borderId="83" xfId="0" applyNumberFormat="1" applyFont="1" applyFill="1" applyBorder="1" applyAlignment="1">
      <alignment horizontal="center" vertical="center"/>
    </xf>
    <xf numFmtId="20" fontId="51" fillId="0" borderId="82" xfId="0" applyNumberFormat="1" applyFont="1" applyFill="1" applyBorder="1" applyAlignment="1">
      <alignment horizontal="center" vertical="center"/>
    </xf>
    <xf numFmtId="20" fontId="51" fillId="31" borderId="80" xfId="0" applyNumberFormat="1" applyFont="1" applyFill="1" applyBorder="1" applyAlignment="1">
      <alignment horizontal="center" vertical="center"/>
    </xf>
    <xf numFmtId="20" fontId="51" fillId="31" borderId="79" xfId="0" applyNumberFormat="1" applyFont="1" applyFill="1" applyBorder="1" applyAlignment="1">
      <alignment horizontal="center" vertical="center"/>
    </xf>
    <xf numFmtId="20" fontId="51" fillId="31" borderId="82" xfId="0" applyNumberFormat="1" applyFont="1" applyFill="1" applyBorder="1" applyAlignment="1">
      <alignment horizontal="center" vertical="center"/>
    </xf>
    <xf numFmtId="20" fontId="51" fillId="31" borderId="83" xfId="0" applyNumberFormat="1" applyFont="1" applyFill="1" applyBorder="1" applyAlignment="1">
      <alignment horizontal="center" vertical="center"/>
    </xf>
    <xf numFmtId="20" fontId="51" fillId="31" borderId="84" xfId="0" applyNumberFormat="1" applyFont="1" applyFill="1" applyBorder="1" applyAlignment="1">
      <alignment horizontal="center" vertical="center"/>
    </xf>
    <xf numFmtId="20" fontId="12" fillId="31" borderId="38" xfId="0" applyNumberFormat="1" applyFont="1" applyFill="1" applyBorder="1" applyAlignment="1">
      <alignment horizontal="center" vertical="center"/>
    </xf>
    <xf numFmtId="20" fontId="51" fillId="31" borderId="38" xfId="0" applyNumberFormat="1" applyFont="1" applyFill="1" applyBorder="1" applyAlignment="1">
      <alignment horizontal="center" vertical="center"/>
    </xf>
    <xf numFmtId="20" fontId="51" fillId="31" borderId="39" xfId="0" applyNumberFormat="1" applyFont="1" applyFill="1" applyBorder="1" applyAlignment="1">
      <alignment horizontal="center" vertical="center"/>
    </xf>
    <xf numFmtId="20" fontId="51" fillId="0" borderId="67" xfId="0" applyNumberFormat="1" applyFont="1" applyFill="1" applyBorder="1" applyAlignment="1">
      <alignment horizontal="center" vertical="center"/>
    </xf>
    <xf numFmtId="20" fontId="51" fillId="0" borderId="1" xfId="0" applyNumberFormat="1" applyFont="1" applyFill="1" applyBorder="1" applyAlignment="1">
      <alignment horizontal="center" vertical="center"/>
    </xf>
    <xf numFmtId="20" fontId="51" fillId="31" borderId="63" xfId="0" applyNumberFormat="1" applyFont="1" applyFill="1" applyBorder="1" applyAlignment="1">
      <alignment horizontal="center" vertical="center"/>
    </xf>
    <xf numFmtId="20" fontId="51" fillId="31" borderId="64" xfId="0" applyNumberFormat="1" applyFont="1" applyFill="1" applyBorder="1" applyAlignment="1">
      <alignment horizontal="center" vertical="center"/>
    </xf>
    <xf numFmtId="20" fontId="51" fillId="33" borderId="38" xfId="0" applyNumberFormat="1" applyFont="1" applyFill="1" applyBorder="1" applyAlignment="1">
      <alignment horizontal="center" vertical="center"/>
    </xf>
    <xf numFmtId="20" fontId="51" fillId="33" borderId="39" xfId="0" applyNumberFormat="1" applyFont="1" applyFill="1" applyBorder="1" applyAlignment="1">
      <alignment horizontal="center" vertical="center"/>
    </xf>
    <xf numFmtId="20" fontId="51" fillId="33" borderId="48" xfId="0" applyNumberFormat="1" applyFont="1" applyFill="1" applyBorder="1" applyAlignment="1">
      <alignment horizontal="center" vertical="center"/>
    </xf>
    <xf numFmtId="20" fontId="51" fillId="33" borderId="80" xfId="0" applyNumberFormat="1" applyFont="1" applyFill="1" applyBorder="1" applyAlignment="1">
      <alignment horizontal="center" vertical="center"/>
    </xf>
    <xf numFmtId="20" fontId="51" fillId="33" borderId="79" xfId="0" applyNumberFormat="1" applyFont="1" applyFill="1" applyBorder="1" applyAlignment="1">
      <alignment horizontal="center" vertical="center"/>
    </xf>
    <xf numFmtId="20" fontId="51" fillId="33" borderId="81" xfId="0" applyNumberFormat="1" applyFont="1" applyFill="1" applyBorder="1" applyAlignment="1">
      <alignment horizontal="center" vertical="center"/>
    </xf>
    <xf numFmtId="20" fontId="51" fillId="33" borderId="84" xfId="0" applyNumberFormat="1" applyFont="1" applyFill="1" applyBorder="1" applyAlignment="1">
      <alignment horizontal="center" vertical="center"/>
    </xf>
    <xf numFmtId="20" fontId="51" fillId="33" borderId="83" xfId="0" applyNumberFormat="1" applyFont="1" applyFill="1" applyBorder="1" applyAlignment="1">
      <alignment horizontal="center" vertical="center"/>
    </xf>
    <xf numFmtId="20" fontId="51" fillId="33" borderId="85" xfId="0" applyNumberFormat="1" applyFont="1" applyFill="1" applyBorder="1" applyAlignment="1">
      <alignment horizontal="center" vertical="center"/>
    </xf>
    <xf numFmtId="20" fontId="54" fillId="32" borderId="38" xfId="0" applyNumberFormat="1" applyFont="1" applyFill="1" applyBorder="1" applyAlignment="1">
      <alignment horizontal="center" vertical="center"/>
    </xf>
    <xf numFmtId="20" fontId="54" fillId="32" borderId="39" xfId="0" applyNumberFormat="1" applyFont="1" applyFill="1" applyBorder="1" applyAlignment="1">
      <alignment horizontal="center" vertical="center"/>
    </xf>
    <xf numFmtId="20" fontId="54" fillId="32" borderId="48" xfId="0" applyNumberFormat="1" applyFont="1" applyFill="1" applyBorder="1" applyAlignment="1">
      <alignment horizontal="center" vertical="center"/>
    </xf>
    <xf numFmtId="20" fontId="54" fillId="32" borderId="63" xfId="0" applyNumberFormat="1" applyFont="1" applyFill="1" applyBorder="1" applyAlignment="1">
      <alignment horizontal="center" vertical="center"/>
    </xf>
    <xf numFmtId="20" fontId="54" fillId="32" borderId="64" xfId="0" applyNumberFormat="1" applyFont="1" applyFill="1" applyBorder="1" applyAlignment="1">
      <alignment horizontal="center" vertical="center"/>
    </xf>
    <xf numFmtId="20" fontId="54" fillId="32" borderId="69" xfId="0" applyNumberFormat="1" applyFont="1" applyFill="1" applyBorder="1" applyAlignment="1">
      <alignment horizontal="center" vertical="center"/>
    </xf>
    <xf numFmtId="20" fontId="12" fillId="33" borderId="38" xfId="0" applyNumberFormat="1" applyFont="1" applyFill="1" applyBorder="1" applyAlignment="1">
      <alignment horizontal="center" vertical="center"/>
    </xf>
    <xf numFmtId="20" fontId="12" fillId="33" borderId="39" xfId="0" applyNumberFormat="1" applyFont="1" applyFill="1" applyBorder="1" applyAlignment="1">
      <alignment horizontal="center" vertical="center"/>
    </xf>
    <xf numFmtId="20" fontId="12" fillId="33" borderId="48" xfId="0" applyNumberFormat="1" applyFont="1" applyFill="1" applyBorder="1" applyAlignment="1">
      <alignment horizontal="center" vertical="center"/>
    </xf>
    <xf numFmtId="20" fontId="12" fillId="31" borderId="39" xfId="0" applyNumberFormat="1" applyFont="1" applyFill="1" applyBorder="1" applyAlignment="1">
      <alignment horizontal="center" vertical="center"/>
    </xf>
    <xf numFmtId="20" fontId="55" fillId="31" borderId="84" xfId="0" applyNumberFormat="1" applyFont="1" applyFill="1" applyBorder="1" applyAlignment="1">
      <alignment horizontal="center" vertical="center"/>
    </xf>
    <xf numFmtId="20" fontId="12" fillId="0" borderId="38" xfId="0" applyNumberFormat="1" applyFont="1" applyFill="1" applyBorder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20" fontId="12" fillId="31" borderId="38" xfId="0" applyNumberFormat="1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47" fillId="5" borderId="55" xfId="0" applyFont="1" applyFill="1" applyBorder="1" applyAlignment="1">
      <alignment horizontal="center" vertical="center"/>
    </xf>
    <xf numFmtId="16" fontId="7" fillId="0" borderId="8" xfId="0" applyNumberFormat="1" applyFont="1" applyBorder="1" applyAlignment="1">
      <alignment horizontal="left" vertical="center"/>
    </xf>
    <xf numFmtId="16" fontId="7" fillId="0" borderId="23" xfId="0" applyNumberFormat="1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" fontId="7" fillId="0" borderId="22" xfId="0" applyNumberFormat="1" applyFont="1" applyBorder="1" applyAlignment="1">
      <alignment horizontal="left" vertical="center"/>
    </xf>
    <xf numFmtId="2" fontId="13" fillId="0" borderId="9" xfId="0" applyNumberFormat="1" applyFon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2" fontId="10" fillId="0" borderId="12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16" fontId="1" fillId="0" borderId="8" xfId="0" applyNumberFormat="1" applyFont="1" applyBorder="1" applyAlignment="1">
      <alignment horizontal="center" vertical="center" wrapText="1"/>
    </xf>
    <xf numFmtId="16" fontId="1" fillId="0" borderId="23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12" xfId="0" applyNumberFormat="1" applyFont="1" applyBorder="1" applyAlignment="1">
      <alignment horizontal="center" vertical="center" wrapText="1"/>
    </xf>
    <xf numFmtId="16" fontId="19" fillId="0" borderId="3" xfId="0" applyNumberFormat="1" applyFont="1" applyBorder="1" applyAlignment="1">
      <alignment horizontal="center" vertical="center" wrapText="1"/>
    </xf>
    <xf numFmtId="16" fontId="19" fillId="0" borderId="1" xfId="0" applyNumberFormat="1" applyFont="1" applyBorder="1" applyAlignment="1">
      <alignment horizontal="center" vertical="center" wrapText="1"/>
    </xf>
    <xf numFmtId="16" fontId="7" fillId="17" borderId="22" xfId="0" applyNumberFormat="1" applyFont="1" applyFill="1" applyBorder="1" applyAlignment="1">
      <alignment horizontal="left" vertical="center"/>
    </xf>
    <xf numFmtId="16" fontId="7" fillId="17" borderId="8" xfId="0" applyNumberFormat="1" applyFont="1" applyFill="1" applyBorder="1" applyAlignment="1">
      <alignment horizontal="left"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16" fontId="7" fillId="16" borderId="8" xfId="0" applyNumberFormat="1" applyFont="1" applyFill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2" fontId="10" fillId="0" borderId="24" xfId="0" applyNumberFormat="1" applyFont="1" applyBorder="1" applyAlignment="1">
      <alignment horizontal="center" vertical="center"/>
    </xf>
    <xf numFmtId="2" fontId="28" fillId="0" borderId="9" xfId="0" applyNumberFormat="1" applyFont="1" applyBorder="1" applyAlignment="1">
      <alignment horizontal="center" vertical="center"/>
    </xf>
    <xf numFmtId="2" fontId="28" fillId="0" borderId="3" xfId="0" applyNumberFormat="1" applyFont="1" applyBorder="1" applyAlignment="1">
      <alignment horizontal="center" vertical="center"/>
    </xf>
    <xf numFmtId="2" fontId="13" fillId="0" borderId="24" xfId="0" applyNumberFormat="1" applyFont="1" applyBorder="1" applyAlignment="1">
      <alignment horizontal="center" vertical="center"/>
    </xf>
    <xf numFmtId="2" fontId="29" fillId="0" borderId="1" xfId="0" applyNumberFormat="1" applyFont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2" fontId="7" fillId="14" borderId="4" xfId="0" applyNumberFormat="1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2" fontId="14" fillId="14" borderId="0" xfId="0" applyNumberFormat="1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2" fontId="10" fillId="0" borderId="14" xfId="0" applyNumberFormat="1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2" fontId="5" fillId="11" borderId="0" xfId="0" applyNumberFormat="1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7" fillId="6" borderId="8" xfId="0" applyNumberFormat="1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16" fontId="1" fillId="0" borderId="25" xfId="0" applyNumberFormat="1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 wrapText="1"/>
    </xf>
    <xf numFmtId="16" fontId="7" fillId="0" borderId="26" xfId="0" applyNumberFormat="1" applyFont="1" applyBorder="1" applyAlignment="1">
      <alignment horizontal="left" vertical="center"/>
    </xf>
    <xf numFmtId="0" fontId="9" fillId="3" borderId="24" xfId="0" applyFont="1" applyFill="1" applyBorder="1" applyAlignment="1">
      <alignment vertical="center"/>
    </xf>
    <xf numFmtId="2" fontId="7" fillId="14" borderId="5" xfId="0" applyNumberFormat="1" applyFont="1" applyFill="1" applyBorder="1" applyAlignment="1">
      <alignment horizontal="center" vertical="center"/>
    </xf>
    <xf numFmtId="2" fontId="10" fillId="0" borderId="19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16" fontId="7" fillId="16" borderId="23" xfId="0" applyNumberFormat="1" applyFont="1" applyFill="1" applyBorder="1" applyAlignment="1">
      <alignment horizontal="left" vertical="center"/>
    </xf>
    <xf numFmtId="16" fontId="7" fillId="16" borderId="22" xfId="0" applyNumberFormat="1" applyFont="1" applyFill="1" applyBorder="1" applyAlignment="1">
      <alignment horizontal="left" vertical="center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0" fontId="40" fillId="0" borderId="68" xfId="0" applyFont="1" applyBorder="1" applyAlignment="1">
      <alignment horizontal="center" vertical="center"/>
    </xf>
    <xf numFmtId="164" fontId="10" fillId="0" borderId="44" xfId="0" applyNumberFormat="1" applyFont="1" applyBorder="1" applyAlignment="1">
      <alignment horizontal="center" vertical="center"/>
    </xf>
    <xf numFmtId="164" fontId="10" fillId="0" borderId="45" xfId="0" applyNumberFormat="1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164" fontId="10" fillId="0" borderId="5" xfId="0" applyNumberFormat="1" applyFont="1" applyBorder="1" applyAlignment="1">
      <alignment horizontal="center" vertical="center"/>
    </xf>
    <xf numFmtId="164" fontId="10" fillId="0" borderId="6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164" fontId="42" fillId="0" borderId="29" xfId="0" applyNumberFormat="1" applyFont="1" applyBorder="1" applyAlignment="1">
      <alignment horizontal="center" vertical="center"/>
    </xf>
    <xf numFmtId="164" fontId="42" fillId="0" borderId="30" xfId="0" applyNumberFormat="1" applyFont="1" applyBorder="1" applyAlignment="1">
      <alignment horizontal="center" vertical="center"/>
    </xf>
    <xf numFmtId="164" fontId="42" fillId="0" borderId="71" xfId="0" applyNumberFormat="1" applyFont="1" applyBorder="1" applyAlignment="1">
      <alignment horizontal="center" vertical="center"/>
    </xf>
    <xf numFmtId="164" fontId="42" fillId="0" borderId="72" xfId="0" applyNumberFormat="1" applyFont="1" applyBorder="1" applyAlignment="1">
      <alignment horizontal="center" vertical="center"/>
    </xf>
    <xf numFmtId="164" fontId="42" fillId="0" borderId="73" xfId="0" applyNumberFormat="1" applyFont="1" applyBorder="1" applyAlignment="1">
      <alignment horizontal="center" vertical="center"/>
    </xf>
    <xf numFmtId="164" fontId="10" fillId="0" borderId="29" xfId="0" applyNumberFormat="1" applyFont="1" applyBorder="1" applyAlignment="1">
      <alignment horizontal="center" vertical="center"/>
    </xf>
    <xf numFmtId="164" fontId="10" fillId="0" borderId="30" xfId="0" applyNumberFormat="1" applyFont="1" applyBorder="1" applyAlignment="1">
      <alignment horizontal="center" vertical="center"/>
    </xf>
    <xf numFmtId="164" fontId="42" fillId="0" borderId="40" xfId="0" applyNumberFormat="1" applyFont="1" applyBorder="1" applyAlignment="1">
      <alignment horizontal="center" vertical="center"/>
    </xf>
    <xf numFmtId="164" fontId="10" fillId="0" borderId="40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164" fontId="10" fillId="0" borderId="76" xfId="0" applyNumberFormat="1" applyFont="1" applyBorder="1" applyAlignment="1">
      <alignment horizontal="center" vertical="center"/>
    </xf>
    <xf numFmtId="164" fontId="10" fillId="0" borderId="53" xfId="0" applyNumberFormat="1" applyFont="1" applyBorder="1" applyAlignment="1">
      <alignment horizontal="center" vertical="center"/>
    </xf>
    <xf numFmtId="164" fontId="10" fillId="0" borderId="52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7" fillId="0" borderId="29" xfId="0" applyNumberFormat="1" applyFont="1" applyBorder="1" applyAlignment="1">
      <alignment horizontal="center" vertical="center"/>
    </xf>
    <xf numFmtId="164" fontId="7" fillId="0" borderId="30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5" fillId="21" borderId="1" xfId="0" applyFont="1" applyFill="1" applyBorder="1" applyAlignment="1">
      <alignment horizontal="center" vertical="center"/>
    </xf>
    <xf numFmtId="17" fontId="35" fillId="21" borderId="1" xfId="0" applyNumberFormat="1" applyFont="1" applyFill="1" applyBorder="1" applyAlignment="1">
      <alignment horizontal="center" vertical="center"/>
    </xf>
    <xf numFmtId="17" fontId="35" fillId="30" borderId="1" xfId="0" applyNumberFormat="1" applyFont="1" applyFill="1" applyBorder="1" applyAlignment="1">
      <alignment horizontal="center" vertical="center"/>
    </xf>
    <xf numFmtId="0" fontId="35" fillId="30" borderId="1" xfId="0" applyFont="1" applyFill="1" applyBorder="1" applyAlignment="1">
      <alignment horizontal="center" vertical="center"/>
    </xf>
    <xf numFmtId="0" fontId="30" fillId="0" borderId="59" xfId="0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/>
    </xf>
    <xf numFmtId="0" fontId="30" fillId="0" borderId="61" xfId="0" applyFont="1" applyBorder="1" applyAlignment="1">
      <alignment horizontal="center" vertical="center"/>
    </xf>
    <xf numFmtId="0" fontId="31" fillId="23" borderId="22" xfId="0" applyFont="1" applyFill="1" applyBorder="1" applyAlignment="1">
      <alignment horizontal="center" vertical="center" wrapText="1"/>
    </xf>
    <xf numFmtId="0" fontId="31" fillId="23" borderId="11" xfId="0" applyFont="1" applyFill="1" applyBorder="1" applyAlignment="1">
      <alignment horizontal="center" vertical="center" wrapText="1"/>
    </xf>
    <xf numFmtId="0" fontId="32" fillId="22" borderId="11" xfId="0" applyFont="1" applyFill="1" applyBorder="1" applyAlignment="1">
      <alignment horizontal="center" vertical="center" wrapText="1"/>
    </xf>
    <xf numFmtId="0" fontId="32" fillId="22" borderId="11" xfId="0" applyFont="1" applyFill="1" applyBorder="1" applyAlignment="1">
      <alignment horizontal="center" vertical="center"/>
    </xf>
    <xf numFmtId="0" fontId="32" fillId="22" borderId="13" xfId="0" applyFont="1" applyFill="1" applyBorder="1" applyAlignment="1">
      <alignment horizontal="center" vertical="center"/>
    </xf>
    <xf numFmtId="2" fontId="30" fillId="0" borderId="59" xfId="0" applyNumberFormat="1" applyFont="1" applyBorder="1" applyAlignment="1">
      <alignment horizontal="center" vertical="center" wrapText="1"/>
    </xf>
    <xf numFmtId="2" fontId="30" fillId="0" borderId="60" xfId="0" applyNumberFormat="1" applyFont="1" applyBorder="1" applyAlignment="1">
      <alignment horizontal="center" vertical="center"/>
    </xf>
    <xf numFmtId="2" fontId="30" fillId="0" borderId="61" xfId="0" applyNumberFormat="1" applyFont="1" applyBorder="1" applyAlignment="1">
      <alignment horizontal="center" vertical="center"/>
    </xf>
    <xf numFmtId="0" fontId="39" fillId="23" borderId="8" xfId="0" applyFont="1" applyFill="1" applyBorder="1" applyAlignment="1">
      <alignment horizontal="center" vertical="center"/>
    </xf>
    <xf numFmtId="0" fontId="39" fillId="23" borderId="23" xfId="0" applyFont="1" applyFill="1" applyBorder="1" applyAlignment="1">
      <alignment horizontal="center" vertical="center"/>
    </xf>
    <xf numFmtId="0" fontId="39" fillId="23" borderId="1" xfId="0" applyFont="1" applyFill="1" applyBorder="1" applyAlignment="1">
      <alignment horizontal="center" vertical="center"/>
    </xf>
    <xf numFmtId="0" fontId="39" fillId="23" borderId="12" xfId="0" applyFont="1" applyFill="1" applyBorder="1" applyAlignment="1">
      <alignment horizontal="center" vertical="center"/>
    </xf>
    <xf numFmtId="0" fontId="39" fillId="22" borderId="1" xfId="0" applyFont="1" applyFill="1" applyBorder="1" applyAlignment="1">
      <alignment horizontal="center" vertical="center"/>
    </xf>
    <xf numFmtId="0" fontId="39" fillId="22" borderId="12" xfId="0" applyFont="1" applyFill="1" applyBorder="1" applyAlignment="1">
      <alignment horizontal="center" vertical="center"/>
    </xf>
    <xf numFmtId="0" fontId="39" fillId="22" borderId="14" xfId="0" applyFont="1" applyFill="1" applyBorder="1" applyAlignment="1">
      <alignment horizontal="center" vertical="center"/>
    </xf>
    <xf numFmtId="0" fontId="39" fillId="22" borderId="15" xfId="0" applyFont="1" applyFill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164" fontId="10" fillId="4" borderId="50" xfId="0" applyNumberFormat="1" applyFont="1" applyFill="1" applyBorder="1" applyAlignment="1">
      <alignment horizontal="center" vertical="center"/>
    </xf>
    <xf numFmtId="164" fontId="10" fillId="4" borderId="51" xfId="0" applyNumberFormat="1" applyFont="1" applyFill="1" applyBorder="1" applyAlignment="1">
      <alignment horizontal="center" vertical="center"/>
    </xf>
    <xf numFmtId="20" fontId="11" fillId="0" borderId="34" xfId="0" applyNumberFormat="1" applyFont="1" applyBorder="1" applyAlignment="1">
      <alignment horizontal="center" vertical="center"/>
    </xf>
    <xf numFmtId="20" fontId="11" fillId="0" borderId="32" xfId="0" applyNumberFormat="1" applyFont="1" applyBorder="1" applyAlignment="1">
      <alignment horizontal="center" vertical="center"/>
    </xf>
    <xf numFmtId="164" fontId="11" fillId="0" borderId="67" xfId="0" applyNumberFormat="1" applyFont="1" applyFill="1" applyBorder="1" applyAlignment="1">
      <alignment horizontal="center" vertical="center"/>
    </xf>
    <xf numFmtId="164" fontId="11" fillId="0" borderId="38" xfId="0" applyNumberFormat="1" applyFont="1" applyFill="1" applyBorder="1" applyAlignment="1">
      <alignment horizontal="center" vertical="center"/>
    </xf>
    <xf numFmtId="164" fontId="11" fillId="0" borderId="48" xfId="0" applyNumberFormat="1" applyFont="1" applyFill="1" applyBorder="1" applyAlignment="1">
      <alignment horizontal="center" vertical="center"/>
    </xf>
    <xf numFmtId="164" fontId="11" fillId="0" borderId="49" xfId="0" applyNumberFormat="1" applyFont="1" applyFill="1" applyBorder="1" applyAlignment="1">
      <alignment horizontal="center" vertical="center"/>
    </xf>
    <xf numFmtId="164" fontId="11" fillId="0" borderId="41" xfId="0" applyNumberFormat="1" applyFont="1" applyFill="1" applyBorder="1" applyAlignment="1">
      <alignment horizontal="center" vertical="center"/>
    </xf>
    <xf numFmtId="164" fontId="11" fillId="0" borderId="34" xfId="0" applyNumberFormat="1" applyFont="1" applyFill="1" applyBorder="1" applyAlignment="1">
      <alignment horizontal="center" vertical="center"/>
    </xf>
    <xf numFmtId="164" fontId="11" fillId="0" borderId="43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35" fillId="21" borderId="3" xfId="0" applyFont="1" applyFill="1" applyBorder="1" applyAlignment="1">
      <alignment horizontal="center" vertical="center"/>
    </xf>
    <xf numFmtId="164" fontId="11" fillId="0" borderId="6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44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2" fontId="50" fillId="20" borderId="34" xfId="0" applyNumberFormat="1" applyFont="1" applyFill="1" applyBorder="1" applyAlignment="1">
      <alignment horizontal="center" vertical="center"/>
    </xf>
    <xf numFmtId="2" fontId="50" fillId="20" borderId="32" xfId="0" applyNumberFormat="1" applyFont="1" applyFill="1" applyBorder="1" applyAlignment="1">
      <alignment horizontal="center" vertical="center"/>
    </xf>
    <xf numFmtId="20" fontId="11" fillId="0" borderId="46" xfId="0" applyNumberFormat="1" applyFont="1" applyBorder="1" applyAlignment="1">
      <alignment horizontal="center" vertical="center"/>
    </xf>
    <xf numFmtId="20" fontId="11" fillId="0" borderId="47" xfId="0" applyNumberFormat="1" applyFont="1" applyBorder="1" applyAlignment="1">
      <alignment horizontal="center" vertical="center"/>
    </xf>
    <xf numFmtId="2" fontId="50" fillId="20" borderId="41" xfId="0" applyNumberFormat="1" applyFont="1" applyFill="1" applyBorder="1" applyAlignment="1">
      <alignment horizontal="center" vertical="center"/>
    </xf>
    <xf numFmtId="20" fontId="11" fillId="0" borderId="41" xfId="0" applyNumberFormat="1" applyFont="1" applyBorder="1" applyAlignment="1">
      <alignment horizontal="center" vertical="center"/>
    </xf>
    <xf numFmtId="164" fontId="49" fillId="0" borderId="2" xfId="0" applyNumberFormat="1" applyFont="1" applyBorder="1" applyAlignment="1">
      <alignment horizontal="center" vertical="center"/>
    </xf>
    <xf numFmtId="164" fontId="49" fillId="0" borderId="3" xfId="0" applyNumberFormat="1" applyFont="1" applyBorder="1" applyAlignment="1">
      <alignment horizontal="center" vertical="center"/>
    </xf>
    <xf numFmtId="164" fontId="5" fillId="11" borderId="1" xfId="0" applyNumberFormat="1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4" fillId="14" borderId="1" xfId="0" applyNumberFormat="1" applyFont="1" applyFill="1" applyBorder="1" applyAlignment="1">
      <alignment horizontal="center" vertical="center"/>
    </xf>
    <xf numFmtId="164" fontId="14" fillId="19" borderId="1" xfId="0" applyNumberFormat="1" applyFont="1" applyFill="1" applyBorder="1" applyAlignment="1">
      <alignment horizontal="center" vertical="center"/>
    </xf>
    <xf numFmtId="20" fontId="53" fillId="0" borderId="67" xfId="0" applyNumberFormat="1" applyFont="1" applyFill="1" applyBorder="1" applyAlignment="1">
      <alignment horizontal="center" vertical="center"/>
    </xf>
    <xf numFmtId="20" fontId="53" fillId="0" borderId="38" xfId="0" applyNumberFormat="1" applyFont="1" applyFill="1" applyBorder="1" applyAlignment="1">
      <alignment horizontal="center" vertical="center"/>
    </xf>
    <xf numFmtId="20" fontId="11" fillId="0" borderId="70" xfId="0" applyNumberFormat="1" applyFont="1" applyBorder="1" applyAlignment="1">
      <alignment horizontal="center" vertical="center"/>
    </xf>
    <xf numFmtId="164" fontId="49" fillId="0" borderId="6" xfId="0" applyNumberFormat="1" applyFont="1" applyBorder="1" applyAlignment="1">
      <alignment horizontal="center" vertical="center"/>
    </xf>
    <xf numFmtId="164" fontId="49" fillId="0" borderId="7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7" fillId="12" borderId="17" xfId="0" applyFont="1" applyFill="1" applyBorder="1" applyAlignment="1">
      <alignment horizontal="center" vertical="center"/>
    </xf>
    <xf numFmtId="0" fontId="37" fillId="12" borderId="18" xfId="0" applyFont="1" applyFill="1" applyBorder="1" applyAlignment="1">
      <alignment horizontal="center" vertical="center"/>
    </xf>
    <xf numFmtId="0" fontId="36" fillId="12" borderId="16" xfId="0" applyFont="1" applyFill="1" applyBorder="1" applyAlignment="1">
      <alignment horizontal="center" vertical="center"/>
    </xf>
    <xf numFmtId="0" fontId="36" fillId="12" borderId="17" xfId="0" applyFont="1" applyFill="1" applyBorder="1" applyAlignment="1">
      <alignment horizontal="center" vertical="center"/>
    </xf>
    <xf numFmtId="164" fontId="11" fillId="0" borderId="42" xfId="0" applyNumberFormat="1" applyFont="1" applyFill="1" applyBorder="1" applyAlignment="1">
      <alignment horizontal="center" vertical="center"/>
    </xf>
    <xf numFmtId="20" fontId="53" fillId="11" borderId="67" xfId="0" applyNumberFormat="1" applyFont="1" applyFill="1" applyBorder="1" applyAlignment="1">
      <alignment horizontal="center" vertical="center"/>
    </xf>
    <xf numFmtId="20" fontId="53" fillId="11" borderId="38" xfId="0" applyNumberFormat="1" applyFont="1" applyFill="1" applyBorder="1" applyAlignment="1">
      <alignment horizontal="center" vertical="center"/>
    </xf>
    <xf numFmtId="20" fontId="51" fillId="11" borderId="80" xfId="0" applyNumberFormat="1" applyFont="1" applyFill="1" applyBorder="1" applyAlignment="1">
      <alignment horizontal="center" vertical="center"/>
    </xf>
    <xf numFmtId="20" fontId="51" fillId="11" borderId="79" xfId="0" applyNumberFormat="1" applyFont="1" applyFill="1" applyBorder="1" applyAlignment="1">
      <alignment horizontal="center" vertical="center"/>
    </xf>
    <xf numFmtId="20" fontId="51" fillId="6" borderId="38" xfId="0" applyNumberFormat="1" applyFont="1" applyFill="1" applyBorder="1" applyAlignment="1">
      <alignment horizontal="center" vertical="center"/>
    </xf>
    <xf numFmtId="20" fontId="51" fillId="6" borderId="39" xfId="0" applyNumberFormat="1" applyFont="1" applyFill="1" applyBorder="1" applyAlignment="1">
      <alignment horizontal="center" vertical="center"/>
    </xf>
    <xf numFmtId="20" fontId="53" fillId="6" borderId="67" xfId="0" applyNumberFormat="1" applyFont="1" applyFill="1" applyBorder="1" applyAlignment="1">
      <alignment horizontal="center" vertical="center"/>
    </xf>
    <xf numFmtId="20" fontId="53" fillId="6" borderId="38" xfId="0" applyNumberFormat="1" applyFont="1" applyFill="1" applyBorder="1" applyAlignment="1">
      <alignment horizontal="center" vertical="center"/>
    </xf>
    <xf numFmtId="0" fontId="52" fillId="16" borderId="29" xfId="0" applyFont="1" applyFill="1" applyBorder="1" applyAlignment="1">
      <alignment horizontal="center" vertical="center"/>
    </xf>
    <xf numFmtId="0" fontId="52" fillId="16" borderId="40" xfId="0" applyFont="1" applyFill="1" applyBorder="1" applyAlignment="1">
      <alignment horizontal="center" vertical="center"/>
    </xf>
    <xf numFmtId="0" fontId="52" fillId="16" borderId="73" xfId="0" applyFont="1" applyFill="1" applyBorder="1" applyAlignment="1">
      <alignment horizontal="center" vertical="center"/>
    </xf>
    <xf numFmtId="0" fontId="56" fillId="0" borderId="29" xfId="0" applyFont="1" applyFill="1" applyBorder="1" applyAlignment="1">
      <alignment horizontal="center" vertical="center"/>
    </xf>
    <xf numFmtId="0" fontId="56" fillId="0" borderId="40" xfId="0" applyFont="1" applyFill="1" applyBorder="1" applyAlignment="1">
      <alignment horizontal="center" vertical="center"/>
    </xf>
    <xf numFmtId="0" fontId="56" fillId="0" borderId="30" xfId="0" applyFont="1" applyFill="1" applyBorder="1" applyAlignment="1">
      <alignment horizontal="center" vertical="center"/>
    </xf>
  </cellXfs>
  <cellStyles count="155">
    <cellStyle name="Lien hypertexte" xfId="49" builtinId="8" hidden="1"/>
    <cellStyle name="Lien hypertexte" xfId="83" builtinId="8" hidden="1"/>
    <cellStyle name="Lien hypertexte" xfId="63" builtinId="8" hidden="1"/>
    <cellStyle name="Lien hypertexte" xfId="93" builtinId="8" hidden="1"/>
    <cellStyle name="Lien hypertexte" xfId="55" builtinId="8" hidden="1"/>
    <cellStyle name="Lien hypertexte" xfId="53" builtinId="8" hidden="1"/>
    <cellStyle name="Lien hypertexte" xfId="51" builtinId="8" hidden="1"/>
    <cellStyle name="Lien hypertexte" xfId="67" builtinId="8" hidden="1"/>
    <cellStyle name="Lien hypertexte" xfId="101" builtinId="8" hidden="1"/>
    <cellStyle name="Lien hypertexte" xfId="97" builtinId="8" hidden="1"/>
    <cellStyle name="Lien hypertexte" xfId="113" builtinId="8" hidden="1"/>
    <cellStyle name="Lien hypertexte" xfId="151" builtinId="8" hidden="1"/>
    <cellStyle name="Lien hypertexte" xfId="41" builtinId="8" hidden="1"/>
    <cellStyle name="Lien hypertexte" xfId="81" builtinId="8" hidden="1"/>
    <cellStyle name="Lien hypertexte" xfId="47" builtinId="8" hidden="1"/>
    <cellStyle name="Lien hypertexte" xfId="1" builtinId="8" hidden="1"/>
    <cellStyle name="Lien hypertexte" xfId="65" builtinId="8" hidden="1"/>
    <cellStyle name="Lien hypertexte" xfId="73" builtinId="8" hidden="1"/>
    <cellStyle name="Lien hypertexte" xfId="121" builtinId="8" hidden="1"/>
    <cellStyle name="Lien hypertexte" xfId="37" builtinId="8" hidden="1"/>
    <cellStyle name="Lien hypertexte" xfId="137" builtinId="8" hidden="1"/>
    <cellStyle name="Lien hypertexte" xfId="57" builtinId="8" hidden="1"/>
    <cellStyle name="Lien hypertexte" xfId="105" builtinId="8" hidden="1"/>
    <cellStyle name="Lien hypertexte" xfId="21" builtinId="8" hidden="1"/>
    <cellStyle name="Lien hypertexte" xfId="119" builtinId="8" hidden="1"/>
    <cellStyle name="Lien hypertexte" xfId="135" builtinId="8" hidden="1"/>
    <cellStyle name="Lien hypertexte" xfId="59" builtinId="8" hidden="1"/>
    <cellStyle name="Lien hypertexte" xfId="91" builtinId="8" hidden="1"/>
    <cellStyle name="Lien hypertexte" xfId="69" builtinId="8" hidden="1"/>
    <cellStyle name="Lien hypertexte" xfId="99" builtinId="8" hidden="1"/>
    <cellStyle name="Lien hypertexte" xfId="75" builtinId="8" hidden="1"/>
    <cellStyle name="Lien hypertexte" xfId="79" builtinId="8" hidden="1"/>
    <cellStyle name="Lien hypertexte" xfId="109" builtinId="8" hidden="1"/>
    <cellStyle name="Lien hypertexte" xfId="31" builtinId="8" hidden="1"/>
    <cellStyle name="Lien hypertexte" xfId="71" builtinId="8" hidden="1"/>
    <cellStyle name="Lien hypertexte" xfId="129" builtinId="8" hidden="1"/>
    <cellStyle name="Lien hypertexte" xfId="141" builtinId="8" hidden="1"/>
    <cellStyle name="Lien hypertexte" xfId="9" builtinId="8" hidden="1"/>
    <cellStyle name="Lien hypertexte" xfId="107" builtinId="8" hidden="1"/>
    <cellStyle name="Lien hypertexte" xfId="115" builtinId="8" hidden="1"/>
    <cellStyle name="Lien hypertexte" xfId="33" builtinId="8" hidden="1"/>
    <cellStyle name="Lien hypertexte" xfId="89" builtinId="8" hidden="1"/>
    <cellStyle name="Lien hypertexte" xfId="23" builtinId="8" hidden="1"/>
    <cellStyle name="Lien hypertexte" xfId="19" builtinId="8" hidden="1"/>
    <cellStyle name="Lien hypertexte" xfId="35" builtinId="8" hidden="1"/>
    <cellStyle name="Lien hypertexte" xfId="29" builtinId="8" hidden="1"/>
    <cellStyle name="Lien hypertexte" xfId="149" builtinId="8" hidden="1"/>
    <cellStyle name="Lien hypertexte" xfId="85" builtinId="8" hidden="1"/>
    <cellStyle name="Lien hypertexte" xfId="95" builtinId="8" hidden="1"/>
    <cellStyle name="Lien hypertexte" xfId="133" builtinId="8" hidden="1"/>
    <cellStyle name="Lien hypertexte" xfId="61" builtinId="8" hidden="1"/>
    <cellStyle name="Lien hypertexte" xfId="43" builtinId="8" hidden="1"/>
    <cellStyle name="Lien hypertexte" xfId="111" builtinId="8" hidden="1"/>
    <cellStyle name="Lien hypertexte" xfId="143" builtinId="8" hidden="1"/>
    <cellStyle name="Lien hypertexte" xfId="15" builtinId="8" hidden="1"/>
    <cellStyle name="Lien hypertexte" xfId="103" builtinId="8" hidden="1"/>
    <cellStyle name="Lien hypertexte" xfId="3" builtinId="8" hidden="1"/>
    <cellStyle name="Lien hypertexte" xfId="153" builtinId="8" hidden="1"/>
    <cellStyle name="Lien hypertexte" xfId="11" builtinId="8" hidden="1"/>
    <cellStyle name="Lien hypertexte" xfId="139" builtinId="8" hidden="1"/>
    <cellStyle name="Lien hypertexte" xfId="125" builtinId="8" hidden="1"/>
    <cellStyle name="Lien hypertexte" xfId="45" builtinId="8" hidden="1"/>
    <cellStyle name="Lien hypertexte" xfId="147" builtinId="8" hidden="1"/>
    <cellStyle name="Lien hypertexte" xfId="145" builtinId="8" hidden="1"/>
    <cellStyle name="Lien hypertexte" xfId="5" builtinId="8" hidden="1"/>
    <cellStyle name="Lien hypertexte" xfId="117" builtinId="8" hidden="1"/>
    <cellStyle name="Lien hypertexte" xfId="39" builtinId="8" hidden="1"/>
    <cellStyle name="Lien hypertexte" xfId="27" builtinId="8" hidden="1"/>
    <cellStyle name="Lien hypertexte" xfId="13" builtinId="8" hidden="1"/>
    <cellStyle name="Lien hypertexte" xfId="25" builtinId="8" hidden="1"/>
    <cellStyle name="Lien hypertexte" xfId="7" builtinId="8" hidden="1"/>
    <cellStyle name="Lien hypertexte" xfId="127" builtinId="8" hidden="1"/>
    <cellStyle name="Lien hypertexte" xfId="77" builtinId="8" hidden="1"/>
    <cellStyle name="Lien hypertexte" xfId="131" builtinId="8" hidden="1"/>
    <cellStyle name="Lien hypertexte" xfId="123" builtinId="8" hidden="1"/>
    <cellStyle name="Lien hypertexte" xfId="17" builtinId="8" hidden="1"/>
    <cellStyle name="Lien hypertexte" xfId="87" builtinId="8" hidden="1"/>
    <cellStyle name="Lien hypertexte visité" xfId="146" builtinId="9" hidden="1"/>
    <cellStyle name="Lien hypertexte visité" xfId="46" builtinId="9" hidden="1"/>
    <cellStyle name="Lien hypertexte visité" xfId="128" builtinId="9" hidden="1"/>
    <cellStyle name="Lien hypertexte visité" xfId="148" builtinId="9" hidden="1"/>
    <cellStyle name="Lien hypertexte visité" xfId="118" builtinId="9" hidden="1"/>
    <cellStyle name="Lien hypertexte visité" xfId="54" builtinId="9" hidden="1"/>
    <cellStyle name="Lien hypertexte visité" xfId="36" builtinId="9" hidden="1"/>
    <cellStyle name="Lien hypertexte visité" xfId="42" builtinId="9" hidden="1"/>
    <cellStyle name="Lien hypertexte visité" xfId="104" builtinId="9" hidden="1"/>
    <cellStyle name="Lien hypertexte visité" xfId="136" builtinId="9" hidden="1"/>
    <cellStyle name="Lien hypertexte visité" xfId="96" builtinId="9" hidden="1"/>
    <cellStyle name="Lien hypertexte visité" xfId="64" builtinId="9" hidden="1"/>
    <cellStyle name="Lien hypertexte visité" xfId="22" builtinId="9" hidden="1"/>
    <cellStyle name="Lien hypertexte visité" xfId="44" builtinId="9" hidden="1"/>
    <cellStyle name="Lien hypertexte visité" xfId="72" builtinId="9" hidden="1"/>
    <cellStyle name="Lien hypertexte visité" xfId="140" builtinId="9" hidden="1"/>
    <cellStyle name="Lien hypertexte visité" xfId="90" builtinId="9" hidden="1"/>
    <cellStyle name="Lien hypertexte visité" xfId="58" builtinId="9" hidden="1"/>
    <cellStyle name="Lien hypertexte visité" xfId="122" builtinId="9" hidden="1"/>
    <cellStyle name="Lien hypertexte visité" xfId="6" builtinId="9" hidden="1"/>
    <cellStyle name="Lien hypertexte visité" xfId="10" builtinId="9" hidden="1"/>
    <cellStyle name="Lien hypertexte visité" xfId="16" builtinId="9" hidden="1"/>
    <cellStyle name="Lien hypertexte visité" xfId="152" builtinId="9" hidden="1"/>
    <cellStyle name="Lien hypertexte visité" xfId="82" builtinId="9" hidden="1"/>
    <cellStyle name="Lien hypertexte visité" xfId="28" builtinId="9" hidden="1"/>
    <cellStyle name="Lien hypertexte visité" xfId="110" builtinId="9" hidden="1"/>
    <cellStyle name="Lien hypertexte visité" xfId="154" builtinId="9" hidden="1"/>
    <cellStyle name="Lien hypertexte visité" xfId="40" builtinId="9" hidden="1"/>
    <cellStyle name="Lien hypertexte visité" xfId="68" builtinId="9" hidden="1"/>
    <cellStyle name="Lien hypertexte visité" xfId="98" builtinId="9" hidden="1"/>
    <cellStyle name="Lien hypertexte visité" xfId="130" builtinId="9" hidden="1"/>
    <cellStyle name="Lien hypertexte visité" xfId="26" builtinId="9" hidden="1"/>
    <cellStyle name="Lien hypertexte visité" xfId="88" builtinId="9" hidden="1"/>
    <cellStyle name="Lien hypertexte visité" xfId="38" builtinId="9" hidden="1"/>
    <cellStyle name="Lien hypertexte visité" xfId="12" builtinId="9" hidden="1"/>
    <cellStyle name="Lien hypertexte visité" xfId="144" builtinId="9" hidden="1"/>
    <cellStyle name="Lien hypertexte visité" xfId="32" builtinId="9" hidden="1"/>
    <cellStyle name="Lien hypertexte visité" xfId="30" builtinId="9" hidden="1"/>
    <cellStyle name="Lien hypertexte visité" xfId="92" builtinId="9" hidden="1"/>
    <cellStyle name="Lien hypertexte visité" xfId="102" builtinId="9" hidden="1"/>
    <cellStyle name="Lien hypertexte visité" xfId="106" builtinId="9" hidden="1"/>
    <cellStyle name="Lien hypertexte visité" xfId="14" builtinId="9" hidden="1"/>
    <cellStyle name="Lien hypertexte visité" xfId="114" builtinId="9" hidden="1"/>
    <cellStyle name="Lien hypertexte visité" xfId="94" builtinId="9" hidden="1"/>
    <cellStyle name="Lien hypertexte visité" xfId="62" builtinId="9" hidden="1"/>
    <cellStyle name="Lien hypertexte visité" xfId="76" builtinId="9" hidden="1"/>
    <cellStyle name="Lien hypertexte visité" xfId="56" builtinId="9" hidden="1"/>
    <cellStyle name="Lien hypertexte visité" xfId="120" builtinId="9" hidden="1"/>
    <cellStyle name="Lien hypertexte visité" xfId="52" builtinId="9" hidden="1"/>
    <cellStyle name="Lien hypertexte visité" xfId="18" builtinId="9" hidden="1"/>
    <cellStyle name="Lien hypertexte visité" xfId="84" builtinId="9" hidden="1"/>
    <cellStyle name="Lien hypertexte visité" xfId="100" builtinId="9" hidden="1"/>
    <cellStyle name="Lien hypertexte visité" xfId="86" builtinId="9" hidden="1"/>
    <cellStyle name="Lien hypertexte visité" xfId="50" builtinId="9" hidden="1"/>
    <cellStyle name="Lien hypertexte visité" xfId="124" builtinId="9" hidden="1"/>
    <cellStyle name="Lien hypertexte visité" xfId="126" builtinId="9" hidden="1"/>
    <cellStyle name="Lien hypertexte visité" xfId="8" builtinId="9" hidden="1"/>
    <cellStyle name="Lien hypertexte visité" xfId="132" builtinId="9" hidden="1"/>
    <cellStyle name="Lien hypertexte visité" xfId="4" builtinId="9" hidden="1"/>
    <cellStyle name="Lien hypertexte visité" xfId="80" builtinId="9" hidden="1"/>
    <cellStyle name="Lien hypertexte visité" xfId="134" builtinId="9" hidden="1"/>
    <cellStyle name="Lien hypertexte visité" xfId="150" builtinId="9" hidden="1"/>
    <cellStyle name="Lien hypertexte visité" xfId="108" builtinId="9" hidden="1"/>
    <cellStyle name="Lien hypertexte visité" xfId="60" builtinId="9" hidden="1"/>
    <cellStyle name="Lien hypertexte visité" xfId="142" builtinId="9" hidden="1"/>
    <cellStyle name="Lien hypertexte visité" xfId="48" builtinId="9" hidden="1"/>
    <cellStyle name="Lien hypertexte visité" xfId="70" builtinId="9" hidden="1"/>
    <cellStyle name="Lien hypertexte visité" xfId="66" builtinId="9" hidden="1"/>
    <cellStyle name="Lien hypertexte visité" xfId="112" builtinId="9" hidden="1"/>
    <cellStyle name="Lien hypertexte visité" xfId="138" builtinId="9" hidden="1"/>
    <cellStyle name="Lien hypertexte visité" xfId="24" builtinId="9" hidden="1"/>
    <cellStyle name="Lien hypertexte visité" xfId="116" builtinId="9" hidden="1"/>
    <cellStyle name="Lien hypertexte visité" xfId="78" builtinId="9" hidden="1"/>
    <cellStyle name="Lien hypertexte visité" xfId="74" builtinId="9" hidden="1"/>
    <cellStyle name="Lien hypertexte visité" xfId="2" builtinId="9" hidden="1"/>
    <cellStyle name="Lien hypertexte visité" xfId="20" builtinId="9" hidden="1"/>
    <cellStyle name="Lien hypertexte visité" xfId="34" builtinId="9" hidden="1"/>
    <cellStyle name="Normal" xfId="0" builtinId="0"/>
  </cellStyles>
  <dxfs count="11"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7030A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hair">
          <color rgb="FF00FF00"/>
        </left>
        <right style="hair">
          <color rgb="FF00FF00"/>
        </right>
        <top style="hair">
          <color rgb="FF00FF00"/>
        </top>
        <bottom style="hair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00B05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theme="9" tint="-0.24994659260841701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632ED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CC00"/>
        </left>
        <right style="thin">
          <color rgb="FF00CC00"/>
        </right>
        <top style="thin">
          <color rgb="FF00CC00"/>
        </top>
        <bottom style="thin">
          <color rgb="FF00CC00"/>
        </bottom>
      </border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00FF00"/>
        </left>
        <right style="thin">
          <color rgb="FF00FF00"/>
        </right>
        <top style="thin">
          <color rgb="FF00FF00"/>
        </top>
        <bottom style="thin">
          <color rgb="FF00FF00"/>
        </bottom>
        <vertical/>
        <horizontal/>
      </border>
    </dxf>
  </dxfs>
  <tableStyles count="0" defaultTableStyle="TableStyleMedium9" defaultPivotStyle="PivotStyleLight16"/>
  <colors>
    <mruColors>
      <color rgb="FFFF8AD8"/>
      <color rgb="FFFFC3FF"/>
      <color rgb="FFF2E1FF"/>
      <color rgb="FFF5DDFF"/>
      <color rgb="FFF8D8FF"/>
      <color rgb="FFF632ED"/>
      <color rgb="FF00FB92"/>
      <color rgb="FFFF85FF"/>
      <color rgb="FF66FF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0</xdr:row>
      <xdr:rowOff>95250</xdr:rowOff>
    </xdr:from>
    <xdr:to>
      <xdr:col>15</xdr:col>
      <xdr:colOff>723900</xdr:colOff>
      <xdr:row>27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BB36A38-B792-904E-B7C8-46847F698D26}"/>
            </a:ext>
          </a:extLst>
        </xdr:cNvPr>
        <xdr:cNvSpPr txBox="1"/>
      </xdr:nvSpPr>
      <xdr:spPr>
        <a:xfrm>
          <a:off x="7962900" y="95250"/>
          <a:ext cx="5143500" cy="5060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 -&gt; Vacances Annuelles.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"07:36"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travail de nuit, affiche l'horaire plein (8h/9h/10h/11h) en fonction de son horaire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VAS -&gt; Vacances Supplémentaires.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"07:36"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travail de nuit, affiche l'horaire plein (8h/9h/10h/11h) en fonction de son horaire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VJ -&gt; Vacances Jeunes.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"07:36"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travail de nuit, affiche l'horaire plein (8h/9h/10h/11h) en fonction de son horaire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 -&gt; Férié.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"07:36"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travail de nuit, affiche l'horaire plein (8h/9h/10h/11h) en fonction de son horaire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RF -&gt; Récupération Férié.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"07:36"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travail de nuit, affiche l'horaire plein (8h/9h/10h/11h) en fonction de son horaire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CP -&gt; Congé Parental.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"00:00"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VSS -&gt; Vacances Sans Soldes.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"00:00"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ML -&gt; Maladies Longue durée.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"00:00"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SV -&gt; Séjour Vacances.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"11:00"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N'est </a:t>
          </a:r>
          <a:r>
            <a:rPr lang="fr-FR" sz="9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</a:t>
          </a:r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RSV -&gt; Récupération Séjour Vacances.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automatiquement "08:20"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N'est </a:t>
          </a:r>
          <a:r>
            <a:rPr lang="fr-FR" sz="900" b="0" i="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</a:t>
          </a:r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impacté par le régime horaire</a:t>
          </a:r>
        </a:p>
        <a:p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CM -&gt; Congé Maladie.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l'horaire qu'aurait du faire le travailleur (Par exemple, horaire 08:00-17:00, affiche 08:45</a:t>
          </a:r>
        </a:p>
        <a:p>
          <a:pPr lvl="1"/>
          <a:r>
            <a:rPr lang="fr-FR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 impacté par le régime horaire</a:t>
          </a:r>
        </a:p>
        <a:p>
          <a:endParaRPr lang="fr-FR" sz="9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0"/>
  <sheetViews>
    <sheetView workbookViewId="0">
      <selection activeCell="A2" sqref="A2"/>
    </sheetView>
  </sheetViews>
  <sheetFormatPr baseColWidth="10" defaultColWidth="11" defaultRowHeight="15"/>
  <cols>
    <col min="1" max="1" width="29" style="71" customWidth="1"/>
    <col min="2" max="15" width="4.6640625" style="70" customWidth="1"/>
    <col min="16" max="16384" width="11" style="70"/>
  </cols>
  <sheetData>
    <row r="1" spans="1:15" s="71" customFormat="1" ht="15" customHeight="1">
      <c r="A1" s="78">
        <v>43009</v>
      </c>
      <c r="B1" s="373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9"/>
      <c r="N1" s="373">
        <v>43009</v>
      </c>
      <c r="O1" s="369"/>
    </row>
    <row r="2" spans="1:15" s="73" customFormat="1" ht="16">
      <c r="A2" s="93"/>
      <c r="B2" s="370" t="s">
        <v>0</v>
      </c>
      <c r="C2" s="371"/>
      <c r="D2" s="74" t="s">
        <v>1</v>
      </c>
      <c r="E2" s="77"/>
      <c r="F2" s="77" t="s">
        <v>2</v>
      </c>
      <c r="G2" s="77"/>
      <c r="H2" s="372" t="s">
        <v>3</v>
      </c>
      <c r="I2" s="371"/>
      <c r="J2" s="77" t="s">
        <v>4</v>
      </c>
      <c r="K2" s="77"/>
      <c r="L2" s="77" t="s">
        <v>5</v>
      </c>
      <c r="M2" s="75"/>
      <c r="N2" s="76" t="s">
        <v>6</v>
      </c>
      <c r="O2" s="75"/>
    </row>
    <row r="3" spans="1:15">
      <c r="A3" s="79" t="s">
        <v>7</v>
      </c>
      <c r="B3" s="40"/>
      <c r="C3" s="26"/>
      <c r="D3" s="26"/>
      <c r="E3" s="26"/>
      <c r="F3" s="26"/>
      <c r="G3" s="26"/>
      <c r="H3" s="26"/>
      <c r="I3" s="26"/>
      <c r="J3" s="26"/>
      <c r="K3" s="26"/>
      <c r="L3" s="26"/>
      <c r="M3" s="41"/>
      <c r="N3" s="40"/>
      <c r="O3" s="41"/>
    </row>
    <row r="4" spans="1:15" s="72" customFormat="1">
      <c r="A4" s="80" t="s">
        <v>8</v>
      </c>
      <c r="B4" s="63"/>
      <c r="C4" s="18"/>
      <c r="D4" s="18"/>
      <c r="E4" s="18"/>
      <c r="F4" s="18"/>
      <c r="G4" s="18"/>
      <c r="H4" s="18"/>
      <c r="I4" s="18"/>
      <c r="J4" s="18"/>
      <c r="K4" s="18"/>
      <c r="L4" s="29"/>
      <c r="M4" s="59"/>
      <c r="N4" s="94"/>
      <c r="O4" s="39"/>
    </row>
    <row r="5" spans="1:15" ht="16" thickBot="1">
      <c r="A5" s="81"/>
      <c r="B5" s="64"/>
      <c r="C5" s="43"/>
      <c r="D5" s="43"/>
      <c r="E5" s="43"/>
      <c r="F5" s="43"/>
      <c r="G5" s="43"/>
      <c r="H5" s="43"/>
      <c r="I5" s="43"/>
      <c r="J5" s="43"/>
      <c r="K5" s="43"/>
      <c r="L5" s="60"/>
      <c r="M5" s="58"/>
      <c r="N5" s="57"/>
      <c r="O5" s="58"/>
    </row>
    <row r="6" spans="1:15">
      <c r="A6" s="2"/>
      <c r="B6" s="373">
        <v>43010</v>
      </c>
      <c r="C6" s="368"/>
      <c r="D6" s="368">
        <v>43011</v>
      </c>
      <c r="E6" s="368"/>
      <c r="F6" s="368">
        <v>43012</v>
      </c>
      <c r="G6" s="368"/>
      <c r="H6" s="368">
        <v>43013</v>
      </c>
      <c r="I6" s="368"/>
      <c r="J6" s="368">
        <v>43014</v>
      </c>
      <c r="K6" s="368"/>
      <c r="L6" s="368">
        <v>43015</v>
      </c>
      <c r="M6" s="368"/>
      <c r="N6" s="368">
        <v>43016</v>
      </c>
      <c r="O6" s="369"/>
    </row>
    <row r="7" spans="1:15">
      <c r="A7" s="2"/>
      <c r="B7" s="370" t="s">
        <v>0</v>
      </c>
      <c r="C7" s="371"/>
      <c r="D7" s="74" t="s">
        <v>1</v>
      </c>
      <c r="E7" s="77"/>
      <c r="F7" s="77" t="s">
        <v>2</v>
      </c>
      <c r="G7" s="77"/>
      <c r="H7" s="372" t="s">
        <v>9</v>
      </c>
      <c r="I7" s="371"/>
      <c r="J7" s="77" t="s">
        <v>10</v>
      </c>
      <c r="K7" s="77"/>
      <c r="L7" s="74" t="s">
        <v>11</v>
      </c>
      <c r="M7" s="77"/>
      <c r="N7" s="77" t="s">
        <v>12</v>
      </c>
      <c r="O7" s="75"/>
    </row>
    <row r="8" spans="1:15">
      <c r="A8" s="2"/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>
      <c r="A9" s="2"/>
      <c r="B9" s="37"/>
      <c r="C9" s="151"/>
      <c r="D9" s="151"/>
      <c r="E9" s="151"/>
      <c r="F9" s="28"/>
      <c r="G9" s="28"/>
      <c r="H9" s="18"/>
      <c r="I9" s="18"/>
      <c r="J9" s="18"/>
      <c r="K9" s="18"/>
      <c r="L9" s="18">
        <v>8</v>
      </c>
      <c r="M9" s="18">
        <v>15.06</v>
      </c>
      <c r="N9" s="18">
        <v>8</v>
      </c>
      <c r="O9" s="42">
        <v>15.06</v>
      </c>
    </row>
    <row r="10" spans="1:15" ht="16" thickBot="1">
      <c r="A10" s="2"/>
      <c r="B10" s="57"/>
      <c r="C10" s="61"/>
      <c r="D10" s="61"/>
      <c r="E10" s="61"/>
      <c r="F10" s="62"/>
      <c r="G10" s="62"/>
      <c r="H10" s="43"/>
      <c r="I10" s="43"/>
      <c r="J10" s="43"/>
      <c r="K10" s="43"/>
      <c r="L10" s="43">
        <f t="shared" ref="L10" si="0">(M9-L9)-0.5</f>
        <v>6.5600000000000005</v>
      </c>
      <c r="M10" s="43"/>
      <c r="N10" s="43">
        <f t="shared" ref="N10" si="1">(O9-N9)-0.5</f>
        <v>6.5600000000000005</v>
      </c>
      <c r="O10" s="82"/>
    </row>
    <row r="11" spans="1:15">
      <c r="A11" s="2"/>
      <c r="B11" s="373">
        <v>43017</v>
      </c>
      <c r="C11" s="368"/>
      <c r="D11" s="368">
        <v>43018</v>
      </c>
      <c r="E11" s="368"/>
      <c r="F11" s="368">
        <v>43019</v>
      </c>
      <c r="G11" s="368"/>
      <c r="H11" s="368">
        <v>43020</v>
      </c>
      <c r="I11" s="368"/>
      <c r="J11" s="368">
        <v>43021</v>
      </c>
      <c r="K11" s="368"/>
      <c r="L11" s="368">
        <v>43022</v>
      </c>
      <c r="M11" s="368"/>
      <c r="N11" s="368">
        <v>43023</v>
      </c>
      <c r="O11" s="369"/>
    </row>
    <row r="12" spans="1:15">
      <c r="A12" s="2"/>
      <c r="B12" s="370" t="s">
        <v>0</v>
      </c>
      <c r="C12" s="371"/>
      <c r="D12" s="74" t="s">
        <v>1</v>
      </c>
      <c r="E12" s="77"/>
      <c r="F12" s="77" t="s">
        <v>2</v>
      </c>
      <c r="G12" s="77"/>
      <c r="H12" s="372" t="s">
        <v>3</v>
      </c>
      <c r="I12" s="371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>
      <c r="A13" s="2"/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>
      <c r="A14" s="2"/>
      <c r="B14" s="63"/>
      <c r="C14" s="18"/>
      <c r="D14" s="18">
        <v>8</v>
      </c>
      <c r="E14" s="18">
        <v>15.06</v>
      </c>
      <c r="F14" s="18">
        <v>8</v>
      </c>
      <c r="G14" s="18">
        <v>15.06</v>
      </c>
      <c r="H14" s="18">
        <v>8</v>
      </c>
      <c r="I14" s="18">
        <v>15.06</v>
      </c>
      <c r="J14" s="18">
        <v>8</v>
      </c>
      <c r="K14" s="18">
        <v>15.06</v>
      </c>
      <c r="L14" s="18"/>
      <c r="M14" s="18"/>
      <c r="N14" s="18"/>
      <c r="O14" s="42"/>
    </row>
    <row r="15" spans="1:15" ht="16" thickBot="1">
      <c r="A15" s="2"/>
      <c r="B15" s="64"/>
      <c r="C15" s="43"/>
      <c r="D15" s="43">
        <f t="shared" ref="D15" si="2">(E14-D14)-0.5</f>
        <v>6.5600000000000005</v>
      </c>
      <c r="E15" s="43"/>
      <c r="F15" s="43">
        <f t="shared" ref="F15" si="3">(G14-F14)-0.5</f>
        <v>6.5600000000000005</v>
      </c>
      <c r="G15" s="43"/>
      <c r="H15" s="43">
        <f t="shared" ref="H15" si="4">(I14-H14)-0.5</f>
        <v>6.5600000000000005</v>
      </c>
      <c r="I15" s="43"/>
      <c r="J15" s="43">
        <f t="shared" ref="J15" si="5">(K14-J14)-0.5</f>
        <v>6.5600000000000005</v>
      </c>
      <c r="K15" s="43"/>
      <c r="L15" s="43"/>
      <c r="M15" s="43"/>
      <c r="N15" s="43"/>
      <c r="O15" s="82"/>
    </row>
    <row r="16" spans="1:15">
      <c r="A16" s="2"/>
      <c r="B16" s="373">
        <v>43024</v>
      </c>
      <c r="C16" s="368"/>
      <c r="D16" s="368">
        <v>43025</v>
      </c>
      <c r="E16" s="368"/>
      <c r="F16" s="368">
        <v>43026</v>
      </c>
      <c r="G16" s="368"/>
      <c r="H16" s="368">
        <v>43027</v>
      </c>
      <c r="I16" s="368"/>
      <c r="J16" s="368">
        <v>43028</v>
      </c>
      <c r="K16" s="368"/>
      <c r="L16" s="368">
        <v>43029</v>
      </c>
      <c r="M16" s="368"/>
      <c r="N16" s="368">
        <v>43030</v>
      </c>
      <c r="O16" s="369"/>
    </row>
    <row r="17" spans="2:15">
      <c r="B17" s="370" t="s">
        <v>0</v>
      </c>
      <c r="C17" s="371"/>
      <c r="D17" s="74" t="s">
        <v>1</v>
      </c>
      <c r="E17" s="77"/>
      <c r="F17" s="77" t="s">
        <v>2</v>
      </c>
      <c r="G17" s="77"/>
      <c r="H17" s="372" t="s">
        <v>3</v>
      </c>
      <c r="I17" s="371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>
      <c r="B19" s="83"/>
      <c r="C19" s="27"/>
      <c r="D19" s="27"/>
      <c r="E19" s="27"/>
      <c r="F19" s="28"/>
      <c r="G19" s="28"/>
      <c r="H19" s="18"/>
      <c r="I19" s="18"/>
      <c r="J19" s="18"/>
      <c r="K19" s="18"/>
      <c r="L19" s="18">
        <v>8</v>
      </c>
      <c r="M19" s="18">
        <v>15.06</v>
      </c>
      <c r="N19" s="18">
        <v>8</v>
      </c>
      <c r="O19" s="42">
        <v>15.06</v>
      </c>
    </row>
    <row r="20" spans="2:15" ht="16" thickBot="1">
      <c r="B20" s="84"/>
      <c r="C20" s="62"/>
      <c r="D20" s="62"/>
      <c r="E20" s="62"/>
      <c r="F20" s="62"/>
      <c r="G20" s="62"/>
      <c r="H20" s="43"/>
      <c r="I20" s="43"/>
      <c r="J20" s="43"/>
      <c r="K20" s="43"/>
      <c r="L20" s="43">
        <f t="shared" ref="L20" si="6">(M19-L19)-0.5</f>
        <v>6.5600000000000005</v>
      </c>
      <c r="M20" s="43"/>
      <c r="N20" s="43">
        <f t="shared" ref="N20" si="7">(O19-N19)-0.5</f>
        <v>6.5600000000000005</v>
      </c>
      <c r="O20" s="82"/>
    </row>
    <row r="21" spans="2:15">
      <c r="B21" s="373">
        <v>43031</v>
      </c>
      <c r="C21" s="368"/>
      <c r="D21" s="368">
        <v>43032</v>
      </c>
      <c r="E21" s="368"/>
      <c r="F21" s="368">
        <v>43033</v>
      </c>
      <c r="G21" s="368"/>
      <c r="H21" s="368">
        <v>43034</v>
      </c>
      <c r="I21" s="368"/>
      <c r="J21" s="368">
        <v>43035</v>
      </c>
      <c r="K21" s="368"/>
      <c r="L21" s="368">
        <v>43036</v>
      </c>
      <c r="M21" s="368"/>
      <c r="N21" s="368">
        <v>43037</v>
      </c>
      <c r="O21" s="369"/>
    </row>
    <row r="22" spans="2:15">
      <c r="B22" s="370" t="s">
        <v>0</v>
      </c>
      <c r="C22" s="371"/>
      <c r="D22" s="74" t="s">
        <v>1</v>
      </c>
      <c r="E22" s="77"/>
      <c r="F22" s="77" t="s">
        <v>2</v>
      </c>
      <c r="G22" s="77"/>
      <c r="H22" s="372" t="s">
        <v>3</v>
      </c>
      <c r="I22" s="371"/>
      <c r="J22" s="77" t="s">
        <v>4</v>
      </c>
      <c r="K22" s="77"/>
      <c r="L22" s="77" t="s">
        <v>5</v>
      </c>
      <c r="M22" s="77"/>
      <c r="N22" s="77" t="s">
        <v>6</v>
      </c>
      <c r="O22" s="75"/>
    </row>
    <row r="23" spans="2:15">
      <c r="B23" s="4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41"/>
    </row>
    <row r="24" spans="2:15">
      <c r="B24" s="63"/>
      <c r="C24" s="18"/>
      <c r="D24" s="18">
        <v>8</v>
      </c>
      <c r="E24" s="18">
        <v>15.06</v>
      </c>
      <c r="F24" s="18"/>
      <c r="G24" s="18"/>
      <c r="H24" s="18"/>
      <c r="I24" s="18"/>
      <c r="J24" s="18">
        <v>8</v>
      </c>
      <c r="K24" s="18">
        <v>15.06</v>
      </c>
      <c r="L24" s="29"/>
      <c r="M24" s="29"/>
      <c r="N24" s="23"/>
      <c r="O24" s="39"/>
    </row>
    <row r="25" spans="2:15" ht="16" thickBot="1">
      <c r="B25" s="64"/>
      <c r="C25" s="43"/>
      <c r="D25" s="43">
        <f t="shared" ref="D25" si="8">(E24-D24)-0.5</f>
        <v>6.5600000000000005</v>
      </c>
      <c r="E25" s="43"/>
      <c r="F25" s="43"/>
      <c r="G25" s="43"/>
      <c r="H25" s="43"/>
      <c r="I25" s="43"/>
      <c r="J25" s="43">
        <f t="shared" ref="J25" si="9">(K24-J24)-0.5</f>
        <v>6.5600000000000005</v>
      </c>
      <c r="K25" s="43"/>
      <c r="L25" s="60"/>
      <c r="M25" s="61"/>
      <c r="N25" s="61"/>
      <c r="O25" s="58"/>
    </row>
    <row r="26" spans="2:15">
      <c r="B26" s="373">
        <v>43038</v>
      </c>
      <c r="C26" s="368"/>
      <c r="D26" s="368">
        <v>43039</v>
      </c>
      <c r="E26" s="369"/>
      <c r="F26" s="373"/>
      <c r="G26" s="368"/>
      <c r="H26" s="368"/>
      <c r="I26" s="368"/>
      <c r="J26" s="368"/>
      <c r="K26" s="368"/>
      <c r="L26" s="368"/>
      <c r="M26" s="368"/>
      <c r="N26" s="368"/>
      <c r="O26" s="369"/>
    </row>
    <row r="27" spans="2:15">
      <c r="B27" s="370" t="s">
        <v>0</v>
      </c>
      <c r="C27" s="371"/>
      <c r="D27" s="74" t="s">
        <v>1</v>
      </c>
      <c r="E27" s="75"/>
      <c r="F27" s="76" t="s">
        <v>2</v>
      </c>
      <c r="G27" s="77"/>
      <c r="H27" s="372" t="s">
        <v>9</v>
      </c>
      <c r="I27" s="371"/>
      <c r="J27" s="77" t="s">
        <v>10</v>
      </c>
      <c r="K27" s="77"/>
      <c r="L27" s="74" t="s">
        <v>11</v>
      </c>
      <c r="M27" s="77"/>
      <c r="N27" s="77" t="s">
        <v>12</v>
      </c>
      <c r="O27" s="75"/>
    </row>
    <row r="28" spans="2:15">
      <c r="B28" s="40"/>
      <c r="C28" s="26"/>
      <c r="D28" s="26"/>
      <c r="E28" s="41"/>
      <c r="F28" s="40"/>
      <c r="G28" s="26"/>
      <c r="H28" s="26"/>
      <c r="I28" s="26"/>
      <c r="J28" s="26"/>
      <c r="K28" s="26"/>
      <c r="L28" s="26"/>
      <c r="M28" s="26"/>
      <c r="N28" s="26"/>
      <c r="O28" s="41"/>
    </row>
    <row r="29" spans="2:15">
      <c r="B29" s="37"/>
      <c r="C29" s="151"/>
      <c r="D29" s="151"/>
      <c r="E29" s="38"/>
      <c r="F29" s="374"/>
      <c r="G29" s="375"/>
      <c r="H29" s="18"/>
      <c r="I29" s="18"/>
      <c r="J29" s="18"/>
      <c r="K29" s="18"/>
      <c r="L29" s="18"/>
      <c r="M29" s="18"/>
      <c r="N29" s="18"/>
      <c r="O29" s="42"/>
    </row>
    <row r="30" spans="2:15" ht="16" thickBot="1">
      <c r="B30" s="57"/>
      <c r="C30" s="61"/>
      <c r="D30" s="61"/>
      <c r="E30" s="58"/>
      <c r="F30" s="65"/>
      <c r="G30" s="66"/>
      <c r="H30" s="43"/>
      <c r="I30" s="43"/>
      <c r="J30" s="43"/>
      <c r="K30" s="43"/>
      <c r="L30" s="43"/>
      <c r="M30" s="43"/>
      <c r="N30" s="43"/>
      <c r="O30" s="82"/>
    </row>
  </sheetData>
  <mergeCells count="55">
    <mergeCell ref="J1:K1"/>
    <mergeCell ref="L1:M1"/>
    <mergeCell ref="N1:O1"/>
    <mergeCell ref="N6:O6"/>
    <mergeCell ref="B7:C7"/>
    <mergeCell ref="H7:I7"/>
    <mergeCell ref="B2:C2"/>
    <mergeCell ref="H2:I2"/>
    <mergeCell ref="B1:C1"/>
    <mergeCell ref="D1:E1"/>
    <mergeCell ref="F1:G1"/>
    <mergeCell ref="H1:I1"/>
    <mergeCell ref="L6:M6"/>
    <mergeCell ref="B6:C6"/>
    <mergeCell ref="D6:E6"/>
    <mergeCell ref="F6:G6"/>
    <mergeCell ref="L11:M11"/>
    <mergeCell ref="N11:O11"/>
    <mergeCell ref="B21:C21"/>
    <mergeCell ref="N21:O21"/>
    <mergeCell ref="B11:C11"/>
    <mergeCell ref="D11:E11"/>
    <mergeCell ref="B12:C12"/>
    <mergeCell ref="H12:I12"/>
    <mergeCell ref="B16:C16"/>
    <mergeCell ref="D16:E16"/>
    <mergeCell ref="F16:G16"/>
    <mergeCell ref="H16:I16"/>
    <mergeCell ref="J16:K16"/>
    <mergeCell ref="L16:M16"/>
    <mergeCell ref="N16:O16"/>
    <mergeCell ref="B17:C17"/>
    <mergeCell ref="H6:I6"/>
    <mergeCell ref="J6:K6"/>
    <mergeCell ref="F11:G11"/>
    <mergeCell ref="H11:I11"/>
    <mergeCell ref="F29:G29"/>
    <mergeCell ref="J21:K21"/>
    <mergeCell ref="J11:K11"/>
    <mergeCell ref="H17:I17"/>
    <mergeCell ref="L21:M21"/>
    <mergeCell ref="J26:K26"/>
    <mergeCell ref="L26:M26"/>
    <mergeCell ref="N26:O26"/>
    <mergeCell ref="B27:C27"/>
    <mergeCell ref="H27:I27"/>
    <mergeCell ref="B26:C26"/>
    <mergeCell ref="D26:E26"/>
    <mergeCell ref="F26:G26"/>
    <mergeCell ref="H26:I26"/>
    <mergeCell ref="B22:C22"/>
    <mergeCell ref="H22:I22"/>
    <mergeCell ref="D21:E21"/>
    <mergeCell ref="F21:G21"/>
    <mergeCell ref="H21:I21"/>
  </mergeCells>
  <pageMargins left="0.7" right="0.7" top="0.75" bottom="0.75" header="0.3" footer="0.3"/>
  <pageSetup paperSize="9" scale="9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75"/>
  <sheetViews>
    <sheetView workbookViewId="0">
      <pane xSplit="1" ySplit="4" topLeftCell="Y5" activePane="bottomRight" state="frozen"/>
      <selection pane="topRight" activeCell="B1" sqref="B1"/>
      <selection pane="bottomLeft" activeCell="A5" sqref="A5"/>
      <selection pane="bottomRight" activeCell="CD11" sqref="CD11:CE11"/>
    </sheetView>
  </sheetViews>
  <sheetFormatPr baseColWidth="10" defaultColWidth="11" defaultRowHeight="15"/>
  <cols>
    <col min="1" max="1" width="29" style="87" customWidth="1"/>
    <col min="2" max="2" width="4.83203125" style="86" customWidth="1"/>
    <col min="3" max="3" width="5.5" style="86" customWidth="1"/>
    <col min="4" max="6" width="4.6640625" style="86" customWidth="1"/>
    <col min="7" max="7" width="4.83203125" style="86" customWidth="1"/>
    <col min="8" max="18" width="4.6640625" style="86" customWidth="1"/>
    <col min="19" max="19" width="5" style="86" customWidth="1"/>
    <col min="20" max="20" width="4.6640625" style="86" customWidth="1"/>
    <col min="21" max="21" width="5.5" style="86" customWidth="1"/>
    <col min="22" max="34" width="4.6640625" style="86" customWidth="1"/>
    <col min="35" max="35" width="5.5" style="86" bestFit="1" customWidth="1"/>
    <col min="36" max="65" width="4.6640625" style="86" customWidth="1"/>
    <col min="66" max="66" width="4.83203125" style="86" customWidth="1"/>
    <col min="67" max="67" width="5.5" style="86" customWidth="1"/>
    <col min="68" max="70" width="4.6640625" style="86" customWidth="1"/>
    <col min="71" max="71" width="4.83203125" style="86" customWidth="1"/>
    <col min="72" max="82" width="4.6640625" style="86" customWidth="1"/>
    <col min="83" max="83" width="5.6640625" style="86" customWidth="1"/>
    <col min="84" max="16384" width="11" style="86"/>
  </cols>
  <sheetData>
    <row r="1" spans="1:83">
      <c r="A1" s="95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</row>
    <row r="2" spans="1:83" ht="16" thickBot="1">
      <c r="A2" s="96" t="s">
        <v>14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11"/>
      <c r="S2" s="11"/>
      <c r="T2" s="11"/>
      <c r="U2" s="11"/>
      <c r="V2" s="11"/>
      <c r="W2" s="11"/>
      <c r="X2" s="11"/>
      <c r="Y2" s="11"/>
      <c r="Z2" s="11"/>
      <c r="AA2" s="11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411"/>
      <c r="AS2" s="411"/>
      <c r="AT2" s="411"/>
      <c r="AU2" s="411"/>
      <c r="AV2" s="411"/>
      <c r="AW2" s="411"/>
      <c r="AX2" s="411"/>
      <c r="AY2" s="411"/>
      <c r="AZ2" s="411"/>
      <c r="BA2" s="411"/>
      <c r="BB2" s="411"/>
      <c r="BC2" s="411"/>
      <c r="BD2" s="411"/>
      <c r="BE2" s="411"/>
      <c r="BF2" s="411"/>
      <c r="BG2" s="411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</row>
    <row r="3" spans="1:83" s="87" customFormat="1" ht="15" customHeight="1">
      <c r="A3" s="44"/>
      <c r="B3" s="368">
        <v>43038</v>
      </c>
      <c r="C3" s="368"/>
      <c r="D3" s="368">
        <v>43039</v>
      </c>
      <c r="E3" s="369"/>
      <c r="F3" s="387">
        <v>43040</v>
      </c>
      <c r="G3" s="388"/>
      <c r="H3" s="368">
        <v>43041</v>
      </c>
      <c r="I3" s="368"/>
      <c r="J3" s="368">
        <v>43042</v>
      </c>
      <c r="K3" s="368"/>
      <c r="L3" s="368">
        <v>43043</v>
      </c>
      <c r="M3" s="368"/>
      <c r="N3" s="368">
        <v>43044</v>
      </c>
      <c r="O3" s="368"/>
      <c r="P3" s="381" t="s">
        <v>15</v>
      </c>
      <c r="Q3" s="382"/>
      <c r="R3" s="368">
        <v>43045</v>
      </c>
      <c r="S3" s="368"/>
      <c r="T3" s="368">
        <v>43046</v>
      </c>
      <c r="U3" s="368"/>
      <c r="V3" s="412">
        <v>43047</v>
      </c>
      <c r="W3" s="412"/>
      <c r="X3" s="391">
        <v>43048</v>
      </c>
      <c r="Y3" s="391"/>
      <c r="Z3" s="391">
        <v>43049</v>
      </c>
      <c r="AA3" s="391"/>
      <c r="AB3" s="388">
        <v>43050</v>
      </c>
      <c r="AC3" s="388"/>
      <c r="AD3" s="391">
        <v>43051</v>
      </c>
      <c r="AE3" s="391"/>
      <c r="AF3" s="381" t="s">
        <v>15</v>
      </c>
      <c r="AG3" s="381"/>
      <c r="AH3" s="391">
        <v>43052</v>
      </c>
      <c r="AI3" s="391"/>
      <c r="AJ3" s="391">
        <v>43053</v>
      </c>
      <c r="AK3" s="391"/>
      <c r="AL3" s="391">
        <v>43054</v>
      </c>
      <c r="AM3" s="391"/>
      <c r="AN3" s="391">
        <v>43055</v>
      </c>
      <c r="AO3" s="391"/>
      <c r="AP3" s="391">
        <v>43056</v>
      </c>
      <c r="AQ3" s="391"/>
      <c r="AR3" s="391">
        <v>43057</v>
      </c>
      <c r="AS3" s="391"/>
      <c r="AT3" s="391">
        <v>43058</v>
      </c>
      <c r="AU3" s="391"/>
      <c r="AV3" s="381" t="s">
        <v>15</v>
      </c>
      <c r="AW3" s="381"/>
      <c r="AX3" s="368">
        <v>43059</v>
      </c>
      <c r="AY3" s="368"/>
      <c r="AZ3" s="368">
        <v>43060</v>
      </c>
      <c r="BA3" s="368"/>
      <c r="BB3" s="368">
        <v>43061</v>
      </c>
      <c r="BC3" s="368"/>
      <c r="BD3" s="368">
        <v>43062</v>
      </c>
      <c r="BE3" s="368"/>
      <c r="BF3" s="368">
        <v>43063</v>
      </c>
      <c r="BG3" s="368"/>
      <c r="BH3" s="368">
        <v>43064</v>
      </c>
      <c r="BI3" s="368"/>
      <c r="BJ3" s="368">
        <v>43065</v>
      </c>
      <c r="BK3" s="368"/>
      <c r="BL3" s="417" t="s">
        <v>15</v>
      </c>
      <c r="BM3" s="381"/>
      <c r="BN3" s="368">
        <v>43066</v>
      </c>
      <c r="BO3" s="368"/>
      <c r="BP3" s="368">
        <v>43067</v>
      </c>
      <c r="BQ3" s="368"/>
      <c r="BR3" s="368">
        <v>43068</v>
      </c>
      <c r="BS3" s="368"/>
      <c r="BT3" s="368">
        <v>43069</v>
      </c>
      <c r="BU3" s="419"/>
      <c r="BV3" s="373">
        <v>43070</v>
      </c>
      <c r="BW3" s="368"/>
      <c r="BX3" s="368">
        <v>43071</v>
      </c>
      <c r="BY3" s="368"/>
      <c r="BZ3" s="368">
        <v>43072</v>
      </c>
      <c r="CA3" s="368"/>
      <c r="CB3" s="381" t="s">
        <v>15</v>
      </c>
      <c r="CC3" s="382"/>
      <c r="CD3" s="385" t="s">
        <v>16</v>
      </c>
      <c r="CE3" s="386"/>
    </row>
    <row r="4" spans="1:83" s="88" customFormat="1" ht="16">
      <c r="A4" s="45" t="s">
        <v>17</v>
      </c>
      <c r="B4" s="379" t="s">
        <v>0</v>
      </c>
      <c r="C4" s="380"/>
      <c r="D4" s="6" t="s">
        <v>1</v>
      </c>
      <c r="E4" s="97"/>
      <c r="F4" s="98" t="s">
        <v>2</v>
      </c>
      <c r="G4" s="7"/>
      <c r="H4" s="379" t="s">
        <v>9</v>
      </c>
      <c r="I4" s="380"/>
      <c r="J4" s="7" t="s">
        <v>10</v>
      </c>
      <c r="K4" s="7"/>
      <c r="L4" s="6" t="s">
        <v>11</v>
      </c>
      <c r="M4" s="7"/>
      <c r="N4" s="7" t="s">
        <v>12</v>
      </c>
      <c r="O4" s="7"/>
      <c r="P4" s="383"/>
      <c r="Q4" s="384"/>
      <c r="R4" s="413" t="s">
        <v>0</v>
      </c>
      <c r="S4" s="414"/>
      <c r="T4" s="8" t="s">
        <v>1</v>
      </c>
      <c r="U4" s="9"/>
      <c r="V4" s="9" t="s">
        <v>2</v>
      </c>
      <c r="W4" s="9"/>
      <c r="X4" s="413" t="s">
        <v>3</v>
      </c>
      <c r="Y4" s="414"/>
      <c r="Z4" s="9" t="s">
        <v>4</v>
      </c>
      <c r="AA4" s="9"/>
      <c r="AB4" s="9" t="s">
        <v>5</v>
      </c>
      <c r="AC4" s="9"/>
      <c r="AD4" s="9" t="s">
        <v>6</v>
      </c>
      <c r="AE4" s="9"/>
      <c r="AF4" s="383"/>
      <c r="AG4" s="383"/>
      <c r="AH4" s="415" t="s">
        <v>0</v>
      </c>
      <c r="AI4" s="416"/>
      <c r="AJ4" s="10" t="s">
        <v>1</v>
      </c>
      <c r="AK4" s="3"/>
      <c r="AL4" s="3" t="s">
        <v>2</v>
      </c>
      <c r="AM4" s="3"/>
      <c r="AN4" s="415" t="s">
        <v>3</v>
      </c>
      <c r="AO4" s="416"/>
      <c r="AP4" s="3" t="s">
        <v>4</v>
      </c>
      <c r="AQ4" s="3"/>
      <c r="AR4" s="3" t="s">
        <v>5</v>
      </c>
      <c r="AS4" s="3"/>
      <c r="AT4" s="3" t="s">
        <v>6</v>
      </c>
      <c r="AU4" s="3"/>
      <c r="AV4" s="383"/>
      <c r="AW4" s="383"/>
      <c r="AX4" s="389" t="s">
        <v>0</v>
      </c>
      <c r="AY4" s="390"/>
      <c r="AZ4" s="4" t="s">
        <v>1</v>
      </c>
      <c r="BA4" s="5"/>
      <c r="BB4" s="5" t="s">
        <v>2</v>
      </c>
      <c r="BC4" s="5"/>
      <c r="BD4" s="389" t="s">
        <v>3</v>
      </c>
      <c r="BE4" s="390"/>
      <c r="BF4" s="5" t="s">
        <v>4</v>
      </c>
      <c r="BG4" s="5"/>
      <c r="BH4" s="5" t="s">
        <v>5</v>
      </c>
      <c r="BI4" s="5"/>
      <c r="BJ4" s="5" t="s">
        <v>6</v>
      </c>
      <c r="BK4" s="5"/>
      <c r="BL4" s="418"/>
      <c r="BM4" s="383"/>
      <c r="BN4" s="379" t="s">
        <v>0</v>
      </c>
      <c r="BO4" s="380"/>
      <c r="BP4" s="6" t="s">
        <v>1</v>
      </c>
      <c r="BQ4" s="7"/>
      <c r="BR4" s="177" t="s">
        <v>2</v>
      </c>
      <c r="BS4" s="7"/>
      <c r="BT4" s="379" t="s">
        <v>9</v>
      </c>
      <c r="BU4" s="420"/>
      <c r="BV4" s="98" t="s">
        <v>10</v>
      </c>
      <c r="BW4" s="7"/>
      <c r="BX4" s="6" t="s">
        <v>11</v>
      </c>
      <c r="BY4" s="7"/>
      <c r="BZ4" s="7" t="s">
        <v>12</v>
      </c>
      <c r="CA4" s="7"/>
      <c r="CB4" s="383"/>
      <c r="CC4" s="384"/>
      <c r="CD4" s="385"/>
      <c r="CE4" s="386"/>
    </row>
    <row r="5" spans="1:83">
      <c r="A5" s="46" t="s">
        <v>18</v>
      </c>
      <c r="B5" s="14"/>
      <c r="C5" s="14"/>
      <c r="D5" s="99">
        <v>8</v>
      </c>
      <c r="E5" s="100">
        <v>19.2</v>
      </c>
      <c r="F5" s="101">
        <v>6</v>
      </c>
      <c r="G5" s="15">
        <v>13.15</v>
      </c>
      <c r="H5" s="99">
        <v>8</v>
      </c>
      <c r="I5" s="99">
        <v>19.2</v>
      </c>
      <c r="J5" s="16">
        <v>13</v>
      </c>
      <c r="K5" s="16">
        <v>20.149999999999999</v>
      </c>
      <c r="L5" s="151"/>
      <c r="M5" s="151"/>
      <c r="N5" s="151"/>
      <c r="O5" s="151"/>
      <c r="P5" s="376"/>
      <c r="Q5" s="377"/>
      <c r="R5" s="17">
        <v>6</v>
      </c>
      <c r="S5" s="17">
        <v>10</v>
      </c>
      <c r="T5" s="14"/>
      <c r="U5" s="14"/>
      <c r="V5" s="16">
        <v>14</v>
      </c>
      <c r="W5" s="17">
        <v>21.15</v>
      </c>
      <c r="X5" s="20"/>
      <c r="Y5" s="20"/>
      <c r="Z5" s="20"/>
      <c r="AA5" s="20"/>
      <c r="AB5" s="16">
        <v>13</v>
      </c>
      <c r="AC5" s="16">
        <v>20.149999999999999</v>
      </c>
      <c r="AD5" s="99">
        <v>8</v>
      </c>
      <c r="AE5" s="99">
        <v>19.2</v>
      </c>
      <c r="AF5" s="376"/>
      <c r="AG5" s="376"/>
      <c r="AH5" s="99">
        <v>8</v>
      </c>
      <c r="AI5" s="99">
        <v>19.2</v>
      </c>
      <c r="AJ5" s="15">
        <v>6</v>
      </c>
      <c r="AK5" s="15">
        <v>13.15</v>
      </c>
      <c r="AL5" s="19">
        <v>7</v>
      </c>
      <c r="AM5" s="19">
        <v>14.15</v>
      </c>
      <c r="AN5" s="16">
        <v>7</v>
      </c>
      <c r="AO5" s="16">
        <v>14.15</v>
      </c>
      <c r="AP5" s="20"/>
      <c r="AQ5" s="20"/>
      <c r="AR5" s="151"/>
      <c r="AS5" s="151"/>
      <c r="AT5" s="151"/>
      <c r="AU5" s="151"/>
      <c r="AV5" s="376"/>
      <c r="AW5" s="376"/>
      <c r="AX5" s="16">
        <v>14</v>
      </c>
      <c r="AY5" s="16">
        <v>21.15</v>
      </c>
      <c r="AZ5" s="151"/>
      <c r="BA5" s="151"/>
      <c r="BB5" s="12">
        <v>14</v>
      </c>
      <c r="BC5" s="12">
        <v>17</v>
      </c>
      <c r="BD5" s="99">
        <v>8</v>
      </c>
      <c r="BE5" s="99">
        <v>19.2</v>
      </c>
      <c r="BF5" s="151"/>
      <c r="BG5" s="151"/>
      <c r="BH5" s="16">
        <v>7</v>
      </c>
      <c r="BI5" s="16">
        <v>13.15</v>
      </c>
      <c r="BJ5" s="19">
        <v>7</v>
      </c>
      <c r="BK5" s="19">
        <v>14.15</v>
      </c>
      <c r="BL5" s="378"/>
      <c r="BM5" s="376"/>
      <c r="BN5" s="14"/>
      <c r="BO5" s="14"/>
      <c r="BP5" s="99">
        <v>8</v>
      </c>
      <c r="BQ5" s="99">
        <v>19.2</v>
      </c>
      <c r="BR5" s="102">
        <v>6</v>
      </c>
      <c r="BS5" s="15">
        <v>13.15</v>
      </c>
      <c r="BT5" s="99">
        <v>8</v>
      </c>
      <c r="BU5" s="103">
        <v>19.2</v>
      </c>
      <c r="BV5" s="104">
        <v>13</v>
      </c>
      <c r="BW5" s="16">
        <v>20.149999999999999</v>
      </c>
      <c r="BX5" s="151"/>
      <c r="BY5" s="151"/>
      <c r="BZ5" s="151"/>
      <c r="CA5" s="151"/>
      <c r="CB5" s="376"/>
      <c r="CC5" s="377"/>
      <c r="CD5" s="378"/>
      <c r="CE5" s="376"/>
    </row>
    <row r="6" spans="1:83">
      <c r="A6" s="47" t="s">
        <v>19</v>
      </c>
      <c r="B6" s="151"/>
      <c r="C6" s="151"/>
      <c r="D6" s="151">
        <f>(E5-D5)-0.2</f>
        <v>11</v>
      </c>
      <c r="E6" s="38"/>
      <c r="F6" s="37">
        <f t="shared" ref="F6" si="0">(G5-F5)-0.15</f>
        <v>7</v>
      </c>
      <c r="G6" s="151"/>
      <c r="H6" s="151">
        <f>(I5-H5)-0.2</f>
        <v>11</v>
      </c>
      <c r="I6" s="151"/>
      <c r="J6" s="151">
        <f t="shared" ref="J6" si="1">(K5-J5)-0.15</f>
        <v>6.9999999999999982</v>
      </c>
      <c r="K6" s="151"/>
      <c r="L6" s="151"/>
      <c r="M6" s="151"/>
      <c r="N6" s="151"/>
      <c r="O6" s="151"/>
      <c r="P6" s="376">
        <f>SUM(B6:O6)</f>
        <v>36</v>
      </c>
      <c r="Q6" s="377"/>
      <c r="R6" s="151">
        <f>(S5-R5)</f>
        <v>4</v>
      </c>
      <c r="S6" s="151"/>
      <c r="T6" s="151"/>
      <c r="U6" s="151"/>
      <c r="V6" s="151">
        <f t="shared" ref="V6" si="2">(W5-V5)-0.15</f>
        <v>6.9999999999999982</v>
      </c>
      <c r="W6" s="151"/>
      <c r="X6" s="151"/>
      <c r="Y6" s="151"/>
      <c r="Z6" s="151"/>
      <c r="AA6" s="151"/>
      <c r="AB6" s="151">
        <f t="shared" ref="AB6" si="3">(AC5-AB5)-0.15</f>
        <v>6.9999999999999982</v>
      </c>
      <c r="AC6" s="151"/>
      <c r="AD6" s="151">
        <f>(AE5-AD5)-0.2</f>
        <v>11</v>
      </c>
      <c r="AE6" s="151"/>
      <c r="AF6" s="376">
        <f>SUM(R6:AE6)</f>
        <v>28.999999999999996</v>
      </c>
      <c r="AG6" s="376"/>
      <c r="AH6" s="151">
        <f>(AI5-AH5)-0.2</f>
        <v>11</v>
      </c>
      <c r="AI6" s="151"/>
      <c r="AJ6" s="151">
        <f t="shared" ref="AJ6" si="4">(AK5-AJ5)-0.15</f>
        <v>7</v>
      </c>
      <c r="AK6" s="151"/>
      <c r="AL6" s="151">
        <f t="shared" ref="AL6" si="5">(AM5-AL5)-0.15</f>
        <v>7</v>
      </c>
      <c r="AM6" s="151"/>
      <c r="AN6" s="151">
        <f t="shared" ref="AN6" si="6">(AO5-AN5)-0.15</f>
        <v>7</v>
      </c>
      <c r="AO6" s="151"/>
      <c r="AP6" s="151"/>
      <c r="AQ6" s="151"/>
      <c r="AR6" s="151"/>
      <c r="AS6" s="151"/>
      <c r="AT6" s="151"/>
      <c r="AU6" s="151"/>
      <c r="AV6" s="376">
        <f>SUM(AH6:AU6)</f>
        <v>32</v>
      </c>
      <c r="AW6" s="376"/>
      <c r="AX6" s="151">
        <f t="shared" ref="AX6" si="7">(AY5-AX5)-0.15</f>
        <v>6.9999999999999982</v>
      </c>
      <c r="AY6" s="151"/>
      <c r="AZ6" s="151"/>
      <c r="BA6" s="151"/>
      <c r="BB6" s="151">
        <f>SUM(BC5-BB5)</f>
        <v>3</v>
      </c>
      <c r="BC6" s="151"/>
      <c r="BD6" s="151">
        <f>(BE5-BD5)-0.2</f>
        <v>11</v>
      </c>
      <c r="BE6" s="151"/>
      <c r="BF6" s="151"/>
      <c r="BG6" s="151"/>
      <c r="BH6" s="151">
        <f t="shared" ref="BH6" si="8">(BI5-BH5)-0.15</f>
        <v>6</v>
      </c>
      <c r="BI6" s="151"/>
      <c r="BJ6" s="151">
        <f t="shared" ref="BJ6" si="9">(BK5-BJ5)-0.15</f>
        <v>7</v>
      </c>
      <c r="BK6" s="151"/>
      <c r="BL6" s="378">
        <f>SUM(AX6:BK6)</f>
        <v>34</v>
      </c>
      <c r="BM6" s="376"/>
      <c r="BN6" s="151"/>
      <c r="BO6" s="151"/>
      <c r="BP6" s="151">
        <f>(BQ5-BP5)-0.2</f>
        <v>11</v>
      </c>
      <c r="BQ6" s="151"/>
      <c r="BR6" s="150">
        <f t="shared" ref="BR6" si="10">(BS5-BR5)-0.15</f>
        <v>7</v>
      </c>
      <c r="BS6" s="151"/>
      <c r="BT6" s="151">
        <f>(BU5-BT5)-0.2</f>
        <v>11</v>
      </c>
      <c r="BU6" s="149"/>
      <c r="BV6" s="37">
        <f t="shared" ref="BV6" si="11">(BW5-BV5)-0.15</f>
        <v>6.9999999999999982</v>
      </c>
      <c r="BW6" s="151"/>
      <c r="BX6" s="151"/>
      <c r="BY6" s="151"/>
      <c r="BZ6" s="151"/>
      <c r="CA6" s="151"/>
      <c r="CB6" s="376">
        <f>SUM(BN6:CA6)</f>
        <v>36</v>
      </c>
      <c r="CC6" s="377"/>
      <c r="CD6" s="378">
        <f>SUM(BL6+AV6+AF6)+F6+H6+J6+L6+N6+BN6+BP6+BR6+BT6</f>
        <v>149</v>
      </c>
      <c r="CE6" s="376"/>
    </row>
    <row r="7" spans="1:83">
      <c r="A7" s="50" t="s">
        <v>20</v>
      </c>
      <c r="B7" s="16">
        <v>14</v>
      </c>
      <c r="C7" s="16">
        <v>21.15</v>
      </c>
      <c r="D7" s="15">
        <v>15</v>
      </c>
      <c r="E7" s="105">
        <v>22.15</v>
      </c>
      <c r="F7" s="104">
        <v>14</v>
      </c>
      <c r="G7" s="16">
        <v>21.15</v>
      </c>
      <c r="H7" s="151"/>
      <c r="I7" s="151"/>
      <c r="J7" s="151"/>
      <c r="K7" s="151"/>
      <c r="L7" s="15">
        <v>7</v>
      </c>
      <c r="M7" s="15">
        <v>14.15</v>
      </c>
      <c r="N7" s="99">
        <v>8</v>
      </c>
      <c r="O7" s="99">
        <v>19.2</v>
      </c>
      <c r="P7" s="376"/>
      <c r="Q7" s="377"/>
      <c r="R7" s="14"/>
      <c r="S7" s="14"/>
      <c r="T7" s="19">
        <v>7</v>
      </c>
      <c r="U7" s="19">
        <v>14.15</v>
      </c>
      <c r="V7" s="15">
        <v>6</v>
      </c>
      <c r="W7" s="12">
        <v>17</v>
      </c>
      <c r="X7" s="99">
        <v>8</v>
      </c>
      <c r="Y7" s="99">
        <v>19.2</v>
      </c>
      <c r="Z7" s="16">
        <v>13</v>
      </c>
      <c r="AA7" s="16">
        <v>20.149999999999999</v>
      </c>
      <c r="AB7" s="397" t="s">
        <v>21</v>
      </c>
      <c r="AC7" s="375"/>
      <c r="AD7" s="151"/>
      <c r="AE7" s="151"/>
      <c r="AF7" s="376"/>
      <c r="AG7" s="376"/>
      <c r="AH7" s="151"/>
      <c r="AI7" s="151"/>
      <c r="AJ7" s="19">
        <v>7</v>
      </c>
      <c r="AK7" s="19">
        <v>14.15</v>
      </c>
      <c r="AL7" s="16">
        <v>7</v>
      </c>
      <c r="AM7" s="16">
        <v>13.15</v>
      </c>
      <c r="AN7" s="15">
        <v>7</v>
      </c>
      <c r="AO7" s="15">
        <v>14.15</v>
      </c>
      <c r="AP7" s="15">
        <v>15</v>
      </c>
      <c r="AQ7" s="15">
        <v>22.15</v>
      </c>
      <c r="AR7" s="151"/>
      <c r="AS7" s="151"/>
      <c r="AT7" s="19">
        <v>7</v>
      </c>
      <c r="AU7" s="19">
        <v>14.15</v>
      </c>
      <c r="AV7" s="376"/>
      <c r="AW7" s="376"/>
      <c r="AX7" s="15">
        <v>15</v>
      </c>
      <c r="AY7" s="15">
        <v>22.15</v>
      </c>
      <c r="AZ7" s="16">
        <v>13</v>
      </c>
      <c r="BA7" s="16">
        <v>20.149999999999999</v>
      </c>
      <c r="BB7" s="12">
        <v>14</v>
      </c>
      <c r="BC7" s="19">
        <v>22.15</v>
      </c>
      <c r="BD7" s="151"/>
      <c r="BE7" s="151"/>
      <c r="BF7" s="16">
        <v>7</v>
      </c>
      <c r="BG7" s="16">
        <v>13.15</v>
      </c>
      <c r="BH7" s="151"/>
      <c r="BI7" s="151"/>
      <c r="BJ7" s="151"/>
      <c r="BK7" s="151"/>
      <c r="BL7" s="378"/>
      <c r="BM7" s="376"/>
      <c r="BN7" s="16">
        <v>14</v>
      </c>
      <c r="BO7" s="16">
        <v>21.15</v>
      </c>
      <c r="BP7" s="15">
        <v>15</v>
      </c>
      <c r="BQ7" s="15">
        <v>22.15</v>
      </c>
      <c r="BR7" s="106">
        <v>14</v>
      </c>
      <c r="BS7" s="16">
        <v>21.15</v>
      </c>
      <c r="BT7" s="151"/>
      <c r="BU7" s="149"/>
      <c r="BV7" s="37"/>
      <c r="BW7" s="151"/>
      <c r="BX7" s="15">
        <v>7</v>
      </c>
      <c r="BY7" s="15">
        <v>14.15</v>
      </c>
      <c r="BZ7" s="99">
        <v>8</v>
      </c>
      <c r="CA7" s="99">
        <v>19.2</v>
      </c>
      <c r="CB7" s="376"/>
      <c r="CC7" s="377"/>
      <c r="CD7" s="378"/>
      <c r="CE7" s="376"/>
    </row>
    <row r="8" spans="1:83">
      <c r="A8" s="92" t="s">
        <v>22</v>
      </c>
      <c r="B8" s="151">
        <f t="shared" ref="B8" si="12">(C7-B7)-0.15</f>
        <v>6.9999999999999982</v>
      </c>
      <c r="C8" s="151"/>
      <c r="D8" s="151">
        <f t="shared" ref="D8" si="13">(E7-D7)-0.15</f>
        <v>6.9999999999999982</v>
      </c>
      <c r="E8" s="38"/>
      <c r="F8" s="37">
        <f t="shared" ref="F8" si="14">(G7-F7)-0.15</f>
        <v>6.9999999999999982</v>
      </c>
      <c r="G8" s="151"/>
      <c r="H8" s="151"/>
      <c r="I8" s="151"/>
      <c r="J8" s="151"/>
      <c r="K8" s="151"/>
      <c r="L8" s="151">
        <f t="shared" ref="L8" si="15">(M7-L7)-0.15</f>
        <v>7</v>
      </c>
      <c r="M8" s="151"/>
      <c r="N8" s="151">
        <f>(O7-N7)-0.2</f>
        <v>11</v>
      </c>
      <c r="O8" s="151"/>
      <c r="P8" s="376">
        <f>SUM(B8:O8)</f>
        <v>38.999999999999993</v>
      </c>
      <c r="Q8" s="377"/>
      <c r="R8" s="151"/>
      <c r="S8" s="151"/>
      <c r="T8" s="151">
        <f t="shared" ref="T8" si="16">(U7-T7)-0.15</f>
        <v>7</v>
      </c>
      <c r="U8" s="151"/>
      <c r="V8" s="151">
        <f t="shared" ref="V8" si="17">(W7-V7)-0.15</f>
        <v>10.85</v>
      </c>
      <c r="W8" s="151"/>
      <c r="X8" s="151">
        <f>(Y7-X7)-0.2</f>
        <v>11</v>
      </c>
      <c r="Y8" s="151"/>
      <c r="Z8" s="151">
        <f t="shared" ref="Z8" si="18">(AA7-Z7)-0.15</f>
        <v>6.9999999999999982</v>
      </c>
      <c r="AA8" s="151"/>
      <c r="AB8" s="176">
        <v>7.6</v>
      </c>
      <c r="AC8" s="20"/>
      <c r="AD8" s="151"/>
      <c r="AE8" s="151"/>
      <c r="AF8" s="376">
        <f>SUM(R8:AE8)</f>
        <v>43.45</v>
      </c>
      <c r="AG8" s="376"/>
      <c r="AH8" s="151"/>
      <c r="AI8" s="151"/>
      <c r="AJ8" s="151">
        <f t="shared" ref="AJ8" si="19">(AK7-AJ7)-0.15</f>
        <v>7</v>
      </c>
      <c r="AK8" s="151"/>
      <c r="AL8" s="151">
        <f t="shared" ref="AL8" si="20">(AM7-AL7)-0.15</f>
        <v>6</v>
      </c>
      <c r="AM8" s="151"/>
      <c r="AN8" s="151">
        <f t="shared" ref="AN8" si="21">(AO7-AN7)-0.15</f>
        <v>7</v>
      </c>
      <c r="AO8" s="151"/>
      <c r="AP8" s="151">
        <f t="shared" ref="AP8" si="22">(AQ7-AP7)-0.15</f>
        <v>6.9999999999999982</v>
      </c>
      <c r="AQ8" s="151"/>
      <c r="AR8" s="151"/>
      <c r="AS8" s="151"/>
      <c r="AT8" s="151">
        <f t="shared" ref="AT8" si="23">(AU7-AT7)-0.15</f>
        <v>7</v>
      </c>
      <c r="AU8" s="151"/>
      <c r="AV8" s="376">
        <f>SUM(AH8:AU8)</f>
        <v>34</v>
      </c>
      <c r="AW8" s="376"/>
      <c r="AX8" s="151">
        <f t="shared" ref="AX8" si="24">(AY7-AX7)-0.15</f>
        <v>6.9999999999999982</v>
      </c>
      <c r="AY8" s="151"/>
      <c r="AZ8" s="151">
        <f t="shared" ref="AZ8" si="25">(BA7-AZ7)-0.15</f>
        <v>6.9999999999999982</v>
      </c>
      <c r="BA8" s="151"/>
      <c r="BB8" s="151">
        <f>(BC7-BB7)-0.15</f>
        <v>7.9999999999999982</v>
      </c>
      <c r="BC8" s="151"/>
      <c r="BD8" s="151"/>
      <c r="BE8" s="151"/>
      <c r="BF8" s="151">
        <f t="shared" ref="BF8" si="26">(BG7-BF7)-0.15</f>
        <v>6</v>
      </c>
      <c r="BG8" s="151"/>
      <c r="BH8" s="151"/>
      <c r="BI8" s="151"/>
      <c r="BJ8" s="151"/>
      <c r="BK8" s="151"/>
      <c r="BL8" s="378">
        <f>SUM(AX8:BK8)</f>
        <v>27.999999999999993</v>
      </c>
      <c r="BM8" s="376"/>
      <c r="BN8" s="151">
        <f t="shared" ref="BN8" si="27">(BO7-BN7)-0.15</f>
        <v>6.9999999999999982</v>
      </c>
      <c r="BO8" s="151"/>
      <c r="BP8" s="151">
        <f t="shared" ref="BP8" si="28">(BQ7-BP7)-0.15</f>
        <v>6.9999999999999982</v>
      </c>
      <c r="BQ8" s="151"/>
      <c r="BR8" s="150">
        <f t="shared" ref="BR8" si="29">(BS7-BR7)-0.15</f>
        <v>6.9999999999999982</v>
      </c>
      <c r="BS8" s="151"/>
      <c r="BT8" s="151"/>
      <c r="BU8" s="149"/>
      <c r="BV8" s="37"/>
      <c r="BW8" s="151"/>
      <c r="BX8" s="151">
        <f t="shared" ref="BX8" si="30">(BY7-BX7)-0.15</f>
        <v>7</v>
      </c>
      <c r="BY8" s="151"/>
      <c r="BZ8" s="151">
        <f>(CA7-BZ7)-0.2</f>
        <v>11</v>
      </c>
      <c r="CA8" s="151"/>
      <c r="CB8" s="376">
        <f>SUM(BN8:CA8)</f>
        <v>38.999999999999993</v>
      </c>
      <c r="CC8" s="377"/>
      <c r="CD8" s="378">
        <f>SUM(BL8+AV8+AF8)+F8+H8+J8+L8+N8+BN8+BP8+BR8+BT8</f>
        <v>151.44999999999999</v>
      </c>
      <c r="CE8" s="376"/>
    </row>
    <row r="9" spans="1:83" ht="15" customHeight="1">
      <c r="A9" s="50" t="s">
        <v>23</v>
      </c>
      <c r="B9" s="151"/>
      <c r="C9" s="151"/>
      <c r="D9" s="14"/>
      <c r="E9" s="107"/>
      <c r="F9" s="37"/>
      <c r="G9" s="151"/>
      <c r="H9" s="151"/>
      <c r="I9" s="151"/>
      <c r="J9" s="151"/>
      <c r="K9" s="151"/>
      <c r="L9" s="151"/>
      <c r="M9" s="151"/>
      <c r="N9" s="151"/>
      <c r="O9" s="151"/>
      <c r="P9" s="376"/>
      <c r="Q9" s="377"/>
      <c r="R9" s="14"/>
      <c r="S9" s="14"/>
      <c r="T9" s="14"/>
      <c r="U9" s="14"/>
      <c r="V9" s="14"/>
      <c r="W9" s="14"/>
      <c r="X9" s="14"/>
      <c r="Y9" s="14"/>
      <c r="Z9" s="14"/>
      <c r="AA9" s="14"/>
      <c r="AB9" s="397" t="s">
        <v>21</v>
      </c>
      <c r="AC9" s="375"/>
      <c r="AD9" s="151"/>
      <c r="AE9" s="151"/>
      <c r="AF9" s="376"/>
      <c r="AG9" s="376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376"/>
      <c r="AW9" s="376"/>
      <c r="AX9" s="151"/>
      <c r="AY9" s="151"/>
      <c r="AZ9" s="14"/>
      <c r="BA9" s="14"/>
      <c r="BB9" s="151"/>
      <c r="BC9" s="151"/>
      <c r="BD9" s="151"/>
      <c r="BE9" s="151"/>
      <c r="BF9" s="151"/>
      <c r="BG9" s="151"/>
      <c r="BH9" s="151"/>
      <c r="BI9" s="151"/>
      <c r="BJ9" s="151"/>
      <c r="BK9" s="151"/>
      <c r="BL9" s="378"/>
      <c r="BM9" s="376"/>
      <c r="BN9" s="151"/>
      <c r="BO9" s="151"/>
      <c r="BP9" s="14"/>
      <c r="BQ9" s="14"/>
      <c r="BR9" s="150"/>
      <c r="BS9" s="151"/>
      <c r="BT9" s="151"/>
      <c r="BU9" s="149"/>
      <c r="BV9" s="37"/>
      <c r="BW9" s="151"/>
      <c r="BX9" s="151"/>
      <c r="BY9" s="151"/>
      <c r="BZ9" s="151"/>
      <c r="CA9" s="151"/>
      <c r="CB9" s="376"/>
      <c r="CC9" s="377"/>
      <c r="CD9" s="378"/>
      <c r="CE9" s="376"/>
    </row>
    <row r="10" spans="1:83" ht="15" customHeight="1">
      <c r="A10" s="92" t="s">
        <v>22</v>
      </c>
      <c r="B10" s="151"/>
      <c r="C10" s="151"/>
      <c r="D10" s="151"/>
      <c r="E10" s="38"/>
      <c r="F10" s="37"/>
      <c r="G10" s="151"/>
      <c r="H10" s="151"/>
      <c r="I10" s="151"/>
      <c r="J10" s="151"/>
      <c r="K10" s="151"/>
      <c r="L10" s="151"/>
      <c r="M10" s="151"/>
      <c r="N10" s="151"/>
      <c r="O10" s="151"/>
      <c r="P10" s="376">
        <f>SUM(B10:O10)</f>
        <v>0</v>
      </c>
      <c r="Q10" s="377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76">
        <v>7.6</v>
      </c>
      <c r="AC10" s="20"/>
      <c r="AD10" s="151"/>
      <c r="AE10" s="151"/>
      <c r="AF10" s="376">
        <f>SUM(R10:AE10)</f>
        <v>7.6</v>
      </c>
      <c r="AG10" s="376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376">
        <f>SUM(AH10:AU10)</f>
        <v>0</v>
      </c>
      <c r="AW10" s="376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  <c r="BI10" s="151"/>
      <c r="BJ10" s="151"/>
      <c r="BK10" s="151"/>
      <c r="BL10" s="378">
        <f>SUM(AX10:BK10)</f>
        <v>0</v>
      </c>
      <c r="BM10" s="376"/>
      <c r="BN10" s="151"/>
      <c r="BO10" s="151"/>
      <c r="BP10" s="151"/>
      <c r="BQ10" s="151"/>
      <c r="BR10" s="150"/>
      <c r="BS10" s="151"/>
      <c r="BT10" s="151"/>
      <c r="BU10" s="149"/>
      <c r="BV10" s="37"/>
      <c r="BW10" s="151"/>
      <c r="BX10" s="151"/>
      <c r="BY10" s="151"/>
      <c r="BZ10" s="151"/>
      <c r="CA10" s="151"/>
      <c r="CB10" s="376">
        <f>SUM(BN10:CA10)</f>
        <v>0</v>
      </c>
      <c r="CC10" s="377"/>
      <c r="CD10" s="378"/>
      <c r="CE10" s="376"/>
    </row>
    <row r="11" spans="1:83">
      <c r="A11" s="46" t="s">
        <v>24</v>
      </c>
      <c r="B11" s="15">
        <v>15</v>
      </c>
      <c r="C11" s="15">
        <v>22.15</v>
      </c>
      <c r="D11" s="14"/>
      <c r="E11" s="107"/>
      <c r="F11" s="108">
        <v>7</v>
      </c>
      <c r="G11" s="17">
        <v>14.15</v>
      </c>
      <c r="H11" s="17">
        <v>6</v>
      </c>
      <c r="I11" s="17">
        <v>10</v>
      </c>
      <c r="J11" s="151"/>
      <c r="K11" s="151"/>
      <c r="L11" s="16">
        <v>7</v>
      </c>
      <c r="M11" s="16">
        <v>14.15</v>
      </c>
      <c r="N11" s="16">
        <v>7</v>
      </c>
      <c r="O11" s="16">
        <v>14.15</v>
      </c>
      <c r="P11" s="376"/>
      <c r="Q11" s="377"/>
      <c r="R11" s="15">
        <v>6</v>
      </c>
      <c r="S11" s="15">
        <v>13.15</v>
      </c>
      <c r="T11" s="109">
        <v>7</v>
      </c>
      <c r="U11" s="16">
        <v>13.15</v>
      </c>
      <c r="V11" s="16">
        <v>7</v>
      </c>
      <c r="W11" s="12">
        <v>17</v>
      </c>
      <c r="X11" s="16">
        <v>7</v>
      </c>
      <c r="Y11" s="16">
        <v>13.15</v>
      </c>
      <c r="Z11" s="110">
        <v>6</v>
      </c>
      <c r="AA11" s="17">
        <v>10</v>
      </c>
      <c r="AB11" s="397" t="s">
        <v>21</v>
      </c>
      <c r="AC11" s="375"/>
      <c r="AD11" s="151"/>
      <c r="AE11" s="151"/>
      <c r="AF11" s="376"/>
      <c r="AG11" s="376"/>
      <c r="AH11" s="16">
        <v>14</v>
      </c>
      <c r="AI11" s="16">
        <v>21.15</v>
      </c>
      <c r="AJ11" s="15">
        <v>15</v>
      </c>
      <c r="AK11" s="15">
        <v>22.15</v>
      </c>
      <c r="AL11" s="151"/>
      <c r="AM11" s="151"/>
      <c r="AN11" s="16">
        <v>14</v>
      </c>
      <c r="AO11" s="16">
        <v>21.15</v>
      </c>
      <c r="AP11" s="151"/>
      <c r="AQ11" s="151"/>
      <c r="AR11" s="109">
        <v>7</v>
      </c>
      <c r="AS11" s="16">
        <v>13.15</v>
      </c>
      <c r="AT11" s="109">
        <v>7</v>
      </c>
      <c r="AU11" s="16">
        <v>14.15</v>
      </c>
      <c r="AV11" s="376"/>
      <c r="AW11" s="376"/>
      <c r="AX11" s="15">
        <v>6</v>
      </c>
      <c r="AY11" s="15">
        <v>13.15</v>
      </c>
      <c r="AZ11" s="109">
        <v>7</v>
      </c>
      <c r="BA11" s="16">
        <v>13.15</v>
      </c>
      <c r="BB11" s="17">
        <v>6</v>
      </c>
      <c r="BC11" s="17">
        <v>10</v>
      </c>
      <c r="BD11" s="151"/>
      <c r="BE11" s="151"/>
      <c r="BF11" s="110">
        <v>6</v>
      </c>
      <c r="BG11" s="17">
        <v>10</v>
      </c>
      <c r="BH11" s="151"/>
      <c r="BI11" s="151"/>
      <c r="BJ11" s="151"/>
      <c r="BK11" s="151"/>
      <c r="BL11" s="378"/>
      <c r="BM11" s="376"/>
      <c r="BN11" s="15">
        <v>15</v>
      </c>
      <c r="BO11" s="15">
        <v>22.15</v>
      </c>
      <c r="BP11" s="14"/>
      <c r="BQ11" s="14"/>
      <c r="BR11" s="111">
        <v>7</v>
      </c>
      <c r="BS11" s="17">
        <v>14.15</v>
      </c>
      <c r="BT11" s="17">
        <v>6</v>
      </c>
      <c r="BU11" s="112">
        <v>10</v>
      </c>
      <c r="BV11" s="37"/>
      <c r="BW11" s="151"/>
      <c r="BX11" s="16">
        <v>7</v>
      </c>
      <c r="BY11" s="16">
        <v>14.15</v>
      </c>
      <c r="BZ11" s="16">
        <v>7</v>
      </c>
      <c r="CA11" s="16">
        <v>14.15</v>
      </c>
      <c r="CB11" s="376"/>
      <c r="CC11" s="377"/>
      <c r="CD11" s="378"/>
      <c r="CE11" s="376"/>
    </row>
    <row r="12" spans="1:83">
      <c r="A12" s="47" t="s">
        <v>25</v>
      </c>
      <c r="B12" s="151">
        <f t="shared" ref="B12" si="31">(C11-B11)-0.15</f>
        <v>6.9999999999999982</v>
      </c>
      <c r="C12" s="151"/>
      <c r="D12" s="151"/>
      <c r="E12" s="38"/>
      <c r="F12" s="37">
        <f t="shared" ref="F12" si="32">(G11-F11)-0.15</f>
        <v>7</v>
      </c>
      <c r="G12" s="151"/>
      <c r="H12" s="151">
        <f>(I11-H11)</f>
        <v>4</v>
      </c>
      <c r="I12" s="151"/>
      <c r="J12" s="151"/>
      <c r="K12" s="151"/>
      <c r="L12" s="151">
        <f t="shared" ref="L12" si="33">(M11-L11)-0.15</f>
        <v>7</v>
      </c>
      <c r="M12" s="151"/>
      <c r="N12" s="151">
        <f t="shared" ref="N12" si="34">(O11-N11)-0.15</f>
        <v>7</v>
      </c>
      <c r="O12" s="151"/>
      <c r="P12" s="376">
        <f>SUM(B12:O12)</f>
        <v>32</v>
      </c>
      <c r="Q12" s="377"/>
      <c r="R12" s="151">
        <f t="shared" ref="R12" si="35">(S11-R11)-0.15</f>
        <v>7</v>
      </c>
      <c r="S12" s="151"/>
      <c r="T12" s="151">
        <f t="shared" ref="T12" si="36">(U11-T11)-0.15</f>
        <v>6</v>
      </c>
      <c r="U12" s="151"/>
      <c r="V12" s="151">
        <f t="shared" ref="V12" si="37">(W11-V11)-0.15</f>
        <v>9.85</v>
      </c>
      <c r="W12" s="151"/>
      <c r="X12" s="151">
        <f t="shared" ref="X12" si="38">(Y11-X11)-0.15</f>
        <v>6</v>
      </c>
      <c r="Y12" s="151"/>
      <c r="Z12" s="151">
        <f>(AA11-Z11)</f>
        <v>4</v>
      </c>
      <c r="AA12" s="151"/>
      <c r="AB12" s="176">
        <v>7.6</v>
      </c>
      <c r="AC12" s="20"/>
      <c r="AD12" s="151"/>
      <c r="AE12" s="151"/>
      <c r="AF12" s="376">
        <f>SUM(R12:AE12)</f>
        <v>40.450000000000003</v>
      </c>
      <c r="AG12" s="376"/>
      <c r="AH12" s="151">
        <f t="shared" ref="AH12" si="39">(AI11-AH11)-0.15</f>
        <v>6.9999999999999982</v>
      </c>
      <c r="AI12" s="151"/>
      <c r="AJ12" s="151">
        <f t="shared" ref="AJ12" si="40">(AK11-AJ11)-0.15</f>
        <v>6.9999999999999982</v>
      </c>
      <c r="AK12" s="151"/>
      <c r="AL12" s="151"/>
      <c r="AM12" s="151"/>
      <c r="AN12" s="151">
        <f t="shared" ref="AN12" si="41">(AO11-AN11)-0.15</f>
        <v>6.9999999999999982</v>
      </c>
      <c r="AO12" s="151"/>
      <c r="AP12" s="151"/>
      <c r="AQ12" s="151"/>
      <c r="AR12" s="151">
        <f t="shared" ref="AR12" si="42">(AS11-AR11)-0.15</f>
        <v>6</v>
      </c>
      <c r="AS12" s="151"/>
      <c r="AT12" s="151">
        <f t="shared" ref="AT12" si="43">(AU11-AT11)-0.15</f>
        <v>7</v>
      </c>
      <c r="AU12" s="151"/>
      <c r="AV12" s="376">
        <f>SUM(AH12:AU12)</f>
        <v>33.999999999999993</v>
      </c>
      <c r="AW12" s="376"/>
      <c r="AX12" s="151">
        <f t="shared" ref="AX12" si="44">(AY11-AX11)-0.15</f>
        <v>7</v>
      </c>
      <c r="AY12" s="151"/>
      <c r="AZ12" s="151">
        <f t="shared" ref="AZ12" si="45">(BA11-AZ11)-0.15</f>
        <v>6</v>
      </c>
      <c r="BA12" s="151"/>
      <c r="BB12" s="151">
        <f>(BC11-BB11)</f>
        <v>4</v>
      </c>
      <c r="BC12" s="13">
        <v>3</v>
      </c>
      <c r="BD12" s="151"/>
      <c r="BE12" s="151"/>
      <c r="BF12" s="151">
        <f>(BG11-BF11)</f>
        <v>4</v>
      </c>
      <c r="BG12" s="151"/>
      <c r="BH12" s="151"/>
      <c r="BI12" s="151"/>
      <c r="BJ12" s="151"/>
      <c r="BK12" s="151"/>
      <c r="BL12" s="378">
        <f>SUM(AX12:BK12)</f>
        <v>24</v>
      </c>
      <c r="BM12" s="376"/>
      <c r="BN12" s="151">
        <f t="shared" ref="BN12" si="46">(BO11-BN11)-0.15</f>
        <v>6.9999999999999982</v>
      </c>
      <c r="BO12" s="151"/>
      <c r="BP12" s="151"/>
      <c r="BQ12" s="151"/>
      <c r="BR12" s="150">
        <f t="shared" ref="BR12" si="47">(BS11-BR11)-0.15</f>
        <v>7</v>
      </c>
      <c r="BS12" s="151"/>
      <c r="BT12" s="151">
        <f>(BU11-BT11)</f>
        <v>4</v>
      </c>
      <c r="BU12" s="149"/>
      <c r="BV12" s="37"/>
      <c r="BW12" s="151"/>
      <c r="BX12" s="151">
        <f t="shared" ref="BX12" si="48">(BY11-BX11)-0.15</f>
        <v>7</v>
      </c>
      <c r="BY12" s="151"/>
      <c r="BZ12" s="151">
        <f t="shared" ref="BZ12" si="49">(CA11-BZ11)-0.15</f>
        <v>7</v>
      </c>
      <c r="CA12" s="151"/>
      <c r="CB12" s="376">
        <f>SUM(BN12:CA12)</f>
        <v>32</v>
      </c>
      <c r="CC12" s="377"/>
      <c r="CD12" s="378">
        <f>SUM(BL12+AV12+AF12)+F12+H12+J12+L12+N12+BN12+BP12+BR12+BT12</f>
        <v>141.44999999999999</v>
      </c>
      <c r="CE12" s="376"/>
    </row>
    <row r="13" spans="1:83">
      <c r="A13" s="46" t="s">
        <v>26</v>
      </c>
      <c r="B13" s="151"/>
      <c r="C13" s="151"/>
      <c r="D13" s="17">
        <v>7</v>
      </c>
      <c r="E13" s="113">
        <v>14.15</v>
      </c>
      <c r="F13" s="374" t="s">
        <v>21</v>
      </c>
      <c r="G13" s="375"/>
      <c r="H13" s="16">
        <v>7</v>
      </c>
      <c r="I13" s="16">
        <v>13.15</v>
      </c>
      <c r="J13" s="17">
        <v>6</v>
      </c>
      <c r="K13" s="17">
        <v>10</v>
      </c>
      <c r="L13" s="14"/>
      <c r="M13" s="14"/>
      <c r="N13" s="16">
        <v>13</v>
      </c>
      <c r="O13" s="16">
        <v>20.149999999999999</v>
      </c>
      <c r="P13" s="376"/>
      <c r="Q13" s="377"/>
      <c r="R13" s="14"/>
      <c r="S13" s="14"/>
      <c r="T13" s="99">
        <v>8</v>
      </c>
      <c r="U13" s="99">
        <v>19.2</v>
      </c>
      <c r="V13" s="12">
        <v>14</v>
      </c>
      <c r="W13" s="19">
        <v>22.15</v>
      </c>
      <c r="X13" s="16">
        <v>14</v>
      </c>
      <c r="Y13" s="17">
        <v>21.15</v>
      </c>
      <c r="Z13" s="151"/>
      <c r="AA13" s="151"/>
      <c r="AB13" s="397" t="s">
        <v>21</v>
      </c>
      <c r="AC13" s="375"/>
      <c r="AD13" s="151"/>
      <c r="AE13" s="151"/>
      <c r="AF13" s="376"/>
      <c r="AG13" s="376"/>
      <c r="AH13" s="16">
        <v>7</v>
      </c>
      <c r="AI13" s="16">
        <v>13.15</v>
      </c>
      <c r="AJ13" s="17">
        <v>7</v>
      </c>
      <c r="AK13" s="17">
        <v>14.15</v>
      </c>
      <c r="AL13" s="99">
        <v>8</v>
      </c>
      <c r="AM13" s="99">
        <v>19.2</v>
      </c>
      <c r="AN13" s="151"/>
      <c r="AO13" s="151"/>
      <c r="AP13" s="151"/>
      <c r="AQ13" s="151"/>
      <c r="AR13" s="151"/>
      <c r="AS13" s="151"/>
      <c r="AT13" s="99">
        <v>8</v>
      </c>
      <c r="AU13" s="99">
        <v>19.2</v>
      </c>
      <c r="AV13" s="376"/>
      <c r="AW13" s="376"/>
      <c r="AX13" s="16">
        <v>7</v>
      </c>
      <c r="AY13" s="16">
        <v>13.15</v>
      </c>
      <c r="AZ13" s="17">
        <v>6</v>
      </c>
      <c r="BA13" s="17">
        <v>10</v>
      </c>
      <c r="BB13" s="12">
        <v>14</v>
      </c>
      <c r="BC13" s="12">
        <v>17</v>
      </c>
      <c r="BD13" s="15">
        <v>15</v>
      </c>
      <c r="BE13" s="15">
        <v>22.15</v>
      </c>
      <c r="BF13" s="20"/>
      <c r="BG13" s="20"/>
      <c r="BH13" s="99">
        <v>8</v>
      </c>
      <c r="BI13" s="99">
        <v>19.2</v>
      </c>
      <c r="BJ13" s="16">
        <v>13</v>
      </c>
      <c r="BK13" s="16">
        <v>20.149999999999999</v>
      </c>
      <c r="BL13" s="378"/>
      <c r="BM13" s="376"/>
      <c r="BN13" s="151"/>
      <c r="BO13" s="151"/>
      <c r="BP13" s="17">
        <v>7</v>
      </c>
      <c r="BQ13" s="17">
        <v>14.15</v>
      </c>
      <c r="BR13" s="14"/>
      <c r="BS13" s="14"/>
      <c r="BT13" s="16">
        <v>7</v>
      </c>
      <c r="BU13" s="114">
        <v>13.15</v>
      </c>
      <c r="BV13" s="108">
        <v>6</v>
      </c>
      <c r="BW13" s="17">
        <v>10</v>
      </c>
      <c r="BX13" s="14"/>
      <c r="BY13" s="14"/>
      <c r="BZ13" s="16">
        <v>13</v>
      </c>
      <c r="CA13" s="16">
        <v>20.149999999999999</v>
      </c>
      <c r="CB13" s="376"/>
      <c r="CC13" s="377"/>
      <c r="CD13" s="378"/>
      <c r="CE13" s="376"/>
    </row>
    <row r="14" spans="1:83">
      <c r="A14" s="47" t="s">
        <v>27</v>
      </c>
      <c r="B14" s="151"/>
      <c r="C14" s="151"/>
      <c r="D14" s="151">
        <f t="shared" ref="D14" si="50">(E13-D13)-0.15</f>
        <v>7</v>
      </c>
      <c r="E14" s="38"/>
      <c r="F14" s="115">
        <v>7.6</v>
      </c>
      <c r="G14" s="20"/>
      <c r="H14" s="151">
        <f t="shared" ref="H14" si="51">(I13-H13)-0.15</f>
        <v>6</v>
      </c>
      <c r="I14" s="151"/>
      <c r="J14" s="151">
        <f>(K13-J13)</f>
        <v>4</v>
      </c>
      <c r="K14" s="151"/>
      <c r="L14" s="151"/>
      <c r="M14" s="151"/>
      <c r="N14" s="151">
        <f t="shared" ref="N14" si="52">(O13-N13)-0.15</f>
        <v>6.9999999999999982</v>
      </c>
      <c r="O14" s="151"/>
      <c r="P14" s="376">
        <f>SUM(B14:O14)</f>
        <v>31.6</v>
      </c>
      <c r="Q14" s="377"/>
      <c r="R14" s="151"/>
      <c r="S14" s="151"/>
      <c r="T14" s="151">
        <f>(U13-T13)-0.2</f>
        <v>11</v>
      </c>
      <c r="U14" s="151"/>
      <c r="V14" s="151">
        <f>(W13-V13)-0.15</f>
        <v>7.9999999999999982</v>
      </c>
      <c r="W14" s="151"/>
      <c r="X14" s="151">
        <f t="shared" ref="X14" si="53">(Y13-X13)-0.15</f>
        <v>6.9999999999999982</v>
      </c>
      <c r="Y14" s="151"/>
      <c r="Z14" s="151"/>
      <c r="AA14" s="151"/>
      <c r="AB14" s="176">
        <v>7.6</v>
      </c>
      <c r="AC14" s="20"/>
      <c r="AD14" s="151"/>
      <c r="AE14" s="151"/>
      <c r="AF14" s="376">
        <f>SUM(R14:AE14)</f>
        <v>33.6</v>
      </c>
      <c r="AG14" s="376"/>
      <c r="AH14" s="151">
        <f t="shared" ref="AH14" si="54">(AI13-AH13)-0.15</f>
        <v>6</v>
      </c>
      <c r="AI14" s="151"/>
      <c r="AJ14" s="151">
        <f t="shared" ref="AJ14" si="55">(AK13-AJ13)-0.15</f>
        <v>7</v>
      </c>
      <c r="AK14" s="151"/>
      <c r="AL14" s="151">
        <f>(AM13-AL13)-0.2</f>
        <v>11</v>
      </c>
      <c r="AM14" s="151"/>
      <c r="AN14" s="151"/>
      <c r="AO14" s="151"/>
      <c r="AP14" s="151"/>
      <c r="AQ14" s="151"/>
      <c r="AR14" s="151"/>
      <c r="AS14" s="151"/>
      <c r="AT14" s="151">
        <f>(AU13-AT13)-0.2</f>
        <v>11</v>
      </c>
      <c r="AU14" s="151"/>
      <c r="AV14" s="376">
        <f>SUM(AH14:AU14)</f>
        <v>35</v>
      </c>
      <c r="AW14" s="376"/>
      <c r="AX14" s="151">
        <f t="shared" ref="AX14" si="56">(AY13-AX13)-0.15</f>
        <v>6</v>
      </c>
      <c r="AY14" s="151"/>
      <c r="AZ14" s="151">
        <f>(BA13-AZ13)</f>
        <v>4</v>
      </c>
      <c r="BA14" s="151"/>
      <c r="BB14" s="151">
        <f>SUM(BC13-BB13)</f>
        <v>3</v>
      </c>
      <c r="BC14" s="151"/>
      <c r="BD14" s="151">
        <f t="shared" ref="BD14" si="57">(BE13-BD13)-0.15</f>
        <v>6.9999999999999982</v>
      </c>
      <c r="BE14" s="151"/>
      <c r="BF14" s="151"/>
      <c r="BG14" s="151"/>
      <c r="BH14" s="151">
        <f>(BI13-BH13)-0.2</f>
        <v>11</v>
      </c>
      <c r="BI14" s="151"/>
      <c r="BJ14" s="151">
        <f t="shared" ref="BJ14" si="58">(BK13-BJ13)-0.15</f>
        <v>6.9999999999999982</v>
      </c>
      <c r="BK14" s="151"/>
      <c r="BL14" s="378">
        <f>SUM(AX14:BK14)</f>
        <v>38</v>
      </c>
      <c r="BM14" s="376"/>
      <c r="BN14" s="151"/>
      <c r="BO14" s="151"/>
      <c r="BP14" s="151">
        <f t="shared" ref="BP14" si="59">(BQ13-BP13)-0.15</f>
        <v>7</v>
      </c>
      <c r="BQ14" s="151"/>
      <c r="BR14" s="151"/>
      <c r="BS14" s="151"/>
      <c r="BT14" s="151">
        <f t="shared" ref="BT14" si="60">(BU13-BT13)-0.15</f>
        <v>6</v>
      </c>
      <c r="BU14" s="149"/>
      <c r="BV14" s="37">
        <f>(BW13-BV13)</f>
        <v>4</v>
      </c>
      <c r="BW14" s="151"/>
      <c r="BX14" s="151"/>
      <c r="BY14" s="151"/>
      <c r="BZ14" s="151">
        <f t="shared" ref="BZ14" si="61">(CA13-BZ13)-0.15</f>
        <v>6.9999999999999982</v>
      </c>
      <c r="CA14" s="151"/>
      <c r="CB14" s="376">
        <f>SUM(BN14:CA14)</f>
        <v>24</v>
      </c>
      <c r="CC14" s="377"/>
      <c r="CD14" s="378">
        <f>SUM(BL14+AV14+AF14)+F14+H14+J14+L14+N14+BN14+BP14+BR14+BT14</f>
        <v>144.19999999999999</v>
      </c>
      <c r="CE14" s="376"/>
    </row>
    <row r="15" spans="1:83">
      <c r="A15" s="46" t="s">
        <v>28</v>
      </c>
      <c r="B15" s="16">
        <v>7</v>
      </c>
      <c r="C15" s="16">
        <v>13.15</v>
      </c>
      <c r="D15" s="17">
        <v>6</v>
      </c>
      <c r="E15" s="113">
        <v>10</v>
      </c>
      <c r="F15" s="104">
        <v>7</v>
      </c>
      <c r="G15" s="16">
        <v>13.15</v>
      </c>
      <c r="H15" s="15">
        <v>15</v>
      </c>
      <c r="I15" s="15">
        <v>22.15</v>
      </c>
      <c r="J15" s="14"/>
      <c r="K15" s="14"/>
      <c r="L15" s="14"/>
      <c r="M15" s="14"/>
      <c r="N15" s="19">
        <v>7</v>
      </c>
      <c r="O15" s="19">
        <v>14.15</v>
      </c>
      <c r="P15" s="376"/>
      <c r="Q15" s="377"/>
      <c r="R15" s="16">
        <v>14</v>
      </c>
      <c r="S15" s="16">
        <v>21.15</v>
      </c>
      <c r="T15" s="14"/>
      <c r="U15" s="14"/>
      <c r="V15" s="17">
        <v>6</v>
      </c>
      <c r="W15" s="17">
        <v>10</v>
      </c>
      <c r="X15" s="15">
        <v>7</v>
      </c>
      <c r="Y15" s="15">
        <v>14.15</v>
      </c>
      <c r="Z15" s="16">
        <v>7</v>
      </c>
      <c r="AA15" s="16">
        <v>13.15</v>
      </c>
      <c r="AB15" s="15">
        <v>7</v>
      </c>
      <c r="AC15" s="15">
        <v>14.15</v>
      </c>
      <c r="AD15" s="17">
        <v>6</v>
      </c>
      <c r="AE15" s="17">
        <v>10</v>
      </c>
      <c r="AF15" s="376"/>
      <c r="AG15" s="376"/>
      <c r="AH15" s="151"/>
      <c r="AI15" s="151"/>
      <c r="AJ15" s="17">
        <v>6</v>
      </c>
      <c r="AK15" s="17">
        <v>10</v>
      </c>
      <c r="AL15" s="16">
        <v>13</v>
      </c>
      <c r="AM15" s="16">
        <v>20.149999999999999</v>
      </c>
      <c r="AN15" s="16">
        <v>7</v>
      </c>
      <c r="AO15" s="16">
        <v>13.15</v>
      </c>
      <c r="AP15" s="16">
        <v>7</v>
      </c>
      <c r="AQ15" s="16">
        <v>13.15</v>
      </c>
      <c r="AR15" s="151"/>
      <c r="AS15" s="151"/>
      <c r="AT15" s="151"/>
      <c r="AU15" s="151"/>
      <c r="AV15" s="376"/>
      <c r="AW15" s="376"/>
      <c r="AX15" s="16">
        <v>13</v>
      </c>
      <c r="AY15" s="16">
        <v>20.149999999999999</v>
      </c>
      <c r="AZ15" s="151"/>
      <c r="BA15" s="151"/>
      <c r="BB15" s="16">
        <v>7</v>
      </c>
      <c r="BC15" s="12">
        <v>17</v>
      </c>
      <c r="BD15" s="151"/>
      <c r="BE15" s="151"/>
      <c r="BF15" s="15">
        <v>6</v>
      </c>
      <c r="BG15" s="15">
        <v>13.15</v>
      </c>
      <c r="BH15" s="15">
        <v>7</v>
      </c>
      <c r="BI15" s="15">
        <v>14.15</v>
      </c>
      <c r="BJ15" s="16">
        <v>7</v>
      </c>
      <c r="BK15" s="16">
        <v>14.15</v>
      </c>
      <c r="BL15" s="378"/>
      <c r="BM15" s="376"/>
      <c r="BN15" s="16">
        <v>7</v>
      </c>
      <c r="BO15" s="16">
        <v>13.15</v>
      </c>
      <c r="BP15" s="17">
        <v>6</v>
      </c>
      <c r="BQ15" s="17">
        <v>10</v>
      </c>
      <c r="BR15" s="106">
        <v>7</v>
      </c>
      <c r="BS15" s="16">
        <v>13.15</v>
      </c>
      <c r="BT15" s="15">
        <v>15</v>
      </c>
      <c r="BU15" s="116">
        <v>22.15</v>
      </c>
      <c r="BV15" s="117"/>
      <c r="BW15" s="14"/>
      <c r="BX15" s="14"/>
      <c r="BY15" s="14"/>
      <c r="BZ15" s="19">
        <v>7</v>
      </c>
      <c r="CA15" s="19">
        <v>14.15</v>
      </c>
      <c r="CB15" s="376"/>
      <c r="CC15" s="377"/>
      <c r="CD15" s="378"/>
      <c r="CE15" s="376"/>
    </row>
    <row r="16" spans="1:83">
      <c r="A16" s="47" t="s">
        <v>29</v>
      </c>
      <c r="B16" s="151">
        <f t="shared" ref="B16" si="62">(C15-B15)-0.15</f>
        <v>6</v>
      </c>
      <c r="C16" s="151"/>
      <c r="D16" s="151">
        <f>(E15-D15)</f>
        <v>4</v>
      </c>
      <c r="E16" s="38"/>
      <c r="F16" s="37">
        <f t="shared" ref="F16" si="63">(G15-F15)-0.15</f>
        <v>6</v>
      </c>
      <c r="G16" s="151"/>
      <c r="H16" s="151">
        <f t="shared" ref="H16" si="64">(I15-H15)-0.15</f>
        <v>6.9999999999999982</v>
      </c>
      <c r="I16" s="151"/>
      <c r="J16" s="151"/>
      <c r="K16" s="151"/>
      <c r="L16" s="151"/>
      <c r="M16" s="151"/>
      <c r="N16" s="151">
        <f t="shared" ref="N16" si="65">(O15-N15)-0.15</f>
        <v>7</v>
      </c>
      <c r="O16" s="151"/>
      <c r="P16" s="376">
        <f>SUM(B16:O16)</f>
        <v>30</v>
      </c>
      <c r="Q16" s="377"/>
      <c r="R16" s="151">
        <f t="shared" ref="R16" si="66">(S15-R15)-0.15</f>
        <v>6.9999999999999982</v>
      </c>
      <c r="S16" s="151"/>
      <c r="T16" s="151"/>
      <c r="U16" s="151"/>
      <c r="V16" s="151">
        <f>(W15-V15)</f>
        <v>4</v>
      </c>
      <c r="W16" s="13">
        <v>3</v>
      </c>
      <c r="X16" s="151">
        <f t="shared" ref="X16" si="67">(Y15-X15)-0.15</f>
        <v>7</v>
      </c>
      <c r="Y16" s="151"/>
      <c r="Z16" s="151">
        <f t="shared" ref="Z16" si="68">(AA15-Z15)-0.15</f>
        <v>6</v>
      </c>
      <c r="AA16" s="151"/>
      <c r="AB16" s="151">
        <f t="shared" ref="AB16" si="69">(AC15-AB15)-0.15</f>
        <v>7</v>
      </c>
      <c r="AC16" s="151"/>
      <c r="AD16" s="151">
        <f>(AE15-AD15)</f>
        <v>4</v>
      </c>
      <c r="AE16" s="151"/>
      <c r="AF16" s="376">
        <f>SUM(R16:AE16)</f>
        <v>38</v>
      </c>
      <c r="AG16" s="376"/>
      <c r="AH16" s="151"/>
      <c r="AI16" s="151"/>
      <c r="AJ16" s="151">
        <f>(AK15-AJ15)</f>
        <v>4</v>
      </c>
      <c r="AK16" s="151"/>
      <c r="AL16" s="151">
        <f t="shared" ref="AL16" si="70">(AM15-AL15)-0.15</f>
        <v>6.9999999999999982</v>
      </c>
      <c r="AM16" s="151"/>
      <c r="AN16" s="151">
        <f t="shared" ref="AN16" si="71">(AO15-AN15)-0.15</f>
        <v>6</v>
      </c>
      <c r="AO16" s="151"/>
      <c r="AP16" s="151">
        <f t="shared" ref="AP16" si="72">(AQ15-AP15)-0.15</f>
        <v>6</v>
      </c>
      <c r="AQ16" s="151"/>
      <c r="AR16" s="151"/>
      <c r="AS16" s="151"/>
      <c r="AT16" s="151"/>
      <c r="AU16" s="151"/>
      <c r="AV16" s="376">
        <f>SUM(AH16:AU16)</f>
        <v>23</v>
      </c>
      <c r="AW16" s="376"/>
      <c r="AX16" s="151">
        <f t="shared" ref="AX16" si="73">(AY15-AX15)-0.15</f>
        <v>6.9999999999999982</v>
      </c>
      <c r="AY16" s="151"/>
      <c r="AZ16" s="151"/>
      <c r="BA16" s="151"/>
      <c r="BB16" s="151">
        <f t="shared" ref="BB16" si="74">(BC15-BB15)-0.15</f>
        <v>9.85</v>
      </c>
      <c r="BC16" s="151"/>
      <c r="BD16" s="151"/>
      <c r="BE16" s="151"/>
      <c r="BF16" s="151">
        <f t="shared" ref="BF16" si="75">(BG15-BF15)-0.15</f>
        <v>7</v>
      </c>
      <c r="BG16" s="151"/>
      <c r="BH16" s="151">
        <f t="shared" ref="BH16" si="76">(BI15-BH15)-0.15</f>
        <v>7</v>
      </c>
      <c r="BI16" s="151"/>
      <c r="BJ16" s="151">
        <f t="shared" ref="BJ16" si="77">(BK15-BJ15)-0.15</f>
        <v>7</v>
      </c>
      <c r="BK16" s="151"/>
      <c r="BL16" s="378">
        <f>SUM(AX16:BK16)</f>
        <v>37.849999999999994</v>
      </c>
      <c r="BM16" s="376"/>
      <c r="BN16" s="151">
        <f t="shared" ref="BN16" si="78">(BO15-BN15)-0.15</f>
        <v>6</v>
      </c>
      <c r="BO16" s="151"/>
      <c r="BP16" s="151">
        <f>(BQ15-BP15)</f>
        <v>4</v>
      </c>
      <c r="BQ16" s="151"/>
      <c r="BR16" s="150">
        <f t="shared" ref="BR16" si="79">(BS15-BR15)-0.15</f>
        <v>6</v>
      </c>
      <c r="BS16" s="151"/>
      <c r="BT16" s="151">
        <f t="shared" ref="BT16" si="80">(BU15-BT15)-0.15</f>
        <v>6.9999999999999982</v>
      </c>
      <c r="BU16" s="149"/>
      <c r="BV16" s="37"/>
      <c r="BW16" s="151"/>
      <c r="BX16" s="151"/>
      <c r="BY16" s="151"/>
      <c r="BZ16" s="151">
        <f t="shared" ref="BZ16" si="81">(CA15-BZ15)-0.15</f>
        <v>7</v>
      </c>
      <c r="CA16" s="151"/>
      <c r="CB16" s="376">
        <f>SUM(BN16:CA16)</f>
        <v>30</v>
      </c>
      <c r="CC16" s="377"/>
      <c r="CD16" s="378">
        <f>SUM(BL16+AV16+AF16)+F16+H16+J16+L16+N16+BN16+BP16+BR16+BT16</f>
        <v>141.85</v>
      </c>
      <c r="CE16" s="376"/>
    </row>
    <row r="17" spans="1:83">
      <c r="A17" s="46" t="s">
        <v>30</v>
      </c>
      <c r="B17" s="16">
        <v>13</v>
      </c>
      <c r="C17" s="16">
        <v>20.149999999999999</v>
      </c>
      <c r="D17" s="16">
        <v>13</v>
      </c>
      <c r="E17" s="118">
        <v>20.149999999999999</v>
      </c>
      <c r="F17" s="108">
        <v>6</v>
      </c>
      <c r="G17" s="17">
        <v>10</v>
      </c>
      <c r="H17" s="151"/>
      <c r="I17" s="151"/>
      <c r="J17" s="15">
        <v>6</v>
      </c>
      <c r="K17" s="15">
        <v>13.15</v>
      </c>
      <c r="L17" s="14"/>
      <c r="M17" s="14"/>
      <c r="N17" s="14"/>
      <c r="O17" s="14"/>
      <c r="P17" s="376"/>
      <c r="Q17" s="377"/>
      <c r="R17" s="16">
        <v>7</v>
      </c>
      <c r="S17" s="16">
        <v>13.15</v>
      </c>
      <c r="T17" s="14"/>
      <c r="U17" s="14"/>
      <c r="V17" s="12">
        <v>14</v>
      </c>
      <c r="W17" s="12">
        <v>17</v>
      </c>
      <c r="X17" s="15">
        <v>15</v>
      </c>
      <c r="Y17" s="15">
        <v>22.15</v>
      </c>
      <c r="Z17" s="16">
        <v>14</v>
      </c>
      <c r="AA17" s="16">
        <v>21.15</v>
      </c>
      <c r="AB17" s="15">
        <v>15</v>
      </c>
      <c r="AC17" s="15">
        <v>22.15</v>
      </c>
      <c r="AD17" s="15">
        <v>15</v>
      </c>
      <c r="AE17" s="15">
        <v>22.15</v>
      </c>
      <c r="AF17" s="376"/>
      <c r="AG17" s="376"/>
      <c r="AH17" s="16">
        <v>13</v>
      </c>
      <c r="AI17" s="16">
        <v>20.149999999999999</v>
      </c>
      <c r="AJ17" s="16">
        <v>7</v>
      </c>
      <c r="AK17" s="16">
        <v>13.15</v>
      </c>
      <c r="AL17" s="151"/>
      <c r="AM17" s="151"/>
      <c r="AN17" s="17">
        <v>6</v>
      </c>
      <c r="AO17" s="17">
        <v>10</v>
      </c>
      <c r="AP17" s="17">
        <v>6</v>
      </c>
      <c r="AQ17" s="17">
        <v>10</v>
      </c>
      <c r="AR17" s="20"/>
      <c r="AS17" s="20"/>
      <c r="AT17" s="20"/>
      <c r="AU17" s="20"/>
      <c r="AV17" s="376"/>
      <c r="AW17" s="376"/>
      <c r="AX17" s="17">
        <v>7</v>
      </c>
      <c r="AY17" s="17">
        <v>14.15</v>
      </c>
      <c r="AZ17" s="16">
        <v>14</v>
      </c>
      <c r="BA17" s="16">
        <v>21.15</v>
      </c>
      <c r="BB17" s="151"/>
      <c r="BC17" s="151"/>
      <c r="BD17" s="17">
        <v>6</v>
      </c>
      <c r="BE17" s="17">
        <v>10</v>
      </c>
      <c r="BF17" s="17">
        <v>7</v>
      </c>
      <c r="BG17" s="17">
        <v>14.15</v>
      </c>
      <c r="BH17" s="14"/>
      <c r="BI17" s="14"/>
      <c r="BJ17" s="17">
        <v>6</v>
      </c>
      <c r="BK17" s="17">
        <v>10</v>
      </c>
      <c r="BL17" s="378"/>
      <c r="BM17" s="376"/>
      <c r="BN17" s="16">
        <v>13</v>
      </c>
      <c r="BO17" s="16">
        <v>20.149999999999999</v>
      </c>
      <c r="BP17" s="16">
        <v>13</v>
      </c>
      <c r="BQ17" s="16">
        <v>20.149999999999999</v>
      </c>
      <c r="BR17" s="111">
        <v>6</v>
      </c>
      <c r="BS17" s="17">
        <v>10</v>
      </c>
      <c r="BT17" s="151"/>
      <c r="BU17" s="149"/>
      <c r="BV17" s="101">
        <v>6</v>
      </c>
      <c r="BW17" s="15">
        <v>13.15</v>
      </c>
      <c r="BX17" s="14"/>
      <c r="BY17" s="14"/>
      <c r="BZ17" s="14"/>
      <c r="CA17" s="14"/>
      <c r="CB17" s="376"/>
      <c r="CC17" s="377"/>
      <c r="CD17" s="378"/>
      <c r="CE17" s="376"/>
    </row>
    <row r="18" spans="1:83">
      <c r="A18" s="47" t="s">
        <v>31</v>
      </c>
      <c r="B18" s="151">
        <f t="shared" ref="B18" si="82">(C17-B17)-0.15</f>
        <v>6.9999999999999982</v>
      </c>
      <c r="C18" s="151"/>
      <c r="D18" s="151">
        <f t="shared" ref="D18" si="83">(E17-D17)-0.15</f>
        <v>6.9999999999999982</v>
      </c>
      <c r="E18" s="38"/>
      <c r="F18" s="37">
        <f>(G17-F17)</f>
        <v>4</v>
      </c>
      <c r="G18" s="151"/>
      <c r="H18" s="151"/>
      <c r="I18" s="151"/>
      <c r="J18" s="151">
        <f t="shared" ref="J18" si="84">(K17-J17)-0.15</f>
        <v>7</v>
      </c>
      <c r="K18" s="151"/>
      <c r="L18" s="151"/>
      <c r="M18" s="151"/>
      <c r="N18" s="151"/>
      <c r="O18" s="151"/>
      <c r="P18" s="376">
        <f>SUM(B18:O18)</f>
        <v>24.999999999999996</v>
      </c>
      <c r="Q18" s="377"/>
      <c r="R18" s="151">
        <f t="shared" ref="R18" si="85">(S17-R17)-0.15</f>
        <v>6</v>
      </c>
      <c r="S18" s="151"/>
      <c r="T18" s="14"/>
      <c r="U18" s="14"/>
      <c r="V18" s="151">
        <f>SUM(W17-V17)</f>
        <v>3</v>
      </c>
      <c r="W18" s="151"/>
      <c r="X18" s="151">
        <f t="shared" ref="X18" si="86">(Y17-X17)-0.15</f>
        <v>6.9999999999999982</v>
      </c>
      <c r="Y18" s="151"/>
      <c r="Z18" s="151">
        <f t="shared" ref="Z18" si="87">(AA17-Z17)-0.15</f>
        <v>6.9999999999999982</v>
      </c>
      <c r="AA18" s="151"/>
      <c r="AB18" s="151">
        <f t="shared" ref="AB18" si="88">(AC17-AB17)-0.15</f>
        <v>6.9999999999999982</v>
      </c>
      <c r="AC18" s="151"/>
      <c r="AD18" s="151">
        <f t="shared" ref="AD18" si="89">(AE17-AD17)-0.15</f>
        <v>6.9999999999999982</v>
      </c>
      <c r="AE18" s="151"/>
      <c r="AF18" s="376">
        <f>SUM(R18:AE18)</f>
        <v>36.999999999999993</v>
      </c>
      <c r="AG18" s="376"/>
      <c r="AH18" s="151">
        <f t="shared" ref="AH18" si="90">(AI17-AH17)-0.15</f>
        <v>6.9999999999999982</v>
      </c>
      <c r="AI18" s="151"/>
      <c r="AJ18" s="151">
        <f t="shared" ref="AJ18" si="91">(AK17-AJ17)-0.15</f>
        <v>6</v>
      </c>
      <c r="AK18" s="151"/>
      <c r="AL18" s="151"/>
      <c r="AM18" s="151"/>
      <c r="AN18" s="151">
        <f>(AO17-AN17)</f>
        <v>4</v>
      </c>
      <c r="AO18" s="151"/>
      <c r="AP18" s="151">
        <f>(AQ17-AP17)</f>
        <v>4</v>
      </c>
      <c r="AQ18" s="151"/>
      <c r="AR18" s="151"/>
      <c r="AS18" s="151"/>
      <c r="AT18" s="151"/>
      <c r="AU18" s="151"/>
      <c r="AV18" s="376">
        <f>SUM(AH18:AU18)</f>
        <v>21</v>
      </c>
      <c r="AW18" s="376"/>
      <c r="AX18" s="151">
        <f t="shared" ref="AX18" si="92">(AY17-AX17)-0.15</f>
        <v>7</v>
      </c>
      <c r="AY18" s="151"/>
      <c r="AZ18" s="151">
        <f t="shared" ref="AZ18" si="93">(BA17-AZ17)-0.15</f>
        <v>6.9999999999999982</v>
      </c>
      <c r="BA18" s="151"/>
      <c r="BB18" s="151"/>
      <c r="BC18" s="151"/>
      <c r="BD18" s="151">
        <f>(BE17-BD17)</f>
        <v>4</v>
      </c>
      <c r="BE18" s="151"/>
      <c r="BF18" s="151">
        <f t="shared" ref="BF18" si="94">(BG17-BF17)-0.15</f>
        <v>7</v>
      </c>
      <c r="BG18" s="151"/>
      <c r="BH18" s="151"/>
      <c r="BI18" s="151"/>
      <c r="BJ18" s="151">
        <f>(BK17-BJ17)</f>
        <v>4</v>
      </c>
      <c r="BK18" s="151"/>
      <c r="BL18" s="378">
        <f>SUM(AX18:BK18)</f>
        <v>29</v>
      </c>
      <c r="BM18" s="376"/>
      <c r="BN18" s="151">
        <f t="shared" ref="BN18" si="95">(BO17-BN17)-0.15</f>
        <v>6.9999999999999982</v>
      </c>
      <c r="BO18" s="151"/>
      <c r="BP18" s="151">
        <f t="shared" ref="BP18" si="96">(BQ17-BP17)-0.15</f>
        <v>6.9999999999999982</v>
      </c>
      <c r="BQ18" s="151"/>
      <c r="BR18" s="150">
        <f>(BS17-BR17)</f>
        <v>4</v>
      </c>
      <c r="BS18" s="151"/>
      <c r="BT18" s="151"/>
      <c r="BU18" s="149"/>
      <c r="BV18" s="37">
        <f t="shared" ref="BV18" si="97">(BW17-BV17)-0.15</f>
        <v>7</v>
      </c>
      <c r="BW18" s="151"/>
      <c r="BX18" s="151"/>
      <c r="BY18" s="151"/>
      <c r="BZ18" s="151"/>
      <c r="CA18" s="151"/>
      <c r="CB18" s="376">
        <f>SUM(BN18:CA18)</f>
        <v>24.999999999999996</v>
      </c>
      <c r="CC18" s="377"/>
      <c r="CD18" s="378">
        <f>SUM(BL18+AV18+AF18)+F18+H18+J18+L18+N18+BN18+BP18+BR18+BT18</f>
        <v>116</v>
      </c>
      <c r="CE18" s="376"/>
    </row>
    <row r="19" spans="1:83">
      <c r="A19" s="50" t="s">
        <v>32</v>
      </c>
      <c r="B19" s="15">
        <v>6</v>
      </c>
      <c r="C19" s="15">
        <v>13.15</v>
      </c>
      <c r="D19" s="16">
        <v>7</v>
      </c>
      <c r="E19" s="118">
        <v>13.15</v>
      </c>
      <c r="F19" s="374" t="s">
        <v>21</v>
      </c>
      <c r="G19" s="375"/>
      <c r="H19" s="16">
        <v>14</v>
      </c>
      <c r="I19" s="16">
        <v>21.15</v>
      </c>
      <c r="J19" s="15">
        <v>15</v>
      </c>
      <c r="K19" s="15">
        <v>22.15</v>
      </c>
      <c r="L19" s="151"/>
      <c r="M19" s="151"/>
      <c r="N19" s="151"/>
      <c r="O19" s="151"/>
      <c r="P19" s="376"/>
      <c r="Q19" s="377"/>
      <c r="R19" s="99">
        <v>8</v>
      </c>
      <c r="S19" s="99">
        <v>19.2</v>
      </c>
      <c r="T19" s="15">
        <v>6</v>
      </c>
      <c r="U19" s="15">
        <v>13.15</v>
      </c>
      <c r="V19" s="12">
        <v>14</v>
      </c>
      <c r="W19" s="12">
        <v>17</v>
      </c>
      <c r="X19" s="151"/>
      <c r="Y19" s="151"/>
      <c r="Z19" s="151"/>
      <c r="AA19" s="151"/>
      <c r="AB19" s="16">
        <v>7</v>
      </c>
      <c r="AC19" s="16">
        <v>13.15</v>
      </c>
      <c r="AD19" s="19">
        <v>7</v>
      </c>
      <c r="AE19" s="19">
        <v>14.15</v>
      </c>
      <c r="AF19" s="376"/>
      <c r="AG19" s="376"/>
      <c r="AH19" s="89">
        <v>7</v>
      </c>
      <c r="AI19" s="119">
        <v>17.149999999999999</v>
      </c>
      <c r="AJ19" s="151"/>
      <c r="AK19" s="151"/>
      <c r="AL19" s="17">
        <v>6</v>
      </c>
      <c r="AM19" s="17">
        <v>10</v>
      </c>
      <c r="AN19" s="99">
        <v>8</v>
      </c>
      <c r="AO19" s="99">
        <v>19.2</v>
      </c>
      <c r="AP19" s="99">
        <v>8</v>
      </c>
      <c r="AQ19" s="99">
        <v>19.2</v>
      </c>
      <c r="AR19" s="14"/>
      <c r="AS19" s="14"/>
      <c r="AT19" s="151"/>
      <c r="AU19" s="151"/>
      <c r="AV19" s="376"/>
      <c r="AW19" s="376"/>
      <c r="AX19" s="99">
        <v>8</v>
      </c>
      <c r="AY19" s="99">
        <v>19.2</v>
      </c>
      <c r="AZ19" s="151"/>
      <c r="BA19" s="151"/>
      <c r="BB19" s="16">
        <v>13</v>
      </c>
      <c r="BC19" s="16">
        <v>20.149999999999999</v>
      </c>
      <c r="BD19" s="15">
        <v>7</v>
      </c>
      <c r="BE19" s="15">
        <v>14.15</v>
      </c>
      <c r="BF19" s="151"/>
      <c r="BG19" s="151"/>
      <c r="BH19" s="151"/>
      <c r="BI19" s="151"/>
      <c r="BJ19" s="99">
        <v>8</v>
      </c>
      <c r="BK19" s="99">
        <v>19.2</v>
      </c>
      <c r="BL19" s="378"/>
      <c r="BM19" s="376"/>
      <c r="BN19" s="15">
        <v>6</v>
      </c>
      <c r="BO19" s="15">
        <v>13.15</v>
      </c>
      <c r="BP19" s="16">
        <v>7</v>
      </c>
      <c r="BQ19" s="16">
        <v>13.15</v>
      </c>
      <c r="BR19" s="14"/>
      <c r="BS19" s="14"/>
      <c r="BT19" s="16">
        <v>14</v>
      </c>
      <c r="BU19" s="114">
        <v>21.15</v>
      </c>
      <c r="BV19" s="101">
        <v>15</v>
      </c>
      <c r="BW19" s="15">
        <v>22.15</v>
      </c>
      <c r="BX19" s="151"/>
      <c r="BY19" s="151"/>
      <c r="BZ19" s="151"/>
      <c r="CA19" s="151"/>
      <c r="CB19" s="376"/>
      <c r="CC19" s="377"/>
      <c r="CD19" s="378"/>
      <c r="CE19" s="376"/>
    </row>
    <row r="20" spans="1:83">
      <c r="A20" s="47" t="s">
        <v>33</v>
      </c>
      <c r="B20" s="151">
        <f t="shared" ref="B20" si="98">(C19-B19)-0.15</f>
        <v>7</v>
      </c>
      <c r="C20" s="151"/>
      <c r="D20" s="151">
        <f t="shared" ref="D20" si="99">(E19-D19)-0.15</f>
        <v>6</v>
      </c>
      <c r="E20" s="38"/>
      <c r="F20" s="115">
        <v>7.6</v>
      </c>
      <c r="G20" s="20"/>
      <c r="H20" s="151">
        <f t="shared" ref="H20" si="100">(I19-H19)-0.15</f>
        <v>6.9999999999999982</v>
      </c>
      <c r="I20" s="151"/>
      <c r="J20" s="151">
        <f t="shared" ref="J20" si="101">(K19-J19)-0.15</f>
        <v>6.9999999999999982</v>
      </c>
      <c r="K20" s="151"/>
      <c r="L20" s="151"/>
      <c r="M20" s="151"/>
      <c r="N20" s="151"/>
      <c r="O20" s="151"/>
      <c r="P20" s="376">
        <f>SUM(B20:O20)</f>
        <v>34.6</v>
      </c>
      <c r="Q20" s="377"/>
      <c r="R20" s="151">
        <f>(S19-R19)-0.2</f>
        <v>11</v>
      </c>
      <c r="S20" s="151"/>
      <c r="T20" s="151">
        <f t="shared" ref="T20" si="102">(U19-T19)-0.15</f>
        <v>7</v>
      </c>
      <c r="U20" s="151"/>
      <c r="V20" s="151">
        <f>SUM(W19-V19)</f>
        <v>3</v>
      </c>
      <c r="W20" s="151"/>
      <c r="X20" s="151"/>
      <c r="Y20" s="151"/>
      <c r="Z20" s="151"/>
      <c r="AA20" s="151"/>
      <c r="AB20" s="151">
        <f t="shared" ref="AB20" si="103">(AC19-AB19)-0.15</f>
        <v>6</v>
      </c>
      <c r="AC20" s="151"/>
      <c r="AD20" s="151">
        <f t="shared" ref="AD20" si="104">(AE19-AD19)-0.15</f>
        <v>7</v>
      </c>
      <c r="AE20" s="151"/>
      <c r="AF20" s="376">
        <f>SUM(R20:AE20)</f>
        <v>34</v>
      </c>
      <c r="AG20" s="376"/>
      <c r="AH20" s="151">
        <f t="shared" ref="AH20" si="105">(AI19-AH19)-0.15</f>
        <v>9.9999999999999982</v>
      </c>
      <c r="AI20" s="151"/>
      <c r="AJ20" s="151"/>
      <c r="AK20" s="151"/>
      <c r="AL20" s="151">
        <f>(AM19-AL19)</f>
        <v>4</v>
      </c>
      <c r="AM20" s="151"/>
      <c r="AN20" s="151">
        <f>(AO19-AN19)-0.2</f>
        <v>11</v>
      </c>
      <c r="AO20" s="151"/>
      <c r="AP20" s="151">
        <f>(AQ19-AP19)-0.2</f>
        <v>11</v>
      </c>
      <c r="AQ20" s="151"/>
      <c r="AR20" s="151"/>
      <c r="AS20" s="151"/>
      <c r="AT20" s="151"/>
      <c r="AU20" s="151"/>
      <c r="AV20" s="376">
        <f>SUM(AH20:AU20)</f>
        <v>36</v>
      </c>
      <c r="AW20" s="376"/>
      <c r="AX20" s="151">
        <f>(AY19-AX19)-0.2</f>
        <v>11</v>
      </c>
      <c r="AY20" s="151"/>
      <c r="AZ20" s="151"/>
      <c r="BA20" s="151"/>
      <c r="BB20" s="151">
        <f t="shared" ref="BB20" si="106">(BC19-BB19)-0.15</f>
        <v>6.9999999999999982</v>
      </c>
      <c r="BC20" s="151"/>
      <c r="BD20" s="151">
        <f t="shared" ref="BD20" si="107">(BE19-BD19)-0.15</f>
        <v>7</v>
      </c>
      <c r="BE20" s="151"/>
      <c r="BF20" s="151"/>
      <c r="BG20" s="151"/>
      <c r="BH20" s="151"/>
      <c r="BI20" s="151"/>
      <c r="BJ20" s="151">
        <f>(BK19-BJ19)-0.2</f>
        <v>11</v>
      </c>
      <c r="BK20" s="151"/>
      <c r="BL20" s="378">
        <f>SUM(AX20:BK20)</f>
        <v>36</v>
      </c>
      <c r="BM20" s="376"/>
      <c r="BN20" s="151">
        <f t="shared" ref="BN20" si="108">(BO19-BN19)-0.15</f>
        <v>7</v>
      </c>
      <c r="BO20" s="151"/>
      <c r="BP20" s="151">
        <f t="shared" ref="BP20" si="109">(BQ19-BP19)-0.15</f>
        <v>6</v>
      </c>
      <c r="BQ20" s="151"/>
      <c r="BR20" s="151"/>
      <c r="BS20" s="151"/>
      <c r="BT20" s="151">
        <f t="shared" ref="BT20" si="110">(BU19-BT19)-0.15</f>
        <v>6.9999999999999982</v>
      </c>
      <c r="BU20" s="149"/>
      <c r="BV20" s="37">
        <f t="shared" ref="BV20" si="111">(BW19-BV19)-0.15</f>
        <v>6.9999999999999982</v>
      </c>
      <c r="BW20" s="151"/>
      <c r="BX20" s="151"/>
      <c r="BY20" s="151"/>
      <c r="BZ20" s="151"/>
      <c r="CA20" s="151"/>
      <c r="CB20" s="376">
        <f>SUM(BN20:CA20)</f>
        <v>27</v>
      </c>
      <c r="CC20" s="377"/>
      <c r="CD20" s="378">
        <f>SUM(BL20+AV20+AF20)+F20+H20+J20+L20+N20+BN20+BP20+BR20+BT20</f>
        <v>147.6</v>
      </c>
      <c r="CE20" s="376"/>
    </row>
    <row r="21" spans="1:83">
      <c r="A21" s="46" t="s">
        <v>34</v>
      </c>
      <c r="B21" s="19">
        <v>7</v>
      </c>
      <c r="C21" s="19">
        <v>14.15</v>
      </c>
      <c r="D21" s="14"/>
      <c r="E21" s="107"/>
      <c r="F21" s="104">
        <v>13</v>
      </c>
      <c r="G21" s="16">
        <v>20.149999999999999</v>
      </c>
      <c r="H21" s="15">
        <v>7</v>
      </c>
      <c r="I21" s="15">
        <v>14.15</v>
      </c>
      <c r="J21" s="19">
        <v>7</v>
      </c>
      <c r="K21" s="19">
        <v>14.15</v>
      </c>
      <c r="L21" s="17">
        <v>6</v>
      </c>
      <c r="M21" s="17">
        <v>10</v>
      </c>
      <c r="N21" s="17">
        <v>6</v>
      </c>
      <c r="O21" s="17">
        <v>10</v>
      </c>
      <c r="P21" s="376"/>
      <c r="Q21" s="377"/>
      <c r="R21" s="17">
        <v>7</v>
      </c>
      <c r="S21" s="17">
        <v>14.15</v>
      </c>
      <c r="T21" s="17">
        <v>6</v>
      </c>
      <c r="U21" s="17">
        <v>10</v>
      </c>
      <c r="V21" s="19">
        <v>7</v>
      </c>
      <c r="W21" s="13">
        <v>17.149999999999999</v>
      </c>
      <c r="X21" s="17">
        <v>6</v>
      </c>
      <c r="Y21" s="17">
        <v>10</v>
      </c>
      <c r="Z21" s="19">
        <v>7</v>
      </c>
      <c r="AA21" s="19">
        <v>14.15</v>
      </c>
      <c r="AB21" s="397" t="s">
        <v>21</v>
      </c>
      <c r="AC21" s="375"/>
      <c r="AD21" s="14"/>
      <c r="AE21" s="14"/>
      <c r="AF21" s="376"/>
      <c r="AG21" s="376"/>
      <c r="AH21" s="15">
        <v>6</v>
      </c>
      <c r="AI21" s="15">
        <v>13.15</v>
      </c>
      <c r="AJ21" s="16">
        <v>13</v>
      </c>
      <c r="AK21" s="16">
        <v>20.149999999999999</v>
      </c>
      <c r="AL21" s="16">
        <v>14</v>
      </c>
      <c r="AM21" s="16">
        <v>21.15</v>
      </c>
      <c r="AN21" s="151"/>
      <c r="AO21" s="151"/>
      <c r="AP21" s="15">
        <v>6</v>
      </c>
      <c r="AQ21" s="15">
        <v>13.15</v>
      </c>
      <c r="AR21" s="15">
        <v>15</v>
      </c>
      <c r="AS21" s="15">
        <v>22.15</v>
      </c>
      <c r="AT21" s="14"/>
      <c r="AU21" s="14"/>
      <c r="AV21" s="376"/>
      <c r="AW21" s="376"/>
      <c r="AX21" s="19">
        <v>7</v>
      </c>
      <c r="AY21" s="19">
        <v>14.15</v>
      </c>
      <c r="AZ21" s="17">
        <v>7</v>
      </c>
      <c r="BA21" s="17">
        <v>14.15</v>
      </c>
      <c r="BB21" s="19">
        <v>7</v>
      </c>
      <c r="BC21" s="13">
        <v>17.149999999999999</v>
      </c>
      <c r="BD21" s="15">
        <v>6</v>
      </c>
      <c r="BE21" s="15">
        <v>13.15</v>
      </c>
      <c r="BF21" s="16">
        <v>14</v>
      </c>
      <c r="BG21" s="16">
        <v>21.15</v>
      </c>
      <c r="BH21" s="151"/>
      <c r="BI21" s="151"/>
      <c r="BJ21" s="151"/>
      <c r="BK21" s="151"/>
      <c r="BL21" s="378"/>
      <c r="BM21" s="376"/>
      <c r="BN21" s="19">
        <v>7</v>
      </c>
      <c r="BO21" s="19">
        <v>14.15</v>
      </c>
      <c r="BP21" s="14"/>
      <c r="BQ21" s="14"/>
      <c r="BR21" s="106">
        <v>13</v>
      </c>
      <c r="BS21" s="16">
        <v>20.149999999999999</v>
      </c>
      <c r="BT21" s="15">
        <v>7</v>
      </c>
      <c r="BU21" s="116">
        <v>14.15</v>
      </c>
      <c r="BV21" s="120">
        <v>7</v>
      </c>
      <c r="BW21" s="19">
        <v>14.15</v>
      </c>
      <c r="BX21" s="17">
        <v>6</v>
      </c>
      <c r="BY21" s="17">
        <v>10</v>
      </c>
      <c r="BZ21" s="17">
        <v>6</v>
      </c>
      <c r="CA21" s="17">
        <v>10</v>
      </c>
      <c r="CB21" s="376"/>
      <c r="CC21" s="377"/>
      <c r="CD21" s="378"/>
      <c r="CE21" s="376"/>
    </row>
    <row r="22" spans="1:83">
      <c r="A22" s="47" t="s">
        <v>35</v>
      </c>
      <c r="B22" s="151">
        <f t="shared" ref="B22" si="112">(C21-B21)-0.15</f>
        <v>7</v>
      </c>
      <c r="C22" s="151"/>
      <c r="D22" s="151"/>
      <c r="E22" s="38"/>
      <c r="F22" s="37">
        <f t="shared" ref="F22" si="113">(G21-F21)-0.15</f>
        <v>6.9999999999999982</v>
      </c>
      <c r="G22" s="151"/>
      <c r="H22" s="151">
        <f t="shared" ref="H22" si="114">(I21-H21)-0.15</f>
        <v>7</v>
      </c>
      <c r="I22" s="151"/>
      <c r="J22" s="151">
        <f t="shared" ref="J22" si="115">(K21-J21)-0.15</f>
        <v>7</v>
      </c>
      <c r="K22" s="151"/>
      <c r="L22" s="151">
        <f>(M21-L21)</f>
        <v>4</v>
      </c>
      <c r="M22" s="151"/>
      <c r="N22" s="151">
        <f>(O21-N21)</f>
        <v>4</v>
      </c>
      <c r="O22" s="151"/>
      <c r="P22" s="376">
        <f>SUM(B22:O22)</f>
        <v>36</v>
      </c>
      <c r="Q22" s="377"/>
      <c r="R22" s="151">
        <f t="shared" ref="R22" si="116">(S21-R21)-0.15</f>
        <v>7</v>
      </c>
      <c r="S22" s="151"/>
      <c r="T22" s="151">
        <f>(U21-T21)</f>
        <v>4</v>
      </c>
      <c r="U22" s="151"/>
      <c r="V22" s="151">
        <f t="shared" ref="V22" si="117">(W21-V21)-0.15</f>
        <v>9.9999999999999982</v>
      </c>
      <c r="W22" s="151"/>
      <c r="X22" s="151">
        <f>(Y21-X21)</f>
        <v>4</v>
      </c>
      <c r="Y22" s="151"/>
      <c r="Z22" s="151">
        <f t="shared" ref="Z22" si="118">(AA21-Z21)-0.15</f>
        <v>7</v>
      </c>
      <c r="AA22" s="151"/>
      <c r="AB22" s="176">
        <v>7.6</v>
      </c>
      <c r="AC22" s="20"/>
      <c r="AD22" s="151"/>
      <c r="AE22" s="151"/>
      <c r="AF22" s="376">
        <f>SUM(R22:AE22)</f>
        <v>39.6</v>
      </c>
      <c r="AG22" s="376"/>
      <c r="AH22" s="151">
        <f t="shared" ref="AH22" si="119">(AI21-AH21)-0.15</f>
        <v>7</v>
      </c>
      <c r="AI22" s="151"/>
      <c r="AJ22" s="151">
        <f t="shared" ref="AJ22" si="120">(AK21-AJ21)-0.15</f>
        <v>6.9999999999999982</v>
      </c>
      <c r="AK22" s="151"/>
      <c r="AL22" s="151">
        <f t="shared" ref="AL22" si="121">(AM21-AL21)-0.15</f>
        <v>6.9999999999999982</v>
      </c>
      <c r="AM22" s="151"/>
      <c r="AN22" s="151"/>
      <c r="AO22" s="151"/>
      <c r="AP22" s="151">
        <f t="shared" ref="AP22" si="122">(AQ21-AP21)-0.15</f>
        <v>7</v>
      </c>
      <c r="AQ22" s="151"/>
      <c r="AR22" s="151">
        <f t="shared" ref="AR22" si="123">(AS21-AR21)-0.15</f>
        <v>6.9999999999999982</v>
      </c>
      <c r="AS22" s="151"/>
      <c r="AT22" s="151"/>
      <c r="AU22" s="151"/>
      <c r="AV22" s="376">
        <f>SUM(AH22:AU22)</f>
        <v>34.999999999999993</v>
      </c>
      <c r="AW22" s="376"/>
      <c r="AX22" s="151">
        <f t="shared" ref="AX22" si="124">(AY21-AX21)-0.15</f>
        <v>7</v>
      </c>
      <c r="AY22" s="151"/>
      <c r="AZ22" s="151">
        <f t="shared" ref="AZ22" si="125">(BA21-AZ21)-0.15</f>
        <v>7</v>
      </c>
      <c r="BA22" s="151"/>
      <c r="BB22" s="151">
        <f t="shared" ref="BB22" si="126">(BC21-BB21)-0.15</f>
        <v>9.9999999999999982</v>
      </c>
      <c r="BC22" s="151"/>
      <c r="BD22" s="151">
        <f t="shared" ref="BD22" si="127">(BE21-BD21)-0.15</f>
        <v>7</v>
      </c>
      <c r="BE22" s="151"/>
      <c r="BF22" s="151">
        <f t="shared" ref="BF22" si="128">(BG21-BF21)-0.15</f>
        <v>6.9999999999999982</v>
      </c>
      <c r="BG22" s="151"/>
      <c r="BH22" s="151"/>
      <c r="BI22" s="151"/>
      <c r="BJ22" s="151"/>
      <c r="BK22" s="151"/>
      <c r="BL22" s="378">
        <f>SUM(AX22:BK22)</f>
        <v>38</v>
      </c>
      <c r="BM22" s="376"/>
      <c r="BN22" s="151">
        <f t="shared" ref="BN22" si="129">(BO21-BN21)-0.15</f>
        <v>7</v>
      </c>
      <c r="BO22" s="151"/>
      <c r="BP22" s="151"/>
      <c r="BQ22" s="151"/>
      <c r="BR22" s="150">
        <f t="shared" ref="BR22" si="130">(BS21-BR21)-0.15</f>
        <v>6.9999999999999982</v>
      </c>
      <c r="BS22" s="151"/>
      <c r="BT22" s="151">
        <f t="shared" ref="BT22" si="131">(BU21-BT21)-0.15</f>
        <v>7</v>
      </c>
      <c r="BU22" s="149"/>
      <c r="BV22" s="37">
        <f t="shared" ref="BV22" si="132">(BW21-BV21)-0.15</f>
        <v>7</v>
      </c>
      <c r="BW22" s="151"/>
      <c r="BX22" s="151">
        <f>(BY21-BX21)</f>
        <v>4</v>
      </c>
      <c r="BY22" s="151"/>
      <c r="BZ22" s="151">
        <f>(CA21-BZ21)</f>
        <v>4</v>
      </c>
      <c r="CA22" s="151"/>
      <c r="CB22" s="376">
        <f>SUM(BN22:CA22)</f>
        <v>36</v>
      </c>
      <c r="CC22" s="377"/>
      <c r="CD22" s="378">
        <f>SUM(BL22+AV22+AF22)+F22+H22+J22+L22+N22+BN22+BP22+BR22+BT22</f>
        <v>162.6</v>
      </c>
      <c r="CE22" s="376"/>
    </row>
    <row r="23" spans="1:83">
      <c r="A23" s="46" t="s">
        <v>36</v>
      </c>
      <c r="B23" s="17">
        <v>6</v>
      </c>
      <c r="C23" s="17">
        <v>10</v>
      </c>
      <c r="D23" s="19">
        <v>7</v>
      </c>
      <c r="E23" s="121">
        <v>14.15</v>
      </c>
      <c r="F23" s="101">
        <v>7</v>
      </c>
      <c r="G23" s="15">
        <v>14.15</v>
      </c>
      <c r="H23" s="15">
        <v>6</v>
      </c>
      <c r="I23" s="15">
        <v>13.15</v>
      </c>
      <c r="J23" s="16">
        <v>14</v>
      </c>
      <c r="K23" s="16">
        <v>21.15</v>
      </c>
      <c r="L23" s="151"/>
      <c r="M23" s="151"/>
      <c r="N23" s="151"/>
      <c r="O23" s="151"/>
      <c r="P23" s="376"/>
      <c r="Q23" s="377"/>
      <c r="R23" s="19">
        <v>7</v>
      </c>
      <c r="S23" s="19">
        <v>14.15</v>
      </c>
      <c r="T23" s="16">
        <v>14</v>
      </c>
      <c r="U23" s="16">
        <v>21.15</v>
      </c>
      <c r="V23" s="16">
        <v>13</v>
      </c>
      <c r="W23" s="16">
        <v>20.149999999999999</v>
      </c>
      <c r="X23" s="16">
        <v>13</v>
      </c>
      <c r="Y23" s="16">
        <v>20.149999999999999</v>
      </c>
      <c r="Z23" s="15">
        <v>15</v>
      </c>
      <c r="AA23" s="15">
        <v>22.15</v>
      </c>
      <c r="AB23" s="397" t="s">
        <v>21</v>
      </c>
      <c r="AC23" s="375"/>
      <c r="AD23" s="151"/>
      <c r="AE23" s="151"/>
      <c r="AF23" s="376"/>
      <c r="AG23" s="376"/>
      <c r="AH23" s="151"/>
      <c r="AI23" s="151"/>
      <c r="AJ23" s="16">
        <v>14</v>
      </c>
      <c r="AK23" s="16">
        <v>21.15</v>
      </c>
      <c r="AL23" s="15">
        <v>15</v>
      </c>
      <c r="AM23" s="15">
        <v>22.15</v>
      </c>
      <c r="AN23" s="15">
        <v>15</v>
      </c>
      <c r="AO23" s="15">
        <v>22.15</v>
      </c>
      <c r="AP23" s="14"/>
      <c r="AQ23" s="14"/>
      <c r="AR23" s="16">
        <v>13</v>
      </c>
      <c r="AS23" s="16">
        <v>20.149999999999999</v>
      </c>
      <c r="AT23" s="17">
        <v>6</v>
      </c>
      <c r="AU23" s="17">
        <v>10</v>
      </c>
      <c r="AV23" s="376"/>
      <c r="AW23" s="376"/>
      <c r="AX23" s="151"/>
      <c r="AY23" s="151"/>
      <c r="AZ23" s="15">
        <v>15</v>
      </c>
      <c r="BA23" s="15">
        <v>22.15</v>
      </c>
      <c r="BB23" s="12">
        <v>14</v>
      </c>
      <c r="BC23" s="12">
        <v>17</v>
      </c>
      <c r="BD23" s="16">
        <v>13</v>
      </c>
      <c r="BE23" s="16">
        <v>20.149999999999999</v>
      </c>
      <c r="BF23" s="19">
        <v>7</v>
      </c>
      <c r="BG23" s="19">
        <v>14.15</v>
      </c>
      <c r="BH23" s="17">
        <v>6</v>
      </c>
      <c r="BI23" s="17">
        <v>10</v>
      </c>
      <c r="BJ23" s="151"/>
      <c r="BK23" s="151"/>
      <c r="BL23" s="378"/>
      <c r="BM23" s="376"/>
      <c r="BN23" s="17">
        <v>6</v>
      </c>
      <c r="BO23" s="17">
        <v>10</v>
      </c>
      <c r="BP23" s="19">
        <v>7</v>
      </c>
      <c r="BQ23" s="19">
        <v>14.15</v>
      </c>
      <c r="BR23" s="102">
        <v>7</v>
      </c>
      <c r="BS23" s="15">
        <v>14.15</v>
      </c>
      <c r="BT23" s="15">
        <v>6</v>
      </c>
      <c r="BU23" s="116">
        <v>13.15</v>
      </c>
      <c r="BV23" s="104">
        <v>14</v>
      </c>
      <c r="BW23" s="16">
        <v>21.15</v>
      </c>
      <c r="BX23" s="151"/>
      <c r="BY23" s="151"/>
      <c r="BZ23" s="151"/>
      <c r="CA23" s="151"/>
      <c r="CB23" s="376"/>
      <c r="CC23" s="377"/>
      <c r="CD23" s="378"/>
      <c r="CE23" s="376"/>
    </row>
    <row r="24" spans="1:83">
      <c r="A24" s="47" t="s">
        <v>37</v>
      </c>
      <c r="B24" s="151">
        <f>(C23-B23)</f>
        <v>4</v>
      </c>
      <c r="C24" s="151"/>
      <c r="D24" s="151">
        <f t="shared" ref="D24" si="133">(E23-D23)-0.15</f>
        <v>7</v>
      </c>
      <c r="E24" s="38"/>
      <c r="F24" s="37">
        <f t="shared" ref="F24" si="134">(G23-F23)-0.15</f>
        <v>7</v>
      </c>
      <c r="G24" s="151"/>
      <c r="H24" s="151">
        <f t="shared" ref="H24" si="135">(I23-H23)-0.15</f>
        <v>7</v>
      </c>
      <c r="I24" s="151"/>
      <c r="J24" s="151">
        <f t="shared" ref="J24" si="136">(K23-J23)-0.15</f>
        <v>6.9999999999999982</v>
      </c>
      <c r="K24" s="151"/>
      <c r="L24" s="151"/>
      <c r="M24" s="151"/>
      <c r="N24" s="151"/>
      <c r="O24" s="151"/>
      <c r="P24" s="376">
        <f>SUM(B24:O24)</f>
        <v>32</v>
      </c>
      <c r="Q24" s="377"/>
      <c r="R24" s="151">
        <f t="shared" ref="R24" si="137">(S23-R23)-0.15</f>
        <v>7</v>
      </c>
      <c r="S24" s="151"/>
      <c r="T24" s="151">
        <f t="shared" ref="T24" si="138">(U23-T23)-0.15</f>
        <v>6.9999999999999982</v>
      </c>
      <c r="U24" s="151"/>
      <c r="V24" s="151">
        <f t="shared" ref="V24" si="139">(W23-V23)-0.15</f>
        <v>6.9999999999999982</v>
      </c>
      <c r="W24" s="151"/>
      <c r="X24" s="151">
        <f t="shared" ref="X24" si="140">(Y23-X23)-0.15</f>
        <v>6.9999999999999982</v>
      </c>
      <c r="Y24" s="151"/>
      <c r="Z24" s="151">
        <f t="shared" ref="Z24" si="141">(AA23-Z23)-0.15</f>
        <v>6.9999999999999982</v>
      </c>
      <c r="AA24" s="151"/>
      <c r="AB24" s="176">
        <v>7.6</v>
      </c>
      <c r="AC24" s="20"/>
      <c r="AD24" s="151"/>
      <c r="AE24" s="151"/>
      <c r="AF24" s="376">
        <f>SUM(R24:AE24)</f>
        <v>42.599999999999994</v>
      </c>
      <c r="AG24" s="376"/>
      <c r="AH24" s="151"/>
      <c r="AI24" s="151"/>
      <c r="AJ24" s="151">
        <f t="shared" ref="AJ24" si="142">(AK23-AJ23)-0.15</f>
        <v>6.9999999999999982</v>
      </c>
      <c r="AK24" s="151"/>
      <c r="AL24" s="151">
        <f t="shared" ref="AL24" si="143">(AM23-AL23)-0.15</f>
        <v>6.9999999999999982</v>
      </c>
      <c r="AM24" s="151"/>
      <c r="AN24" s="151">
        <f t="shared" ref="AN24" si="144">(AO23-AN23)-0.15</f>
        <v>6.9999999999999982</v>
      </c>
      <c r="AO24" s="151"/>
      <c r="AP24" s="151"/>
      <c r="AQ24" s="151"/>
      <c r="AR24" s="151">
        <f t="shared" ref="AR24" si="145">(AS23-AR23)-0.15</f>
        <v>6.9999999999999982</v>
      </c>
      <c r="AS24" s="151"/>
      <c r="AT24" s="151">
        <f>(AU23-AT23)</f>
        <v>4</v>
      </c>
      <c r="AU24" s="151"/>
      <c r="AV24" s="376">
        <f>SUM(AH24:AU24)</f>
        <v>31.999999999999993</v>
      </c>
      <c r="AW24" s="376"/>
      <c r="AX24" s="151"/>
      <c r="AY24" s="151"/>
      <c r="AZ24" s="151">
        <f t="shared" ref="AZ24" si="146">(BA23-AZ23)-0.15</f>
        <v>6.9999999999999982</v>
      </c>
      <c r="BA24" s="151"/>
      <c r="BB24" s="151">
        <f>SUM(BC23-BB23)</f>
        <v>3</v>
      </c>
      <c r="BC24" s="151"/>
      <c r="BD24" s="151">
        <f t="shared" ref="BD24" si="147">(BE23-BD23)-0.15</f>
        <v>6.9999999999999982</v>
      </c>
      <c r="BE24" s="151"/>
      <c r="BF24" s="151">
        <f t="shared" ref="BF24" si="148">(BG23-BF23)-0.15</f>
        <v>7</v>
      </c>
      <c r="BG24" s="151"/>
      <c r="BH24" s="151">
        <f>(BI23-BH23)</f>
        <v>4</v>
      </c>
      <c r="BI24" s="151"/>
      <c r="BJ24" s="151"/>
      <c r="BK24" s="151"/>
      <c r="BL24" s="378">
        <f>SUM(AX24:BK24)</f>
        <v>27.999999999999996</v>
      </c>
      <c r="BM24" s="376"/>
      <c r="BN24" s="151">
        <f>(BO23-BN23)</f>
        <v>4</v>
      </c>
      <c r="BO24" s="151"/>
      <c r="BP24" s="151">
        <f t="shared" ref="BP24" si="149">(BQ23-BP23)-0.15</f>
        <v>7</v>
      </c>
      <c r="BQ24" s="151"/>
      <c r="BR24" s="150">
        <f t="shared" ref="BR24" si="150">(BS23-BR23)-0.15</f>
        <v>7</v>
      </c>
      <c r="BS24" s="151"/>
      <c r="BT24" s="151">
        <f t="shared" ref="BT24" si="151">(BU23-BT23)-0.15</f>
        <v>7</v>
      </c>
      <c r="BU24" s="149"/>
      <c r="BV24" s="37">
        <f t="shared" ref="BV24" si="152">(BW23-BV23)-0.15</f>
        <v>6.9999999999999982</v>
      </c>
      <c r="BW24" s="151"/>
      <c r="BX24" s="151"/>
      <c r="BY24" s="151"/>
      <c r="BZ24" s="151"/>
      <c r="CA24" s="151"/>
      <c r="CB24" s="376">
        <f>SUM(BN24:CA24)</f>
        <v>32</v>
      </c>
      <c r="CC24" s="377"/>
      <c r="CD24" s="378">
        <f>SUM(BL24+AV24+AF24)+F24+H24+J24+L24+N24+BN24+BP24+BR24+BT24</f>
        <v>148.59999999999997</v>
      </c>
      <c r="CE24" s="376"/>
    </row>
    <row r="25" spans="1:83">
      <c r="A25" s="50" t="s">
        <v>38</v>
      </c>
      <c r="B25" s="99">
        <v>8</v>
      </c>
      <c r="C25" s="99">
        <v>19.2</v>
      </c>
      <c r="D25" s="16">
        <v>14</v>
      </c>
      <c r="E25" s="118">
        <v>21.15</v>
      </c>
      <c r="F25" s="374" t="s">
        <v>21</v>
      </c>
      <c r="G25" s="375"/>
      <c r="H25" s="151"/>
      <c r="I25" s="151"/>
      <c r="J25" s="17">
        <v>7</v>
      </c>
      <c r="K25" s="17">
        <v>14.15</v>
      </c>
      <c r="L25" s="99">
        <v>8</v>
      </c>
      <c r="M25" s="99">
        <v>19.2</v>
      </c>
      <c r="N25" s="151"/>
      <c r="O25" s="151"/>
      <c r="P25" s="376"/>
      <c r="Q25" s="377"/>
      <c r="R25" s="14"/>
      <c r="S25" s="14"/>
      <c r="T25" s="17">
        <v>7</v>
      </c>
      <c r="U25" s="17">
        <v>14.15</v>
      </c>
      <c r="V25" s="99">
        <v>8</v>
      </c>
      <c r="W25" s="99">
        <v>19.2</v>
      </c>
      <c r="X25" s="15">
        <v>6</v>
      </c>
      <c r="Y25" s="15">
        <v>13.15</v>
      </c>
      <c r="Z25" s="15">
        <v>6</v>
      </c>
      <c r="AA25" s="15">
        <v>13.15</v>
      </c>
      <c r="AB25" s="397" t="s">
        <v>21</v>
      </c>
      <c r="AC25" s="375"/>
      <c r="AD25" s="151"/>
      <c r="AE25" s="151"/>
      <c r="AF25" s="376"/>
      <c r="AG25" s="376"/>
      <c r="AH25" s="17">
        <v>6</v>
      </c>
      <c r="AI25" s="17">
        <v>10</v>
      </c>
      <c r="AJ25" s="151"/>
      <c r="AK25" s="151"/>
      <c r="AL25" s="151"/>
      <c r="AM25" s="151"/>
      <c r="AN25" s="15">
        <v>6</v>
      </c>
      <c r="AO25" s="15">
        <v>13.15</v>
      </c>
      <c r="AP25" s="19">
        <v>7</v>
      </c>
      <c r="AQ25" s="19">
        <v>14.15</v>
      </c>
      <c r="AR25" s="99">
        <v>8</v>
      </c>
      <c r="AS25" s="99">
        <v>19.2</v>
      </c>
      <c r="AT25" s="15">
        <v>15</v>
      </c>
      <c r="AU25" s="15">
        <v>22.15</v>
      </c>
      <c r="AV25" s="376"/>
      <c r="AW25" s="376"/>
      <c r="AX25" s="151"/>
      <c r="AY25" s="151"/>
      <c r="AZ25" s="99">
        <v>8</v>
      </c>
      <c r="BA25" s="99">
        <v>19.2</v>
      </c>
      <c r="BB25" s="16">
        <v>7</v>
      </c>
      <c r="BC25" s="12">
        <v>17</v>
      </c>
      <c r="BD25" s="151"/>
      <c r="BE25" s="151"/>
      <c r="BF25" s="99">
        <v>8</v>
      </c>
      <c r="BG25" s="99">
        <v>19.2</v>
      </c>
      <c r="BH25" s="151"/>
      <c r="BI25" s="151"/>
      <c r="BJ25" s="151"/>
      <c r="BK25" s="151"/>
      <c r="BL25" s="378"/>
      <c r="BM25" s="376"/>
      <c r="BN25" s="99">
        <v>8</v>
      </c>
      <c r="BO25" s="99">
        <v>19.2</v>
      </c>
      <c r="BP25" s="16">
        <v>14</v>
      </c>
      <c r="BQ25" s="16">
        <v>21.15</v>
      </c>
      <c r="BR25" s="14"/>
      <c r="BS25" s="14"/>
      <c r="BT25" s="151"/>
      <c r="BU25" s="149"/>
      <c r="BV25" s="108">
        <v>7</v>
      </c>
      <c r="BW25" s="17">
        <v>14.15</v>
      </c>
      <c r="BX25" s="99">
        <v>8</v>
      </c>
      <c r="BY25" s="99">
        <v>19.2</v>
      </c>
      <c r="BZ25" s="151"/>
      <c r="CA25" s="151"/>
      <c r="CB25" s="376"/>
      <c r="CC25" s="377"/>
      <c r="CD25" s="378"/>
      <c r="CE25" s="376"/>
    </row>
    <row r="26" spans="1:83">
      <c r="A26" s="92" t="s">
        <v>39</v>
      </c>
      <c r="B26" s="151">
        <f>(C25-B25)-0.2</f>
        <v>11</v>
      </c>
      <c r="C26" s="151"/>
      <c r="D26" s="151">
        <f t="shared" ref="D26" si="153">(E25-D25)-0.15</f>
        <v>6.9999999999999982</v>
      </c>
      <c r="E26" s="38"/>
      <c r="F26" s="115">
        <v>7.6</v>
      </c>
      <c r="G26" s="20"/>
      <c r="H26" s="151"/>
      <c r="I26" s="151"/>
      <c r="J26" s="151">
        <f t="shared" ref="J26" si="154">(K25-J25)-0.15</f>
        <v>7</v>
      </c>
      <c r="K26" s="151"/>
      <c r="L26" s="151">
        <f>(M25-L25)-0.2</f>
        <v>11</v>
      </c>
      <c r="M26" s="151"/>
      <c r="N26" s="151"/>
      <c r="O26" s="151"/>
      <c r="P26" s="376">
        <f>SUM(B26:O26)</f>
        <v>43.6</v>
      </c>
      <c r="Q26" s="377"/>
      <c r="R26" s="151"/>
      <c r="S26" s="151"/>
      <c r="T26" s="151">
        <f t="shared" ref="T26" si="155">(U25-T25)-0.15</f>
        <v>7</v>
      </c>
      <c r="U26" s="151"/>
      <c r="V26" s="151">
        <f>(W25-V25)-0.2</f>
        <v>11</v>
      </c>
      <c r="W26" s="151"/>
      <c r="X26" s="151">
        <f t="shared" ref="X26" si="156">(Y25-X25)-0.15</f>
        <v>7</v>
      </c>
      <c r="Y26" s="151"/>
      <c r="Z26" s="151">
        <f t="shared" ref="Z26" si="157">(AA25-Z25)-0.15</f>
        <v>7</v>
      </c>
      <c r="AA26" s="151"/>
      <c r="AB26" s="176">
        <v>7.6</v>
      </c>
      <c r="AC26" s="20"/>
      <c r="AD26" s="151"/>
      <c r="AE26" s="151"/>
      <c r="AF26" s="376">
        <f>SUM(R26:AE26)</f>
        <v>39.6</v>
      </c>
      <c r="AG26" s="376"/>
      <c r="AH26" s="151">
        <f>(AI25-AH25)</f>
        <v>4</v>
      </c>
      <c r="AI26" s="151"/>
      <c r="AJ26" s="151"/>
      <c r="AK26" s="151"/>
      <c r="AL26" s="151"/>
      <c r="AM26" s="151"/>
      <c r="AN26" s="151">
        <f t="shared" ref="AN26" si="158">(AO25-AN25)-0.15</f>
        <v>7</v>
      </c>
      <c r="AO26" s="151"/>
      <c r="AP26" s="151">
        <f t="shared" ref="AP26" si="159">(AQ25-AP25)-0.15</f>
        <v>7</v>
      </c>
      <c r="AQ26" s="151"/>
      <c r="AR26" s="151">
        <f>(AS25-AR25)-0.2</f>
        <v>11</v>
      </c>
      <c r="AS26" s="151"/>
      <c r="AT26" s="151">
        <f t="shared" ref="AT26" si="160">(AU25-AT25)-0.15</f>
        <v>6.9999999999999982</v>
      </c>
      <c r="AU26" s="151"/>
      <c r="AV26" s="376">
        <f>SUM(AH26:AU26)</f>
        <v>36</v>
      </c>
      <c r="AW26" s="376"/>
      <c r="AX26" s="151"/>
      <c r="AY26" s="151"/>
      <c r="AZ26" s="151">
        <f>(BA25-AZ25)-0.2</f>
        <v>11</v>
      </c>
      <c r="BA26" s="151"/>
      <c r="BB26" s="151">
        <f t="shared" ref="BB26" si="161">(BC25-BB25)-0.15</f>
        <v>9.85</v>
      </c>
      <c r="BC26" s="151"/>
      <c r="BD26" s="151"/>
      <c r="BE26" s="151"/>
      <c r="BF26" s="151">
        <f>(BG25-BF25)-0.2</f>
        <v>11</v>
      </c>
      <c r="BG26" s="151"/>
      <c r="BH26" s="151"/>
      <c r="BI26" s="151"/>
      <c r="BJ26" s="151"/>
      <c r="BK26" s="151"/>
      <c r="BL26" s="378">
        <f>SUM(AX26:BK26)</f>
        <v>31.85</v>
      </c>
      <c r="BM26" s="376"/>
      <c r="BN26" s="151">
        <f>(BO25-BN25)-0.2</f>
        <v>11</v>
      </c>
      <c r="BO26" s="151"/>
      <c r="BP26" s="151">
        <f t="shared" ref="BP26" si="162">(BQ25-BP25)-0.15</f>
        <v>6.9999999999999982</v>
      </c>
      <c r="BQ26" s="151"/>
      <c r="BR26" s="151"/>
      <c r="BS26" s="151"/>
      <c r="BT26" s="151"/>
      <c r="BU26" s="149"/>
      <c r="BV26" s="37">
        <f t="shared" ref="BV26" si="163">(BW25-BV25)-0.15</f>
        <v>7</v>
      </c>
      <c r="BW26" s="151"/>
      <c r="BX26" s="151">
        <f>(BY25-BX25)-0.2</f>
        <v>11</v>
      </c>
      <c r="BY26" s="151"/>
      <c r="BZ26" s="151"/>
      <c r="CA26" s="151"/>
      <c r="CB26" s="376">
        <f>SUM(BN26:CA26)</f>
        <v>36</v>
      </c>
      <c r="CC26" s="377"/>
      <c r="CD26" s="378">
        <f>SUM(BL26+AV26+AF26)+F26+H26+J26+L26+N26+BN26+BP26+BR26+BT26</f>
        <v>151.04999999999998</v>
      </c>
      <c r="CE26" s="376"/>
    </row>
    <row r="27" spans="1:83" s="90" customFormat="1">
      <c r="A27" s="46" t="s">
        <v>40</v>
      </c>
      <c r="B27" s="151"/>
      <c r="C27" s="151"/>
      <c r="D27" s="151"/>
      <c r="E27" s="38"/>
      <c r="F27" s="374" t="s">
        <v>21</v>
      </c>
      <c r="G27" s="375"/>
      <c r="H27" s="16">
        <v>13</v>
      </c>
      <c r="I27" s="16">
        <v>20.149999999999999</v>
      </c>
      <c r="J27" s="99">
        <v>8</v>
      </c>
      <c r="K27" s="99">
        <v>19.2</v>
      </c>
      <c r="L27" s="151"/>
      <c r="M27" s="151"/>
      <c r="N27" s="151"/>
      <c r="O27" s="151"/>
      <c r="P27" s="376"/>
      <c r="Q27" s="377"/>
      <c r="R27" s="14"/>
      <c r="S27" s="14"/>
      <c r="T27" s="14"/>
      <c r="U27" s="14"/>
      <c r="V27" s="12">
        <v>14</v>
      </c>
      <c r="W27" s="12">
        <v>17</v>
      </c>
      <c r="X27" s="14"/>
      <c r="Y27" s="14"/>
      <c r="Z27" s="99">
        <v>8</v>
      </c>
      <c r="AA27" s="99">
        <v>19.2</v>
      </c>
      <c r="AB27" s="99">
        <v>8</v>
      </c>
      <c r="AC27" s="99">
        <v>19.2</v>
      </c>
      <c r="AD27" s="15">
        <v>6</v>
      </c>
      <c r="AE27" s="15">
        <v>13.15</v>
      </c>
      <c r="AF27" s="376"/>
      <c r="AG27" s="376"/>
      <c r="AH27" s="17">
        <v>7</v>
      </c>
      <c r="AI27" s="17">
        <v>14.15</v>
      </c>
      <c r="AJ27" s="99">
        <v>8</v>
      </c>
      <c r="AK27" s="99">
        <v>19.2</v>
      </c>
      <c r="AL27" s="15">
        <v>6</v>
      </c>
      <c r="AM27" s="15">
        <v>13.15</v>
      </c>
      <c r="AN27" s="151"/>
      <c r="AO27" s="151"/>
      <c r="AP27" s="16">
        <v>14</v>
      </c>
      <c r="AQ27" s="16">
        <v>21.15</v>
      </c>
      <c r="AR27" s="151"/>
      <c r="AS27" s="151"/>
      <c r="AT27" s="151"/>
      <c r="AU27" s="151"/>
      <c r="AV27" s="376"/>
      <c r="AW27" s="376"/>
      <c r="AX27" s="17">
        <v>6</v>
      </c>
      <c r="AY27" s="17">
        <v>10</v>
      </c>
      <c r="AZ27" s="151"/>
      <c r="BA27" s="151"/>
      <c r="BB27" s="99">
        <v>8</v>
      </c>
      <c r="BC27" s="99">
        <v>19.2</v>
      </c>
      <c r="BD27" s="16">
        <v>7</v>
      </c>
      <c r="BE27" s="16">
        <v>14.15</v>
      </c>
      <c r="BF27" s="20"/>
      <c r="BG27" s="20"/>
      <c r="BH27" s="15">
        <v>15</v>
      </c>
      <c r="BI27" s="15">
        <v>22.15</v>
      </c>
      <c r="BJ27" s="15">
        <v>15</v>
      </c>
      <c r="BK27" s="15">
        <v>22.15</v>
      </c>
      <c r="BL27" s="378"/>
      <c r="BM27" s="376"/>
      <c r="BN27" s="151"/>
      <c r="BO27" s="151"/>
      <c r="BP27" s="151"/>
      <c r="BQ27" s="151"/>
      <c r="BR27" s="14"/>
      <c r="BS27" s="14"/>
      <c r="BT27" s="16">
        <v>13</v>
      </c>
      <c r="BU27" s="114">
        <v>20.149999999999999</v>
      </c>
      <c r="BV27" s="122">
        <v>8</v>
      </c>
      <c r="BW27" s="99">
        <v>19.2</v>
      </c>
      <c r="BX27" s="151"/>
      <c r="BY27" s="151"/>
      <c r="BZ27" s="151"/>
      <c r="CA27" s="151"/>
      <c r="CB27" s="376"/>
      <c r="CC27" s="377"/>
      <c r="CD27" s="378"/>
      <c r="CE27" s="376"/>
    </row>
    <row r="28" spans="1:83">
      <c r="A28" s="47" t="s">
        <v>41</v>
      </c>
      <c r="B28" s="151"/>
      <c r="C28" s="151"/>
      <c r="D28" s="151"/>
      <c r="E28" s="38"/>
      <c r="F28" s="115">
        <v>7.6</v>
      </c>
      <c r="G28" s="20"/>
      <c r="H28" s="151">
        <f t="shared" ref="H28" si="164">(I27-H27)-0.15</f>
        <v>6.9999999999999982</v>
      </c>
      <c r="I28" s="151"/>
      <c r="J28" s="151">
        <f>(K27-J27)-0.2</f>
        <v>11</v>
      </c>
      <c r="K28" s="151"/>
      <c r="L28" s="151"/>
      <c r="M28" s="151"/>
      <c r="N28" s="151"/>
      <c r="O28" s="151"/>
      <c r="P28" s="376">
        <f>SUM(B28:O28)</f>
        <v>25.599999999999998</v>
      </c>
      <c r="Q28" s="377"/>
      <c r="R28" s="151"/>
      <c r="S28" s="151"/>
      <c r="T28" s="151"/>
      <c r="U28" s="151"/>
      <c r="V28" s="151">
        <f>SUM(W27-V27)</f>
        <v>3</v>
      </c>
      <c r="W28" s="151"/>
      <c r="X28" s="151"/>
      <c r="Y28" s="151"/>
      <c r="Z28" s="151">
        <f>(AA27-Z27)-0.2</f>
        <v>11</v>
      </c>
      <c r="AA28" s="151"/>
      <c r="AB28" s="151">
        <f>(AC27-AB27)-0.2</f>
        <v>11</v>
      </c>
      <c r="AC28" s="151"/>
      <c r="AD28" s="151">
        <f t="shared" ref="AD28" si="165">(AE27-AD27)-0.15</f>
        <v>7</v>
      </c>
      <c r="AE28" s="151"/>
      <c r="AF28" s="376">
        <f>SUM(R28:AE28)</f>
        <v>32</v>
      </c>
      <c r="AG28" s="376"/>
      <c r="AH28" s="151">
        <f t="shared" ref="AH28" si="166">(AI27-AH27)-0.15</f>
        <v>7</v>
      </c>
      <c r="AI28" s="151"/>
      <c r="AJ28" s="151">
        <f>(AK27-AJ27)-0.2</f>
        <v>11</v>
      </c>
      <c r="AK28" s="151"/>
      <c r="AL28" s="151">
        <f t="shared" ref="AL28" si="167">(AM27-AL27)-0.15</f>
        <v>7</v>
      </c>
      <c r="AM28" s="151"/>
      <c r="AN28" s="151"/>
      <c r="AO28" s="151"/>
      <c r="AP28" s="151">
        <f t="shared" ref="AP28" si="168">(AQ27-AP27)-0.15</f>
        <v>6.9999999999999982</v>
      </c>
      <c r="AQ28" s="151"/>
      <c r="AR28" s="151"/>
      <c r="AS28" s="151"/>
      <c r="AT28" s="151"/>
      <c r="AU28" s="151"/>
      <c r="AV28" s="376">
        <f>SUM(AH28:AU28)</f>
        <v>32</v>
      </c>
      <c r="AW28" s="376"/>
      <c r="AX28" s="151">
        <f>(AY27-AX27)</f>
        <v>4</v>
      </c>
      <c r="AY28" s="151"/>
      <c r="AZ28" s="151"/>
      <c r="BA28" s="151"/>
      <c r="BB28" s="151">
        <f>(BC27-BB27)-0.2</f>
        <v>11</v>
      </c>
      <c r="BC28" s="151"/>
      <c r="BD28" s="151">
        <f t="shared" ref="BD28" si="169">(BE27-BD27)-0.15</f>
        <v>7</v>
      </c>
      <c r="BE28" s="151"/>
      <c r="BF28" s="151"/>
      <c r="BG28" s="151"/>
      <c r="BH28" s="151">
        <f t="shared" ref="BH28" si="170">(BI27-BH27)-0.15</f>
        <v>6.9999999999999982</v>
      </c>
      <c r="BI28" s="151"/>
      <c r="BJ28" s="151">
        <f t="shared" ref="BJ28" si="171">(BK27-BJ27)-0.15</f>
        <v>6.9999999999999982</v>
      </c>
      <c r="BK28" s="151"/>
      <c r="BL28" s="378">
        <f>SUM(AX28:BK28)</f>
        <v>36</v>
      </c>
      <c r="BM28" s="376"/>
      <c r="BN28" s="151"/>
      <c r="BO28" s="151"/>
      <c r="BP28" s="151"/>
      <c r="BQ28" s="151"/>
      <c r="BR28" s="151"/>
      <c r="BS28" s="151"/>
      <c r="BT28" s="151">
        <f t="shared" ref="BT28" si="172">(BU27-BT27)-0.15</f>
        <v>6.9999999999999982</v>
      </c>
      <c r="BU28" s="149"/>
      <c r="BV28" s="37">
        <f>(BW27-BV27)-0.2</f>
        <v>11</v>
      </c>
      <c r="BW28" s="151"/>
      <c r="BX28" s="151"/>
      <c r="BY28" s="151"/>
      <c r="BZ28" s="151"/>
      <c r="CA28" s="151"/>
      <c r="CB28" s="376">
        <f>SUM(BN28:CA28)</f>
        <v>18</v>
      </c>
      <c r="CC28" s="377"/>
      <c r="CD28" s="378">
        <f>SUM(BL28+AV28+AF28)+F28+H28+J28+L28+N28+BN28+BP28+BR28+BT28</f>
        <v>132.6</v>
      </c>
      <c r="CE28" s="376"/>
    </row>
    <row r="29" spans="1:83">
      <c r="A29" s="50" t="s">
        <v>42</v>
      </c>
      <c r="B29" s="151"/>
      <c r="C29" s="151"/>
      <c r="D29" s="15">
        <v>6</v>
      </c>
      <c r="E29" s="105">
        <v>13.15</v>
      </c>
      <c r="F29" s="122">
        <v>8</v>
      </c>
      <c r="G29" s="99">
        <v>19.2</v>
      </c>
      <c r="H29" s="16">
        <v>7</v>
      </c>
      <c r="I29" s="16">
        <v>14.15</v>
      </c>
      <c r="J29" s="20"/>
      <c r="K29" s="20"/>
      <c r="L29" s="15">
        <v>15</v>
      </c>
      <c r="M29" s="15">
        <v>22.15</v>
      </c>
      <c r="N29" s="15">
        <v>15</v>
      </c>
      <c r="O29" s="15">
        <v>22.15</v>
      </c>
      <c r="P29" s="376"/>
      <c r="Q29" s="377"/>
      <c r="R29" s="15">
        <v>15</v>
      </c>
      <c r="S29" s="15">
        <v>22.15</v>
      </c>
      <c r="T29" s="16">
        <v>13</v>
      </c>
      <c r="U29" s="16">
        <v>20.149999999999999</v>
      </c>
      <c r="V29" s="16">
        <v>7</v>
      </c>
      <c r="W29" s="12">
        <v>17</v>
      </c>
      <c r="X29" s="151"/>
      <c r="Y29" s="151"/>
      <c r="Z29" s="151"/>
      <c r="AA29" s="151"/>
      <c r="AB29" s="17">
        <v>6</v>
      </c>
      <c r="AC29" s="17">
        <v>10</v>
      </c>
      <c r="AD29" s="16">
        <v>13</v>
      </c>
      <c r="AE29" s="16">
        <v>20.149999999999999</v>
      </c>
      <c r="AF29" s="376"/>
      <c r="AG29" s="376"/>
      <c r="AH29" s="15">
        <v>15</v>
      </c>
      <c r="AI29" s="15">
        <v>22.15</v>
      </c>
      <c r="AJ29" s="151"/>
      <c r="AK29" s="151"/>
      <c r="AL29" s="14"/>
      <c r="AM29" s="14"/>
      <c r="AN29" s="16">
        <v>13</v>
      </c>
      <c r="AO29" s="16">
        <v>20.149999999999999</v>
      </c>
      <c r="AP29" s="17">
        <v>7</v>
      </c>
      <c r="AQ29" s="17">
        <v>14.15</v>
      </c>
      <c r="AR29" s="17">
        <v>6</v>
      </c>
      <c r="AS29" s="17">
        <v>10</v>
      </c>
      <c r="AT29" s="151"/>
      <c r="AU29" s="151"/>
      <c r="AV29" s="376"/>
      <c r="AW29" s="376"/>
      <c r="AX29" s="151"/>
      <c r="AY29" s="151"/>
      <c r="AZ29" s="19">
        <v>7</v>
      </c>
      <c r="BA29" s="19">
        <v>14.15</v>
      </c>
      <c r="BB29" s="16">
        <v>14</v>
      </c>
      <c r="BC29" s="17">
        <v>21.15</v>
      </c>
      <c r="BD29" s="16">
        <v>14</v>
      </c>
      <c r="BE29" s="16">
        <v>21.15</v>
      </c>
      <c r="BF29" s="15">
        <v>15</v>
      </c>
      <c r="BG29" s="15">
        <v>22.15</v>
      </c>
      <c r="BH29" s="151"/>
      <c r="BI29" s="151"/>
      <c r="BJ29" s="151"/>
      <c r="BK29" s="151"/>
      <c r="BL29" s="378"/>
      <c r="BM29" s="376"/>
      <c r="BN29" s="151"/>
      <c r="BO29" s="151"/>
      <c r="BP29" s="15">
        <v>6</v>
      </c>
      <c r="BQ29" s="15">
        <v>13.15</v>
      </c>
      <c r="BR29" s="123">
        <v>8</v>
      </c>
      <c r="BS29" s="99">
        <v>19.2</v>
      </c>
      <c r="BT29" s="16">
        <v>7</v>
      </c>
      <c r="BU29" s="114">
        <v>14.15</v>
      </c>
      <c r="BV29" s="115"/>
      <c r="BW29" s="20"/>
      <c r="BX29" s="15">
        <v>15</v>
      </c>
      <c r="BY29" s="15">
        <v>22.15</v>
      </c>
      <c r="BZ29" s="15">
        <v>15</v>
      </c>
      <c r="CA29" s="15">
        <v>22.15</v>
      </c>
      <c r="CB29" s="376"/>
      <c r="CC29" s="377"/>
      <c r="CD29" s="378"/>
      <c r="CE29" s="376"/>
    </row>
    <row r="30" spans="1:83">
      <c r="A30" s="47" t="s">
        <v>43</v>
      </c>
      <c r="B30" s="151"/>
      <c r="C30" s="151"/>
      <c r="D30" s="151">
        <f t="shared" ref="D30" si="173">(E29-D29)-0.15</f>
        <v>7</v>
      </c>
      <c r="E30" s="38"/>
      <c r="F30" s="37">
        <f>(G29-F29)-0.2</f>
        <v>11</v>
      </c>
      <c r="G30" s="151"/>
      <c r="H30" s="151">
        <f t="shared" ref="H30" si="174">(I29-H29)-0.15</f>
        <v>7</v>
      </c>
      <c r="I30" s="151"/>
      <c r="J30" s="151"/>
      <c r="K30" s="151"/>
      <c r="L30" s="151">
        <f t="shared" ref="L30" si="175">(M29-L29)-0.15</f>
        <v>6.9999999999999982</v>
      </c>
      <c r="M30" s="151"/>
      <c r="N30" s="151">
        <f t="shared" ref="N30" si="176">(O29-N29)-0.15</f>
        <v>6.9999999999999982</v>
      </c>
      <c r="O30" s="151"/>
      <c r="P30" s="376">
        <f>SUM(B30:O30)</f>
        <v>39</v>
      </c>
      <c r="Q30" s="377"/>
      <c r="R30" s="151">
        <f>(S29-R29)-0.15</f>
        <v>6.9999999999999982</v>
      </c>
      <c r="S30" s="151"/>
      <c r="T30" s="151">
        <f t="shared" ref="T30" si="177">(U29-T29)-0.15</f>
        <v>6.9999999999999982</v>
      </c>
      <c r="U30" s="151"/>
      <c r="V30" s="151">
        <f t="shared" ref="V30" si="178">(W29-V29)-0.15</f>
        <v>9.85</v>
      </c>
      <c r="W30" s="151"/>
      <c r="X30" s="151"/>
      <c r="Y30" s="151"/>
      <c r="Z30" s="151"/>
      <c r="AA30" s="151"/>
      <c r="AB30" s="151">
        <f>(AC29-AB29)</f>
        <v>4</v>
      </c>
      <c r="AC30" s="151"/>
      <c r="AD30" s="151">
        <f t="shared" ref="AD30" si="179">(AE29-AD29)-0.15</f>
        <v>6.9999999999999982</v>
      </c>
      <c r="AE30" s="151"/>
      <c r="AF30" s="376">
        <f>SUM(R30:AE30)</f>
        <v>34.849999999999994</v>
      </c>
      <c r="AG30" s="376"/>
      <c r="AH30" s="151">
        <f t="shared" ref="AH30" si="180">(AI29-AH29)-0.15</f>
        <v>6.9999999999999982</v>
      </c>
      <c r="AI30" s="151"/>
      <c r="AJ30" s="151"/>
      <c r="AK30" s="151"/>
      <c r="AL30" s="151"/>
      <c r="AM30" s="151"/>
      <c r="AN30" s="151">
        <f t="shared" ref="AN30" si="181">(AO29-AN29)-0.15</f>
        <v>6.9999999999999982</v>
      </c>
      <c r="AO30" s="151"/>
      <c r="AP30" s="151">
        <f t="shared" ref="AP30" si="182">(AQ29-AP29)-0.15</f>
        <v>7</v>
      </c>
      <c r="AQ30" s="151"/>
      <c r="AR30" s="151">
        <f>(AS29-AR29)</f>
        <v>4</v>
      </c>
      <c r="AS30" s="151"/>
      <c r="AT30" s="151"/>
      <c r="AU30" s="151"/>
      <c r="AV30" s="376">
        <f>SUM(AH30:AU30)</f>
        <v>24.999999999999996</v>
      </c>
      <c r="AW30" s="376"/>
      <c r="AX30" s="151"/>
      <c r="AY30" s="151"/>
      <c r="AZ30" s="151">
        <f t="shared" ref="AZ30" si="183">(BA29-AZ29)-0.15</f>
        <v>7</v>
      </c>
      <c r="BA30" s="151"/>
      <c r="BB30" s="151">
        <f t="shared" ref="BB30" si="184">(BC29-BB29)-0.15</f>
        <v>6.9999999999999982</v>
      </c>
      <c r="BC30" s="151"/>
      <c r="BD30" s="151">
        <f t="shared" ref="BD30" si="185">(BE29-BD29)-0.15</f>
        <v>6.9999999999999982</v>
      </c>
      <c r="BE30" s="151"/>
      <c r="BF30" s="151">
        <f t="shared" ref="BF30" si="186">(BG29-BF29)-0.15</f>
        <v>6.9999999999999982</v>
      </c>
      <c r="BG30" s="151"/>
      <c r="BH30" s="151"/>
      <c r="BI30" s="151"/>
      <c r="BJ30" s="151"/>
      <c r="BK30" s="151"/>
      <c r="BL30" s="378">
        <f>SUM(AX30:BK30)</f>
        <v>27.999999999999993</v>
      </c>
      <c r="BM30" s="376"/>
      <c r="BN30" s="151"/>
      <c r="BO30" s="151"/>
      <c r="BP30" s="151">
        <f t="shared" ref="BP30" si="187">(BQ29-BP29)-0.15</f>
        <v>7</v>
      </c>
      <c r="BQ30" s="151"/>
      <c r="BR30" s="150">
        <f>(BS29-BR29)-0.2</f>
        <v>11</v>
      </c>
      <c r="BS30" s="151"/>
      <c r="BT30" s="151">
        <f t="shared" ref="BT30" si="188">(BU29-BT29)-0.15</f>
        <v>7</v>
      </c>
      <c r="BU30" s="149"/>
      <c r="BV30" s="37"/>
      <c r="BW30" s="151"/>
      <c r="BX30" s="151">
        <f t="shared" ref="BX30" si="189">(BY29-BX29)-0.15</f>
        <v>6.9999999999999982</v>
      </c>
      <c r="BY30" s="151"/>
      <c r="BZ30" s="151">
        <f t="shared" ref="BZ30" si="190">(CA29-BZ29)-0.15</f>
        <v>6.9999999999999982</v>
      </c>
      <c r="CA30" s="151"/>
      <c r="CB30" s="376">
        <f>SUM(BN30:CA30)</f>
        <v>39</v>
      </c>
      <c r="CC30" s="377"/>
      <c r="CD30" s="378">
        <f>SUM(BL30+AV30+AF30)+F30+H30+J30+L30+N30+BN30+BP30+BR30+BT30</f>
        <v>144.84999999999997</v>
      </c>
      <c r="CE30" s="376"/>
    </row>
    <row r="31" spans="1:83" s="90" customFormat="1">
      <c r="A31" s="46" t="s">
        <v>44</v>
      </c>
      <c r="B31" s="17">
        <v>7</v>
      </c>
      <c r="C31" s="17">
        <v>14.15</v>
      </c>
      <c r="D31" s="151"/>
      <c r="E31" s="38"/>
      <c r="F31" s="101">
        <v>15</v>
      </c>
      <c r="G31" s="15">
        <v>22.15</v>
      </c>
      <c r="H31" s="151"/>
      <c r="I31" s="151"/>
      <c r="J31" s="16">
        <v>7</v>
      </c>
      <c r="K31" s="16">
        <v>13.15</v>
      </c>
      <c r="L31" s="16">
        <v>13</v>
      </c>
      <c r="M31" s="16">
        <v>20.149999999999999</v>
      </c>
      <c r="N31" s="151"/>
      <c r="O31" s="151"/>
      <c r="P31" s="376"/>
      <c r="Q31" s="377"/>
      <c r="R31" s="16">
        <v>13</v>
      </c>
      <c r="S31" s="16">
        <v>20.149999999999999</v>
      </c>
      <c r="T31" s="15">
        <v>15</v>
      </c>
      <c r="U31" s="15">
        <v>22.15</v>
      </c>
      <c r="V31" s="12">
        <v>14</v>
      </c>
      <c r="W31" s="12">
        <v>17</v>
      </c>
      <c r="X31" s="16">
        <v>7</v>
      </c>
      <c r="Y31" s="16">
        <v>14.15</v>
      </c>
      <c r="Z31" s="16">
        <v>7</v>
      </c>
      <c r="AA31" s="16">
        <v>14.15</v>
      </c>
      <c r="AB31" s="397" t="s">
        <v>21</v>
      </c>
      <c r="AC31" s="375"/>
      <c r="AD31" s="151"/>
      <c r="AE31" s="151"/>
      <c r="AF31" s="376"/>
      <c r="AG31" s="376"/>
      <c r="AH31" s="19">
        <v>7</v>
      </c>
      <c r="AI31" s="19">
        <v>14.15</v>
      </c>
      <c r="AJ31" s="151"/>
      <c r="AK31" s="151"/>
      <c r="AL31" s="17">
        <v>7</v>
      </c>
      <c r="AM31" s="17">
        <v>14.15</v>
      </c>
      <c r="AN31" s="14"/>
      <c r="AO31" s="14"/>
      <c r="AP31" s="16">
        <v>13</v>
      </c>
      <c r="AQ31" s="16">
        <v>20.149999999999999</v>
      </c>
      <c r="AR31" s="15">
        <v>7</v>
      </c>
      <c r="AS31" s="15">
        <v>14.15</v>
      </c>
      <c r="AT31" s="16">
        <v>13</v>
      </c>
      <c r="AU31" s="16">
        <v>20.149999999999999</v>
      </c>
      <c r="AV31" s="376"/>
      <c r="AW31" s="376"/>
      <c r="AX31" s="14"/>
      <c r="AY31" s="14"/>
      <c r="AZ31" s="15">
        <v>6</v>
      </c>
      <c r="BA31" s="15">
        <v>13.15</v>
      </c>
      <c r="BB31" s="15">
        <v>6</v>
      </c>
      <c r="BC31" s="12">
        <v>17</v>
      </c>
      <c r="BD31" s="16">
        <v>7</v>
      </c>
      <c r="BE31" s="16">
        <v>13.15</v>
      </c>
      <c r="BF31" s="16">
        <v>13</v>
      </c>
      <c r="BG31" s="16">
        <v>20.149999999999999</v>
      </c>
      <c r="BH31" s="16">
        <v>13</v>
      </c>
      <c r="BI31" s="16">
        <v>20.149999999999999</v>
      </c>
      <c r="BJ31" s="151"/>
      <c r="BK31" s="151"/>
      <c r="BL31" s="378"/>
      <c r="BM31" s="376"/>
      <c r="BN31" s="17">
        <v>7</v>
      </c>
      <c r="BO31" s="17">
        <v>14.15</v>
      </c>
      <c r="BP31" s="151"/>
      <c r="BQ31" s="151"/>
      <c r="BR31" s="102">
        <v>15</v>
      </c>
      <c r="BS31" s="15">
        <v>22.15</v>
      </c>
      <c r="BT31" s="151"/>
      <c r="BU31" s="149"/>
      <c r="BV31" s="104">
        <v>7</v>
      </c>
      <c r="BW31" s="16">
        <v>13.15</v>
      </c>
      <c r="BX31" s="16">
        <v>13</v>
      </c>
      <c r="BY31" s="16">
        <v>20.149999999999999</v>
      </c>
      <c r="BZ31" s="151"/>
      <c r="CA31" s="151"/>
      <c r="CB31" s="376"/>
      <c r="CC31" s="377"/>
      <c r="CD31" s="378"/>
      <c r="CE31" s="376"/>
    </row>
    <row r="32" spans="1:83">
      <c r="A32" s="47" t="s">
        <v>45</v>
      </c>
      <c r="B32" s="151">
        <f t="shared" ref="B32" si="191">(C31-B31)-0.15</f>
        <v>7</v>
      </c>
      <c r="C32" s="151"/>
      <c r="D32" s="151"/>
      <c r="E32" s="38"/>
      <c r="F32" s="37">
        <f t="shared" ref="F32" si="192">(G31-F31)-0.15</f>
        <v>6.9999999999999982</v>
      </c>
      <c r="G32" s="151"/>
      <c r="H32" s="151"/>
      <c r="I32" s="151"/>
      <c r="J32" s="151">
        <f t="shared" ref="J32" si="193">(K31-J31)-0.15</f>
        <v>6</v>
      </c>
      <c r="K32" s="151"/>
      <c r="L32" s="151">
        <f t="shared" ref="L32" si="194">(M31-L31)-0.15</f>
        <v>6.9999999999999982</v>
      </c>
      <c r="M32" s="151"/>
      <c r="N32" s="151"/>
      <c r="O32" s="151"/>
      <c r="P32" s="376">
        <f>SUM(B32:O32)</f>
        <v>27</v>
      </c>
      <c r="Q32" s="377"/>
      <c r="R32" s="151">
        <f t="shared" ref="R32" si="195">(S31-R31)-0.15</f>
        <v>6.9999999999999982</v>
      </c>
      <c r="S32" s="151"/>
      <c r="T32" s="151">
        <f t="shared" ref="T32" si="196">(U31-T31)-0.15</f>
        <v>6.9999999999999982</v>
      </c>
      <c r="U32" s="151"/>
      <c r="V32" s="151">
        <f>SUM(W31-V31)</f>
        <v>3</v>
      </c>
      <c r="W32" s="151"/>
      <c r="X32" s="151">
        <f t="shared" ref="X32" si="197">(Y31-X31)-0.15</f>
        <v>7</v>
      </c>
      <c r="Y32" s="151"/>
      <c r="Z32" s="151">
        <f t="shared" ref="Z32" si="198">(AA31-Z31)-0.15</f>
        <v>7</v>
      </c>
      <c r="AA32" s="151"/>
      <c r="AB32" s="176">
        <v>7.6</v>
      </c>
      <c r="AC32" s="20"/>
      <c r="AD32" s="151"/>
      <c r="AE32" s="151"/>
      <c r="AF32" s="376">
        <f>SUM(R32:AE32)</f>
        <v>38.599999999999994</v>
      </c>
      <c r="AG32" s="376"/>
      <c r="AH32" s="151">
        <f t="shared" ref="AH32" si="199">(AI31-AH31)-0.15</f>
        <v>7</v>
      </c>
      <c r="AI32" s="151"/>
      <c r="AJ32" s="151"/>
      <c r="AK32" s="151"/>
      <c r="AL32" s="151">
        <f t="shared" ref="AL32" si="200">(AM31-AL31)-0.15</f>
        <v>7</v>
      </c>
      <c r="AM32" s="151"/>
      <c r="AN32" s="151"/>
      <c r="AO32" s="151"/>
      <c r="AP32" s="151">
        <f t="shared" ref="AP32" si="201">(AQ31-AP31)-0.15</f>
        <v>6.9999999999999982</v>
      </c>
      <c r="AQ32" s="151"/>
      <c r="AR32" s="151">
        <f t="shared" ref="AR32" si="202">(AS31-AR31)-0.15</f>
        <v>7</v>
      </c>
      <c r="AS32" s="151"/>
      <c r="AT32" s="151">
        <f t="shared" ref="AT32" si="203">(AU31-AT31)-0.15</f>
        <v>6.9999999999999982</v>
      </c>
      <c r="AU32" s="151"/>
      <c r="AV32" s="376">
        <f>SUM(AH32:AU32)</f>
        <v>35</v>
      </c>
      <c r="AW32" s="376"/>
      <c r="AX32" s="151"/>
      <c r="AY32" s="151"/>
      <c r="AZ32" s="151">
        <f t="shared" ref="AZ32" si="204">(BA31-AZ31)-0.15</f>
        <v>7</v>
      </c>
      <c r="BA32" s="151"/>
      <c r="BB32" s="151">
        <f t="shared" ref="BB32" si="205">(BC31-BB31)-0.15</f>
        <v>10.85</v>
      </c>
      <c r="BC32" s="151"/>
      <c r="BD32" s="151">
        <f t="shared" ref="BD32" si="206">(BE31-BD31)-0.15</f>
        <v>6</v>
      </c>
      <c r="BE32" s="151"/>
      <c r="BF32" s="151">
        <f t="shared" ref="BF32" si="207">(BG31-BF31)-0.15</f>
        <v>6.9999999999999982</v>
      </c>
      <c r="BG32" s="151"/>
      <c r="BH32" s="151">
        <f t="shared" ref="BH32" si="208">(BI31-BH31)-0.15</f>
        <v>6.9999999999999982</v>
      </c>
      <c r="BI32" s="151"/>
      <c r="BJ32" s="151"/>
      <c r="BK32" s="151"/>
      <c r="BL32" s="378">
        <f>SUM(AX32:BK32)</f>
        <v>37.85</v>
      </c>
      <c r="BM32" s="376"/>
      <c r="BN32" s="151">
        <f t="shared" ref="BN32" si="209">(BO31-BN31)-0.15</f>
        <v>7</v>
      </c>
      <c r="BO32" s="151"/>
      <c r="BP32" s="151"/>
      <c r="BQ32" s="151"/>
      <c r="BR32" s="150">
        <f t="shared" ref="BR32" si="210">(BS31-BR31)-0.15</f>
        <v>6.9999999999999982</v>
      </c>
      <c r="BS32" s="151"/>
      <c r="BT32" s="151"/>
      <c r="BU32" s="149"/>
      <c r="BV32" s="37">
        <f t="shared" ref="BV32" si="211">(BW31-BV31)-0.15</f>
        <v>6</v>
      </c>
      <c r="BW32" s="151"/>
      <c r="BX32" s="151">
        <f t="shared" ref="BX32" si="212">(BY31-BX31)-0.15</f>
        <v>6.9999999999999982</v>
      </c>
      <c r="BY32" s="151"/>
      <c r="BZ32" s="151"/>
      <c r="CA32" s="151"/>
      <c r="CB32" s="376">
        <f>SUM(BN32:CA32)</f>
        <v>27</v>
      </c>
      <c r="CC32" s="377"/>
      <c r="CD32" s="378">
        <f>SUM(BL32+AV32+AF32)+F32+H32+J32+L32+N32+BN32+BP32+BR32+BT32</f>
        <v>145.44999999999999</v>
      </c>
      <c r="CE32" s="376"/>
    </row>
    <row r="33" spans="1:83" ht="16">
      <c r="A33" s="48" t="s">
        <v>46</v>
      </c>
      <c r="B33" s="22"/>
      <c r="C33" s="22"/>
      <c r="D33" s="22"/>
      <c r="E33" s="124"/>
      <c r="F33" s="125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124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126"/>
      <c r="BM33" s="22"/>
      <c r="BN33" s="22"/>
      <c r="BO33" s="22"/>
      <c r="BP33" s="22"/>
      <c r="BQ33" s="22"/>
      <c r="BR33" s="126"/>
      <c r="BS33" s="22"/>
      <c r="BT33" s="22"/>
      <c r="BU33" s="127"/>
      <c r="BV33" s="125"/>
      <c r="BW33" s="22"/>
      <c r="BX33" s="22"/>
      <c r="BY33" s="22"/>
      <c r="BZ33" s="22"/>
      <c r="CA33" s="22"/>
      <c r="CB33" s="22"/>
      <c r="CC33" s="124"/>
      <c r="CD33" s="126"/>
      <c r="CE33" s="22"/>
    </row>
    <row r="34" spans="1:83">
      <c r="A34" s="50" t="s">
        <v>47</v>
      </c>
      <c r="B34" s="151"/>
      <c r="C34" s="151"/>
      <c r="D34" s="151"/>
      <c r="E34" s="38"/>
      <c r="F34" s="37"/>
      <c r="G34" s="151"/>
      <c r="H34" s="151"/>
      <c r="I34" s="151"/>
      <c r="J34" s="151"/>
      <c r="K34" s="151"/>
      <c r="L34" s="16">
        <v>7</v>
      </c>
      <c r="M34" s="16">
        <v>13.15</v>
      </c>
      <c r="N34" s="16">
        <v>7</v>
      </c>
      <c r="O34" s="16">
        <v>13.15</v>
      </c>
      <c r="P34" s="376"/>
      <c r="Q34" s="377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">
        <v>6</v>
      </c>
      <c r="AC34" s="15">
        <v>13.15</v>
      </c>
      <c r="AD34" s="15">
        <v>6</v>
      </c>
      <c r="AE34" s="15">
        <v>13.15</v>
      </c>
      <c r="AF34" s="376"/>
      <c r="AG34" s="376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6">
        <v>14</v>
      </c>
      <c r="AS34" s="16">
        <v>21.15</v>
      </c>
      <c r="AT34" s="16">
        <v>14</v>
      </c>
      <c r="AU34" s="16">
        <v>21.15</v>
      </c>
      <c r="AV34" s="376"/>
      <c r="AW34" s="376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6">
        <v>14</v>
      </c>
      <c r="BI34" s="16">
        <v>21.15</v>
      </c>
      <c r="BJ34" s="16">
        <v>14</v>
      </c>
      <c r="BK34" s="16">
        <v>21.15</v>
      </c>
      <c r="BL34" s="378"/>
      <c r="BM34" s="376"/>
      <c r="BN34" s="151"/>
      <c r="BO34" s="151"/>
      <c r="BP34" s="151"/>
      <c r="BQ34" s="151"/>
      <c r="BR34" s="150"/>
      <c r="BS34" s="151"/>
      <c r="BT34" s="151"/>
      <c r="BU34" s="149"/>
      <c r="BV34" s="37"/>
      <c r="BW34" s="151"/>
      <c r="BX34" s="16">
        <v>7</v>
      </c>
      <c r="BY34" s="16">
        <v>13.15</v>
      </c>
      <c r="BZ34" s="16">
        <v>7</v>
      </c>
      <c r="CA34" s="16">
        <v>13.15</v>
      </c>
      <c r="CB34" s="376"/>
      <c r="CC34" s="377"/>
      <c r="CD34" s="378"/>
      <c r="CE34" s="376"/>
    </row>
    <row r="35" spans="1:83">
      <c r="A35" s="47" t="s">
        <v>48</v>
      </c>
      <c r="B35" s="151"/>
      <c r="C35" s="151"/>
      <c r="D35" s="151"/>
      <c r="E35" s="38"/>
      <c r="F35" s="37"/>
      <c r="G35" s="151"/>
      <c r="H35" s="151"/>
      <c r="I35" s="151"/>
      <c r="J35" s="151"/>
      <c r="K35" s="151"/>
      <c r="L35" s="151">
        <f t="shared" ref="L35" si="213">(M34-L34)-0.15</f>
        <v>6</v>
      </c>
      <c r="M35" s="151"/>
      <c r="N35" s="151">
        <f t="shared" ref="N35" si="214">(O34-N34)-0.15</f>
        <v>6</v>
      </c>
      <c r="O35" s="151"/>
      <c r="P35" s="376">
        <f>SUM(B35:O35)</f>
        <v>12</v>
      </c>
      <c r="Q35" s="377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>
        <f t="shared" ref="AB35" si="215">(AC34-AB34)-0.15</f>
        <v>7</v>
      </c>
      <c r="AC35" s="151"/>
      <c r="AD35" s="151">
        <f t="shared" ref="AD35" si="216">(AE34-AD34)-0.15</f>
        <v>7</v>
      </c>
      <c r="AE35" s="151"/>
      <c r="AF35" s="376">
        <f>SUM(R35:AE35)</f>
        <v>14</v>
      </c>
      <c r="AG35" s="376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>
        <f t="shared" ref="AR35" si="217">(AS34-AR34)-0.15</f>
        <v>6.9999999999999982</v>
      </c>
      <c r="AS35" s="151"/>
      <c r="AT35" s="151">
        <f t="shared" ref="AT35" si="218">(AU34-AT34)-0.15</f>
        <v>6.9999999999999982</v>
      </c>
      <c r="AU35" s="151"/>
      <c r="AV35" s="376">
        <f>SUM(AH35:AU35)</f>
        <v>13.999999999999996</v>
      </c>
      <c r="AW35" s="376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>
        <f t="shared" ref="BH35" si="219">(BI34-BH34)-0.15</f>
        <v>6.9999999999999982</v>
      </c>
      <c r="BI35" s="151"/>
      <c r="BJ35" s="151">
        <f t="shared" ref="BJ35" si="220">(BK34-BJ34)-0.15</f>
        <v>6.9999999999999982</v>
      </c>
      <c r="BK35" s="151"/>
      <c r="BL35" s="378">
        <f>SUM(AX35:BK35)</f>
        <v>13.999999999999996</v>
      </c>
      <c r="BM35" s="376"/>
      <c r="BN35" s="151"/>
      <c r="BO35" s="151"/>
      <c r="BP35" s="151"/>
      <c r="BQ35" s="151"/>
      <c r="BR35" s="150"/>
      <c r="BS35" s="151"/>
      <c r="BT35" s="151"/>
      <c r="BU35" s="149"/>
      <c r="BV35" s="37"/>
      <c r="BW35" s="151"/>
      <c r="BX35" s="151">
        <f t="shared" ref="BX35" si="221">(BY34-BX34)-0.15</f>
        <v>6</v>
      </c>
      <c r="BY35" s="151"/>
      <c r="BZ35" s="151">
        <f t="shared" ref="BZ35" si="222">(CA34-BZ34)-0.15</f>
        <v>6</v>
      </c>
      <c r="CA35" s="151"/>
      <c r="CB35" s="376">
        <f>SUM(BN35:CA35)</f>
        <v>12</v>
      </c>
      <c r="CC35" s="377"/>
      <c r="CD35" s="378">
        <f>SUM(BL35+AV35+AF35)+F35+H35+J35+L35+N35+BN35+BP35+BR35+BT35</f>
        <v>53.999999999999993</v>
      </c>
      <c r="CE35" s="376"/>
    </row>
    <row r="36" spans="1:83">
      <c r="A36" s="50"/>
      <c r="B36" s="151"/>
      <c r="C36" s="151"/>
      <c r="D36" s="151"/>
      <c r="E36" s="38"/>
      <c r="F36" s="37"/>
      <c r="G36" s="151"/>
      <c r="H36" s="151"/>
      <c r="I36" s="151"/>
      <c r="J36" s="151"/>
      <c r="K36" s="151"/>
      <c r="L36" s="16">
        <v>14</v>
      </c>
      <c r="M36" s="16">
        <v>21.15</v>
      </c>
      <c r="N36" s="16">
        <v>14</v>
      </c>
      <c r="O36" s="16">
        <v>21.15</v>
      </c>
      <c r="P36" s="376"/>
      <c r="Q36" s="377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7">
        <v>7</v>
      </c>
      <c r="AC36" s="17">
        <v>14.15</v>
      </c>
      <c r="AD36" s="16">
        <v>7</v>
      </c>
      <c r="AE36" s="16">
        <v>14.15</v>
      </c>
      <c r="AF36" s="376"/>
      <c r="AG36" s="376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">
        <v>6</v>
      </c>
      <c r="AS36" s="15">
        <v>13.15</v>
      </c>
      <c r="AT36" s="15">
        <v>6</v>
      </c>
      <c r="AU36" s="15">
        <v>13.15</v>
      </c>
      <c r="AV36" s="376"/>
      <c r="AW36" s="376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">
        <v>6</v>
      </c>
      <c r="BI36" s="15">
        <v>13.15</v>
      </c>
      <c r="BJ36" s="15">
        <v>6</v>
      </c>
      <c r="BK36" s="15">
        <v>13.15</v>
      </c>
      <c r="BL36" s="378"/>
      <c r="BM36" s="376"/>
      <c r="BN36" s="151"/>
      <c r="BO36" s="151"/>
      <c r="BP36" s="151"/>
      <c r="BQ36" s="151"/>
      <c r="BR36" s="150"/>
      <c r="BS36" s="151"/>
      <c r="BT36" s="151"/>
      <c r="BU36" s="149"/>
      <c r="BV36" s="37"/>
      <c r="BW36" s="151"/>
      <c r="BX36" s="16">
        <v>14</v>
      </c>
      <c r="BY36" s="16">
        <v>21.15</v>
      </c>
      <c r="BZ36" s="16">
        <v>14</v>
      </c>
      <c r="CA36" s="16">
        <v>21.15</v>
      </c>
      <c r="CB36" s="376"/>
      <c r="CC36" s="377"/>
      <c r="CD36" s="378"/>
      <c r="CE36" s="376"/>
    </row>
    <row r="37" spans="1:83">
      <c r="A37" s="47" t="s">
        <v>49</v>
      </c>
      <c r="B37" s="151"/>
      <c r="C37" s="151"/>
      <c r="D37" s="151"/>
      <c r="E37" s="38"/>
      <c r="F37" s="37"/>
      <c r="G37" s="151"/>
      <c r="H37" s="151"/>
      <c r="I37" s="151"/>
      <c r="J37" s="151"/>
      <c r="K37" s="151"/>
      <c r="L37" s="151">
        <f t="shared" ref="L37" si="223">(M36-L36)-0.15</f>
        <v>6.9999999999999982</v>
      </c>
      <c r="M37" s="151"/>
      <c r="N37" s="151">
        <f t="shared" ref="N37" si="224">(O36-N36)-0.15</f>
        <v>6.9999999999999982</v>
      </c>
      <c r="O37" s="151"/>
      <c r="P37" s="376">
        <f>SUM(B37:O37)</f>
        <v>13.999999999999996</v>
      </c>
      <c r="Q37" s="377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>
        <f t="shared" ref="AB37" si="225">(AC36-AB36)-0.15</f>
        <v>7</v>
      </c>
      <c r="AC37" s="151"/>
      <c r="AD37" s="151">
        <f t="shared" ref="AD37" si="226">(AE36-AD36)-0.15</f>
        <v>7</v>
      </c>
      <c r="AE37" s="151"/>
      <c r="AF37" s="376">
        <f>SUM(R37:AE37)</f>
        <v>14</v>
      </c>
      <c r="AG37" s="376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>
        <f t="shared" ref="AR37" si="227">(AS36-AR36)-0.15</f>
        <v>7</v>
      </c>
      <c r="AS37" s="151"/>
      <c r="AT37" s="151">
        <f t="shared" ref="AT37" si="228">(AU36-AT36)-0.15</f>
        <v>7</v>
      </c>
      <c r="AU37" s="151"/>
      <c r="AV37" s="376">
        <f>SUM(AH37:AU37)</f>
        <v>14</v>
      </c>
      <c r="AW37" s="376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>
        <f t="shared" ref="BH37" si="229">(BI36-BH36)-0.15</f>
        <v>7</v>
      </c>
      <c r="BI37" s="151"/>
      <c r="BJ37" s="151">
        <f t="shared" ref="BJ37" si="230">(BK36-BJ36)-0.15</f>
        <v>7</v>
      </c>
      <c r="BK37" s="151"/>
      <c r="BL37" s="378">
        <f>SUM(AX37:BK37)</f>
        <v>14</v>
      </c>
      <c r="BM37" s="376"/>
      <c r="BN37" s="151"/>
      <c r="BO37" s="151"/>
      <c r="BP37" s="151"/>
      <c r="BQ37" s="151"/>
      <c r="BR37" s="150"/>
      <c r="BS37" s="151"/>
      <c r="BT37" s="151"/>
      <c r="BU37" s="149"/>
      <c r="BV37" s="37"/>
      <c r="BW37" s="151"/>
      <c r="BX37" s="151">
        <f t="shared" ref="BX37" si="231">(BY36-BX36)-0.15</f>
        <v>6.9999999999999982</v>
      </c>
      <c r="BY37" s="151"/>
      <c r="BZ37" s="151">
        <f t="shared" ref="BZ37" si="232">(CA36-BZ36)-0.15</f>
        <v>6.9999999999999982</v>
      </c>
      <c r="CA37" s="151"/>
      <c r="CB37" s="376">
        <f>SUM(BN37:CA37)</f>
        <v>13.999999999999996</v>
      </c>
      <c r="CC37" s="377"/>
      <c r="CD37" s="378">
        <f>SUM(BL37+AV37+AF37)+F37+H37+J37+L37+N37+BN37+BP37+BR37+BT37</f>
        <v>56</v>
      </c>
      <c r="CE37" s="376"/>
    </row>
    <row r="38" spans="1:83">
      <c r="A38" s="50" t="s">
        <v>50</v>
      </c>
      <c r="B38" s="151"/>
      <c r="C38" s="151"/>
      <c r="D38" s="151"/>
      <c r="E38" s="38"/>
      <c r="F38" s="37"/>
      <c r="G38" s="151"/>
      <c r="H38" s="151"/>
      <c r="I38" s="151"/>
      <c r="J38" s="151"/>
      <c r="K38" s="151"/>
      <c r="L38" s="15">
        <v>6</v>
      </c>
      <c r="M38" s="15">
        <v>13.15</v>
      </c>
      <c r="N38" s="15">
        <v>6</v>
      </c>
      <c r="O38" s="15">
        <v>13.15</v>
      </c>
      <c r="P38" s="392"/>
      <c r="Q38" s="393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6">
        <v>14</v>
      </c>
      <c r="AC38" s="16">
        <v>21.15</v>
      </c>
      <c r="AD38" s="16">
        <v>14</v>
      </c>
      <c r="AE38" s="16">
        <v>21.15</v>
      </c>
      <c r="AF38" s="392"/>
      <c r="AG38" s="378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7">
        <v>7</v>
      </c>
      <c r="AS38" s="17">
        <v>14.15</v>
      </c>
      <c r="AT38" s="16">
        <v>7</v>
      </c>
      <c r="AU38" s="16">
        <v>13.15</v>
      </c>
      <c r="AV38" s="392"/>
      <c r="AW38" s="378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7">
        <v>7</v>
      </c>
      <c r="BI38" s="17">
        <v>14.15</v>
      </c>
      <c r="BJ38" s="16">
        <v>7</v>
      </c>
      <c r="BK38" s="16">
        <v>13.05</v>
      </c>
      <c r="BL38" s="394"/>
      <c r="BM38" s="378"/>
      <c r="BN38" s="151"/>
      <c r="BO38" s="151"/>
      <c r="BP38" s="151"/>
      <c r="BQ38" s="151"/>
      <c r="BR38" s="150"/>
      <c r="BS38" s="151"/>
      <c r="BT38" s="151"/>
      <c r="BU38" s="149"/>
      <c r="BV38" s="37"/>
      <c r="BW38" s="151"/>
      <c r="BX38" s="15">
        <v>6</v>
      </c>
      <c r="BY38" s="15">
        <v>13.15</v>
      </c>
      <c r="BZ38" s="15">
        <v>6</v>
      </c>
      <c r="CA38" s="15">
        <v>13.15</v>
      </c>
      <c r="CB38" s="392"/>
      <c r="CC38" s="393"/>
      <c r="CD38" s="394"/>
      <c r="CE38" s="378"/>
    </row>
    <row r="39" spans="1:83">
      <c r="A39" s="47" t="s">
        <v>51</v>
      </c>
      <c r="B39" s="151"/>
      <c r="C39" s="151"/>
      <c r="D39" s="151"/>
      <c r="E39" s="38"/>
      <c r="F39" s="37"/>
      <c r="G39" s="151"/>
      <c r="H39" s="151"/>
      <c r="I39" s="151"/>
      <c r="J39" s="151"/>
      <c r="K39" s="151"/>
      <c r="L39" s="151">
        <f t="shared" ref="L39" si="233">(M38-L38)-0.15</f>
        <v>7</v>
      </c>
      <c r="M39" s="151"/>
      <c r="N39" s="151">
        <f t="shared" ref="N39" si="234">(O38-N38)-0.15</f>
        <v>7</v>
      </c>
      <c r="O39" s="151"/>
      <c r="P39" s="392">
        <f>SUM(B39:O39)</f>
        <v>14</v>
      </c>
      <c r="Q39" s="393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>
        <f t="shared" ref="AB39" si="235">(AC38-AB38)-0.15</f>
        <v>6.9999999999999982</v>
      </c>
      <c r="AC39" s="151"/>
      <c r="AD39" s="151">
        <f t="shared" ref="AD39" si="236">(AE38-AD38)-0.15</f>
        <v>6.9999999999999982</v>
      </c>
      <c r="AE39" s="151"/>
      <c r="AF39" s="392">
        <f>SUM(R39:AE39)</f>
        <v>13.999999999999996</v>
      </c>
      <c r="AG39" s="378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>
        <f t="shared" ref="AR39" si="237">(AS38-AR38)-0.15</f>
        <v>7</v>
      </c>
      <c r="AS39" s="151"/>
      <c r="AT39" s="151">
        <f t="shared" ref="AT39" si="238">(AU38-AT38)-0.15</f>
        <v>6</v>
      </c>
      <c r="AU39" s="151"/>
      <c r="AV39" s="392">
        <f>SUM(AH39:AU39)</f>
        <v>13</v>
      </c>
      <c r="AW39" s="378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>
        <f t="shared" ref="BH39" si="239">(BI38-BH38)-0.15</f>
        <v>7</v>
      </c>
      <c r="BI39" s="151"/>
      <c r="BJ39" s="151">
        <f t="shared" ref="BJ39" si="240">(BK38-BJ38)-0.15</f>
        <v>5.9</v>
      </c>
      <c r="BK39" s="151"/>
      <c r="BL39" s="394">
        <f>SUM(AX39:BK39)</f>
        <v>12.9</v>
      </c>
      <c r="BM39" s="378"/>
      <c r="BN39" s="151"/>
      <c r="BO39" s="151"/>
      <c r="BP39" s="151"/>
      <c r="BQ39" s="151"/>
      <c r="BR39" s="150"/>
      <c r="BS39" s="151"/>
      <c r="BT39" s="151"/>
      <c r="BU39" s="149"/>
      <c r="BV39" s="37"/>
      <c r="BW39" s="151"/>
      <c r="BX39" s="151">
        <f t="shared" ref="BX39" si="241">(BY38-BX38)-0.15</f>
        <v>7</v>
      </c>
      <c r="BY39" s="151"/>
      <c r="BZ39" s="151">
        <f t="shared" ref="BZ39" si="242">(CA38-BZ38)-0.15</f>
        <v>7</v>
      </c>
      <c r="CA39" s="151"/>
      <c r="CB39" s="392">
        <f>SUM(BN39:CA39)</f>
        <v>14</v>
      </c>
      <c r="CC39" s="393"/>
      <c r="CD39" s="378">
        <f>SUM(BL39+AV39+AF39)+F39+H39+J39+L39+N39+BN39+BP39+BR39+BT39</f>
        <v>53.899999999999991</v>
      </c>
      <c r="CE39" s="376"/>
    </row>
    <row r="40" spans="1:83">
      <c r="A40" s="128" t="s">
        <v>52</v>
      </c>
      <c r="B40" s="129"/>
      <c r="C40" s="129"/>
      <c r="D40" s="129"/>
      <c r="E40" s="130"/>
      <c r="F40" s="131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30"/>
      <c r="R40" s="129"/>
      <c r="S40" s="129"/>
      <c r="T40" s="129"/>
      <c r="U40" s="129"/>
      <c r="V40" s="129"/>
      <c r="W40" s="129"/>
      <c r="X40" s="129"/>
      <c r="Y40" s="129"/>
      <c r="Z40" s="129"/>
      <c r="AA40" s="129"/>
      <c r="AB40" s="129"/>
      <c r="AC40" s="129"/>
      <c r="AD40" s="129"/>
      <c r="AE40" s="129"/>
      <c r="AF40" s="129"/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129"/>
      <c r="AS40" s="129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32"/>
      <c r="BM40" s="129"/>
      <c r="BN40" s="129"/>
      <c r="BO40" s="129"/>
      <c r="BP40" s="129"/>
      <c r="BQ40" s="129"/>
      <c r="BR40" s="132"/>
      <c r="BS40" s="129"/>
      <c r="BT40" s="129"/>
      <c r="BU40" s="133"/>
      <c r="BV40" s="131"/>
      <c r="BW40" s="129"/>
      <c r="BX40" s="129"/>
      <c r="BY40" s="129"/>
      <c r="BZ40" s="129"/>
      <c r="CA40" s="129"/>
      <c r="CB40" s="129"/>
      <c r="CC40" s="130"/>
      <c r="CD40" s="132"/>
      <c r="CE40" s="129"/>
    </row>
    <row r="41" spans="1:83">
      <c r="A41" s="46" t="s">
        <v>53</v>
      </c>
      <c r="B41" s="151">
        <v>7</v>
      </c>
      <c r="C41" s="151">
        <v>14.36</v>
      </c>
      <c r="D41" s="151">
        <v>7</v>
      </c>
      <c r="E41" s="38">
        <v>14.36</v>
      </c>
      <c r="F41" s="37">
        <v>7</v>
      </c>
      <c r="G41" s="151">
        <v>14.36</v>
      </c>
      <c r="H41" s="151">
        <v>7</v>
      </c>
      <c r="I41" s="151">
        <v>14.36</v>
      </c>
      <c r="J41" s="151">
        <v>7</v>
      </c>
      <c r="K41" s="151">
        <v>14.36</v>
      </c>
      <c r="L41" s="14" t="s">
        <v>54</v>
      </c>
      <c r="M41" s="14" t="s">
        <v>54</v>
      </c>
      <c r="N41" s="14" t="s">
        <v>54</v>
      </c>
      <c r="O41" s="14" t="s">
        <v>54</v>
      </c>
      <c r="P41" s="376"/>
      <c r="Q41" s="377"/>
      <c r="R41" s="151">
        <v>7</v>
      </c>
      <c r="S41" s="151">
        <v>14.36</v>
      </c>
      <c r="T41" s="14" t="s">
        <v>54</v>
      </c>
      <c r="U41" s="14" t="s">
        <v>54</v>
      </c>
      <c r="V41" s="151">
        <v>7</v>
      </c>
      <c r="W41" s="151">
        <v>14.36</v>
      </c>
      <c r="X41" s="151">
        <v>7</v>
      </c>
      <c r="Y41" s="151">
        <v>14.36</v>
      </c>
      <c r="Z41" s="14" t="s">
        <v>54</v>
      </c>
      <c r="AA41" s="14" t="s">
        <v>54</v>
      </c>
      <c r="AB41" s="151">
        <v>7</v>
      </c>
      <c r="AC41" s="151">
        <v>14.36</v>
      </c>
      <c r="AD41" s="151">
        <v>7</v>
      </c>
      <c r="AE41" s="151">
        <v>14.36</v>
      </c>
      <c r="AF41" s="376"/>
      <c r="AG41" s="376"/>
      <c r="AH41" s="151">
        <v>7</v>
      </c>
      <c r="AI41" s="151">
        <v>14.36</v>
      </c>
      <c r="AJ41" s="14">
        <v>7</v>
      </c>
      <c r="AK41" s="14">
        <v>14.36</v>
      </c>
      <c r="AL41" s="14">
        <v>7</v>
      </c>
      <c r="AM41" s="14">
        <v>14.36</v>
      </c>
      <c r="AN41" s="151">
        <v>7</v>
      </c>
      <c r="AO41" s="151">
        <v>14.36</v>
      </c>
      <c r="AP41" s="151">
        <v>7</v>
      </c>
      <c r="AQ41" s="151">
        <v>14.36</v>
      </c>
      <c r="AR41" s="14" t="s">
        <v>54</v>
      </c>
      <c r="AS41" s="14" t="s">
        <v>54</v>
      </c>
      <c r="AT41" s="14" t="s">
        <v>54</v>
      </c>
      <c r="AU41" s="14" t="s">
        <v>54</v>
      </c>
      <c r="AV41" s="376"/>
      <c r="AW41" s="376"/>
      <c r="AX41" s="151">
        <v>7</v>
      </c>
      <c r="AY41" s="151">
        <v>14.36</v>
      </c>
      <c r="AZ41" s="14" t="s">
        <v>54</v>
      </c>
      <c r="BA41" s="14" t="s">
        <v>54</v>
      </c>
      <c r="BB41" s="151">
        <v>7</v>
      </c>
      <c r="BC41" s="151">
        <v>14.36</v>
      </c>
      <c r="BD41" s="151">
        <v>7</v>
      </c>
      <c r="BE41" s="151">
        <v>14.36</v>
      </c>
      <c r="BF41" s="14" t="s">
        <v>54</v>
      </c>
      <c r="BG41" s="14" t="s">
        <v>54</v>
      </c>
      <c r="BH41" s="151">
        <v>7</v>
      </c>
      <c r="BI41" s="151">
        <v>14.36</v>
      </c>
      <c r="BJ41" s="151">
        <v>7</v>
      </c>
      <c r="BK41" s="151">
        <v>14.36</v>
      </c>
      <c r="BL41" s="378"/>
      <c r="BM41" s="376"/>
      <c r="BN41" s="151">
        <v>7</v>
      </c>
      <c r="BO41" s="151">
        <v>14.36</v>
      </c>
      <c r="BP41" s="151">
        <v>7</v>
      </c>
      <c r="BQ41" s="151">
        <v>14.36</v>
      </c>
      <c r="BR41" s="150">
        <v>7</v>
      </c>
      <c r="BS41" s="151">
        <v>14.36</v>
      </c>
      <c r="BT41" s="151">
        <v>7</v>
      </c>
      <c r="BU41" s="149">
        <v>14.36</v>
      </c>
      <c r="BV41" s="37">
        <v>7</v>
      </c>
      <c r="BW41" s="151">
        <v>14.36</v>
      </c>
      <c r="BX41" s="14" t="s">
        <v>54</v>
      </c>
      <c r="BY41" s="14" t="s">
        <v>54</v>
      </c>
      <c r="BZ41" s="14" t="s">
        <v>54</v>
      </c>
      <c r="CA41" s="14" t="s">
        <v>54</v>
      </c>
      <c r="CB41" s="376"/>
      <c r="CC41" s="377"/>
      <c r="CD41" s="378"/>
      <c r="CE41" s="376"/>
    </row>
    <row r="42" spans="1:83">
      <c r="A42" s="47" t="s">
        <v>55</v>
      </c>
      <c r="B42" s="151">
        <f t="shared" ref="B42" si="243">(C41-B41)</f>
        <v>7.3599999999999994</v>
      </c>
      <c r="C42" s="151"/>
      <c r="D42" s="151">
        <f t="shared" ref="D42" si="244">(E41-D41)</f>
        <v>7.3599999999999994</v>
      </c>
      <c r="E42" s="38"/>
      <c r="F42" s="37">
        <f t="shared" ref="F42" si="245">(G41-F41)</f>
        <v>7.3599999999999994</v>
      </c>
      <c r="G42" s="151"/>
      <c r="H42" s="151">
        <f t="shared" ref="H42" si="246">(I41-H41)</f>
        <v>7.3599999999999994</v>
      </c>
      <c r="I42" s="151"/>
      <c r="J42" s="151">
        <f t="shared" ref="J42" si="247">(K41-J41)</f>
        <v>7.3599999999999994</v>
      </c>
      <c r="K42" s="151"/>
      <c r="L42" s="151"/>
      <c r="M42" s="151"/>
      <c r="N42" s="151"/>
      <c r="O42" s="151"/>
      <c r="P42" s="376">
        <f>SUM(B42:O42)</f>
        <v>36.799999999999997</v>
      </c>
      <c r="Q42" s="377"/>
      <c r="R42" s="151">
        <f t="shared" ref="R42" si="248">(S41-R41)</f>
        <v>7.3599999999999994</v>
      </c>
      <c r="S42" s="151"/>
      <c r="T42" s="151"/>
      <c r="U42" s="151"/>
      <c r="V42" s="151">
        <f t="shared" ref="V42" si="249">(W41-V41)</f>
        <v>7.3599999999999994</v>
      </c>
      <c r="W42" s="151"/>
      <c r="X42" s="151">
        <f t="shared" ref="X42" si="250">(Y41-X41)</f>
        <v>7.3599999999999994</v>
      </c>
      <c r="Y42" s="151"/>
      <c r="Z42" s="151"/>
      <c r="AA42" s="151"/>
      <c r="AB42" s="151">
        <f t="shared" ref="AB42" si="251">(AC41-AB41)</f>
        <v>7.3599999999999994</v>
      </c>
      <c r="AC42" s="151"/>
      <c r="AD42" s="151">
        <f t="shared" ref="AD42" si="252">(AE41-AD41)</f>
        <v>7.3599999999999994</v>
      </c>
      <c r="AE42" s="151"/>
      <c r="AF42" s="376">
        <f>SUM(R42:AE42)</f>
        <v>36.799999999999997</v>
      </c>
      <c r="AG42" s="376"/>
      <c r="AH42" s="151">
        <f t="shared" ref="AH42" si="253">(AI41-AH41)</f>
        <v>7.3599999999999994</v>
      </c>
      <c r="AI42" s="151"/>
      <c r="AJ42" s="151">
        <f t="shared" ref="AJ42" si="254">(AK41-AJ41)</f>
        <v>7.3599999999999994</v>
      </c>
      <c r="AK42" s="151"/>
      <c r="AL42" s="151">
        <f t="shared" ref="AL42" si="255">(AM41-AL41)</f>
        <v>7.3599999999999994</v>
      </c>
      <c r="AM42" s="151"/>
      <c r="AN42" s="151">
        <f t="shared" ref="AN42" si="256">(AO41-AN41)</f>
        <v>7.3599999999999994</v>
      </c>
      <c r="AO42" s="151"/>
      <c r="AP42" s="151">
        <f t="shared" ref="AP42" si="257">(AQ41-AP41)</f>
        <v>7.3599999999999994</v>
      </c>
      <c r="AQ42" s="151"/>
      <c r="AR42" s="151"/>
      <c r="AS42" s="151"/>
      <c r="AT42" s="151"/>
      <c r="AU42" s="151"/>
      <c r="AV42" s="376">
        <f>SUM(AH42:AU42)</f>
        <v>36.799999999999997</v>
      </c>
      <c r="AW42" s="376"/>
      <c r="AX42" s="151">
        <f t="shared" ref="AX42" si="258">(AY41-AX41)</f>
        <v>7.3599999999999994</v>
      </c>
      <c r="AY42" s="151"/>
      <c r="AZ42" s="151"/>
      <c r="BA42" s="151"/>
      <c r="BB42" s="151">
        <f t="shared" ref="BB42" si="259">(BC41-BB41)</f>
        <v>7.3599999999999994</v>
      </c>
      <c r="BC42" s="151"/>
      <c r="BD42" s="151">
        <f t="shared" ref="BD42" si="260">(BE41-BD41)</f>
        <v>7.3599999999999994</v>
      </c>
      <c r="BE42" s="151"/>
      <c r="BF42" s="151"/>
      <c r="BG42" s="151"/>
      <c r="BH42" s="151">
        <f t="shared" ref="BH42" si="261">(BI41-BH41)</f>
        <v>7.3599999999999994</v>
      </c>
      <c r="BI42" s="151"/>
      <c r="BJ42" s="151">
        <f t="shared" ref="BJ42" si="262">(BK41-BJ41)</f>
        <v>7.3599999999999994</v>
      </c>
      <c r="BK42" s="151"/>
      <c r="BL42" s="378">
        <f>SUM(AX42:BK42)</f>
        <v>36.799999999999997</v>
      </c>
      <c r="BM42" s="376"/>
      <c r="BN42" s="151">
        <f t="shared" ref="BN42" si="263">(BO41-BN41)</f>
        <v>7.3599999999999994</v>
      </c>
      <c r="BO42" s="151"/>
      <c r="BP42" s="151">
        <f t="shared" ref="BP42" si="264">(BQ41-BP41)</f>
        <v>7.3599999999999994</v>
      </c>
      <c r="BQ42" s="151"/>
      <c r="BR42" s="150">
        <f t="shared" ref="BR42" si="265">(BS41-BR41)</f>
        <v>7.3599999999999994</v>
      </c>
      <c r="BS42" s="151"/>
      <c r="BT42" s="151">
        <f t="shared" ref="BT42" si="266">(BU41-BT41)</f>
        <v>7.3599999999999994</v>
      </c>
      <c r="BU42" s="149"/>
      <c r="BV42" s="37">
        <f t="shared" ref="BV42" si="267">(BW41-BV41)</f>
        <v>7.3599999999999994</v>
      </c>
      <c r="BW42" s="151"/>
      <c r="BX42" s="151"/>
      <c r="BY42" s="151"/>
      <c r="BZ42" s="151"/>
      <c r="CA42" s="151"/>
      <c r="CB42" s="376">
        <f>SUM(BN42:CA42)</f>
        <v>36.799999999999997</v>
      </c>
      <c r="CC42" s="377"/>
      <c r="CD42" s="378">
        <f>SUM(BL42+AV42+AF42)+F42+H42+J42+L42+N42+BN42+BP42+BR42+BT42</f>
        <v>161.92000000000002</v>
      </c>
      <c r="CE42" s="376"/>
    </row>
    <row r="43" spans="1:83">
      <c r="A43" s="46" t="s">
        <v>56</v>
      </c>
      <c r="B43" s="151">
        <v>7</v>
      </c>
      <c r="C43" s="151">
        <v>14.36</v>
      </c>
      <c r="D43" s="151">
        <v>7</v>
      </c>
      <c r="E43" s="38">
        <v>14.36</v>
      </c>
      <c r="F43" s="37">
        <v>7</v>
      </c>
      <c r="G43" s="151">
        <v>14.36</v>
      </c>
      <c r="H43" s="151"/>
      <c r="I43" s="151"/>
      <c r="J43" s="151"/>
      <c r="K43" s="151"/>
      <c r="L43" s="151">
        <v>7</v>
      </c>
      <c r="M43" s="151">
        <v>14.36</v>
      </c>
      <c r="N43" s="151">
        <v>7</v>
      </c>
      <c r="O43" s="151">
        <v>14.36</v>
      </c>
      <c r="P43" s="376"/>
      <c r="Q43" s="377"/>
      <c r="R43" s="14" t="s">
        <v>54</v>
      </c>
      <c r="S43" s="14" t="s">
        <v>54</v>
      </c>
      <c r="T43" s="151">
        <v>7</v>
      </c>
      <c r="U43" s="151">
        <v>14.36</v>
      </c>
      <c r="V43" s="14" t="s">
        <v>54</v>
      </c>
      <c r="W43" s="14" t="s">
        <v>54</v>
      </c>
      <c r="X43" s="14" t="s">
        <v>54</v>
      </c>
      <c r="Y43" s="14" t="s">
        <v>54</v>
      </c>
      <c r="Z43" s="151">
        <v>7</v>
      </c>
      <c r="AA43" s="151">
        <v>14.36</v>
      </c>
      <c r="AB43" s="397" t="s">
        <v>21</v>
      </c>
      <c r="AC43" s="375"/>
      <c r="AD43" s="14" t="s">
        <v>54</v>
      </c>
      <c r="AE43" s="14" t="s">
        <v>54</v>
      </c>
      <c r="AF43" s="376"/>
      <c r="AG43" s="376"/>
      <c r="AH43" s="14" t="s">
        <v>54</v>
      </c>
      <c r="AI43" s="14" t="s">
        <v>54</v>
      </c>
      <c r="AJ43" s="14" t="s">
        <v>54</v>
      </c>
      <c r="AK43" s="14" t="s">
        <v>54</v>
      </c>
      <c r="AL43" s="14" t="s">
        <v>54</v>
      </c>
      <c r="AM43" s="14" t="s">
        <v>54</v>
      </c>
      <c r="AN43" s="14" t="s">
        <v>54</v>
      </c>
      <c r="AO43" s="14" t="s">
        <v>54</v>
      </c>
      <c r="AP43" s="14" t="s">
        <v>54</v>
      </c>
      <c r="AQ43" s="14" t="s">
        <v>54</v>
      </c>
      <c r="AR43" s="14" t="s">
        <v>54</v>
      </c>
      <c r="AS43" s="14" t="s">
        <v>54</v>
      </c>
      <c r="AT43" s="14" t="s">
        <v>54</v>
      </c>
      <c r="AU43" s="14" t="s">
        <v>54</v>
      </c>
      <c r="AV43" s="376"/>
      <c r="AW43" s="376"/>
      <c r="AX43" s="151">
        <v>7</v>
      </c>
      <c r="AY43" s="151">
        <v>14.36</v>
      </c>
      <c r="AZ43" s="14" t="s">
        <v>54</v>
      </c>
      <c r="BA43" s="14" t="s">
        <v>54</v>
      </c>
      <c r="BB43" s="151">
        <v>7</v>
      </c>
      <c r="BC43" s="151">
        <v>14.36</v>
      </c>
      <c r="BD43" s="151">
        <v>7</v>
      </c>
      <c r="BE43" s="151">
        <v>14.36</v>
      </c>
      <c r="BF43" s="14" t="s">
        <v>54</v>
      </c>
      <c r="BG43" s="14" t="s">
        <v>54</v>
      </c>
      <c r="BH43" s="151">
        <v>7</v>
      </c>
      <c r="BI43" s="151">
        <v>14.36</v>
      </c>
      <c r="BJ43" s="151">
        <v>7</v>
      </c>
      <c r="BK43" s="151">
        <v>14.36</v>
      </c>
      <c r="BL43" s="378"/>
      <c r="BM43" s="376"/>
      <c r="BN43" s="151">
        <v>7</v>
      </c>
      <c r="BO43" s="151">
        <v>14.36</v>
      </c>
      <c r="BP43" s="151">
        <v>7</v>
      </c>
      <c r="BQ43" s="151">
        <v>14.36</v>
      </c>
      <c r="BR43" s="150">
        <v>7</v>
      </c>
      <c r="BS43" s="151">
        <v>14.36</v>
      </c>
      <c r="BT43" s="151"/>
      <c r="BU43" s="149"/>
      <c r="BV43" s="37"/>
      <c r="BW43" s="151"/>
      <c r="BX43" s="151">
        <v>7</v>
      </c>
      <c r="BY43" s="151">
        <v>14.36</v>
      </c>
      <c r="BZ43" s="151">
        <v>7</v>
      </c>
      <c r="CA43" s="151">
        <v>14.36</v>
      </c>
      <c r="CB43" s="376"/>
      <c r="CC43" s="377"/>
      <c r="CD43" s="378"/>
      <c r="CE43" s="376"/>
    </row>
    <row r="44" spans="1:83">
      <c r="A44" s="47" t="s">
        <v>55</v>
      </c>
      <c r="B44" s="151">
        <f t="shared" ref="B44" si="268">(C43-B43)</f>
        <v>7.3599999999999994</v>
      </c>
      <c r="C44" s="151"/>
      <c r="D44" s="151">
        <f t="shared" ref="D44" si="269">(E43-D43)</f>
        <v>7.3599999999999994</v>
      </c>
      <c r="E44" s="38"/>
      <c r="F44" s="37">
        <f t="shared" ref="F44" si="270">(G43-F43)</f>
        <v>7.3599999999999994</v>
      </c>
      <c r="G44" s="151"/>
      <c r="H44" s="151"/>
      <c r="I44" s="151"/>
      <c r="J44" s="151"/>
      <c r="K44" s="151"/>
      <c r="L44" s="151">
        <f t="shared" ref="L44" si="271">(M43-L43)</f>
        <v>7.3599999999999994</v>
      </c>
      <c r="M44" s="151"/>
      <c r="N44" s="151">
        <f t="shared" ref="N44" si="272">(O43-N43)</f>
        <v>7.3599999999999994</v>
      </c>
      <c r="O44" s="151"/>
      <c r="P44" s="376">
        <f>SUM(B44:O44)</f>
        <v>36.799999999999997</v>
      </c>
      <c r="Q44" s="377"/>
      <c r="R44" s="151"/>
      <c r="S44" s="151"/>
      <c r="T44" s="151">
        <f t="shared" ref="T44" si="273">(U43-T43)</f>
        <v>7.3599999999999994</v>
      </c>
      <c r="U44" s="151"/>
      <c r="V44" s="151"/>
      <c r="W44" s="151"/>
      <c r="X44" s="151"/>
      <c r="Y44" s="151"/>
      <c r="Z44" s="151">
        <f t="shared" ref="Z44" si="274">(AA43-Z43)</f>
        <v>7.3599999999999994</v>
      </c>
      <c r="AA44" s="151"/>
      <c r="AB44" s="176">
        <v>7.6</v>
      </c>
      <c r="AC44" s="20"/>
      <c r="AD44" s="151"/>
      <c r="AE44" s="151"/>
      <c r="AF44" s="376">
        <f>SUM(R44:AE44)</f>
        <v>22.32</v>
      </c>
      <c r="AG44" s="376"/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376">
        <f>SUM(AH44:AU44)</f>
        <v>0</v>
      </c>
      <c r="AW44" s="376"/>
      <c r="AX44" s="151">
        <f t="shared" ref="AX44" si="275">(AY43-AX43)</f>
        <v>7.3599999999999994</v>
      </c>
      <c r="AY44" s="151"/>
      <c r="AZ44" s="151"/>
      <c r="BA44" s="151"/>
      <c r="BB44" s="151">
        <f t="shared" ref="BB44" si="276">(BC43-BB43)</f>
        <v>7.3599999999999994</v>
      </c>
      <c r="BC44" s="151"/>
      <c r="BD44" s="151">
        <f t="shared" ref="BD44" si="277">(BE43-BD43)</f>
        <v>7.3599999999999994</v>
      </c>
      <c r="BE44" s="151"/>
      <c r="BF44" s="151"/>
      <c r="BG44" s="151"/>
      <c r="BH44" s="151">
        <f t="shared" ref="BH44" si="278">(BI43-BH43)</f>
        <v>7.3599999999999994</v>
      </c>
      <c r="BI44" s="151"/>
      <c r="BJ44" s="151">
        <f t="shared" ref="BJ44" si="279">(BK43-BJ43)</f>
        <v>7.3599999999999994</v>
      </c>
      <c r="BK44" s="151"/>
      <c r="BL44" s="378">
        <f>SUM(AX44:BK44)</f>
        <v>36.799999999999997</v>
      </c>
      <c r="BM44" s="376"/>
      <c r="BN44" s="151">
        <f t="shared" ref="BN44" si="280">(BO43-BN43)</f>
        <v>7.3599999999999994</v>
      </c>
      <c r="BO44" s="151"/>
      <c r="BP44" s="151">
        <f t="shared" ref="BP44" si="281">(BQ43-BP43)</f>
        <v>7.3599999999999994</v>
      </c>
      <c r="BQ44" s="151"/>
      <c r="BR44" s="150">
        <f t="shared" ref="BR44" si="282">(BS43-BR43)</f>
        <v>7.3599999999999994</v>
      </c>
      <c r="BS44" s="151"/>
      <c r="BT44" s="151"/>
      <c r="BU44" s="149"/>
      <c r="BV44" s="37"/>
      <c r="BW44" s="151"/>
      <c r="BX44" s="151">
        <f t="shared" ref="BX44" si="283">(BY43-BX43)</f>
        <v>7.3599999999999994</v>
      </c>
      <c r="BY44" s="151"/>
      <c r="BZ44" s="151">
        <f t="shared" ref="BZ44" si="284">(CA43-BZ43)</f>
        <v>7.3599999999999994</v>
      </c>
      <c r="CA44" s="151"/>
      <c r="CB44" s="376">
        <f>SUM(BN44:CA44)</f>
        <v>36.799999999999997</v>
      </c>
      <c r="CC44" s="377"/>
      <c r="CD44" s="378">
        <f>SUM(BL44+AV44+AF44)+F44+H44+J44+L44+N44+BN44+BP44+BR44+BT44</f>
        <v>103.27999999999999</v>
      </c>
      <c r="CE44" s="376"/>
    </row>
    <row r="45" spans="1:83">
      <c r="A45" s="46" t="s">
        <v>57</v>
      </c>
      <c r="B45" s="151">
        <v>8.3000000000000007</v>
      </c>
      <c r="C45" s="151">
        <v>16.3</v>
      </c>
      <c r="D45" s="151">
        <v>8.3000000000000007</v>
      </c>
      <c r="E45" s="38">
        <v>16.3</v>
      </c>
      <c r="F45" s="37">
        <v>8.3000000000000007</v>
      </c>
      <c r="G45" s="151">
        <v>16.3</v>
      </c>
      <c r="H45" s="151">
        <v>8.3000000000000007</v>
      </c>
      <c r="I45" s="151">
        <v>16.3</v>
      </c>
      <c r="J45" s="151">
        <v>8.3000000000000007</v>
      </c>
      <c r="K45" s="151">
        <v>16.3</v>
      </c>
      <c r="L45" s="14" t="s">
        <v>54</v>
      </c>
      <c r="M45" s="14" t="s">
        <v>54</v>
      </c>
      <c r="N45" s="14" t="s">
        <v>54</v>
      </c>
      <c r="O45" s="14" t="s">
        <v>54</v>
      </c>
      <c r="P45" s="376"/>
      <c r="Q45" s="377"/>
      <c r="R45" s="151">
        <v>8.3000000000000007</v>
      </c>
      <c r="S45" s="151">
        <v>16.3</v>
      </c>
      <c r="T45" s="151">
        <v>8.3000000000000007</v>
      </c>
      <c r="U45" s="151">
        <v>16.3</v>
      </c>
      <c r="V45" s="151">
        <v>8.3000000000000007</v>
      </c>
      <c r="W45" s="151">
        <v>16.3</v>
      </c>
      <c r="X45" s="151">
        <v>8.3000000000000007</v>
      </c>
      <c r="Y45" s="151">
        <v>16.3</v>
      </c>
      <c r="Z45" s="151">
        <v>8.3000000000000007</v>
      </c>
      <c r="AA45" s="151">
        <v>16.3</v>
      </c>
      <c r="AB45" s="14" t="s">
        <v>54</v>
      </c>
      <c r="AC45" s="14" t="s">
        <v>54</v>
      </c>
      <c r="AD45" s="14" t="s">
        <v>54</v>
      </c>
      <c r="AE45" s="14" t="s">
        <v>54</v>
      </c>
      <c r="AF45" s="376"/>
      <c r="AG45" s="376"/>
      <c r="AH45" s="151">
        <v>8.3000000000000007</v>
      </c>
      <c r="AI45" s="151">
        <v>16.3</v>
      </c>
      <c r="AJ45" s="151">
        <v>8.3000000000000007</v>
      </c>
      <c r="AK45" s="151">
        <v>16.3</v>
      </c>
      <c r="AL45" s="151">
        <v>8.3000000000000007</v>
      </c>
      <c r="AM45" s="151">
        <v>16.3</v>
      </c>
      <c r="AN45" s="151">
        <v>8.3000000000000007</v>
      </c>
      <c r="AO45" s="151">
        <v>16.3</v>
      </c>
      <c r="AP45" s="151">
        <v>8.3000000000000007</v>
      </c>
      <c r="AQ45" s="151">
        <v>16.3</v>
      </c>
      <c r="AR45" s="14" t="s">
        <v>54</v>
      </c>
      <c r="AS45" s="14" t="s">
        <v>54</v>
      </c>
      <c r="AT45" s="14" t="s">
        <v>54</v>
      </c>
      <c r="AU45" s="14" t="s">
        <v>54</v>
      </c>
      <c r="AV45" s="376"/>
      <c r="AW45" s="376"/>
      <c r="AX45" s="151">
        <v>8.3000000000000007</v>
      </c>
      <c r="AY45" s="151">
        <v>16.3</v>
      </c>
      <c r="AZ45" s="151">
        <v>8.3000000000000007</v>
      </c>
      <c r="BA45" s="151">
        <v>16.3</v>
      </c>
      <c r="BB45" s="151">
        <v>8.3000000000000007</v>
      </c>
      <c r="BC45" s="151">
        <v>16.3</v>
      </c>
      <c r="BD45" s="151">
        <v>8.3000000000000007</v>
      </c>
      <c r="BE45" s="151">
        <v>16.3</v>
      </c>
      <c r="BF45" s="151">
        <v>8.3000000000000007</v>
      </c>
      <c r="BG45" s="151">
        <v>16.3</v>
      </c>
      <c r="BH45" s="14" t="s">
        <v>54</v>
      </c>
      <c r="BI45" s="14" t="s">
        <v>54</v>
      </c>
      <c r="BJ45" s="14" t="s">
        <v>54</v>
      </c>
      <c r="BK45" s="14" t="s">
        <v>54</v>
      </c>
      <c r="BL45" s="378"/>
      <c r="BM45" s="376"/>
      <c r="BN45" s="151">
        <v>8.3000000000000007</v>
      </c>
      <c r="BO45" s="151">
        <v>16.3</v>
      </c>
      <c r="BP45" s="151">
        <v>8.3000000000000007</v>
      </c>
      <c r="BQ45" s="151">
        <v>16.3</v>
      </c>
      <c r="BR45" s="150">
        <v>8.3000000000000007</v>
      </c>
      <c r="BS45" s="151">
        <v>16.3</v>
      </c>
      <c r="BT45" s="151">
        <v>8.3000000000000007</v>
      </c>
      <c r="BU45" s="149">
        <v>16.3</v>
      </c>
      <c r="BV45" s="37">
        <v>8.3000000000000007</v>
      </c>
      <c r="BW45" s="151">
        <v>16.3</v>
      </c>
      <c r="BX45" s="14" t="s">
        <v>54</v>
      </c>
      <c r="BY45" s="14" t="s">
        <v>54</v>
      </c>
      <c r="BZ45" s="14" t="s">
        <v>54</v>
      </c>
      <c r="CA45" s="14" t="s">
        <v>54</v>
      </c>
      <c r="CB45" s="376"/>
      <c r="CC45" s="377"/>
      <c r="CD45" s="378"/>
      <c r="CE45" s="376"/>
    </row>
    <row r="46" spans="1:83">
      <c r="A46" s="47" t="s">
        <v>58</v>
      </c>
      <c r="B46" s="151">
        <f t="shared" ref="B46" si="285">(C45-B45)-0.5</f>
        <v>7.5</v>
      </c>
      <c r="C46" s="151"/>
      <c r="D46" s="151">
        <f t="shared" ref="D46" si="286">(E45-D45)-0.5</f>
        <v>7.5</v>
      </c>
      <c r="E46" s="38"/>
      <c r="F46" s="37">
        <f t="shared" ref="F46" si="287">(G45-F45)-0.5</f>
        <v>7.5</v>
      </c>
      <c r="G46" s="151"/>
      <c r="H46" s="151">
        <f t="shared" ref="H46" si="288">(I45-H45)-0.5</f>
        <v>7.5</v>
      </c>
      <c r="I46" s="151"/>
      <c r="J46" s="151">
        <f t="shared" ref="J46" si="289">(K45-J45)-0.5</f>
        <v>7.5</v>
      </c>
      <c r="K46" s="151"/>
      <c r="L46" s="151"/>
      <c r="M46" s="151"/>
      <c r="N46" s="151"/>
      <c r="O46" s="151"/>
      <c r="P46" s="376">
        <f>SUM(B46:O46)</f>
        <v>37.5</v>
      </c>
      <c r="Q46" s="377"/>
      <c r="R46" s="151">
        <f t="shared" ref="R46" si="290">(S45-R45)-0.5</f>
        <v>7.5</v>
      </c>
      <c r="S46" s="151"/>
      <c r="T46" s="151">
        <f t="shared" ref="T46" si="291">(U45-T45)-0.5</f>
        <v>7.5</v>
      </c>
      <c r="U46" s="151"/>
      <c r="V46" s="151">
        <f t="shared" ref="V46" si="292">(W45-V45)-0.5</f>
        <v>7.5</v>
      </c>
      <c r="W46" s="151"/>
      <c r="X46" s="151">
        <f t="shared" ref="X46" si="293">(Y45-X45)-0.5</f>
        <v>7.5</v>
      </c>
      <c r="Y46" s="151"/>
      <c r="Z46" s="151">
        <f t="shared" ref="Z46" si="294">(AA45-Z45)-0.5</f>
        <v>7.5</v>
      </c>
      <c r="AA46" s="151"/>
      <c r="AB46" s="151"/>
      <c r="AC46" s="151"/>
      <c r="AD46" s="151"/>
      <c r="AE46" s="151"/>
      <c r="AF46" s="376">
        <f>SUM(R46:AE46)</f>
        <v>37.5</v>
      </c>
      <c r="AG46" s="376"/>
      <c r="AH46" s="151">
        <f t="shared" ref="AH46" si="295">(AI45-AH45)-0.5</f>
        <v>7.5</v>
      </c>
      <c r="AI46" s="151"/>
      <c r="AJ46" s="151">
        <f t="shared" ref="AJ46" si="296">(AK45-AJ45)-0.5</f>
        <v>7.5</v>
      </c>
      <c r="AK46" s="151"/>
      <c r="AL46" s="151">
        <f t="shared" ref="AL46" si="297">(AM45-AL45)-0.5</f>
        <v>7.5</v>
      </c>
      <c r="AM46" s="151"/>
      <c r="AN46" s="151">
        <f t="shared" ref="AN46" si="298">(AO45-AN45)-0.5</f>
        <v>7.5</v>
      </c>
      <c r="AO46" s="151"/>
      <c r="AP46" s="151">
        <f t="shared" ref="AP46" si="299">(AQ45-AP45)-0.5</f>
        <v>7.5</v>
      </c>
      <c r="AQ46" s="151"/>
      <c r="AR46" s="151"/>
      <c r="AS46" s="151"/>
      <c r="AT46" s="151"/>
      <c r="AU46" s="151"/>
      <c r="AV46" s="376">
        <f>SUM(AH46:AU46)</f>
        <v>37.5</v>
      </c>
      <c r="AW46" s="376"/>
      <c r="AX46" s="151">
        <f t="shared" ref="AX46" si="300">(AY45-AX45)-0.5</f>
        <v>7.5</v>
      </c>
      <c r="AY46" s="151"/>
      <c r="AZ46" s="151">
        <f t="shared" ref="AZ46" si="301">(BA45-AZ45)-0.5</f>
        <v>7.5</v>
      </c>
      <c r="BA46" s="151"/>
      <c r="BB46" s="151">
        <f t="shared" ref="BB46" si="302">(BC45-BB45)-0.5</f>
        <v>7.5</v>
      </c>
      <c r="BC46" s="151"/>
      <c r="BD46" s="151">
        <f t="shared" ref="BD46" si="303">(BE45-BD45)-0.5</f>
        <v>7.5</v>
      </c>
      <c r="BE46" s="151"/>
      <c r="BF46" s="151">
        <f t="shared" ref="BF46" si="304">(BG45-BF45)-0.5</f>
        <v>7.5</v>
      </c>
      <c r="BG46" s="151"/>
      <c r="BH46" s="151"/>
      <c r="BI46" s="151"/>
      <c r="BJ46" s="151"/>
      <c r="BK46" s="151"/>
      <c r="BL46" s="378">
        <f>SUM(AX46:BK46)</f>
        <v>37.5</v>
      </c>
      <c r="BM46" s="376"/>
      <c r="BN46" s="151">
        <f t="shared" ref="BN46" si="305">(BO45-BN45)-0.5</f>
        <v>7.5</v>
      </c>
      <c r="BO46" s="151"/>
      <c r="BP46" s="151">
        <f t="shared" ref="BP46" si="306">(BQ45-BP45)-0.5</f>
        <v>7.5</v>
      </c>
      <c r="BQ46" s="151"/>
      <c r="BR46" s="150">
        <f t="shared" ref="BR46" si="307">(BS45-BR45)-0.5</f>
        <v>7.5</v>
      </c>
      <c r="BS46" s="151"/>
      <c r="BT46" s="151">
        <f t="shared" ref="BT46" si="308">(BU45-BT45)-0.5</f>
        <v>7.5</v>
      </c>
      <c r="BU46" s="149"/>
      <c r="BV46" s="37">
        <f t="shared" ref="BV46" si="309">(BW45-BV45)-0.5</f>
        <v>7.5</v>
      </c>
      <c r="BW46" s="151"/>
      <c r="BX46" s="151"/>
      <c r="BY46" s="151"/>
      <c r="BZ46" s="151"/>
      <c r="CA46" s="151"/>
      <c r="CB46" s="376">
        <f>SUM(BN46:CA46)</f>
        <v>37.5</v>
      </c>
      <c r="CC46" s="377"/>
      <c r="CD46" s="378">
        <f>SUM(BL46+AV46+AF46)+F46+H46+J46+L46+N46+BN46+BP46+BR46+BT46</f>
        <v>165</v>
      </c>
      <c r="CE46" s="376"/>
    </row>
    <row r="47" spans="1:83">
      <c r="A47" s="49" t="s">
        <v>59</v>
      </c>
      <c r="B47" s="24"/>
      <c r="C47" s="24"/>
      <c r="D47" s="24"/>
      <c r="E47" s="134"/>
      <c r="F47" s="135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3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136"/>
      <c r="BM47" s="24"/>
      <c r="BN47" s="24"/>
      <c r="BO47" s="24"/>
      <c r="BP47" s="24"/>
      <c r="BQ47" s="24"/>
      <c r="BR47" s="136"/>
      <c r="BS47" s="24"/>
      <c r="BT47" s="24"/>
      <c r="BU47" s="137"/>
      <c r="BV47" s="135"/>
      <c r="BW47" s="24"/>
      <c r="BX47" s="24"/>
      <c r="BY47" s="24"/>
      <c r="BZ47" s="24"/>
      <c r="CA47" s="24"/>
      <c r="CB47" s="24"/>
      <c r="CC47" s="134"/>
      <c r="CD47" s="136"/>
      <c r="CE47" s="24"/>
    </row>
    <row r="48" spans="1:83">
      <c r="A48" s="50" t="s">
        <v>60</v>
      </c>
      <c r="B48" s="14">
        <v>21</v>
      </c>
      <c r="C48" s="14">
        <v>7</v>
      </c>
      <c r="D48" s="14">
        <v>21</v>
      </c>
      <c r="E48" s="107">
        <v>7</v>
      </c>
      <c r="F48" s="395" t="s">
        <v>21</v>
      </c>
      <c r="G48" s="396"/>
      <c r="H48" s="14"/>
      <c r="I48" s="14"/>
      <c r="J48" s="14"/>
      <c r="K48" s="14"/>
      <c r="L48" s="14"/>
      <c r="M48" s="14"/>
      <c r="N48" s="14"/>
      <c r="O48" s="14"/>
      <c r="P48" s="376"/>
      <c r="Q48" s="377"/>
      <c r="R48" s="14"/>
      <c r="S48" s="14"/>
      <c r="T48" s="14"/>
      <c r="U48" s="14"/>
      <c r="V48" s="14">
        <v>21</v>
      </c>
      <c r="W48" s="14">
        <v>7</v>
      </c>
      <c r="X48" s="14">
        <v>21</v>
      </c>
      <c r="Y48" s="14">
        <v>7</v>
      </c>
      <c r="Z48" s="14">
        <v>21</v>
      </c>
      <c r="AA48" s="14">
        <v>7</v>
      </c>
      <c r="AB48" s="14">
        <v>21</v>
      </c>
      <c r="AC48" s="14">
        <v>7</v>
      </c>
      <c r="AD48" s="14">
        <v>21</v>
      </c>
      <c r="AE48" s="14">
        <v>7</v>
      </c>
      <c r="AF48" s="376"/>
      <c r="AG48" s="376"/>
      <c r="AH48" s="14">
        <v>21</v>
      </c>
      <c r="AI48" s="14">
        <v>7</v>
      </c>
      <c r="AJ48" s="14">
        <v>21</v>
      </c>
      <c r="AK48" s="14">
        <v>7</v>
      </c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376"/>
      <c r="AW48" s="376"/>
      <c r="AX48" s="14"/>
      <c r="AY48" s="14"/>
      <c r="AZ48" s="14"/>
      <c r="BA48" s="14"/>
      <c r="BB48" s="14">
        <v>21</v>
      </c>
      <c r="BC48" s="14">
        <v>7</v>
      </c>
      <c r="BD48" s="14">
        <v>21</v>
      </c>
      <c r="BE48" s="14">
        <v>7</v>
      </c>
      <c r="BF48" s="14">
        <v>21</v>
      </c>
      <c r="BG48" s="14">
        <v>7</v>
      </c>
      <c r="BH48" s="14">
        <v>21</v>
      </c>
      <c r="BI48" s="14">
        <v>7</v>
      </c>
      <c r="BJ48" s="151">
        <v>21</v>
      </c>
      <c r="BK48" s="151">
        <v>7</v>
      </c>
      <c r="BL48" s="378"/>
      <c r="BM48" s="376"/>
      <c r="BN48" s="14">
        <v>21</v>
      </c>
      <c r="BO48" s="14">
        <v>7</v>
      </c>
      <c r="BP48" s="14">
        <v>21</v>
      </c>
      <c r="BQ48" s="14">
        <v>7</v>
      </c>
      <c r="BR48" s="14"/>
      <c r="BS48" s="14"/>
      <c r="BT48" s="14"/>
      <c r="BU48" s="147"/>
      <c r="BV48" s="117"/>
      <c r="BW48" s="14"/>
      <c r="BX48" s="14"/>
      <c r="BY48" s="14"/>
      <c r="BZ48" s="14"/>
      <c r="CA48" s="14"/>
      <c r="CB48" s="376"/>
      <c r="CC48" s="377"/>
      <c r="CD48" s="378"/>
      <c r="CE48" s="376"/>
    </row>
    <row r="49" spans="1:83">
      <c r="A49" s="92" t="s">
        <v>61</v>
      </c>
      <c r="B49" s="151"/>
      <c r="C49" s="151">
        <f t="shared" ref="C49" si="310">(C48-0)+(24-B48)</f>
        <v>10</v>
      </c>
      <c r="D49" s="151"/>
      <c r="E49" s="38">
        <f t="shared" ref="E49" si="311">(E48-0)+(24-D48)</f>
        <v>10</v>
      </c>
      <c r="F49" s="115"/>
      <c r="G49" s="20">
        <v>10</v>
      </c>
      <c r="H49" s="151"/>
      <c r="I49" s="151"/>
      <c r="J49" s="151"/>
      <c r="K49" s="151"/>
      <c r="L49" s="151"/>
      <c r="M49" s="151"/>
      <c r="N49" s="151"/>
      <c r="O49" s="151"/>
      <c r="P49" s="376">
        <f>SUM(B49:O49)</f>
        <v>30</v>
      </c>
      <c r="Q49" s="377"/>
      <c r="R49" s="151"/>
      <c r="S49" s="151"/>
      <c r="T49" s="151"/>
      <c r="U49" s="151"/>
      <c r="V49" s="151"/>
      <c r="W49" s="151">
        <f t="shared" ref="W49" si="312">(W48-0)+(24-V48)</f>
        <v>10</v>
      </c>
      <c r="X49" s="151"/>
      <c r="Y49" s="151">
        <f t="shared" ref="Y49" si="313">(Y48-0)+(24-X48)</f>
        <v>10</v>
      </c>
      <c r="Z49" s="151"/>
      <c r="AA49" s="151">
        <f t="shared" ref="AA49" si="314">(AA48-0)+(24-Z48)</f>
        <v>10</v>
      </c>
      <c r="AB49" s="151"/>
      <c r="AC49" s="151">
        <f t="shared" ref="AC49" si="315">(AC48-0)+(24-AB48)</f>
        <v>10</v>
      </c>
      <c r="AD49" s="151"/>
      <c r="AE49" s="151">
        <f t="shared" ref="AE49" si="316">(AE48-0)+(24-AD48)</f>
        <v>10</v>
      </c>
      <c r="AF49" s="376">
        <f>SUM(R49:AE49)</f>
        <v>50</v>
      </c>
      <c r="AG49" s="376"/>
      <c r="AH49" s="151"/>
      <c r="AI49" s="151">
        <f t="shared" ref="AI49" si="317">(AI48-0)+(24-AH48)</f>
        <v>10</v>
      </c>
      <c r="AJ49" s="151"/>
      <c r="AK49" s="151">
        <f t="shared" ref="AK49" si="318">(AK48-0)+(24-AJ48)</f>
        <v>10</v>
      </c>
      <c r="AL49" s="151"/>
      <c r="AM49" s="151"/>
      <c r="AN49" s="151"/>
      <c r="AO49" s="151"/>
      <c r="AP49" s="151"/>
      <c r="AQ49" s="151"/>
      <c r="AR49" s="151"/>
      <c r="AS49" s="151"/>
      <c r="AT49" s="151"/>
      <c r="AU49" s="1"/>
      <c r="AV49" s="376">
        <f>SUM(AH49:AU49)</f>
        <v>20</v>
      </c>
      <c r="AW49" s="376"/>
      <c r="AX49" s="151"/>
      <c r="AY49" s="151"/>
      <c r="AZ49" s="151"/>
      <c r="BA49" s="151"/>
      <c r="BB49" s="151"/>
      <c r="BC49" s="151">
        <f t="shared" ref="BC49" si="319">(BC48-0)+(24-BB48)</f>
        <v>10</v>
      </c>
      <c r="BD49" s="151"/>
      <c r="BE49" s="151">
        <f t="shared" ref="BE49" si="320">(BE48-0)+(24-BD48)</f>
        <v>10</v>
      </c>
      <c r="BF49" s="151"/>
      <c r="BG49" s="151">
        <f t="shared" ref="BG49" si="321">(BG48-0)+(24-BF48)</f>
        <v>10</v>
      </c>
      <c r="BH49" s="151"/>
      <c r="BI49" s="151">
        <f t="shared" ref="BI49" si="322">(BI48-0)+(24-BH48)</f>
        <v>10</v>
      </c>
      <c r="BJ49" s="151"/>
      <c r="BK49" s="151">
        <v>10</v>
      </c>
      <c r="BL49" s="378">
        <f>SUM(AX49:BK49)</f>
        <v>50</v>
      </c>
      <c r="BM49" s="376"/>
      <c r="BN49" s="151"/>
      <c r="BO49" s="151">
        <f>(BO48-0)+(24-BN48)</f>
        <v>10</v>
      </c>
      <c r="BP49" s="151"/>
      <c r="BQ49" s="151">
        <f t="shared" ref="BQ49" si="323">(BQ48-0)+(24-BP48)</f>
        <v>10</v>
      </c>
      <c r="BR49" s="151"/>
      <c r="BS49" s="151"/>
      <c r="BT49" s="151"/>
      <c r="BU49" s="149"/>
      <c r="BV49" s="37"/>
      <c r="BW49" s="151"/>
      <c r="BX49" s="151"/>
      <c r="BY49" s="151"/>
      <c r="BZ49" s="151"/>
      <c r="CA49" s="151"/>
      <c r="CB49" s="376">
        <f>SUM(BN49:CA49)</f>
        <v>20</v>
      </c>
      <c r="CC49" s="377"/>
      <c r="CD49" s="378">
        <f>SUM(BL49+AV49+AF49)+G49+I49+K49+M49+O49+BO49+BQ49+BS49+BU49</f>
        <v>150</v>
      </c>
      <c r="CE49" s="376"/>
    </row>
    <row r="50" spans="1:83">
      <c r="A50" s="46" t="s">
        <v>62</v>
      </c>
      <c r="B50" s="14"/>
      <c r="C50" s="14"/>
      <c r="D50" s="14"/>
      <c r="E50" s="107"/>
      <c r="F50" s="395" t="s">
        <v>21</v>
      </c>
      <c r="G50" s="396"/>
      <c r="H50" s="14"/>
      <c r="I50" s="14"/>
      <c r="J50" s="14">
        <v>0</v>
      </c>
      <c r="K50" s="14">
        <v>5</v>
      </c>
      <c r="L50" s="14">
        <v>0</v>
      </c>
      <c r="M50" s="14">
        <v>5</v>
      </c>
      <c r="N50" s="14">
        <v>0</v>
      </c>
      <c r="O50" s="14">
        <v>5</v>
      </c>
      <c r="P50" s="376"/>
      <c r="Q50" s="377"/>
      <c r="R50" s="14">
        <v>0</v>
      </c>
      <c r="S50" s="14">
        <v>5</v>
      </c>
      <c r="T50" s="14">
        <v>0</v>
      </c>
      <c r="U50" s="14">
        <v>5</v>
      </c>
      <c r="V50" s="14">
        <v>0</v>
      </c>
      <c r="W50" s="14">
        <v>5</v>
      </c>
      <c r="X50" s="14">
        <v>0</v>
      </c>
      <c r="Y50" s="14">
        <v>5</v>
      </c>
      <c r="Z50" s="14"/>
      <c r="AA50" s="14"/>
      <c r="AB50" s="397" t="s">
        <v>21</v>
      </c>
      <c r="AC50" s="375"/>
      <c r="AD50" s="14"/>
      <c r="AE50" s="14"/>
      <c r="AF50" s="376"/>
      <c r="AG50" s="376"/>
      <c r="AH50" s="14"/>
      <c r="AI50" s="14"/>
      <c r="AJ50" s="14"/>
      <c r="AK50" s="14"/>
      <c r="AL50" s="14"/>
      <c r="AM50" s="14"/>
      <c r="AN50" s="14"/>
      <c r="AO50" s="14"/>
      <c r="AP50" s="14">
        <v>0</v>
      </c>
      <c r="AQ50" s="14">
        <v>5</v>
      </c>
      <c r="AR50" s="14">
        <v>0</v>
      </c>
      <c r="AS50" s="14">
        <v>5</v>
      </c>
      <c r="AT50" s="14">
        <v>0</v>
      </c>
      <c r="AU50" s="14">
        <v>5</v>
      </c>
      <c r="AV50" s="376"/>
      <c r="AW50" s="376"/>
      <c r="AX50" s="14">
        <v>0</v>
      </c>
      <c r="AY50" s="14">
        <v>5</v>
      </c>
      <c r="AZ50" s="14">
        <v>0</v>
      </c>
      <c r="BA50" s="14">
        <v>5</v>
      </c>
      <c r="BB50" s="14">
        <v>0</v>
      </c>
      <c r="BC50" s="14">
        <v>5</v>
      </c>
      <c r="BD50" s="14">
        <v>0</v>
      </c>
      <c r="BE50" s="14">
        <v>5</v>
      </c>
      <c r="BF50" s="14"/>
      <c r="BG50" s="14"/>
      <c r="BH50" s="14"/>
      <c r="BI50" s="14"/>
      <c r="BJ50" s="14"/>
      <c r="BK50" s="1"/>
      <c r="BL50" s="378"/>
      <c r="BM50" s="376"/>
      <c r="BN50" s="14"/>
      <c r="BO50" s="14"/>
      <c r="BP50" s="14"/>
      <c r="BQ50" s="14"/>
      <c r="BR50" s="14"/>
      <c r="BS50" s="14"/>
      <c r="BT50" s="14"/>
      <c r="BU50" s="147"/>
      <c r="BV50" s="117">
        <v>0</v>
      </c>
      <c r="BW50" s="14">
        <v>5</v>
      </c>
      <c r="BX50" s="14">
        <v>0</v>
      </c>
      <c r="BY50" s="14">
        <v>5</v>
      </c>
      <c r="BZ50" s="14">
        <v>0</v>
      </c>
      <c r="CA50" s="14">
        <v>5</v>
      </c>
      <c r="CB50" s="376"/>
      <c r="CC50" s="377"/>
      <c r="CD50" s="378"/>
      <c r="CE50" s="376"/>
    </row>
    <row r="51" spans="1:83">
      <c r="A51" s="92" t="s">
        <v>63</v>
      </c>
      <c r="B51" s="151"/>
      <c r="C51" s="1"/>
      <c r="D51" s="151"/>
      <c r="E51" s="152"/>
      <c r="F51" s="115"/>
      <c r="G51" s="20">
        <v>5</v>
      </c>
      <c r="H51" s="151"/>
      <c r="I51" s="1"/>
      <c r="J51" s="151"/>
      <c r="K51" s="151">
        <v>5</v>
      </c>
      <c r="L51" s="151"/>
      <c r="M51" s="151">
        <v>5</v>
      </c>
      <c r="N51" s="151"/>
      <c r="O51" s="151">
        <v>5</v>
      </c>
      <c r="P51" s="376">
        <f>SUM(B51:O51)</f>
        <v>20</v>
      </c>
      <c r="Q51" s="377"/>
      <c r="R51" s="151"/>
      <c r="S51" s="151">
        <v>5</v>
      </c>
      <c r="T51" s="151"/>
      <c r="U51" s="151">
        <v>5</v>
      </c>
      <c r="V51" s="151"/>
      <c r="W51" s="151">
        <v>5</v>
      </c>
      <c r="X51" s="151"/>
      <c r="Y51" s="151">
        <v>5</v>
      </c>
      <c r="Z51" s="151"/>
      <c r="AA51" s="151"/>
      <c r="AB51" s="176">
        <v>5</v>
      </c>
      <c r="AC51" s="20"/>
      <c r="AD51" s="151"/>
      <c r="AE51" s="151"/>
      <c r="AF51" s="376">
        <f>SUM(R51:AE51)</f>
        <v>25</v>
      </c>
      <c r="AG51" s="376"/>
      <c r="AH51" s="151"/>
      <c r="AI51" s="1"/>
      <c r="AJ51" s="151"/>
      <c r="AK51" s="1"/>
      <c r="AL51" s="151"/>
      <c r="AM51" s="151"/>
      <c r="AN51" s="151"/>
      <c r="AO51" s="1"/>
      <c r="AP51" s="151"/>
      <c r="AQ51" s="151">
        <v>5</v>
      </c>
      <c r="AR51" s="151"/>
      <c r="AS51" s="151">
        <v>5</v>
      </c>
      <c r="AT51" s="151"/>
      <c r="AU51" s="151">
        <v>5</v>
      </c>
      <c r="AV51" s="376">
        <f>SUM(AH51:AU51)</f>
        <v>15</v>
      </c>
      <c r="AW51" s="376"/>
      <c r="AX51" s="151"/>
      <c r="AY51" s="151">
        <v>5</v>
      </c>
      <c r="AZ51" s="151"/>
      <c r="BA51" s="151">
        <v>5</v>
      </c>
      <c r="BB51" s="151"/>
      <c r="BC51" s="151">
        <v>5</v>
      </c>
      <c r="BD51" s="151"/>
      <c r="BE51" s="151">
        <v>5</v>
      </c>
      <c r="BF51" s="151"/>
      <c r="BG51" s="1"/>
      <c r="BH51" s="151"/>
      <c r="BI51" s="1"/>
      <c r="BJ51" s="151"/>
      <c r="BK51" s="1"/>
      <c r="BL51" s="378">
        <f>SUM(AX51:BK51)</f>
        <v>20</v>
      </c>
      <c r="BM51" s="376"/>
      <c r="BN51" s="151"/>
      <c r="BO51" s="1"/>
      <c r="BP51" s="151"/>
      <c r="BQ51" s="1"/>
      <c r="BR51" s="151"/>
      <c r="BS51" s="151"/>
      <c r="BT51" s="151"/>
      <c r="BU51" s="138"/>
      <c r="BV51" s="37"/>
      <c r="BW51" s="151">
        <v>5</v>
      </c>
      <c r="BX51" s="151"/>
      <c r="BY51" s="151">
        <v>5</v>
      </c>
      <c r="BZ51" s="151"/>
      <c r="CA51" s="151">
        <v>5</v>
      </c>
      <c r="CB51" s="376">
        <f>SUM(BN51:CA51)</f>
        <v>15</v>
      </c>
      <c r="CC51" s="377"/>
      <c r="CD51" s="378">
        <f>SUM(BL51+AV51+AF51)+G51+I51+K51+M51+O51+BO51+BQ51+BS51+BU51</f>
        <v>80</v>
      </c>
      <c r="CE51" s="376"/>
    </row>
    <row r="52" spans="1:83">
      <c r="A52" s="50" t="s">
        <v>64</v>
      </c>
      <c r="B52" s="14">
        <v>0</v>
      </c>
      <c r="C52" s="14">
        <v>5</v>
      </c>
      <c r="D52" s="14"/>
      <c r="E52" s="107"/>
      <c r="F52" s="395" t="s">
        <v>21</v>
      </c>
      <c r="G52" s="396"/>
      <c r="H52" s="178"/>
      <c r="I52" s="178"/>
      <c r="J52" s="14"/>
      <c r="K52" s="14"/>
      <c r="L52" s="151"/>
      <c r="M52" s="14"/>
      <c r="N52" s="14"/>
      <c r="O52" s="151"/>
      <c r="P52" s="376"/>
      <c r="Q52" s="377"/>
      <c r="R52" s="14"/>
      <c r="S52" s="14"/>
      <c r="T52" s="14"/>
      <c r="U52" s="14"/>
      <c r="V52" s="12">
        <v>14</v>
      </c>
      <c r="W52" s="12">
        <v>17</v>
      </c>
      <c r="X52" s="14"/>
      <c r="Y52" s="14"/>
      <c r="Z52" s="14">
        <v>0</v>
      </c>
      <c r="AA52" s="14">
        <v>5</v>
      </c>
      <c r="AB52" s="14">
        <v>0</v>
      </c>
      <c r="AC52" s="14">
        <v>5</v>
      </c>
      <c r="AD52" s="14">
        <v>0</v>
      </c>
      <c r="AE52" s="14">
        <v>5</v>
      </c>
      <c r="AF52" s="376"/>
      <c r="AG52" s="376"/>
      <c r="AH52" s="14">
        <v>0</v>
      </c>
      <c r="AI52" s="14">
        <v>5</v>
      </c>
      <c r="AJ52" s="14">
        <v>0</v>
      </c>
      <c r="AK52" s="14">
        <v>5</v>
      </c>
      <c r="AL52" s="397" t="s">
        <v>65</v>
      </c>
      <c r="AM52" s="375"/>
      <c r="AN52" s="14"/>
      <c r="AO52" s="14"/>
      <c r="AP52" s="14"/>
      <c r="AQ52" s="14"/>
      <c r="AR52" s="14"/>
      <c r="AS52" s="14"/>
      <c r="AT52" s="14"/>
      <c r="AU52" s="151"/>
      <c r="AV52" s="376"/>
      <c r="AW52" s="376"/>
      <c r="AX52" s="14"/>
      <c r="AY52" s="14"/>
      <c r="AZ52" s="14"/>
      <c r="BA52" s="14"/>
      <c r="BB52" s="12">
        <v>14</v>
      </c>
      <c r="BC52" s="12">
        <v>17</v>
      </c>
      <c r="BD52" s="14"/>
      <c r="BE52" s="14"/>
      <c r="BF52" s="14">
        <v>0</v>
      </c>
      <c r="BG52" s="14">
        <v>5</v>
      </c>
      <c r="BH52" s="14">
        <v>0</v>
      </c>
      <c r="BI52" s="14">
        <v>5</v>
      </c>
      <c r="BJ52" s="14">
        <v>0</v>
      </c>
      <c r="BK52" s="14">
        <v>5</v>
      </c>
      <c r="BL52" s="378"/>
      <c r="BM52" s="376"/>
      <c r="BN52" s="14">
        <v>0</v>
      </c>
      <c r="BO52" s="14">
        <v>5</v>
      </c>
      <c r="BP52" s="14"/>
      <c r="BQ52" s="14"/>
      <c r="BR52" s="14"/>
      <c r="BS52" s="14"/>
      <c r="BT52" s="178"/>
      <c r="BU52" s="91"/>
      <c r="BV52" s="117"/>
      <c r="BW52" s="14"/>
      <c r="BX52" s="151"/>
      <c r="BY52" s="14"/>
      <c r="BZ52" s="14"/>
      <c r="CA52" s="151"/>
      <c r="CB52" s="376"/>
      <c r="CC52" s="377"/>
      <c r="CD52" s="378"/>
      <c r="CE52" s="376"/>
    </row>
    <row r="53" spans="1:83">
      <c r="A53" s="92" t="s">
        <v>66</v>
      </c>
      <c r="B53" s="151"/>
      <c r="C53" s="151">
        <v>5</v>
      </c>
      <c r="D53" s="151"/>
      <c r="E53" s="38"/>
      <c r="F53" s="115"/>
      <c r="G53" s="20">
        <v>5</v>
      </c>
      <c r="H53" s="151"/>
      <c r="I53" s="151"/>
      <c r="J53" s="151"/>
      <c r="K53" s="151"/>
      <c r="L53" s="151"/>
      <c r="M53" s="1"/>
      <c r="N53" s="151"/>
      <c r="O53" s="1"/>
      <c r="P53" s="376">
        <f>SUM(B53:O53)</f>
        <v>10</v>
      </c>
      <c r="Q53" s="377"/>
      <c r="R53" s="151"/>
      <c r="S53" s="151"/>
      <c r="T53" s="151"/>
      <c r="U53" s="151"/>
      <c r="V53" s="151">
        <f>SUM(W52-V52)</f>
        <v>3</v>
      </c>
      <c r="W53" s="151"/>
      <c r="X53" s="151"/>
      <c r="Y53" s="1"/>
      <c r="Z53" s="151"/>
      <c r="AA53" s="151">
        <v>5</v>
      </c>
      <c r="AB53" s="151"/>
      <c r="AC53" s="151">
        <v>5</v>
      </c>
      <c r="AD53" s="151"/>
      <c r="AE53" s="151">
        <v>5</v>
      </c>
      <c r="AF53" s="376">
        <f>SUM(R53:AE53)</f>
        <v>18</v>
      </c>
      <c r="AG53" s="376"/>
      <c r="AH53" s="151"/>
      <c r="AI53" s="151">
        <v>5</v>
      </c>
      <c r="AJ53" s="151"/>
      <c r="AK53" s="151">
        <v>5</v>
      </c>
      <c r="AL53" s="176">
        <v>5</v>
      </c>
      <c r="AM53" s="20"/>
      <c r="AN53" s="151"/>
      <c r="AO53" s="151"/>
      <c r="AP53" s="151"/>
      <c r="AQ53" s="1"/>
      <c r="AR53" s="151"/>
      <c r="AS53" s="1"/>
      <c r="AT53" s="151"/>
      <c r="AU53" s="1"/>
      <c r="AV53" s="376">
        <f>SUM(AH53:AU53)</f>
        <v>15</v>
      </c>
      <c r="AW53" s="376"/>
      <c r="AX53" s="151"/>
      <c r="AY53" s="1"/>
      <c r="AZ53" s="151"/>
      <c r="BA53" s="1"/>
      <c r="BB53" s="151">
        <f>SUM(BC52-BB52)</f>
        <v>3</v>
      </c>
      <c r="BC53" s="151"/>
      <c r="BD53" s="151"/>
      <c r="BE53" s="1"/>
      <c r="BF53" s="151"/>
      <c r="BG53" s="151">
        <v>5</v>
      </c>
      <c r="BH53" s="151"/>
      <c r="BI53" s="151">
        <v>5</v>
      </c>
      <c r="BJ53" s="151"/>
      <c r="BK53" s="151">
        <v>5</v>
      </c>
      <c r="BL53" s="378">
        <f>SUM(AX53:BK53)</f>
        <v>18</v>
      </c>
      <c r="BM53" s="376"/>
      <c r="BN53" s="151"/>
      <c r="BO53" s="151">
        <v>5</v>
      </c>
      <c r="BP53" s="151"/>
      <c r="BQ53" s="151"/>
      <c r="BR53" s="151"/>
      <c r="BS53" s="151"/>
      <c r="BT53" s="151"/>
      <c r="BU53" s="149"/>
      <c r="BV53" s="37"/>
      <c r="BW53" s="151"/>
      <c r="BX53" s="151"/>
      <c r="BY53" s="1"/>
      <c r="BZ53" s="151"/>
      <c r="CA53" s="1"/>
      <c r="CB53" s="376">
        <f>SUM(BN53:CA53)</f>
        <v>5</v>
      </c>
      <c r="CC53" s="377"/>
      <c r="CD53" s="378">
        <f>SUM(BL53+AV53+AF53)+G53+I53+K53+M53+O53+BO53+BQ53+BS53+BU53</f>
        <v>61</v>
      </c>
      <c r="CE53" s="376"/>
    </row>
    <row r="54" spans="1:83">
      <c r="A54" s="50" t="s">
        <v>67</v>
      </c>
      <c r="B54" s="14"/>
      <c r="C54" s="14"/>
      <c r="D54" s="14"/>
      <c r="E54" s="107"/>
      <c r="F54" s="117">
        <v>21</v>
      </c>
      <c r="G54" s="14">
        <v>7</v>
      </c>
      <c r="H54" s="14">
        <v>21</v>
      </c>
      <c r="I54" s="14">
        <v>7</v>
      </c>
      <c r="J54" s="14">
        <v>21</v>
      </c>
      <c r="K54" s="14">
        <v>7</v>
      </c>
      <c r="L54" s="14">
        <v>21</v>
      </c>
      <c r="M54" s="14">
        <v>7</v>
      </c>
      <c r="N54" s="14">
        <v>21</v>
      </c>
      <c r="O54" s="14">
        <v>7</v>
      </c>
      <c r="P54" s="398"/>
      <c r="Q54" s="399"/>
      <c r="R54" s="14">
        <v>21</v>
      </c>
      <c r="S54" s="14">
        <v>7</v>
      </c>
      <c r="T54" s="14">
        <v>21</v>
      </c>
      <c r="U54" s="14">
        <v>7</v>
      </c>
      <c r="V54" s="12">
        <v>14</v>
      </c>
      <c r="W54" s="12">
        <v>17</v>
      </c>
      <c r="X54" s="14"/>
      <c r="Y54" s="14"/>
      <c r="Z54" s="14"/>
      <c r="AA54" s="14"/>
      <c r="AB54" s="397" t="s">
        <v>21</v>
      </c>
      <c r="AC54" s="375"/>
      <c r="AD54" s="14"/>
      <c r="AE54" s="14"/>
      <c r="AF54" s="376"/>
      <c r="AG54" s="376"/>
      <c r="AH54" s="14"/>
      <c r="AI54" s="14"/>
      <c r="AJ54" s="14"/>
      <c r="AK54" s="14"/>
      <c r="AL54" s="14">
        <v>21</v>
      </c>
      <c r="AM54" s="14">
        <v>7</v>
      </c>
      <c r="AN54" s="14">
        <v>21</v>
      </c>
      <c r="AO54" s="14">
        <v>7</v>
      </c>
      <c r="AP54" s="14">
        <v>21</v>
      </c>
      <c r="AQ54" s="14">
        <v>7</v>
      </c>
      <c r="AR54" s="14">
        <v>21</v>
      </c>
      <c r="AS54" s="14">
        <v>7</v>
      </c>
      <c r="AT54" s="14">
        <v>21</v>
      </c>
      <c r="AU54" s="14">
        <v>7</v>
      </c>
      <c r="AV54" s="376"/>
      <c r="AW54" s="376"/>
      <c r="AX54" s="14">
        <v>21</v>
      </c>
      <c r="AY54" s="14">
        <v>7</v>
      </c>
      <c r="AZ54" s="14">
        <v>21</v>
      </c>
      <c r="BA54" s="14">
        <v>7</v>
      </c>
      <c r="BB54" s="12">
        <v>14</v>
      </c>
      <c r="BC54" s="12">
        <v>17</v>
      </c>
      <c r="BD54" s="14"/>
      <c r="BE54" s="14"/>
      <c r="BF54" s="14"/>
      <c r="BG54" s="14"/>
      <c r="BH54" s="14"/>
      <c r="BI54" s="14"/>
      <c r="BJ54" s="14"/>
      <c r="BK54" s="14"/>
      <c r="BL54" s="378"/>
      <c r="BM54" s="376"/>
      <c r="BN54" s="14"/>
      <c r="BO54" s="14"/>
      <c r="BP54" s="14"/>
      <c r="BQ54" s="14"/>
      <c r="BR54" s="148">
        <v>21</v>
      </c>
      <c r="BS54" s="14">
        <v>7</v>
      </c>
      <c r="BT54" s="14">
        <v>21</v>
      </c>
      <c r="BU54" s="147">
        <v>7</v>
      </c>
      <c r="BV54" s="117">
        <v>21</v>
      </c>
      <c r="BW54" s="14">
        <v>7</v>
      </c>
      <c r="BX54" s="14">
        <v>21</v>
      </c>
      <c r="BY54" s="14">
        <v>7</v>
      </c>
      <c r="BZ54" s="14">
        <v>21</v>
      </c>
      <c r="CA54" s="14">
        <v>7</v>
      </c>
      <c r="CB54" s="376"/>
      <c r="CC54" s="377"/>
      <c r="CD54" s="378"/>
      <c r="CE54" s="376"/>
    </row>
    <row r="55" spans="1:83">
      <c r="A55" s="92" t="s">
        <v>68</v>
      </c>
      <c r="B55" s="151"/>
      <c r="C55" s="151"/>
      <c r="D55" s="151"/>
      <c r="E55" s="38"/>
      <c r="F55" s="37"/>
      <c r="G55" s="151">
        <f t="shared" ref="G55" si="324">(G54-0)+(24-F54)</f>
        <v>10</v>
      </c>
      <c r="H55" s="151"/>
      <c r="I55" s="151">
        <f t="shared" ref="I55" si="325">(I54-0)+(24-H54)</f>
        <v>10</v>
      </c>
      <c r="J55" s="151"/>
      <c r="K55" s="151">
        <f t="shared" ref="K55" si="326">(K54-0)+(24-J54)</f>
        <v>10</v>
      </c>
      <c r="L55" s="151"/>
      <c r="M55" s="151">
        <f t="shared" ref="M55" si="327">(M54-0)+(24-L54)</f>
        <v>10</v>
      </c>
      <c r="N55" s="151"/>
      <c r="O55" s="151">
        <f t="shared" ref="O55" si="328">(O54-0)+(24-N54)</f>
        <v>10</v>
      </c>
      <c r="P55" s="376">
        <f>SUM(B55:O55)</f>
        <v>50</v>
      </c>
      <c r="Q55" s="377"/>
      <c r="R55" s="151"/>
      <c r="S55" s="151">
        <f t="shared" ref="S55" si="329">(S54-0)+(24-R54)</f>
        <v>10</v>
      </c>
      <c r="T55" s="151"/>
      <c r="U55" s="151">
        <f t="shared" ref="U55" si="330">(U54-0)+(24-T54)</f>
        <v>10</v>
      </c>
      <c r="V55" s="151">
        <f>SUM(W54-V54)</f>
        <v>3</v>
      </c>
      <c r="W55" s="151"/>
      <c r="X55" s="151"/>
      <c r="Y55" s="151"/>
      <c r="Z55" s="151"/>
      <c r="AA55" s="151"/>
      <c r="AB55" s="176">
        <v>10</v>
      </c>
      <c r="AC55" s="20"/>
      <c r="AD55" s="151"/>
      <c r="AE55" s="151"/>
      <c r="AF55" s="376">
        <f>SUM(R55:AE55)</f>
        <v>33</v>
      </c>
      <c r="AG55" s="376"/>
      <c r="AH55" s="151"/>
      <c r="AI55" s="151"/>
      <c r="AJ55" s="151"/>
      <c r="AK55" s="151"/>
      <c r="AL55" s="151"/>
      <c r="AM55" s="151">
        <f t="shared" ref="AM55" si="331">(AM54-0)+(24-AL54)</f>
        <v>10</v>
      </c>
      <c r="AN55" s="151"/>
      <c r="AO55" s="151">
        <f t="shared" ref="AO55" si="332">(AO54-0)+(24-AN54)</f>
        <v>10</v>
      </c>
      <c r="AP55" s="151"/>
      <c r="AQ55" s="151">
        <f t="shared" ref="AQ55" si="333">(AQ54-0)+(24-AP54)</f>
        <v>10</v>
      </c>
      <c r="AR55" s="151"/>
      <c r="AS55" s="151">
        <f t="shared" ref="AS55" si="334">(AS54-0)+(24-AR54)</f>
        <v>10</v>
      </c>
      <c r="AT55" s="151"/>
      <c r="AU55" s="151">
        <f t="shared" ref="AU55" si="335">(AU54-0)+(24-AT54)</f>
        <v>10</v>
      </c>
      <c r="AV55" s="376">
        <f>SUM(AH55:AU55)</f>
        <v>50</v>
      </c>
      <c r="AW55" s="376"/>
      <c r="AX55" s="151"/>
      <c r="AY55" s="151">
        <f t="shared" ref="AY55" si="336">(AY54-0)+(24-AX54)</f>
        <v>10</v>
      </c>
      <c r="AZ55" s="151"/>
      <c r="BA55" s="151">
        <f t="shared" ref="BA55" si="337">(BA54-0)+(24-AZ54)</f>
        <v>10</v>
      </c>
      <c r="BB55" s="151">
        <f>SUM(BC54-BB54)</f>
        <v>3</v>
      </c>
      <c r="BC55" s="151"/>
      <c r="BD55" s="151"/>
      <c r="BE55" s="151"/>
      <c r="BF55" s="151"/>
      <c r="BG55" s="151"/>
      <c r="BH55" s="151"/>
      <c r="BI55" s="151"/>
      <c r="BJ55" s="151"/>
      <c r="BK55" s="151"/>
      <c r="BL55" s="378">
        <f>SUM(AX55:BK55)</f>
        <v>23</v>
      </c>
      <c r="BM55" s="376"/>
      <c r="BN55" s="151"/>
      <c r="BO55" s="151"/>
      <c r="BP55" s="151"/>
      <c r="BQ55" s="151"/>
      <c r="BR55" s="150"/>
      <c r="BS55" s="151">
        <f t="shared" ref="BS55" si="338">(BS54-0)+(24-BR54)</f>
        <v>10</v>
      </c>
      <c r="BT55" s="151"/>
      <c r="BU55" s="149">
        <f t="shared" ref="BU55" si="339">(BU54-0)+(24-BT54)</f>
        <v>10</v>
      </c>
      <c r="BV55" s="37"/>
      <c r="BW55" s="151">
        <f t="shared" ref="BW55" si="340">(BW54-0)+(24-BV54)</f>
        <v>10</v>
      </c>
      <c r="BX55" s="151"/>
      <c r="BY55" s="151">
        <f t="shared" ref="BY55" si="341">(BY54-0)+(24-BX54)</f>
        <v>10</v>
      </c>
      <c r="BZ55" s="151"/>
      <c r="CA55" s="151">
        <f t="shared" ref="CA55" si="342">(CA54-0)+(24-BZ54)</f>
        <v>10</v>
      </c>
      <c r="CB55" s="376">
        <f>SUM(BN55:CA55)</f>
        <v>50</v>
      </c>
      <c r="CC55" s="377"/>
      <c r="CD55" s="378">
        <f>SUM(BL55+AV55+AF55)+G55+I55+K55+M55+O55+BO55+BQ55+BS55+BU55</f>
        <v>176</v>
      </c>
      <c r="CE55" s="376"/>
    </row>
    <row r="56" spans="1:83">
      <c r="A56" s="51" t="s">
        <v>69</v>
      </c>
      <c r="B56" s="25"/>
      <c r="C56" s="25"/>
      <c r="D56" s="25"/>
      <c r="E56" s="139"/>
      <c r="F56" s="140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139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141"/>
      <c r="BM56" s="25"/>
      <c r="BN56" s="25"/>
      <c r="BO56" s="25"/>
      <c r="BP56" s="25"/>
      <c r="BQ56" s="25"/>
      <c r="BR56" s="141"/>
      <c r="BS56" s="25"/>
      <c r="BT56" s="25"/>
      <c r="BU56" s="142"/>
      <c r="BV56" s="140"/>
      <c r="BW56" s="25"/>
      <c r="BX56" s="25"/>
      <c r="BY56" s="25"/>
      <c r="BZ56" s="25"/>
      <c r="CA56" s="25"/>
      <c r="CB56" s="25"/>
      <c r="CC56" s="139"/>
      <c r="CD56" s="141"/>
      <c r="CE56" s="25"/>
    </row>
    <row r="57" spans="1:83">
      <c r="A57" s="46" t="s">
        <v>70</v>
      </c>
      <c r="B57" s="23">
        <v>8</v>
      </c>
      <c r="C57" s="23">
        <v>16.059999999999999</v>
      </c>
      <c r="D57" s="23">
        <v>8</v>
      </c>
      <c r="E57" s="39">
        <v>16.059999999999999</v>
      </c>
      <c r="F57" s="374" t="s">
        <v>21</v>
      </c>
      <c r="G57" s="375"/>
      <c r="H57" s="23"/>
      <c r="I57" s="23"/>
      <c r="J57" s="23"/>
      <c r="K57" s="23"/>
      <c r="L57" s="23">
        <v>7</v>
      </c>
      <c r="M57" s="23">
        <v>15.06</v>
      </c>
      <c r="N57" s="23">
        <v>7</v>
      </c>
      <c r="O57" s="23">
        <v>15.06</v>
      </c>
      <c r="P57" s="376"/>
      <c r="Q57" s="377"/>
      <c r="R57" s="23">
        <v>8</v>
      </c>
      <c r="S57" s="23">
        <v>16.059999999999999</v>
      </c>
      <c r="T57" s="23">
        <v>8</v>
      </c>
      <c r="U57" s="23">
        <v>16.059999999999999</v>
      </c>
      <c r="V57" s="23">
        <v>8</v>
      </c>
      <c r="W57" s="23">
        <v>16.059999999999999</v>
      </c>
      <c r="X57" s="23">
        <v>8</v>
      </c>
      <c r="Y57" s="23">
        <v>16.059999999999999</v>
      </c>
      <c r="Z57" s="23">
        <v>8</v>
      </c>
      <c r="AA57" s="23">
        <v>16.059999999999999</v>
      </c>
      <c r="AB57" s="397" t="s">
        <v>21</v>
      </c>
      <c r="AC57" s="375"/>
      <c r="AD57" s="23"/>
      <c r="AE57" s="23"/>
      <c r="AF57" s="376"/>
      <c r="AG57" s="376"/>
      <c r="AH57" s="23">
        <v>8</v>
      </c>
      <c r="AI57" s="23">
        <v>16.059999999999999</v>
      </c>
      <c r="AJ57" s="23">
        <v>8</v>
      </c>
      <c r="AK57" s="23">
        <v>16.059999999999999</v>
      </c>
      <c r="AL57" s="23">
        <v>8</v>
      </c>
      <c r="AM57" s="23">
        <v>16.059999999999999</v>
      </c>
      <c r="AN57" s="23">
        <v>8</v>
      </c>
      <c r="AO57" s="23">
        <v>16.059999999999999</v>
      </c>
      <c r="AP57" s="23">
        <v>8</v>
      </c>
      <c r="AQ57" s="23">
        <v>16.059999999999999</v>
      </c>
      <c r="AR57" s="23"/>
      <c r="AS57" s="23"/>
      <c r="AT57" s="23"/>
      <c r="AU57" s="23"/>
      <c r="AV57" s="376"/>
      <c r="AW57" s="376"/>
      <c r="AX57" s="23">
        <v>8</v>
      </c>
      <c r="AY57" s="23">
        <v>16.059999999999999</v>
      </c>
      <c r="AZ57" s="23">
        <v>8</v>
      </c>
      <c r="BA57" s="23">
        <v>16.059999999999999</v>
      </c>
      <c r="BB57" s="23">
        <v>8</v>
      </c>
      <c r="BC57" s="23">
        <v>16.059999999999999</v>
      </c>
      <c r="BD57" s="23"/>
      <c r="BE57" s="23"/>
      <c r="BF57" s="20"/>
      <c r="BG57" s="20"/>
      <c r="BH57" s="23">
        <v>7</v>
      </c>
      <c r="BI57" s="23">
        <v>15.06</v>
      </c>
      <c r="BJ57" s="23">
        <v>7</v>
      </c>
      <c r="BK57" s="23">
        <v>15.06</v>
      </c>
      <c r="BL57" s="378"/>
      <c r="BM57" s="376"/>
      <c r="BN57" s="23">
        <v>8</v>
      </c>
      <c r="BO57" s="23">
        <v>16.059999999999999</v>
      </c>
      <c r="BP57" s="23">
        <v>8</v>
      </c>
      <c r="BQ57" s="23">
        <v>16.059999999999999</v>
      </c>
      <c r="BR57" s="14"/>
      <c r="BS57" s="14"/>
      <c r="BT57" s="23"/>
      <c r="BU57" s="143"/>
      <c r="BV57" s="94"/>
      <c r="BW57" s="23"/>
      <c r="BX57" s="23">
        <v>7</v>
      </c>
      <c r="BY57" s="23">
        <v>15.06</v>
      </c>
      <c r="BZ57" s="23">
        <v>7</v>
      </c>
      <c r="CA57" s="23">
        <v>15.06</v>
      </c>
      <c r="CB57" s="376"/>
      <c r="CC57" s="377"/>
      <c r="CD57" s="378"/>
      <c r="CE57" s="376"/>
    </row>
    <row r="58" spans="1:83">
      <c r="A58" s="50"/>
      <c r="B58" s="23">
        <f t="shared" ref="B58" si="343">(C57-B57)-0.5</f>
        <v>7.5599999999999987</v>
      </c>
      <c r="C58" s="23"/>
      <c r="D58" s="23">
        <f t="shared" ref="D58" si="344">(E57-D57)-0.5</f>
        <v>7.5599999999999987</v>
      </c>
      <c r="E58" s="39"/>
      <c r="F58" s="115">
        <v>7.6</v>
      </c>
      <c r="G58" s="20"/>
      <c r="H58" s="23"/>
      <c r="I58" s="23"/>
      <c r="J58" s="23"/>
      <c r="K58" s="23"/>
      <c r="L58" s="23">
        <f t="shared" ref="L58" si="345">(M57-L57)-0.5</f>
        <v>7.5600000000000005</v>
      </c>
      <c r="M58" s="23"/>
      <c r="N58" s="23">
        <f t="shared" ref="N58" si="346">(O57-N57)-0.5</f>
        <v>7.5600000000000005</v>
      </c>
      <c r="O58" s="23"/>
      <c r="P58" s="376">
        <f>SUM(B58:O58)</f>
        <v>37.840000000000003</v>
      </c>
      <c r="Q58" s="377"/>
      <c r="R58" s="23">
        <f t="shared" ref="R58" si="347">(S57-R57)-0.5</f>
        <v>7.5599999999999987</v>
      </c>
      <c r="S58" s="23"/>
      <c r="T58" s="23">
        <f t="shared" ref="T58" si="348">(U57-T57)-0.5</f>
        <v>7.5599999999999987</v>
      </c>
      <c r="U58" s="23"/>
      <c r="V58" s="23">
        <f t="shared" ref="V58" si="349">(W57-V57)-0.5</f>
        <v>7.5599999999999987</v>
      </c>
      <c r="W58" s="23"/>
      <c r="X58" s="23">
        <f t="shared" ref="X58" si="350">(Y57-X57)-0.5</f>
        <v>7.5599999999999987</v>
      </c>
      <c r="Y58" s="23"/>
      <c r="Z58" s="23">
        <f t="shared" ref="Z58" si="351">(AA57-Z57)-0.5</f>
        <v>7.5599999999999987</v>
      </c>
      <c r="AA58" s="23"/>
      <c r="AB58" s="176">
        <v>7.6</v>
      </c>
      <c r="AC58" s="20"/>
      <c r="AD58" s="23"/>
      <c r="AE58" s="23"/>
      <c r="AF58" s="376">
        <f>SUM(R58:AE58)</f>
        <v>45.4</v>
      </c>
      <c r="AG58" s="376"/>
      <c r="AH58" s="23">
        <f t="shared" ref="AH58" si="352">(AI57-AH57)-0.5</f>
        <v>7.5599999999999987</v>
      </c>
      <c r="AI58" s="23"/>
      <c r="AJ58" s="23">
        <f t="shared" ref="AJ58" si="353">(AK57-AJ57)-0.5</f>
        <v>7.5599999999999987</v>
      </c>
      <c r="AK58" s="23"/>
      <c r="AL58" s="23">
        <f t="shared" ref="AL58" si="354">(AM57-AL57)-0.5</f>
        <v>7.5599999999999987</v>
      </c>
      <c r="AM58" s="23"/>
      <c r="AN58" s="23">
        <f t="shared" ref="AN58" si="355">(AO57-AN57)-0.5</f>
        <v>7.5599999999999987</v>
      </c>
      <c r="AO58" s="23"/>
      <c r="AP58" s="23">
        <f t="shared" ref="AP58" si="356">(AQ57-AP57)-0.5</f>
        <v>7.5599999999999987</v>
      </c>
      <c r="AQ58" s="23"/>
      <c r="AR58" s="23"/>
      <c r="AS58" s="23"/>
      <c r="AT58" s="23"/>
      <c r="AU58" s="23"/>
      <c r="AV58" s="376">
        <f>SUM(AH58:AU58)</f>
        <v>37.799999999999997</v>
      </c>
      <c r="AW58" s="376"/>
      <c r="AX58" s="23">
        <f t="shared" ref="AX58" si="357">(AY57-AX57)-0.5</f>
        <v>7.5599999999999987</v>
      </c>
      <c r="AY58" s="23"/>
      <c r="AZ58" s="23">
        <f t="shared" ref="AZ58" si="358">(BA57-AZ57)-0.5</f>
        <v>7.5599999999999987</v>
      </c>
      <c r="BA58" s="23"/>
      <c r="BB58" s="23">
        <f t="shared" ref="BB58" si="359">(BC57-BB57)-0.5</f>
        <v>7.5599999999999987</v>
      </c>
      <c r="BC58" s="23"/>
      <c r="BD58" s="23"/>
      <c r="BE58" s="23"/>
      <c r="BF58" s="151"/>
      <c r="BG58" s="151"/>
      <c r="BH58" s="23">
        <f t="shared" ref="BH58" si="360">(BI57-BH57)-0.5</f>
        <v>7.5600000000000005</v>
      </c>
      <c r="BI58" s="23"/>
      <c r="BJ58" s="23">
        <f t="shared" ref="BJ58" si="361">(BK57-BJ57)-0.5</f>
        <v>7.5600000000000005</v>
      </c>
      <c r="BK58" s="23"/>
      <c r="BL58" s="378">
        <f>SUM(AX58:BK58)</f>
        <v>37.799999999999997</v>
      </c>
      <c r="BM58" s="376"/>
      <c r="BN58" s="23">
        <f t="shared" ref="BN58" si="362">(BO57-BN57)-0.5</f>
        <v>7.5599999999999987</v>
      </c>
      <c r="BO58" s="23"/>
      <c r="BP58" s="23">
        <f t="shared" ref="BP58" si="363">(BQ57-BP57)-0.5</f>
        <v>7.5599999999999987</v>
      </c>
      <c r="BQ58" s="23"/>
      <c r="BR58" s="151"/>
      <c r="BS58" s="151"/>
      <c r="BT58" s="23"/>
      <c r="BU58" s="143"/>
      <c r="BV58" s="94"/>
      <c r="BW58" s="23"/>
      <c r="BX58" s="23">
        <f t="shared" ref="BX58" si="364">(BY57-BX57)-0.5</f>
        <v>7.5600000000000005</v>
      </c>
      <c r="BY58" s="23"/>
      <c r="BZ58" s="23">
        <f t="shared" ref="BZ58" si="365">(CA57-BZ57)-0.5</f>
        <v>7.5600000000000005</v>
      </c>
      <c r="CA58" s="23"/>
      <c r="CB58" s="376">
        <f>SUM(BN58:CA58)</f>
        <v>30.240000000000002</v>
      </c>
      <c r="CC58" s="377"/>
      <c r="CD58" s="378">
        <f>SUM(BL58+AV58+AF58)+F58+H58+J58+L58+N58+BN58+BP58+BR58+BT58</f>
        <v>158.84</v>
      </c>
      <c r="CE58" s="376"/>
    </row>
    <row r="59" spans="1:83" s="88" customFormat="1">
      <c r="A59" s="52" t="s">
        <v>71</v>
      </c>
      <c r="B59" s="23">
        <v>8</v>
      </c>
      <c r="C59" s="23">
        <v>16.059999999999999</v>
      </c>
      <c r="D59" s="23">
        <v>8</v>
      </c>
      <c r="E59" s="39">
        <v>16.059999999999999</v>
      </c>
      <c r="F59" s="94">
        <v>8</v>
      </c>
      <c r="G59" s="23">
        <v>16.059999999999999</v>
      </c>
      <c r="H59" s="23">
        <v>8</v>
      </c>
      <c r="I59" s="23">
        <v>16.059999999999999</v>
      </c>
      <c r="J59" s="23"/>
      <c r="K59" s="23"/>
      <c r="L59" s="23">
        <v>7</v>
      </c>
      <c r="M59" s="23">
        <v>15.06</v>
      </c>
      <c r="N59" s="23">
        <v>7</v>
      </c>
      <c r="O59" s="23">
        <v>15.06</v>
      </c>
      <c r="P59" s="376"/>
      <c r="Q59" s="377"/>
      <c r="R59" s="23">
        <v>8</v>
      </c>
      <c r="S59" s="23">
        <v>16.059999999999999</v>
      </c>
      <c r="T59" s="23">
        <v>8</v>
      </c>
      <c r="U59" s="23">
        <v>16.059999999999999</v>
      </c>
      <c r="V59" s="23">
        <v>8</v>
      </c>
      <c r="W59" s="23">
        <v>16.059999999999999</v>
      </c>
      <c r="X59" s="23"/>
      <c r="Y59" s="23"/>
      <c r="Z59" s="23"/>
      <c r="AA59" s="23"/>
      <c r="AB59" s="23">
        <v>7</v>
      </c>
      <c r="AC59" s="23">
        <v>15.06</v>
      </c>
      <c r="AD59" s="23">
        <v>7</v>
      </c>
      <c r="AE59" s="23">
        <v>15.06</v>
      </c>
      <c r="AF59" s="376"/>
      <c r="AG59" s="376"/>
      <c r="AH59" s="23">
        <v>8</v>
      </c>
      <c r="AI59" s="23">
        <v>16.059999999999999</v>
      </c>
      <c r="AJ59" s="23">
        <v>8</v>
      </c>
      <c r="AK59" s="23">
        <v>16.059999999999999</v>
      </c>
      <c r="AL59" s="23">
        <v>8</v>
      </c>
      <c r="AM59" s="23">
        <v>16.059999999999999</v>
      </c>
      <c r="AN59" s="23">
        <v>8</v>
      </c>
      <c r="AO59" s="23">
        <v>16.059999999999999</v>
      </c>
      <c r="AP59" s="23">
        <v>8</v>
      </c>
      <c r="AQ59" s="23">
        <v>16.059999999999999</v>
      </c>
      <c r="AR59" s="23"/>
      <c r="AS59" s="23"/>
      <c r="AT59" s="23"/>
      <c r="AU59" s="23"/>
      <c r="AV59" s="376"/>
      <c r="AW59" s="376"/>
      <c r="AX59" s="23">
        <v>8</v>
      </c>
      <c r="AY59" s="23">
        <v>16.059999999999999</v>
      </c>
      <c r="AZ59" s="23">
        <v>8</v>
      </c>
      <c r="BA59" s="23">
        <v>16.059999999999999</v>
      </c>
      <c r="BB59" s="23">
        <v>8</v>
      </c>
      <c r="BC59" s="23">
        <v>16.059999999999999</v>
      </c>
      <c r="BD59" s="23">
        <v>8</v>
      </c>
      <c r="BE59" s="23">
        <v>16.059999999999999</v>
      </c>
      <c r="BF59" s="23">
        <v>8</v>
      </c>
      <c r="BG59" s="23">
        <v>16.059999999999999</v>
      </c>
      <c r="BH59" s="23"/>
      <c r="BI59" s="23"/>
      <c r="BJ59" s="23"/>
      <c r="BK59" s="23"/>
      <c r="BL59" s="378"/>
      <c r="BM59" s="376"/>
      <c r="BN59" s="23">
        <v>8</v>
      </c>
      <c r="BO59" s="23">
        <v>16.059999999999999</v>
      </c>
      <c r="BP59" s="23">
        <v>8</v>
      </c>
      <c r="BQ59" s="23">
        <v>16.059999999999999</v>
      </c>
      <c r="BR59" s="144">
        <v>8</v>
      </c>
      <c r="BS59" s="23">
        <v>16.059999999999999</v>
      </c>
      <c r="BT59" s="23">
        <v>8</v>
      </c>
      <c r="BU59" s="143">
        <v>16.059999999999999</v>
      </c>
      <c r="BV59" s="94"/>
      <c r="BW59" s="23"/>
      <c r="BX59" s="23">
        <v>7</v>
      </c>
      <c r="BY59" s="23">
        <v>15.06</v>
      </c>
      <c r="BZ59" s="23">
        <v>7</v>
      </c>
      <c r="CA59" s="23">
        <v>15.06</v>
      </c>
      <c r="CB59" s="376"/>
      <c r="CC59" s="377"/>
      <c r="CD59" s="378"/>
      <c r="CE59" s="376"/>
    </row>
    <row r="60" spans="1:83" s="88" customFormat="1">
      <c r="A60" s="52"/>
      <c r="B60" s="23">
        <f t="shared" ref="B60" si="366">(C59-B59)-0.5</f>
        <v>7.5599999999999987</v>
      </c>
      <c r="C60" s="23"/>
      <c r="D60" s="23">
        <f t="shared" ref="D60" si="367">(E59-D59)-0.5</f>
        <v>7.5599999999999987</v>
      </c>
      <c r="E60" s="39"/>
      <c r="F60" s="94">
        <f t="shared" ref="F60" si="368">(G59-F59)-0.5</f>
        <v>7.5599999999999987</v>
      </c>
      <c r="G60" s="23"/>
      <c r="H60" s="23">
        <f t="shared" ref="H60" si="369">(I59-H59)-0.5</f>
        <v>7.5599999999999987</v>
      </c>
      <c r="I60" s="23"/>
      <c r="J60" s="23"/>
      <c r="K60" s="23"/>
      <c r="L60" s="23">
        <f t="shared" ref="L60" si="370">(M59-L59)-0.5</f>
        <v>7.5600000000000005</v>
      </c>
      <c r="M60" s="23"/>
      <c r="N60" s="23">
        <f t="shared" ref="N60" si="371">(O59-N59)-0.5</f>
        <v>7.5600000000000005</v>
      </c>
      <c r="O60" s="23"/>
      <c r="P60" s="376">
        <f>SUM(B60:O60)</f>
        <v>45.36</v>
      </c>
      <c r="Q60" s="377"/>
      <c r="R60" s="23">
        <f t="shared" ref="R60" si="372">(S59-R59)-0.5</f>
        <v>7.5599999999999987</v>
      </c>
      <c r="S60" s="23"/>
      <c r="T60" s="23">
        <f t="shared" ref="T60" si="373">(U59-T59)-0.5</f>
        <v>7.5599999999999987</v>
      </c>
      <c r="U60" s="23"/>
      <c r="V60" s="23">
        <f t="shared" ref="V60" si="374">(W59-V59)-0.5</f>
        <v>7.5599999999999987</v>
      </c>
      <c r="W60" s="23"/>
      <c r="X60" s="23"/>
      <c r="Y60" s="23"/>
      <c r="Z60" s="23"/>
      <c r="AA60" s="23"/>
      <c r="AB60" s="23">
        <f t="shared" ref="AB60" si="375">(AC59-AB59)-0.5</f>
        <v>7.5600000000000005</v>
      </c>
      <c r="AC60" s="23"/>
      <c r="AD60" s="23">
        <f t="shared" ref="AD60" si="376">(AE59-AD59)-0.5</f>
        <v>7.5600000000000005</v>
      </c>
      <c r="AE60" s="23"/>
      <c r="AF60" s="376">
        <f>SUM(R60:AE60)</f>
        <v>37.799999999999997</v>
      </c>
      <c r="AG60" s="376"/>
      <c r="AH60" s="23">
        <f t="shared" ref="AH60" si="377">(AI59-AH59)-0.5</f>
        <v>7.5599999999999987</v>
      </c>
      <c r="AI60" s="23"/>
      <c r="AJ60" s="23">
        <f t="shared" ref="AJ60" si="378">(AK59-AJ59)-0.5</f>
        <v>7.5599999999999987</v>
      </c>
      <c r="AK60" s="23"/>
      <c r="AL60" s="23">
        <f t="shared" ref="AL60" si="379">(AM59-AL59)-0.5</f>
        <v>7.5599999999999987</v>
      </c>
      <c r="AM60" s="23"/>
      <c r="AN60" s="23">
        <f t="shared" ref="AN60" si="380">(AO59-AN59)-0.5</f>
        <v>7.5599999999999987</v>
      </c>
      <c r="AO60" s="23"/>
      <c r="AP60" s="23">
        <f t="shared" ref="AP60" si="381">(AQ59-AP59)-0.5</f>
        <v>7.5599999999999987</v>
      </c>
      <c r="AQ60" s="23"/>
      <c r="AR60" s="23"/>
      <c r="AS60" s="23"/>
      <c r="AT60" s="23"/>
      <c r="AU60" s="23"/>
      <c r="AV60" s="376">
        <f>SUM(AH60:AU60)</f>
        <v>37.799999999999997</v>
      </c>
      <c r="AW60" s="376"/>
      <c r="AX60" s="23">
        <f t="shared" ref="AX60" si="382">(AY59-AX59)-0.5</f>
        <v>7.5599999999999987</v>
      </c>
      <c r="AY60" s="23"/>
      <c r="AZ60" s="23">
        <f t="shared" ref="AZ60" si="383">(BA59-AZ59)-0.5</f>
        <v>7.5599999999999987</v>
      </c>
      <c r="BA60" s="23"/>
      <c r="BB60" s="23">
        <f t="shared" ref="BB60" si="384">(BC59-BB59)-0.5</f>
        <v>7.5599999999999987</v>
      </c>
      <c r="BC60" s="23"/>
      <c r="BD60" s="23">
        <f t="shared" ref="BD60" si="385">(BE59-BD59)-0.5</f>
        <v>7.5599999999999987</v>
      </c>
      <c r="BE60" s="23"/>
      <c r="BF60" s="23">
        <f t="shared" ref="BF60" si="386">(BG59-BF59)-0.5</f>
        <v>7.5599999999999987</v>
      </c>
      <c r="BG60" s="23"/>
      <c r="BH60" s="23"/>
      <c r="BI60" s="23"/>
      <c r="BJ60" s="23"/>
      <c r="BK60" s="23"/>
      <c r="BL60" s="378">
        <f>SUM(AX60:BK60)</f>
        <v>37.799999999999997</v>
      </c>
      <c r="BM60" s="376"/>
      <c r="BN60" s="23">
        <f t="shared" ref="BN60" si="387">(BO59-BN59)-0.5</f>
        <v>7.5599999999999987</v>
      </c>
      <c r="BO60" s="23"/>
      <c r="BP60" s="23">
        <f t="shared" ref="BP60" si="388">(BQ59-BP59)-0.5</f>
        <v>7.5599999999999987</v>
      </c>
      <c r="BQ60" s="23"/>
      <c r="BR60" s="144">
        <f t="shared" ref="BR60" si="389">(BS59-BR59)-0.5</f>
        <v>7.5599999999999987</v>
      </c>
      <c r="BS60" s="23"/>
      <c r="BT60" s="23">
        <f t="shared" ref="BT60" si="390">(BU59-BT59)-0.5</f>
        <v>7.5599999999999987</v>
      </c>
      <c r="BU60" s="143"/>
      <c r="BV60" s="94"/>
      <c r="BW60" s="23"/>
      <c r="BX60" s="23">
        <f t="shared" ref="BX60" si="391">(BY59-BX59)-0.5</f>
        <v>7.5600000000000005</v>
      </c>
      <c r="BY60" s="23"/>
      <c r="BZ60" s="23">
        <f t="shared" ref="BZ60" si="392">(CA59-BZ59)-0.5</f>
        <v>7.5600000000000005</v>
      </c>
      <c r="CA60" s="23"/>
      <c r="CB60" s="376">
        <f>SUM(BN60:CA60)</f>
        <v>45.36</v>
      </c>
      <c r="CC60" s="377"/>
      <c r="CD60" s="378">
        <f>SUM(BL60+AV60+AF60)+F60+H60+J60+L60+N60+BN60+BP60+BR60+BT60</f>
        <v>173.88</v>
      </c>
      <c r="CE60" s="376"/>
    </row>
    <row r="61" spans="1:83" s="88" customFormat="1">
      <c r="A61" s="52" t="s">
        <v>72</v>
      </c>
      <c r="B61" s="23">
        <v>8</v>
      </c>
      <c r="C61" s="23">
        <v>16.059999999999999</v>
      </c>
      <c r="D61" s="23">
        <v>8</v>
      </c>
      <c r="E61" s="39">
        <v>16.059999999999999</v>
      </c>
      <c r="F61" s="94">
        <v>8</v>
      </c>
      <c r="G61" s="23">
        <v>16.059999999999999</v>
      </c>
      <c r="H61" s="23">
        <v>8</v>
      </c>
      <c r="I61" s="23">
        <v>16.059999999999999</v>
      </c>
      <c r="J61" s="23">
        <v>8</v>
      </c>
      <c r="K61" s="23">
        <v>16.059999999999999</v>
      </c>
      <c r="L61" s="23"/>
      <c r="M61" s="23"/>
      <c r="N61" s="23"/>
      <c r="O61" s="23"/>
      <c r="P61" s="376"/>
      <c r="Q61" s="377"/>
      <c r="R61" s="23">
        <v>8</v>
      </c>
      <c r="S61" s="23">
        <v>16.059999999999999</v>
      </c>
      <c r="T61" s="23">
        <v>8</v>
      </c>
      <c r="U61" s="23">
        <v>16.059999999999999</v>
      </c>
      <c r="V61" s="23">
        <v>8</v>
      </c>
      <c r="W61" s="23">
        <v>16.059999999999999</v>
      </c>
      <c r="X61" s="23">
        <v>8</v>
      </c>
      <c r="Y61" s="23">
        <v>16.059999999999999</v>
      </c>
      <c r="Z61" s="23">
        <v>8</v>
      </c>
      <c r="AA61" s="23">
        <v>16.059999999999999</v>
      </c>
      <c r="AB61" s="397" t="s">
        <v>21</v>
      </c>
      <c r="AC61" s="375"/>
      <c r="AD61" s="23"/>
      <c r="AE61" s="23"/>
      <c r="AF61" s="376"/>
      <c r="AG61" s="376"/>
      <c r="AH61" s="23">
        <v>8</v>
      </c>
      <c r="AI61" s="23">
        <v>16.059999999999999</v>
      </c>
      <c r="AJ61" s="23">
        <v>8</v>
      </c>
      <c r="AK61" s="23">
        <v>16.059999999999999</v>
      </c>
      <c r="AL61" s="23">
        <v>8</v>
      </c>
      <c r="AM61" s="23">
        <v>16.059999999999999</v>
      </c>
      <c r="AN61" s="23"/>
      <c r="AO61" s="23"/>
      <c r="AP61" s="23"/>
      <c r="AQ61" s="23"/>
      <c r="AR61" s="23">
        <v>7</v>
      </c>
      <c r="AS61" s="23">
        <v>15.06</v>
      </c>
      <c r="AT61" s="23">
        <v>7</v>
      </c>
      <c r="AU61" s="23">
        <v>15.06</v>
      </c>
      <c r="AV61" s="376"/>
      <c r="AW61" s="376"/>
      <c r="AX61" s="23">
        <v>8</v>
      </c>
      <c r="AY61" s="23">
        <v>16.059999999999999</v>
      </c>
      <c r="AZ61" s="23">
        <v>8</v>
      </c>
      <c r="BA61" s="23">
        <v>16.059999999999999</v>
      </c>
      <c r="BB61" s="23">
        <v>8</v>
      </c>
      <c r="BC61" s="23">
        <v>16.059999999999999</v>
      </c>
      <c r="BD61" s="23">
        <v>8</v>
      </c>
      <c r="BE61" s="23">
        <v>16.059999999999999</v>
      </c>
      <c r="BF61" s="23">
        <v>8</v>
      </c>
      <c r="BG61" s="23">
        <v>16.059999999999999</v>
      </c>
      <c r="BH61" s="23"/>
      <c r="BI61" s="23"/>
      <c r="BJ61" s="23"/>
      <c r="BK61" s="23"/>
      <c r="BL61" s="378"/>
      <c r="BM61" s="376"/>
      <c r="BN61" s="23">
        <v>8</v>
      </c>
      <c r="BO61" s="23">
        <v>16.059999999999999</v>
      </c>
      <c r="BP61" s="23">
        <v>8</v>
      </c>
      <c r="BQ61" s="23">
        <v>16.059999999999999</v>
      </c>
      <c r="BR61" s="144">
        <v>8</v>
      </c>
      <c r="BS61" s="23">
        <v>16.059999999999999</v>
      </c>
      <c r="BT61" s="23">
        <v>8</v>
      </c>
      <c r="BU61" s="143">
        <v>16.059999999999999</v>
      </c>
      <c r="BV61" s="94">
        <v>8</v>
      </c>
      <c r="BW61" s="23">
        <v>16.059999999999999</v>
      </c>
      <c r="BX61" s="23"/>
      <c r="BY61" s="23"/>
      <c r="BZ61" s="23"/>
      <c r="CA61" s="23"/>
      <c r="CB61" s="376"/>
      <c r="CC61" s="377"/>
      <c r="CD61" s="378"/>
      <c r="CE61" s="376"/>
    </row>
    <row r="62" spans="1:83" s="88" customFormat="1">
      <c r="A62" s="53"/>
      <c r="B62" s="23">
        <f t="shared" ref="B62" si="393">(C61-B61)-0.5</f>
        <v>7.5599999999999987</v>
      </c>
      <c r="C62" s="23"/>
      <c r="D62" s="23">
        <f t="shared" ref="D62" si="394">(E61-D61)-0.5</f>
        <v>7.5599999999999987</v>
      </c>
      <c r="E62" s="39"/>
      <c r="F62" s="94">
        <f t="shared" ref="F62" si="395">(G61-F61)-0.5</f>
        <v>7.5599999999999987</v>
      </c>
      <c r="G62" s="23"/>
      <c r="H62" s="23">
        <f t="shared" ref="H62" si="396">(I61-H61)-0.5</f>
        <v>7.5599999999999987</v>
      </c>
      <c r="I62" s="23"/>
      <c r="J62" s="23">
        <f t="shared" ref="J62" si="397">(K61-J61)-0.5</f>
        <v>7.5599999999999987</v>
      </c>
      <c r="K62" s="23"/>
      <c r="L62" s="23"/>
      <c r="M62" s="23"/>
      <c r="N62" s="23"/>
      <c r="O62" s="23"/>
      <c r="P62" s="376">
        <f>SUM(B62:O62)</f>
        <v>37.799999999999997</v>
      </c>
      <c r="Q62" s="377"/>
      <c r="R62" s="23">
        <f t="shared" ref="R62" si="398">(S61-R61)-0.5</f>
        <v>7.5599999999999987</v>
      </c>
      <c r="S62" s="23"/>
      <c r="T62" s="23">
        <f t="shared" ref="T62" si="399">(U61-T61)-0.5</f>
        <v>7.5599999999999987</v>
      </c>
      <c r="U62" s="23"/>
      <c r="V62" s="23">
        <f t="shared" ref="V62" si="400">(W61-V61)-0.5</f>
        <v>7.5599999999999987</v>
      </c>
      <c r="W62" s="23"/>
      <c r="X62" s="23">
        <f t="shared" ref="X62" si="401">(Y61-X61)-0.5</f>
        <v>7.5599999999999987</v>
      </c>
      <c r="Y62" s="23"/>
      <c r="Z62" s="23">
        <f t="shared" ref="Z62" si="402">(AA61-Z61)-0.5</f>
        <v>7.5599999999999987</v>
      </c>
      <c r="AA62" s="23"/>
      <c r="AB62" s="176">
        <v>7.6</v>
      </c>
      <c r="AC62" s="20"/>
      <c r="AD62" s="23"/>
      <c r="AE62" s="23"/>
      <c r="AF62" s="376">
        <f>SUM(R62:AE62)</f>
        <v>45.4</v>
      </c>
      <c r="AG62" s="376"/>
      <c r="AH62" s="23">
        <f t="shared" ref="AH62" si="403">(AI61-AH61)-0.5</f>
        <v>7.5599999999999987</v>
      </c>
      <c r="AI62" s="23"/>
      <c r="AJ62" s="23">
        <f t="shared" ref="AJ62" si="404">(AK61-AJ61)-0.5</f>
        <v>7.5599999999999987</v>
      </c>
      <c r="AK62" s="23"/>
      <c r="AL62" s="23">
        <f t="shared" ref="AL62" si="405">(AM61-AL61)-0.5</f>
        <v>7.5599999999999987</v>
      </c>
      <c r="AM62" s="23"/>
      <c r="AN62" s="23"/>
      <c r="AO62" s="23"/>
      <c r="AP62" s="23"/>
      <c r="AQ62" s="23"/>
      <c r="AR62" s="23">
        <f t="shared" ref="AR62" si="406">(AS61-AR61)-0.5</f>
        <v>7.5600000000000005</v>
      </c>
      <c r="AS62" s="23"/>
      <c r="AT62" s="23">
        <f t="shared" ref="AT62" si="407">(AU61-AT61)-0.5</f>
        <v>7.5600000000000005</v>
      </c>
      <c r="AU62" s="23"/>
      <c r="AV62" s="376">
        <f>SUM(AH62:AU62)</f>
        <v>37.799999999999997</v>
      </c>
      <c r="AW62" s="376"/>
      <c r="AX62" s="23">
        <f t="shared" ref="AX62" si="408">(AY61-AX61)-0.5</f>
        <v>7.5599999999999987</v>
      </c>
      <c r="AY62" s="23"/>
      <c r="AZ62" s="23">
        <f t="shared" ref="AZ62" si="409">(BA61-AZ61)-0.5</f>
        <v>7.5599999999999987</v>
      </c>
      <c r="BA62" s="23"/>
      <c r="BB62" s="23">
        <f t="shared" ref="BB62" si="410">(BC61-BB61)-0.5</f>
        <v>7.5599999999999987</v>
      </c>
      <c r="BC62" s="23"/>
      <c r="BD62" s="23">
        <f t="shared" ref="BD62" si="411">(BE61-BD61)-0.5</f>
        <v>7.5599999999999987</v>
      </c>
      <c r="BE62" s="23"/>
      <c r="BF62" s="23">
        <f t="shared" ref="BF62" si="412">(BG61-BF61)-0.5</f>
        <v>7.5599999999999987</v>
      </c>
      <c r="BG62" s="23"/>
      <c r="BH62" s="23"/>
      <c r="BI62" s="23"/>
      <c r="BJ62" s="23"/>
      <c r="BK62" s="23"/>
      <c r="BL62" s="378">
        <f>SUM(AX62:BK62)</f>
        <v>37.799999999999997</v>
      </c>
      <c r="BM62" s="376"/>
      <c r="BN62" s="23">
        <f t="shared" ref="BN62" si="413">(BO61-BN61)-0.5</f>
        <v>7.5599999999999987</v>
      </c>
      <c r="BO62" s="23"/>
      <c r="BP62" s="23">
        <f t="shared" ref="BP62" si="414">(BQ61-BP61)-0.5</f>
        <v>7.5599999999999987</v>
      </c>
      <c r="BQ62" s="23"/>
      <c r="BR62" s="144">
        <f t="shared" ref="BR62" si="415">(BS61-BR61)-0.5</f>
        <v>7.5599999999999987</v>
      </c>
      <c r="BS62" s="23"/>
      <c r="BT62" s="23">
        <f t="shared" ref="BT62" si="416">(BU61-BT61)-0.5</f>
        <v>7.5599999999999987</v>
      </c>
      <c r="BU62" s="143"/>
      <c r="BV62" s="94">
        <f t="shared" ref="BV62" si="417">(BW61-BV61)-0.5</f>
        <v>7.5599999999999987</v>
      </c>
      <c r="BW62" s="23"/>
      <c r="BX62" s="23"/>
      <c r="BY62" s="23"/>
      <c r="BZ62" s="23"/>
      <c r="CA62" s="23"/>
      <c r="CB62" s="376">
        <f>SUM(BN62:CA62)</f>
        <v>37.799999999999997</v>
      </c>
      <c r="CC62" s="377"/>
      <c r="CD62" s="378">
        <f>SUM(BL62+AV62+AF62)+F62+H62+J62+L62+N62+BN62+BP62+BR62+BT62</f>
        <v>173.92000000000002</v>
      </c>
      <c r="CE62" s="376"/>
    </row>
    <row r="63" spans="1:83" s="88" customFormat="1">
      <c r="A63" s="52" t="s">
        <v>73</v>
      </c>
      <c r="B63" s="151">
        <v>8</v>
      </c>
      <c r="C63" s="151">
        <v>16.3</v>
      </c>
      <c r="D63" s="151">
        <v>8</v>
      </c>
      <c r="E63" s="38">
        <v>16.3</v>
      </c>
      <c r="F63" s="37">
        <v>8</v>
      </c>
      <c r="G63" s="151">
        <v>16.3</v>
      </c>
      <c r="H63" s="151">
        <v>8</v>
      </c>
      <c r="I63" s="151">
        <v>16.3</v>
      </c>
      <c r="J63" s="151">
        <v>8</v>
      </c>
      <c r="K63" s="151">
        <v>14.3</v>
      </c>
      <c r="L63" s="23"/>
      <c r="M63" s="23"/>
      <c r="N63" s="23"/>
      <c r="O63" s="23"/>
      <c r="P63" s="392"/>
      <c r="Q63" s="393"/>
      <c r="R63" s="151">
        <v>8</v>
      </c>
      <c r="S63" s="151">
        <v>16.3</v>
      </c>
      <c r="T63" s="151">
        <v>8</v>
      </c>
      <c r="U63" s="151">
        <v>16.3</v>
      </c>
      <c r="V63" s="151">
        <v>8</v>
      </c>
      <c r="W63" s="151">
        <v>16.3</v>
      </c>
      <c r="X63" s="151">
        <v>8</v>
      </c>
      <c r="Y63" s="151">
        <v>16.3</v>
      </c>
      <c r="Z63" s="151">
        <v>8</v>
      </c>
      <c r="AA63" s="151">
        <v>14.3</v>
      </c>
      <c r="AB63" s="23"/>
      <c r="AC63" s="23"/>
      <c r="AD63" s="23"/>
      <c r="AE63" s="23"/>
      <c r="AF63" s="376"/>
      <c r="AG63" s="376"/>
      <c r="AH63" s="151">
        <v>8</v>
      </c>
      <c r="AI63" s="151">
        <v>16.3</v>
      </c>
      <c r="AJ63" s="151">
        <v>8</v>
      </c>
      <c r="AK63" s="151">
        <v>16.3</v>
      </c>
      <c r="AL63" s="151">
        <v>8</v>
      </c>
      <c r="AM63" s="151">
        <v>16.3</v>
      </c>
      <c r="AN63" s="151">
        <v>8</v>
      </c>
      <c r="AO63" s="151">
        <v>16.3</v>
      </c>
      <c r="AP63" s="151">
        <v>8</v>
      </c>
      <c r="AQ63" s="151">
        <v>14.3</v>
      </c>
      <c r="AR63" s="23"/>
      <c r="AS63" s="23"/>
      <c r="AT63" s="23"/>
      <c r="AU63" s="23"/>
      <c r="AV63" s="376"/>
      <c r="AW63" s="376"/>
      <c r="AX63" s="151">
        <v>8</v>
      </c>
      <c r="AY63" s="151">
        <v>16.3</v>
      </c>
      <c r="AZ63" s="151">
        <v>8</v>
      </c>
      <c r="BA63" s="151">
        <v>16.3</v>
      </c>
      <c r="BB63" s="151">
        <v>8</v>
      </c>
      <c r="BC63" s="151">
        <v>16.3</v>
      </c>
      <c r="BD63" s="151">
        <v>8</v>
      </c>
      <c r="BE63" s="151">
        <v>16.3</v>
      </c>
      <c r="BF63" s="151">
        <v>8</v>
      </c>
      <c r="BG63" s="151">
        <v>14.3</v>
      </c>
      <c r="BH63" s="23"/>
      <c r="BI63" s="23"/>
      <c r="BJ63" s="23"/>
      <c r="BK63" s="23"/>
      <c r="BL63" s="378"/>
      <c r="BM63" s="376"/>
      <c r="BN63" s="151">
        <v>8</v>
      </c>
      <c r="BO63" s="151">
        <v>16.3</v>
      </c>
      <c r="BP63" s="151">
        <v>8</v>
      </c>
      <c r="BQ63" s="151">
        <v>16.3</v>
      </c>
      <c r="BR63" s="150">
        <v>8</v>
      </c>
      <c r="BS63" s="151">
        <v>16.3</v>
      </c>
      <c r="BT63" s="151">
        <v>8</v>
      </c>
      <c r="BU63" s="149">
        <v>16.3</v>
      </c>
      <c r="BV63" s="37">
        <v>8</v>
      </c>
      <c r="BW63" s="151">
        <v>14.3</v>
      </c>
      <c r="BX63" s="23"/>
      <c r="BY63" s="23"/>
      <c r="BZ63" s="23"/>
      <c r="CA63" s="23"/>
      <c r="CB63" s="392"/>
      <c r="CC63" s="393"/>
      <c r="CD63" s="378"/>
      <c r="CE63" s="376"/>
    </row>
    <row r="64" spans="1:83" s="88" customFormat="1">
      <c r="A64" s="53"/>
      <c r="B64" s="151">
        <f t="shared" ref="B64" si="418">(C63-B63)-0.3</f>
        <v>8</v>
      </c>
      <c r="C64" s="151"/>
      <c r="D64" s="151">
        <f t="shared" ref="D64" si="419">(E63-D63)-0.3</f>
        <v>8</v>
      </c>
      <c r="E64" s="38"/>
      <c r="F64" s="37">
        <f t="shared" ref="F64" si="420">(G63-F63)-0.3</f>
        <v>8</v>
      </c>
      <c r="G64" s="151"/>
      <c r="H64" s="151">
        <f t="shared" ref="H64" si="421">(I63-H63)-0.3</f>
        <v>8</v>
      </c>
      <c r="I64" s="151"/>
      <c r="J64" s="151">
        <f t="shared" ref="J64" si="422">(K63-J63)-0.3</f>
        <v>6.0000000000000009</v>
      </c>
      <c r="K64" s="151"/>
      <c r="L64" s="23"/>
      <c r="M64" s="23"/>
      <c r="N64" s="23"/>
      <c r="O64" s="23"/>
      <c r="P64" s="392">
        <f>SUM(B64:O64)</f>
        <v>38</v>
      </c>
      <c r="Q64" s="393"/>
      <c r="R64" s="151">
        <f>(S63-R63)-0.3</f>
        <v>8</v>
      </c>
      <c r="S64" s="151"/>
      <c r="T64" s="151">
        <f t="shared" ref="T64" si="423">(U63-T63)-0.3</f>
        <v>8</v>
      </c>
      <c r="U64" s="151"/>
      <c r="V64" s="151">
        <f t="shared" ref="V64" si="424">(W63-V63)-0.3</f>
        <v>8</v>
      </c>
      <c r="W64" s="151"/>
      <c r="X64" s="151">
        <f t="shared" ref="X64" si="425">(Y63-X63)-0.3</f>
        <v>8</v>
      </c>
      <c r="Y64" s="151"/>
      <c r="Z64" s="151">
        <f t="shared" ref="Z64" si="426">(AA63-Z63)-0.3</f>
        <v>6.0000000000000009</v>
      </c>
      <c r="AA64" s="151"/>
      <c r="AB64" s="23"/>
      <c r="AC64" s="23"/>
      <c r="AD64" s="23"/>
      <c r="AE64" s="23"/>
      <c r="AF64" s="376">
        <f>SUM(R64:AE64)</f>
        <v>38</v>
      </c>
      <c r="AG64" s="376"/>
      <c r="AH64" s="151">
        <f>(AI63-AH63)-0.3</f>
        <v>8</v>
      </c>
      <c r="AI64" s="151"/>
      <c r="AJ64" s="151">
        <f t="shared" ref="AJ64" si="427">(AK63-AJ63)-0.3</f>
        <v>8</v>
      </c>
      <c r="AK64" s="151"/>
      <c r="AL64" s="151">
        <f t="shared" ref="AL64" si="428">(AM63-AL63)-0.3</f>
        <v>8</v>
      </c>
      <c r="AM64" s="151"/>
      <c r="AN64" s="151">
        <f t="shared" ref="AN64" si="429">(AO63-AN63)-0.3</f>
        <v>8</v>
      </c>
      <c r="AO64" s="151"/>
      <c r="AP64" s="151">
        <f t="shared" ref="AP64" si="430">(AQ63-AP63)-0.3</f>
        <v>6.0000000000000009</v>
      </c>
      <c r="AQ64" s="151"/>
      <c r="AR64" s="23"/>
      <c r="AS64" s="23"/>
      <c r="AT64" s="23"/>
      <c r="AU64" s="23"/>
      <c r="AV64" s="376">
        <f>SUM(AH64:AU64)</f>
        <v>38</v>
      </c>
      <c r="AW64" s="376"/>
      <c r="AX64" s="151">
        <f>(AY63-AX63)-0.3</f>
        <v>8</v>
      </c>
      <c r="AY64" s="151"/>
      <c r="AZ64" s="151">
        <f t="shared" ref="AZ64" si="431">(BA63-AZ63)-0.3</f>
        <v>8</v>
      </c>
      <c r="BA64" s="151"/>
      <c r="BB64" s="151">
        <f t="shared" ref="BB64" si="432">(BC63-BB63)-0.3</f>
        <v>8</v>
      </c>
      <c r="BC64" s="151"/>
      <c r="BD64" s="151">
        <f t="shared" ref="BD64" si="433">(BE63-BD63)-0.3</f>
        <v>8</v>
      </c>
      <c r="BE64" s="151"/>
      <c r="BF64" s="151">
        <f t="shared" ref="BF64" si="434">(BG63-BF63)-0.3</f>
        <v>6.0000000000000009</v>
      </c>
      <c r="BG64" s="151"/>
      <c r="BH64" s="23"/>
      <c r="BI64" s="23"/>
      <c r="BJ64" s="23"/>
      <c r="BK64" s="23"/>
      <c r="BL64" s="378">
        <f>SUM(AX64:BK64)</f>
        <v>38</v>
      </c>
      <c r="BM64" s="376"/>
      <c r="BN64" s="151">
        <f t="shared" ref="BN64" si="435">(BO63-BN63)-0.3</f>
        <v>8</v>
      </c>
      <c r="BO64" s="151"/>
      <c r="BP64" s="151">
        <f t="shared" ref="BP64" si="436">(BQ63-BP63)-0.3</f>
        <v>8</v>
      </c>
      <c r="BQ64" s="151"/>
      <c r="BR64" s="150">
        <f t="shared" ref="BR64" si="437">(BS63-BR63)-0.3</f>
        <v>8</v>
      </c>
      <c r="BS64" s="151"/>
      <c r="BT64" s="151">
        <f t="shared" ref="BT64" si="438">(BU63-BT63)-0.3</f>
        <v>8</v>
      </c>
      <c r="BU64" s="149"/>
      <c r="BV64" s="37">
        <f t="shared" ref="BV64" si="439">(BW63-BV63)-0.3</f>
        <v>6.0000000000000009</v>
      </c>
      <c r="BW64" s="151"/>
      <c r="BX64" s="23"/>
      <c r="BY64" s="23"/>
      <c r="BZ64" s="23"/>
      <c r="CA64" s="23"/>
      <c r="CB64" s="392">
        <f>SUM(BN64:CA64)</f>
        <v>38</v>
      </c>
      <c r="CC64" s="393"/>
      <c r="CD64" s="378">
        <f>SUM(BL64+AV64+AF64)+F64+H64+J64+L64+N64+BN64+BP64+BR64+BT64</f>
        <v>168</v>
      </c>
      <c r="CE64" s="376"/>
    </row>
    <row r="65" spans="1:83">
      <c r="A65" s="54" t="s">
        <v>7</v>
      </c>
      <c r="B65" s="26"/>
      <c r="C65" s="26"/>
      <c r="D65" s="26"/>
      <c r="E65" s="41"/>
      <c r="F65" s="40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41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36"/>
      <c r="BM65" s="26"/>
      <c r="BN65" s="26"/>
      <c r="BO65" s="26"/>
      <c r="BP65" s="26"/>
      <c r="BQ65" s="26"/>
      <c r="BR65" s="36"/>
      <c r="BS65" s="26"/>
      <c r="BT65" s="26"/>
      <c r="BU65" s="67"/>
      <c r="BV65" s="40"/>
      <c r="BW65" s="26"/>
      <c r="BX65" s="26"/>
      <c r="BY65" s="26"/>
      <c r="BZ65" s="26"/>
      <c r="CA65" s="26"/>
      <c r="CB65" s="26"/>
      <c r="CC65" s="41"/>
      <c r="CD65" s="36"/>
      <c r="CE65" s="26"/>
    </row>
    <row r="66" spans="1:83">
      <c r="A66" s="46" t="s">
        <v>74</v>
      </c>
      <c r="B66" s="23">
        <v>8</v>
      </c>
      <c r="C66" s="23">
        <v>16.059999999999999</v>
      </c>
      <c r="D66" s="23">
        <v>8</v>
      </c>
      <c r="E66" s="39">
        <v>16.059999999999999</v>
      </c>
      <c r="F66" s="94">
        <v>8</v>
      </c>
      <c r="G66" s="23">
        <v>16.059999999999999</v>
      </c>
      <c r="H66" s="23">
        <v>8</v>
      </c>
      <c r="I66" s="23">
        <v>16.059999999999999</v>
      </c>
      <c r="J66" s="23">
        <v>8</v>
      </c>
      <c r="K66" s="23">
        <v>16.059999999999999</v>
      </c>
      <c r="L66" s="23"/>
      <c r="M66" s="23"/>
      <c r="N66" s="23"/>
      <c r="O66" s="23"/>
      <c r="P66" s="376"/>
      <c r="Q66" s="377"/>
      <c r="R66" s="23">
        <v>8</v>
      </c>
      <c r="S66" s="23">
        <v>16.059999999999999</v>
      </c>
      <c r="T66" s="151"/>
      <c r="U66" s="151"/>
      <c r="V66" s="23">
        <v>8</v>
      </c>
      <c r="W66" s="23">
        <v>16.059999999999999</v>
      </c>
      <c r="X66" s="23">
        <v>8</v>
      </c>
      <c r="Y66" s="23">
        <v>16.059999999999999</v>
      </c>
      <c r="Z66" s="18"/>
      <c r="AA66" s="18"/>
      <c r="AB66" s="23">
        <v>8</v>
      </c>
      <c r="AC66" s="23">
        <v>16.059999999999999</v>
      </c>
      <c r="AD66" s="23">
        <v>8</v>
      </c>
      <c r="AE66" s="23">
        <v>16.059999999999999</v>
      </c>
      <c r="AF66" s="376"/>
      <c r="AG66" s="376"/>
      <c r="AH66" s="18">
        <v>8</v>
      </c>
      <c r="AI66" s="18">
        <v>16.059999999999999</v>
      </c>
      <c r="AJ66" s="23">
        <v>8</v>
      </c>
      <c r="AK66" s="23">
        <v>16.059999999999999</v>
      </c>
      <c r="AL66" s="23">
        <v>8</v>
      </c>
      <c r="AM66" s="23">
        <v>16.059999999999999</v>
      </c>
      <c r="AN66" s="23">
        <v>8</v>
      </c>
      <c r="AO66" s="23">
        <v>16.059999999999999</v>
      </c>
      <c r="AP66" s="23">
        <v>8</v>
      </c>
      <c r="AQ66" s="23">
        <v>16.059999999999999</v>
      </c>
      <c r="AR66" s="23"/>
      <c r="AS66" s="23"/>
      <c r="AT66" s="23"/>
      <c r="AU66" s="23"/>
      <c r="AV66" s="376"/>
      <c r="AW66" s="376"/>
      <c r="AX66" s="23">
        <v>8</v>
      </c>
      <c r="AY66" s="23">
        <v>16.059999999999999</v>
      </c>
      <c r="AZ66" s="23"/>
      <c r="BA66" s="23"/>
      <c r="BB66" s="18">
        <v>8</v>
      </c>
      <c r="BC66" s="18">
        <v>16.059999999999999</v>
      </c>
      <c r="BD66" s="18">
        <v>8</v>
      </c>
      <c r="BE66" s="18">
        <v>16.059999999999999</v>
      </c>
      <c r="BF66" s="18"/>
      <c r="BG66" s="18"/>
      <c r="BH66" s="18">
        <v>8</v>
      </c>
      <c r="BI66" s="18">
        <v>16.059999999999999</v>
      </c>
      <c r="BJ66" s="18">
        <v>8</v>
      </c>
      <c r="BK66" s="18">
        <v>16.059999999999999</v>
      </c>
      <c r="BL66" s="378"/>
      <c r="BM66" s="376"/>
      <c r="BN66" s="23">
        <v>8</v>
      </c>
      <c r="BO66" s="23">
        <v>16.059999999999999</v>
      </c>
      <c r="BP66" s="23">
        <v>8</v>
      </c>
      <c r="BQ66" s="23">
        <v>16.059999999999999</v>
      </c>
      <c r="BR66" s="144">
        <v>8</v>
      </c>
      <c r="BS66" s="23">
        <v>16.059999999999999</v>
      </c>
      <c r="BT66" s="23">
        <v>8</v>
      </c>
      <c r="BU66" s="143">
        <v>16.059999999999999</v>
      </c>
      <c r="BV66" s="94">
        <v>8</v>
      </c>
      <c r="BW66" s="23">
        <v>16.059999999999999</v>
      </c>
      <c r="BX66" s="23"/>
      <c r="BY66" s="23"/>
      <c r="BZ66" s="23"/>
      <c r="CA66" s="23"/>
      <c r="CB66" s="376"/>
      <c r="CC66" s="377"/>
      <c r="CD66" s="378"/>
      <c r="CE66" s="376"/>
    </row>
    <row r="67" spans="1:83" s="88" customFormat="1">
      <c r="A67" s="55"/>
      <c r="B67" s="23">
        <f t="shared" ref="B67" si="440">(C66-B66)-0.5</f>
        <v>7.5599999999999987</v>
      </c>
      <c r="C67" s="23"/>
      <c r="D67" s="23">
        <f t="shared" ref="D67" si="441">(E66-D66)-0.5</f>
        <v>7.5599999999999987</v>
      </c>
      <c r="E67" s="39"/>
      <c r="F67" s="94">
        <f t="shared" ref="F67" si="442">(G66-F66)-0.5</f>
        <v>7.5599999999999987</v>
      </c>
      <c r="G67" s="23"/>
      <c r="H67" s="23">
        <f t="shared" ref="H67" si="443">(I66-H66)-0.5</f>
        <v>7.5599999999999987</v>
      </c>
      <c r="I67" s="23"/>
      <c r="J67" s="23">
        <f t="shared" ref="J67" si="444">(K66-J66)-0.5</f>
        <v>7.5599999999999987</v>
      </c>
      <c r="K67" s="23"/>
      <c r="L67" s="23"/>
      <c r="M67" s="23"/>
      <c r="N67" s="23"/>
      <c r="O67" s="23"/>
      <c r="P67" s="376">
        <f>SUM(B67:O67)</f>
        <v>37.799999999999997</v>
      </c>
      <c r="Q67" s="377"/>
      <c r="R67" s="23">
        <f t="shared" ref="R67" si="445">(S66-R66)-0.5</f>
        <v>7.5599999999999987</v>
      </c>
      <c r="S67" s="23"/>
      <c r="T67" s="23"/>
      <c r="U67" s="23"/>
      <c r="V67" s="23">
        <f t="shared" ref="V67" si="446">(W66-V66)-0.5</f>
        <v>7.5599999999999987</v>
      </c>
      <c r="W67" s="23"/>
      <c r="X67" s="23">
        <f t="shared" ref="X67" si="447">(Y66-X66)-0.5</f>
        <v>7.5599999999999987</v>
      </c>
      <c r="Y67" s="23"/>
      <c r="Z67" s="18"/>
      <c r="AA67" s="18"/>
      <c r="AB67" s="23">
        <f t="shared" ref="AB67" si="448">(AC66-AB66)-0.5</f>
        <v>7.5599999999999987</v>
      </c>
      <c r="AC67" s="23"/>
      <c r="AD67" s="23">
        <f t="shared" ref="AD67" si="449">(AE66-AD66)-0.5</f>
        <v>7.5599999999999987</v>
      </c>
      <c r="AE67" s="23"/>
      <c r="AF67" s="376">
        <f>SUM(R67:AE67)</f>
        <v>37.799999999999997</v>
      </c>
      <c r="AG67" s="376"/>
      <c r="AH67" s="18">
        <f t="shared" ref="AH67" si="450">(AI66-AH66)-0.5</f>
        <v>7.5599999999999987</v>
      </c>
      <c r="AI67" s="18"/>
      <c r="AJ67" s="23">
        <f t="shared" ref="AJ67" si="451">(AK66-AJ66)-0.5</f>
        <v>7.5599999999999987</v>
      </c>
      <c r="AK67" s="23"/>
      <c r="AL67" s="23">
        <f t="shared" ref="AL67" si="452">(AM66-AL66)-0.5</f>
        <v>7.5599999999999987</v>
      </c>
      <c r="AM67" s="23"/>
      <c r="AN67" s="23">
        <f t="shared" ref="AN67" si="453">(AO66-AN66)-0.5</f>
        <v>7.5599999999999987</v>
      </c>
      <c r="AO67" s="23"/>
      <c r="AP67" s="23">
        <f t="shared" ref="AP67" si="454">(AQ66-AP66)-0.5</f>
        <v>7.5599999999999987</v>
      </c>
      <c r="AQ67" s="23"/>
      <c r="AR67" s="23"/>
      <c r="AS67" s="23"/>
      <c r="AT67" s="23"/>
      <c r="AU67" s="23"/>
      <c r="AV67" s="376">
        <f>SUM(AH67:AU67)</f>
        <v>37.799999999999997</v>
      </c>
      <c r="AW67" s="376"/>
      <c r="AX67" s="23">
        <f t="shared" ref="AX67" si="455">(AY66-AX66)-0.5</f>
        <v>7.5599999999999987</v>
      </c>
      <c r="AY67" s="23"/>
      <c r="AZ67" s="23"/>
      <c r="BA67" s="23"/>
      <c r="BB67" s="18">
        <f t="shared" ref="BB67" si="456">(BC66-BB66)-0.5</f>
        <v>7.5599999999999987</v>
      </c>
      <c r="BC67" s="18"/>
      <c r="BD67" s="18">
        <f t="shared" ref="BD67" si="457">(BE66-BD66)-0.5</f>
        <v>7.5599999999999987</v>
      </c>
      <c r="BE67" s="18"/>
      <c r="BF67" s="18"/>
      <c r="BG67" s="18"/>
      <c r="BH67" s="18">
        <f t="shared" ref="BH67" si="458">(BI66-BH66)-0.5</f>
        <v>7.5599999999999987</v>
      </c>
      <c r="BI67" s="18"/>
      <c r="BJ67" s="18">
        <f t="shared" ref="BJ67" si="459">(BK66-BJ66)-0.5</f>
        <v>7.5599999999999987</v>
      </c>
      <c r="BK67" s="18"/>
      <c r="BL67" s="378">
        <f>SUM(AX67:BK67)</f>
        <v>37.799999999999997</v>
      </c>
      <c r="BM67" s="376"/>
      <c r="BN67" s="23">
        <f t="shared" ref="BN67" si="460">(BO66-BN66)-0.5</f>
        <v>7.5599999999999987</v>
      </c>
      <c r="BO67" s="23"/>
      <c r="BP67" s="23">
        <f t="shared" ref="BP67" si="461">(BQ66-BP66)-0.5</f>
        <v>7.5599999999999987</v>
      </c>
      <c r="BQ67" s="23"/>
      <c r="BR67" s="144">
        <f t="shared" ref="BR67" si="462">(BS66-BR66)-0.5</f>
        <v>7.5599999999999987</v>
      </c>
      <c r="BS67" s="23"/>
      <c r="BT67" s="23">
        <f t="shared" ref="BT67" si="463">(BU66-BT66)-0.5</f>
        <v>7.5599999999999987</v>
      </c>
      <c r="BU67" s="143"/>
      <c r="BV67" s="94">
        <f t="shared" ref="BV67" si="464">(BW66-BV66)-0.5</f>
        <v>7.5599999999999987</v>
      </c>
      <c r="BW67" s="23"/>
      <c r="BX67" s="23"/>
      <c r="BY67" s="23"/>
      <c r="BZ67" s="23"/>
      <c r="CA67" s="23"/>
      <c r="CB67" s="376">
        <f>SUM(BN67:CA67)</f>
        <v>37.799999999999997</v>
      </c>
      <c r="CC67" s="377"/>
      <c r="CD67" s="378">
        <f>SUM(BL67+AV67+AF67)+F67+H67+J67+L67+N67+BN67+BP67+BR67+BT67</f>
        <v>166.32</v>
      </c>
      <c r="CE67" s="376"/>
    </row>
    <row r="68" spans="1:83" s="90" customFormat="1">
      <c r="A68" s="46" t="s">
        <v>8</v>
      </c>
      <c r="B68" s="151"/>
      <c r="C68" s="151"/>
      <c r="D68" s="151"/>
      <c r="E68" s="38"/>
      <c r="F68" s="374" t="s">
        <v>21</v>
      </c>
      <c r="G68" s="375"/>
      <c r="H68" s="18"/>
      <c r="I68" s="18"/>
      <c r="J68" s="18"/>
      <c r="K68" s="18"/>
      <c r="L68" s="18">
        <v>8</v>
      </c>
      <c r="M68" s="18">
        <v>15.06</v>
      </c>
      <c r="N68" s="18">
        <v>8</v>
      </c>
      <c r="O68" s="18">
        <v>15.06</v>
      </c>
      <c r="P68" s="376"/>
      <c r="Q68" s="377"/>
      <c r="R68" s="18"/>
      <c r="S68" s="18"/>
      <c r="T68" s="18">
        <v>8</v>
      </c>
      <c r="U68" s="18">
        <v>15.06</v>
      </c>
      <c r="V68" s="18"/>
      <c r="W68" s="18"/>
      <c r="X68" s="18"/>
      <c r="Y68" s="18"/>
      <c r="Z68" s="18">
        <v>8</v>
      </c>
      <c r="AA68" s="18">
        <v>15.06</v>
      </c>
      <c r="AB68" s="397" t="s">
        <v>21</v>
      </c>
      <c r="AC68" s="375"/>
      <c r="AD68" s="18"/>
      <c r="AE68" s="18"/>
      <c r="AF68" s="376"/>
      <c r="AG68" s="376"/>
      <c r="AH68" s="27"/>
      <c r="AI68" s="27"/>
      <c r="AJ68" s="27"/>
      <c r="AK68" s="27"/>
      <c r="AL68" s="28"/>
      <c r="AM68" s="28"/>
      <c r="AN68" s="18"/>
      <c r="AO68" s="18"/>
      <c r="AP68" s="18"/>
      <c r="AQ68" s="18"/>
      <c r="AR68" s="18">
        <v>8</v>
      </c>
      <c r="AS68" s="18">
        <v>15.06</v>
      </c>
      <c r="AT68" s="18">
        <v>8</v>
      </c>
      <c r="AU68" s="18">
        <v>15.06</v>
      </c>
      <c r="AV68" s="376"/>
      <c r="AW68" s="376"/>
      <c r="AX68" s="18"/>
      <c r="AY68" s="18"/>
      <c r="AZ68" s="18">
        <v>8</v>
      </c>
      <c r="BA68" s="18">
        <v>15.06</v>
      </c>
      <c r="BB68" s="18"/>
      <c r="BC68" s="18"/>
      <c r="BD68" s="18"/>
      <c r="BE68" s="18"/>
      <c r="BF68" s="18">
        <v>8</v>
      </c>
      <c r="BG68" s="18">
        <v>15.06</v>
      </c>
      <c r="BH68" s="29"/>
      <c r="BI68" s="29"/>
      <c r="BJ68" s="23"/>
      <c r="BK68" s="23"/>
      <c r="BL68" s="378"/>
      <c r="BM68" s="376"/>
      <c r="BN68" s="151"/>
      <c r="BO68" s="151"/>
      <c r="BP68" s="151"/>
      <c r="BQ68" s="151"/>
      <c r="BR68" s="151"/>
      <c r="BS68" s="151"/>
      <c r="BT68" s="18"/>
      <c r="BU68" s="68"/>
      <c r="BV68" s="63"/>
      <c r="BW68" s="18"/>
      <c r="BX68" s="18">
        <v>8</v>
      </c>
      <c r="BY68" s="18">
        <v>15.06</v>
      </c>
      <c r="BZ68" s="18">
        <v>8</v>
      </c>
      <c r="CA68" s="18">
        <v>15.06</v>
      </c>
      <c r="CB68" s="376"/>
      <c r="CC68" s="377"/>
      <c r="CD68" s="378"/>
      <c r="CE68" s="376"/>
    </row>
    <row r="69" spans="1:83" ht="16" thickBot="1">
      <c r="A69" s="56"/>
      <c r="B69" s="61"/>
      <c r="C69" s="61"/>
      <c r="D69" s="61"/>
      <c r="E69" s="58"/>
      <c r="F69" s="65">
        <v>7.6</v>
      </c>
      <c r="G69" s="66"/>
      <c r="H69" s="43"/>
      <c r="I69" s="43"/>
      <c r="J69" s="43"/>
      <c r="K69" s="43"/>
      <c r="L69" s="43">
        <f t="shared" ref="L69" si="465">(M68-L68)-0.5</f>
        <v>6.5600000000000005</v>
      </c>
      <c r="M69" s="43"/>
      <c r="N69" s="43">
        <f t="shared" ref="N69" si="466">(O68-N68)-0.5</f>
        <v>6.5600000000000005</v>
      </c>
      <c r="O69" s="43"/>
      <c r="P69" s="406">
        <f>SUM(B69:O69)</f>
        <v>20.72</v>
      </c>
      <c r="Q69" s="407"/>
      <c r="R69" s="43"/>
      <c r="S69" s="43"/>
      <c r="T69" s="43">
        <f t="shared" ref="T69" si="467">(U68-T68)-0.5</f>
        <v>6.5600000000000005</v>
      </c>
      <c r="U69" s="43"/>
      <c r="V69" s="43"/>
      <c r="W69" s="43"/>
      <c r="X69" s="43"/>
      <c r="Y69" s="43"/>
      <c r="Z69" s="43">
        <f t="shared" ref="Z69" si="468">(AA68-Z68)-0.5</f>
        <v>6.5600000000000005</v>
      </c>
      <c r="AA69" s="43"/>
      <c r="AB69" s="176">
        <v>7.6</v>
      </c>
      <c r="AC69" s="20"/>
      <c r="AD69" s="43"/>
      <c r="AE69" s="43"/>
      <c r="AF69" s="406">
        <f>SUM(R69:AE69)</f>
        <v>20.72</v>
      </c>
      <c r="AG69" s="406"/>
      <c r="AH69" s="62"/>
      <c r="AI69" s="62"/>
      <c r="AJ69" s="62"/>
      <c r="AK69" s="62"/>
      <c r="AL69" s="62"/>
      <c r="AM69" s="62"/>
      <c r="AN69" s="43"/>
      <c r="AO69" s="43"/>
      <c r="AP69" s="43"/>
      <c r="AQ69" s="43"/>
      <c r="AR69" s="43">
        <f t="shared" ref="AR69" si="469">(AS68-AR68)-0.5</f>
        <v>6.5600000000000005</v>
      </c>
      <c r="AS69" s="43"/>
      <c r="AT69" s="43">
        <f t="shared" ref="AT69" si="470">(AU68-AT68)-0.5</f>
        <v>6.5600000000000005</v>
      </c>
      <c r="AU69" s="43"/>
      <c r="AV69" s="406">
        <f>SUM(AH69:AU69)</f>
        <v>13.120000000000001</v>
      </c>
      <c r="AW69" s="406"/>
      <c r="AX69" s="43"/>
      <c r="AY69" s="43"/>
      <c r="AZ69" s="43">
        <f t="shared" ref="AZ69" si="471">(BA68-AZ68)-0.5</f>
        <v>6.5600000000000005</v>
      </c>
      <c r="BA69" s="43"/>
      <c r="BB69" s="43"/>
      <c r="BC69" s="43"/>
      <c r="BD69" s="43"/>
      <c r="BE69" s="43"/>
      <c r="BF69" s="43">
        <f t="shared" ref="BF69" si="472">(BG68-BF68)-0.5</f>
        <v>6.5600000000000005</v>
      </c>
      <c r="BG69" s="43"/>
      <c r="BH69" s="60"/>
      <c r="BI69" s="61"/>
      <c r="BJ69" s="61"/>
      <c r="BK69" s="61"/>
      <c r="BL69" s="422">
        <f>SUM(AX69:BK69)</f>
        <v>13.120000000000001</v>
      </c>
      <c r="BM69" s="406"/>
      <c r="BN69" s="61"/>
      <c r="BO69" s="61"/>
      <c r="BP69" s="61"/>
      <c r="BQ69" s="61"/>
      <c r="BR69" s="61"/>
      <c r="BS69" s="61"/>
      <c r="BT69" s="43"/>
      <c r="BU69" s="69"/>
      <c r="BV69" s="64"/>
      <c r="BW69" s="43"/>
      <c r="BX69" s="43">
        <f t="shared" ref="BX69" si="473">(BY68-BX68)-0.5</f>
        <v>6.5600000000000005</v>
      </c>
      <c r="BY69" s="43"/>
      <c r="BZ69" s="43">
        <f t="shared" ref="BZ69" si="474">(CA68-BZ68)-0.5</f>
        <v>6.5600000000000005</v>
      </c>
      <c r="CA69" s="43"/>
      <c r="CB69" s="406">
        <f>SUM(BN69:CA69)</f>
        <v>13.120000000000001</v>
      </c>
      <c r="CC69" s="407"/>
      <c r="CD69" s="378">
        <f>SUM(BL69+AV69+AF69)+F69+H69+J69+L69+N69+BN69+BP69+BR69+BT69</f>
        <v>67.680000000000007</v>
      </c>
      <c r="CE69" s="376"/>
    </row>
    <row r="70" spans="1:83">
      <c r="A70" s="2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2"/>
      <c r="Q70" s="31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2"/>
      <c r="AG70" s="31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2"/>
      <c r="AW70" s="31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2"/>
      <c r="BM70" s="31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2"/>
      <c r="CC70" s="31"/>
      <c r="CD70" s="30"/>
      <c r="CE70" s="30"/>
    </row>
    <row r="71" spans="1:83" ht="15" customHeight="1">
      <c r="A71" s="145" t="s">
        <v>75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402">
        <f>SUM(P5:Q70)</f>
        <v>910.02</v>
      </c>
      <c r="Q71" s="403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402">
        <f>SUM(AF5:AG70)</f>
        <v>980.09</v>
      </c>
      <c r="AG71" s="403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402">
        <f>SUM(AV5:AW70)</f>
        <v>827.61999999999978</v>
      </c>
      <c r="AW71" s="403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402">
        <f>SUM(BL5:BM70)</f>
        <v>891.86999999999989</v>
      </c>
      <c r="BM71" s="421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402">
        <f>SUM(CB5:CC70)</f>
        <v>844.42</v>
      </c>
      <c r="CC71" s="403"/>
      <c r="CD71" s="404">
        <f>SUM(CD5:CE70)</f>
        <v>3846.44</v>
      </c>
      <c r="CE71" s="405"/>
    </row>
    <row r="72" spans="1:83">
      <c r="A72" s="2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2"/>
      <c r="Q72" s="31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2"/>
      <c r="AG72" s="31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2"/>
      <c r="AW72" s="31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2"/>
      <c r="BM72" s="31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2"/>
      <c r="CC72" s="31"/>
      <c r="CD72" s="30"/>
      <c r="CE72" s="30"/>
    </row>
    <row r="73" spans="1:83" ht="15" customHeight="1">
      <c r="A73" s="146" t="s">
        <v>76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400"/>
      <c r="Q73" s="401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400"/>
      <c r="AG73" s="401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400"/>
      <c r="AW73" s="401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400"/>
      <c r="BM73" s="401"/>
      <c r="BN73" s="30"/>
      <c r="BO73" s="30"/>
      <c r="BP73" s="30"/>
      <c r="BQ73" s="30"/>
      <c r="BR73" s="30"/>
      <c r="BS73" s="30"/>
      <c r="BT73" s="30"/>
      <c r="BU73" s="30"/>
      <c r="BV73" s="30"/>
      <c r="BW73" s="30"/>
      <c r="BX73" s="30"/>
      <c r="BY73" s="30"/>
      <c r="BZ73" s="30"/>
      <c r="CA73" s="30"/>
      <c r="CB73" s="400"/>
      <c r="CC73" s="401"/>
      <c r="CD73" s="408">
        <v>334.4</v>
      </c>
      <c r="CE73" s="408"/>
    </row>
    <row r="74" spans="1:83">
      <c r="A74" s="2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3"/>
      <c r="Q74" s="34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3"/>
      <c r="AG74" s="34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3"/>
      <c r="AW74" s="34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3"/>
      <c r="BM74" s="34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3"/>
      <c r="CC74" s="34"/>
      <c r="CD74" s="30"/>
      <c r="CE74" s="30"/>
    </row>
    <row r="75" spans="1:83" ht="16">
      <c r="A75" s="35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0"/>
      <c r="BJ75" s="30"/>
      <c r="BK75" s="30"/>
      <c r="BL75" s="30"/>
      <c r="BM75" s="30"/>
      <c r="BN75" s="30"/>
      <c r="BO75" s="30"/>
      <c r="BP75" s="30"/>
      <c r="BQ75" s="30"/>
      <c r="BR75" s="30"/>
      <c r="BS75" s="30"/>
      <c r="BT75" s="30"/>
      <c r="BU75" s="30"/>
      <c r="BV75" s="30"/>
      <c r="BW75" s="30"/>
      <c r="BX75" s="30"/>
      <c r="BY75" s="30"/>
      <c r="BZ75" s="30"/>
      <c r="CA75" s="30"/>
      <c r="CB75" s="30"/>
      <c r="CC75" s="30"/>
      <c r="CD75" s="409">
        <f>SUM(CD71:CE73)</f>
        <v>4180.84</v>
      </c>
      <c r="CE75" s="410"/>
    </row>
  </sheetData>
  <mergeCells count="449">
    <mergeCell ref="AB57:AC57"/>
    <mergeCell ref="AB61:AC61"/>
    <mergeCell ref="AB68:AC68"/>
    <mergeCell ref="AB25:AC25"/>
    <mergeCell ref="AB31:AC31"/>
    <mergeCell ref="AB43:AC43"/>
    <mergeCell ref="AB50:AC50"/>
    <mergeCell ref="AB54:AC54"/>
    <mergeCell ref="AB7:AC7"/>
    <mergeCell ref="AB9:AC9"/>
    <mergeCell ref="AB11:AC11"/>
    <mergeCell ref="AB13:AC13"/>
    <mergeCell ref="AB21:AC21"/>
    <mergeCell ref="AB23:AC23"/>
    <mergeCell ref="CB49:CC49"/>
    <mergeCell ref="CB50:CC50"/>
    <mergeCell ref="CB67:CC67"/>
    <mergeCell ref="CB68:CC68"/>
    <mergeCell ref="CB69:CC69"/>
    <mergeCell ref="CB71:CC71"/>
    <mergeCell ref="CB73:CC73"/>
    <mergeCell ref="CB60:CC60"/>
    <mergeCell ref="CB61:CC61"/>
    <mergeCell ref="CB62:CC62"/>
    <mergeCell ref="CB63:CC63"/>
    <mergeCell ref="CB64:CC64"/>
    <mergeCell ref="CB66:CC66"/>
    <mergeCell ref="CB17:CC17"/>
    <mergeCell ref="CB6:CC6"/>
    <mergeCell ref="CB7:CC7"/>
    <mergeCell ref="CB8:CC8"/>
    <mergeCell ref="CB9:CC9"/>
    <mergeCell ref="CB10:CC10"/>
    <mergeCell ref="CB11:CC11"/>
    <mergeCell ref="CB25:CC25"/>
    <mergeCell ref="CB26:CC26"/>
    <mergeCell ref="CB19:CC19"/>
    <mergeCell ref="CB20:CC20"/>
    <mergeCell ref="CB21:CC21"/>
    <mergeCell ref="CB22:CC22"/>
    <mergeCell ref="CB23:CC23"/>
    <mergeCell ref="BR3:BS3"/>
    <mergeCell ref="BT3:BU3"/>
    <mergeCell ref="BV3:BW3"/>
    <mergeCell ref="BX3:BY3"/>
    <mergeCell ref="BZ3:CA3"/>
    <mergeCell ref="CB3:CC4"/>
    <mergeCell ref="BT4:BU4"/>
    <mergeCell ref="BL71:BM71"/>
    <mergeCell ref="AF73:AG73"/>
    <mergeCell ref="AV73:AW73"/>
    <mergeCell ref="BL73:BM73"/>
    <mergeCell ref="BN3:BO3"/>
    <mergeCell ref="BP3:BQ3"/>
    <mergeCell ref="BN4:BO4"/>
    <mergeCell ref="AV67:AW67"/>
    <mergeCell ref="BL67:BM67"/>
    <mergeCell ref="AF68:AG68"/>
    <mergeCell ref="AV68:AW68"/>
    <mergeCell ref="BL68:BM68"/>
    <mergeCell ref="AF69:AG69"/>
    <mergeCell ref="AV69:AW69"/>
    <mergeCell ref="BL69:BM69"/>
    <mergeCell ref="BL63:BM63"/>
    <mergeCell ref="AF64:AG64"/>
    <mergeCell ref="AL3:AM3"/>
    <mergeCell ref="AN3:AO3"/>
    <mergeCell ref="AP3:AQ3"/>
    <mergeCell ref="BD4:BE4"/>
    <mergeCell ref="AF5:AG5"/>
    <mergeCell ref="AV5:AW5"/>
    <mergeCell ref="BL5:BM5"/>
    <mergeCell ref="AF6:AG6"/>
    <mergeCell ref="AV6:AW6"/>
    <mergeCell ref="BL6:BM6"/>
    <mergeCell ref="BD3:BE3"/>
    <mergeCell ref="BF3:BG3"/>
    <mergeCell ref="BH3:BI3"/>
    <mergeCell ref="BJ3:BK3"/>
    <mergeCell ref="BL3:BM4"/>
    <mergeCell ref="AZ3:BA3"/>
    <mergeCell ref="BB3:BC3"/>
    <mergeCell ref="CD75:CE75"/>
    <mergeCell ref="AR2:BG2"/>
    <mergeCell ref="R3:S3"/>
    <mergeCell ref="T3:U3"/>
    <mergeCell ref="V3:W3"/>
    <mergeCell ref="X3:Y3"/>
    <mergeCell ref="Z3:AA3"/>
    <mergeCell ref="AB3:AC3"/>
    <mergeCell ref="AD3:AE3"/>
    <mergeCell ref="CD64:CE64"/>
    <mergeCell ref="CD60:CE60"/>
    <mergeCell ref="CD55:CE55"/>
    <mergeCell ref="CD51:CE51"/>
    <mergeCell ref="CD46:CE46"/>
    <mergeCell ref="CD42:CE42"/>
    <mergeCell ref="CD37:CE37"/>
    <mergeCell ref="CD32:CE32"/>
    <mergeCell ref="CD28:CE28"/>
    <mergeCell ref="CD21:CE21"/>
    <mergeCell ref="CD9:CE9"/>
    <mergeCell ref="R4:S4"/>
    <mergeCell ref="X4:Y4"/>
    <mergeCell ref="AH4:AI4"/>
    <mergeCell ref="AN4:AO4"/>
    <mergeCell ref="P73:Q73"/>
    <mergeCell ref="CD69:CE69"/>
    <mergeCell ref="P71:Q71"/>
    <mergeCell ref="CD71:CE71"/>
    <mergeCell ref="AF71:AG71"/>
    <mergeCell ref="AV71:AW71"/>
    <mergeCell ref="P69:Q69"/>
    <mergeCell ref="CD67:CE67"/>
    <mergeCell ref="F68:G68"/>
    <mergeCell ref="P68:Q68"/>
    <mergeCell ref="CD68:CE68"/>
    <mergeCell ref="AF67:AG67"/>
    <mergeCell ref="P67:Q67"/>
    <mergeCell ref="CD73:CE73"/>
    <mergeCell ref="P66:Q66"/>
    <mergeCell ref="CD66:CE66"/>
    <mergeCell ref="P64:Q64"/>
    <mergeCell ref="CD62:CE62"/>
    <mergeCell ref="P63:Q63"/>
    <mergeCell ref="CD63:CE63"/>
    <mergeCell ref="AF63:AG63"/>
    <mergeCell ref="AV63:AW63"/>
    <mergeCell ref="P62:Q62"/>
    <mergeCell ref="AV64:AW64"/>
    <mergeCell ref="BL64:BM64"/>
    <mergeCell ref="AF66:AG66"/>
    <mergeCell ref="AV66:AW66"/>
    <mergeCell ref="BL66:BM66"/>
    <mergeCell ref="AF62:AG62"/>
    <mergeCell ref="AV62:AW62"/>
    <mergeCell ref="BL62:BM62"/>
    <mergeCell ref="P61:Q61"/>
    <mergeCell ref="CD61:CE61"/>
    <mergeCell ref="AF60:AG60"/>
    <mergeCell ref="AV60:AW60"/>
    <mergeCell ref="P60:Q60"/>
    <mergeCell ref="CD58:CE58"/>
    <mergeCell ref="P59:Q59"/>
    <mergeCell ref="CD59:CE59"/>
    <mergeCell ref="CB58:CC58"/>
    <mergeCell ref="CB59:CC59"/>
    <mergeCell ref="P58:Q58"/>
    <mergeCell ref="AF58:AG58"/>
    <mergeCell ref="AV58:AW58"/>
    <mergeCell ref="BL58:BM58"/>
    <mergeCell ref="AF59:AG59"/>
    <mergeCell ref="AV59:AW59"/>
    <mergeCell ref="BL59:BM59"/>
    <mergeCell ref="BL60:BM60"/>
    <mergeCell ref="AF61:AG61"/>
    <mergeCell ref="AV61:AW61"/>
    <mergeCell ref="BL61:BM61"/>
    <mergeCell ref="F57:G57"/>
    <mergeCell ref="P57:Q57"/>
    <mergeCell ref="CD57:CE57"/>
    <mergeCell ref="AF57:AG57"/>
    <mergeCell ref="P55:Q55"/>
    <mergeCell ref="CD53:CE53"/>
    <mergeCell ref="P54:Q54"/>
    <mergeCell ref="CD54:CE54"/>
    <mergeCell ref="AF53:AG53"/>
    <mergeCell ref="AV53:AW53"/>
    <mergeCell ref="P53:Q53"/>
    <mergeCell ref="AV57:AW57"/>
    <mergeCell ref="BL57:BM57"/>
    <mergeCell ref="BL53:BM53"/>
    <mergeCell ref="AF54:AG54"/>
    <mergeCell ref="AV54:AW54"/>
    <mergeCell ref="BL54:BM54"/>
    <mergeCell ref="AF55:AG55"/>
    <mergeCell ref="AV55:AW55"/>
    <mergeCell ref="BL55:BM55"/>
    <mergeCell ref="CB53:CC53"/>
    <mergeCell ref="CB54:CC54"/>
    <mergeCell ref="CB55:CC55"/>
    <mergeCell ref="CB57:CC57"/>
    <mergeCell ref="F52:G52"/>
    <mergeCell ref="P52:Q52"/>
    <mergeCell ref="CD52:CE52"/>
    <mergeCell ref="CB51:CC51"/>
    <mergeCell ref="P51:Q51"/>
    <mergeCell ref="CD49:CE49"/>
    <mergeCell ref="F50:G50"/>
    <mergeCell ref="P50:Q50"/>
    <mergeCell ref="CD50:CE50"/>
    <mergeCell ref="AF50:AG50"/>
    <mergeCell ref="P49:Q49"/>
    <mergeCell ref="AL52:AM52"/>
    <mergeCell ref="AV50:AW50"/>
    <mergeCell ref="BL50:BM50"/>
    <mergeCell ref="AF51:AG51"/>
    <mergeCell ref="AV51:AW51"/>
    <mergeCell ref="BL51:BM51"/>
    <mergeCell ref="AF52:AG52"/>
    <mergeCell ref="AV52:AW52"/>
    <mergeCell ref="BL52:BM52"/>
    <mergeCell ref="AF49:AG49"/>
    <mergeCell ref="AV49:AW49"/>
    <mergeCell ref="BL49:BM49"/>
    <mergeCell ref="CB52:CC52"/>
    <mergeCell ref="F48:G48"/>
    <mergeCell ref="P48:Q48"/>
    <mergeCell ref="CD48:CE48"/>
    <mergeCell ref="AF46:AG46"/>
    <mergeCell ref="P46:Q46"/>
    <mergeCell ref="CD44:CE44"/>
    <mergeCell ref="P45:Q45"/>
    <mergeCell ref="CD45:CE45"/>
    <mergeCell ref="P44:Q44"/>
    <mergeCell ref="AF44:AG44"/>
    <mergeCell ref="AV44:AW44"/>
    <mergeCell ref="BL44:BM44"/>
    <mergeCell ref="AF45:AG45"/>
    <mergeCell ref="AV45:AW45"/>
    <mergeCell ref="BL45:BM45"/>
    <mergeCell ref="AV46:AW46"/>
    <mergeCell ref="BL46:BM46"/>
    <mergeCell ref="AF48:AG48"/>
    <mergeCell ref="AV48:AW48"/>
    <mergeCell ref="BL48:BM48"/>
    <mergeCell ref="CB44:CC44"/>
    <mergeCell ref="CB45:CC45"/>
    <mergeCell ref="CB46:CC46"/>
    <mergeCell ref="CB48:CC48"/>
    <mergeCell ref="P43:Q43"/>
    <mergeCell ref="CD43:CE43"/>
    <mergeCell ref="AF43:AG43"/>
    <mergeCell ref="AV43:AW43"/>
    <mergeCell ref="P42:Q42"/>
    <mergeCell ref="CD39:CE39"/>
    <mergeCell ref="P41:Q41"/>
    <mergeCell ref="CD41:CE41"/>
    <mergeCell ref="AF39:AG39"/>
    <mergeCell ref="AV39:AW39"/>
    <mergeCell ref="P39:Q39"/>
    <mergeCell ref="BL43:BM43"/>
    <mergeCell ref="BL39:BM39"/>
    <mergeCell ref="AF41:AG41"/>
    <mergeCell ref="AV41:AW41"/>
    <mergeCell ref="BL41:BM41"/>
    <mergeCell ref="AF42:AG42"/>
    <mergeCell ref="AV42:AW42"/>
    <mergeCell ref="BL42:BM42"/>
    <mergeCell ref="CB39:CC39"/>
    <mergeCell ref="CB41:CC41"/>
    <mergeCell ref="CB42:CC42"/>
    <mergeCell ref="CB43:CC43"/>
    <mergeCell ref="P38:Q38"/>
    <mergeCell ref="CD38:CE38"/>
    <mergeCell ref="P37:Q37"/>
    <mergeCell ref="CD35:CE35"/>
    <mergeCell ref="P36:Q36"/>
    <mergeCell ref="CD36:CE36"/>
    <mergeCell ref="AF36:AG36"/>
    <mergeCell ref="AV36:AW36"/>
    <mergeCell ref="P35:Q35"/>
    <mergeCell ref="BL36:BM36"/>
    <mergeCell ref="AF37:AG37"/>
    <mergeCell ref="AV37:AW37"/>
    <mergeCell ref="BL37:BM37"/>
    <mergeCell ref="AF38:AG38"/>
    <mergeCell ref="AV38:AW38"/>
    <mergeCell ref="BL38:BM38"/>
    <mergeCell ref="AF35:AG35"/>
    <mergeCell ref="AV35:AW35"/>
    <mergeCell ref="BL35:BM35"/>
    <mergeCell ref="CB35:CC35"/>
    <mergeCell ref="CB36:CC36"/>
    <mergeCell ref="CB37:CC37"/>
    <mergeCell ref="CB38:CC38"/>
    <mergeCell ref="P34:Q34"/>
    <mergeCell ref="CD34:CE34"/>
    <mergeCell ref="AF32:AG32"/>
    <mergeCell ref="AV32:AW32"/>
    <mergeCell ref="P32:Q32"/>
    <mergeCell ref="CD30:CE30"/>
    <mergeCell ref="P31:Q31"/>
    <mergeCell ref="CD31:CE31"/>
    <mergeCell ref="CB30:CC30"/>
    <mergeCell ref="CB31:CC31"/>
    <mergeCell ref="P30:Q30"/>
    <mergeCell ref="AF30:AG30"/>
    <mergeCell ref="AV30:AW30"/>
    <mergeCell ref="BL30:BM30"/>
    <mergeCell ref="AF31:AG31"/>
    <mergeCell ref="AV31:AW31"/>
    <mergeCell ref="BL31:BM31"/>
    <mergeCell ref="BL32:BM32"/>
    <mergeCell ref="AF34:AG34"/>
    <mergeCell ref="AV34:AW34"/>
    <mergeCell ref="BL34:BM34"/>
    <mergeCell ref="CB32:CC32"/>
    <mergeCell ref="CB34:CC34"/>
    <mergeCell ref="P29:Q29"/>
    <mergeCell ref="CD29:CE29"/>
    <mergeCell ref="AF29:AG29"/>
    <mergeCell ref="AV29:AW29"/>
    <mergeCell ref="P28:Q28"/>
    <mergeCell ref="CD26:CE26"/>
    <mergeCell ref="F27:G27"/>
    <mergeCell ref="P27:Q27"/>
    <mergeCell ref="CD27:CE27"/>
    <mergeCell ref="AF26:AG26"/>
    <mergeCell ref="P26:Q26"/>
    <mergeCell ref="BL29:BM29"/>
    <mergeCell ref="AV26:AW26"/>
    <mergeCell ref="BL26:BM26"/>
    <mergeCell ref="AF27:AG27"/>
    <mergeCell ref="AV27:AW27"/>
    <mergeCell ref="BL27:BM27"/>
    <mergeCell ref="AF28:AG28"/>
    <mergeCell ref="AV28:AW28"/>
    <mergeCell ref="BL28:BM28"/>
    <mergeCell ref="CB27:CC27"/>
    <mergeCell ref="CB28:CC28"/>
    <mergeCell ref="CB29:CC29"/>
    <mergeCell ref="F25:G25"/>
    <mergeCell ref="P25:Q25"/>
    <mergeCell ref="CD25:CE25"/>
    <mergeCell ref="AF25:AG25"/>
    <mergeCell ref="AV25:AW25"/>
    <mergeCell ref="BL25:BM25"/>
    <mergeCell ref="P23:Q23"/>
    <mergeCell ref="CD23:CE23"/>
    <mergeCell ref="P24:Q24"/>
    <mergeCell ref="CD24:CE24"/>
    <mergeCell ref="CB24:CC24"/>
    <mergeCell ref="AF23:AG23"/>
    <mergeCell ref="AV23:AW23"/>
    <mergeCell ref="BL23:BM23"/>
    <mergeCell ref="AF24:AG24"/>
    <mergeCell ref="AV24:AW24"/>
    <mergeCell ref="BL24:BM24"/>
    <mergeCell ref="P22:Q22"/>
    <mergeCell ref="CD22:CE22"/>
    <mergeCell ref="AF22:AG22"/>
    <mergeCell ref="AV22:AW22"/>
    <mergeCell ref="P21:Q21"/>
    <mergeCell ref="P19:Q19"/>
    <mergeCell ref="CD19:CE19"/>
    <mergeCell ref="P20:Q20"/>
    <mergeCell ref="CD20:CE20"/>
    <mergeCell ref="AF19:AG19"/>
    <mergeCell ref="BL22:BM22"/>
    <mergeCell ref="AV19:AW19"/>
    <mergeCell ref="BL19:BM19"/>
    <mergeCell ref="AF20:AG20"/>
    <mergeCell ref="AV20:AW20"/>
    <mergeCell ref="BL20:BM20"/>
    <mergeCell ref="AF21:AG21"/>
    <mergeCell ref="AV21:AW21"/>
    <mergeCell ref="BL21:BM21"/>
    <mergeCell ref="F19:G19"/>
    <mergeCell ref="P17:Q17"/>
    <mergeCell ref="CD17:CE17"/>
    <mergeCell ref="P18:Q18"/>
    <mergeCell ref="CD18:CE18"/>
    <mergeCell ref="CB18:CC18"/>
    <mergeCell ref="CD15:CE15"/>
    <mergeCell ref="P16:Q16"/>
    <mergeCell ref="CD16:CE16"/>
    <mergeCell ref="AF16:AG16"/>
    <mergeCell ref="AV16:AW16"/>
    <mergeCell ref="P15:Q15"/>
    <mergeCell ref="BL16:BM16"/>
    <mergeCell ref="AF17:AG17"/>
    <mergeCell ref="AV17:AW17"/>
    <mergeCell ref="BL17:BM17"/>
    <mergeCell ref="AF18:AG18"/>
    <mergeCell ref="AV18:AW18"/>
    <mergeCell ref="BL18:BM18"/>
    <mergeCell ref="AF15:AG15"/>
    <mergeCell ref="AV15:AW15"/>
    <mergeCell ref="BL15:BM15"/>
    <mergeCell ref="CB15:CC15"/>
    <mergeCell ref="CB16:CC16"/>
    <mergeCell ref="P13:Q13"/>
    <mergeCell ref="CD13:CE13"/>
    <mergeCell ref="P14:Q14"/>
    <mergeCell ref="CD14:CE14"/>
    <mergeCell ref="AF13:AG13"/>
    <mergeCell ref="F13:G13"/>
    <mergeCell ref="P11:Q11"/>
    <mergeCell ref="CD11:CE11"/>
    <mergeCell ref="P12:Q12"/>
    <mergeCell ref="CD12:CE12"/>
    <mergeCell ref="CB12:CC12"/>
    <mergeCell ref="AF11:AG11"/>
    <mergeCell ref="AV11:AW11"/>
    <mergeCell ref="BL11:BM11"/>
    <mergeCell ref="AF12:AG12"/>
    <mergeCell ref="AV12:AW12"/>
    <mergeCell ref="BL12:BM12"/>
    <mergeCell ref="AV13:AW13"/>
    <mergeCell ref="BL13:BM13"/>
    <mergeCell ref="AF14:AG14"/>
    <mergeCell ref="AV14:AW14"/>
    <mergeCell ref="BL14:BM14"/>
    <mergeCell ref="CB13:CC13"/>
    <mergeCell ref="CB14:CC14"/>
    <mergeCell ref="P10:Q10"/>
    <mergeCell ref="CD10:CE10"/>
    <mergeCell ref="AF10:AG10"/>
    <mergeCell ref="AV10:AW10"/>
    <mergeCell ref="P9:Q9"/>
    <mergeCell ref="CD7:CE7"/>
    <mergeCell ref="P8:Q8"/>
    <mergeCell ref="CD8:CE8"/>
    <mergeCell ref="AF7:AG7"/>
    <mergeCell ref="AV7:AW7"/>
    <mergeCell ref="P7:Q7"/>
    <mergeCell ref="BL10:BM10"/>
    <mergeCell ref="BL7:BM7"/>
    <mergeCell ref="AF8:AG8"/>
    <mergeCell ref="AV8:AW8"/>
    <mergeCell ref="BL8:BM8"/>
    <mergeCell ref="AF9:AG9"/>
    <mergeCell ref="AV9:AW9"/>
    <mergeCell ref="BL9:BM9"/>
    <mergeCell ref="P5:Q5"/>
    <mergeCell ref="CD5:CE5"/>
    <mergeCell ref="P6:Q6"/>
    <mergeCell ref="CD6:CE6"/>
    <mergeCell ref="CB5:CC5"/>
    <mergeCell ref="B4:C4"/>
    <mergeCell ref="H4:I4"/>
    <mergeCell ref="L3:M3"/>
    <mergeCell ref="N3:O3"/>
    <mergeCell ref="P3:Q4"/>
    <mergeCell ref="CD3:CE4"/>
    <mergeCell ref="B3:C3"/>
    <mergeCell ref="D3:E3"/>
    <mergeCell ref="F3:G3"/>
    <mergeCell ref="H3:I3"/>
    <mergeCell ref="J3:K3"/>
    <mergeCell ref="AX4:AY4"/>
    <mergeCell ref="AR3:AS3"/>
    <mergeCell ref="AT3:AU3"/>
    <mergeCell ref="AV3:AW4"/>
    <mergeCell ref="AX3:AY3"/>
    <mergeCell ref="AF3:AG4"/>
    <mergeCell ref="AH3:AI3"/>
    <mergeCell ref="AJ3:A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5"/>
  <sheetViews>
    <sheetView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D12" sqref="D12"/>
    </sheetView>
  </sheetViews>
  <sheetFormatPr baseColWidth="10" defaultColWidth="11" defaultRowHeight="15"/>
  <cols>
    <col min="1" max="1" width="29" style="2" customWidth="1"/>
    <col min="2" max="2" width="4.83203125" style="30" customWidth="1"/>
    <col min="3" max="3" width="5.5" style="30" customWidth="1"/>
    <col min="4" max="6" width="4.6640625" style="30" customWidth="1"/>
    <col min="7" max="7" width="4.83203125" style="30" customWidth="1"/>
    <col min="8" max="15" width="4.6640625" style="30" customWidth="1"/>
    <col min="16" max="16384" width="11" style="30"/>
  </cols>
  <sheetData>
    <row r="1" spans="1:15" s="2" customFormat="1" ht="15" customHeight="1">
      <c r="A1" s="78">
        <v>43040</v>
      </c>
      <c r="B1" s="373">
        <v>43038</v>
      </c>
      <c r="C1" s="368"/>
      <c r="D1" s="368">
        <v>43039</v>
      </c>
      <c r="E1" s="369"/>
      <c r="F1" s="387">
        <v>43040</v>
      </c>
      <c r="G1" s="388"/>
      <c r="H1" s="368">
        <v>43041</v>
      </c>
      <c r="I1" s="368"/>
      <c r="J1" s="368">
        <v>43042</v>
      </c>
      <c r="K1" s="368"/>
      <c r="L1" s="368">
        <v>43043</v>
      </c>
      <c r="M1" s="368"/>
      <c r="N1" s="368">
        <v>43044</v>
      </c>
      <c r="O1" s="369"/>
    </row>
    <row r="2" spans="1:15" s="11" customFormat="1" ht="16">
      <c r="A2" s="85" t="s">
        <v>77</v>
      </c>
      <c r="B2" s="370" t="s">
        <v>0</v>
      </c>
      <c r="C2" s="371"/>
      <c r="D2" s="74" t="s">
        <v>1</v>
      </c>
      <c r="E2" s="75"/>
      <c r="F2" s="76" t="s">
        <v>2</v>
      </c>
      <c r="G2" s="77"/>
      <c r="H2" s="372" t="s">
        <v>9</v>
      </c>
      <c r="I2" s="371"/>
      <c r="J2" s="77" t="s">
        <v>10</v>
      </c>
      <c r="K2" s="77"/>
      <c r="L2" s="74" t="s">
        <v>11</v>
      </c>
      <c r="M2" s="77"/>
      <c r="N2" s="77" t="s">
        <v>12</v>
      </c>
      <c r="O2" s="75"/>
    </row>
    <row r="3" spans="1:15">
      <c r="A3" s="79" t="s">
        <v>7</v>
      </c>
      <c r="B3" s="40"/>
      <c r="C3" s="26"/>
      <c r="D3" s="26"/>
      <c r="E3" s="41"/>
      <c r="F3" s="40"/>
      <c r="G3" s="26"/>
      <c r="H3" s="26"/>
      <c r="I3" s="26"/>
      <c r="J3" s="26"/>
      <c r="K3" s="26"/>
      <c r="L3" s="26"/>
      <c r="M3" s="26"/>
      <c r="N3" s="26"/>
      <c r="O3" s="41"/>
    </row>
    <row r="4" spans="1:15" s="21" customFormat="1">
      <c r="A4" s="80" t="s">
        <v>8</v>
      </c>
      <c r="B4" s="37"/>
      <c r="C4" s="151"/>
      <c r="D4" s="151"/>
      <c r="E4" s="38"/>
      <c r="F4" s="374" t="s">
        <v>21</v>
      </c>
      <c r="G4" s="375"/>
      <c r="H4" s="18"/>
      <c r="I4" s="18"/>
      <c r="J4" s="18"/>
      <c r="K4" s="18"/>
      <c r="L4" s="18">
        <v>8</v>
      </c>
      <c r="M4" s="18">
        <v>15.06</v>
      </c>
      <c r="N4" s="18">
        <v>8</v>
      </c>
      <c r="O4" s="42">
        <v>15.06</v>
      </c>
    </row>
    <row r="5" spans="1:15" ht="16" thickBot="1">
      <c r="A5" s="81" t="s">
        <v>78</v>
      </c>
      <c r="B5" s="57"/>
      <c r="C5" s="61"/>
      <c r="D5" s="61"/>
      <c r="E5" s="58"/>
      <c r="F5" s="65">
        <v>7.6</v>
      </c>
      <c r="G5" s="66"/>
      <c r="H5" s="43"/>
      <c r="I5" s="43"/>
      <c r="J5" s="43"/>
      <c r="K5" s="43"/>
      <c r="L5" s="43">
        <f t="shared" ref="L5" si="0">(M4-L4)-0.5</f>
        <v>6.5600000000000005</v>
      </c>
      <c r="M5" s="43"/>
      <c r="N5" s="43">
        <f t="shared" ref="N5" si="1">(O4-N4)-0.5</f>
        <v>6.5600000000000005</v>
      </c>
      <c r="O5" s="82"/>
    </row>
    <row r="6" spans="1:15">
      <c r="B6" s="373">
        <v>43045</v>
      </c>
      <c r="C6" s="368"/>
      <c r="D6" s="368">
        <v>43046</v>
      </c>
      <c r="E6" s="368"/>
      <c r="F6" s="368">
        <v>43047</v>
      </c>
      <c r="G6" s="368"/>
      <c r="H6" s="391">
        <v>43048</v>
      </c>
      <c r="I6" s="391"/>
      <c r="J6" s="391">
        <v>43049</v>
      </c>
      <c r="K6" s="391"/>
      <c r="L6" s="388">
        <v>43050</v>
      </c>
      <c r="M6" s="388"/>
      <c r="N6" s="391">
        <v>43051</v>
      </c>
      <c r="O6" s="424"/>
    </row>
    <row r="7" spans="1:15">
      <c r="B7" s="370" t="s">
        <v>0</v>
      </c>
      <c r="C7" s="371"/>
      <c r="D7" s="74" t="s">
        <v>1</v>
      </c>
      <c r="E7" s="77"/>
      <c r="F7" s="77" t="s">
        <v>2</v>
      </c>
      <c r="G7" s="77"/>
      <c r="H7" s="372" t="s">
        <v>3</v>
      </c>
      <c r="I7" s="371"/>
      <c r="J7" s="77" t="s">
        <v>4</v>
      </c>
      <c r="K7" s="77"/>
      <c r="L7" s="77" t="s">
        <v>5</v>
      </c>
      <c r="M7" s="77"/>
      <c r="N7" s="77" t="s">
        <v>6</v>
      </c>
      <c r="O7" s="75"/>
    </row>
    <row r="8" spans="1:15">
      <c r="B8" s="40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41"/>
    </row>
    <row r="9" spans="1:15">
      <c r="B9" s="63"/>
      <c r="C9" s="18"/>
      <c r="D9" s="18">
        <v>8</v>
      </c>
      <c r="E9" s="18">
        <v>15.06</v>
      </c>
      <c r="F9" s="18"/>
      <c r="G9" s="18"/>
      <c r="H9" s="18"/>
      <c r="I9" s="18"/>
      <c r="J9" s="18">
        <v>8</v>
      </c>
      <c r="K9" s="18">
        <v>15.06</v>
      </c>
      <c r="L9" s="397" t="s">
        <v>21</v>
      </c>
      <c r="M9" s="375"/>
      <c r="N9" s="18"/>
      <c r="O9" s="42"/>
    </row>
    <row r="10" spans="1:15" ht="16" thickBot="1">
      <c r="B10" s="64"/>
      <c r="C10" s="43"/>
      <c r="D10" s="43">
        <f t="shared" ref="D10" si="2">(E9-D9)-0.5</f>
        <v>6.5600000000000005</v>
      </c>
      <c r="E10" s="43"/>
      <c r="F10" s="43"/>
      <c r="G10" s="43"/>
      <c r="H10" s="43"/>
      <c r="I10" s="43"/>
      <c r="J10" s="43">
        <f t="shared" ref="J10" si="3">(K9-J9)-0.5</f>
        <v>6.5600000000000005</v>
      </c>
      <c r="K10" s="43"/>
      <c r="L10" s="176">
        <v>7.6</v>
      </c>
      <c r="M10" s="20"/>
      <c r="N10" s="43"/>
      <c r="O10" s="82"/>
    </row>
    <row r="11" spans="1:15">
      <c r="B11" s="425">
        <v>43052</v>
      </c>
      <c r="C11" s="391"/>
      <c r="D11" s="391">
        <v>43053</v>
      </c>
      <c r="E11" s="391"/>
      <c r="F11" s="391">
        <v>43054</v>
      </c>
      <c r="G11" s="391"/>
      <c r="H11" s="391">
        <v>43055</v>
      </c>
      <c r="I11" s="391"/>
      <c r="J11" s="391">
        <v>43056</v>
      </c>
      <c r="K11" s="391"/>
      <c r="L11" s="391">
        <v>43057</v>
      </c>
      <c r="M11" s="391"/>
      <c r="N11" s="391">
        <v>43058</v>
      </c>
      <c r="O11" s="424"/>
    </row>
    <row r="12" spans="1:15">
      <c r="B12" s="370" t="s">
        <v>0</v>
      </c>
      <c r="C12" s="371"/>
      <c r="D12" s="74" t="s">
        <v>1</v>
      </c>
      <c r="E12" s="77"/>
      <c r="F12" s="77" t="s">
        <v>2</v>
      </c>
      <c r="G12" s="77"/>
      <c r="H12" s="372" t="s">
        <v>3</v>
      </c>
      <c r="I12" s="371"/>
      <c r="J12" s="77" t="s">
        <v>4</v>
      </c>
      <c r="K12" s="77"/>
      <c r="L12" s="77" t="s">
        <v>5</v>
      </c>
      <c r="M12" s="77"/>
      <c r="N12" s="77" t="s">
        <v>6</v>
      </c>
      <c r="O12" s="75"/>
    </row>
    <row r="13" spans="1:15"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41"/>
    </row>
    <row r="14" spans="1:15">
      <c r="B14" s="83"/>
      <c r="C14" s="27"/>
      <c r="D14" s="27"/>
      <c r="E14" s="27"/>
      <c r="F14" s="28"/>
      <c r="G14" s="28"/>
      <c r="H14" s="18"/>
      <c r="I14" s="18"/>
      <c r="J14" s="18"/>
      <c r="K14" s="18"/>
      <c r="L14" s="29">
        <v>8</v>
      </c>
      <c r="M14" s="29">
        <v>15.06</v>
      </c>
      <c r="N14" s="29">
        <v>8</v>
      </c>
      <c r="O14" s="59">
        <v>15.06</v>
      </c>
    </row>
    <row r="15" spans="1:15" ht="16" thickBot="1">
      <c r="B15" s="84"/>
      <c r="C15" s="62"/>
      <c r="D15" s="62"/>
      <c r="E15" s="62"/>
      <c r="F15" s="62"/>
      <c r="G15" s="62"/>
      <c r="H15" s="43"/>
      <c r="I15" s="43"/>
      <c r="J15" s="43"/>
      <c r="K15" s="43"/>
      <c r="L15" s="43">
        <f t="shared" ref="L15" si="4">(M14-L14)-0.5</f>
        <v>6.5600000000000005</v>
      </c>
      <c r="M15" s="43"/>
      <c r="N15" s="43">
        <f t="shared" ref="N15" si="5">(O14-N14)-0.5</f>
        <v>6.5600000000000005</v>
      </c>
      <c r="O15" s="82"/>
    </row>
    <row r="16" spans="1:15">
      <c r="B16" s="373">
        <v>43059</v>
      </c>
      <c r="C16" s="368"/>
      <c r="D16" s="368">
        <v>43060</v>
      </c>
      <c r="E16" s="368"/>
      <c r="F16" s="368">
        <v>43061</v>
      </c>
      <c r="G16" s="368"/>
      <c r="H16" s="368">
        <v>43062</v>
      </c>
      <c r="I16" s="368"/>
      <c r="J16" s="368">
        <v>43063</v>
      </c>
      <c r="K16" s="368"/>
      <c r="L16" s="368">
        <v>43064</v>
      </c>
      <c r="M16" s="368"/>
      <c r="N16" s="368">
        <v>43065</v>
      </c>
      <c r="O16" s="369"/>
    </row>
    <row r="17" spans="2:15">
      <c r="B17" s="370" t="s">
        <v>0</v>
      </c>
      <c r="C17" s="371"/>
      <c r="D17" s="74" t="s">
        <v>1</v>
      </c>
      <c r="E17" s="77"/>
      <c r="F17" s="77" t="s">
        <v>2</v>
      </c>
      <c r="G17" s="77"/>
      <c r="H17" s="372" t="s">
        <v>3</v>
      </c>
      <c r="I17" s="371"/>
      <c r="J17" s="77" t="s">
        <v>4</v>
      </c>
      <c r="K17" s="77"/>
      <c r="L17" s="77" t="s">
        <v>5</v>
      </c>
      <c r="M17" s="77"/>
      <c r="N17" s="77" t="s">
        <v>6</v>
      </c>
      <c r="O17" s="75"/>
    </row>
    <row r="18" spans="2:15">
      <c r="B18" s="40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41"/>
    </row>
    <row r="19" spans="2:15">
      <c r="B19" s="63"/>
      <c r="C19" s="18"/>
      <c r="D19" s="29">
        <v>8</v>
      </c>
      <c r="E19" s="29">
        <v>15.06</v>
      </c>
      <c r="F19" s="18"/>
      <c r="G19" s="18"/>
      <c r="H19" s="18"/>
      <c r="I19" s="18"/>
      <c r="J19" s="29">
        <v>8</v>
      </c>
      <c r="K19" s="29">
        <v>15.06</v>
      </c>
      <c r="L19" s="29"/>
      <c r="M19" s="29"/>
      <c r="N19" s="23"/>
      <c r="O19" s="39"/>
    </row>
    <row r="20" spans="2:15" ht="16" thickBot="1">
      <c r="B20" s="64"/>
      <c r="C20" s="43"/>
      <c r="D20" s="43">
        <f t="shared" ref="D20" si="6">(E19-D19)-0.5</f>
        <v>6.5600000000000005</v>
      </c>
      <c r="E20" s="43"/>
      <c r="F20" s="43"/>
      <c r="G20" s="43"/>
      <c r="H20" s="43"/>
      <c r="I20" s="43"/>
      <c r="J20" s="43">
        <f t="shared" ref="J20" si="7">(K19-J19)-0.5</f>
        <v>6.5600000000000005</v>
      </c>
      <c r="K20" s="43"/>
      <c r="L20" s="60"/>
      <c r="M20" s="61"/>
      <c r="N20" s="61"/>
      <c r="O20" s="58"/>
    </row>
    <row r="21" spans="2:15">
      <c r="B21" s="373">
        <v>43066</v>
      </c>
      <c r="C21" s="368"/>
      <c r="D21" s="368">
        <v>43067</v>
      </c>
      <c r="E21" s="368"/>
      <c r="F21" s="368">
        <v>43068</v>
      </c>
      <c r="G21" s="368"/>
      <c r="H21" s="368">
        <v>43069</v>
      </c>
      <c r="I21" s="419"/>
      <c r="J21" s="373"/>
      <c r="K21" s="368"/>
      <c r="L21" s="368"/>
      <c r="M21" s="368"/>
      <c r="N21" s="368"/>
      <c r="O21" s="369"/>
    </row>
    <row r="22" spans="2:15">
      <c r="B22" s="370" t="s">
        <v>0</v>
      </c>
      <c r="C22" s="371"/>
      <c r="D22" s="74" t="s">
        <v>1</v>
      </c>
      <c r="E22" s="77"/>
      <c r="F22" s="175" t="s">
        <v>2</v>
      </c>
      <c r="G22" s="77"/>
      <c r="H22" s="372" t="s">
        <v>9</v>
      </c>
      <c r="I22" s="423"/>
      <c r="J22" s="76" t="s">
        <v>10</v>
      </c>
      <c r="K22" s="77"/>
      <c r="L22" s="74" t="s">
        <v>11</v>
      </c>
      <c r="M22" s="77"/>
      <c r="N22" s="77" t="s">
        <v>12</v>
      </c>
      <c r="O22" s="75"/>
    </row>
    <row r="23" spans="2:15">
      <c r="B23" s="40"/>
      <c r="C23" s="26"/>
      <c r="D23" s="26"/>
      <c r="E23" s="26"/>
      <c r="F23" s="36"/>
      <c r="G23" s="26"/>
      <c r="H23" s="26"/>
      <c r="I23" s="67"/>
      <c r="J23" s="40"/>
      <c r="K23" s="26"/>
      <c r="L23" s="26"/>
      <c r="M23" s="26"/>
      <c r="N23" s="26"/>
      <c r="O23" s="41"/>
    </row>
    <row r="24" spans="2:15">
      <c r="B24" s="37"/>
      <c r="C24" s="151"/>
      <c r="D24" s="151"/>
      <c r="E24" s="151"/>
      <c r="F24" s="151"/>
      <c r="G24" s="151"/>
      <c r="H24" s="18"/>
      <c r="I24" s="68"/>
      <c r="J24" s="63"/>
      <c r="K24" s="18"/>
      <c r="L24" s="18"/>
      <c r="M24" s="18"/>
      <c r="N24" s="18"/>
      <c r="O24" s="42"/>
    </row>
    <row r="25" spans="2:15" ht="16" thickBot="1">
      <c r="B25" s="57"/>
      <c r="C25" s="61"/>
      <c r="D25" s="61"/>
      <c r="E25" s="61"/>
      <c r="F25" s="61"/>
      <c r="G25" s="61"/>
      <c r="H25" s="43"/>
      <c r="I25" s="69"/>
      <c r="J25" s="64"/>
      <c r="K25" s="43"/>
      <c r="L25" s="43"/>
      <c r="M25" s="43"/>
      <c r="N25" s="43"/>
      <c r="O25" s="82"/>
    </row>
  </sheetData>
  <mergeCells count="47">
    <mergeCell ref="N1:O1"/>
    <mergeCell ref="B2:C2"/>
    <mergeCell ref="H2:I2"/>
    <mergeCell ref="B1:C1"/>
    <mergeCell ref="D1:E1"/>
    <mergeCell ref="F1:G1"/>
    <mergeCell ref="H1:I1"/>
    <mergeCell ref="J1:K1"/>
    <mergeCell ref="F11:G11"/>
    <mergeCell ref="F4:G4"/>
    <mergeCell ref="J6:K6"/>
    <mergeCell ref="L6:M6"/>
    <mergeCell ref="L1:M1"/>
    <mergeCell ref="N6:O6"/>
    <mergeCell ref="B7:C7"/>
    <mergeCell ref="H7:I7"/>
    <mergeCell ref="B12:C12"/>
    <mergeCell ref="H12:I12"/>
    <mergeCell ref="B6:C6"/>
    <mergeCell ref="D6:E6"/>
    <mergeCell ref="F6:G6"/>
    <mergeCell ref="H6:I6"/>
    <mergeCell ref="H11:I11"/>
    <mergeCell ref="J11:K11"/>
    <mergeCell ref="L11:M11"/>
    <mergeCell ref="N11:O11"/>
    <mergeCell ref="L9:M9"/>
    <mergeCell ref="B11:C11"/>
    <mergeCell ref="D11:E11"/>
    <mergeCell ref="L21:M21"/>
    <mergeCell ref="N21:O21"/>
    <mergeCell ref="J16:K16"/>
    <mergeCell ref="L16:M16"/>
    <mergeCell ref="N16:O16"/>
    <mergeCell ref="J21:K21"/>
    <mergeCell ref="B22:C22"/>
    <mergeCell ref="H22:I22"/>
    <mergeCell ref="B16:C16"/>
    <mergeCell ref="D16:E16"/>
    <mergeCell ref="F16:G16"/>
    <mergeCell ref="H16:I16"/>
    <mergeCell ref="B17:C17"/>
    <mergeCell ref="H17:I17"/>
    <mergeCell ref="B21:C21"/>
    <mergeCell ref="D21:E21"/>
    <mergeCell ref="F21:G21"/>
    <mergeCell ref="H21:I21"/>
  </mergeCells>
  <pageMargins left="0.7" right="0.7" top="0.75" bottom="0.75" header="0.3" footer="0.3"/>
  <pageSetup paperSize="9" scale="91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Z135"/>
  <sheetViews>
    <sheetView tabSelected="1" zoomScale="86" zoomScaleNormal="75" workbookViewId="0">
      <selection activeCell="J25" sqref="J25"/>
    </sheetView>
  </sheetViews>
  <sheetFormatPr baseColWidth="10" defaultColWidth="10.83203125" defaultRowHeight="15"/>
  <cols>
    <col min="1" max="1" width="32.83203125" style="2" customWidth="1"/>
    <col min="2" max="2" width="11" style="196" customWidth="1"/>
    <col min="3" max="16" width="6.83203125" style="30" customWidth="1"/>
    <col min="17" max="17" width="10.83203125" style="168" customWidth="1"/>
    <col min="18" max="31" width="6.83203125" style="30" customWidth="1"/>
    <col min="32" max="32" width="10.83203125" style="30" customWidth="1"/>
    <col min="33" max="46" width="6.83203125" style="30" customWidth="1"/>
    <col min="47" max="47" width="10.83203125" style="30" customWidth="1"/>
    <col min="48" max="61" width="6.83203125" style="30" customWidth="1"/>
    <col min="62" max="62" width="10.83203125" style="30" customWidth="1"/>
    <col min="63" max="76" width="6.83203125" style="30" customWidth="1"/>
    <col min="77" max="77" width="10.83203125" style="30" customWidth="1"/>
    <col min="78" max="91" width="6.83203125" style="30" customWidth="1"/>
    <col min="92" max="92" width="10.83203125" style="30" customWidth="1"/>
    <col min="93" max="93" width="4.6640625" style="30" customWidth="1"/>
    <col min="94" max="94" width="5.6640625" style="30" customWidth="1"/>
    <col min="95" max="95" width="13.83203125" style="30" customWidth="1"/>
    <col min="96" max="96" width="18.6640625" style="30" customWidth="1"/>
    <col min="97" max="97" width="11.5" style="30" customWidth="1"/>
    <col min="98" max="98" width="18.6640625" style="30" customWidth="1"/>
  </cols>
  <sheetData>
    <row r="1" spans="1:98" ht="15" customHeight="1">
      <c r="A1" s="162"/>
      <c r="C1" s="164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65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3"/>
      <c r="BE1" s="153"/>
      <c r="BF1" s="153"/>
      <c r="BG1" s="153"/>
      <c r="BH1" s="153"/>
      <c r="BI1" s="153"/>
      <c r="BJ1" s="153"/>
      <c r="BK1" s="153"/>
      <c r="BL1" s="153"/>
      <c r="BM1" s="153"/>
      <c r="BN1" s="153"/>
      <c r="BO1" s="153"/>
      <c r="BP1" s="153"/>
      <c r="BQ1" s="153"/>
      <c r="BR1" s="153"/>
      <c r="BS1" s="153"/>
      <c r="BT1" s="153"/>
      <c r="BU1" s="153"/>
      <c r="BV1" s="153"/>
      <c r="BW1" s="153"/>
      <c r="BX1" s="153"/>
      <c r="BY1" s="153"/>
      <c r="BZ1" s="153"/>
      <c r="CA1" s="153"/>
      <c r="CB1" s="153"/>
      <c r="CC1" s="153"/>
      <c r="CD1" s="153"/>
      <c r="CE1" s="153"/>
      <c r="CF1" s="153"/>
      <c r="CG1" s="153"/>
      <c r="CH1" s="153"/>
      <c r="CI1" s="153"/>
      <c r="CJ1" s="455"/>
      <c r="CK1" s="455"/>
      <c r="CL1" s="455"/>
      <c r="CM1" s="455"/>
      <c r="CN1" s="455"/>
      <c r="CO1" s="515">
        <v>3.4791666666666665</v>
      </c>
      <c r="CP1" s="516"/>
      <c r="CQ1" s="170">
        <f>CO1*24</f>
        <v>83.5</v>
      </c>
    </row>
    <row r="2" spans="1:98">
      <c r="A2" s="162"/>
      <c r="B2" s="289"/>
      <c r="C2" s="244"/>
      <c r="D2" s="244"/>
      <c r="E2" s="244"/>
      <c r="F2" s="244"/>
      <c r="G2" s="244"/>
      <c r="H2" s="244"/>
      <c r="I2" s="245"/>
      <c r="J2" s="245"/>
      <c r="K2" s="246"/>
      <c r="L2" s="246"/>
      <c r="M2" s="246"/>
      <c r="N2" s="246"/>
      <c r="O2" s="246"/>
      <c r="P2" s="246"/>
      <c r="Q2" s="165"/>
      <c r="R2" s="154"/>
      <c r="S2" s="11"/>
      <c r="T2" s="11"/>
      <c r="U2" s="11"/>
      <c r="V2" s="154"/>
      <c r="W2" s="11"/>
      <c r="X2" s="154"/>
      <c r="Y2" s="11"/>
      <c r="Z2" s="11"/>
      <c r="AA2" s="11"/>
      <c r="AB2" s="11"/>
      <c r="AC2" s="11"/>
      <c r="AD2" s="11"/>
      <c r="AE2" s="11"/>
      <c r="AF2" s="153"/>
      <c r="AU2" s="153"/>
      <c r="BF2" s="11"/>
      <c r="BG2" s="11"/>
      <c r="BH2" s="11"/>
      <c r="BI2" s="11"/>
      <c r="BJ2" s="153"/>
      <c r="BU2" s="11"/>
      <c r="BV2" s="11"/>
      <c r="BW2" s="11"/>
      <c r="BX2" s="11"/>
      <c r="BY2" s="153"/>
      <c r="CJ2" s="455" t="s">
        <v>89</v>
      </c>
      <c r="CK2" s="455"/>
      <c r="CL2" s="455"/>
      <c r="CM2" s="455"/>
      <c r="CN2" s="455"/>
      <c r="CO2" s="515">
        <v>6.9666666666666659</v>
      </c>
      <c r="CP2" s="516"/>
      <c r="CQ2" s="170">
        <f>CO2*24</f>
        <v>167.2</v>
      </c>
    </row>
    <row r="3" spans="1:98" ht="16" thickBot="1">
      <c r="A3" s="200"/>
      <c r="B3" s="289"/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165"/>
      <c r="R3" s="154"/>
      <c r="S3" s="11"/>
      <c r="T3" s="11"/>
      <c r="U3" s="11"/>
      <c r="V3" s="154"/>
      <c r="W3" s="11"/>
      <c r="X3" s="154"/>
      <c r="Y3" s="11"/>
      <c r="Z3" s="11"/>
      <c r="AA3" s="11"/>
      <c r="AB3" s="11"/>
      <c r="AC3" s="11"/>
      <c r="AD3" s="11"/>
      <c r="AE3" s="11"/>
      <c r="AF3" s="153"/>
      <c r="AG3" s="224"/>
      <c r="AH3" s="224"/>
      <c r="AI3" s="224"/>
      <c r="AJ3" s="224"/>
      <c r="AK3" s="224"/>
      <c r="AL3" s="224"/>
      <c r="AM3" s="224"/>
      <c r="AN3" s="224"/>
      <c r="AO3" s="224"/>
      <c r="AP3" s="224"/>
      <c r="AQ3" s="224"/>
      <c r="AR3" s="224"/>
      <c r="AS3" s="224"/>
      <c r="AT3" s="224"/>
      <c r="AU3" s="153"/>
      <c r="AV3" s="224"/>
      <c r="AW3" s="224"/>
      <c r="AX3" s="224"/>
      <c r="AY3" s="224"/>
      <c r="AZ3" s="224"/>
      <c r="BA3" s="224"/>
      <c r="BB3" s="224"/>
      <c r="BC3" s="224"/>
      <c r="BD3" s="224"/>
      <c r="BE3" s="224"/>
      <c r="BF3" s="11"/>
      <c r="BG3" s="11"/>
      <c r="BH3" s="11"/>
      <c r="BI3" s="11"/>
      <c r="BJ3" s="153"/>
      <c r="BK3" s="224"/>
      <c r="BL3" s="224"/>
      <c r="BM3" s="224"/>
      <c r="BN3" s="224"/>
      <c r="BO3" s="224"/>
      <c r="BP3" s="224"/>
      <c r="BQ3" s="224"/>
      <c r="BR3" s="224"/>
      <c r="BS3" s="224"/>
      <c r="BT3" s="224"/>
      <c r="BU3" s="11"/>
      <c r="BV3" s="11"/>
      <c r="BW3" s="11"/>
      <c r="BX3" s="11"/>
      <c r="BY3" s="153"/>
      <c r="CJ3" s="153"/>
      <c r="CK3" s="153"/>
      <c r="CL3" s="153"/>
      <c r="CM3" s="153"/>
      <c r="CN3" s="153"/>
      <c r="CO3" s="165"/>
      <c r="CP3" s="168"/>
      <c r="CQ3" s="169"/>
    </row>
    <row r="4" spans="1:98">
      <c r="A4" s="430" t="s">
        <v>88</v>
      </c>
      <c r="B4" s="289"/>
      <c r="C4" s="426"/>
      <c r="D4" s="427"/>
      <c r="E4" s="426"/>
      <c r="F4" s="427"/>
      <c r="G4" s="426"/>
      <c r="H4" s="427"/>
      <c r="I4" s="426"/>
      <c r="J4" s="427"/>
      <c r="K4" s="426"/>
      <c r="L4" s="427"/>
      <c r="M4" s="426"/>
      <c r="N4" s="427"/>
      <c r="O4" s="426"/>
      <c r="P4" s="427"/>
      <c r="Q4" s="165"/>
      <c r="R4" s="426"/>
      <c r="S4" s="427"/>
      <c r="T4" s="426"/>
      <c r="U4" s="427"/>
      <c r="V4" s="426"/>
      <c r="W4" s="427"/>
      <c r="X4" s="426"/>
      <c r="Y4" s="427"/>
      <c r="Z4" s="426"/>
      <c r="AA4" s="427"/>
      <c r="AB4" s="426"/>
      <c r="AC4" s="427"/>
      <c r="AD4" s="426"/>
      <c r="AE4" s="427"/>
      <c r="AF4" s="153"/>
      <c r="AG4" s="426"/>
      <c r="AH4" s="427"/>
      <c r="AI4" s="426"/>
      <c r="AJ4" s="427"/>
      <c r="AK4" s="426"/>
      <c r="AL4" s="427"/>
      <c r="AM4" s="426"/>
      <c r="AN4" s="427"/>
      <c r="AO4" s="426"/>
      <c r="AP4" s="427"/>
      <c r="AQ4" s="426"/>
      <c r="AR4" s="427"/>
      <c r="AS4" s="426"/>
      <c r="AT4" s="427"/>
      <c r="AU4" s="153"/>
      <c r="AV4" s="426"/>
      <c r="AW4" s="427"/>
      <c r="AX4" s="426"/>
      <c r="AY4" s="427"/>
      <c r="AZ4" s="426"/>
      <c r="BA4" s="427"/>
      <c r="BB4" s="426"/>
      <c r="BC4" s="427"/>
      <c r="BD4" s="426"/>
      <c r="BE4" s="427"/>
      <c r="BF4" s="426"/>
      <c r="BG4" s="427"/>
      <c r="BH4" s="426"/>
      <c r="BI4" s="427"/>
      <c r="BJ4" s="153"/>
      <c r="BK4" s="426"/>
      <c r="BL4" s="427"/>
      <c r="BM4" s="426"/>
      <c r="BN4" s="427"/>
      <c r="BO4" s="426"/>
      <c r="BP4" s="427"/>
      <c r="BQ4" s="426"/>
      <c r="BR4" s="427"/>
      <c r="BS4" s="426"/>
      <c r="BT4" s="427"/>
      <c r="BU4" s="426"/>
      <c r="BV4" s="427"/>
      <c r="BW4" s="426"/>
      <c r="BX4" s="427"/>
      <c r="BY4" s="153"/>
      <c r="BZ4" s="426"/>
      <c r="CA4" s="427"/>
      <c r="CB4" s="426"/>
      <c r="CC4" s="427"/>
      <c r="CD4" s="426"/>
      <c r="CE4" s="427"/>
      <c r="CF4" s="426"/>
      <c r="CG4" s="427"/>
      <c r="CH4" s="426"/>
      <c r="CI4" s="427"/>
      <c r="CJ4" s="426"/>
      <c r="CK4" s="427"/>
      <c r="CL4" s="426"/>
      <c r="CM4" s="427"/>
      <c r="CN4" s="165"/>
      <c r="CO4" s="165"/>
      <c r="CP4" s="168"/>
      <c r="CQ4" s="169"/>
      <c r="CS4"/>
      <c r="CT4"/>
    </row>
    <row r="5" spans="1:98" ht="15" customHeight="1" thickBot="1">
      <c r="A5" s="431"/>
      <c r="B5" s="290"/>
      <c r="C5" s="428"/>
      <c r="D5" s="429"/>
      <c r="E5" s="428"/>
      <c r="F5" s="429"/>
      <c r="G5" s="428"/>
      <c r="H5" s="429"/>
      <c r="I5" s="428"/>
      <c r="J5" s="429"/>
      <c r="K5" s="428"/>
      <c r="L5" s="429"/>
      <c r="M5" s="428"/>
      <c r="N5" s="429"/>
      <c r="O5" s="428"/>
      <c r="P5" s="429"/>
      <c r="Q5" s="451" t="s">
        <v>15</v>
      </c>
      <c r="R5" s="428"/>
      <c r="S5" s="429"/>
      <c r="T5" s="428"/>
      <c r="U5" s="429"/>
      <c r="V5" s="428"/>
      <c r="W5" s="429"/>
      <c r="X5" s="428"/>
      <c r="Y5" s="429"/>
      <c r="Z5" s="428"/>
      <c r="AA5" s="429"/>
      <c r="AB5" s="428"/>
      <c r="AC5" s="429"/>
      <c r="AD5" s="428"/>
      <c r="AE5" s="429"/>
      <c r="AF5" s="451" t="s">
        <v>15</v>
      </c>
      <c r="AG5" s="428"/>
      <c r="AH5" s="429"/>
      <c r="AI5" s="428"/>
      <c r="AJ5" s="429"/>
      <c r="AK5" s="428"/>
      <c r="AL5" s="429"/>
      <c r="AM5" s="428"/>
      <c r="AN5" s="429"/>
      <c r="AO5" s="428"/>
      <c r="AP5" s="429"/>
      <c r="AQ5" s="428"/>
      <c r="AR5" s="429"/>
      <c r="AS5" s="428"/>
      <c r="AT5" s="429"/>
      <c r="AU5" s="451" t="s">
        <v>15</v>
      </c>
      <c r="AV5" s="428"/>
      <c r="AW5" s="429"/>
      <c r="AX5" s="428"/>
      <c r="AY5" s="429"/>
      <c r="AZ5" s="428"/>
      <c r="BA5" s="429"/>
      <c r="BB5" s="428"/>
      <c r="BC5" s="429"/>
      <c r="BD5" s="428"/>
      <c r="BE5" s="429"/>
      <c r="BF5" s="428"/>
      <c r="BG5" s="429"/>
      <c r="BH5" s="428"/>
      <c r="BI5" s="429"/>
      <c r="BJ5" s="496" t="s">
        <v>15</v>
      </c>
      <c r="BK5" s="428"/>
      <c r="BL5" s="429"/>
      <c r="BM5" s="428"/>
      <c r="BN5" s="429"/>
      <c r="BO5" s="428"/>
      <c r="BP5" s="429"/>
      <c r="BQ5" s="428"/>
      <c r="BR5" s="429"/>
      <c r="BS5" s="428"/>
      <c r="BT5" s="429"/>
      <c r="BU5" s="428"/>
      <c r="BV5" s="429"/>
      <c r="BW5" s="428"/>
      <c r="BX5" s="429"/>
      <c r="BY5" s="496" t="s">
        <v>15</v>
      </c>
      <c r="BZ5" s="428"/>
      <c r="CA5" s="429"/>
      <c r="CB5" s="428"/>
      <c r="CC5" s="429"/>
      <c r="CD5" s="428"/>
      <c r="CE5" s="429"/>
      <c r="CF5" s="428"/>
      <c r="CG5" s="429"/>
      <c r="CH5" s="428"/>
      <c r="CI5" s="429"/>
      <c r="CJ5" s="428"/>
      <c r="CK5" s="429"/>
      <c r="CL5" s="428"/>
      <c r="CM5" s="429"/>
      <c r="CN5" s="451" t="s">
        <v>15</v>
      </c>
      <c r="CO5" s="492" t="s">
        <v>79</v>
      </c>
      <c r="CP5" s="492"/>
      <c r="CQ5" s="155"/>
      <c r="CR5" s="517" t="s">
        <v>80</v>
      </c>
      <c r="CS5"/>
      <c r="CT5"/>
    </row>
    <row r="6" spans="1:98">
      <c r="A6" s="430" t="s">
        <v>118</v>
      </c>
      <c r="B6" s="289"/>
      <c r="C6" s="426"/>
      <c r="D6" s="427"/>
      <c r="E6" s="426"/>
      <c r="F6" s="427"/>
      <c r="G6" s="426"/>
      <c r="H6" s="427"/>
      <c r="I6" s="426"/>
      <c r="J6" s="427"/>
      <c r="K6" s="426"/>
      <c r="L6" s="427"/>
      <c r="M6" s="426"/>
      <c r="N6" s="427"/>
      <c r="O6" s="426"/>
      <c r="P6" s="427"/>
      <c r="Q6" s="452"/>
      <c r="R6" s="426"/>
      <c r="S6" s="427"/>
      <c r="T6" s="426"/>
      <c r="U6" s="427"/>
      <c r="V6" s="426"/>
      <c r="W6" s="427"/>
      <c r="X6" s="426"/>
      <c r="Y6" s="427"/>
      <c r="Z6" s="426"/>
      <c r="AA6" s="427"/>
      <c r="AB6" s="426"/>
      <c r="AC6" s="427"/>
      <c r="AD6" s="426"/>
      <c r="AE6" s="427"/>
      <c r="AF6" s="451"/>
      <c r="AG6" s="426"/>
      <c r="AH6" s="427"/>
      <c r="AI6" s="426"/>
      <c r="AJ6" s="427"/>
      <c r="AK6" s="426"/>
      <c r="AL6" s="427"/>
      <c r="AM6" s="426"/>
      <c r="AN6" s="427"/>
      <c r="AO6" s="426"/>
      <c r="AP6" s="427"/>
      <c r="AQ6" s="426"/>
      <c r="AR6" s="427"/>
      <c r="AS6" s="426"/>
      <c r="AT6" s="427"/>
      <c r="AU6" s="452"/>
      <c r="AV6" s="426"/>
      <c r="AW6" s="427"/>
      <c r="AX6" s="426"/>
      <c r="AY6" s="427"/>
      <c r="AZ6" s="426"/>
      <c r="BA6" s="427"/>
      <c r="BB6" s="426"/>
      <c r="BC6" s="427"/>
      <c r="BD6" s="426"/>
      <c r="BE6" s="427"/>
      <c r="BF6" s="426"/>
      <c r="BG6" s="427"/>
      <c r="BH6" s="426"/>
      <c r="BI6" s="427"/>
      <c r="BJ6" s="497"/>
      <c r="BK6" s="426"/>
      <c r="BL6" s="427"/>
      <c r="BM6" s="426"/>
      <c r="BN6" s="427"/>
      <c r="BO6" s="426"/>
      <c r="BP6" s="427"/>
      <c r="BQ6" s="426"/>
      <c r="BR6" s="427"/>
      <c r="BS6" s="426"/>
      <c r="BT6" s="427"/>
      <c r="BU6" s="426"/>
      <c r="BV6" s="427"/>
      <c r="BW6" s="426"/>
      <c r="BX6" s="427"/>
      <c r="BY6" s="497"/>
      <c r="BZ6" s="426"/>
      <c r="CA6" s="427"/>
      <c r="CB6" s="426"/>
      <c r="CC6" s="427"/>
      <c r="CD6" s="426"/>
      <c r="CE6" s="427"/>
      <c r="CF6" s="426"/>
      <c r="CG6" s="427"/>
      <c r="CH6" s="426"/>
      <c r="CI6" s="427"/>
      <c r="CJ6" s="426"/>
      <c r="CK6" s="427"/>
      <c r="CL6" s="426"/>
      <c r="CM6" s="427"/>
      <c r="CN6" s="451"/>
      <c r="CO6" s="492"/>
      <c r="CP6" s="492"/>
      <c r="CQ6" s="233"/>
      <c r="CR6" s="517"/>
      <c r="CS6"/>
      <c r="CT6"/>
    </row>
    <row r="7" spans="1:98" ht="15" customHeight="1" thickBot="1">
      <c r="A7" s="431"/>
      <c r="B7" s="290"/>
      <c r="C7" s="428"/>
      <c r="D7" s="429"/>
      <c r="E7" s="428"/>
      <c r="F7" s="429"/>
      <c r="G7" s="428"/>
      <c r="H7" s="429"/>
      <c r="I7" s="428"/>
      <c r="J7" s="429"/>
      <c r="K7" s="428"/>
      <c r="L7" s="429"/>
      <c r="M7" s="428"/>
      <c r="N7" s="429"/>
      <c r="O7" s="428"/>
      <c r="P7" s="429"/>
      <c r="Q7" s="452"/>
      <c r="R7" s="428"/>
      <c r="S7" s="429"/>
      <c r="T7" s="428"/>
      <c r="U7" s="429"/>
      <c r="V7" s="428"/>
      <c r="W7" s="429"/>
      <c r="X7" s="428"/>
      <c r="Y7" s="429"/>
      <c r="Z7" s="428"/>
      <c r="AA7" s="429"/>
      <c r="AB7" s="428"/>
      <c r="AC7" s="429"/>
      <c r="AD7" s="428"/>
      <c r="AE7" s="429"/>
      <c r="AF7" s="451"/>
      <c r="AG7" s="428"/>
      <c r="AH7" s="429"/>
      <c r="AI7" s="428"/>
      <c r="AJ7" s="429"/>
      <c r="AK7" s="428"/>
      <c r="AL7" s="429"/>
      <c r="AM7" s="428"/>
      <c r="AN7" s="429"/>
      <c r="AO7" s="428"/>
      <c r="AP7" s="429"/>
      <c r="AQ7" s="428"/>
      <c r="AR7" s="429"/>
      <c r="AS7" s="428"/>
      <c r="AT7" s="429"/>
      <c r="AU7" s="452"/>
      <c r="AV7" s="428"/>
      <c r="AW7" s="429"/>
      <c r="AX7" s="428"/>
      <c r="AY7" s="429"/>
      <c r="AZ7" s="428"/>
      <c r="BA7" s="429"/>
      <c r="BB7" s="428"/>
      <c r="BC7" s="429"/>
      <c r="BD7" s="428"/>
      <c r="BE7" s="429"/>
      <c r="BF7" s="428"/>
      <c r="BG7" s="429"/>
      <c r="BH7" s="428"/>
      <c r="BI7" s="429"/>
      <c r="BJ7" s="497"/>
      <c r="BK7" s="428"/>
      <c r="BL7" s="429"/>
      <c r="BM7" s="428"/>
      <c r="BN7" s="429"/>
      <c r="BO7" s="428"/>
      <c r="BP7" s="429"/>
      <c r="BQ7" s="428"/>
      <c r="BR7" s="429"/>
      <c r="BS7" s="428"/>
      <c r="BT7" s="429"/>
      <c r="BU7" s="428"/>
      <c r="BV7" s="429"/>
      <c r="BW7" s="428"/>
      <c r="BX7" s="429"/>
      <c r="BY7" s="497"/>
      <c r="BZ7" s="428"/>
      <c r="CA7" s="429"/>
      <c r="CB7" s="428"/>
      <c r="CC7" s="429"/>
      <c r="CD7" s="428"/>
      <c r="CE7" s="429"/>
      <c r="CF7" s="428"/>
      <c r="CG7" s="429"/>
      <c r="CH7" s="428"/>
      <c r="CI7" s="429"/>
      <c r="CJ7" s="428"/>
      <c r="CK7" s="429"/>
      <c r="CL7" s="428"/>
      <c r="CM7" s="429"/>
      <c r="CN7" s="451"/>
      <c r="CO7" s="492"/>
      <c r="CP7" s="492"/>
      <c r="CQ7" s="155"/>
      <c r="CR7" s="517"/>
      <c r="CS7"/>
      <c r="CT7"/>
    </row>
    <row r="8" spans="1:98" ht="40" customHeight="1">
      <c r="A8" s="367" t="s">
        <v>17</v>
      </c>
      <c r="B8" s="238" t="s">
        <v>111</v>
      </c>
      <c r="C8" s="493" t="s">
        <v>0</v>
      </c>
      <c r="D8" s="456"/>
      <c r="E8" s="457" t="s">
        <v>1</v>
      </c>
      <c r="F8" s="457"/>
      <c r="G8" s="456" t="s">
        <v>2</v>
      </c>
      <c r="H8" s="456"/>
      <c r="I8" s="456" t="s">
        <v>9</v>
      </c>
      <c r="J8" s="456"/>
      <c r="K8" s="456" t="s">
        <v>10</v>
      </c>
      <c r="L8" s="456"/>
      <c r="M8" s="458" t="s">
        <v>11</v>
      </c>
      <c r="N8" s="458"/>
      <c r="O8" s="459" t="s">
        <v>12</v>
      </c>
      <c r="P8" s="459"/>
      <c r="Q8" s="452"/>
      <c r="R8" s="456" t="s">
        <v>0</v>
      </c>
      <c r="S8" s="456"/>
      <c r="T8" s="457" t="s">
        <v>1</v>
      </c>
      <c r="U8" s="457"/>
      <c r="V8" s="456" t="s">
        <v>2</v>
      </c>
      <c r="W8" s="456"/>
      <c r="X8" s="456" t="s">
        <v>9</v>
      </c>
      <c r="Y8" s="456"/>
      <c r="Z8" s="456" t="s">
        <v>10</v>
      </c>
      <c r="AA8" s="456"/>
      <c r="AB8" s="458" t="s">
        <v>11</v>
      </c>
      <c r="AC8" s="458"/>
      <c r="AD8" s="459" t="s">
        <v>12</v>
      </c>
      <c r="AE8" s="459"/>
      <c r="AF8" s="451"/>
      <c r="AG8" s="456" t="s">
        <v>0</v>
      </c>
      <c r="AH8" s="456"/>
      <c r="AI8" s="457" t="s">
        <v>1</v>
      </c>
      <c r="AJ8" s="457"/>
      <c r="AK8" s="456" t="s">
        <v>2</v>
      </c>
      <c r="AL8" s="456"/>
      <c r="AM8" s="456" t="s">
        <v>9</v>
      </c>
      <c r="AN8" s="456"/>
      <c r="AO8" s="456" t="s">
        <v>10</v>
      </c>
      <c r="AP8" s="456"/>
      <c r="AQ8" s="458" t="s">
        <v>11</v>
      </c>
      <c r="AR8" s="458"/>
      <c r="AS8" s="459" t="s">
        <v>12</v>
      </c>
      <c r="AT8" s="459"/>
      <c r="AU8" s="452"/>
      <c r="AV8" s="456" t="s">
        <v>0</v>
      </c>
      <c r="AW8" s="456"/>
      <c r="AX8" s="457" t="s">
        <v>1</v>
      </c>
      <c r="AY8" s="457"/>
      <c r="AZ8" s="456" t="s">
        <v>2</v>
      </c>
      <c r="BA8" s="456"/>
      <c r="BB8" s="456" t="s">
        <v>9</v>
      </c>
      <c r="BC8" s="456"/>
      <c r="BD8" s="456" t="s">
        <v>10</v>
      </c>
      <c r="BE8" s="456"/>
      <c r="BF8" s="458" t="s">
        <v>11</v>
      </c>
      <c r="BG8" s="458"/>
      <c r="BH8" s="459" t="s">
        <v>12</v>
      </c>
      <c r="BI8" s="459"/>
      <c r="BJ8" s="497"/>
      <c r="BK8" s="456" t="s">
        <v>0</v>
      </c>
      <c r="BL8" s="456"/>
      <c r="BM8" s="457" t="s">
        <v>1</v>
      </c>
      <c r="BN8" s="457"/>
      <c r="BO8" s="456" t="s">
        <v>2</v>
      </c>
      <c r="BP8" s="456"/>
      <c r="BQ8" s="456" t="s">
        <v>9</v>
      </c>
      <c r="BR8" s="456"/>
      <c r="BS8" s="456" t="s">
        <v>10</v>
      </c>
      <c r="BT8" s="456"/>
      <c r="BU8" s="458" t="s">
        <v>11</v>
      </c>
      <c r="BV8" s="458"/>
      <c r="BW8" s="459" t="s">
        <v>12</v>
      </c>
      <c r="BX8" s="459"/>
      <c r="BY8" s="497"/>
      <c r="BZ8" s="456" t="s">
        <v>0</v>
      </c>
      <c r="CA8" s="456"/>
      <c r="CB8" s="457" t="s">
        <v>1</v>
      </c>
      <c r="CC8" s="457"/>
      <c r="CD8" s="456" t="s">
        <v>2</v>
      </c>
      <c r="CE8" s="456"/>
      <c r="CF8" s="456" t="s">
        <v>9</v>
      </c>
      <c r="CG8" s="456"/>
      <c r="CH8" s="456" t="s">
        <v>10</v>
      </c>
      <c r="CI8" s="456"/>
      <c r="CJ8" s="458" t="s">
        <v>11</v>
      </c>
      <c r="CK8" s="458"/>
      <c r="CL8" s="459" t="s">
        <v>12</v>
      </c>
      <c r="CM8" s="459"/>
      <c r="CN8" s="451"/>
      <c r="CO8" s="492"/>
      <c r="CP8" s="492"/>
      <c r="CQ8" s="155"/>
      <c r="CR8" s="517"/>
      <c r="CS8"/>
      <c r="CT8"/>
    </row>
    <row r="9" spans="1:98" s="285" customFormat="1" ht="30" customHeight="1">
      <c r="A9" s="531" t="s">
        <v>119</v>
      </c>
      <c r="B9" s="291"/>
      <c r="C9" s="282"/>
      <c r="D9" s="283"/>
      <c r="E9" s="337"/>
      <c r="F9" s="338"/>
      <c r="G9" s="282"/>
      <c r="H9" s="283"/>
      <c r="I9" s="337"/>
      <c r="J9" s="338"/>
      <c r="K9" s="282"/>
      <c r="L9" s="283"/>
      <c r="M9" s="343"/>
      <c r="N9" s="344"/>
      <c r="O9" s="343"/>
      <c r="P9" s="345"/>
      <c r="Q9" s="443">
        <f>SUM(C10:P10)</f>
        <v>0</v>
      </c>
      <c r="R9" s="282"/>
      <c r="S9" s="283"/>
      <c r="T9" s="337"/>
      <c r="U9" s="338"/>
      <c r="V9" s="282"/>
      <c r="W9" s="283"/>
      <c r="X9" s="337"/>
      <c r="Y9" s="338"/>
      <c r="Z9" s="282"/>
      <c r="AA9" s="283"/>
      <c r="AB9" s="343"/>
      <c r="AC9" s="344"/>
      <c r="AD9" s="343"/>
      <c r="AE9" s="345"/>
      <c r="AF9" s="447">
        <f>SUM(R10:AE10)</f>
        <v>0</v>
      </c>
      <c r="AG9" s="282"/>
      <c r="AH9" s="283"/>
      <c r="AI9" s="337"/>
      <c r="AJ9" s="338"/>
      <c r="AK9" s="282"/>
      <c r="AL9" s="283"/>
      <c r="AM9" s="337"/>
      <c r="AN9" s="338"/>
      <c r="AO9" s="282"/>
      <c r="AP9" s="283"/>
      <c r="AQ9" s="343"/>
      <c r="AR9" s="344"/>
      <c r="AS9" s="343"/>
      <c r="AT9" s="345"/>
      <c r="AU9" s="447">
        <f>SUM(AG10:AT10)</f>
        <v>0</v>
      </c>
      <c r="AV9" s="282"/>
      <c r="AW9" s="283"/>
      <c r="AX9" s="337"/>
      <c r="AY9" s="338"/>
      <c r="AZ9" s="282"/>
      <c r="BA9" s="283"/>
      <c r="BB9" s="337"/>
      <c r="BC9" s="338"/>
      <c r="BD9" s="282"/>
      <c r="BE9" s="283"/>
      <c r="BF9" s="343"/>
      <c r="BG9" s="344"/>
      <c r="BH9" s="343"/>
      <c r="BI9" s="345"/>
      <c r="BJ9" s="447">
        <f>SUM(AV10:BI10)</f>
        <v>0</v>
      </c>
      <c r="BK9" s="282"/>
      <c r="BL9" s="283"/>
      <c r="BM9" s="337"/>
      <c r="BN9" s="338"/>
      <c r="BO9" s="282"/>
      <c r="BP9" s="283"/>
      <c r="BQ9" s="337"/>
      <c r="BR9" s="338"/>
      <c r="BS9" s="282"/>
      <c r="BT9" s="283"/>
      <c r="BU9" s="343"/>
      <c r="BV9" s="344"/>
      <c r="BW9" s="343"/>
      <c r="BX9" s="345"/>
      <c r="BY9" s="447">
        <f>SUM(BK10:BX10)</f>
        <v>0</v>
      </c>
      <c r="BZ9" s="282"/>
      <c r="CA9" s="283"/>
      <c r="CB9" s="337"/>
      <c r="CC9" s="338"/>
      <c r="CD9" s="282"/>
      <c r="CE9" s="283"/>
      <c r="CF9" s="337"/>
      <c r="CG9" s="338"/>
      <c r="CH9" s="282"/>
      <c r="CI9" s="283"/>
      <c r="CJ9" s="343"/>
      <c r="CK9" s="344"/>
      <c r="CL9" s="343"/>
      <c r="CM9" s="345"/>
      <c r="CN9" s="432">
        <f>SUM(BZ10:CM10)</f>
        <v>0</v>
      </c>
      <c r="CO9" s="432">
        <f>SUM(Q9,AF9,AU9,BY9,CN9,BJ9)</f>
        <v>0</v>
      </c>
      <c r="CP9" s="433"/>
      <c r="CQ9" s="284"/>
      <c r="CR9" s="453">
        <f>$CO$2-CO9</f>
        <v>6.9666666666666659</v>
      </c>
    </row>
    <row r="10" spans="1:98" ht="20" customHeight="1">
      <c r="A10" s="532"/>
      <c r="B10" s="292">
        <v>1</v>
      </c>
      <c r="C10" s="529" t="str">
        <f>IF(AND(C9="",D9=""),"",IFERROR(MATCH("*"&amp;C9&amp;"*",Paramètres!$A$2,0)*INDEX(Paramètres!$B$2:$F$2,MATCH(D9,Paramètres!$B$1:$F$1,0))*$B10,IFERROR(VLOOKUP(C9,_T1,2,0)*IF(VLOOKUP(C9,_T1,3,0),$B10,1),IF(AND(C9="23:59"*1,D9="07:59"*1),"08:00"*$B10,IF(AND(C9="20:00"*1,D9="05:00"*1),"09:00"*$B10,IF(AND(C9="21:00"*1,D9="07:00"*1),"10:00"*$B10,IF(AND(C9="21:00"*1,D9="08:00"*1),"11:00"*$B10,IF((D9*24)-(C9*24)&gt;6,((((D9*24)-(C9*24))-0.25)/24)*$B10,(D9-C9)*$B10))))))))</f>
        <v/>
      </c>
      <c r="D10" s="530"/>
      <c r="E10" s="510" t="str">
        <f>IF(AND(E9="",F9=""),"",IFERROR(MATCH("*"&amp;E9&amp;"*",Paramètres!$A$2,0)*INDEX(Paramètres!$B$2:$F$2,MATCH(F9,Paramètres!$B$1:$F$1,0))*$B10,IFERROR(VLOOKUP(E9,_T1,2,0)*IF(VLOOKUP(E9,_T1,3,0),$B10,1),IF(AND(E9="23:59"*1,F9="07:59"*1),"08:00"*$B10,IF(AND(E9="20:00"*1,F9="05:00"*1),"09:00"*$B10,IF(AND(E9="21:00"*1,F9="07:00"*1),"10:00"*$B10,IF(AND(E9="21:00"*1,F9="08:00"*1),"11:00"*$B10,IF((F9*24)-(E9*24)&gt;6,((((F9*24)-(E9*24))-0.25)/24)*$B10,(F9-E9)*$B10))))))))</f>
        <v/>
      </c>
      <c r="F10" s="511"/>
      <c r="G10" s="510" t="str">
        <f>IF(AND(G9="",H9=""),"",IFERROR(MATCH("*"&amp;G9&amp;"*",Paramètres!$A$2,0)*INDEX(Paramètres!$B$2:$F$2,MATCH(H9,Paramètres!$B$1:$F$1,0))*$B10,IFERROR(VLOOKUP(G9,_T1,2,0)*IF(VLOOKUP(G9,_T1,3,0),$B10,1),IF(AND(G9="23:59"*1,H9="07:59"*1),"08:00"*$B10,IF(AND(G9="20:00"*1,H9="05:00"*1),"09:00"*$B10,IF(AND(G9="21:00"*1,H9="07:00"*1),"10:00"*$B10,IF(AND(G9="21:00"*1,H9="08:00"*1),"11:00"*$B10,IF((H9*24)-(G9*24)&gt;6,((((H9*24)-(G9*24))-0.25)/24)*$B10,(H9-G9)*$B10))))))))</f>
        <v/>
      </c>
      <c r="H10" s="511"/>
      <c r="I10" s="510" t="str">
        <f>IF(AND(I9="",J9=""),"",IFERROR(MATCH("*"&amp;I9&amp;"*",Paramètres!$A$2,0)*INDEX(Paramètres!$B$2:$F$2,MATCH(J9,Paramètres!$B$1:$F$1,0))*$B10,IFERROR(VLOOKUP(I9,_T1,2,0)*IF(VLOOKUP(I9,_T1,3,0),$B10,1),IF(AND(I9="23:59"*1,J9="07:59"*1),"08:00"*$B10,IF(AND(I9="20:00"*1,J9="05:00"*1),"09:00"*$B10,IF(AND(I9="21:00"*1,J9="07:00"*1),"10:00"*$B10,IF(AND(I9="21:00"*1,J9="08:00"*1),"11:00"*$B10,IF((J9*24)-(I9*24)&gt;6,((((J9*24)-(I9*24))-0.25)/24)*$B10,(J9-I9)*$B10))))))))</f>
        <v/>
      </c>
      <c r="J10" s="511"/>
      <c r="K10" s="510" t="str">
        <f>IF(AND(K9="",L9=""),"",IFERROR(MATCH("*"&amp;K9&amp;"*",Paramètres!$A$2,0)*INDEX(Paramètres!$B$2:$F$2,MATCH(L9,Paramètres!$B$1:$F$1,0))*$B10,IFERROR(VLOOKUP(K9,_T1,2,0)*IF(VLOOKUP(K9,_T1,3,0),$B10,1),IF(AND(K9="23:59"*1,L9="07:59"*1),"08:00"*$B10,IF(AND(K9="20:00"*1,L9="05:00"*1),"09:00"*$B10,IF(AND(K9="21:00"*1,L9="07:00"*1),"10:00"*$B10,IF(AND(K9="21:00"*1,L9="08:00"*1),"11:00"*$B10,IF((L9*24)-(K9*24)&gt;6,((((L9*24)-(K9*24))-0.25)/24)*$B10,(L9-K9)*$B10))))))))</f>
        <v/>
      </c>
      <c r="L10" s="511"/>
      <c r="M10" s="510" t="str">
        <f>IF(AND(M9="",N9=""),"",IFERROR(MATCH("*"&amp;M9&amp;"*",Paramètres!$A$2,0)*INDEX(Paramètres!$B$2:$F$2,MATCH(N9,Paramètres!$B$1:$F$1,0))*$B10,IFERROR(VLOOKUP(M9,_T1,2,0)*IF(VLOOKUP(M9,_T1,3,0),$B10,1),IF(AND(M9="23:59"*1,N9="07:59"*1),"08:00"*$B10,IF(AND(M9="20:00"*1,N9="05:00"*1),"09:00"*$B10,IF(AND(M9="21:00"*1,N9="07:00"*1),"10:00"*$B10,IF(AND(M9="21:00"*1,N9="08:00"*1),"11:00"*$B10,IF((N9*24)-(M9*24)&gt;6,((((N9*24)-(M9*24))-0.25)/24)*$B10,(N9-M9)*$B10))))))))</f>
        <v/>
      </c>
      <c r="N10" s="511"/>
      <c r="O10" s="510" t="str">
        <f>IF(AND(O9="",P9=""),"",IFERROR(MATCH("*"&amp;O9&amp;"*",Paramètres!$A$2,0)*INDEX(Paramètres!$B$2:$F$2,MATCH(P9,Paramètres!$B$1:$F$1,0))*$B10,IFERROR(VLOOKUP(O9,_T1,2,0)*IF(VLOOKUP(O9,_T1,3,0),$B10,1),IF(AND(O9="23:59"*1,P9="07:59"*1),"08:00"*$B10,IF(AND(O9="20:00"*1,P9="05:00"*1),"09:00"*$B10,IF(AND(O9="21:00"*1,P9="07:00"*1),"10:00"*$B10,IF(AND(O9="21:00"*1,P9="08:00"*1),"11:00"*$B10,IF((P9*24)-(O9*24)&gt;6,((((P9*24)-(O9*24))-0.25)/24)*$B10,(P9-O9)*$B10))))))))</f>
        <v/>
      </c>
      <c r="P10" s="511"/>
      <c r="Q10" s="444"/>
      <c r="R10" s="510" t="str">
        <f>IF(AND(R9="",S9=""),"",IFERROR(MATCH("*"&amp;R9&amp;"*",Paramètres!$A$2,0)*INDEX(Paramètres!$B$2:$E$2,MATCH(#REF!,Paramètres!$B$1:$E$1,0))*$B10,IFERROR(VLOOKUP(R9,_T1,2,0)*IF(VLOOKUP(R9,_T1,3,0),$B10,1),IF(AND(R9="23:59"*1,S9="07:59"*1),"08:00"*$B10,IF(AND(R9="20:00"*1,S9="05:00"*1),"09:00"*$B10,IF(AND(R9="21:00"*1,S9="07:00"*1),"10:00"*$B10,IF(AND(R9="21:00"*1,S9="08:00"*1),"11:00"*$B10,IF((S9*24)-(R9*24)&gt;6,((((S9*24)-(R9*24))-0.25)/24),(S9-R9)))))))))</f>
        <v/>
      </c>
      <c r="S10" s="511"/>
      <c r="T10" s="510" t="str">
        <f>IF(AND(T9="",U9=""),"",IFERROR(MATCH("*"&amp;T9&amp;"*",Paramètres!$A$2,0)*INDEX(Paramètres!$B$2:$E$2,MATCH(#REF!,Paramètres!$B$1:$E$1,0))*$B10,IFERROR(VLOOKUP(T9,_T1,2,0)*IF(VLOOKUP(T9,_T1,3,0),$B10,1),IF(AND(T9="23:59"*1,U9="07:59"*1),"08:00"*$B10,IF(AND(T9="20:00"*1,U9="05:00"*1),"09:00"*$B10,IF(AND(T9="21:00"*1,U9="07:00"*1),"10:00"*$B10,IF(AND(T9="21:00"*1,U9="08:00"*1),"11:00"*$B10,IF((U9*24)-(T9*24)&gt;6,((((U9*24)-(T9*24))-0.25)/24),(U9-T9)))))))))</f>
        <v/>
      </c>
      <c r="U10" s="511"/>
      <c r="V10" s="510" t="str">
        <f>IF(AND(V9="",W9=""),"",IFERROR(MATCH("*"&amp;V9&amp;"*",Paramètres!$A$2,0)*INDEX(Paramètres!$B$2:$E$2,MATCH(#REF!,Paramètres!$B$1:$E$1,0))*$B10,IFERROR(VLOOKUP(V9,_T1,2,0)*IF(VLOOKUP(V9,_T1,3,0),$B10,1),IF(AND(V9="23:59"*1,W9="07:59"*1),"08:00"*$B10,IF(AND(V9="20:00"*1,W9="05:00"*1),"09:00"*$B10,IF(AND(V9="21:00"*1,W9="07:00"*1),"10:00"*$B10,IF(AND(V9="21:00"*1,W9="08:00"*1),"11:00"*$B10,IF((W9*24)-(V9*24)&gt;6,((((W9*24)-(V9*24))-0.25)/24),(W9-V9)))))))))</f>
        <v/>
      </c>
      <c r="W10" s="511"/>
      <c r="X10" s="510" t="str">
        <f>IF(AND(X9="",Y9=""),"",IFERROR(MATCH("*"&amp;X9&amp;"*",Paramètres!$A$2,0)*INDEX(Paramètres!$B$2:$E$2,MATCH(#REF!,Paramètres!$B$1:$E$1,0))*$B10,IFERROR(VLOOKUP(X9,_T1,2,0)*IF(VLOOKUP(X9,_T1,3,0),$B10,1),IF(AND(X9="23:59"*1,Y9="07:59"*1),"08:00"*$B10,IF(AND(X9="20:00"*1,Y9="05:00"*1),"09:00"*$B10,IF(AND(X9="21:00"*1,Y9="07:00"*1),"10:00"*$B10,IF(AND(X9="21:00"*1,Y9="08:00"*1),"11:00"*$B10,IF((Y9*24)-(X9*24)&gt;6,((((Y9*24)-(X9*24))-0.25)/24),(Y9-X9)))))))))</f>
        <v/>
      </c>
      <c r="Y10" s="511"/>
      <c r="Z10" s="510" t="str">
        <f>IF(AND(Z9="",AA9=""),"",IFERROR(MATCH("*"&amp;Z9&amp;"*",Paramètres!$A$2,0)*INDEX(Paramètres!$B$2:$E$2,MATCH(#REF!,Paramètres!$B$1:$E$1,0))*$B10,IFERROR(VLOOKUP(Z9,_T1,2,0)*IF(VLOOKUP(Z9,_T1,3,0),$B10,1),IF(AND(Z9="23:59"*1,AA9="07:59"*1),"08:00"*$B10,IF(AND(Z9="20:00"*1,AA9="05:00"*1),"09:00"*$B10,IF(AND(Z9="21:00"*1,AA9="07:00"*1),"10:00"*$B10,IF(AND(Z9="21:00"*1,AA9="08:00"*1),"11:00"*$B10,IF((AA9*24)-(Z9*24)&gt;6,((((AA9*24)-(Z9*24))-0.25)/24),(AA9-Z9)))))))))</f>
        <v/>
      </c>
      <c r="AA10" s="511"/>
      <c r="AB10" s="510" t="str">
        <f>IF(AND(AB9="",AC9=""),"",IFERROR(MATCH("*"&amp;AB9&amp;"*",Paramètres!$A$2,0)*INDEX(Paramètres!$B$2:$E$2,MATCH(#REF!,Paramètres!$B$1:$E$1,0))*$B10,IFERROR(VLOOKUP(AB9,_T1,2,0)*IF(VLOOKUP(AB9,_T1,3,0),$B10,1),IF(AND(AB9="23:59"*1,AC9="07:59"*1),"08:00"*$B10,IF(AND(AB9="20:00"*1,AC9="05:00"*1),"09:00"*$B10,IF(AND(AB9="21:00"*1,AC9="07:00"*1),"10:00"*$B10,IF(AND(AB9="21:00"*1,AC9="08:00"*1),"11:00"*$B10,IF((AC9*24)-(AB9*24)&gt;6,((((AC9*24)-(AB9*24))-0.25)/24),(AC9-AB9)))))))))</f>
        <v/>
      </c>
      <c r="AC10" s="511"/>
      <c r="AD10" s="510" t="str">
        <f>IF(AND(AD9="",AE9=""),"",IFERROR(MATCH("*"&amp;AD9&amp;"*",Paramètres!$A$2,0)*INDEX(Paramètres!$B$2:$E$2,MATCH(#REF!,Paramètres!$B$1:$E$1,0))*$B10,IFERROR(VLOOKUP(AD9,_T1,2,0)*IF(VLOOKUP(AD9,_T1,3,0),$B10,1),IF(AND(AD9="23:59"*1,AE9="07:59"*1),"08:00"*$B10,IF(AND(AD9="20:00"*1,AE9="05:00"*1),"09:00"*$B10,IF(AND(AD9="21:00"*1,AE9="07:00"*1),"10:00"*$B10,IF(AND(AD9="21:00"*1,AE9="08:00"*1),"11:00"*$B10,IF((AE9*24)-(AD9*24)&gt;6,((((AE9*24)-(AD9*24))-0.25)/24),(AE9-AD9)))))))))</f>
        <v/>
      </c>
      <c r="AE10" s="511"/>
      <c r="AF10" s="447"/>
      <c r="AG10" s="510" t="str">
        <f>IF(AND(AG9="",AH9=""),"",IFERROR(MATCH("*"&amp;AG9&amp;"*",Paramètres!$A$2,0)*INDEX(Paramètres!$B$2:$E$2,MATCH(#REF!,Paramètres!$B$1:$E$1,0))*$B10,IFERROR(VLOOKUP(AG9,_T1,2,0)*IF(VLOOKUP(AG9,_T1,3,0),$B10,1),IF(AND(AG9="23:59"*1,AH9="07:59"*1),"08:00"*$B10,IF(AND(AG9="20:00"*1,AH9="05:00"*1),"09:00"*$B10,IF(AND(AG9="21:00"*1,AH9="07:00"*1),"10:00"*$B10,IF(AND(AG9="21:00"*1,AH9="08:00"*1),"11:00"*$B10,IF((AH9*24)-(AG9*24)&gt;6,((((AH9*24)-(AG9*24))-0.25)/24),(AH9-AG9)))))))))</f>
        <v/>
      </c>
      <c r="AH10" s="511"/>
      <c r="AI10" s="510" t="str">
        <f>IF(AND(AI9="",AJ9=""),"",IFERROR(MATCH("*"&amp;AI9&amp;"*",Paramètres!$A$2,0)*INDEX(Paramètres!$B$2:$E$2,MATCH(#REF!,Paramètres!$B$1:$E$1,0))*$B10,IFERROR(VLOOKUP(AI9,_T1,2,0)*IF(VLOOKUP(AI9,_T1,3,0),$B10,1),IF(AND(AI9="23:59"*1,AJ9="07:59"*1),"08:00"*$B10,IF(AND(AI9="20:00"*1,AJ9="05:00"*1),"09:00"*$B10,IF(AND(AI9="21:00"*1,AJ9="07:00"*1),"10:00"*$B10,IF(AND(AI9="21:00"*1,AJ9="08:00"*1),"11:00"*$B10,IF((AJ9*24)-(AI9*24)&gt;6,((((AJ9*24)-(AI9*24))-0.25)/24),(AJ9-AI9)))))))))</f>
        <v/>
      </c>
      <c r="AJ10" s="511"/>
      <c r="AK10" s="510" t="str">
        <f>IF(AND(AK9="",AL9=""),"",IFERROR(MATCH("*"&amp;AK9&amp;"*",Paramètres!$A$2,0)*INDEX(Paramètres!$B$2:$E$2,MATCH(#REF!,Paramètres!$B$1:$E$1,0))*$B10,IFERROR(VLOOKUP(AK9,_T1,2,0)*IF(VLOOKUP(AK9,_T1,3,0),$B10,1),IF(AND(AK9="23:59"*1,AL9="07:59"*1),"08:00"*$B10,IF(AND(AK9="20:00"*1,AL9="05:00"*1),"09:00"*$B10,IF(AND(AK9="21:00"*1,AL9="07:00"*1),"10:00"*$B10,IF(AND(AK9="21:00"*1,AL9="08:00"*1),"11:00"*$B10,IF((AL9*24)-(AK9*24)&gt;6,((((AL9*24)-(AK9*24))-0.25)/24),(AL9-AK9)))))))))</f>
        <v/>
      </c>
      <c r="AL10" s="511"/>
      <c r="AM10" s="510" t="str">
        <f>IF(AND(AM9="",AN9=""),"",IFERROR(MATCH("*"&amp;AM9&amp;"*",Paramètres!$A$2,0)*INDEX(Paramètres!$B$2:$E$2,MATCH(#REF!,Paramètres!$B$1:$E$1,0))*$B10,IFERROR(VLOOKUP(AM9,_T1,2,0)*IF(VLOOKUP(AM9,_T1,3,0),$B10,1),IF(AND(AM9="23:59"*1,AN9="07:59"*1),"08:00"*$B10,IF(AND(AM9="20:00"*1,AN9="05:00"*1),"09:00"*$B10,IF(AND(AM9="21:00"*1,AN9="07:00"*1),"10:00"*$B10,IF(AND(AM9="21:00"*1,AN9="08:00"*1),"11:00"*$B10,IF((AN9*24)-(AM9*24)&gt;6,((((AN9*24)-(AM9*24))-0.25)/24),(AN9-AM9)))))))))</f>
        <v/>
      </c>
      <c r="AN10" s="511"/>
      <c r="AO10" s="510" t="str">
        <f>IF(AND(AO9="",AP9=""),"",IFERROR(MATCH("*"&amp;AO9&amp;"*",Paramètres!$A$2,0)*INDEX(Paramètres!$B$2:$E$2,MATCH(#REF!,Paramètres!$B$1:$E$1,0))*$B10,IFERROR(VLOOKUP(AO9,_T1,2,0)*IF(VLOOKUP(AO9,_T1,3,0),$B10,1),IF(AND(AO9="23:59"*1,AP9="07:59"*1),"08:00"*$B10,IF(AND(AO9="20:00"*1,AP9="05:00"*1),"09:00"*$B10,IF(AND(AO9="21:00"*1,AP9="07:00"*1),"10:00"*$B10,IF(AND(AO9="21:00"*1,AP9="08:00"*1),"11:00"*$B10,IF((AP9*24)-(AO9*24)&gt;6,((((AP9*24)-(AO9*24))-0.25)/24),(AP9-AO9)))))))))</f>
        <v/>
      </c>
      <c r="AP10" s="511"/>
      <c r="AQ10" s="510" t="str">
        <f>IF(AND(AQ9="",AR9=""),"",IFERROR(MATCH("*"&amp;AQ9&amp;"*",Paramètres!$A$2,0)*INDEX(Paramètres!$B$2:$E$2,MATCH(#REF!,Paramètres!$B$1:$E$1,0))*$B10,IFERROR(VLOOKUP(AQ9,_T1,2,0)*IF(VLOOKUP(AQ9,_T1,3,0),$B10,1),IF(AND(AQ9="23:59"*1,AR9="07:59"*1),"08:00"*$B10,IF(AND(AQ9="20:00"*1,AR9="05:00"*1),"09:00"*$B10,IF(AND(AQ9="21:00"*1,AR9="07:00"*1),"10:00"*$B10,IF(AND(AQ9="21:00"*1,AR9="08:00"*1),"11:00"*$B10,IF((AR9*24)-(AQ9*24)&gt;6,((((AR9*24)-(AQ9*24))-0.25)/24),(AR9-AQ9)))))))))</f>
        <v/>
      </c>
      <c r="AR10" s="511"/>
      <c r="AS10" s="510" t="str">
        <f>IF(AND(AS9="",AT9=""),"",IFERROR(MATCH("*"&amp;AS9&amp;"*",Paramètres!$A$2,0)*INDEX(Paramètres!$B$2:$E$2,MATCH(#REF!,Paramètres!$B$1:$E$1,0))*$B10,IFERROR(VLOOKUP(AS9,_T1,2,0)*IF(VLOOKUP(AS9,_T1,3,0),$B10,1),IF(AND(AS9="23:59"*1,AT9="07:59"*1),"08:00"*$B10,IF(AND(AS9="20:00"*1,AT9="05:00"*1),"09:00"*$B10,IF(AND(AS9="21:00"*1,AT9="07:00"*1),"10:00"*$B10,IF(AND(AS9="21:00"*1,AT9="08:00"*1),"11:00"*$B10,IF((AT9*24)-(AS9*24)&gt;6,((((AT9*24)-(AS9*24))-0.25)/24),(AT9-AS9)))))))))</f>
        <v/>
      </c>
      <c r="AT10" s="511"/>
      <c r="AU10" s="447"/>
      <c r="AV10" s="510" t="str">
        <f>IF(AND(AV9="",AW9=""),"",IFERROR(MATCH("*"&amp;AV9&amp;"*",Paramètres!$A$2,0)*INDEX(Paramètres!$B$2:$E$2,MATCH(#REF!,Paramètres!$B$1:$E$1,0))*$B10,IFERROR(VLOOKUP(AV9,_T1,2,0)*IF(VLOOKUP(AV9,_T1,3,0),$B10,1),IF(AND(AV9="23:59"*1,AW9="07:59"*1),"08:00"*$B10,IF(AND(AV9="20:00"*1,AW9="05:00"*1),"09:00"*$B10,IF(AND(AV9="21:00"*1,AW9="07:00"*1),"10:00"*$B10,IF(AND(AV9="21:00"*1,AW9="08:00"*1),"11:00"*$B10,IF((AW9*24)-(AV9*24)&gt;6,((((AW9*24)-(AV9*24))-0.25)/24),(AW9-AV9)))))))))</f>
        <v/>
      </c>
      <c r="AW10" s="511"/>
      <c r="AX10" s="510" t="str">
        <f>IF(AND(AX9="",AY9=""),"",IFERROR(MATCH("*"&amp;AX9&amp;"*",Paramètres!$A$2,0)*INDEX(Paramètres!$B$2:$E$2,MATCH(#REF!,Paramètres!$B$1:$E$1,0))*$B10,IFERROR(VLOOKUP(AX9,_T1,2,0)*IF(VLOOKUP(AX9,_T1,3,0),$B10,1),IF(AND(AX9="23:59"*1,AY9="07:59"*1),"08:00"*$B10,IF(AND(AX9="20:00"*1,AY9="05:00"*1),"09:00"*$B10,IF(AND(AX9="21:00"*1,AY9="07:00"*1),"10:00"*$B10,IF(AND(AX9="21:00"*1,AY9="08:00"*1),"11:00"*$B10,IF((AY9*24)-(AX9*24)&gt;6,((((AY9*24)-(AX9*24))-0.25)/24),(AY9-AX9)))))))))</f>
        <v/>
      </c>
      <c r="AY10" s="511"/>
      <c r="AZ10" s="510" t="str">
        <f>IF(AND(AZ9="",BA9=""),"",IFERROR(MATCH("*"&amp;AZ9&amp;"*",Paramètres!$A$2,0)*INDEX(Paramètres!$B$2:$E$2,MATCH(#REF!,Paramètres!$B$1:$E$1,0))*$B10,IFERROR(VLOOKUP(AZ9,_T1,2,0)*IF(VLOOKUP(AZ9,_T1,3,0),$B10,1),IF(AND(AZ9="23:59"*1,BA9="07:59"*1),"08:00"*$B10,IF(AND(AZ9="20:00"*1,BA9="05:00"*1),"09:00"*$B10,IF(AND(AZ9="21:00"*1,BA9="07:00"*1),"10:00"*$B10,IF(AND(AZ9="21:00"*1,BA9="08:00"*1),"11:00"*$B10,IF((BA9*24)-(AZ9*24)&gt;6,((((BA9*24)-(AZ9*24))-0.25)/24),(BA9-AZ9)))))))))</f>
        <v/>
      </c>
      <c r="BA10" s="511"/>
      <c r="BB10" s="510" t="str">
        <f>IF(AND(BB9="",BC9=""),"",IFERROR(MATCH("*"&amp;BB9&amp;"*",Paramètres!$A$2,0)*INDEX(Paramètres!$B$2:$E$2,MATCH(#REF!,Paramètres!$B$1:$E$1,0))*$B10,IFERROR(VLOOKUP(BB9,_T1,2,0)*IF(VLOOKUP(BB9,_T1,3,0),$B10,1),IF(AND(BB9="23:59"*1,BC9="07:59"*1),"08:00"*$B10,IF(AND(BB9="20:00"*1,BC9="05:00"*1),"09:00"*$B10,IF(AND(BB9="21:00"*1,BC9="07:00"*1),"10:00"*$B10,IF(AND(BB9="21:00"*1,BC9="08:00"*1),"11:00"*$B10,IF((BC9*24)-(BB9*24)&gt;6,((((BC9*24)-(BB9*24))-0.25)/24),(BC9-BB9)))))))))</f>
        <v/>
      </c>
      <c r="BC10" s="511"/>
      <c r="BD10" s="510" t="str">
        <f>IF(AND(BD9="",BE9=""),"",IFERROR(MATCH("*"&amp;BD9&amp;"*",Paramètres!$A$2,0)*INDEX(Paramètres!$B$2:$E$2,MATCH(#REF!,Paramètres!$B$1:$E$1,0))*$B10,IFERROR(VLOOKUP(BD9,_T1,2,0)*IF(VLOOKUP(BD9,_T1,3,0),$B10,1),IF(AND(BD9="23:59"*1,BE9="07:59"*1),"08:00"*$B10,IF(AND(BD9="20:00"*1,BE9="05:00"*1),"09:00"*$B10,IF(AND(BD9="21:00"*1,BE9="07:00"*1),"10:00"*$B10,IF(AND(BD9="21:00"*1,BE9="08:00"*1),"11:00"*$B10,IF((BE9*24)-(BD9*24)&gt;6,((((BE9*24)-(BD9*24))-0.25)/24),(BE9-BD9)))))))))</f>
        <v/>
      </c>
      <c r="BE10" s="511"/>
      <c r="BF10" s="510" t="str">
        <f>IF(AND(BF9="",BG9=""),"",IFERROR(MATCH("*"&amp;BF9&amp;"*",Paramètres!$A$2,0)*INDEX(Paramètres!$B$2:$E$2,MATCH(#REF!,Paramètres!$B$1:$E$1,0))*$B10,IFERROR(VLOOKUP(BF9,_T1,2,0)*IF(VLOOKUP(BF9,_T1,3,0),$B10,1),IF(AND(BF9="23:59"*1,BG9="07:59"*1),"08:00"*$B10,IF(AND(BF9="20:00"*1,BG9="05:00"*1),"09:00"*$B10,IF(AND(BF9="21:00"*1,BG9="07:00"*1),"10:00"*$B10,IF(AND(BF9="21:00"*1,BG9="08:00"*1),"11:00"*$B10,IF((BG9*24)-(BF9*24)&gt;6,((((BG9*24)-(BF9*24))-0.25)/24),(BG9-BF9)))))))))</f>
        <v/>
      </c>
      <c r="BG10" s="511"/>
      <c r="BH10" s="510" t="str">
        <f>IF(AND(BH9="",BI9=""),"",IFERROR(MATCH("*"&amp;BH9&amp;"*",Paramètres!$A$2,0)*INDEX(Paramètres!$B$2:$E$2,MATCH(#REF!,Paramètres!$B$1:$E$1,0))*$B10,IFERROR(VLOOKUP(BH9,_T1,2,0)*IF(VLOOKUP(BH9,_T1,3,0),$B10,1),IF(AND(BH9="23:59"*1,BI9="07:59"*1),"08:00"*$B10,IF(AND(BH9="20:00"*1,BI9="05:00"*1),"09:00"*$B10,IF(AND(BH9="21:00"*1,BI9="07:00"*1),"10:00"*$B10,IF(AND(BH9="21:00"*1,BI9="08:00"*1),"11:00"*$B10,IF((BI9*24)-(BH9*24)&gt;6,((((BI9*24)-(BH9*24))-0.25)/24),(BI9-BH9)))))))))</f>
        <v/>
      </c>
      <c r="BI10" s="511"/>
      <c r="BJ10" s="447"/>
      <c r="BK10" s="510" t="str">
        <f>IF(AND(BK9="",BL9=""),"",IFERROR(MATCH("*"&amp;BK9&amp;"*",Paramètres!$A$2,0)*INDEX(Paramètres!$B$2:$E$2,MATCH(#REF!,Paramètres!$B$1:$E$1,0))*$B10,IFERROR(VLOOKUP(BK9,_T1,2,0)*IF(VLOOKUP(BK9,_T1,3,0),$B10,1),IF(AND(BK9="23:59"*1,BL9="07:59"*1),"08:00"*$B10,IF(AND(BK9="20:00"*1,BL9="05:00"*1),"09:00"*$B10,IF(AND(BK9="21:00"*1,BL9="07:00"*1),"10:00"*$B10,IF(AND(BK9="21:00"*1,BL9="08:00"*1),"11:00"*$B10,IF((BL9*24)-(BK9*24)&gt;6,((((BL9*24)-(BK9*24))-0.25)/24),(BL9-BK9)))))))))</f>
        <v/>
      </c>
      <c r="BL10" s="511"/>
      <c r="BM10" s="510" t="str">
        <f>IF(AND(BM9="",BN9=""),"",IFERROR(MATCH("*"&amp;BM9&amp;"*",Paramètres!$A$2,0)*INDEX(Paramètres!$B$2:$E$2,MATCH(#REF!,Paramètres!$B$1:$E$1,0))*$B10,IFERROR(VLOOKUP(BM9,_T1,2,0)*IF(VLOOKUP(BM9,_T1,3,0),$B10,1),IF(AND(BM9="23:59"*1,BN9="07:59"*1),"08:00"*$B10,IF(AND(BM9="20:00"*1,BN9="05:00"*1),"09:00"*$B10,IF(AND(BM9="21:00"*1,BN9="07:00"*1),"10:00"*$B10,IF(AND(BM9="21:00"*1,BN9="08:00"*1),"11:00"*$B10,IF((BN9*24)-(BM9*24)&gt;6,((((BN9*24)-(BM9*24))-0.25)/24),(BN9-BM9)))))))))</f>
        <v/>
      </c>
      <c r="BN10" s="511"/>
      <c r="BO10" s="510" t="str">
        <f>IF(AND(BO9="",BP9=""),"",IFERROR(MATCH("*"&amp;BO9&amp;"*",Paramètres!$A$2,0)*INDEX(Paramètres!$B$2:$E$2,MATCH(#REF!,Paramètres!$B$1:$E$1,0))*$B10,IFERROR(VLOOKUP(BO9,_T1,2,0)*IF(VLOOKUP(BO9,_T1,3,0),$B10,1),IF(AND(BO9="23:59"*1,BP9="07:59"*1),"08:00"*$B10,IF(AND(BO9="20:00"*1,BP9="05:00"*1),"09:00"*$B10,IF(AND(BO9="21:00"*1,BP9="07:00"*1),"10:00"*$B10,IF(AND(BO9="21:00"*1,BP9="08:00"*1),"11:00"*$B10,IF((BP9*24)-(BO9*24)&gt;6,((((BP9*24)-(BO9*24))-0.25)/24),(BP9-BO9)))))))))</f>
        <v/>
      </c>
      <c r="BP10" s="511"/>
      <c r="BQ10" s="510" t="str">
        <f>IF(AND(BQ9="",BR9=""),"",IFERROR(MATCH("*"&amp;BQ9&amp;"*",Paramètres!$A$2,0)*INDEX(Paramètres!$B$2:$E$2,MATCH(#REF!,Paramètres!$B$1:$E$1,0))*$B10,IFERROR(VLOOKUP(BQ9,_T1,2,0)*IF(VLOOKUP(BQ9,_T1,3,0),$B10,1),IF(AND(BQ9="23:59"*1,BR9="07:59"*1),"08:00"*$B10,IF(AND(BQ9="20:00"*1,BR9="05:00"*1),"09:00"*$B10,IF(AND(BQ9="21:00"*1,BR9="07:00"*1),"10:00"*$B10,IF(AND(BQ9="21:00"*1,BR9="08:00"*1),"11:00"*$B10,IF((BR9*24)-(BQ9*24)&gt;6,((((BR9*24)-(BQ9*24))-0.25)/24),(BR9-BQ9)))))))))</f>
        <v/>
      </c>
      <c r="BR10" s="511"/>
      <c r="BS10" s="510" t="str">
        <f>IF(AND(BS9="",BT9=""),"",IFERROR(MATCH("*"&amp;BS9&amp;"*",Paramètres!$A$2,0)*INDEX(Paramètres!$B$2:$E$2,MATCH(#REF!,Paramètres!$B$1:$E$1,0))*$B10,IFERROR(VLOOKUP(BS9,_T1,2,0)*IF(VLOOKUP(BS9,_T1,3,0),$B10,1),IF(AND(BS9="23:59"*1,BT9="07:59"*1),"08:00"*$B10,IF(AND(BS9="20:00"*1,BT9="05:00"*1),"09:00"*$B10,IF(AND(BS9="21:00"*1,BT9="07:00"*1),"10:00"*$B10,IF(AND(BS9="21:00"*1,BT9="08:00"*1),"11:00"*$B10,IF((BT9*24)-(BS9*24)&gt;6,((((BT9*24)-(BS9*24))-0.25)/24),(BT9-BS9)))))))))</f>
        <v/>
      </c>
      <c r="BT10" s="511"/>
      <c r="BU10" s="510" t="str">
        <f>IF(AND(BU9="",BV9=""),"",IFERROR(MATCH("*"&amp;BU9&amp;"*",Paramètres!$A$2,0)*INDEX(Paramètres!$B$2:$E$2,MATCH(#REF!,Paramètres!$B$1:$E$1,0))*$B10,IFERROR(VLOOKUP(BU9,_T1,2,0)*IF(VLOOKUP(BU9,_T1,3,0),$B10,1),IF(AND(BU9="23:59"*1,BV9="07:59"*1),"08:00"*$B10,IF(AND(BU9="20:00"*1,BV9="05:00"*1),"09:00"*$B10,IF(AND(BU9="21:00"*1,BV9="07:00"*1),"10:00"*$B10,IF(AND(BU9="21:00"*1,BV9="08:00"*1),"11:00"*$B10,IF((BV9*24)-(BU9*24)&gt;6,((((BV9*24)-(BU9*24))-0.25)/24),(BV9-BU9)))))))))</f>
        <v/>
      </c>
      <c r="BV10" s="511"/>
      <c r="BW10" s="510" t="str">
        <f>IF(AND(BW9="",BX9=""),"",IFERROR(MATCH("*"&amp;BW9&amp;"*",Paramètres!$A$2,0)*INDEX(Paramètres!$B$2:$E$2,MATCH(#REF!,Paramètres!$B$1:$E$1,0))*$B10,IFERROR(VLOOKUP(BW9,_T1,2,0)*IF(VLOOKUP(BW9,_T1,3,0),$B10,1),IF(AND(BW9="23:59"*1,BX9="07:59"*1),"08:00"*$B10,IF(AND(BW9="20:00"*1,BX9="05:00"*1),"09:00"*$B10,IF(AND(BW9="21:00"*1,BX9="07:00"*1),"10:00"*$B10,IF(AND(BW9="21:00"*1,BX9="08:00"*1),"11:00"*$B10,IF((BX9*24)-(BW9*24)&gt;6,((((BX9*24)-(BW9*24))-0.25)/24),(BX9-BW9)))))))))</f>
        <v/>
      </c>
      <c r="BX10" s="511"/>
      <c r="BY10" s="447"/>
      <c r="BZ10" s="510" t="str">
        <f>IF(AND(BZ9="",CA9=""),"",IFERROR(MATCH("*"&amp;BZ9&amp;"*",Paramètres!$A$2,0)*INDEX(Paramètres!$B$2:$E$2,MATCH(#REF!,Paramètres!$B$1:$E$1,0))*$B10,IFERROR(VLOOKUP(BZ9,_T1,2,0)*IF(VLOOKUP(BZ9,_T1,3,0),$B10,1),IF(AND(BZ9="23:59"*1,CA9="07:59"*1),"08:00"*$B10,IF(AND(BZ9="20:00"*1,CA9="05:00"*1),"09:00"*$B10,IF(AND(BZ9="21:00"*1,CA9="07:00"*1),"10:00"*$B10,IF(AND(BZ9="21:00"*1,CA9="08:00"*1),"11:00"*$B10,IF((CA9*24)-(BZ9*24)&gt;6,((((CA9*24)-(BZ9*24))-0.25)/24),(CA9-BZ9)))))))))</f>
        <v/>
      </c>
      <c r="CA10" s="511"/>
      <c r="CB10" s="510" t="str">
        <f>IF(AND(CB9="",CC9=""),"",IFERROR(MATCH("*"&amp;CB9&amp;"*",Paramètres!$A$2,0)*INDEX(Paramètres!$B$2:$E$2,MATCH(#REF!,Paramètres!$B$1:$E$1,0))*$B10,IFERROR(VLOOKUP(CB9,_T1,2,0)*IF(VLOOKUP(CB9,_T1,3,0),$B10,1),IF(AND(CB9="23:59"*1,CC9="07:59"*1),"08:00"*$B10,IF(AND(CB9="20:00"*1,CC9="05:00"*1),"09:00"*$B10,IF(AND(CB9="21:00"*1,CC9="07:00"*1),"10:00"*$B10,IF(AND(CB9="21:00"*1,CC9="08:00"*1),"11:00"*$B10,IF((CC9*24)-(CB9*24)&gt;6,((((CC9*24)-(CB9*24))-0.25)/24),(CC9-CB9)))))))))</f>
        <v/>
      </c>
      <c r="CC10" s="511"/>
      <c r="CD10" s="510" t="str">
        <f>IF(AND(CD9="",CE9=""),"",IFERROR(MATCH("*"&amp;CD9&amp;"*",Paramètres!$A$2,0)*INDEX(Paramètres!$B$2:$E$2,MATCH(#REF!,Paramètres!$B$1:$E$1,0))*$B10,IFERROR(VLOOKUP(CD9,_T1,2,0)*IF(VLOOKUP(CD9,_T1,3,0),$B10,1),IF(AND(CD9="23:59"*1,CE9="07:59"*1),"08:00"*$B10,IF(AND(CD9="20:00"*1,CE9="05:00"*1),"09:00"*$B10,IF(AND(CD9="21:00"*1,CE9="07:00"*1),"10:00"*$B10,IF(AND(CD9="21:00"*1,CE9="08:00"*1),"11:00"*$B10,IF((CE9*24)-(CD9*24)&gt;6,((((CE9*24)-(CD9*24))-0.25)/24),(CE9-CD9)))))))))</f>
        <v/>
      </c>
      <c r="CE10" s="511"/>
      <c r="CF10" s="510" t="str">
        <f>IF(AND(CF9="",CG9=""),"",IFERROR(MATCH("*"&amp;CF9&amp;"*",Paramètres!$A$2,0)*INDEX(Paramètres!$B$2:$E$2,MATCH(#REF!,Paramètres!$B$1:$E$1,0))*$B10,IFERROR(VLOOKUP(CF9,_T1,2,0)*IF(VLOOKUP(CF9,_T1,3,0),$B10,1),IF(AND(CF9="23:59"*1,CG9="07:59"*1),"08:00"*$B10,IF(AND(CF9="20:00"*1,CG9="05:00"*1),"09:00"*$B10,IF(AND(CF9="21:00"*1,CG9="07:00"*1),"10:00"*$B10,IF(AND(CF9="21:00"*1,CG9="08:00"*1),"11:00"*$B10,IF((CG9*24)-(CF9*24)&gt;6,((((CG9*24)-(CF9*24))-0.25)/24),(CG9-CF9)))))))))</f>
        <v/>
      </c>
      <c r="CG10" s="511"/>
      <c r="CH10" s="510" t="str">
        <f>IF(AND(CH9="",CI9=""),"",IFERROR(MATCH("*"&amp;CH9&amp;"*",Paramètres!$A$2,0)*INDEX(Paramètres!$B$2:$E$2,MATCH(#REF!,Paramètres!$B$1:$E$1,0))*$B10,IFERROR(VLOOKUP(CH9,_T1,2,0)*IF(VLOOKUP(CH9,_T1,3,0),$B10,1),IF(AND(CH9="23:59"*1,CI9="07:59"*1),"08:00"*$B10,IF(AND(CH9="20:00"*1,CI9="05:00"*1),"09:00"*$B10,IF(AND(CH9="21:00"*1,CI9="07:00"*1),"10:00"*$B10,IF(AND(CH9="21:00"*1,CI9="08:00"*1),"11:00"*$B10,IF((CI9*24)-(CH9*24)&gt;6,((((CI9*24)-(CH9*24))-0.25)/24),(CI9-CH9)))))))))</f>
        <v/>
      </c>
      <c r="CI10" s="511"/>
      <c r="CJ10" s="510" t="str">
        <f>IF(AND(CJ9="",CK9=""),"",IFERROR(MATCH("*"&amp;CJ9&amp;"*",Paramètres!$A$2,0)*INDEX(Paramètres!$B$2:$E$2,MATCH(#REF!,Paramètres!$B$1:$E$1,0))*$B10,IFERROR(VLOOKUP(CJ9,_T1,2,0)*IF(VLOOKUP(CJ9,_T1,3,0),$B10,1),IF(AND(CJ9="23:59"*1,CK9="07:59"*1),"08:00"*$B10,IF(AND(CJ9="20:00"*1,CK9="05:00"*1),"09:00"*$B10,IF(AND(CJ9="21:00"*1,CK9="07:00"*1),"10:00"*$B10,IF(AND(CJ9="21:00"*1,CK9="08:00"*1),"11:00"*$B10,IF((CK9*24)-(CJ9*24)&gt;6,((((CK9*24)-(CJ9*24))-0.25)/24),(CK9-CJ9)))))))))</f>
        <v/>
      </c>
      <c r="CK10" s="511"/>
      <c r="CL10" s="510" t="str">
        <f>IF(AND(CL9="",CM9=""),"",IFERROR(MATCH("*"&amp;CL9&amp;"*",Paramètres!$A$2,0)*INDEX(Paramètres!$B$2:$E$2,MATCH(#REF!,Paramètres!$B$1:$E$1,0))*$B10,IFERROR(VLOOKUP(CL9,_T1,2,0)*IF(VLOOKUP(CL9,_T1,3,0),$B10,1),IF(AND(CL9="23:59"*1,CM9="07:59"*1),"08:00"*$B10,IF(AND(CL9="20:00"*1,CM9="05:00"*1),"09:00"*$B10,IF(AND(CL9="21:00"*1,CM9="07:00"*1),"10:00"*$B10,IF(AND(CL9="21:00"*1,CM9="08:00"*1),"11:00"*$B10,IF((CM9*24)-(CL9*24)&gt;6,((((CM9*24)-(CL9*24))-0.25)/24),(CM9-CL9)))))))))</f>
        <v/>
      </c>
      <c r="CM10" s="511"/>
      <c r="CN10" s="436"/>
      <c r="CO10" s="434"/>
      <c r="CP10" s="435"/>
      <c r="CQ10" s="156"/>
      <c r="CR10" s="454"/>
      <c r="CS10"/>
      <c r="CT10"/>
    </row>
    <row r="11" spans="1:98" s="285" customFormat="1" ht="30" customHeight="1">
      <c r="A11" s="532"/>
      <c r="B11" s="291"/>
      <c r="C11" s="527">
        <v>0.33333333333333331</v>
      </c>
      <c r="D11" s="528">
        <v>0.5</v>
      </c>
      <c r="E11" s="282" t="s">
        <v>99</v>
      </c>
      <c r="F11" s="283"/>
      <c r="G11" s="337" t="s">
        <v>100</v>
      </c>
      <c r="H11" s="338"/>
      <c r="I11" s="282">
        <v>0.875</v>
      </c>
      <c r="J11" s="283">
        <v>0.33333333333333331</v>
      </c>
      <c r="K11" s="337" t="s">
        <v>109</v>
      </c>
      <c r="L11" s="338"/>
      <c r="M11" s="343"/>
      <c r="N11" s="344"/>
      <c r="O11" s="343"/>
      <c r="P11" s="345"/>
      <c r="Q11" s="443">
        <f>SUM(C12:P12)</f>
        <v>0.62916666666666665</v>
      </c>
      <c r="R11" s="337"/>
      <c r="S11" s="338"/>
      <c r="T11" s="282"/>
      <c r="U11" s="283"/>
      <c r="V11" s="337"/>
      <c r="W11" s="338"/>
      <c r="X11" s="282"/>
      <c r="Y11" s="283"/>
      <c r="Z11" s="337"/>
      <c r="AA11" s="338"/>
      <c r="AB11" s="343"/>
      <c r="AC11" s="344"/>
      <c r="AD11" s="343"/>
      <c r="AE11" s="345"/>
      <c r="AF11" s="447">
        <f>SUM(R12:AE12)</f>
        <v>0</v>
      </c>
      <c r="AG11" s="337"/>
      <c r="AH11" s="338"/>
      <c r="AI11" s="282"/>
      <c r="AJ11" s="283"/>
      <c r="AK11" s="337"/>
      <c r="AL11" s="338"/>
      <c r="AM11" s="282"/>
      <c r="AN11" s="283"/>
      <c r="AO11" s="337"/>
      <c r="AP11" s="338"/>
      <c r="AQ11" s="343"/>
      <c r="AR11" s="344"/>
      <c r="AS11" s="343"/>
      <c r="AT11" s="345"/>
      <c r="AU11" s="447">
        <f>SUM(AG12:AT12)</f>
        <v>0</v>
      </c>
      <c r="AV11" s="337"/>
      <c r="AW11" s="338"/>
      <c r="AX11" s="282"/>
      <c r="AY11" s="283"/>
      <c r="AZ11" s="337"/>
      <c r="BA11" s="338"/>
      <c r="BB11" s="282"/>
      <c r="BC11" s="283"/>
      <c r="BD11" s="337"/>
      <c r="BE11" s="338"/>
      <c r="BF11" s="343"/>
      <c r="BG11" s="344"/>
      <c r="BH11" s="343"/>
      <c r="BI11" s="345"/>
      <c r="BJ11" s="447">
        <f>SUM(AV12:BI12)</f>
        <v>0</v>
      </c>
      <c r="BK11" s="337"/>
      <c r="BL11" s="338"/>
      <c r="BM11" s="282"/>
      <c r="BN11" s="283"/>
      <c r="BO11" s="337"/>
      <c r="BP11" s="338"/>
      <c r="BQ11" s="282"/>
      <c r="BR11" s="283"/>
      <c r="BS11" s="337"/>
      <c r="BT11" s="338"/>
      <c r="BU11" s="343"/>
      <c r="BV11" s="344"/>
      <c r="BW11" s="343"/>
      <c r="BX11" s="345"/>
      <c r="BY11" s="447">
        <f>SUM(BK12:BX12)</f>
        <v>0</v>
      </c>
      <c r="BZ11" s="337"/>
      <c r="CA11" s="338"/>
      <c r="CB11" s="282"/>
      <c r="CC11" s="283"/>
      <c r="CD11" s="337"/>
      <c r="CE11" s="338"/>
      <c r="CF11" s="282"/>
      <c r="CG11" s="283"/>
      <c r="CH11" s="337"/>
      <c r="CI11" s="338"/>
      <c r="CJ11" s="343"/>
      <c r="CK11" s="344"/>
      <c r="CL11" s="343"/>
      <c r="CM11" s="345"/>
      <c r="CN11" s="432">
        <f>SUM(BZ12:CM12)</f>
        <v>0</v>
      </c>
      <c r="CO11" s="434">
        <f>SUM(Q11,AF11,AU11,BY11,CN11,BJ11)</f>
        <v>0.62916666666666665</v>
      </c>
      <c r="CP11" s="435"/>
      <c r="CQ11" s="284"/>
      <c r="CR11" s="453">
        <f>$CO$2-CO11</f>
        <v>6.3374999999999995</v>
      </c>
    </row>
    <row r="12" spans="1:98" ht="20" customHeight="1" thickBot="1">
      <c r="A12" s="533"/>
      <c r="B12" s="293">
        <v>0.5</v>
      </c>
      <c r="C12" s="529">
        <f>IF(AND(C11="",D11=""),"",IFERROR(MATCH("*"&amp;C11&amp;"*",Paramètres!$A$2,0)*INDEX(Paramètres!$B$2:$F$2,MATCH(D11,Paramètres!$B$1:$F$1,0))*$B12,IFERROR(VLOOKUP(C11,_T1,2,0)*IF(VLOOKUP(C11,_T1,3,0),$B12,1),IF(AND(C11="23:59"*1,D11="07:59"*1),"08:00"*$B12,IF(AND(C11="20:00"*1,D11="05:00"*1),"09:00"*$B12,IF(AND(C11="21:00"*1,D11="07:00"*1),"10:00"*$B12,IF(AND(C11="21:00"*1,D11="08:00"*1),"11:00"*$B12,IF((D11*24)-(C11*24)&gt;6,((((D11*24)-(C11*24))-0.25)/24)*$B12,(D11-C11)*$B12))))))))</f>
        <v>8.3333333333333343E-2</v>
      </c>
      <c r="D12" s="530"/>
      <c r="E12" s="510">
        <f>IF(AND(E11="",F11=""),"",IFERROR(MATCH("*"&amp;E11&amp;"*",Paramètres!$A$2,0)*INDEX(Paramètres!$B$2:$F$2,MATCH(F11,Paramètres!$B$1:$F$1,0))*$B12,IFERROR(VLOOKUP(E11,_T1,2,0)*IF(VLOOKUP(E11,_T1,3,0),$B12,1),IF(AND(E11="23:59"*1,F11="07:59"*1),"08:00"*$B12,IF(AND(E11="20:00"*1,F11="05:00"*1),"09:00"*$B12,IF(AND(E11="21:00"*1,F11="07:00"*1),"10:00"*$B12,IF(AND(E11="21:00"*1,F11="08:00"*1),"11:00"*$B12,IF((F11*24)-(E11*24)&gt;6,((((F11*24)-(E11*24))-0.25)/24)*$B12,(F11-E11)*$B12))))))))</f>
        <v>0.15833333333333333</v>
      </c>
      <c r="F12" s="511"/>
      <c r="G12" s="510">
        <f>IF(AND(G11="",H11=""),"",IFERROR(MATCH("*"&amp;G11&amp;"*",Paramètres!$A$2,0)*INDEX(Paramètres!$B$2:$F$2,MATCH(H11,Paramètres!$B$1:$F$1,0))*$B12,IFERROR(VLOOKUP(G11,_T1,2,0)*IF(VLOOKUP(G11,_T1,3,0),$B12,1),IF(AND(G11="23:59"*1,H11="07:59"*1),"08:00"*$B12,IF(AND(G11="20:00"*1,H11="05:00"*1),"09:00"*$B12,IF(AND(G11="21:00"*1,H11="07:00"*1),"10:00"*$B12,IF(AND(G11="21:00"*1,H11="08:00"*1),"11:00"*$B12,IF((H11*24)-(G11*24)&gt;6,((((H11*24)-(G11*24))-0.25)/24)*$B12,(H11-G11)*$B12))))))))</f>
        <v>0.15833333333333333</v>
      </c>
      <c r="H12" s="511"/>
      <c r="I12" s="510">
        <f>IF(AND(I11="",J11=""),"",IFERROR(MATCH("*"&amp;I11&amp;"*",Paramètres!$A$2,0)*INDEX(Paramètres!$B$2:$F$2,MATCH(J11,Paramètres!$B$1:$F$1,0))*$B12,IFERROR(VLOOKUP(I11,_T1,2,0)*IF(VLOOKUP(I11,_T1,3,0),$B12,1),IF(AND(I11="23:59"*1,J11="07:59"*1),"08:00"*$B12,IF(AND(I11="20:00"*1,J11="05:00"*1),"09:00"*$B12,IF(AND(I11="21:00"*1,J11="07:00"*1),"10:00"*$B12,IF(AND(I11="21:00"*1,J11="08:00"*1),"11:00"*$B12,IF((J11*24)-(I11*24)&gt;6,((((J11*24)-(I11*24))-0.25)/24)*$B12,(J11-I11)*$B12))))))))</f>
        <v>0.22916666666666666</v>
      </c>
      <c r="J12" s="511"/>
      <c r="K12" s="510">
        <f>IF(AND(K11="",L11=""),"",IFERROR(MATCH("*"&amp;K11&amp;"*",Paramètres!$A$2,0)*INDEX(Paramètres!$B$2:$F$2,MATCH(L11,Paramètres!$B$1:$F$1,0))*$B12,IFERROR(VLOOKUP(K11,_T1,2,0)*IF(VLOOKUP(K11,_T1,3,0),$B12,1),IF(AND(K11="23:59"*1,L11="07:59"*1),"08:00"*$B12,IF(AND(K11="20:00"*1,L11="05:00"*1),"09:00"*$B12,IF(AND(K11="21:00"*1,L11="07:00"*1),"10:00"*$B12,IF(AND(K11="21:00"*1,L11="08:00"*1),"11:00"*$B12,IF((L11*24)-(K11*24)&gt;6,((((L11*24)-(K11*24))-0.25)/24)*$B12,(L11-K11)*$B12))))))))</f>
        <v>0</v>
      </c>
      <c r="L12" s="511"/>
      <c r="M12" s="510" t="str">
        <f>IF(AND(M11="",N11=""),"",IFERROR(MATCH("*"&amp;M11&amp;"*",Paramètres!$A$2,0)*INDEX(Paramètres!$B$2:$F$2,MATCH(N11,Paramètres!$B$1:$F$1,0))*$B12,IFERROR(VLOOKUP(M11,_T1,2,0)*IF(VLOOKUP(M11,_T1,3,0),$B12,1),IF(AND(M11="23:59"*1,N11="07:59"*1),"08:00"*$B12,IF(AND(M11="20:00"*1,N11="05:00"*1),"09:00"*$B12,IF(AND(M11="21:00"*1,N11="07:00"*1),"10:00"*$B12,IF(AND(M11="21:00"*1,N11="08:00"*1),"11:00"*$B12,IF((N11*24)-(M11*24)&gt;6,((((N11*24)-(M11*24))-0.25)/24)*$B12,(N11-M11)*$B12))))))))</f>
        <v/>
      </c>
      <c r="N12" s="511"/>
      <c r="O12" s="510" t="str">
        <f>IF(AND(O11="",P11=""),"",IFERROR(MATCH("*"&amp;O11&amp;"*",Paramètres!$A$2,0)*INDEX(Paramètres!$B$2:$F$2,MATCH(P11,Paramètres!$B$1:$F$1,0))*$B12,IFERROR(VLOOKUP(O11,_T1,2,0)*IF(VLOOKUP(O11,_T1,3,0),$B12,1),IF(AND(O11="23:59"*1,P11="07:59"*1),"08:00"*$B12,IF(AND(O11="20:00"*1,P11="05:00"*1),"09:00"*$B12,IF(AND(O11="21:00"*1,P11="07:00"*1),"10:00"*$B12,IF(AND(O11="21:00"*1,P11="08:00"*1),"11:00"*$B12,IF((P11*24)-(O11*24)&gt;6,((((P11*24)-(O11*24))-0.25)/24)*$B12,(P11-O11)*$B12))))))))</f>
        <v/>
      </c>
      <c r="P12" s="511"/>
      <c r="Q12" s="446"/>
      <c r="R12" s="510" t="str">
        <f>IF(AND(R11="",S11=""),"",IFERROR(MATCH("*"&amp;R11&amp;"*",Paramètres!$A$2,0)*INDEX(Paramètres!$B$2:$E$2,MATCH(#REF!,Paramètres!$B$1:$E$1,0))*$B12,IFERROR(VLOOKUP(R11,_T1,2,0)*IF(VLOOKUP(R11,_T1,3,0),$B12,1),IF(AND(R11="23:59"*1,S11="07:59"*1),"08:00"*$B12,IF(AND(R11="20:00"*1,S11="05:00"*1),"09:00"*$B12,IF(AND(R11="21:00"*1,S11="07:00"*1),"10:00"*$B12,IF(AND(R11="21:00"*1,S11="08:00"*1),"11:00"*$B12,IF((S11*24)-(R11*24)&gt;6,((((S11*24)-(R11*24))-0.25)/24),(S11-R11)))))))))</f>
        <v/>
      </c>
      <c r="S12" s="511"/>
      <c r="T12" s="510" t="str">
        <f>IF(AND(T11="",U11=""),"",IFERROR(MATCH("*"&amp;T11&amp;"*",Paramètres!$A$2,0)*INDEX(Paramètres!$B$2:$E$2,MATCH(#REF!,Paramètres!$B$1:$E$1,0))*$B12,IFERROR(VLOOKUP(T11,_T1,2,0)*IF(VLOOKUP(T11,_T1,3,0),$B12,1),IF(AND(T11="23:59"*1,U11="07:59"*1),"08:00"*$B12,IF(AND(T11="20:00"*1,U11="05:00"*1),"09:00"*$B12,IF(AND(T11="21:00"*1,U11="07:00"*1),"10:00"*$B12,IF(AND(T11="21:00"*1,U11="08:00"*1),"11:00"*$B12,IF((U11*24)-(T11*24)&gt;6,((((U11*24)-(T11*24))-0.25)/24),(U11-T11)))))))))</f>
        <v/>
      </c>
      <c r="U12" s="511"/>
      <c r="V12" s="510" t="str">
        <f>IF(AND(V11="",W11=""),"",IFERROR(MATCH("*"&amp;V11&amp;"*",Paramètres!$A$2,0)*INDEX(Paramètres!$B$2:$E$2,MATCH(#REF!,Paramètres!$B$1:$E$1,0))*$B12,IFERROR(VLOOKUP(V11,_T1,2,0)*IF(VLOOKUP(V11,_T1,3,0),$B12,1),IF(AND(V11="23:59"*1,W11="07:59"*1),"08:00"*$B12,IF(AND(V11="20:00"*1,W11="05:00"*1),"09:00"*$B12,IF(AND(V11="21:00"*1,W11="07:00"*1),"10:00"*$B12,IF(AND(V11="21:00"*1,W11="08:00"*1),"11:00"*$B12,IF((W11*24)-(V11*24)&gt;6,((((W11*24)-(V11*24))-0.25)/24),(W11-V11)))))))))</f>
        <v/>
      </c>
      <c r="W12" s="511"/>
      <c r="X12" s="510" t="str">
        <f>IF(AND(X11="",Y11=""),"",IFERROR(MATCH("*"&amp;X11&amp;"*",Paramètres!$A$2,0)*INDEX(Paramètres!$B$2:$E$2,MATCH(#REF!,Paramètres!$B$1:$E$1,0))*$B12,IFERROR(VLOOKUP(X11,_T1,2,0)*IF(VLOOKUP(X11,_T1,3,0),$B12,1),IF(AND(X11="23:59"*1,Y11="07:59"*1),"08:00"*$B12,IF(AND(X11="20:00"*1,Y11="05:00"*1),"09:00"*$B12,IF(AND(X11="21:00"*1,Y11="07:00"*1),"10:00"*$B12,IF(AND(X11="21:00"*1,Y11="08:00"*1),"11:00"*$B12,IF((Y11*24)-(X11*24)&gt;6,((((Y11*24)-(X11*24))-0.25)/24),(Y11-X11)))))))))</f>
        <v/>
      </c>
      <c r="Y12" s="511"/>
      <c r="Z12" s="510" t="str">
        <f>IF(AND(Z11="",AA11=""),"",IFERROR(MATCH("*"&amp;Z11&amp;"*",Paramètres!$A$2,0)*INDEX(Paramètres!$B$2:$E$2,MATCH(#REF!,Paramètres!$B$1:$E$1,0))*$B12,IFERROR(VLOOKUP(Z11,_T1,2,0)*IF(VLOOKUP(Z11,_T1,3,0),$B12,1),IF(AND(Z11="23:59"*1,AA11="07:59"*1),"08:00"*$B12,IF(AND(Z11="20:00"*1,AA11="05:00"*1),"09:00"*$B12,IF(AND(Z11="21:00"*1,AA11="07:00"*1),"10:00"*$B12,IF(AND(Z11="21:00"*1,AA11="08:00"*1),"11:00"*$B12,IF((AA11*24)-(Z11*24)&gt;6,((((AA11*24)-(Z11*24))-0.25)/24),(AA11-Z11)))))))))</f>
        <v/>
      </c>
      <c r="AA12" s="511"/>
      <c r="AB12" s="510" t="str">
        <f>IF(AND(AB11="",AC11=""),"",IFERROR(MATCH("*"&amp;AB11&amp;"*",Paramètres!$A$2,0)*INDEX(Paramètres!$B$2:$E$2,MATCH(#REF!,Paramètres!$B$1:$E$1,0))*$B12,IFERROR(VLOOKUP(AB11,_T1,2,0)*IF(VLOOKUP(AB11,_T1,3,0),$B12,1),IF(AND(AB11="23:59"*1,AC11="07:59"*1),"08:00"*$B12,IF(AND(AB11="20:00"*1,AC11="05:00"*1),"09:00"*$B12,IF(AND(AB11="21:00"*1,AC11="07:00"*1),"10:00"*$B12,IF(AND(AB11="21:00"*1,AC11="08:00"*1),"11:00"*$B12,IF((AC11*24)-(AB11*24)&gt;6,((((AC11*24)-(AB11*24))-0.25)/24),(AC11-AB11)))))))))</f>
        <v/>
      </c>
      <c r="AC12" s="511"/>
      <c r="AD12" s="510" t="str">
        <f>IF(AND(AD11="",AE11=""),"",IFERROR(MATCH("*"&amp;AD11&amp;"*",Paramètres!$A$2,0)*INDEX(Paramètres!$B$2:$E$2,MATCH(#REF!,Paramètres!$B$1:$E$1,0))*$B12,IFERROR(VLOOKUP(AD11,_T1,2,0)*IF(VLOOKUP(AD11,_T1,3,0),$B12,1),IF(AND(AD11="23:59"*1,AE11="07:59"*1),"08:00"*$B12,IF(AND(AD11="20:00"*1,AE11="05:00"*1),"09:00"*$B12,IF(AND(AD11="21:00"*1,AE11="07:00"*1),"10:00"*$B12,IF(AND(AD11="21:00"*1,AE11="08:00"*1),"11:00"*$B12,IF((AE11*24)-(AD11*24)&gt;6,((((AE11*24)-(AD11*24))-0.25)/24),(AE11-AD11)))))))))</f>
        <v/>
      </c>
      <c r="AE12" s="511"/>
      <c r="AF12" s="443"/>
      <c r="AG12" s="510" t="str">
        <f>IF(AND(AG11="",AH11=""),"",IFERROR(MATCH("*"&amp;AG11&amp;"*",Paramètres!$A$2,0)*INDEX(Paramètres!$B$2:$E$2,MATCH(#REF!,Paramètres!$B$1:$E$1,0))*$B12,IFERROR(VLOOKUP(AG11,_T1,2,0)*IF(VLOOKUP(AG11,_T1,3,0),$B12,1),IF(AND(AG11="23:59"*1,AH11="07:59"*1),"08:00"*$B12,IF(AND(AG11="20:00"*1,AH11="05:00"*1),"09:00"*$B12,IF(AND(AG11="21:00"*1,AH11="07:00"*1),"10:00"*$B12,IF(AND(AG11="21:00"*1,AH11="08:00"*1),"11:00"*$B12,IF((AH11*24)-(AG11*24)&gt;6,((((AH11*24)-(AG11*24))-0.25)/24),(AH11-AG11)))))))))</f>
        <v/>
      </c>
      <c r="AH12" s="511"/>
      <c r="AI12" s="510" t="str">
        <f>IF(AND(AI11="",AJ11=""),"",IFERROR(MATCH("*"&amp;AI11&amp;"*",Paramètres!$A$2,0)*INDEX(Paramètres!$B$2:$E$2,MATCH(#REF!,Paramètres!$B$1:$E$1,0))*$B12,IFERROR(VLOOKUP(AI11,_T1,2,0)*IF(VLOOKUP(AI11,_T1,3,0),$B12,1),IF(AND(AI11="23:59"*1,AJ11="07:59"*1),"08:00"*$B12,IF(AND(AI11="20:00"*1,AJ11="05:00"*1),"09:00"*$B12,IF(AND(AI11="21:00"*1,AJ11="07:00"*1),"10:00"*$B12,IF(AND(AI11="21:00"*1,AJ11="08:00"*1),"11:00"*$B12,IF((AJ11*24)-(AI11*24)&gt;6,((((AJ11*24)-(AI11*24))-0.25)/24),(AJ11-AI11)))))))))</f>
        <v/>
      </c>
      <c r="AJ12" s="511"/>
      <c r="AK12" s="510" t="str">
        <f>IF(AND(AK11="",AL11=""),"",IFERROR(MATCH("*"&amp;AK11&amp;"*",Paramètres!$A$2,0)*INDEX(Paramètres!$B$2:$E$2,MATCH(#REF!,Paramètres!$B$1:$E$1,0))*$B12,IFERROR(VLOOKUP(AK11,_T1,2,0)*IF(VLOOKUP(AK11,_T1,3,0),$B12,1),IF(AND(AK11="23:59"*1,AL11="07:59"*1),"08:00"*$B12,IF(AND(AK11="20:00"*1,AL11="05:00"*1),"09:00"*$B12,IF(AND(AK11="21:00"*1,AL11="07:00"*1),"10:00"*$B12,IF(AND(AK11="21:00"*1,AL11="08:00"*1),"11:00"*$B12,IF((AL11*24)-(AK11*24)&gt;6,((((AL11*24)-(AK11*24))-0.25)/24),(AL11-AK11)))))))))</f>
        <v/>
      </c>
      <c r="AL12" s="511"/>
      <c r="AM12" s="510" t="str">
        <f>IF(AND(AM11="",AN11=""),"",IFERROR(MATCH("*"&amp;AM11&amp;"*",Paramètres!$A$2,0)*INDEX(Paramètres!$B$2:$E$2,MATCH(#REF!,Paramètres!$B$1:$E$1,0))*$B12,IFERROR(VLOOKUP(AM11,_T1,2,0)*IF(VLOOKUP(AM11,_T1,3,0),$B12,1),IF(AND(AM11="23:59"*1,AN11="07:59"*1),"08:00"*$B12,IF(AND(AM11="20:00"*1,AN11="05:00"*1),"09:00"*$B12,IF(AND(AM11="21:00"*1,AN11="07:00"*1),"10:00"*$B12,IF(AND(AM11="21:00"*1,AN11="08:00"*1),"11:00"*$B12,IF((AN11*24)-(AM11*24)&gt;6,((((AN11*24)-(AM11*24))-0.25)/24),(AN11-AM11)))))))))</f>
        <v/>
      </c>
      <c r="AN12" s="511"/>
      <c r="AO12" s="510" t="str">
        <f>IF(AND(AO11="",AP11=""),"",IFERROR(MATCH("*"&amp;AO11&amp;"*",Paramètres!$A$2,0)*INDEX(Paramètres!$B$2:$E$2,MATCH(#REF!,Paramètres!$B$1:$E$1,0))*$B12,IFERROR(VLOOKUP(AO11,_T1,2,0)*IF(VLOOKUP(AO11,_T1,3,0),$B12,1),IF(AND(AO11="23:59"*1,AP11="07:59"*1),"08:00"*$B12,IF(AND(AO11="20:00"*1,AP11="05:00"*1),"09:00"*$B12,IF(AND(AO11="21:00"*1,AP11="07:00"*1),"10:00"*$B12,IF(AND(AO11="21:00"*1,AP11="08:00"*1),"11:00"*$B12,IF((AP11*24)-(AO11*24)&gt;6,((((AP11*24)-(AO11*24))-0.25)/24),(AP11-AO11)))))))))</f>
        <v/>
      </c>
      <c r="AP12" s="511"/>
      <c r="AQ12" s="510" t="str">
        <f>IF(AND(AQ11="",AR11=""),"",IFERROR(MATCH("*"&amp;AQ11&amp;"*",Paramètres!$A$2,0)*INDEX(Paramètres!$B$2:$E$2,MATCH(#REF!,Paramètres!$B$1:$E$1,0))*$B12,IFERROR(VLOOKUP(AQ11,_T1,2,0)*IF(VLOOKUP(AQ11,_T1,3,0),$B12,1),IF(AND(AQ11="23:59"*1,AR11="07:59"*1),"08:00"*$B12,IF(AND(AQ11="20:00"*1,AR11="05:00"*1),"09:00"*$B12,IF(AND(AQ11="21:00"*1,AR11="07:00"*1),"10:00"*$B12,IF(AND(AQ11="21:00"*1,AR11="08:00"*1),"11:00"*$B12,IF((AR11*24)-(AQ11*24)&gt;6,((((AR11*24)-(AQ11*24))-0.25)/24),(AR11-AQ11)))))))))</f>
        <v/>
      </c>
      <c r="AR12" s="511"/>
      <c r="AS12" s="510" t="str">
        <f>IF(AND(AS11="",AT11=""),"",IFERROR(MATCH("*"&amp;AS11&amp;"*",Paramètres!$A$2,0)*INDEX(Paramètres!$B$2:$E$2,MATCH(#REF!,Paramètres!$B$1:$E$1,0))*$B12,IFERROR(VLOOKUP(AS11,_T1,2,0)*IF(VLOOKUP(AS11,_T1,3,0),$B12,1),IF(AND(AS11="23:59"*1,AT11="07:59"*1),"08:00"*$B12,IF(AND(AS11="20:00"*1,AT11="05:00"*1),"09:00"*$B12,IF(AND(AS11="21:00"*1,AT11="07:00"*1),"10:00"*$B12,IF(AND(AS11="21:00"*1,AT11="08:00"*1),"11:00"*$B12,IF((AT11*24)-(AS11*24)&gt;6,((((AT11*24)-(AS11*24))-0.25)/24),(AT11-AS11)))))))))</f>
        <v/>
      </c>
      <c r="AT12" s="511"/>
      <c r="AU12" s="443"/>
      <c r="AV12" s="510" t="str">
        <f>IF(AND(AV11="",AW11=""),"",IFERROR(MATCH("*"&amp;AV11&amp;"*",Paramètres!$A$2,0)*INDEX(Paramètres!$B$2:$E$2,MATCH(#REF!,Paramètres!$B$1:$E$1,0))*$B12,IFERROR(VLOOKUP(AV11,_T1,2,0)*IF(VLOOKUP(AV11,_T1,3,0),$B12,1),IF(AND(AV11="23:59"*1,AW11="07:59"*1),"08:00"*$B12,IF(AND(AV11="20:00"*1,AW11="05:00"*1),"09:00"*$B12,IF(AND(AV11="21:00"*1,AW11="07:00"*1),"10:00"*$B12,IF(AND(AV11="21:00"*1,AW11="08:00"*1),"11:00"*$B12,IF((AW11*24)-(AV11*24)&gt;6,((((AW11*24)-(AV11*24))-0.25)/24),(AW11-AV11)))))))))</f>
        <v/>
      </c>
      <c r="AW12" s="511"/>
      <c r="AX12" s="510" t="str">
        <f>IF(AND(AX11="",AY11=""),"",IFERROR(MATCH("*"&amp;AX11&amp;"*",Paramètres!$A$2,0)*INDEX(Paramètres!$B$2:$E$2,MATCH(#REF!,Paramètres!$B$1:$E$1,0))*$B12,IFERROR(VLOOKUP(AX11,_T1,2,0)*IF(VLOOKUP(AX11,_T1,3,0),$B12,1),IF(AND(AX11="23:59"*1,AY11="07:59"*1),"08:00"*$B12,IF(AND(AX11="20:00"*1,AY11="05:00"*1),"09:00"*$B12,IF(AND(AX11="21:00"*1,AY11="07:00"*1),"10:00"*$B12,IF(AND(AX11="21:00"*1,AY11="08:00"*1),"11:00"*$B12,IF((AY11*24)-(AX11*24)&gt;6,((((AY11*24)-(AX11*24))-0.25)/24),(AY11-AX11)))))))))</f>
        <v/>
      </c>
      <c r="AY12" s="511"/>
      <c r="AZ12" s="510" t="str">
        <f>IF(AND(AZ11="",BA11=""),"",IFERROR(MATCH("*"&amp;AZ11&amp;"*",Paramètres!$A$2,0)*INDEX(Paramètres!$B$2:$E$2,MATCH(#REF!,Paramètres!$B$1:$E$1,0))*$B12,IFERROR(VLOOKUP(AZ11,_T1,2,0)*IF(VLOOKUP(AZ11,_T1,3,0),$B12,1),IF(AND(AZ11="23:59"*1,BA11="07:59"*1),"08:00"*$B12,IF(AND(AZ11="20:00"*1,BA11="05:00"*1),"09:00"*$B12,IF(AND(AZ11="21:00"*1,BA11="07:00"*1),"10:00"*$B12,IF(AND(AZ11="21:00"*1,BA11="08:00"*1),"11:00"*$B12,IF((BA11*24)-(AZ11*24)&gt;6,((((BA11*24)-(AZ11*24))-0.25)/24),(BA11-AZ11)))))))))</f>
        <v/>
      </c>
      <c r="BA12" s="511"/>
      <c r="BB12" s="510" t="str">
        <f>IF(AND(BB11="",BC11=""),"",IFERROR(MATCH("*"&amp;BB11&amp;"*",Paramètres!$A$2,0)*INDEX(Paramètres!$B$2:$E$2,MATCH(#REF!,Paramètres!$B$1:$E$1,0))*$B12,IFERROR(VLOOKUP(BB11,_T1,2,0)*IF(VLOOKUP(BB11,_T1,3,0),$B12,1),IF(AND(BB11="23:59"*1,BC11="07:59"*1),"08:00"*$B12,IF(AND(BB11="20:00"*1,BC11="05:00"*1),"09:00"*$B12,IF(AND(BB11="21:00"*1,BC11="07:00"*1),"10:00"*$B12,IF(AND(BB11="21:00"*1,BC11="08:00"*1),"11:00"*$B12,IF((BC11*24)-(BB11*24)&gt;6,((((BC11*24)-(BB11*24))-0.25)/24),(BC11-BB11)))))))))</f>
        <v/>
      </c>
      <c r="BC12" s="511"/>
      <c r="BD12" s="510" t="str">
        <f>IF(AND(BD11="",BE11=""),"",IFERROR(MATCH("*"&amp;BD11&amp;"*",Paramètres!$A$2,0)*INDEX(Paramètres!$B$2:$E$2,MATCH(#REF!,Paramètres!$B$1:$E$1,0))*$B12,IFERROR(VLOOKUP(BD11,_T1,2,0)*IF(VLOOKUP(BD11,_T1,3,0),$B12,1),IF(AND(BD11="23:59"*1,BE11="07:59"*1),"08:00"*$B12,IF(AND(BD11="20:00"*1,BE11="05:00"*1),"09:00"*$B12,IF(AND(BD11="21:00"*1,BE11="07:00"*1),"10:00"*$B12,IF(AND(BD11="21:00"*1,BE11="08:00"*1),"11:00"*$B12,IF((BE11*24)-(BD11*24)&gt;6,((((BE11*24)-(BD11*24))-0.25)/24),(BE11-BD11)))))))))</f>
        <v/>
      </c>
      <c r="BE12" s="511"/>
      <c r="BF12" s="510" t="str">
        <f>IF(AND(BF11="",BG11=""),"",IFERROR(MATCH("*"&amp;BF11&amp;"*",Paramètres!$A$2,0)*INDEX(Paramètres!$B$2:$E$2,MATCH(#REF!,Paramètres!$B$1:$E$1,0))*$B12,IFERROR(VLOOKUP(BF11,_T1,2,0)*IF(VLOOKUP(BF11,_T1,3,0),$B12,1),IF(AND(BF11="23:59"*1,BG11="07:59"*1),"08:00"*$B12,IF(AND(BF11="20:00"*1,BG11="05:00"*1),"09:00"*$B12,IF(AND(BF11="21:00"*1,BG11="07:00"*1),"10:00"*$B12,IF(AND(BF11="21:00"*1,BG11="08:00"*1),"11:00"*$B12,IF((BG11*24)-(BF11*24)&gt;6,((((BG11*24)-(BF11*24))-0.25)/24),(BG11-BF11)))))))))</f>
        <v/>
      </c>
      <c r="BG12" s="511"/>
      <c r="BH12" s="510" t="str">
        <f>IF(AND(BH11="",BI11=""),"",IFERROR(MATCH("*"&amp;BH11&amp;"*",Paramètres!$A$2,0)*INDEX(Paramètres!$B$2:$E$2,MATCH(#REF!,Paramètres!$B$1:$E$1,0))*$B12,IFERROR(VLOOKUP(BH11,_T1,2,0)*IF(VLOOKUP(BH11,_T1,3,0),$B12,1),IF(AND(BH11="23:59"*1,BI11="07:59"*1),"08:00"*$B12,IF(AND(BH11="20:00"*1,BI11="05:00"*1),"09:00"*$B12,IF(AND(BH11="21:00"*1,BI11="07:00"*1),"10:00"*$B12,IF(AND(BH11="21:00"*1,BI11="08:00"*1),"11:00"*$B12,IF((BI11*24)-(BH11*24)&gt;6,((((BI11*24)-(BH11*24))-0.25)/24),(BI11-BH11)))))))))</f>
        <v/>
      </c>
      <c r="BI12" s="511"/>
      <c r="BJ12" s="443"/>
      <c r="BK12" s="510" t="str">
        <f>IF(AND(BK11="",BL11=""),"",IFERROR(MATCH("*"&amp;BK11&amp;"*",Paramètres!$A$2,0)*INDEX(Paramètres!$B$2:$E$2,MATCH(#REF!,Paramètres!$B$1:$E$1,0))*$B12,IFERROR(VLOOKUP(BK11,_T1,2,0)*IF(VLOOKUP(BK11,_T1,3,0),$B12,1),IF(AND(BK11="23:59"*1,BL11="07:59"*1),"08:00"*$B12,IF(AND(BK11="20:00"*1,BL11="05:00"*1),"09:00"*$B12,IF(AND(BK11="21:00"*1,BL11="07:00"*1),"10:00"*$B12,IF(AND(BK11="21:00"*1,BL11="08:00"*1),"11:00"*$B12,IF((BL11*24)-(BK11*24)&gt;6,((((BL11*24)-(BK11*24))-0.25)/24),(BL11-BK11)))))))))</f>
        <v/>
      </c>
      <c r="BL12" s="511"/>
      <c r="BM12" s="510" t="str">
        <f>IF(AND(BM11="",BN11=""),"",IFERROR(MATCH("*"&amp;BM11&amp;"*",Paramètres!$A$2,0)*INDEX(Paramètres!$B$2:$E$2,MATCH(#REF!,Paramètres!$B$1:$E$1,0))*$B12,IFERROR(VLOOKUP(BM11,_T1,2,0)*IF(VLOOKUP(BM11,_T1,3,0),$B12,1),IF(AND(BM11="23:59"*1,BN11="07:59"*1),"08:00"*$B12,IF(AND(BM11="20:00"*1,BN11="05:00"*1),"09:00"*$B12,IF(AND(BM11="21:00"*1,BN11="07:00"*1),"10:00"*$B12,IF(AND(BM11="21:00"*1,BN11="08:00"*1),"11:00"*$B12,IF((BN11*24)-(BM11*24)&gt;6,((((BN11*24)-(BM11*24))-0.25)/24),(BN11-BM11)))))))))</f>
        <v/>
      </c>
      <c r="BN12" s="511"/>
      <c r="BO12" s="510" t="str">
        <f>IF(AND(BO11="",BP11=""),"",IFERROR(MATCH("*"&amp;BO11&amp;"*",Paramètres!$A$2,0)*INDEX(Paramètres!$B$2:$E$2,MATCH(#REF!,Paramètres!$B$1:$E$1,0))*$B12,IFERROR(VLOOKUP(BO11,_T1,2,0)*IF(VLOOKUP(BO11,_T1,3,0),$B12,1),IF(AND(BO11="23:59"*1,BP11="07:59"*1),"08:00"*$B12,IF(AND(BO11="20:00"*1,BP11="05:00"*1),"09:00"*$B12,IF(AND(BO11="21:00"*1,BP11="07:00"*1),"10:00"*$B12,IF(AND(BO11="21:00"*1,BP11="08:00"*1),"11:00"*$B12,IF((BP11*24)-(BO11*24)&gt;6,((((BP11*24)-(BO11*24))-0.25)/24),(BP11-BO11)))))))))</f>
        <v/>
      </c>
      <c r="BP12" s="511"/>
      <c r="BQ12" s="510" t="str">
        <f>IF(AND(BQ11="",BR11=""),"",IFERROR(MATCH("*"&amp;BQ11&amp;"*",Paramètres!$A$2,0)*INDEX(Paramètres!$B$2:$E$2,MATCH(#REF!,Paramètres!$B$1:$E$1,0))*$B12,IFERROR(VLOOKUP(BQ11,_T1,2,0)*IF(VLOOKUP(BQ11,_T1,3,0),$B12,1),IF(AND(BQ11="23:59"*1,BR11="07:59"*1),"08:00"*$B12,IF(AND(BQ11="20:00"*1,BR11="05:00"*1),"09:00"*$B12,IF(AND(BQ11="21:00"*1,BR11="07:00"*1),"10:00"*$B12,IF(AND(BQ11="21:00"*1,BR11="08:00"*1),"11:00"*$B12,IF((BR11*24)-(BQ11*24)&gt;6,((((BR11*24)-(BQ11*24))-0.25)/24),(BR11-BQ11)))))))))</f>
        <v/>
      </c>
      <c r="BR12" s="511"/>
      <c r="BS12" s="510" t="str">
        <f>IF(AND(BS11="",BT11=""),"",IFERROR(MATCH("*"&amp;BS11&amp;"*",Paramètres!$A$2,0)*INDEX(Paramètres!$B$2:$E$2,MATCH(#REF!,Paramètres!$B$1:$E$1,0))*$B12,IFERROR(VLOOKUP(BS11,_T1,2,0)*IF(VLOOKUP(BS11,_T1,3,0),$B12,1),IF(AND(BS11="23:59"*1,BT11="07:59"*1),"08:00"*$B12,IF(AND(BS11="20:00"*1,BT11="05:00"*1),"09:00"*$B12,IF(AND(BS11="21:00"*1,BT11="07:00"*1),"10:00"*$B12,IF(AND(BS11="21:00"*1,BT11="08:00"*1),"11:00"*$B12,IF((BT11*24)-(BS11*24)&gt;6,((((BT11*24)-(BS11*24))-0.25)/24),(BT11-BS11)))))))))</f>
        <v/>
      </c>
      <c r="BT12" s="511"/>
      <c r="BU12" s="510" t="str">
        <f>IF(AND(BU11="",BV11=""),"",IFERROR(MATCH("*"&amp;BU11&amp;"*",Paramètres!$A$2,0)*INDEX(Paramètres!$B$2:$E$2,MATCH(#REF!,Paramètres!$B$1:$E$1,0))*$B12,IFERROR(VLOOKUP(BU11,_T1,2,0)*IF(VLOOKUP(BU11,_T1,3,0),$B12,1),IF(AND(BU11="23:59"*1,BV11="07:59"*1),"08:00"*$B12,IF(AND(BU11="20:00"*1,BV11="05:00"*1),"09:00"*$B12,IF(AND(BU11="21:00"*1,BV11="07:00"*1),"10:00"*$B12,IF(AND(BU11="21:00"*1,BV11="08:00"*1),"11:00"*$B12,IF((BV11*24)-(BU11*24)&gt;6,((((BV11*24)-(BU11*24))-0.25)/24),(BV11-BU11)))))))))</f>
        <v/>
      </c>
      <c r="BV12" s="511"/>
      <c r="BW12" s="510" t="str">
        <f>IF(AND(BW11="",BX11=""),"",IFERROR(MATCH("*"&amp;BW11&amp;"*",Paramètres!$A$2,0)*INDEX(Paramètres!$B$2:$E$2,MATCH(#REF!,Paramètres!$B$1:$E$1,0))*$B12,IFERROR(VLOOKUP(BW11,_T1,2,0)*IF(VLOOKUP(BW11,_T1,3,0),$B12,1),IF(AND(BW11="23:59"*1,BX11="07:59"*1),"08:00"*$B12,IF(AND(BW11="20:00"*1,BX11="05:00"*1),"09:00"*$B12,IF(AND(BW11="21:00"*1,BX11="07:00"*1),"10:00"*$B12,IF(AND(BW11="21:00"*1,BX11="08:00"*1),"11:00"*$B12,IF((BX11*24)-(BW11*24)&gt;6,((((BX11*24)-(BW11*24))-0.25)/24),(BX11-BW11)))))))))</f>
        <v/>
      </c>
      <c r="BX12" s="511"/>
      <c r="BY12" s="443"/>
      <c r="BZ12" s="510" t="str">
        <f>IF(AND(BZ11="",CA11=""),"",IFERROR(MATCH("*"&amp;BZ11&amp;"*",Paramètres!$A$2,0)*INDEX(Paramètres!$B$2:$E$2,MATCH(#REF!,Paramètres!$B$1:$E$1,0))*$B12,IFERROR(VLOOKUP(BZ11,_T1,2,0)*IF(VLOOKUP(BZ11,_T1,3,0),$B12,1),IF(AND(BZ11="23:59"*1,CA11="07:59"*1),"08:00"*$B12,IF(AND(BZ11="20:00"*1,CA11="05:00"*1),"09:00"*$B12,IF(AND(BZ11="21:00"*1,CA11="07:00"*1),"10:00"*$B12,IF(AND(BZ11="21:00"*1,CA11="08:00"*1),"11:00"*$B12,IF((CA11*24)-(BZ11*24)&gt;6,((((CA11*24)-(BZ11*24))-0.25)/24),(CA11-BZ11)))))))))</f>
        <v/>
      </c>
      <c r="CA12" s="511"/>
      <c r="CB12" s="510" t="str">
        <f>IF(AND(CB11="",CC11=""),"",IFERROR(MATCH("*"&amp;CB11&amp;"*",Paramètres!$A$2,0)*INDEX(Paramètres!$B$2:$E$2,MATCH(#REF!,Paramètres!$B$1:$E$1,0))*$B12,IFERROR(VLOOKUP(CB11,_T1,2,0)*IF(VLOOKUP(CB11,_T1,3,0),$B12,1),IF(AND(CB11="23:59"*1,CC11="07:59"*1),"08:00"*$B12,IF(AND(CB11="20:00"*1,CC11="05:00"*1),"09:00"*$B12,IF(AND(CB11="21:00"*1,CC11="07:00"*1),"10:00"*$B12,IF(AND(CB11="21:00"*1,CC11="08:00"*1),"11:00"*$B12,IF((CC11*24)-(CB11*24)&gt;6,((((CC11*24)-(CB11*24))-0.25)/24),(CC11-CB11)))))))))</f>
        <v/>
      </c>
      <c r="CC12" s="511"/>
      <c r="CD12" s="510" t="str">
        <f>IF(AND(CD11="",CE11=""),"",IFERROR(MATCH("*"&amp;CD11&amp;"*",Paramètres!$A$2,0)*INDEX(Paramètres!$B$2:$E$2,MATCH(#REF!,Paramètres!$B$1:$E$1,0))*$B12,IFERROR(VLOOKUP(CD11,_T1,2,0)*IF(VLOOKUP(CD11,_T1,3,0),$B12,1),IF(AND(CD11="23:59"*1,CE11="07:59"*1),"08:00"*$B12,IF(AND(CD11="20:00"*1,CE11="05:00"*1),"09:00"*$B12,IF(AND(CD11="21:00"*1,CE11="07:00"*1),"10:00"*$B12,IF(AND(CD11="21:00"*1,CE11="08:00"*1),"11:00"*$B12,IF((CE11*24)-(CD11*24)&gt;6,((((CE11*24)-(CD11*24))-0.25)/24),(CE11-CD11)))))))))</f>
        <v/>
      </c>
      <c r="CE12" s="511"/>
      <c r="CF12" s="510" t="str">
        <f>IF(AND(CF11="",CG11=""),"",IFERROR(MATCH("*"&amp;CF11&amp;"*",Paramètres!$A$2,0)*INDEX(Paramètres!$B$2:$E$2,MATCH(#REF!,Paramètres!$B$1:$E$1,0))*$B12,IFERROR(VLOOKUP(CF11,_T1,2,0)*IF(VLOOKUP(CF11,_T1,3,0),$B12,1),IF(AND(CF11="23:59"*1,CG11="07:59"*1),"08:00"*$B12,IF(AND(CF11="20:00"*1,CG11="05:00"*1),"09:00"*$B12,IF(AND(CF11="21:00"*1,CG11="07:00"*1),"10:00"*$B12,IF(AND(CF11="21:00"*1,CG11="08:00"*1),"11:00"*$B12,IF((CG11*24)-(CF11*24)&gt;6,((((CG11*24)-(CF11*24))-0.25)/24),(CG11-CF11)))))))))</f>
        <v/>
      </c>
      <c r="CG12" s="511"/>
      <c r="CH12" s="510" t="str">
        <f>IF(AND(CH11="",CI11=""),"",IFERROR(MATCH("*"&amp;CH11&amp;"*",Paramètres!$A$2,0)*INDEX(Paramètres!$B$2:$E$2,MATCH(#REF!,Paramètres!$B$1:$E$1,0))*$B12,IFERROR(VLOOKUP(CH11,_T1,2,0)*IF(VLOOKUP(CH11,_T1,3,0),$B12,1),IF(AND(CH11="23:59"*1,CI11="07:59"*1),"08:00"*$B12,IF(AND(CH11="20:00"*1,CI11="05:00"*1),"09:00"*$B12,IF(AND(CH11="21:00"*1,CI11="07:00"*1),"10:00"*$B12,IF(AND(CH11="21:00"*1,CI11="08:00"*1),"11:00"*$B12,IF((CI11*24)-(CH11*24)&gt;6,((((CI11*24)-(CH11*24))-0.25)/24),(CI11-CH11)))))))))</f>
        <v/>
      </c>
      <c r="CI12" s="511"/>
      <c r="CJ12" s="510" t="str">
        <f>IF(AND(CJ11="",CK11=""),"",IFERROR(MATCH("*"&amp;CJ11&amp;"*",Paramètres!$A$2,0)*INDEX(Paramètres!$B$2:$E$2,MATCH(#REF!,Paramètres!$B$1:$E$1,0))*$B12,IFERROR(VLOOKUP(CJ11,_T1,2,0)*IF(VLOOKUP(CJ11,_T1,3,0),$B12,1),IF(AND(CJ11="23:59"*1,CK11="07:59"*1),"08:00"*$B12,IF(AND(CJ11="20:00"*1,CK11="05:00"*1),"09:00"*$B12,IF(AND(CJ11="21:00"*1,CK11="07:00"*1),"10:00"*$B12,IF(AND(CJ11="21:00"*1,CK11="08:00"*1),"11:00"*$B12,IF((CK11*24)-(CJ11*24)&gt;6,((((CK11*24)-(CJ11*24))-0.25)/24),(CK11-CJ11)))))))))</f>
        <v/>
      </c>
      <c r="CK12" s="511"/>
      <c r="CL12" s="510" t="str">
        <f>IF(AND(CL11="",CM11=""),"",IFERROR(MATCH("*"&amp;CL11&amp;"*",Paramètres!$A$2,0)*INDEX(Paramètres!$B$2:$E$2,MATCH(#REF!,Paramètres!$B$1:$E$1,0))*$B12,IFERROR(VLOOKUP(CL11,_T1,2,0)*IF(VLOOKUP(CL11,_T1,3,0),$B12,1),IF(AND(CL11="23:59"*1,CM11="07:59"*1),"08:00"*$B12,IF(AND(CL11="20:00"*1,CM11="05:00"*1),"09:00"*$B12,IF(AND(CL11="21:00"*1,CM11="07:00"*1),"10:00"*$B12,IF(AND(CL11="21:00"*1,CM11="08:00"*1),"11:00"*$B12,IF((CM11*24)-(CL11*24)&gt;6,((((CM11*24)-(CL11*24))-0.25)/24),(CM11-CL11)))))))))</f>
        <v/>
      </c>
      <c r="CM12" s="511"/>
      <c r="CN12" s="434"/>
      <c r="CO12" s="434"/>
      <c r="CP12" s="435"/>
      <c r="CQ12" s="156"/>
      <c r="CR12" s="454"/>
      <c r="CS12"/>
      <c r="CT12"/>
    </row>
    <row r="13" spans="1:98" ht="40" customHeight="1" thickBot="1">
      <c r="A13" s="280" t="s">
        <v>81</v>
      </c>
      <c r="B13" s="294"/>
      <c r="C13" s="189"/>
      <c r="D13" s="189"/>
      <c r="E13" s="189"/>
      <c r="F13" s="189"/>
      <c r="G13" s="189"/>
      <c r="H13" s="189"/>
      <c r="I13" s="189"/>
      <c r="J13" s="189"/>
      <c r="K13" s="189"/>
      <c r="L13" s="189"/>
      <c r="M13" s="189"/>
      <c r="N13" s="189"/>
      <c r="O13" s="189"/>
      <c r="P13" s="189"/>
      <c r="Q13" s="190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89"/>
      <c r="AD13" s="189"/>
      <c r="AE13" s="189"/>
      <c r="AF13" s="190"/>
      <c r="AG13" s="189"/>
      <c r="AH13" s="189"/>
      <c r="AI13" s="189"/>
      <c r="AJ13" s="189"/>
      <c r="AK13" s="189"/>
      <c r="AL13" s="189"/>
      <c r="AM13" s="189"/>
      <c r="AN13" s="189"/>
      <c r="AO13" s="189"/>
      <c r="AP13" s="189"/>
      <c r="AQ13" s="189"/>
      <c r="AR13" s="189"/>
      <c r="AS13" s="189"/>
      <c r="AT13" s="189"/>
      <c r="AU13" s="190"/>
      <c r="AV13" s="189"/>
      <c r="AW13" s="189"/>
      <c r="AX13" s="189"/>
      <c r="AY13" s="189"/>
      <c r="AZ13" s="189"/>
      <c r="BA13" s="189"/>
      <c r="BB13" s="189"/>
      <c r="BC13" s="189"/>
      <c r="BD13" s="189"/>
      <c r="BE13" s="189"/>
      <c r="BF13" s="189"/>
      <c r="BG13" s="189"/>
      <c r="BH13" s="189"/>
      <c r="BI13" s="189"/>
      <c r="BJ13" s="190"/>
      <c r="BK13" s="189"/>
      <c r="BL13" s="189"/>
      <c r="BM13" s="189"/>
      <c r="BN13" s="189"/>
      <c r="BO13" s="189"/>
      <c r="BP13" s="189"/>
      <c r="BQ13" s="189"/>
      <c r="BR13" s="189"/>
      <c r="BS13" s="189"/>
      <c r="BT13" s="189"/>
      <c r="BU13" s="189"/>
      <c r="BV13" s="189"/>
      <c r="BW13" s="189"/>
      <c r="BX13" s="189"/>
      <c r="BY13" s="190"/>
      <c r="BZ13" s="189"/>
      <c r="CA13" s="189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/>
      <c r="CM13" s="189"/>
      <c r="CN13" s="190"/>
      <c r="CO13" s="190"/>
      <c r="CP13" s="271"/>
      <c r="CQ13" s="157"/>
      <c r="CR13" s="168"/>
      <c r="CS13"/>
      <c r="CT13"/>
    </row>
    <row r="14" spans="1:98" s="285" customFormat="1" ht="30" customHeight="1">
      <c r="A14" s="534" t="s">
        <v>120</v>
      </c>
      <c r="B14" s="295"/>
      <c r="C14" s="325">
        <v>0.33333333333333331</v>
      </c>
      <c r="D14" s="326">
        <v>0.5</v>
      </c>
      <c r="E14" s="525">
        <v>0.875</v>
      </c>
      <c r="F14" s="526">
        <v>0.33333333333333331</v>
      </c>
      <c r="G14" s="327" t="s">
        <v>99</v>
      </c>
      <c r="H14" s="326"/>
      <c r="I14" s="331"/>
      <c r="J14" s="332"/>
      <c r="K14" s="327"/>
      <c r="L14" s="326"/>
      <c r="M14" s="346"/>
      <c r="N14" s="347"/>
      <c r="O14" s="346"/>
      <c r="P14" s="348"/>
      <c r="Q14" s="446">
        <f>SUM(C15:P15)</f>
        <v>0.74791666666666679</v>
      </c>
      <c r="R14" s="325"/>
      <c r="S14" s="326"/>
      <c r="T14" s="331"/>
      <c r="U14" s="332"/>
      <c r="V14" s="327"/>
      <c r="W14" s="326"/>
      <c r="X14" s="331"/>
      <c r="Y14" s="332"/>
      <c r="Z14" s="327"/>
      <c r="AA14" s="326"/>
      <c r="AB14" s="346"/>
      <c r="AC14" s="347"/>
      <c r="AD14" s="346"/>
      <c r="AE14" s="348"/>
      <c r="AF14" s="444">
        <f>SUM(R15:AE15)</f>
        <v>0</v>
      </c>
      <c r="AG14" s="325"/>
      <c r="AH14" s="326"/>
      <c r="AI14" s="331"/>
      <c r="AJ14" s="332"/>
      <c r="AK14" s="327"/>
      <c r="AL14" s="326"/>
      <c r="AM14" s="331"/>
      <c r="AN14" s="332"/>
      <c r="AO14" s="327"/>
      <c r="AP14" s="326"/>
      <c r="AQ14" s="346"/>
      <c r="AR14" s="347"/>
      <c r="AS14" s="346"/>
      <c r="AT14" s="348"/>
      <c r="AU14" s="444">
        <f>SUM(AG15:AT15)</f>
        <v>0</v>
      </c>
      <c r="AV14" s="325"/>
      <c r="AW14" s="326"/>
      <c r="AX14" s="331"/>
      <c r="AY14" s="332"/>
      <c r="AZ14" s="327"/>
      <c r="BA14" s="326"/>
      <c r="BB14" s="331"/>
      <c r="BC14" s="332"/>
      <c r="BD14" s="327"/>
      <c r="BE14" s="326"/>
      <c r="BF14" s="346"/>
      <c r="BG14" s="347"/>
      <c r="BH14" s="346"/>
      <c r="BI14" s="348"/>
      <c r="BJ14" s="444">
        <f>SUM(AV15:BI15)</f>
        <v>0</v>
      </c>
      <c r="BK14" s="325"/>
      <c r="BL14" s="326"/>
      <c r="BM14" s="331"/>
      <c r="BN14" s="332"/>
      <c r="BO14" s="327"/>
      <c r="BP14" s="326"/>
      <c r="BQ14" s="331"/>
      <c r="BR14" s="332"/>
      <c r="BS14" s="327"/>
      <c r="BT14" s="326"/>
      <c r="BU14" s="346"/>
      <c r="BV14" s="347"/>
      <c r="BW14" s="346"/>
      <c r="BX14" s="348"/>
      <c r="BY14" s="444">
        <f>SUM(BK15:BX15)</f>
        <v>0</v>
      </c>
      <c r="BZ14" s="325"/>
      <c r="CA14" s="326"/>
      <c r="CB14" s="331"/>
      <c r="CC14" s="332"/>
      <c r="CD14" s="327"/>
      <c r="CE14" s="326"/>
      <c r="CF14" s="331"/>
      <c r="CG14" s="332"/>
      <c r="CH14" s="327"/>
      <c r="CI14" s="326"/>
      <c r="CJ14" s="346"/>
      <c r="CK14" s="347"/>
      <c r="CL14" s="346"/>
      <c r="CM14" s="348"/>
      <c r="CN14" s="448">
        <f>SUM(BZ15:CM15)</f>
        <v>0</v>
      </c>
      <c r="CO14" s="434">
        <f>SUM(Q14,AF15,AU15,BY15,CN15,BJ15)</f>
        <v>0.74791666666666679</v>
      </c>
      <c r="CP14" s="435"/>
      <c r="CQ14" s="284"/>
      <c r="CR14" s="453">
        <f>$CO$2-CO14</f>
        <v>6.2187499999999991</v>
      </c>
    </row>
    <row r="15" spans="1:98" ht="20" customHeight="1">
      <c r="A15" s="535"/>
      <c r="B15" s="296">
        <v>0.75</v>
      </c>
      <c r="C15" s="510">
        <f>IF(AND(C14="",D14=""),"",IFERROR(MATCH("*"&amp;C14&amp;"*",Paramètres!$A$2,0)*INDEX(Paramètres!$B$2:$E$2,MATCH(#REF!,Paramètres!$B$1:$E$1,0))*$B15,IFERROR(VLOOKUP(C14,_T1,2,0)*IF(VLOOKUP(C14,_T1,3,0),$B15,1),IF(AND(C14="23:59"*1,D14="07:59"*1),"08:00"*$B15,IF(AND(C14="20:00"*1,D14="05:00"*1),"09:00"*$B15,IF(AND(C14="21:00"*1,D14="07:00"*1),"10:00"*$B15,IF(AND(C14="21:00"*1,D14="08:00"*1),"11:00"*$B15,IF((D14*24)-(C14*24)&gt;6,((((D14*24)-(C14*24))-0.25)/24),(D14-C14)))))))))</f>
        <v>0.16666666666666669</v>
      </c>
      <c r="D15" s="511"/>
      <c r="E15" s="523">
        <f>IF(AND(E14="",F14=""),"",IFERROR(MATCH("*"&amp;E14&amp;"*",Paramètres!$A$2,0)*INDEX(Paramètres!$B$2:$E$2,MATCH(#REF!,Paramètres!$B$1:$E$1,0))*$B15,IFERROR(VLOOKUP(E14,_T1,2,0)*IF(VLOOKUP(E14,_T1,3,0),$B15,1),IF(AND(E14="23:59"*1,F14="07:59"*1),"08:00"*$B15,IF(AND(E14="20:00"*1,F14="05:00"*1),"09:00"*$B15,IF(AND(E14="21:00"*1,F14="07:00"*1),"10:00"*$B15,IF(AND(E14="21:00"*1,F14="08:00"*1),"11:00"*$B15,IF((F14*24)-(E14*24)&gt;6,((((F14*24)-(E14*24))-0.25)/24),(F14-E14)))))))))</f>
        <v>0.34375</v>
      </c>
      <c r="F15" s="524"/>
      <c r="G15" s="510">
        <f>IF(AND(G14="",H14=""),"",IFERROR(MATCH("*"&amp;G14&amp;"*",Paramètres!$A$2,0)*INDEX(Paramètres!$B$2:$E$2,MATCH(#REF!,Paramètres!$B$1:$E$1,0))*$B15,IFERROR(VLOOKUP(G14,_T1,2,0)*IF(VLOOKUP(G14,_T1,3,0),$B15,1),IF(AND(G14="23:59"*1,H14="07:59"*1),"08:00"*$B15,IF(AND(G14="20:00"*1,H14="05:00"*1),"09:00"*$B15,IF(AND(G14="21:00"*1,H14="07:00"*1),"10:00"*$B15,IF(AND(G14="21:00"*1,H14="08:00"*1),"11:00"*$B15,IF((H14*24)-(G14*24)&gt;6,((((H14*24)-(G14*24))-0.25)/24),(H14-G14)))))))))</f>
        <v>0.23749999999999999</v>
      </c>
      <c r="H15" s="511"/>
      <c r="I15" s="510" t="str">
        <f>IF(AND(I14="",J14=""),"",IFERROR(MATCH("*"&amp;I14&amp;"*",Paramètres!$A$2,0)*INDEX(Paramètres!$B$2:$E$2,MATCH(#REF!,Paramètres!$B$1:$E$1,0))*$B15,IFERROR(VLOOKUP(I14,_T1,2,0)*IF(VLOOKUP(I14,_T1,3,0),$B15,1),IF(AND(I14="23:59"*1,J14="07:59"*1),"08:00"*$B15,IF(AND(I14="20:00"*1,J14="05:00"*1),"09:00"*$B15,IF(AND(I14="21:00"*1,J14="07:00"*1),"10:00"*$B15,IF(AND(I14="21:00"*1,J14="08:00"*1),"11:00"*$B15,IF((J14*24)-(I14*24)&gt;6,((((J14*24)-(I14*24))-0.25)/24),(J14-I14)))))))))</f>
        <v/>
      </c>
      <c r="J15" s="511"/>
      <c r="K15" s="510" t="str">
        <f>IF(AND(K14="",L14=""),"",IFERROR(MATCH("*"&amp;K14&amp;"*",Paramètres!$A$2,0)*INDEX(Paramètres!$B$2:$E$2,MATCH(#REF!,Paramètres!$B$1:$E$1,0))*$B15,IFERROR(VLOOKUP(K14,_T1,2,0)*IF(VLOOKUP(K14,_T1,3,0),$B15,1),IF(AND(K14="23:59"*1,L14="07:59"*1),"08:00"*$B15,IF(AND(K14="20:00"*1,L14="05:00"*1),"09:00"*$B15,IF(AND(K14="21:00"*1,L14="07:00"*1),"10:00"*$B15,IF(AND(K14="21:00"*1,L14="08:00"*1),"11:00"*$B15,IF((L14*24)-(K14*24)&gt;6,((((L14*24)-(K14*24))-0.25)/24),(L14-K14)))))))))</f>
        <v/>
      </c>
      <c r="L15" s="511"/>
      <c r="M15" s="510" t="str">
        <f>IF(AND(M14="",N14=""),"",IFERROR(MATCH("*"&amp;M14&amp;"*",Paramètres!$A$2,0)*INDEX(Paramètres!$B$2:$E$2,MATCH(#REF!,Paramètres!$B$1:$E$1,0))*$B15,IFERROR(VLOOKUP(M14,_T1,2,0)*IF(VLOOKUP(M14,_T1,3,0),$B15,1),IF(AND(M14="23:59"*1,N14="07:59"*1),"08:00"*$B15,IF(AND(M14="20:00"*1,N14="05:00"*1),"09:00"*$B15,IF(AND(M14="21:00"*1,N14="07:00"*1),"10:00"*$B15,IF(AND(M14="21:00"*1,N14="08:00"*1),"11:00"*$B15,IF((N14*24)-(M14*24)&gt;6,((((N14*24)-(M14*24))-0.25)/24),(N14-M14)))))))))</f>
        <v/>
      </c>
      <c r="N15" s="511"/>
      <c r="O15" s="510" t="str">
        <f>IF(AND(O14="",P14=""),"",IFERROR(MATCH("*"&amp;O14&amp;"*",Paramètres!$A$2,0)*INDEX(Paramètres!$B$2:$E$2,MATCH(#REF!,Paramètres!$B$1:$E$1,0))*$B15,IFERROR(VLOOKUP(O14,_T1,2,0)*IF(VLOOKUP(O14,_T1,3,0),$B15,1),IF(AND(O14="23:59"*1,P14="07:59"*1),"08:00"*$B15,IF(AND(O14="20:00"*1,P14="05:00"*1),"09:00"*$B15,IF(AND(O14="21:00"*1,P14="07:00"*1),"10:00"*$B15,IF(AND(O14="21:00"*1,P14="08:00"*1),"11:00"*$B15,IF((P14*24)-(O14*24)&gt;6,((((P14*24)-(O14*24))-0.25)/24),(P14-O14)))))))))</f>
        <v/>
      </c>
      <c r="P15" s="511"/>
      <c r="Q15" s="444"/>
      <c r="R15" s="510" t="str">
        <f>IF(AND(R14="",S14=""),"",IFERROR(MATCH("*"&amp;R14&amp;"*",Paramètres!$A$2,0)*INDEX(Paramètres!$B$2:$E$2,MATCH(#REF!,Paramètres!$B$1:$E$1,0))*$B15,IFERROR(VLOOKUP(R14,_T1,2,0)*IF(VLOOKUP(R14,_T1,3,0),$B15,1),IF(AND(R14="23:59"*1,S14="07:59"*1),"08:00"*$B15,IF(AND(R14="20:00"*1,S14="05:00"*1),"09:00"*$B15,IF(AND(R14="21:00"*1,S14="07:00"*1),"10:00"*$B15,IF(AND(R14="21:00"*1,S14="08:00"*1),"11:00"*$B15,IF((S14*24)-(R14*24)&gt;6,((((S14*24)-(R14*24))-0.25)/24),(S14-R14)))))))))</f>
        <v/>
      </c>
      <c r="S15" s="511"/>
      <c r="T15" s="510" t="str">
        <f>IF(AND(T14="",U14=""),"",IFERROR(MATCH("*"&amp;T14&amp;"*",Paramètres!$A$2,0)*INDEX(Paramètres!$B$2:$E$2,MATCH(#REF!,Paramètres!$B$1:$E$1,0))*$B15,IFERROR(VLOOKUP(T14,_T1,2,0)*IF(VLOOKUP(T14,_T1,3,0),$B15,1),IF(AND(T14="23:59"*1,U14="07:59"*1),"08:00"*$B15,IF(AND(T14="20:00"*1,U14="05:00"*1),"09:00"*$B15,IF(AND(T14="21:00"*1,U14="07:00"*1),"10:00"*$B15,IF(AND(T14="21:00"*1,U14="08:00"*1),"11:00"*$B15,IF((U14*24)-(T14*24)&gt;6,((((U14*24)-(T14*24))-0.25)/24),(U14-T14)))))))))</f>
        <v/>
      </c>
      <c r="U15" s="511"/>
      <c r="V15" s="510" t="str">
        <f>IF(AND(V14="",W14=""),"",IFERROR(MATCH("*"&amp;V14&amp;"*",Paramètres!$A$2,0)*INDEX(Paramètres!$B$2:$E$2,MATCH(#REF!,Paramètres!$B$1:$E$1,0))*$B15,IFERROR(VLOOKUP(V14,_T1,2,0)*IF(VLOOKUP(V14,_T1,3,0),$B15,1),IF(AND(V14="23:59"*1,W14="07:59"*1),"08:00"*$B15,IF(AND(V14="20:00"*1,W14="05:00"*1),"09:00"*$B15,IF(AND(V14="21:00"*1,W14="07:00"*1),"10:00"*$B15,IF(AND(V14="21:00"*1,W14="08:00"*1),"11:00"*$B15,IF((W14*24)-(V14*24)&gt;6,((((W14*24)-(V14*24))-0.25)/24),(W14-V14)))))))))</f>
        <v/>
      </c>
      <c r="W15" s="511"/>
      <c r="X15" s="510" t="str">
        <f>IF(AND(X14="",Y14=""),"",IFERROR(MATCH("*"&amp;X14&amp;"*",Paramètres!$A$2,0)*INDEX(Paramètres!$B$2:$E$2,MATCH(#REF!,Paramètres!$B$1:$E$1,0))*$B15,IFERROR(VLOOKUP(X14,_T1,2,0)*IF(VLOOKUP(X14,_T1,3,0),$B15,1),IF(AND(X14="23:59"*1,Y14="07:59"*1),"08:00"*$B15,IF(AND(X14="20:00"*1,Y14="05:00"*1),"09:00"*$B15,IF(AND(X14="21:00"*1,Y14="07:00"*1),"10:00"*$B15,IF(AND(X14="21:00"*1,Y14="08:00"*1),"11:00"*$B15,IF((Y14*24)-(X14*24)&gt;6,((((Y14*24)-(X14*24))-0.25)/24),(Y14-X14)))))))))</f>
        <v/>
      </c>
      <c r="Y15" s="511"/>
      <c r="Z15" s="510" t="str">
        <f>IF(AND(Z14="",AA14=""),"",IFERROR(MATCH("*"&amp;Z14&amp;"*",Paramètres!$A$2,0)*INDEX(Paramètres!$B$2:$E$2,MATCH(#REF!,Paramètres!$B$1:$E$1,0))*$B15,IFERROR(VLOOKUP(Z14,_T1,2,0)*IF(VLOOKUP(Z14,_T1,3,0),$B15,1),IF(AND(Z14="23:59"*1,AA14="07:59"*1),"08:00"*$B15,IF(AND(Z14="20:00"*1,AA14="05:00"*1),"09:00"*$B15,IF(AND(Z14="21:00"*1,AA14="07:00"*1),"10:00"*$B15,IF(AND(Z14="21:00"*1,AA14="08:00"*1),"11:00"*$B15,IF((AA14*24)-(Z14*24)&gt;6,((((AA14*24)-(Z14*24))-0.25)/24),(AA14-Z14)))))))))</f>
        <v/>
      </c>
      <c r="AA15" s="511"/>
      <c r="AB15" s="510" t="str">
        <f>IF(AND(AB14="",AC14=""),"",IFERROR(MATCH("*"&amp;AB14&amp;"*",Paramètres!$A$2,0)*INDEX(Paramètres!$B$2:$E$2,MATCH(#REF!,Paramètres!$B$1:$E$1,0))*$B15,IFERROR(VLOOKUP(AB14,_T1,2,0)*IF(VLOOKUP(AB14,_T1,3,0),$B15,1),IF(AND(AB14="23:59"*1,AC14="07:59"*1),"08:00"*$B15,IF(AND(AB14="20:00"*1,AC14="05:00"*1),"09:00"*$B15,IF(AND(AB14="21:00"*1,AC14="07:00"*1),"10:00"*$B15,IF(AND(AB14="21:00"*1,AC14="08:00"*1),"11:00"*$B15,IF((AC14*24)-(AB14*24)&gt;6,((((AC14*24)-(AB14*24))-0.25)/24),(AC14-AB14)))))))))</f>
        <v/>
      </c>
      <c r="AC15" s="511"/>
      <c r="AD15" s="510" t="str">
        <f>IF(AND(AD14="",AE14=""),"",IFERROR(MATCH("*"&amp;AD14&amp;"*",Paramètres!$A$2,0)*INDEX(Paramètres!$B$2:$E$2,MATCH(#REF!,Paramètres!$B$1:$E$1,0))*$B15,IFERROR(VLOOKUP(AD14,_T1,2,0)*IF(VLOOKUP(AD14,_T1,3,0),$B15,1),IF(AND(AD14="23:59"*1,AE14="07:59"*1),"08:00"*$B15,IF(AND(AD14="20:00"*1,AE14="05:00"*1),"09:00"*$B15,IF(AND(AD14="21:00"*1,AE14="07:00"*1),"10:00"*$B15,IF(AND(AD14="21:00"*1,AE14="08:00"*1),"11:00"*$B15,IF((AE14*24)-(AD14*24)&gt;6,((((AE14*24)-(AD14*24))-0.25)/24),(AE14-AD14)))))))))</f>
        <v/>
      </c>
      <c r="AE15" s="511"/>
      <c r="AF15" s="447"/>
      <c r="AG15" s="510" t="str">
        <f>IF(AND(AG14="",AH14=""),"",IFERROR(MATCH("*"&amp;AG14&amp;"*",Paramètres!$A$2,0)*INDEX(Paramètres!$B$2:$E$2,MATCH(#REF!,Paramètres!$B$1:$E$1,0))*$B15,IFERROR(VLOOKUP(AG14,_T1,2,0)*IF(VLOOKUP(AG14,_T1,3,0),$B15,1),IF(AND(AG14="23:59"*1,AH14="07:59"*1),"08:00"*$B15,IF(AND(AG14="20:00"*1,AH14="05:00"*1),"09:00"*$B15,IF(AND(AG14="21:00"*1,AH14="07:00"*1),"10:00"*$B15,IF(AND(AG14="21:00"*1,AH14="08:00"*1),"11:00"*$B15,IF((AH14*24)-(AG14*24)&gt;6,((((AH14*24)-(AG14*24))-0.25)/24),(AH14-AG14)))))))))</f>
        <v/>
      </c>
      <c r="AH15" s="511"/>
      <c r="AI15" s="510" t="str">
        <f>IF(AND(AI14="",AJ14=""),"",IFERROR(MATCH("*"&amp;AI14&amp;"*",Paramètres!$A$2,0)*INDEX(Paramètres!$B$2:$E$2,MATCH(#REF!,Paramètres!$B$1:$E$1,0))*$B15,IFERROR(VLOOKUP(AI14,_T1,2,0)*IF(VLOOKUP(AI14,_T1,3,0),$B15,1),IF(AND(AI14="23:59"*1,AJ14="07:59"*1),"08:00"*$B15,IF(AND(AI14="20:00"*1,AJ14="05:00"*1),"09:00"*$B15,IF(AND(AI14="21:00"*1,AJ14="07:00"*1),"10:00"*$B15,IF(AND(AI14="21:00"*1,AJ14="08:00"*1),"11:00"*$B15,IF((AJ14*24)-(AI14*24)&gt;6,((((AJ14*24)-(AI14*24))-0.25)/24),(AJ14-AI14)))))))))</f>
        <v/>
      </c>
      <c r="AJ15" s="511"/>
      <c r="AK15" s="510" t="str">
        <f>IF(AND(AK14="",AL14=""),"",IFERROR(MATCH("*"&amp;AK14&amp;"*",Paramètres!$A$2,0)*INDEX(Paramètres!$B$2:$E$2,MATCH(#REF!,Paramètres!$B$1:$E$1,0))*$B15,IFERROR(VLOOKUP(AK14,_T1,2,0)*IF(VLOOKUP(AK14,_T1,3,0),$B15,1),IF(AND(AK14="23:59"*1,AL14="07:59"*1),"08:00"*$B15,IF(AND(AK14="20:00"*1,AL14="05:00"*1),"09:00"*$B15,IF(AND(AK14="21:00"*1,AL14="07:00"*1),"10:00"*$B15,IF(AND(AK14="21:00"*1,AL14="08:00"*1),"11:00"*$B15,IF((AL14*24)-(AK14*24)&gt;6,((((AL14*24)-(AK14*24))-0.25)/24),(AL14-AK14)))))))))</f>
        <v/>
      </c>
      <c r="AL15" s="511"/>
      <c r="AM15" s="510" t="str">
        <f>IF(AND(AM14="",AN14=""),"",IFERROR(MATCH("*"&amp;AM14&amp;"*",Paramètres!$A$2,0)*INDEX(Paramètres!$B$2:$E$2,MATCH(#REF!,Paramètres!$B$1:$E$1,0))*$B15,IFERROR(VLOOKUP(AM14,_T1,2,0)*IF(VLOOKUP(AM14,_T1,3,0),$B15,1),IF(AND(AM14="23:59"*1,AN14="07:59"*1),"08:00"*$B15,IF(AND(AM14="20:00"*1,AN14="05:00"*1),"09:00"*$B15,IF(AND(AM14="21:00"*1,AN14="07:00"*1),"10:00"*$B15,IF(AND(AM14="21:00"*1,AN14="08:00"*1),"11:00"*$B15,IF((AN14*24)-(AM14*24)&gt;6,((((AN14*24)-(AM14*24))-0.25)/24),(AN14-AM14)))))))))</f>
        <v/>
      </c>
      <c r="AN15" s="511"/>
      <c r="AO15" s="510" t="str">
        <f>IF(AND(AO14="",AP14=""),"",IFERROR(MATCH("*"&amp;AO14&amp;"*",Paramètres!$A$2,0)*INDEX(Paramètres!$B$2:$E$2,MATCH(#REF!,Paramètres!$B$1:$E$1,0))*$B15,IFERROR(VLOOKUP(AO14,_T1,2,0)*IF(VLOOKUP(AO14,_T1,3,0),$B15,1),IF(AND(AO14="23:59"*1,AP14="07:59"*1),"08:00"*$B15,IF(AND(AO14="20:00"*1,AP14="05:00"*1),"09:00"*$B15,IF(AND(AO14="21:00"*1,AP14="07:00"*1),"10:00"*$B15,IF(AND(AO14="21:00"*1,AP14="08:00"*1),"11:00"*$B15,IF((AP14*24)-(AO14*24)&gt;6,((((AP14*24)-(AO14*24))-0.25)/24),(AP14-AO14)))))))))</f>
        <v/>
      </c>
      <c r="AP15" s="511"/>
      <c r="AQ15" s="510" t="str">
        <f>IF(AND(AQ14="",AR14=""),"",IFERROR(MATCH("*"&amp;AQ14&amp;"*",Paramètres!$A$2,0)*INDEX(Paramètres!$B$2:$E$2,MATCH(#REF!,Paramètres!$B$1:$E$1,0))*$B15,IFERROR(VLOOKUP(AQ14,_T1,2,0)*IF(VLOOKUP(AQ14,_T1,3,0),$B15,1),IF(AND(AQ14="23:59"*1,AR14="07:59"*1),"08:00"*$B15,IF(AND(AQ14="20:00"*1,AR14="05:00"*1),"09:00"*$B15,IF(AND(AQ14="21:00"*1,AR14="07:00"*1),"10:00"*$B15,IF(AND(AQ14="21:00"*1,AR14="08:00"*1),"11:00"*$B15,IF((AR14*24)-(AQ14*24)&gt;6,((((AR14*24)-(AQ14*24))-0.25)/24),(AR14-AQ14)))))))))</f>
        <v/>
      </c>
      <c r="AR15" s="511"/>
      <c r="AS15" s="510" t="str">
        <f>IF(AND(AS14="",AT14=""),"",IFERROR(MATCH("*"&amp;AS14&amp;"*",Paramètres!$A$2,0)*INDEX(Paramètres!$B$2:$E$2,MATCH(#REF!,Paramètres!$B$1:$E$1,0))*$B15,IFERROR(VLOOKUP(AS14,_T1,2,0)*IF(VLOOKUP(AS14,_T1,3,0),$B15,1),IF(AND(AS14="23:59"*1,AT14="07:59"*1),"08:00"*$B15,IF(AND(AS14="20:00"*1,AT14="05:00"*1),"09:00"*$B15,IF(AND(AS14="21:00"*1,AT14="07:00"*1),"10:00"*$B15,IF(AND(AS14="21:00"*1,AT14="08:00"*1),"11:00"*$B15,IF((AT14*24)-(AS14*24)&gt;6,((((AT14*24)-(AS14*24))-0.25)/24),(AT14-AS14)))))))))</f>
        <v/>
      </c>
      <c r="AT15" s="511"/>
      <c r="AU15" s="447"/>
      <c r="AV15" s="510" t="str">
        <f>IF(AND(AV14="",AW14=""),"",IFERROR(MATCH("*"&amp;AV14&amp;"*",Paramètres!$A$2,0)*INDEX(Paramètres!$B$2:$E$2,MATCH(#REF!,Paramètres!$B$1:$E$1,0))*$B15,IFERROR(VLOOKUP(AV14,_T1,2,0)*IF(VLOOKUP(AV14,_T1,3,0),$B15,1),IF(AND(AV14="23:59"*1,AW14="07:59"*1),"08:00"*$B15,IF(AND(AV14="20:00"*1,AW14="05:00"*1),"09:00"*$B15,IF(AND(AV14="21:00"*1,AW14="07:00"*1),"10:00"*$B15,IF(AND(AV14="21:00"*1,AW14="08:00"*1),"11:00"*$B15,IF((AW14*24)-(AV14*24)&gt;6,((((AW14*24)-(AV14*24))-0.25)/24),(AW14-AV14)))))))))</f>
        <v/>
      </c>
      <c r="AW15" s="511"/>
      <c r="AX15" s="510" t="str">
        <f>IF(AND(AX14="",AY14=""),"",IFERROR(MATCH("*"&amp;AX14&amp;"*",Paramètres!$A$2,0)*INDEX(Paramètres!$B$2:$E$2,MATCH(#REF!,Paramètres!$B$1:$E$1,0))*$B15,IFERROR(VLOOKUP(AX14,_T1,2,0)*IF(VLOOKUP(AX14,_T1,3,0),$B15,1),IF(AND(AX14="23:59"*1,AY14="07:59"*1),"08:00"*$B15,IF(AND(AX14="20:00"*1,AY14="05:00"*1),"09:00"*$B15,IF(AND(AX14="21:00"*1,AY14="07:00"*1),"10:00"*$B15,IF(AND(AX14="21:00"*1,AY14="08:00"*1),"11:00"*$B15,IF((AY14*24)-(AX14*24)&gt;6,((((AY14*24)-(AX14*24))-0.25)/24),(AY14-AX14)))))))))</f>
        <v/>
      </c>
      <c r="AY15" s="511"/>
      <c r="AZ15" s="510" t="str">
        <f>IF(AND(AZ14="",BA14=""),"",IFERROR(MATCH("*"&amp;AZ14&amp;"*",Paramètres!$A$2,0)*INDEX(Paramètres!$B$2:$E$2,MATCH(#REF!,Paramètres!$B$1:$E$1,0))*$B15,IFERROR(VLOOKUP(AZ14,_T1,2,0)*IF(VLOOKUP(AZ14,_T1,3,0),$B15,1),IF(AND(AZ14="23:59"*1,BA14="07:59"*1),"08:00"*$B15,IF(AND(AZ14="20:00"*1,BA14="05:00"*1),"09:00"*$B15,IF(AND(AZ14="21:00"*1,BA14="07:00"*1),"10:00"*$B15,IF(AND(AZ14="21:00"*1,BA14="08:00"*1),"11:00"*$B15,IF((BA14*24)-(AZ14*24)&gt;6,((((BA14*24)-(AZ14*24))-0.25)/24),(BA14-AZ14)))))))))</f>
        <v/>
      </c>
      <c r="BA15" s="511"/>
      <c r="BB15" s="510" t="str">
        <f>IF(AND(BB14="",BC14=""),"",IFERROR(MATCH("*"&amp;BB14&amp;"*",Paramètres!$A$2,0)*INDEX(Paramètres!$B$2:$E$2,MATCH(#REF!,Paramètres!$B$1:$E$1,0))*$B15,IFERROR(VLOOKUP(BB14,_T1,2,0)*IF(VLOOKUP(BB14,_T1,3,0),$B15,1),IF(AND(BB14="23:59"*1,BC14="07:59"*1),"08:00"*$B15,IF(AND(BB14="20:00"*1,BC14="05:00"*1),"09:00"*$B15,IF(AND(BB14="21:00"*1,BC14="07:00"*1),"10:00"*$B15,IF(AND(BB14="21:00"*1,BC14="08:00"*1),"11:00"*$B15,IF((BC14*24)-(BB14*24)&gt;6,((((BC14*24)-(BB14*24))-0.25)/24),(BC14-BB14)))))))))</f>
        <v/>
      </c>
      <c r="BC15" s="511"/>
      <c r="BD15" s="510" t="str">
        <f>IF(AND(BD14="",BE14=""),"",IFERROR(MATCH("*"&amp;BD14&amp;"*",Paramètres!$A$2,0)*INDEX(Paramètres!$B$2:$E$2,MATCH(#REF!,Paramètres!$B$1:$E$1,0))*$B15,IFERROR(VLOOKUP(BD14,_T1,2,0)*IF(VLOOKUP(BD14,_T1,3,0),$B15,1),IF(AND(BD14="23:59"*1,BE14="07:59"*1),"08:00"*$B15,IF(AND(BD14="20:00"*1,BE14="05:00"*1),"09:00"*$B15,IF(AND(BD14="21:00"*1,BE14="07:00"*1),"10:00"*$B15,IF(AND(BD14="21:00"*1,BE14="08:00"*1),"11:00"*$B15,IF((BE14*24)-(BD14*24)&gt;6,((((BE14*24)-(BD14*24))-0.25)/24),(BE14-BD14)))))))))</f>
        <v/>
      </c>
      <c r="BE15" s="511"/>
      <c r="BF15" s="510" t="str">
        <f>IF(AND(BF14="",BG14=""),"",IFERROR(MATCH("*"&amp;BF14&amp;"*",Paramètres!$A$2,0)*INDEX(Paramètres!$B$2:$E$2,MATCH(#REF!,Paramètres!$B$1:$E$1,0))*$B15,IFERROR(VLOOKUP(BF14,_T1,2,0)*IF(VLOOKUP(BF14,_T1,3,0),$B15,1),IF(AND(BF14="23:59"*1,BG14="07:59"*1),"08:00"*$B15,IF(AND(BF14="20:00"*1,BG14="05:00"*1),"09:00"*$B15,IF(AND(BF14="21:00"*1,BG14="07:00"*1),"10:00"*$B15,IF(AND(BF14="21:00"*1,BG14="08:00"*1),"11:00"*$B15,IF((BG14*24)-(BF14*24)&gt;6,((((BG14*24)-(BF14*24))-0.25)/24),(BG14-BF14)))))))))</f>
        <v/>
      </c>
      <c r="BG15" s="511"/>
      <c r="BH15" s="510" t="str">
        <f>IF(AND(BH14="",BI14=""),"",IFERROR(MATCH("*"&amp;BH14&amp;"*",Paramètres!$A$2,0)*INDEX(Paramètres!$B$2:$E$2,MATCH(#REF!,Paramètres!$B$1:$E$1,0))*$B15,IFERROR(VLOOKUP(BH14,_T1,2,0)*IF(VLOOKUP(BH14,_T1,3,0),$B15,1),IF(AND(BH14="23:59"*1,BI14="07:59"*1),"08:00"*$B15,IF(AND(BH14="20:00"*1,BI14="05:00"*1),"09:00"*$B15,IF(AND(BH14="21:00"*1,BI14="07:00"*1),"10:00"*$B15,IF(AND(BH14="21:00"*1,BI14="08:00"*1),"11:00"*$B15,IF((BI14*24)-(BH14*24)&gt;6,((((BI14*24)-(BH14*24))-0.25)/24),(BI14-BH14)))))))))</f>
        <v/>
      </c>
      <c r="BI15" s="511"/>
      <c r="BJ15" s="447"/>
      <c r="BK15" s="510" t="str">
        <f>IF(AND(BK14="",BL14=""),"",IFERROR(MATCH("*"&amp;BK14&amp;"*",Paramètres!$A$2,0)*INDEX(Paramètres!$B$2:$E$2,MATCH(#REF!,Paramètres!$B$1:$E$1,0))*$B15,IFERROR(VLOOKUP(BK14,_T1,2,0)*IF(VLOOKUP(BK14,_T1,3,0),$B15,1),IF(AND(BK14="23:59"*1,BL14="07:59"*1),"08:00"*$B15,IF(AND(BK14="20:00"*1,BL14="05:00"*1),"09:00"*$B15,IF(AND(BK14="21:00"*1,BL14="07:00"*1),"10:00"*$B15,IF(AND(BK14="21:00"*1,BL14="08:00"*1),"11:00"*$B15,IF((BL14*24)-(BK14*24)&gt;6,((((BL14*24)-(BK14*24))-0.25)/24),(BL14-BK14)))))))))</f>
        <v/>
      </c>
      <c r="BL15" s="511"/>
      <c r="BM15" s="510" t="str">
        <f>IF(AND(BM14="",BN14=""),"",IFERROR(MATCH("*"&amp;BM14&amp;"*",Paramètres!$A$2,0)*INDEX(Paramètres!$B$2:$E$2,MATCH(#REF!,Paramètres!$B$1:$E$1,0))*$B15,IFERROR(VLOOKUP(BM14,_T1,2,0)*IF(VLOOKUP(BM14,_T1,3,0),$B15,1),IF(AND(BM14="23:59"*1,BN14="07:59"*1),"08:00"*$B15,IF(AND(BM14="20:00"*1,BN14="05:00"*1),"09:00"*$B15,IF(AND(BM14="21:00"*1,BN14="07:00"*1),"10:00"*$B15,IF(AND(BM14="21:00"*1,BN14="08:00"*1),"11:00"*$B15,IF((BN14*24)-(BM14*24)&gt;6,((((BN14*24)-(BM14*24))-0.25)/24),(BN14-BM14)))))))))</f>
        <v/>
      </c>
      <c r="BN15" s="511"/>
      <c r="BO15" s="510" t="str">
        <f>IF(AND(BO14="",BP14=""),"",IFERROR(MATCH("*"&amp;BO14&amp;"*",Paramètres!$A$2,0)*INDEX(Paramètres!$B$2:$E$2,MATCH(#REF!,Paramètres!$B$1:$E$1,0))*$B15,IFERROR(VLOOKUP(BO14,_T1,2,0)*IF(VLOOKUP(BO14,_T1,3,0),$B15,1),IF(AND(BO14="23:59"*1,BP14="07:59"*1),"08:00"*$B15,IF(AND(BO14="20:00"*1,BP14="05:00"*1),"09:00"*$B15,IF(AND(BO14="21:00"*1,BP14="07:00"*1),"10:00"*$B15,IF(AND(BO14="21:00"*1,BP14="08:00"*1),"11:00"*$B15,IF((BP14*24)-(BO14*24)&gt;6,((((BP14*24)-(BO14*24))-0.25)/24),(BP14-BO14)))))))))</f>
        <v/>
      </c>
      <c r="BP15" s="511"/>
      <c r="BQ15" s="510" t="str">
        <f>IF(AND(BQ14="",BR14=""),"",IFERROR(MATCH("*"&amp;BQ14&amp;"*",Paramètres!$A$2,0)*INDEX(Paramètres!$B$2:$E$2,MATCH(#REF!,Paramètres!$B$1:$E$1,0))*$B15,IFERROR(VLOOKUP(BQ14,_T1,2,0)*IF(VLOOKUP(BQ14,_T1,3,0),$B15,1),IF(AND(BQ14="23:59"*1,BR14="07:59"*1),"08:00"*$B15,IF(AND(BQ14="20:00"*1,BR14="05:00"*1),"09:00"*$B15,IF(AND(BQ14="21:00"*1,BR14="07:00"*1),"10:00"*$B15,IF(AND(BQ14="21:00"*1,BR14="08:00"*1),"11:00"*$B15,IF((BR14*24)-(BQ14*24)&gt;6,((((BR14*24)-(BQ14*24))-0.25)/24),(BR14-BQ14)))))))))</f>
        <v/>
      </c>
      <c r="BR15" s="511"/>
      <c r="BS15" s="510" t="str">
        <f>IF(AND(BS14="",BT14=""),"",IFERROR(MATCH("*"&amp;BS14&amp;"*",Paramètres!$A$2,0)*INDEX(Paramètres!$B$2:$E$2,MATCH(#REF!,Paramètres!$B$1:$E$1,0))*$B15,IFERROR(VLOOKUP(BS14,_T1,2,0)*IF(VLOOKUP(BS14,_T1,3,0),$B15,1),IF(AND(BS14="23:59"*1,BT14="07:59"*1),"08:00"*$B15,IF(AND(BS14="20:00"*1,BT14="05:00"*1),"09:00"*$B15,IF(AND(BS14="21:00"*1,BT14="07:00"*1),"10:00"*$B15,IF(AND(BS14="21:00"*1,BT14="08:00"*1),"11:00"*$B15,IF((BT14*24)-(BS14*24)&gt;6,((((BT14*24)-(BS14*24))-0.25)/24),(BT14-BS14)))))))))</f>
        <v/>
      </c>
      <c r="BT15" s="511"/>
      <c r="BU15" s="510" t="str">
        <f>IF(AND(BU14="",BV14=""),"",IFERROR(MATCH("*"&amp;BU14&amp;"*",Paramètres!$A$2,0)*INDEX(Paramètres!$B$2:$E$2,MATCH(#REF!,Paramètres!$B$1:$E$1,0))*$B15,IFERROR(VLOOKUP(BU14,_T1,2,0)*IF(VLOOKUP(BU14,_T1,3,0),$B15,1),IF(AND(BU14="23:59"*1,BV14="07:59"*1),"08:00"*$B15,IF(AND(BU14="20:00"*1,BV14="05:00"*1),"09:00"*$B15,IF(AND(BU14="21:00"*1,BV14="07:00"*1),"10:00"*$B15,IF(AND(BU14="21:00"*1,BV14="08:00"*1),"11:00"*$B15,IF((BV14*24)-(BU14*24)&gt;6,((((BV14*24)-(BU14*24))-0.25)/24),(BV14-BU14)))))))))</f>
        <v/>
      </c>
      <c r="BV15" s="511"/>
      <c r="BW15" s="510" t="str">
        <f>IF(AND(BW14="",BX14=""),"",IFERROR(MATCH("*"&amp;BW14&amp;"*",Paramètres!$A$2,0)*INDEX(Paramètres!$B$2:$E$2,MATCH(#REF!,Paramètres!$B$1:$E$1,0))*$B15,IFERROR(VLOOKUP(BW14,_T1,2,0)*IF(VLOOKUP(BW14,_T1,3,0),$B15,1),IF(AND(BW14="23:59"*1,BX14="07:59"*1),"08:00"*$B15,IF(AND(BW14="20:00"*1,BX14="05:00"*1),"09:00"*$B15,IF(AND(BW14="21:00"*1,BX14="07:00"*1),"10:00"*$B15,IF(AND(BW14="21:00"*1,BX14="08:00"*1),"11:00"*$B15,IF((BX14*24)-(BW14*24)&gt;6,((((BX14*24)-(BW14*24))-0.25)/24),(BX14-BW14)))))))))</f>
        <v/>
      </c>
      <c r="BX15" s="511"/>
      <c r="BY15" s="447"/>
      <c r="BZ15" s="510" t="str">
        <f>IF(AND(BZ14="",CA14=""),"",IFERROR(MATCH("*"&amp;BZ14&amp;"*",Paramètres!$A$2,0)*INDEX(Paramètres!$B$2:$E$2,MATCH(#REF!,Paramètres!$B$1:$E$1,0))*$B15,IFERROR(VLOOKUP(BZ14,_T1,2,0)*IF(VLOOKUP(BZ14,_T1,3,0),$B15,1),IF(AND(BZ14="23:59"*1,CA14="07:59"*1),"08:00"*$B15,IF(AND(BZ14="20:00"*1,CA14="05:00"*1),"09:00"*$B15,IF(AND(BZ14="21:00"*1,CA14="07:00"*1),"10:00"*$B15,IF(AND(BZ14="21:00"*1,CA14="08:00"*1),"11:00"*$B15,IF((CA14*24)-(BZ14*24)&gt;6,((((CA14*24)-(BZ14*24))-0.25)/24),(CA14-BZ14)))))))))</f>
        <v/>
      </c>
      <c r="CA15" s="511"/>
      <c r="CB15" s="510" t="str">
        <f>IF(AND(CB14="",CC14=""),"",IFERROR(MATCH("*"&amp;CB14&amp;"*",Paramètres!$A$2,0)*INDEX(Paramètres!$B$2:$E$2,MATCH(#REF!,Paramètres!$B$1:$E$1,0))*$B15,IFERROR(VLOOKUP(CB14,_T1,2,0)*IF(VLOOKUP(CB14,_T1,3,0),$B15,1),IF(AND(CB14="23:59"*1,CC14="07:59"*1),"08:00"*$B15,IF(AND(CB14="20:00"*1,CC14="05:00"*1),"09:00"*$B15,IF(AND(CB14="21:00"*1,CC14="07:00"*1),"10:00"*$B15,IF(AND(CB14="21:00"*1,CC14="08:00"*1),"11:00"*$B15,IF((CC14*24)-(CB14*24)&gt;6,((((CC14*24)-(CB14*24))-0.25)/24),(CC14-CB14)))))))))</f>
        <v/>
      </c>
      <c r="CC15" s="511"/>
      <c r="CD15" s="510" t="str">
        <f>IF(AND(CD14="",CE14=""),"",IFERROR(MATCH("*"&amp;CD14&amp;"*",Paramètres!$A$2,0)*INDEX(Paramètres!$B$2:$E$2,MATCH(#REF!,Paramètres!$B$1:$E$1,0))*$B15,IFERROR(VLOOKUP(CD14,_T1,2,0)*IF(VLOOKUP(CD14,_T1,3,0),$B15,1),IF(AND(CD14="23:59"*1,CE14="07:59"*1),"08:00"*$B15,IF(AND(CD14="20:00"*1,CE14="05:00"*1),"09:00"*$B15,IF(AND(CD14="21:00"*1,CE14="07:00"*1),"10:00"*$B15,IF(AND(CD14="21:00"*1,CE14="08:00"*1),"11:00"*$B15,IF((CE14*24)-(CD14*24)&gt;6,((((CE14*24)-(CD14*24))-0.25)/24),(CE14-CD14)))))))))</f>
        <v/>
      </c>
      <c r="CE15" s="511"/>
      <c r="CF15" s="510" t="str">
        <f>IF(AND(CF14="",CG14=""),"",IFERROR(MATCH("*"&amp;CF14&amp;"*",Paramètres!$A$2,0)*INDEX(Paramètres!$B$2:$E$2,MATCH(#REF!,Paramètres!$B$1:$E$1,0))*$B15,IFERROR(VLOOKUP(CF14,_T1,2,0)*IF(VLOOKUP(CF14,_T1,3,0),$B15,1),IF(AND(CF14="23:59"*1,CG14="07:59"*1),"08:00"*$B15,IF(AND(CF14="20:00"*1,CG14="05:00"*1),"09:00"*$B15,IF(AND(CF14="21:00"*1,CG14="07:00"*1),"10:00"*$B15,IF(AND(CF14="21:00"*1,CG14="08:00"*1),"11:00"*$B15,IF((CG14*24)-(CF14*24)&gt;6,((((CG14*24)-(CF14*24))-0.25)/24),(CG14-CF14)))))))))</f>
        <v/>
      </c>
      <c r="CG15" s="511"/>
      <c r="CH15" s="510" t="str">
        <f>IF(AND(CH14="",CI14=""),"",IFERROR(MATCH("*"&amp;CH14&amp;"*",Paramètres!$A$2,0)*INDEX(Paramètres!$B$2:$E$2,MATCH(#REF!,Paramètres!$B$1:$E$1,0))*$B15,IFERROR(VLOOKUP(CH14,_T1,2,0)*IF(VLOOKUP(CH14,_T1,3,0),$B15,1),IF(AND(CH14="23:59"*1,CI14="07:59"*1),"08:00"*$B15,IF(AND(CH14="20:00"*1,CI14="05:00"*1),"09:00"*$B15,IF(AND(CH14="21:00"*1,CI14="07:00"*1),"10:00"*$B15,IF(AND(CH14="21:00"*1,CI14="08:00"*1),"11:00"*$B15,IF((CI14*24)-(CH14*24)&gt;6,((((CI14*24)-(CH14*24))-0.25)/24),(CI14-CH14)))))))))</f>
        <v/>
      </c>
      <c r="CI15" s="511"/>
      <c r="CJ15" s="510" t="str">
        <f>IF(AND(CJ14="",CK14=""),"",IFERROR(MATCH("*"&amp;CJ14&amp;"*",Paramètres!$A$2,0)*INDEX(Paramètres!$B$2:$E$2,MATCH(#REF!,Paramètres!$B$1:$E$1,0))*$B15,IFERROR(VLOOKUP(CJ14,_T1,2,0)*IF(VLOOKUP(CJ14,_T1,3,0),$B15,1),IF(AND(CJ14="23:59"*1,CK14="07:59"*1),"08:00"*$B15,IF(AND(CJ14="20:00"*1,CK14="05:00"*1),"09:00"*$B15,IF(AND(CJ14="21:00"*1,CK14="07:00"*1),"10:00"*$B15,IF(AND(CJ14="21:00"*1,CK14="08:00"*1),"11:00"*$B15,IF((CK14*24)-(CJ14*24)&gt;6,((((CK14*24)-(CJ14*24))-0.25)/24),(CK14-CJ14)))))))))</f>
        <v/>
      </c>
      <c r="CK15" s="511"/>
      <c r="CL15" s="510" t="str">
        <f>IF(AND(CL14="",CM14=""),"",IFERROR(MATCH("*"&amp;CL14&amp;"*",Paramètres!$A$2,0)*INDEX(Paramètres!$B$2:$E$2,MATCH(#REF!,Paramètres!$B$1:$E$1,0))*$B15,IFERROR(VLOOKUP(CL14,_T1,2,0)*IF(VLOOKUP(CL14,_T1,3,0),$B15,1),IF(AND(CL14="23:59"*1,CM14="07:59"*1),"08:00"*$B15,IF(AND(CL14="20:00"*1,CM14="05:00"*1),"09:00"*$B15,IF(AND(CL14="21:00"*1,CM14="07:00"*1),"10:00"*$B15,IF(AND(CL14="21:00"*1,CM14="08:00"*1),"11:00"*$B15,IF((CM14*24)-(CL14*24)&gt;6,((((CM14*24)-(CL14*24))-0.25)/24),(CM14-CL14)))))))))</f>
        <v/>
      </c>
      <c r="CM15" s="511"/>
      <c r="CN15" s="449"/>
      <c r="CO15" s="436"/>
      <c r="CP15" s="437"/>
      <c r="CQ15" s="156"/>
      <c r="CR15" s="454"/>
      <c r="CS15"/>
      <c r="CT15"/>
    </row>
    <row r="16" spans="1:98" s="285" customFormat="1" ht="30" customHeight="1">
      <c r="A16" s="535"/>
      <c r="B16" s="297"/>
      <c r="C16" s="333">
        <v>0.33333333333333331</v>
      </c>
      <c r="D16" s="334">
        <v>0.5</v>
      </c>
      <c r="E16" s="328">
        <v>0.99930555555555556</v>
      </c>
      <c r="F16" s="329">
        <v>0.33263888888888887</v>
      </c>
      <c r="G16" s="335"/>
      <c r="H16" s="334"/>
      <c r="I16" s="328"/>
      <c r="J16" s="329"/>
      <c r="K16" s="362"/>
      <c r="L16" s="334"/>
      <c r="M16" s="349"/>
      <c r="N16" s="350"/>
      <c r="O16" s="349"/>
      <c r="P16" s="351"/>
      <c r="Q16" s="443">
        <f>SUM(C17:P17)</f>
        <v>0.33333333333333337</v>
      </c>
      <c r="R16" s="333"/>
      <c r="S16" s="334"/>
      <c r="T16" s="328"/>
      <c r="U16" s="329"/>
      <c r="V16" s="335"/>
      <c r="W16" s="334"/>
      <c r="X16" s="328"/>
      <c r="Y16" s="329"/>
      <c r="Z16" s="362"/>
      <c r="AA16" s="334"/>
      <c r="AB16" s="349"/>
      <c r="AC16" s="350"/>
      <c r="AD16" s="349"/>
      <c r="AE16" s="351"/>
      <c r="AF16" s="447">
        <f>SUM(R17:AE17)</f>
        <v>0</v>
      </c>
      <c r="AG16" s="333"/>
      <c r="AH16" s="334"/>
      <c r="AI16" s="328"/>
      <c r="AJ16" s="329"/>
      <c r="AK16" s="335"/>
      <c r="AL16" s="334"/>
      <c r="AM16" s="328"/>
      <c r="AN16" s="329"/>
      <c r="AO16" s="362"/>
      <c r="AP16" s="334"/>
      <c r="AQ16" s="349"/>
      <c r="AR16" s="350"/>
      <c r="AS16" s="349"/>
      <c r="AT16" s="351"/>
      <c r="AU16" s="447">
        <f>SUM(AG17:AT17)</f>
        <v>0</v>
      </c>
      <c r="AV16" s="333"/>
      <c r="AW16" s="334"/>
      <c r="AX16" s="328"/>
      <c r="AY16" s="329"/>
      <c r="AZ16" s="335"/>
      <c r="BA16" s="334"/>
      <c r="BB16" s="328"/>
      <c r="BC16" s="329"/>
      <c r="BD16" s="362"/>
      <c r="BE16" s="334"/>
      <c r="BF16" s="349"/>
      <c r="BG16" s="350"/>
      <c r="BH16" s="349"/>
      <c r="BI16" s="351"/>
      <c r="BJ16" s="447">
        <f>SUM(AV17:BI17)</f>
        <v>0</v>
      </c>
      <c r="BK16" s="333"/>
      <c r="BL16" s="334"/>
      <c r="BM16" s="328"/>
      <c r="BN16" s="329"/>
      <c r="BO16" s="335"/>
      <c r="BP16" s="334"/>
      <c r="BQ16" s="328"/>
      <c r="BR16" s="329"/>
      <c r="BS16" s="362"/>
      <c r="BT16" s="334"/>
      <c r="BU16" s="349"/>
      <c r="BV16" s="350"/>
      <c r="BW16" s="349"/>
      <c r="BX16" s="351"/>
      <c r="BY16" s="447">
        <f>SUM(BK17:BX17)</f>
        <v>0</v>
      </c>
      <c r="BZ16" s="333"/>
      <c r="CA16" s="334"/>
      <c r="CB16" s="328"/>
      <c r="CC16" s="329"/>
      <c r="CD16" s="335"/>
      <c r="CE16" s="334"/>
      <c r="CF16" s="328"/>
      <c r="CG16" s="329"/>
      <c r="CH16" s="362"/>
      <c r="CI16" s="334"/>
      <c r="CJ16" s="349"/>
      <c r="CK16" s="350"/>
      <c r="CL16" s="349"/>
      <c r="CM16" s="351"/>
      <c r="CN16" s="450">
        <f>SUM(BZ17:CM17)</f>
        <v>0</v>
      </c>
      <c r="CO16" s="432">
        <f>SUM(Q16,AF17,AU17,BY17,CN17,BJ17)</f>
        <v>0.33333333333333337</v>
      </c>
      <c r="CP16" s="433"/>
      <c r="CQ16" s="284"/>
      <c r="CR16" s="453">
        <f>$CO$2-CO16</f>
        <v>6.6333333333333329</v>
      </c>
    </row>
    <row r="17" spans="1:98" ht="20" customHeight="1">
      <c r="A17" s="536"/>
      <c r="B17" s="298">
        <v>0.5</v>
      </c>
      <c r="C17" s="510">
        <f>IF(AND(C16="",D16=""),"",IFERROR(MATCH("*"&amp;C16&amp;"*",Paramètres!$A$2,0)*INDEX(Paramètres!$B$2:$E$2,MATCH(#REF!,Paramètres!$B$1:$E$1,0))*$B17,IFERROR(VLOOKUP(C16,_T1,2,0)*IF(VLOOKUP(C16,_T1,3,0),$B17,1),IF(AND(C16="23:59"*1,D16="07:59"*1),"08:00"*$B17,IF(AND(C16="20:00"*1,D16="05:00"*1),"09:00"*$B17,IF(AND(C16="21:00"*1,D16="07:00"*1),"10:00"*$B17,IF(AND(C16="21:00"*1,D16="08:00"*1),"11:00"*$B17,IF((D16*24)-(C16*24)&gt;6,((((D16*24)-(C16*24))-0.25)/24),(D16-C16)))))))))</f>
        <v>0.16666666666666669</v>
      </c>
      <c r="D17" s="511"/>
      <c r="E17" s="510">
        <f>IF(AND(E16="",F16=""),"",IFERROR(MATCH("*"&amp;E16&amp;"*",Paramètres!$A$2,0)*INDEX(Paramètres!$B$2:$E$2,MATCH(#REF!,Paramètres!$B$1:$E$1,0))*$B17,IFERROR(VLOOKUP(E16,_T1,2,0)*IF(VLOOKUP(E16,_T1,3,0),$B17,1),IF(AND(E16="23:59"*1,F16="07:59"*1),"08:00"*$B17,IF(AND(E16="20:00"*1,F16="05:00"*1),"09:00"*$B17,IF(AND(E16="21:00"*1,F16="07:00"*1),"10:00"*$B17,IF(AND(E16="21:00"*1,F16="08:00"*1),"11:00"*$B17,IF((F16*24)-(E16*24)&gt;6,((((F16*24)-(E16*24))-0.25)/24),(F16-E16)))))))))</f>
        <v>0.16666666666666666</v>
      </c>
      <c r="F17" s="511"/>
      <c r="G17" s="510" t="str">
        <f>IF(AND(G16="",H16=""),"",IFERROR(MATCH("*"&amp;G16&amp;"*",Paramètres!$A$2,0)*INDEX(Paramètres!$B$2:$E$2,MATCH(#REF!,Paramètres!$B$1:$E$1,0))*$B17,IFERROR(VLOOKUP(G16,_T1,2,0)*IF(VLOOKUP(G16,_T1,3,0),$B17,1),IF(AND(G16="23:59"*1,H16="07:59"*1),"08:00"*$B17,IF(AND(G16="20:00"*1,H16="05:00"*1),"09:00"*$B17,IF(AND(G16="21:00"*1,H16="07:00"*1),"10:00"*$B17,IF(AND(G16="21:00"*1,H16="08:00"*1),"11:00"*$B17,IF((H16*24)-(G16*24)&gt;6,((((H16*24)-(G16*24))-0.25)/24),(H16-G16)))))))))</f>
        <v/>
      </c>
      <c r="H17" s="511"/>
      <c r="I17" s="510" t="str">
        <f>IF(AND(I16="",J16=""),"",IFERROR(MATCH("*"&amp;I16&amp;"*",Paramètres!$A$2,0)*INDEX(Paramètres!$B$2:$E$2,MATCH(#REF!,Paramètres!$B$1:$E$1,0))*$B17,IFERROR(VLOOKUP(I16,_T1,2,0)*IF(VLOOKUP(I16,_T1,3,0),$B17,1),IF(AND(I16="23:59"*1,J16="07:59"*1),"08:00"*$B17,IF(AND(I16="20:00"*1,J16="05:00"*1),"09:00"*$B17,IF(AND(I16="21:00"*1,J16="07:00"*1),"10:00"*$B17,IF(AND(I16="21:00"*1,J16="08:00"*1),"11:00"*$B17,IF((J16*24)-(I16*24)&gt;6,((((J16*24)-(I16*24))-0.25)/24),(J16-I16)))))))))</f>
        <v/>
      </c>
      <c r="J17" s="511"/>
      <c r="K17" s="510" t="str">
        <f>IF(AND(K16="",L16=""),"",IFERROR(MATCH("*"&amp;K16&amp;"*",Paramètres!$A$2,0)*INDEX(Paramètres!$B$2:$E$2,MATCH(#REF!,Paramètres!$B$1:$E$1,0))*$B17,IFERROR(VLOOKUP(K16,_T1,2,0)*IF(VLOOKUP(K16,_T1,3,0),$B17,1),IF(AND(K16="23:59"*1,L16="07:59"*1),"08:00"*$B17,IF(AND(K16="20:00"*1,L16="05:00"*1),"09:00"*$B17,IF(AND(K16="21:00"*1,L16="07:00"*1),"10:00"*$B17,IF(AND(K16="21:00"*1,L16="08:00"*1),"11:00"*$B17,IF((L16*24)-(K16*24)&gt;6,((((L16*24)-(K16*24))-0.25)/24),(L16-K16)))))))))</f>
        <v/>
      </c>
      <c r="L17" s="511"/>
      <c r="M17" s="510" t="str">
        <f>IF(AND(M16="",N16=""),"",IFERROR(MATCH("*"&amp;M16&amp;"*",Paramètres!$A$2,0)*INDEX(Paramètres!$B$2:$E$2,MATCH(#REF!,Paramètres!$B$1:$E$1,0))*$B17,IFERROR(VLOOKUP(M16,_T1,2,0)*IF(VLOOKUP(M16,_T1,3,0),$B17,1),IF(AND(M16="23:59"*1,N16="07:59"*1),"08:00"*$B17,IF(AND(M16="20:00"*1,N16="05:00"*1),"09:00"*$B17,IF(AND(M16="21:00"*1,N16="07:00"*1),"10:00"*$B17,IF(AND(M16="21:00"*1,N16="08:00"*1),"11:00"*$B17,IF((N16*24)-(M16*24)&gt;6,((((N16*24)-(M16*24))-0.25)/24),(N16-M16)))))))))</f>
        <v/>
      </c>
      <c r="N17" s="511"/>
      <c r="O17" s="510" t="str">
        <f>IF(AND(O16="",P16=""),"",IFERROR(MATCH("*"&amp;O16&amp;"*",Paramètres!$A$2,0)*INDEX(Paramètres!$B$2:$E$2,MATCH(#REF!,Paramètres!$B$1:$E$1,0))*$B17,IFERROR(VLOOKUP(O16,_T1,2,0)*IF(VLOOKUP(O16,_T1,3,0),$B17,1),IF(AND(O16="23:59"*1,P16="07:59"*1),"08:00"*$B17,IF(AND(O16="20:00"*1,P16="05:00"*1),"09:00"*$B17,IF(AND(O16="21:00"*1,P16="07:00"*1),"10:00"*$B17,IF(AND(O16="21:00"*1,P16="08:00"*1),"11:00"*$B17,IF((P16*24)-(O16*24)&gt;6,((((P16*24)-(O16*24))-0.25)/24),(P16-O16)))))))))</f>
        <v/>
      </c>
      <c r="P17" s="511"/>
      <c r="Q17" s="444"/>
      <c r="R17" s="510" t="str">
        <f>IF(AND(R16="",S16=""),"",IFERROR(MATCH("*"&amp;R16&amp;"*",Paramètres!$A$2,0)*INDEX(Paramètres!$B$2:$E$2,MATCH(#REF!,Paramètres!$B$1:$E$1,0))*$B17,IFERROR(VLOOKUP(R16,_T1,2,0)*IF(VLOOKUP(R16,_T1,3,0),$B17,1),IF(AND(R16="23:59"*1,S16="07:59"*1),"08:00"*$B17,IF(AND(R16="20:00"*1,S16="05:00"*1),"09:00"*$B17,IF(AND(R16="21:00"*1,S16="07:00"*1),"10:00"*$B17,IF(AND(R16="21:00"*1,S16="08:00"*1),"11:00"*$B17,IF((S16*24)-(R16*24)&gt;6,((((S16*24)-(R16*24))-0.25)/24),(S16-R16)))))))))</f>
        <v/>
      </c>
      <c r="S17" s="511"/>
      <c r="T17" s="510" t="str">
        <f>IF(AND(T16="",U16=""),"",IFERROR(MATCH("*"&amp;T16&amp;"*",Paramètres!$A$2,0)*INDEX(Paramètres!$B$2:$E$2,MATCH(#REF!,Paramètres!$B$1:$E$1,0))*$B17,IFERROR(VLOOKUP(T16,_T1,2,0)*IF(VLOOKUP(T16,_T1,3,0),$B17,1),IF(AND(T16="23:59"*1,U16="07:59"*1),"08:00"*$B17,IF(AND(T16="20:00"*1,U16="05:00"*1),"09:00"*$B17,IF(AND(T16="21:00"*1,U16="07:00"*1),"10:00"*$B17,IF(AND(T16="21:00"*1,U16="08:00"*1),"11:00"*$B17,IF((U16*24)-(T16*24)&gt;6,((((U16*24)-(T16*24))-0.25)/24),(U16-T16)))))))))</f>
        <v/>
      </c>
      <c r="U17" s="511"/>
      <c r="V17" s="510" t="str">
        <f>IF(AND(V16="",W16=""),"",IFERROR(MATCH("*"&amp;V16&amp;"*",Paramètres!$A$2,0)*INDEX(Paramètres!$B$2:$E$2,MATCH(#REF!,Paramètres!$B$1:$E$1,0))*$B17,IFERROR(VLOOKUP(V16,_T1,2,0)*IF(VLOOKUP(V16,_T1,3,0),$B17,1),IF(AND(V16="23:59"*1,W16="07:59"*1),"08:00"*$B17,IF(AND(V16="20:00"*1,W16="05:00"*1),"09:00"*$B17,IF(AND(V16="21:00"*1,W16="07:00"*1),"10:00"*$B17,IF(AND(V16="21:00"*1,W16="08:00"*1),"11:00"*$B17,IF((W16*24)-(V16*24)&gt;6,((((W16*24)-(V16*24))-0.25)/24),(W16-V16)))))))))</f>
        <v/>
      </c>
      <c r="W17" s="511"/>
      <c r="X17" s="510" t="str">
        <f>IF(AND(X16="",Y16=""),"",IFERROR(MATCH("*"&amp;X16&amp;"*",Paramètres!$A$2,0)*INDEX(Paramètres!$B$2:$E$2,MATCH(#REF!,Paramètres!$B$1:$E$1,0))*$B17,IFERROR(VLOOKUP(X16,_T1,2,0)*IF(VLOOKUP(X16,_T1,3,0),$B17,1),IF(AND(X16="23:59"*1,Y16="07:59"*1),"08:00"*$B17,IF(AND(X16="20:00"*1,Y16="05:00"*1),"09:00"*$B17,IF(AND(X16="21:00"*1,Y16="07:00"*1),"10:00"*$B17,IF(AND(X16="21:00"*1,Y16="08:00"*1),"11:00"*$B17,IF((Y16*24)-(X16*24)&gt;6,((((Y16*24)-(X16*24))-0.25)/24),(Y16-X16)))))))))</f>
        <v/>
      </c>
      <c r="Y17" s="511"/>
      <c r="Z17" s="510" t="str">
        <f>IF(AND(Z16="",AA16=""),"",IFERROR(MATCH("*"&amp;Z16&amp;"*",Paramètres!$A$2,0)*INDEX(Paramètres!$B$2:$E$2,MATCH(#REF!,Paramètres!$B$1:$E$1,0))*$B17,IFERROR(VLOOKUP(Z16,_T1,2,0)*IF(VLOOKUP(Z16,_T1,3,0),$B17,1),IF(AND(Z16="23:59"*1,AA16="07:59"*1),"08:00"*$B17,IF(AND(Z16="20:00"*1,AA16="05:00"*1),"09:00"*$B17,IF(AND(Z16="21:00"*1,AA16="07:00"*1),"10:00"*$B17,IF(AND(Z16="21:00"*1,AA16="08:00"*1),"11:00"*$B17,IF((AA16*24)-(Z16*24)&gt;6,((((AA16*24)-(Z16*24))-0.25)/24),(AA16-Z16)))))))))</f>
        <v/>
      </c>
      <c r="AA17" s="511"/>
      <c r="AB17" s="510" t="str">
        <f>IF(AND(AB16="",AC16=""),"",IFERROR(MATCH("*"&amp;AB16&amp;"*",Paramètres!$A$2,0)*INDEX(Paramètres!$B$2:$E$2,MATCH(#REF!,Paramètres!$B$1:$E$1,0))*$B17,IFERROR(VLOOKUP(AB16,_T1,2,0)*IF(VLOOKUP(AB16,_T1,3,0),$B17,1),IF(AND(AB16="23:59"*1,AC16="07:59"*1),"08:00"*$B17,IF(AND(AB16="20:00"*1,AC16="05:00"*1),"09:00"*$B17,IF(AND(AB16="21:00"*1,AC16="07:00"*1),"10:00"*$B17,IF(AND(AB16="21:00"*1,AC16="08:00"*1),"11:00"*$B17,IF((AC16*24)-(AB16*24)&gt;6,((((AC16*24)-(AB16*24))-0.25)/24),(AC16-AB16)))))))))</f>
        <v/>
      </c>
      <c r="AC17" s="511"/>
      <c r="AD17" s="510" t="str">
        <f>IF(AND(AD16="",AE16=""),"",IFERROR(MATCH("*"&amp;AD16&amp;"*",Paramètres!$A$2,0)*INDEX(Paramètres!$B$2:$E$2,MATCH(#REF!,Paramètres!$B$1:$E$1,0))*$B17,IFERROR(VLOOKUP(AD16,_T1,2,0)*IF(VLOOKUP(AD16,_T1,3,0),$B17,1),IF(AND(AD16="23:59"*1,AE16="07:59"*1),"08:00"*$B17,IF(AND(AD16="20:00"*1,AE16="05:00"*1),"09:00"*$B17,IF(AND(AD16="21:00"*1,AE16="07:00"*1),"10:00"*$B17,IF(AND(AD16="21:00"*1,AE16="08:00"*1),"11:00"*$B17,IF((AE16*24)-(AD16*24)&gt;6,((((AE16*24)-(AD16*24))-0.25)/24),(AE16-AD16)))))))))</f>
        <v/>
      </c>
      <c r="AE17" s="511"/>
      <c r="AF17" s="447"/>
      <c r="AG17" s="510" t="str">
        <f>IF(AND(AG16="",AH16=""),"",IFERROR(MATCH("*"&amp;AG16&amp;"*",Paramètres!$A$2,0)*INDEX(Paramètres!$B$2:$E$2,MATCH(#REF!,Paramètres!$B$1:$E$1,0))*$B17,IFERROR(VLOOKUP(AG16,_T1,2,0)*IF(VLOOKUP(AG16,_T1,3,0),$B17,1),IF(AND(AG16="23:59"*1,AH16="07:59"*1),"08:00"*$B17,IF(AND(AG16="20:00"*1,AH16="05:00"*1),"09:00"*$B17,IF(AND(AG16="21:00"*1,AH16="07:00"*1),"10:00"*$B17,IF(AND(AG16="21:00"*1,AH16="08:00"*1),"11:00"*$B17,IF((AH16*24)-(AG16*24)&gt;6,((((AH16*24)-(AG16*24))-0.25)/24),(AH16-AG16)))))))))</f>
        <v/>
      </c>
      <c r="AH17" s="511"/>
      <c r="AI17" s="510" t="str">
        <f>IF(AND(AI16="",AJ16=""),"",IFERROR(MATCH("*"&amp;AI16&amp;"*",Paramètres!$A$2,0)*INDEX(Paramètres!$B$2:$E$2,MATCH(#REF!,Paramètres!$B$1:$E$1,0))*$B17,IFERROR(VLOOKUP(AI16,_T1,2,0)*IF(VLOOKUP(AI16,_T1,3,0),$B17,1),IF(AND(AI16="23:59"*1,AJ16="07:59"*1),"08:00"*$B17,IF(AND(AI16="20:00"*1,AJ16="05:00"*1),"09:00"*$B17,IF(AND(AI16="21:00"*1,AJ16="07:00"*1),"10:00"*$B17,IF(AND(AI16="21:00"*1,AJ16="08:00"*1),"11:00"*$B17,IF((AJ16*24)-(AI16*24)&gt;6,((((AJ16*24)-(AI16*24))-0.25)/24),(AJ16-AI16)))))))))</f>
        <v/>
      </c>
      <c r="AJ17" s="511"/>
      <c r="AK17" s="510" t="str">
        <f>IF(AND(AK16="",AL16=""),"",IFERROR(MATCH("*"&amp;AK16&amp;"*",Paramètres!$A$2,0)*INDEX(Paramètres!$B$2:$E$2,MATCH(#REF!,Paramètres!$B$1:$E$1,0))*$B17,IFERROR(VLOOKUP(AK16,_T1,2,0)*IF(VLOOKUP(AK16,_T1,3,0),$B17,1),IF(AND(AK16="23:59"*1,AL16="07:59"*1),"08:00"*$B17,IF(AND(AK16="20:00"*1,AL16="05:00"*1),"09:00"*$B17,IF(AND(AK16="21:00"*1,AL16="07:00"*1),"10:00"*$B17,IF(AND(AK16="21:00"*1,AL16="08:00"*1),"11:00"*$B17,IF((AL16*24)-(AK16*24)&gt;6,((((AL16*24)-(AK16*24))-0.25)/24),(AL16-AK16)))))))))</f>
        <v/>
      </c>
      <c r="AL17" s="511"/>
      <c r="AM17" s="510" t="str">
        <f>IF(AND(AM16="",AN16=""),"",IFERROR(MATCH("*"&amp;AM16&amp;"*",Paramètres!$A$2,0)*INDEX(Paramètres!$B$2:$E$2,MATCH(#REF!,Paramètres!$B$1:$E$1,0))*$B17,IFERROR(VLOOKUP(AM16,_T1,2,0)*IF(VLOOKUP(AM16,_T1,3,0),$B17,1),IF(AND(AM16="23:59"*1,AN16="07:59"*1),"08:00"*$B17,IF(AND(AM16="20:00"*1,AN16="05:00"*1),"09:00"*$B17,IF(AND(AM16="21:00"*1,AN16="07:00"*1),"10:00"*$B17,IF(AND(AM16="21:00"*1,AN16="08:00"*1),"11:00"*$B17,IF((AN16*24)-(AM16*24)&gt;6,((((AN16*24)-(AM16*24))-0.25)/24),(AN16-AM16)))))))))</f>
        <v/>
      </c>
      <c r="AN17" s="511"/>
      <c r="AO17" s="510" t="str">
        <f>IF(AND(AO16="",AP16=""),"",IFERROR(MATCH("*"&amp;AO16&amp;"*",Paramètres!$A$2,0)*INDEX(Paramètres!$B$2:$E$2,MATCH(#REF!,Paramètres!$B$1:$E$1,0))*$B17,IFERROR(VLOOKUP(AO16,_T1,2,0)*IF(VLOOKUP(AO16,_T1,3,0),$B17,1),IF(AND(AO16="23:59"*1,AP16="07:59"*1),"08:00"*$B17,IF(AND(AO16="20:00"*1,AP16="05:00"*1),"09:00"*$B17,IF(AND(AO16="21:00"*1,AP16="07:00"*1),"10:00"*$B17,IF(AND(AO16="21:00"*1,AP16="08:00"*1),"11:00"*$B17,IF((AP16*24)-(AO16*24)&gt;6,((((AP16*24)-(AO16*24))-0.25)/24),(AP16-AO16)))))))))</f>
        <v/>
      </c>
      <c r="AP17" s="511"/>
      <c r="AQ17" s="510" t="str">
        <f>IF(AND(AQ16="",AR16=""),"",IFERROR(MATCH("*"&amp;AQ16&amp;"*",Paramètres!$A$2,0)*INDEX(Paramètres!$B$2:$E$2,MATCH(#REF!,Paramètres!$B$1:$E$1,0))*$B17,IFERROR(VLOOKUP(AQ16,_T1,2,0)*IF(VLOOKUP(AQ16,_T1,3,0),$B17,1),IF(AND(AQ16="23:59"*1,AR16="07:59"*1),"08:00"*$B17,IF(AND(AQ16="20:00"*1,AR16="05:00"*1),"09:00"*$B17,IF(AND(AQ16="21:00"*1,AR16="07:00"*1),"10:00"*$B17,IF(AND(AQ16="21:00"*1,AR16="08:00"*1),"11:00"*$B17,IF((AR16*24)-(AQ16*24)&gt;6,((((AR16*24)-(AQ16*24))-0.25)/24),(AR16-AQ16)))))))))</f>
        <v/>
      </c>
      <c r="AR17" s="511"/>
      <c r="AS17" s="510" t="str">
        <f>IF(AND(AS16="",AT16=""),"",IFERROR(MATCH("*"&amp;AS16&amp;"*",Paramètres!$A$2,0)*INDEX(Paramètres!$B$2:$E$2,MATCH(#REF!,Paramètres!$B$1:$E$1,0))*$B17,IFERROR(VLOOKUP(AS16,_T1,2,0)*IF(VLOOKUP(AS16,_T1,3,0),$B17,1),IF(AND(AS16="23:59"*1,AT16="07:59"*1),"08:00"*$B17,IF(AND(AS16="20:00"*1,AT16="05:00"*1),"09:00"*$B17,IF(AND(AS16="21:00"*1,AT16="07:00"*1),"10:00"*$B17,IF(AND(AS16="21:00"*1,AT16="08:00"*1),"11:00"*$B17,IF((AT16*24)-(AS16*24)&gt;6,((((AT16*24)-(AS16*24))-0.25)/24),(AT16-AS16)))))))))</f>
        <v/>
      </c>
      <c r="AT17" s="511"/>
      <c r="AU17" s="447"/>
      <c r="AV17" s="510" t="str">
        <f>IF(AND(AV16="",AW16=""),"",IFERROR(MATCH("*"&amp;AV16&amp;"*",Paramètres!$A$2,0)*INDEX(Paramètres!$B$2:$E$2,MATCH(#REF!,Paramètres!$B$1:$E$1,0))*$B17,IFERROR(VLOOKUP(AV16,_T1,2,0)*IF(VLOOKUP(AV16,_T1,3,0),$B17,1),IF(AND(AV16="23:59"*1,AW16="07:59"*1),"08:00"*$B17,IF(AND(AV16="20:00"*1,AW16="05:00"*1),"09:00"*$B17,IF(AND(AV16="21:00"*1,AW16="07:00"*1),"10:00"*$B17,IF(AND(AV16="21:00"*1,AW16="08:00"*1),"11:00"*$B17,IF((AW16*24)-(AV16*24)&gt;6,((((AW16*24)-(AV16*24))-0.25)/24),(AW16-AV16)))))))))</f>
        <v/>
      </c>
      <c r="AW17" s="511"/>
      <c r="AX17" s="510" t="str">
        <f>IF(AND(AX16="",AY16=""),"",IFERROR(MATCH("*"&amp;AX16&amp;"*",Paramètres!$A$2,0)*INDEX(Paramètres!$B$2:$E$2,MATCH(#REF!,Paramètres!$B$1:$E$1,0))*$B17,IFERROR(VLOOKUP(AX16,_T1,2,0)*IF(VLOOKUP(AX16,_T1,3,0),$B17,1),IF(AND(AX16="23:59"*1,AY16="07:59"*1),"08:00"*$B17,IF(AND(AX16="20:00"*1,AY16="05:00"*1),"09:00"*$B17,IF(AND(AX16="21:00"*1,AY16="07:00"*1),"10:00"*$B17,IF(AND(AX16="21:00"*1,AY16="08:00"*1),"11:00"*$B17,IF((AY16*24)-(AX16*24)&gt;6,((((AY16*24)-(AX16*24))-0.25)/24),(AY16-AX16)))))))))</f>
        <v/>
      </c>
      <c r="AY17" s="511"/>
      <c r="AZ17" s="510" t="str">
        <f>IF(AND(AZ16="",BA16=""),"",IFERROR(MATCH("*"&amp;AZ16&amp;"*",Paramètres!$A$2,0)*INDEX(Paramètres!$B$2:$E$2,MATCH(#REF!,Paramètres!$B$1:$E$1,0))*$B17,IFERROR(VLOOKUP(AZ16,_T1,2,0)*IF(VLOOKUP(AZ16,_T1,3,0),$B17,1),IF(AND(AZ16="23:59"*1,BA16="07:59"*1),"08:00"*$B17,IF(AND(AZ16="20:00"*1,BA16="05:00"*1),"09:00"*$B17,IF(AND(AZ16="21:00"*1,BA16="07:00"*1),"10:00"*$B17,IF(AND(AZ16="21:00"*1,BA16="08:00"*1),"11:00"*$B17,IF((BA16*24)-(AZ16*24)&gt;6,((((BA16*24)-(AZ16*24))-0.25)/24),(BA16-AZ16)))))))))</f>
        <v/>
      </c>
      <c r="BA17" s="511"/>
      <c r="BB17" s="510" t="str">
        <f>IF(AND(BB16="",BC16=""),"",IFERROR(MATCH("*"&amp;BB16&amp;"*",Paramètres!$A$2,0)*INDEX(Paramètres!$B$2:$E$2,MATCH(#REF!,Paramètres!$B$1:$E$1,0))*$B17,IFERROR(VLOOKUP(BB16,_T1,2,0)*IF(VLOOKUP(BB16,_T1,3,0),$B17,1),IF(AND(BB16="23:59"*1,BC16="07:59"*1),"08:00"*$B17,IF(AND(BB16="20:00"*1,BC16="05:00"*1),"09:00"*$B17,IF(AND(BB16="21:00"*1,BC16="07:00"*1),"10:00"*$B17,IF(AND(BB16="21:00"*1,BC16="08:00"*1),"11:00"*$B17,IF((BC16*24)-(BB16*24)&gt;6,((((BC16*24)-(BB16*24))-0.25)/24),(BC16-BB16)))))))))</f>
        <v/>
      </c>
      <c r="BC17" s="511"/>
      <c r="BD17" s="510" t="str">
        <f>IF(AND(BD16="",BE16=""),"",IFERROR(MATCH("*"&amp;BD16&amp;"*",Paramètres!$A$2,0)*INDEX(Paramètres!$B$2:$E$2,MATCH(#REF!,Paramètres!$B$1:$E$1,0))*$B17,IFERROR(VLOOKUP(BD16,_T1,2,0)*IF(VLOOKUP(BD16,_T1,3,0),$B17,1),IF(AND(BD16="23:59"*1,BE16="07:59"*1),"08:00"*$B17,IF(AND(BD16="20:00"*1,BE16="05:00"*1),"09:00"*$B17,IF(AND(BD16="21:00"*1,BE16="07:00"*1),"10:00"*$B17,IF(AND(BD16="21:00"*1,BE16="08:00"*1),"11:00"*$B17,IF((BE16*24)-(BD16*24)&gt;6,((((BE16*24)-(BD16*24))-0.25)/24),(BE16-BD16)))))))))</f>
        <v/>
      </c>
      <c r="BE17" s="511"/>
      <c r="BF17" s="510" t="str">
        <f>IF(AND(BF16="",BG16=""),"",IFERROR(MATCH("*"&amp;BF16&amp;"*",Paramètres!$A$2,0)*INDEX(Paramètres!$B$2:$E$2,MATCH(#REF!,Paramètres!$B$1:$E$1,0))*$B17,IFERROR(VLOOKUP(BF16,_T1,2,0)*IF(VLOOKUP(BF16,_T1,3,0),$B17,1),IF(AND(BF16="23:59"*1,BG16="07:59"*1),"08:00"*$B17,IF(AND(BF16="20:00"*1,BG16="05:00"*1),"09:00"*$B17,IF(AND(BF16="21:00"*1,BG16="07:00"*1),"10:00"*$B17,IF(AND(BF16="21:00"*1,BG16="08:00"*1),"11:00"*$B17,IF((BG16*24)-(BF16*24)&gt;6,((((BG16*24)-(BF16*24))-0.25)/24),(BG16-BF16)))))))))</f>
        <v/>
      </c>
      <c r="BG17" s="511"/>
      <c r="BH17" s="510" t="str">
        <f>IF(AND(BH16="",BI16=""),"",IFERROR(MATCH("*"&amp;BH16&amp;"*",Paramètres!$A$2,0)*INDEX(Paramètres!$B$2:$E$2,MATCH(#REF!,Paramètres!$B$1:$E$1,0))*$B17,IFERROR(VLOOKUP(BH16,_T1,2,0)*IF(VLOOKUP(BH16,_T1,3,0),$B17,1),IF(AND(BH16="23:59"*1,BI16="07:59"*1),"08:00"*$B17,IF(AND(BH16="20:00"*1,BI16="05:00"*1),"09:00"*$B17,IF(AND(BH16="21:00"*1,BI16="07:00"*1),"10:00"*$B17,IF(AND(BH16="21:00"*1,BI16="08:00"*1),"11:00"*$B17,IF((BI16*24)-(BH16*24)&gt;6,((((BI16*24)-(BH16*24))-0.25)/24),(BI16-BH16)))))))))</f>
        <v/>
      </c>
      <c r="BI17" s="511"/>
      <c r="BJ17" s="447"/>
      <c r="BK17" s="510" t="str">
        <f>IF(AND(BK16="",BL16=""),"",IFERROR(MATCH("*"&amp;BK16&amp;"*",Paramètres!$A$2,0)*INDEX(Paramètres!$B$2:$E$2,MATCH(#REF!,Paramètres!$B$1:$E$1,0))*$B17,IFERROR(VLOOKUP(BK16,_T1,2,0)*IF(VLOOKUP(BK16,_T1,3,0),$B17,1),IF(AND(BK16="23:59"*1,BL16="07:59"*1),"08:00"*$B17,IF(AND(BK16="20:00"*1,BL16="05:00"*1),"09:00"*$B17,IF(AND(BK16="21:00"*1,BL16="07:00"*1),"10:00"*$B17,IF(AND(BK16="21:00"*1,BL16="08:00"*1),"11:00"*$B17,IF((BL16*24)-(BK16*24)&gt;6,((((BL16*24)-(BK16*24))-0.25)/24),(BL16-BK16)))))))))</f>
        <v/>
      </c>
      <c r="BL17" s="511"/>
      <c r="BM17" s="510" t="str">
        <f>IF(AND(BM16="",BN16=""),"",IFERROR(MATCH("*"&amp;BM16&amp;"*",Paramètres!$A$2,0)*INDEX(Paramètres!$B$2:$E$2,MATCH(#REF!,Paramètres!$B$1:$E$1,0))*$B17,IFERROR(VLOOKUP(BM16,_T1,2,0)*IF(VLOOKUP(BM16,_T1,3,0),$B17,1),IF(AND(BM16="23:59"*1,BN16="07:59"*1),"08:00"*$B17,IF(AND(BM16="20:00"*1,BN16="05:00"*1),"09:00"*$B17,IF(AND(BM16="21:00"*1,BN16="07:00"*1),"10:00"*$B17,IF(AND(BM16="21:00"*1,BN16="08:00"*1),"11:00"*$B17,IF((BN16*24)-(BM16*24)&gt;6,((((BN16*24)-(BM16*24))-0.25)/24),(BN16-BM16)))))))))</f>
        <v/>
      </c>
      <c r="BN17" s="511"/>
      <c r="BO17" s="510" t="str">
        <f>IF(AND(BO16="",BP16=""),"",IFERROR(MATCH("*"&amp;BO16&amp;"*",Paramètres!$A$2,0)*INDEX(Paramètres!$B$2:$E$2,MATCH(#REF!,Paramètres!$B$1:$E$1,0))*$B17,IFERROR(VLOOKUP(BO16,_T1,2,0)*IF(VLOOKUP(BO16,_T1,3,0),$B17,1),IF(AND(BO16="23:59"*1,BP16="07:59"*1),"08:00"*$B17,IF(AND(BO16="20:00"*1,BP16="05:00"*1),"09:00"*$B17,IF(AND(BO16="21:00"*1,BP16="07:00"*1),"10:00"*$B17,IF(AND(BO16="21:00"*1,BP16="08:00"*1),"11:00"*$B17,IF((BP16*24)-(BO16*24)&gt;6,((((BP16*24)-(BO16*24))-0.25)/24),(BP16-BO16)))))))))</f>
        <v/>
      </c>
      <c r="BP17" s="511"/>
      <c r="BQ17" s="510" t="str">
        <f>IF(AND(BQ16="",BR16=""),"",IFERROR(MATCH("*"&amp;BQ16&amp;"*",Paramètres!$A$2,0)*INDEX(Paramètres!$B$2:$E$2,MATCH(#REF!,Paramètres!$B$1:$E$1,0))*$B17,IFERROR(VLOOKUP(BQ16,_T1,2,0)*IF(VLOOKUP(BQ16,_T1,3,0),$B17,1),IF(AND(BQ16="23:59"*1,BR16="07:59"*1),"08:00"*$B17,IF(AND(BQ16="20:00"*1,BR16="05:00"*1),"09:00"*$B17,IF(AND(BQ16="21:00"*1,BR16="07:00"*1),"10:00"*$B17,IF(AND(BQ16="21:00"*1,BR16="08:00"*1),"11:00"*$B17,IF((BR16*24)-(BQ16*24)&gt;6,((((BR16*24)-(BQ16*24))-0.25)/24),(BR16-BQ16)))))))))</f>
        <v/>
      </c>
      <c r="BR17" s="511"/>
      <c r="BS17" s="510" t="str">
        <f>IF(AND(BS16="",BT16=""),"",IFERROR(MATCH("*"&amp;BS16&amp;"*",Paramètres!$A$2,0)*INDEX(Paramètres!$B$2:$E$2,MATCH(#REF!,Paramètres!$B$1:$E$1,0))*$B17,IFERROR(VLOOKUP(BS16,_T1,2,0)*IF(VLOOKUP(BS16,_T1,3,0),$B17,1),IF(AND(BS16="23:59"*1,BT16="07:59"*1),"08:00"*$B17,IF(AND(BS16="20:00"*1,BT16="05:00"*1),"09:00"*$B17,IF(AND(BS16="21:00"*1,BT16="07:00"*1),"10:00"*$B17,IF(AND(BS16="21:00"*1,BT16="08:00"*1),"11:00"*$B17,IF((BT16*24)-(BS16*24)&gt;6,((((BT16*24)-(BS16*24))-0.25)/24),(BT16-BS16)))))))))</f>
        <v/>
      </c>
      <c r="BT17" s="511"/>
      <c r="BU17" s="510" t="str">
        <f>IF(AND(BU16="",BV16=""),"",IFERROR(MATCH("*"&amp;BU16&amp;"*",Paramètres!$A$2,0)*INDEX(Paramètres!$B$2:$E$2,MATCH(#REF!,Paramètres!$B$1:$E$1,0))*$B17,IFERROR(VLOOKUP(BU16,_T1,2,0)*IF(VLOOKUP(BU16,_T1,3,0),$B17,1),IF(AND(BU16="23:59"*1,BV16="07:59"*1),"08:00"*$B17,IF(AND(BU16="20:00"*1,BV16="05:00"*1),"09:00"*$B17,IF(AND(BU16="21:00"*1,BV16="07:00"*1),"10:00"*$B17,IF(AND(BU16="21:00"*1,BV16="08:00"*1),"11:00"*$B17,IF((BV16*24)-(BU16*24)&gt;6,((((BV16*24)-(BU16*24))-0.25)/24),(BV16-BU16)))))))))</f>
        <v/>
      </c>
      <c r="BV17" s="511"/>
      <c r="BW17" s="510" t="str">
        <f>IF(AND(BW16="",BX16=""),"",IFERROR(MATCH("*"&amp;BW16&amp;"*",Paramètres!$A$2,0)*INDEX(Paramètres!$B$2:$E$2,MATCH(#REF!,Paramètres!$B$1:$E$1,0))*$B17,IFERROR(VLOOKUP(BW16,_T1,2,0)*IF(VLOOKUP(BW16,_T1,3,0),$B17,1),IF(AND(BW16="23:59"*1,BX16="07:59"*1),"08:00"*$B17,IF(AND(BW16="20:00"*1,BX16="05:00"*1),"09:00"*$B17,IF(AND(BW16="21:00"*1,BX16="07:00"*1),"10:00"*$B17,IF(AND(BW16="21:00"*1,BX16="08:00"*1),"11:00"*$B17,IF((BX16*24)-(BW16*24)&gt;6,((((BX16*24)-(BW16*24))-0.25)/24),(BX16-BW16)))))))))</f>
        <v/>
      </c>
      <c r="BX17" s="511"/>
      <c r="BY17" s="447"/>
      <c r="BZ17" s="510" t="str">
        <f>IF(AND(BZ16="",CA16=""),"",IFERROR(MATCH("*"&amp;BZ16&amp;"*",Paramètres!$A$2,0)*INDEX(Paramètres!$B$2:$E$2,MATCH(#REF!,Paramètres!$B$1:$E$1,0))*$B17,IFERROR(VLOOKUP(BZ16,_T1,2,0)*IF(VLOOKUP(BZ16,_T1,3,0),$B17,1),IF(AND(BZ16="23:59"*1,CA16="07:59"*1),"08:00"*$B17,IF(AND(BZ16="20:00"*1,CA16="05:00"*1),"09:00"*$B17,IF(AND(BZ16="21:00"*1,CA16="07:00"*1),"10:00"*$B17,IF(AND(BZ16="21:00"*1,CA16="08:00"*1),"11:00"*$B17,IF((CA16*24)-(BZ16*24)&gt;6,((((CA16*24)-(BZ16*24))-0.25)/24),(CA16-BZ16)))))))))</f>
        <v/>
      </c>
      <c r="CA17" s="511"/>
      <c r="CB17" s="510" t="str">
        <f>IF(AND(CB16="",CC16=""),"",IFERROR(MATCH("*"&amp;CB16&amp;"*",Paramètres!$A$2,0)*INDEX(Paramètres!$B$2:$E$2,MATCH(#REF!,Paramètres!$B$1:$E$1,0))*$B17,IFERROR(VLOOKUP(CB16,_T1,2,0)*IF(VLOOKUP(CB16,_T1,3,0),$B17,1),IF(AND(CB16="23:59"*1,CC16="07:59"*1),"08:00"*$B17,IF(AND(CB16="20:00"*1,CC16="05:00"*1),"09:00"*$B17,IF(AND(CB16="21:00"*1,CC16="07:00"*1),"10:00"*$B17,IF(AND(CB16="21:00"*1,CC16="08:00"*1),"11:00"*$B17,IF((CC16*24)-(CB16*24)&gt;6,((((CC16*24)-(CB16*24))-0.25)/24),(CC16-CB16)))))))))</f>
        <v/>
      </c>
      <c r="CC17" s="511"/>
      <c r="CD17" s="510" t="str">
        <f>IF(AND(CD16="",CE16=""),"",IFERROR(MATCH("*"&amp;CD16&amp;"*",Paramètres!$A$2,0)*INDEX(Paramètres!$B$2:$E$2,MATCH(#REF!,Paramètres!$B$1:$E$1,0))*$B17,IFERROR(VLOOKUP(CD16,_T1,2,0)*IF(VLOOKUP(CD16,_T1,3,0),$B17,1),IF(AND(CD16="23:59"*1,CE16="07:59"*1),"08:00"*$B17,IF(AND(CD16="20:00"*1,CE16="05:00"*1),"09:00"*$B17,IF(AND(CD16="21:00"*1,CE16="07:00"*1),"10:00"*$B17,IF(AND(CD16="21:00"*1,CE16="08:00"*1),"11:00"*$B17,IF((CE16*24)-(CD16*24)&gt;6,((((CE16*24)-(CD16*24))-0.25)/24),(CE16-CD16)))))))))</f>
        <v/>
      </c>
      <c r="CE17" s="511"/>
      <c r="CF17" s="510" t="str">
        <f>IF(AND(CF16="",CG16=""),"",IFERROR(MATCH("*"&amp;CF16&amp;"*",Paramètres!$A$2,0)*INDEX(Paramètres!$B$2:$E$2,MATCH(#REF!,Paramètres!$B$1:$E$1,0))*$B17,IFERROR(VLOOKUP(CF16,_T1,2,0)*IF(VLOOKUP(CF16,_T1,3,0),$B17,1),IF(AND(CF16="23:59"*1,CG16="07:59"*1),"08:00"*$B17,IF(AND(CF16="20:00"*1,CG16="05:00"*1),"09:00"*$B17,IF(AND(CF16="21:00"*1,CG16="07:00"*1),"10:00"*$B17,IF(AND(CF16="21:00"*1,CG16="08:00"*1),"11:00"*$B17,IF((CG16*24)-(CF16*24)&gt;6,((((CG16*24)-(CF16*24))-0.25)/24),(CG16-CF16)))))))))</f>
        <v/>
      </c>
      <c r="CG17" s="511"/>
      <c r="CH17" s="510" t="str">
        <f>IF(AND(CH16="",CI16=""),"",IFERROR(MATCH("*"&amp;CH16&amp;"*",Paramètres!$A$2,0)*INDEX(Paramètres!$B$2:$E$2,MATCH(#REF!,Paramètres!$B$1:$E$1,0))*$B17,IFERROR(VLOOKUP(CH16,_T1,2,0)*IF(VLOOKUP(CH16,_T1,3,0),$B17,1),IF(AND(CH16="23:59"*1,CI16="07:59"*1),"08:00"*$B17,IF(AND(CH16="20:00"*1,CI16="05:00"*1),"09:00"*$B17,IF(AND(CH16="21:00"*1,CI16="07:00"*1),"10:00"*$B17,IF(AND(CH16="21:00"*1,CI16="08:00"*1),"11:00"*$B17,IF((CI16*24)-(CH16*24)&gt;6,((((CI16*24)-(CH16*24))-0.25)/24),(CI16-CH16)))))))))</f>
        <v/>
      </c>
      <c r="CI17" s="511"/>
      <c r="CJ17" s="510" t="str">
        <f>IF(AND(CJ16="",CK16=""),"",IFERROR(MATCH("*"&amp;CJ16&amp;"*",Paramètres!$A$2,0)*INDEX(Paramètres!$B$2:$E$2,MATCH(#REF!,Paramètres!$B$1:$E$1,0))*$B17,IFERROR(VLOOKUP(CJ16,_T1,2,0)*IF(VLOOKUP(CJ16,_T1,3,0),$B17,1),IF(AND(CJ16="23:59"*1,CK16="07:59"*1),"08:00"*$B17,IF(AND(CJ16="20:00"*1,CK16="05:00"*1),"09:00"*$B17,IF(AND(CJ16="21:00"*1,CK16="07:00"*1),"10:00"*$B17,IF(AND(CJ16="21:00"*1,CK16="08:00"*1),"11:00"*$B17,IF((CK16*24)-(CJ16*24)&gt;6,((((CK16*24)-(CJ16*24))-0.25)/24),(CK16-CJ16)))))))))</f>
        <v/>
      </c>
      <c r="CK17" s="511"/>
      <c r="CL17" s="510" t="str">
        <f>IF(AND(CL16="",CM16=""),"",IFERROR(MATCH("*"&amp;CL16&amp;"*",Paramètres!$A$2,0)*INDEX(Paramètres!$B$2:$E$2,MATCH(#REF!,Paramètres!$B$1:$E$1,0))*$B17,IFERROR(VLOOKUP(CL16,_T1,2,0)*IF(VLOOKUP(CL16,_T1,3,0),$B17,1),IF(AND(CL16="23:59"*1,CM16="07:59"*1),"08:00"*$B17,IF(AND(CL16="20:00"*1,CM16="05:00"*1),"09:00"*$B17,IF(AND(CL16="21:00"*1,CM16="07:00"*1),"10:00"*$B17,IF(AND(CL16="21:00"*1,CM16="08:00"*1),"11:00"*$B17,IF((CM16*24)-(CL16*24)&gt;6,((((CM16*24)-(CL16*24))-0.25)/24),(CM16-CL16)))))))))</f>
        <v/>
      </c>
      <c r="CM17" s="511"/>
      <c r="CN17" s="449"/>
      <c r="CO17" s="436"/>
      <c r="CP17" s="437"/>
      <c r="CQ17" s="156"/>
      <c r="CR17" s="454"/>
      <c r="CS17"/>
      <c r="CT17"/>
    </row>
    <row r="18" spans="1:98" s="285" customFormat="1" ht="30" customHeight="1">
      <c r="A18" s="310"/>
      <c r="B18" s="291"/>
      <c r="C18" s="330"/>
      <c r="D18" s="329"/>
      <c r="E18" s="335"/>
      <c r="F18" s="334"/>
      <c r="G18" s="328"/>
      <c r="H18" s="329"/>
      <c r="I18" s="335"/>
      <c r="J18" s="334"/>
      <c r="K18" s="328"/>
      <c r="L18" s="329"/>
      <c r="M18" s="349"/>
      <c r="N18" s="350"/>
      <c r="O18" s="349"/>
      <c r="P18" s="351"/>
      <c r="Q18" s="443">
        <f>SUM(C19:P19)</f>
        <v>0</v>
      </c>
      <c r="R18" s="330"/>
      <c r="S18" s="329"/>
      <c r="T18" s="335"/>
      <c r="U18" s="334"/>
      <c r="V18" s="328"/>
      <c r="W18" s="329"/>
      <c r="X18" s="335"/>
      <c r="Y18" s="334"/>
      <c r="Z18" s="328"/>
      <c r="AA18" s="329"/>
      <c r="AB18" s="349"/>
      <c r="AC18" s="350"/>
      <c r="AD18" s="349"/>
      <c r="AE18" s="351"/>
      <c r="AF18" s="447">
        <f>SUM(R19:AE19)</f>
        <v>0</v>
      </c>
      <c r="AG18" s="330"/>
      <c r="AH18" s="329"/>
      <c r="AI18" s="335"/>
      <c r="AJ18" s="334"/>
      <c r="AK18" s="328"/>
      <c r="AL18" s="329"/>
      <c r="AM18" s="335"/>
      <c r="AN18" s="334"/>
      <c r="AO18" s="328"/>
      <c r="AP18" s="329"/>
      <c r="AQ18" s="349"/>
      <c r="AR18" s="350"/>
      <c r="AS18" s="349"/>
      <c r="AT18" s="351"/>
      <c r="AU18" s="447">
        <f>SUM(AG19:AT19)</f>
        <v>0</v>
      </c>
      <c r="AV18" s="330"/>
      <c r="AW18" s="329"/>
      <c r="AX18" s="335"/>
      <c r="AY18" s="334"/>
      <c r="AZ18" s="328"/>
      <c r="BA18" s="329"/>
      <c r="BB18" s="335"/>
      <c r="BC18" s="334"/>
      <c r="BD18" s="328"/>
      <c r="BE18" s="329"/>
      <c r="BF18" s="349"/>
      <c r="BG18" s="350"/>
      <c r="BH18" s="349"/>
      <c r="BI18" s="351"/>
      <c r="BJ18" s="447">
        <f>SUM(AV19:BI19)</f>
        <v>0</v>
      </c>
      <c r="BK18" s="330"/>
      <c r="BL18" s="329"/>
      <c r="BM18" s="335"/>
      <c r="BN18" s="334"/>
      <c r="BO18" s="328"/>
      <c r="BP18" s="329"/>
      <c r="BQ18" s="335"/>
      <c r="BR18" s="334"/>
      <c r="BS18" s="328"/>
      <c r="BT18" s="329"/>
      <c r="BU18" s="349"/>
      <c r="BV18" s="350"/>
      <c r="BW18" s="349"/>
      <c r="BX18" s="351"/>
      <c r="BY18" s="447">
        <f>SUM(BK19:BX19)</f>
        <v>0</v>
      </c>
      <c r="BZ18" s="330"/>
      <c r="CA18" s="329"/>
      <c r="CB18" s="335"/>
      <c r="CC18" s="334"/>
      <c r="CD18" s="328"/>
      <c r="CE18" s="329"/>
      <c r="CF18" s="335"/>
      <c r="CG18" s="334"/>
      <c r="CH18" s="328"/>
      <c r="CI18" s="329"/>
      <c r="CJ18" s="349"/>
      <c r="CK18" s="350"/>
      <c r="CL18" s="349"/>
      <c r="CM18" s="351"/>
      <c r="CN18" s="450">
        <f>SUM(BZ19:CM19)</f>
        <v>0</v>
      </c>
      <c r="CO18" s="432">
        <f>SUM(Q18,AF19,AU19,BY19,CN19,BJ19)</f>
        <v>0</v>
      </c>
      <c r="CP18" s="433"/>
      <c r="CQ18" s="284"/>
      <c r="CR18" s="453">
        <f>$CO$2-CO18</f>
        <v>6.9666666666666659</v>
      </c>
    </row>
    <row r="19" spans="1:98" ht="20" customHeight="1">
      <c r="A19" s="237" t="s">
        <v>116</v>
      </c>
      <c r="B19" s="296">
        <v>0.75</v>
      </c>
      <c r="C19" s="510" t="str">
        <f>IF(AND(C18="",D18=""),"",IFERROR(MATCH("*"&amp;C18&amp;"*",Paramètres!$A$2,0)*INDEX(Paramètres!$B$2:$E$2,MATCH(#REF!,Paramètres!$B$1:$E$1,0))*$B19,IFERROR(VLOOKUP(C18,_T1,2,0)*IF(VLOOKUP(C18,_T1,3,0),$B19,1),IF(AND(C18="23:59"*1,D18="07:59"*1),"08:00"*$B19,IF(AND(C18="20:00"*1,D18="05:00"*1),"09:00"*$B19,IF(AND(C18="21:00"*1,D18="07:00"*1),"10:00"*$B19,IF(AND(C18="21:00"*1,D18="08:00"*1),"11:00"*$B19,IF((D18*24)-(C18*24)&gt;6,((((D18*24)-(C18*24))-0.25)/24),(D18-C18)))))))))</f>
        <v/>
      </c>
      <c r="D19" s="511"/>
      <c r="E19" s="510" t="str">
        <f>IF(AND(E18="",F18=""),"",IFERROR(MATCH("*"&amp;E18&amp;"*",Paramètres!$A$2,0)*INDEX(Paramètres!$B$2:$E$2,MATCH(#REF!,Paramètres!$B$1:$E$1,0))*$B19,IFERROR(VLOOKUP(E18,_T1,2,0)*IF(VLOOKUP(E18,_T1,3,0),$B19,1),IF(AND(E18="23:59"*1,F18="07:59"*1),"08:00"*$B19,IF(AND(E18="20:00"*1,F18="05:00"*1),"09:00"*$B19,IF(AND(E18="21:00"*1,F18="07:00"*1),"10:00"*$B19,IF(AND(E18="21:00"*1,F18="08:00"*1),"11:00"*$B19,IF((F18*24)-(E18*24)&gt;6,((((F18*24)-(E18*24))-0.25)/24),(F18-E18)))))))))</f>
        <v/>
      </c>
      <c r="F19" s="511"/>
      <c r="G19" s="510" t="str">
        <f>IF(AND(G18="",H18=""),"",IFERROR(MATCH("*"&amp;G18&amp;"*",Paramètres!$A$2,0)*INDEX(Paramètres!$B$2:$E$2,MATCH(#REF!,Paramètres!$B$1:$E$1,0))*$B19,IFERROR(VLOOKUP(G18,_T1,2,0)*IF(VLOOKUP(G18,_T1,3,0),$B19,1),IF(AND(G18="23:59"*1,H18="07:59"*1),"08:00"*$B19,IF(AND(G18="20:00"*1,H18="05:00"*1),"09:00"*$B19,IF(AND(G18="21:00"*1,H18="07:00"*1),"10:00"*$B19,IF(AND(G18="21:00"*1,H18="08:00"*1),"11:00"*$B19,IF((H18*24)-(G18*24)&gt;6,((((H18*24)-(G18*24))-0.25)/24),(H18-G18)))))))))</f>
        <v/>
      </c>
      <c r="H19" s="511"/>
      <c r="I19" s="510" t="str">
        <f>IF(AND(I18="",J18=""),"",IFERROR(MATCH("*"&amp;I18&amp;"*",Paramètres!$A$2,0)*INDEX(Paramètres!$B$2:$E$2,MATCH(#REF!,Paramètres!$B$1:$E$1,0))*$B19,IFERROR(VLOOKUP(I18,_T1,2,0)*IF(VLOOKUP(I18,_T1,3,0),$B19,1),IF(AND(I18="23:59"*1,J18="07:59"*1),"08:00"*$B19,IF(AND(I18="20:00"*1,J18="05:00"*1),"09:00"*$B19,IF(AND(I18="21:00"*1,J18="07:00"*1),"10:00"*$B19,IF(AND(I18="21:00"*1,J18="08:00"*1),"11:00"*$B19,IF((J18*24)-(I18*24)&gt;6,((((J18*24)-(I18*24))-0.25)/24),(J18-I18)))))))))</f>
        <v/>
      </c>
      <c r="J19" s="511"/>
      <c r="K19" s="510" t="str">
        <f>IF(AND(K18="",L18=""),"",IFERROR(MATCH("*"&amp;K18&amp;"*",Paramètres!$A$2,0)*INDEX(Paramètres!$B$2:$E$2,MATCH(#REF!,Paramètres!$B$1:$E$1,0))*$B19,IFERROR(VLOOKUP(K18,_T1,2,0)*IF(VLOOKUP(K18,_T1,3,0),$B19,1),IF(AND(K18="23:59"*1,L18="07:59"*1),"08:00"*$B19,IF(AND(K18="20:00"*1,L18="05:00"*1),"09:00"*$B19,IF(AND(K18="21:00"*1,L18="07:00"*1),"10:00"*$B19,IF(AND(K18="21:00"*1,L18="08:00"*1),"11:00"*$B19,IF((L18*24)-(K18*24)&gt;6,((((L18*24)-(K18*24))-0.25)/24),(L18-K18)))))))))</f>
        <v/>
      </c>
      <c r="L19" s="511"/>
      <c r="M19" s="510" t="str">
        <f>IF(AND(M18="",N18=""),"",IFERROR(MATCH("*"&amp;M18&amp;"*",Paramètres!$A$2,0)*INDEX(Paramètres!$B$2:$E$2,MATCH(#REF!,Paramètres!$B$1:$E$1,0))*$B19,IFERROR(VLOOKUP(M18,_T1,2,0)*IF(VLOOKUP(M18,_T1,3,0),$B19,1),IF(AND(M18="23:59"*1,N18="07:59"*1),"08:00"*$B19,IF(AND(M18="20:00"*1,N18="05:00"*1),"09:00"*$B19,IF(AND(M18="21:00"*1,N18="07:00"*1),"10:00"*$B19,IF(AND(M18="21:00"*1,N18="08:00"*1),"11:00"*$B19,IF((N18*24)-(M18*24)&gt;6,((((N18*24)-(M18*24))-0.25)/24),(N18-M18)))))))))</f>
        <v/>
      </c>
      <c r="N19" s="511"/>
      <c r="O19" s="510" t="str">
        <f>IF(AND(O18="",P18=""),"",IFERROR(MATCH("*"&amp;O18&amp;"*",Paramètres!$A$2,0)*INDEX(Paramètres!$B$2:$E$2,MATCH(#REF!,Paramètres!$B$1:$E$1,0))*$B19,IFERROR(VLOOKUP(O18,_T1,2,0)*IF(VLOOKUP(O18,_T1,3,0),$B19,1),IF(AND(O18="23:59"*1,P18="07:59"*1),"08:00"*$B19,IF(AND(O18="20:00"*1,P18="05:00"*1),"09:00"*$B19,IF(AND(O18="21:00"*1,P18="07:00"*1),"10:00"*$B19,IF(AND(O18="21:00"*1,P18="08:00"*1),"11:00"*$B19,IF((P18*24)-(O18*24)&gt;6,((((P18*24)-(O18*24))-0.25)/24),(P18-O18)))))))))</f>
        <v/>
      </c>
      <c r="P19" s="511"/>
      <c r="Q19" s="444"/>
      <c r="R19" s="510" t="str">
        <f>IF(AND(R18="",S18=""),"",IFERROR(MATCH("*"&amp;R18&amp;"*",Paramètres!$A$2,0)*INDEX(Paramètres!$B$2:$E$2,MATCH(#REF!,Paramètres!$B$1:$E$1,0))*$B19,IFERROR(VLOOKUP(R18,_T1,2,0)*IF(VLOOKUP(R18,_T1,3,0),$B19,1),IF(AND(R18="23:59"*1,S18="07:59"*1),"08:00"*$B19,IF(AND(R18="20:00"*1,S18="05:00"*1),"09:00"*$B19,IF(AND(R18="21:00"*1,S18="07:00"*1),"10:00"*$B19,IF(AND(R18="21:00"*1,S18="08:00"*1),"11:00"*$B19,IF((S18*24)-(R18*24)&gt;6,((((S18*24)-(R18*24))-0.25)/24),(S18-R18)))))))))</f>
        <v/>
      </c>
      <c r="S19" s="511"/>
      <c r="T19" s="510" t="str">
        <f>IF(AND(T18="",U18=""),"",IFERROR(MATCH("*"&amp;T18&amp;"*",Paramètres!$A$2,0)*INDEX(Paramètres!$B$2:$E$2,MATCH(#REF!,Paramètres!$B$1:$E$1,0))*$B19,IFERROR(VLOOKUP(T18,_T1,2,0)*IF(VLOOKUP(T18,_T1,3,0),$B19,1),IF(AND(T18="23:59"*1,U18="07:59"*1),"08:00"*$B19,IF(AND(T18="20:00"*1,U18="05:00"*1),"09:00"*$B19,IF(AND(T18="21:00"*1,U18="07:00"*1),"10:00"*$B19,IF(AND(T18="21:00"*1,U18="08:00"*1),"11:00"*$B19,IF((U18*24)-(T18*24)&gt;6,((((U18*24)-(T18*24))-0.25)/24),(U18-T18)))))))))</f>
        <v/>
      </c>
      <c r="U19" s="511"/>
      <c r="V19" s="510" t="str">
        <f>IF(AND(V18="",W18=""),"",IFERROR(MATCH("*"&amp;V18&amp;"*",Paramètres!$A$2,0)*INDEX(Paramètres!$B$2:$E$2,MATCH(#REF!,Paramètres!$B$1:$E$1,0))*$B19,IFERROR(VLOOKUP(V18,_T1,2,0)*IF(VLOOKUP(V18,_T1,3,0),$B19,1),IF(AND(V18="23:59"*1,W18="07:59"*1),"08:00"*$B19,IF(AND(V18="20:00"*1,W18="05:00"*1),"09:00"*$B19,IF(AND(V18="21:00"*1,W18="07:00"*1),"10:00"*$B19,IF(AND(V18="21:00"*1,W18="08:00"*1),"11:00"*$B19,IF((W18*24)-(V18*24)&gt;6,((((W18*24)-(V18*24))-0.25)/24),(W18-V18)))))))))</f>
        <v/>
      </c>
      <c r="W19" s="511"/>
      <c r="X19" s="510" t="str">
        <f>IF(AND(X18="",Y18=""),"",IFERROR(MATCH("*"&amp;X18&amp;"*",Paramètres!$A$2,0)*INDEX(Paramètres!$B$2:$E$2,MATCH(#REF!,Paramètres!$B$1:$E$1,0))*$B19,IFERROR(VLOOKUP(X18,_T1,2,0)*IF(VLOOKUP(X18,_T1,3,0),$B19,1),IF(AND(X18="23:59"*1,Y18="07:59"*1),"08:00"*$B19,IF(AND(X18="20:00"*1,Y18="05:00"*1),"09:00"*$B19,IF(AND(X18="21:00"*1,Y18="07:00"*1),"10:00"*$B19,IF(AND(X18="21:00"*1,Y18="08:00"*1),"11:00"*$B19,IF((Y18*24)-(X18*24)&gt;6,((((Y18*24)-(X18*24))-0.25)/24),(Y18-X18)))))))))</f>
        <v/>
      </c>
      <c r="Y19" s="511"/>
      <c r="Z19" s="510" t="str">
        <f>IF(AND(Z18="",AA18=""),"",IFERROR(MATCH("*"&amp;Z18&amp;"*",Paramètres!$A$2,0)*INDEX(Paramètres!$B$2:$E$2,MATCH(#REF!,Paramètres!$B$1:$E$1,0))*$B19,IFERROR(VLOOKUP(Z18,_T1,2,0)*IF(VLOOKUP(Z18,_T1,3,0),$B19,1),IF(AND(Z18="23:59"*1,AA18="07:59"*1),"08:00"*$B19,IF(AND(Z18="20:00"*1,AA18="05:00"*1),"09:00"*$B19,IF(AND(Z18="21:00"*1,AA18="07:00"*1),"10:00"*$B19,IF(AND(Z18="21:00"*1,AA18="08:00"*1),"11:00"*$B19,IF((AA18*24)-(Z18*24)&gt;6,((((AA18*24)-(Z18*24))-0.25)/24),(AA18-Z18)))))))))</f>
        <v/>
      </c>
      <c r="AA19" s="511"/>
      <c r="AB19" s="510" t="str">
        <f>IF(AND(AB18="",AC18=""),"",IFERROR(MATCH("*"&amp;AB18&amp;"*",Paramètres!$A$2,0)*INDEX(Paramètres!$B$2:$E$2,MATCH(#REF!,Paramètres!$B$1:$E$1,0))*$B19,IFERROR(VLOOKUP(AB18,_T1,2,0)*IF(VLOOKUP(AB18,_T1,3,0),$B19,1),IF(AND(AB18="23:59"*1,AC18="07:59"*1),"08:00"*$B19,IF(AND(AB18="20:00"*1,AC18="05:00"*1),"09:00"*$B19,IF(AND(AB18="21:00"*1,AC18="07:00"*1),"10:00"*$B19,IF(AND(AB18="21:00"*1,AC18="08:00"*1),"11:00"*$B19,IF((AC18*24)-(AB18*24)&gt;6,((((AC18*24)-(AB18*24))-0.25)/24),(AC18-AB18)))))))))</f>
        <v/>
      </c>
      <c r="AC19" s="511"/>
      <c r="AD19" s="510" t="str">
        <f>IF(AND(AD18="",AE18=""),"",IFERROR(MATCH("*"&amp;AD18&amp;"*",Paramètres!$A$2,0)*INDEX(Paramètres!$B$2:$E$2,MATCH(#REF!,Paramètres!$B$1:$E$1,0))*$B19,IFERROR(VLOOKUP(AD18,_T1,2,0)*IF(VLOOKUP(AD18,_T1,3,0),$B19,1),IF(AND(AD18="23:59"*1,AE18="07:59"*1),"08:00"*$B19,IF(AND(AD18="20:00"*1,AE18="05:00"*1),"09:00"*$B19,IF(AND(AD18="21:00"*1,AE18="07:00"*1),"10:00"*$B19,IF(AND(AD18="21:00"*1,AE18="08:00"*1),"11:00"*$B19,IF((AE18*24)-(AD18*24)&gt;6,((((AE18*24)-(AD18*24))-0.25)/24),(AE18-AD18)))))))))</f>
        <v/>
      </c>
      <c r="AE19" s="511"/>
      <c r="AF19" s="447"/>
      <c r="AG19" s="510" t="str">
        <f>IF(AND(AG18="",AH18=""),"",IFERROR(MATCH("*"&amp;AG18&amp;"*",Paramètres!$A$2,0)*INDEX(Paramètres!$B$2:$E$2,MATCH(#REF!,Paramètres!$B$1:$E$1,0))*$B19,IFERROR(VLOOKUP(AG18,_T1,2,0)*IF(VLOOKUP(AG18,_T1,3,0),$B19,1),IF(AND(AG18="23:59"*1,AH18="07:59"*1),"08:00"*$B19,IF(AND(AG18="20:00"*1,AH18="05:00"*1),"09:00"*$B19,IF(AND(AG18="21:00"*1,AH18="07:00"*1),"10:00"*$B19,IF(AND(AG18="21:00"*1,AH18="08:00"*1),"11:00"*$B19,IF((AH18*24)-(AG18*24)&gt;6,((((AH18*24)-(AG18*24))-0.25)/24),(AH18-AG18)))))))))</f>
        <v/>
      </c>
      <c r="AH19" s="511"/>
      <c r="AI19" s="510" t="str">
        <f>IF(AND(AI18="",AJ18=""),"",IFERROR(MATCH("*"&amp;AI18&amp;"*",Paramètres!$A$2,0)*INDEX(Paramètres!$B$2:$E$2,MATCH(#REF!,Paramètres!$B$1:$E$1,0))*$B19,IFERROR(VLOOKUP(AI18,_T1,2,0)*IF(VLOOKUP(AI18,_T1,3,0),$B19,1),IF(AND(AI18="23:59"*1,AJ18="07:59"*1),"08:00"*$B19,IF(AND(AI18="20:00"*1,AJ18="05:00"*1),"09:00"*$B19,IF(AND(AI18="21:00"*1,AJ18="07:00"*1),"10:00"*$B19,IF(AND(AI18="21:00"*1,AJ18="08:00"*1),"11:00"*$B19,IF((AJ18*24)-(AI18*24)&gt;6,((((AJ18*24)-(AI18*24))-0.25)/24),(AJ18-AI18)))))))))</f>
        <v/>
      </c>
      <c r="AJ19" s="511"/>
      <c r="AK19" s="510" t="str">
        <f>IF(AND(AK18="",AL18=""),"",IFERROR(MATCH("*"&amp;AK18&amp;"*",Paramètres!$A$2,0)*INDEX(Paramètres!$B$2:$E$2,MATCH(#REF!,Paramètres!$B$1:$E$1,0))*$B19,IFERROR(VLOOKUP(AK18,_T1,2,0)*IF(VLOOKUP(AK18,_T1,3,0),$B19,1),IF(AND(AK18="23:59"*1,AL18="07:59"*1),"08:00"*$B19,IF(AND(AK18="20:00"*1,AL18="05:00"*1),"09:00"*$B19,IF(AND(AK18="21:00"*1,AL18="07:00"*1),"10:00"*$B19,IF(AND(AK18="21:00"*1,AL18="08:00"*1),"11:00"*$B19,IF((AL18*24)-(AK18*24)&gt;6,((((AL18*24)-(AK18*24))-0.25)/24),(AL18-AK18)))))))))</f>
        <v/>
      </c>
      <c r="AL19" s="511"/>
      <c r="AM19" s="510" t="str">
        <f>IF(AND(AM18="",AN18=""),"",IFERROR(MATCH("*"&amp;AM18&amp;"*",Paramètres!$A$2,0)*INDEX(Paramètres!$B$2:$E$2,MATCH(#REF!,Paramètres!$B$1:$E$1,0))*$B19,IFERROR(VLOOKUP(AM18,_T1,2,0)*IF(VLOOKUP(AM18,_T1,3,0),$B19,1),IF(AND(AM18="23:59"*1,AN18="07:59"*1),"08:00"*$B19,IF(AND(AM18="20:00"*1,AN18="05:00"*1),"09:00"*$B19,IF(AND(AM18="21:00"*1,AN18="07:00"*1),"10:00"*$B19,IF(AND(AM18="21:00"*1,AN18="08:00"*1),"11:00"*$B19,IF((AN18*24)-(AM18*24)&gt;6,((((AN18*24)-(AM18*24))-0.25)/24),(AN18-AM18)))))))))</f>
        <v/>
      </c>
      <c r="AN19" s="511"/>
      <c r="AO19" s="510" t="str">
        <f>IF(AND(AO18="",AP18=""),"",IFERROR(MATCH("*"&amp;AO18&amp;"*",Paramètres!$A$2,0)*INDEX(Paramètres!$B$2:$E$2,MATCH(#REF!,Paramètres!$B$1:$E$1,0))*$B19,IFERROR(VLOOKUP(AO18,_T1,2,0)*IF(VLOOKUP(AO18,_T1,3,0),$B19,1),IF(AND(AO18="23:59"*1,AP18="07:59"*1),"08:00"*$B19,IF(AND(AO18="20:00"*1,AP18="05:00"*1),"09:00"*$B19,IF(AND(AO18="21:00"*1,AP18="07:00"*1),"10:00"*$B19,IF(AND(AO18="21:00"*1,AP18="08:00"*1),"11:00"*$B19,IF((AP18*24)-(AO18*24)&gt;6,((((AP18*24)-(AO18*24))-0.25)/24),(AP18-AO18)))))))))</f>
        <v/>
      </c>
      <c r="AP19" s="511"/>
      <c r="AQ19" s="510" t="str">
        <f>IF(AND(AQ18="",AR18=""),"",IFERROR(MATCH("*"&amp;AQ18&amp;"*",Paramètres!$A$2,0)*INDEX(Paramètres!$B$2:$E$2,MATCH(#REF!,Paramètres!$B$1:$E$1,0))*$B19,IFERROR(VLOOKUP(AQ18,_T1,2,0)*IF(VLOOKUP(AQ18,_T1,3,0),$B19,1),IF(AND(AQ18="23:59"*1,AR18="07:59"*1),"08:00"*$B19,IF(AND(AQ18="20:00"*1,AR18="05:00"*1),"09:00"*$B19,IF(AND(AQ18="21:00"*1,AR18="07:00"*1),"10:00"*$B19,IF(AND(AQ18="21:00"*1,AR18="08:00"*1),"11:00"*$B19,IF((AR18*24)-(AQ18*24)&gt;6,((((AR18*24)-(AQ18*24))-0.25)/24),(AR18-AQ18)))))))))</f>
        <v/>
      </c>
      <c r="AR19" s="511"/>
      <c r="AS19" s="510" t="str">
        <f>IF(AND(AS18="",AT18=""),"",IFERROR(MATCH("*"&amp;AS18&amp;"*",Paramètres!$A$2,0)*INDEX(Paramètres!$B$2:$E$2,MATCH(#REF!,Paramètres!$B$1:$E$1,0))*$B19,IFERROR(VLOOKUP(AS18,_T1,2,0)*IF(VLOOKUP(AS18,_T1,3,0),$B19,1),IF(AND(AS18="23:59"*1,AT18="07:59"*1),"08:00"*$B19,IF(AND(AS18="20:00"*1,AT18="05:00"*1),"09:00"*$B19,IF(AND(AS18="21:00"*1,AT18="07:00"*1),"10:00"*$B19,IF(AND(AS18="21:00"*1,AT18="08:00"*1),"11:00"*$B19,IF((AT18*24)-(AS18*24)&gt;6,((((AT18*24)-(AS18*24))-0.25)/24),(AT18-AS18)))))))))</f>
        <v/>
      </c>
      <c r="AT19" s="511"/>
      <c r="AU19" s="447"/>
      <c r="AV19" s="510" t="str">
        <f>IF(AND(AV18="",AW18=""),"",IFERROR(MATCH("*"&amp;AV18&amp;"*",Paramètres!$A$2,0)*INDEX(Paramètres!$B$2:$E$2,MATCH(#REF!,Paramètres!$B$1:$E$1,0))*$B19,IFERROR(VLOOKUP(AV18,_T1,2,0)*IF(VLOOKUP(AV18,_T1,3,0),$B19,1),IF(AND(AV18="23:59"*1,AW18="07:59"*1),"08:00"*$B19,IF(AND(AV18="20:00"*1,AW18="05:00"*1),"09:00"*$B19,IF(AND(AV18="21:00"*1,AW18="07:00"*1),"10:00"*$B19,IF(AND(AV18="21:00"*1,AW18="08:00"*1),"11:00"*$B19,IF((AW18*24)-(AV18*24)&gt;6,((((AW18*24)-(AV18*24))-0.25)/24),(AW18-AV18)))))))))</f>
        <v/>
      </c>
      <c r="AW19" s="511"/>
      <c r="AX19" s="510" t="str">
        <f>IF(AND(AX18="",AY18=""),"",IFERROR(MATCH("*"&amp;AX18&amp;"*",Paramètres!$A$2,0)*INDEX(Paramètres!$B$2:$E$2,MATCH(#REF!,Paramètres!$B$1:$E$1,0))*$B19,IFERROR(VLOOKUP(AX18,_T1,2,0)*IF(VLOOKUP(AX18,_T1,3,0),$B19,1),IF(AND(AX18="23:59"*1,AY18="07:59"*1),"08:00"*$B19,IF(AND(AX18="20:00"*1,AY18="05:00"*1),"09:00"*$B19,IF(AND(AX18="21:00"*1,AY18="07:00"*1),"10:00"*$B19,IF(AND(AX18="21:00"*1,AY18="08:00"*1),"11:00"*$B19,IF((AY18*24)-(AX18*24)&gt;6,((((AY18*24)-(AX18*24))-0.25)/24),(AY18-AX18)))))))))</f>
        <v/>
      </c>
      <c r="AY19" s="511"/>
      <c r="AZ19" s="510" t="str">
        <f>IF(AND(AZ18="",BA18=""),"",IFERROR(MATCH("*"&amp;AZ18&amp;"*",Paramètres!$A$2,0)*INDEX(Paramètres!$B$2:$E$2,MATCH(#REF!,Paramètres!$B$1:$E$1,0))*$B19,IFERROR(VLOOKUP(AZ18,_T1,2,0)*IF(VLOOKUP(AZ18,_T1,3,0),$B19,1),IF(AND(AZ18="23:59"*1,BA18="07:59"*1),"08:00"*$B19,IF(AND(AZ18="20:00"*1,BA18="05:00"*1),"09:00"*$B19,IF(AND(AZ18="21:00"*1,BA18="07:00"*1),"10:00"*$B19,IF(AND(AZ18="21:00"*1,BA18="08:00"*1),"11:00"*$B19,IF((BA18*24)-(AZ18*24)&gt;6,((((BA18*24)-(AZ18*24))-0.25)/24),(BA18-AZ18)))))))))</f>
        <v/>
      </c>
      <c r="BA19" s="511"/>
      <c r="BB19" s="510" t="str">
        <f>IF(AND(BB18="",BC18=""),"",IFERROR(MATCH("*"&amp;BB18&amp;"*",Paramètres!$A$2,0)*INDEX(Paramètres!$B$2:$E$2,MATCH(#REF!,Paramètres!$B$1:$E$1,0))*$B19,IFERROR(VLOOKUP(BB18,_T1,2,0)*IF(VLOOKUP(BB18,_T1,3,0),$B19,1),IF(AND(BB18="23:59"*1,BC18="07:59"*1),"08:00"*$B19,IF(AND(BB18="20:00"*1,BC18="05:00"*1),"09:00"*$B19,IF(AND(BB18="21:00"*1,BC18="07:00"*1),"10:00"*$B19,IF(AND(BB18="21:00"*1,BC18="08:00"*1),"11:00"*$B19,IF((BC18*24)-(BB18*24)&gt;6,((((BC18*24)-(BB18*24))-0.25)/24),(BC18-BB18)))))))))</f>
        <v/>
      </c>
      <c r="BC19" s="511"/>
      <c r="BD19" s="510" t="str">
        <f>IF(AND(BD18="",BE18=""),"",IFERROR(MATCH("*"&amp;BD18&amp;"*",Paramètres!$A$2,0)*INDEX(Paramètres!$B$2:$E$2,MATCH(#REF!,Paramètres!$B$1:$E$1,0))*$B19,IFERROR(VLOOKUP(BD18,_T1,2,0)*IF(VLOOKUP(BD18,_T1,3,0),$B19,1),IF(AND(BD18="23:59"*1,BE18="07:59"*1),"08:00"*$B19,IF(AND(BD18="20:00"*1,BE18="05:00"*1),"09:00"*$B19,IF(AND(BD18="21:00"*1,BE18="07:00"*1),"10:00"*$B19,IF(AND(BD18="21:00"*1,BE18="08:00"*1),"11:00"*$B19,IF((BE18*24)-(BD18*24)&gt;6,((((BE18*24)-(BD18*24))-0.25)/24),(BE18-BD18)))))))))</f>
        <v/>
      </c>
      <c r="BE19" s="511"/>
      <c r="BF19" s="510" t="str">
        <f>IF(AND(BF18="",BG18=""),"",IFERROR(MATCH("*"&amp;BF18&amp;"*",Paramètres!$A$2,0)*INDEX(Paramètres!$B$2:$E$2,MATCH(#REF!,Paramètres!$B$1:$E$1,0))*$B19,IFERROR(VLOOKUP(BF18,_T1,2,0)*IF(VLOOKUP(BF18,_T1,3,0),$B19,1),IF(AND(BF18="23:59"*1,BG18="07:59"*1),"08:00"*$B19,IF(AND(BF18="20:00"*1,BG18="05:00"*1),"09:00"*$B19,IF(AND(BF18="21:00"*1,BG18="07:00"*1),"10:00"*$B19,IF(AND(BF18="21:00"*1,BG18="08:00"*1),"11:00"*$B19,IF((BG18*24)-(BF18*24)&gt;6,((((BG18*24)-(BF18*24))-0.25)/24),(BG18-BF18)))))))))</f>
        <v/>
      </c>
      <c r="BG19" s="511"/>
      <c r="BH19" s="510" t="str">
        <f>IF(AND(BH18="",BI18=""),"",IFERROR(MATCH("*"&amp;BH18&amp;"*",Paramètres!$A$2,0)*INDEX(Paramètres!$B$2:$E$2,MATCH(#REF!,Paramètres!$B$1:$E$1,0))*$B19,IFERROR(VLOOKUP(BH18,_T1,2,0)*IF(VLOOKUP(BH18,_T1,3,0),$B19,1),IF(AND(BH18="23:59"*1,BI18="07:59"*1),"08:00"*$B19,IF(AND(BH18="20:00"*1,BI18="05:00"*1),"09:00"*$B19,IF(AND(BH18="21:00"*1,BI18="07:00"*1),"10:00"*$B19,IF(AND(BH18="21:00"*1,BI18="08:00"*1),"11:00"*$B19,IF((BI18*24)-(BH18*24)&gt;6,((((BI18*24)-(BH18*24))-0.25)/24),(BI18-BH18)))))))))</f>
        <v/>
      </c>
      <c r="BI19" s="511"/>
      <c r="BJ19" s="447"/>
      <c r="BK19" s="510" t="str">
        <f>IF(AND(BK18="",BL18=""),"",IFERROR(MATCH("*"&amp;BK18&amp;"*",Paramètres!$A$2,0)*INDEX(Paramètres!$B$2:$E$2,MATCH(#REF!,Paramètres!$B$1:$E$1,0))*$B19,IFERROR(VLOOKUP(BK18,_T1,2,0)*IF(VLOOKUP(BK18,_T1,3,0),$B19,1),IF(AND(BK18="23:59"*1,BL18="07:59"*1),"08:00"*$B19,IF(AND(BK18="20:00"*1,BL18="05:00"*1),"09:00"*$B19,IF(AND(BK18="21:00"*1,BL18="07:00"*1),"10:00"*$B19,IF(AND(BK18="21:00"*1,BL18="08:00"*1),"11:00"*$B19,IF((BL18*24)-(BK18*24)&gt;6,((((BL18*24)-(BK18*24))-0.25)/24),(BL18-BK18)))))))))</f>
        <v/>
      </c>
      <c r="BL19" s="511"/>
      <c r="BM19" s="510" t="str">
        <f>IF(AND(BM18="",BN18=""),"",IFERROR(MATCH("*"&amp;BM18&amp;"*",Paramètres!$A$2,0)*INDEX(Paramètres!$B$2:$E$2,MATCH(#REF!,Paramètres!$B$1:$E$1,0))*$B19,IFERROR(VLOOKUP(BM18,_T1,2,0)*IF(VLOOKUP(BM18,_T1,3,0),$B19,1),IF(AND(BM18="23:59"*1,BN18="07:59"*1),"08:00"*$B19,IF(AND(BM18="20:00"*1,BN18="05:00"*1),"09:00"*$B19,IF(AND(BM18="21:00"*1,BN18="07:00"*1),"10:00"*$B19,IF(AND(BM18="21:00"*1,BN18="08:00"*1),"11:00"*$B19,IF((BN18*24)-(BM18*24)&gt;6,((((BN18*24)-(BM18*24))-0.25)/24),(BN18-BM18)))))))))</f>
        <v/>
      </c>
      <c r="BN19" s="511"/>
      <c r="BO19" s="510" t="str">
        <f>IF(AND(BO18="",BP18=""),"",IFERROR(MATCH("*"&amp;BO18&amp;"*",Paramètres!$A$2,0)*INDEX(Paramètres!$B$2:$E$2,MATCH(#REF!,Paramètres!$B$1:$E$1,0))*$B19,IFERROR(VLOOKUP(BO18,_T1,2,0)*IF(VLOOKUP(BO18,_T1,3,0),$B19,1),IF(AND(BO18="23:59"*1,BP18="07:59"*1),"08:00"*$B19,IF(AND(BO18="20:00"*1,BP18="05:00"*1),"09:00"*$B19,IF(AND(BO18="21:00"*1,BP18="07:00"*1),"10:00"*$B19,IF(AND(BO18="21:00"*1,BP18="08:00"*1),"11:00"*$B19,IF((BP18*24)-(BO18*24)&gt;6,((((BP18*24)-(BO18*24))-0.25)/24),(BP18-BO18)))))))))</f>
        <v/>
      </c>
      <c r="BP19" s="511"/>
      <c r="BQ19" s="510" t="str">
        <f>IF(AND(BQ18="",BR18=""),"",IFERROR(MATCH("*"&amp;BQ18&amp;"*",Paramètres!$A$2,0)*INDEX(Paramètres!$B$2:$E$2,MATCH(#REF!,Paramètres!$B$1:$E$1,0))*$B19,IFERROR(VLOOKUP(BQ18,_T1,2,0)*IF(VLOOKUP(BQ18,_T1,3,0),$B19,1),IF(AND(BQ18="23:59"*1,BR18="07:59"*1),"08:00"*$B19,IF(AND(BQ18="20:00"*1,BR18="05:00"*1),"09:00"*$B19,IF(AND(BQ18="21:00"*1,BR18="07:00"*1),"10:00"*$B19,IF(AND(BQ18="21:00"*1,BR18="08:00"*1),"11:00"*$B19,IF((BR18*24)-(BQ18*24)&gt;6,((((BR18*24)-(BQ18*24))-0.25)/24),(BR18-BQ18)))))))))</f>
        <v/>
      </c>
      <c r="BR19" s="511"/>
      <c r="BS19" s="510" t="str">
        <f>IF(AND(BS18="",BT18=""),"",IFERROR(MATCH("*"&amp;BS18&amp;"*",Paramètres!$A$2,0)*INDEX(Paramètres!$B$2:$E$2,MATCH(#REF!,Paramètres!$B$1:$E$1,0))*$B19,IFERROR(VLOOKUP(BS18,_T1,2,0)*IF(VLOOKUP(BS18,_T1,3,0),$B19,1),IF(AND(BS18="23:59"*1,BT18="07:59"*1),"08:00"*$B19,IF(AND(BS18="20:00"*1,BT18="05:00"*1),"09:00"*$B19,IF(AND(BS18="21:00"*1,BT18="07:00"*1),"10:00"*$B19,IF(AND(BS18="21:00"*1,BT18="08:00"*1),"11:00"*$B19,IF((BT18*24)-(BS18*24)&gt;6,((((BT18*24)-(BS18*24))-0.25)/24),(BT18-BS18)))))))))</f>
        <v/>
      </c>
      <c r="BT19" s="511"/>
      <c r="BU19" s="510" t="str">
        <f>IF(AND(BU18="",BV18=""),"",IFERROR(MATCH("*"&amp;BU18&amp;"*",Paramètres!$A$2,0)*INDEX(Paramètres!$B$2:$E$2,MATCH(#REF!,Paramètres!$B$1:$E$1,0))*$B19,IFERROR(VLOOKUP(BU18,_T1,2,0)*IF(VLOOKUP(BU18,_T1,3,0),$B19,1),IF(AND(BU18="23:59"*1,BV18="07:59"*1),"08:00"*$B19,IF(AND(BU18="20:00"*1,BV18="05:00"*1),"09:00"*$B19,IF(AND(BU18="21:00"*1,BV18="07:00"*1),"10:00"*$B19,IF(AND(BU18="21:00"*1,BV18="08:00"*1),"11:00"*$B19,IF((BV18*24)-(BU18*24)&gt;6,((((BV18*24)-(BU18*24))-0.25)/24),(BV18-BU18)))))))))</f>
        <v/>
      </c>
      <c r="BV19" s="511"/>
      <c r="BW19" s="510" t="str">
        <f>IF(AND(BW18="",BX18=""),"",IFERROR(MATCH("*"&amp;BW18&amp;"*",Paramètres!$A$2,0)*INDEX(Paramètres!$B$2:$E$2,MATCH(#REF!,Paramètres!$B$1:$E$1,0))*$B19,IFERROR(VLOOKUP(BW18,_T1,2,0)*IF(VLOOKUP(BW18,_T1,3,0),$B19,1),IF(AND(BW18="23:59"*1,BX18="07:59"*1),"08:00"*$B19,IF(AND(BW18="20:00"*1,BX18="05:00"*1),"09:00"*$B19,IF(AND(BW18="21:00"*1,BX18="07:00"*1),"10:00"*$B19,IF(AND(BW18="21:00"*1,BX18="08:00"*1),"11:00"*$B19,IF((BX18*24)-(BW18*24)&gt;6,((((BX18*24)-(BW18*24))-0.25)/24),(BX18-BW18)))))))))</f>
        <v/>
      </c>
      <c r="BX19" s="511"/>
      <c r="BY19" s="447"/>
      <c r="BZ19" s="510" t="str">
        <f>IF(AND(BZ18="",CA18=""),"",IFERROR(MATCH("*"&amp;BZ18&amp;"*",Paramètres!$A$2,0)*INDEX(Paramètres!$B$2:$E$2,MATCH(#REF!,Paramètres!$B$1:$E$1,0))*$B19,IFERROR(VLOOKUP(BZ18,_T1,2,0)*IF(VLOOKUP(BZ18,_T1,3,0),$B19,1),IF(AND(BZ18="23:59"*1,CA18="07:59"*1),"08:00"*$B19,IF(AND(BZ18="20:00"*1,CA18="05:00"*1),"09:00"*$B19,IF(AND(BZ18="21:00"*1,CA18="07:00"*1),"10:00"*$B19,IF(AND(BZ18="21:00"*1,CA18="08:00"*1),"11:00"*$B19,IF((CA18*24)-(BZ18*24)&gt;6,((((CA18*24)-(BZ18*24))-0.25)/24),(CA18-BZ18)))))))))</f>
        <v/>
      </c>
      <c r="CA19" s="511"/>
      <c r="CB19" s="510" t="str">
        <f>IF(AND(CB18="",CC18=""),"",IFERROR(MATCH("*"&amp;CB18&amp;"*",Paramètres!$A$2,0)*INDEX(Paramètres!$B$2:$E$2,MATCH(#REF!,Paramètres!$B$1:$E$1,0))*$B19,IFERROR(VLOOKUP(CB18,_T1,2,0)*IF(VLOOKUP(CB18,_T1,3,0),$B19,1),IF(AND(CB18="23:59"*1,CC18="07:59"*1),"08:00"*$B19,IF(AND(CB18="20:00"*1,CC18="05:00"*1),"09:00"*$B19,IF(AND(CB18="21:00"*1,CC18="07:00"*1),"10:00"*$B19,IF(AND(CB18="21:00"*1,CC18="08:00"*1),"11:00"*$B19,IF((CC18*24)-(CB18*24)&gt;6,((((CC18*24)-(CB18*24))-0.25)/24),(CC18-CB18)))))))))</f>
        <v/>
      </c>
      <c r="CC19" s="511"/>
      <c r="CD19" s="510" t="str">
        <f>IF(AND(CD18="",CE18=""),"",IFERROR(MATCH("*"&amp;CD18&amp;"*",Paramètres!$A$2,0)*INDEX(Paramètres!$B$2:$E$2,MATCH(#REF!,Paramètres!$B$1:$E$1,0))*$B19,IFERROR(VLOOKUP(CD18,_T1,2,0)*IF(VLOOKUP(CD18,_T1,3,0),$B19,1),IF(AND(CD18="23:59"*1,CE18="07:59"*1),"08:00"*$B19,IF(AND(CD18="20:00"*1,CE18="05:00"*1),"09:00"*$B19,IF(AND(CD18="21:00"*1,CE18="07:00"*1),"10:00"*$B19,IF(AND(CD18="21:00"*1,CE18="08:00"*1),"11:00"*$B19,IF((CE18*24)-(CD18*24)&gt;6,((((CE18*24)-(CD18*24))-0.25)/24),(CE18-CD18)))))))))</f>
        <v/>
      </c>
      <c r="CE19" s="511"/>
      <c r="CF19" s="510" t="str">
        <f>IF(AND(CF18="",CG18=""),"",IFERROR(MATCH("*"&amp;CF18&amp;"*",Paramètres!$A$2,0)*INDEX(Paramètres!$B$2:$E$2,MATCH(#REF!,Paramètres!$B$1:$E$1,0))*$B19,IFERROR(VLOOKUP(CF18,_T1,2,0)*IF(VLOOKUP(CF18,_T1,3,0),$B19,1),IF(AND(CF18="23:59"*1,CG18="07:59"*1),"08:00"*$B19,IF(AND(CF18="20:00"*1,CG18="05:00"*1),"09:00"*$B19,IF(AND(CF18="21:00"*1,CG18="07:00"*1),"10:00"*$B19,IF(AND(CF18="21:00"*1,CG18="08:00"*1),"11:00"*$B19,IF((CG18*24)-(CF18*24)&gt;6,((((CG18*24)-(CF18*24))-0.25)/24),(CG18-CF18)))))))))</f>
        <v/>
      </c>
      <c r="CG19" s="511"/>
      <c r="CH19" s="510" t="str">
        <f>IF(AND(CH18="",CI18=""),"",IFERROR(MATCH("*"&amp;CH18&amp;"*",Paramètres!$A$2,0)*INDEX(Paramètres!$B$2:$E$2,MATCH(#REF!,Paramètres!$B$1:$E$1,0))*$B19,IFERROR(VLOOKUP(CH18,_T1,2,0)*IF(VLOOKUP(CH18,_T1,3,0),$B19,1),IF(AND(CH18="23:59"*1,CI18="07:59"*1),"08:00"*$B19,IF(AND(CH18="20:00"*1,CI18="05:00"*1),"09:00"*$B19,IF(AND(CH18="21:00"*1,CI18="07:00"*1),"10:00"*$B19,IF(AND(CH18="21:00"*1,CI18="08:00"*1),"11:00"*$B19,IF((CI18*24)-(CH18*24)&gt;6,((((CI18*24)-(CH18*24))-0.25)/24),(CI18-CH18)))))))))</f>
        <v/>
      </c>
      <c r="CI19" s="511"/>
      <c r="CJ19" s="510" t="str">
        <f>IF(AND(CJ18="",CK18=""),"",IFERROR(MATCH("*"&amp;CJ18&amp;"*",Paramètres!$A$2,0)*INDEX(Paramètres!$B$2:$E$2,MATCH(#REF!,Paramètres!$B$1:$E$1,0))*$B19,IFERROR(VLOOKUP(CJ18,_T1,2,0)*IF(VLOOKUP(CJ18,_T1,3,0),$B19,1),IF(AND(CJ18="23:59"*1,CK18="07:59"*1),"08:00"*$B19,IF(AND(CJ18="20:00"*1,CK18="05:00"*1),"09:00"*$B19,IF(AND(CJ18="21:00"*1,CK18="07:00"*1),"10:00"*$B19,IF(AND(CJ18="21:00"*1,CK18="08:00"*1),"11:00"*$B19,IF((CK18*24)-(CJ18*24)&gt;6,((((CK18*24)-(CJ18*24))-0.25)/24),(CK18-CJ18)))))))))</f>
        <v/>
      </c>
      <c r="CK19" s="511"/>
      <c r="CL19" s="510" t="str">
        <f>IF(AND(CL18="",CM18=""),"",IFERROR(MATCH("*"&amp;CL18&amp;"*",Paramètres!$A$2,0)*INDEX(Paramètres!$B$2:$E$2,MATCH(#REF!,Paramètres!$B$1:$E$1,0))*$B19,IFERROR(VLOOKUP(CL18,_T1,2,0)*IF(VLOOKUP(CL18,_T1,3,0),$B19,1),IF(AND(CL18="23:59"*1,CM18="07:59"*1),"08:00"*$B19,IF(AND(CL18="20:00"*1,CM18="05:00"*1),"09:00"*$B19,IF(AND(CL18="21:00"*1,CM18="07:00"*1),"10:00"*$B19,IF(AND(CL18="21:00"*1,CM18="08:00"*1),"11:00"*$B19,IF((CM18*24)-(CL18*24)&gt;6,((((CM18*24)-(CL18*24))-0.25)/24),(CM18-CL18)))))))))</f>
        <v/>
      </c>
      <c r="CM19" s="511"/>
      <c r="CN19" s="449"/>
      <c r="CO19" s="436"/>
      <c r="CP19" s="437"/>
      <c r="CQ19" s="156"/>
      <c r="CR19" s="454"/>
      <c r="CS19"/>
      <c r="CT19"/>
    </row>
    <row r="20" spans="1:98" s="285" customFormat="1" ht="30" customHeight="1">
      <c r="A20" s="311"/>
      <c r="B20" s="291"/>
      <c r="C20" s="333"/>
      <c r="D20" s="334"/>
      <c r="E20" s="328"/>
      <c r="F20" s="329"/>
      <c r="G20" s="335"/>
      <c r="H20" s="334"/>
      <c r="I20" s="328"/>
      <c r="J20" s="329"/>
      <c r="K20" s="335"/>
      <c r="L20" s="334"/>
      <c r="M20" s="349"/>
      <c r="N20" s="350"/>
      <c r="O20" s="349"/>
      <c r="P20" s="351"/>
      <c r="Q20" s="443">
        <f>SUM(C21:P21)</f>
        <v>0</v>
      </c>
      <c r="R20" s="333"/>
      <c r="S20" s="334"/>
      <c r="T20" s="328"/>
      <c r="U20" s="329"/>
      <c r="V20" s="335"/>
      <c r="W20" s="334"/>
      <c r="X20" s="328"/>
      <c r="Y20" s="329"/>
      <c r="Z20" s="335"/>
      <c r="AA20" s="334"/>
      <c r="AB20" s="349"/>
      <c r="AC20" s="350"/>
      <c r="AD20" s="349"/>
      <c r="AE20" s="351"/>
      <c r="AF20" s="447">
        <f>SUM(R21:AE21)</f>
        <v>0</v>
      </c>
      <c r="AG20" s="333"/>
      <c r="AH20" s="334"/>
      <c r="AI20" s="328"/>
      <c r="AJ20" s="329"/>
      <c r="AK20" s="335"/>
      <c r="AL20" s="334"/>
      <c r="AM20" s="328"/>
      <c r="AN20" s="329"/>
      <c r="AO20" s="335"/>
      <c r="AP20" s="334"/>
      <c r="AQ20" s="349"/>
      <c r="AR20" s="350"/>
      <c r="AS20" s="349"/>
      <c r="AT20" s="351"/>
      <c r="AU20" s="447">
        <f>SUM(AG21:AT21)</f>
        <v>0</v>
      </c>
      <c r="AV20" s="333"/>
      <c r="AW20" s="334"/>
      <c r="AX20" s="328"/>
      <c r="AY20" s="329"/>
      <c r="AZ20" s="335"/>
      <c r="BA20" s="334"/>
      <c r="BB20" s="328"/>
      <c r="BC20" s="329"/>
      <c r="BD20" s="335"/>
      <c r="BE20" s="334"/>
      <c r="BF20" s="349"/>
      <c r="BG20" s="350"/>
      <c r="BH20" s="349"/>
      <c r="BI20" s="351"/>
      <c r="BJ20" s="447">
        <f>SUM(AV21:BI21)</f>
        <v>0</v>
      </c>
      <c r="BK20" s="333"/>
      <c r="BL20" s="334"/>
      <c r="BM20" s="328"/>
      <c r="BN20" s="329"/>
      <c r="BO20" s="335"/>
      <c r="BP20" s="334"/>
      <c r="BQ20" s="328"/>
      <c r="BR20" s="329"/>
      <c r="BS20" s="335"/>
      <c r="BT20" s="334"/>
      <c r="BU20" s="349"/>
      <c r="BV20" s="350"/>
      <c r="BW20" s="349"/>
      <c r="BX20" s="351"/>
      <c r="BY20" s="447">
        <f>SUM(BK21:BX21)</f>
        <v>0</v>
      </c>
      <c r="BZ20" s="333"/>
      <c r="CA20" s="334"/>
      <c r="CB20" s="328"/>
      <c r="CC20" s="329"/>
      <c r="CD20" s="335"/>
      <c r="CE20" s="334"/>
      <c r="CF20" s="328"/>
      <c r="CG20" s="329"/>
      <c r="CH20" s="335"/>
      <c r="CI20" s="334"/>
      <c r="CJ20" s="349"/>
      <c r="CK20" s="350"/>
      <c r="CL20" s="349"/>
      <c r="CM20" s="351"/>
      <c r="CN20" s="450">
        <f>SUM(BZ21:CM21)</f>
        <v>0</v>
      </c>
      <c r="CO20" s="432">
        <f>SUM(Q20,AF21,AU21,BY21,CN21,BJ21)</f>
        <v>0</v>
      </c>
      <c r="CP20" s="433"/>
      <c r="CQ20" s="284"/>
      <c r="CR20" s="453">
        <f>$CO$2-CO20</f>
        <v>6.9666666666666659</v>
      </c>
    </row>
    <row r="21" spans="1:98" ht="20" customHeight="1" thickBot="1">
      <c r="A21" s="272" t="s">
        <v>117</v>
      </c>
      <c r="B21" s="293">
        <f>15/38</f>
        <v>0.39473684210526316</v>
      </c>
      <c r="C21" s="510" t="str">
        <f>IF(AND(C20="",D20=""),"",IFERROR(MATCH("*"&amp;C20&amp;"*",Paramètres!$A$2,0)*INDEX(Paramètres!$B$2:$E$2,MATCH(#REF!,Paramètres!$B$1:$E$1,0))*$B21,IFERROR(VLOOKUP(C20,_T1,2,0)*IF(VLOOKUP(C20,_T1,3,0),$B21,1),IF(AND(C20="23:59"*1,D20="07:59"*1),"08:00"*$B21,IF(AND(C20="20:00"*1,D20="05:00"*1),"09:00"*$B21,IF(AND(C20="21:00"*1,D20="07:00"*1),"10:00"*$B21,IF(AND(C20="21:00"*1,D20="08:00"*1),"11:00"*$B21,IF((D20*24)-(C20*24)&gt;6,((((D20*24)-(C20*24))-0.25)/24),(D20-C20)))))))))</f>
        <v/>
      </c>
      <c r="D21" s="511"/>
      <c r="E21" s="510" t="str">
        <f>IF(AND(E20="",F20=""),"",IFERROR(MATCH("*"&amp;E20&amp;"*",Paramètres!$A$2,0)*INDEX(Paramètres!$B$2:$E$2,MATCH(#REF!,Paramètres!$B$1:$E$1,0))*$B21,IFERROR(VLOOKUP(E20,_T1,2,0)*IF(VLOOKUP(E20,_T1,3,0),$B21,1),IF(AND(E20="23:59"*1,F20="07:59"*1),"08:00"*$B21,IF(AND(E20="20:00"*1,F20="05:00"*1),"09:00"*$B21,IF(AND(E20="21:00"*1,F20="07:00"*1),"10:00"*$B21,IF(AND(E20="21:00"*1,F20="08:00"*1),"11:00"*$B21,IF((F20*24)-(E20*24)&gt;6,((((F20*24)-(E20*24))-0.25)/24),(F20-E20)))))))))</f>
        <v/>
      </c>
      <c r="F21" s="511"/>
      <c r="G21" s="510" t="str">
        <f>IF(AND(G20="",H20=""),"",IFERROR(MATCH("*"&amp;G20&amp;"*",Paramètres!$A$2,0)*INDEX(Paramètres!$B$2:$E$2,MATCH(#REF!,Paramètres!$B$1:$E$1,0))*$B21,IFERROR(VLOOKUP(G20,_T1,2,0)*IF(VLOOKUP(G20,_T1,3,0),$B21,1),IF(AND(G20="23:59"*1,H20="07:59"*1),"08:00"*$B21,IF(AND(G20="20:00"*1,H20="05:00"*1),"09:00"*$B21,IF(AND(G20="21:00"*1,H20="07:00"*1),"10:00"*$B21,IF(AND(G20="21:00"*1,H20="08:00"*1),"11:00"*$B21,IF((H20*24)-(G20*24)&gt;6,((((H20*24)-(G20*24))-0.25)/24),(H20-G20)))))))))</f>
        <v/>
      </c>
      <c r="H21" s="511"/>
      <c r="I21" s="510" t="str">
        <f>IF(AND(I20="",J20=""),"",IFERROR(MATCH("*"&amp;I20&amp;"*",Paramètres!$A$2,0)*INDEX(Paramètres!$B$2:$E$2,MATCH(#REF!,Paramètres!$B$1:$E$1,0))*$B21,IFERROR(VLOOKUP(I20,_T1,2,0)*IF(VLOOKUP(I20,_T1,3,0),$B21,1),IF(AND(I20="23:59"*1,J20="07:59"*1),"08:00"*$B21,IF(AND(I20="20:00"*1,J20="05:00"*1),"09:00"*$B21,IF(AND(I20="21:00"*1,J20="07:00"*1),"10:00"*$B21,IF(AND(I20="21:00"*1,J20="08:00"*1),"11:00"*$B21,IF((J20*24)-(I20*24)&gt;6,((((J20*24)-(I20*24))-0.25)/24),(J20-I20)))))))))</f>
        <v/>
      </c>
      <c r="J21" s="511"/>
      <c r="K21" s="510" t="str">
        <f>IF(AND(K20="",L20=""),"",IFERROR(MATCH("*"&amp;K20&amp;"*",Paramètres!$A$2,0)*INDEX(Paramètres!$B$2:$E$2,MATCH(#REF!,Paramètres!$B$1:$E$1,0))*$B21,IFERROR(VLOOKUP(K20,_T1,2,0)*IF(VLOOKUP(K20,_T1,3,0),$B21,1),IF(AND(K20="23:59"*1,L20="07:59"*1),"08:00"*$B21,IF(AND(K20="20:00"*1,L20="05:00"*1),"09:00"*$B21,IF(AND(K20="21:00"*1,L20="07:00"*1),"10:00"*$B21,IF(AND(K20="21:00"*1,L20="08:00"*1),"11:00"*$B21,IF((L20*24)-(K20*24)&gt;6,((((L20*24)-(K20*24))-0.25)/24),(L20-K20)))))))))</f>
        <v/>
      </c>
      <c r="L21" s="511"/>
      <c r="M21" s="510" t="str">
        <f>IF(AND(M20="",N20=""),"",IFERROR(MATCH("*"&amp;M20&amp;"*",Paramètres!$A$2,0)*INDEX(Paramètres!$B$2:$E$2,MATCH(#REF!,Paramètres!$B$1:$E$1,0))*$B21,IFERROR(VLOOKUP(M20,_T1,2,0)*IF(VLOOKUP(M20,_T1,3,0),$B21,1),IF(AND(M20="23:59"*1,N20="07:59"*1),"08:00"*$B21,IF(AND(M20="20:00"*1,N20="05:00"*1),"09:00"*$B21,IF(AND(M20="21:00"*1,N20="07:00"*1),"10:00"*$B21,IF(AND(M20="21:00"*1,N20="08:00"*1),"11:00"*$B21,IF((N20*24)-(M20*24)&gt;6,((((N20*24)-(M20*24))-0.25)/24),(N20-M20)))))))))</f>
        <v/>
      </c>
      <c r="N21" s="511"/>
      <c r="O21" s="510" t="str">
        <f>IF(AND(O20="",P20=""),"",IFERROR(MATCH("*"&amp;O20&amp;"*",Paramètres!$A$2,0)*INDEX(Paramètres!$B$2:$E$2,MATCH(#REF!,Paramètres!$B$1:$E$1,0))*$B21,IFERROR(VLOOKUP(O20,_T1,2,0)*IF(VLOOKUP(O20,_T1,3,0),$B21,1),IF(AND(O20="23:59"*1,P20="07:59"*1),"08:00"*$B21,IF(AND(O20="20:00"*1,P20="05:00"*1),"09:00"*$B21,IF(AND(O20="21:00"*1,P20="07:00"*1),"10:00"*$B21,IF(AND(O20="21:00"*1,P20="08:00"*1),"11:00"*$B21,IF((P20*24)-(O20*24)&gt;6,((((P20*24)-(O20*24))-0.25)/24),(P20-O20)))))))))</f>
        <v/>
      </c>
      <c r="P21" s="511"/>
      <c r="Q21" s="446"/>
      <c r="R21" s="510" t="str">
        <f>IF(AND(R20="",S20=""),"",IFERROR(MATCH("*"&amp;R20&amp;"*",Paramètres!$A$2,0)*INDEX(Paramètres!$B$2:$E$2,MATCH(#REF!,Paramètres!$B$1:$E$1,0))*$B21,IFERROR(VLOOKUP(R20,_T1,2,0)*IF(VLOOKUP(R20,_T1,3,0),$B21,1),IF(AND(R20="23:59"*1,S20="07:59"*1),"08:00"*$B21,IF(AND(R20="20:00"*1,S20="05:00"*1),"09:00"*$B21,IF(AND(R20="21:00"*1,S20="07:00"*1),"10:00"*$B21,IF(AND(R20="21:00"*1,S20="08:00"*1),"11:00"*$B21,IF((S20*24)-(R20*24)&gt;6,((((S20*24)-(R20*24))-0.25)/24),(S20-R20)))))))))</f>
        <v/>
      </c>
      <c r="S21" s="511"/>
      <c r="T21" s="510" t="str">
        <f>IF(AND(T20="",U20=""),"",IFERROR(MATCH("*"&amp;T20&amp;"*",Paramètres!$A$2,0)*INDEX(Paramètres!$B$2:$E$2,MATCH(#REF!,Paramètres!$B$1:$E$1,0))*$B21,IFERROR(VLOOKUP(T20,_T1,2,0)*IF(VLOOKUP(T20,_T1,3,0),$B21,1),IF(AND(T20="23:59"*1,U20="07:59"*1),"08:00"*$B21,IF(AND(T20="20:00"*1,U20="05:00"*1),"09:00"*$B21,IF(AND(T20="21:00"*1,U20="07:00"*1),"10:00"*$B21,IF(AND(T20="21:00"*1,U20="08:00"*1),"11:00"*$B21,IF((U20*24)-(T20*24)&gt;6,((((U20*24)-(T20*24))-0.25)/24),(U20-T20)))))))))</f>
        <v/>
      </c>
      <c r="U21" s="511"/>
      <c r="V21" s="510" t="str">
        <f>IF(AND(V20="",W20=""),"",IFERROR(MATCH("*"&amp;V20&amp;"*",Paramètres!$A$2,0)*INDEX(Paramètres!$B$2:$E$2,MATCH(#REF!,Paramètres!$B$1:$E$1,0))*$B21,IFERROR(VLOOKUP(V20,_T1,2,0)*IF(VLOOKUP(V20,_T1,3,0),$B21,1),IF(AND(V20="23:59"*1,W20="07:59"*1),"08:00"*$B21,IF(AND(V20="20:00"*1,W20="05:00"*1),"09:00"*$B21,IF(AND(V20="21:00"*1,W20="07:00"*1),"10:00"*$B21,IF(AND(V20="21:00"*1,W20="08:00"*1),"11:00"*$B21,IF((W20*24)-(V20*24)&gt;6,((((W20*24)-(V20*24))-0.25)/24),(W20-V20)))))))))</f>
        <v/>
      </c>
      <c r="W21" s="511"/>
      <c r="X21" s="510" t="str">
        <f>IF(AND(X20="",Y20=""),"",IFERROR(MATCH("*"&amp;X20&amp;"*",Paramètres!$A$2,0)*INDEX(Paramètres!$B$2:$E$2,MATCH(#REF!,Paramètres!$B$1:$E$1,0))*$B21,IFERROR(VLOOKUP(X20,_T1,2,0)*IF(VLOOKUP(X20,_T1,3,0),$B21,1),IF(AND(X20="23:59"*1,Y20="07:59"*1),"08:00"*$B21,IF(AND(X20="20:00"*1,Y20="05:00"*1),"09:00"*$B21,IF(AND(X20="21:00"*1,Y20="07:00"*1),"10:00"*$B21,IF(AND(X20="21:00"*1,Y20="08:00"*1),"11:00"*$B21,IF((Y20*24)-(X20*24)&gt;6,((((Y20*24)-(X20*24))-0.25)/24),(Y20-X20)))))))))</f>
        <v/>
      </c>
      <c r="Y21" s="511"/>
      <c r="Z21" s="510" t="str">
        <f>IF(AND(Z20="",AA20=""),"",IFERROR(MATCH("*"&amp;Z20&amp;"*",Paramètres!$A$2,0)*INDEX(Paramètres!$B$2:$E$2,MATCH(#REF!,Paramètres!$B$1:$E$1,0))*$B21,IFERROR(VLOOKUP(Z20,_T1,2,0)*IF(VLOOKUP(Z20,_T1,3,0),$B21,1),IF(AND(Z20="23:59"*1,AA20="07:59"*1),"08:00"*$B21,IF(AND(Z20="20:00"*1,AA20="05:00"*1),"09:00"*$B21,IF(AND(Z20="21:00"*1,AA20="07:00"*1),"10:00"*$B21,IF(AND(Z20="21:00"*1,AA20="08:00"*1),"11:00"*$B21,IF((AA20*24)-(Z20*24)&gt;6,((((AA20*24)-(Z20*24))-0.25)/24),(AA20-Z20)))))))))</f>
        <v/>
      </c>
      <c r="AA21" s="511"/>
      <c r="AB21" s="510" t="str">
        <f>IF(AND(AB20="",AC20=""),"",IFERROR(MATCH("*"&amp;AB20&amp;"*",Paramètres!$A$2,0)*INDEX(Paramètres!$B$2:$E$2,MATCH(#REF!,Paramètres!$B$1:$E$1,0))*$B21,IFERROR(VLOOKUP(AB20,_T1,2,0)*IF(VLOOKUP(AB20,_T1,3,0),$B21,1),IF(AND(AB20="23:59"*1,AC20="07:59"*1),"08:00"*$B21,IF(AND(AB20="20:00"*1,AC20="05:00"*1),"09:00"*$B21,IF(AND(AB20="21:00"*1,AC20="07:00"*1),"10:00"*$B21,IF(AND(AB20="21:00"*1,AC20="08:00"*1),"11:00"*$B21,IF((AC20*24)-(AB20*24)&gt;6,((((AC20*24)-(AB20*24))-0.25)/24),(AC20-AB20)))))))))</f>
        <v/>
      </c>
      <c r="AC21" s="511"/>
      <c r="AD21" s="510" t="str">
        <f>IF(AND(AD20="",AE20=""),"",IFERROR(MATCH("*"&amp;AD20&amp;"*",Paramètres!$A$2,0)*INDEX(Paramètres!$B$2:$E$2,MATCH(#REF!,Paramètres!$B$1:$E$1,0))*$B21,IFERROR(VLOOKUP(AD20,_T1,2,0)*IF(VLOOKUP(AD20,_T1,3,0),$B21,1),IF(AND(AD20="23:59"*1,AE20="07:59"*1),"08:00"*$B21,IF(AND(AD20="20:00"*1,AE20="05:00"*1),"09:00"*$B21,IF(AND(AD20="21:00"*1,AE20="07:00"*1),"10:00"*$B21,IF(AND(AD20="21:00"*1,AE20="08:00"*1),"11:00"*$B21,IF((AE20*24)-(AD20*24)&gt;6,((((AE20*24)-(AD20*24))-0.25)/24),(AE20-AD20)))))))))</f>
        <v/>
      </c>
      <c r="AE21" s="511"/>
      <c r="AF21" s="443"/>
      <c r="AG21" s="510" t="str">
        <f>IF(AND(AG20="",AH20=""),"",IFERROR(MATCH("*"&amp;AG20&amp;"*",Paramètres!$A$2,0)*INDEX(Paramètres!$B$2:$E$2,MATCH(#REF!,Paramètres!$B$1:$E$1,0))*$B21,IFERROR(VLOOKUP(AG20,_T1,2,0)*IF(VLOOKUP(AG20,_T1,3,0),$B21,1),IF(AND(AG20="23:59"*1,AH20="07:59"*1),"08:00"*$B21,IF(AND(AG20="20:00"*1,AH20="05:00"*1),"09:00"*$B21,IF(AND(AG20="21:00"*1,AH20="07:00"*1),"10:00"*$B21,IF(AND(AG20="21:00"*1,AH20="08:00"*1),"11:00"*$B21,IF((AH20*24)-(AG20*24)&gt;6,((((AH20*24)-(AG20*24))-0.25)/24),(AH20-AG20)))))))))</f>
        <v/>
      </c>
      <c r="AH21" s="511"/>
      <c r="AI21" s="510" t="str">
        <f>IF(AND(AI20="",AJ20=""),"",IFERROR(MATCH("*"&amp;AI20&amp;"*",Paramètres!$A$2,0)*INDEX(Paramètres!$B$2:$E$2,MATCH(#REF!,Paramètres!$B$1:$E$1,0))*$B21,IFERROR(VLOOKUP(AI20,_T1,2,0)*IF(VLOOKUP(AI20,_T1,3,0),$B21,1),IF(AND(AI20="23:59"*1,AJ20="07:59"*1),"08:00"*$B21,IF(AND(AI20="20:00"*1,AJ20="05:00"*1),"09:00"*$B21,IF(AND(AI20="21:00"*1,AJ20="07:00"*1),"10:00"*$B21,IF(AND(AI20="21:00"*1,AJ20="08:00"*1),"11:00"*$B21,IF((AJ20*24)-(AI20*24)&gt;6,((((AJ20*24)-(AI20*24))-0.25)/24),(AJ20-AI20)))))))))</f>
        <v/>
      </c>
      <c r="AJ21" s="511"/>
      <c r="AK21" s="510" t="str">
        <f>IF(AND(AK20="",AL20=""),"",IFERROR(MATCH("*"&amp;AK20&amp;"*",Paramètres!$A$2,0)*INDEX(Paramètres!$B$2:$E$2,MATCH(#REF!,Paramètres!$B$1:$E$1,0))*$B21,IFERROR(VLOOKUP(AK20,_T1,2,0)*IF(VLOOKUP(AK20,_T1,3,0),$B21,1),IF(AND(AK20="23:59"*1,AL20="07:59"*1),"08:00"*$B21,IF(AND(AK20="20:00"*1,AL20="05:00"*1),"09:00"*$B21,IF(AND(AK20="21:00"*1,AL20="07:00"*1),"10:00"*$B21,IF(AND(AK20="21:00"*1,AL20="08:00"*1),"11:00"*$B21,IF((AL20*24)-(AK20*24)&gt;6,((((AL20*24)-(AK20*24))-0.25)/24),(AL20-AK20)))))))))</f>
        <v/>
      </c>
      <c r="AL21" s="511"/>
      <c r="AM21" s="510" t="str">
        <f>IF(AND(AM20="",AN20=""),"",IFERROR(MATCH("*"&amp;AM20&amp;"*",Paramètres!$A$2,0)*INDEX(Paramètres!$B$2:$E$2,MATCH(#REF!,Paramètres!$B$1:$E$1,0))*$B21,IFERROR(VLOOKUP(AM20,_T1,2,0)*IF(VLOOKUP(AM20,_T1,3,0),$B21,1),IF(AND(AM20="23:59"*1,AN20="07:59"*1),"08:00"*$B21,IF(AND(AM20="20:00"*1,AN20="05:00"*1),"09:00"*$B21,IF(AND(AM20="21:00"*1,AN20="07:00"*1),"10:00"*$B21,IF(AND(AM20="21:00"*1,AN20="08:00"*1),"11:00"*$B21,IF((AN20*24)-(AM20*24)&gt;6,((((AN20*24)-(AM20*24))-0.25)/24),(AN20-AM20)))))))))</f>
        <v/>
      </c>
      <c r="AN21" s="511"/>
      <c r="AO21" s="510" t="str">
        <f>IF(AND(AO20="",AP20=""),"",IFERROR(MATCH("*"&amp;AO20&amp;"*",Paramètres!$A$2,0)*INDEX(Paramètres!$B$2:$E$2,MATCH(#REF!,Paramètres!$B$1:$E$1,0))*$B21,IFERROR(VLOOKUP(AO20,_T1,2,0)*IF(VLOOKUP(AO20,_T1,3,0),$B21,1),IF(AND(AO20="23:59"*1,AP20="07:59"*1),"08:00"*$B21,IF(AND(AO20="20:00"*1,AP20="05:00"*1),"09:00"*$B21,IF(AND(AO20="21:00"*1,AP20="07:00"*1),"10:00"*$B21,IF(AND(AO20="21:00"*1,AP20="08:00"*1),"11:00"*$B21,IF((AP20*24)-(AO20*24)&gt;6,((((AP20*24)-(AO20*24))-0.25)/24),(AP20-AO20)))))))))</f>
        <v/>
      </c>
      <c r="AP21" s="511"/>
      <c r="AQ21" s="510" t="str">
        <f>IF(AND(AQ20="",AR20=""),"",IFERROR(MATCH("*"&amp;AQ20&amp;"*",Paramètres!$A$2,0)*INDEX(Paramètres!$B$2:$E$2,MATCH(#REF!,Paramètres!$B$1:$E$1,0))*$B21,IFERROR(VLOOKUP(AQ20,_T1,2,0)*IF(VLOOKUP(AQ20,_T1,3,0),$B21,1),IF(AND(AQ20="23:59"*1,AR20="07:59"*1),"08:00"*$B21,IF(AND(AQ20="20:00"*1,AR20="05:00"*1),"09:00"*$B21,IF(AND(AQ20="21:00"*1,AR20="07:00"*1),"10:00"*$B21,IF(AND(AQ20="21:00"*1,AR20="08:00"*1),"11:00"*$B21,IF((AR20*24)-(AQ20*24)&gt;6,((((AR20*24)-(AQ20*24))-0.25)/24),(AR20-AQ20)))))))))</f>
        <v/>
      </c>
      <c r="AR21" s="511"/>
      <c r="AS21" s="510" t="str">
        <f>IF(AND(AS20="",AT20=""),"",IFERROR(MATCH("*"&amp;AS20&amp;"*",Paramètres!$A$2,0)*INDEX(Paramètres!$B$2:$E$2,MATCH(#REF!,Paramètres!$B$1:$E$1,0))*$B21,IFERROR(VLOOKUP(AS20,_T1,2,0)*IF(VLOOKUP(AS20,_T1,3,0),$B21,1),IF(AND(AS20="23:59"*1,AT20="07:59"*1),"08:00"*$B21,IF(AND(AS20="20:00"*1,AT20="05:00"*1),"09:00"*$B21,IF(AND(AS20="21:00"*1,AT20="07:00"*1),"10:00"*$B21,IF(AND(AS20="21:00"*1,AT20="08:00"*1),"11:00"*$B21,IF((AT20*24)-(AS20*24)&gt;6,((((AT20*24)-(AS20*24))-0.25)/24),(AT20-AS20)))))))))</f>
        <v/>
      </c>
      <c r="AT21" s="511"/>
      <c r="AU21" s="443"/>
      <c r="AV21" s="510" t="str">
        <f>IF(AND(AV20="",AW20=""),"",IFERROR(MATCH("*"&amp;AV20&amp;"*",Paramètres!$A$2,0)*INDEX(Paramètres!$B$2:$E$2,MATCH(#REF!,Paramètres!$B$1:$E$1,0))*$B21,IFERROR(VLOOKUP(AV20,_T1,2,0)*IF(VLOOKUP(AV20,_T1,3,0),$B21,1),IF(AND(AV20="23:59"*1,AW20="07:59"*1),"08:00"*$B21,IF(AND(AV20="20:00"*1,AW20="05:00"*1),"09:00"*$B21,IF(AND(AV20="21:00"*1,AW20="07:00"*1),"10:00"*$B21,IF(AND(AV20="21:00"*1,AW20="08:00"*1),"11:00"*$B21,IF((AW20*24)-(AV20*24)&gt;6,((((AW20*24)-(AV20*24))-0.25)/24),(AW20-AV20)))))))))</f>
        <v/>
      </c>
      <c r="AW21" s="511"/>
      <c r="AX21" s="510" t="str">
        <f>IF(AND(AX20="",AY20=""),"",IFERROR(MATCH("*"&amp;AX20&amp;"*",Paramètres!$A$2,0)*INDEX(Paramètres!$B$2:$E$2,MATCH(#REF!,Paramètres!$B$1:$E$1,0))*$B21,IFERROR(VLOOKUP(AX20,_T1,2,0)*IF(VLOOKUP(AX20,_T1,3,0),$B21,1),IF(AND(AX20="23:59"*1,AY20="07:59"*1),"08:00"*$B21,IF(AND(AX20="20:00"*1,AY20="05:00"*1),"09:00"*$B21,IF(AND(AX20="21:00"*1,AY20="07:00"*1),"10:00"*$B21,IF(AND(AX20="21:00"*1,AY20="08:00"*1),"11:00"*$B21,IF((AY20*24)-(AX20*24)&gt;6,((((AY20*24)-(AX20*24))-0.25)/24),(AY20-AX20)))))))))</f>
        <v/>
      </c>
      <c r="AY21" s="511"/>
      <c r="AZ21" s="510" t="str">
        <f>IF(AND(AZ20="",BA20=""),"",IFERROR(MATCH("*"&amp;AZ20&amp;"*",Paramètres!$A$2,0)*INDEX(Paramètres!$B$2:$E$2,MATCH(#REF!,Paramètres!$B$1:$E$1,0))*$B21,IFERROR(VLOOKUP(AZ20,_T1,2,0)*IF(VLOOKUP(AZ20,_T1,3,0),$B21,1),IF(AND(AZ20="23:59"*1,BA20="07:59"*1),"08:00"*$B21,IF(AND(AZ20="20:00"*1,BA20="05:00"*1),"09:00"*$B21,IF(AND(AZ20="21:00"*1,BA20="07:00"*1),"10:00"*$B21,IF(AND(AZ20="21:00"*1,BA20="08:00"*1),"11:00"*$B21,IF((BA20*24)-(AZ20*24)&gt;6,((((BA20*24)-(AZ20*24))-0.25)/24),(BA20-AZ20)))))))))</f>
        <v/>
      </c>
      <c r="BA21" s="511"/>
      <c r="BB21" s="510" t="str">
        <f>IF(AND(BB20="",BC20=""),"",IFERROR(MATCH("*"&amp;BB20&amp;"*",Paramètres!$A$2,0)*INDEX(Paramètres!$B$2:$E$2,MATCH(#REF!,Paramètres!$B$1:$E$1,0))*$B21,IFERROR(VLOOKUP(BB20,_T1,2,0)*IF(VLOOKUP(BB20,_T1,3,0),$B21,1),IF(AND(BB20="23:59"*1,BC20="07:59"*1),"08:00"*$B21,IF(AND(BB20="20:00"*1,BC20="05:00"*1),"09:00"*$B21,IF(AND(BB20="21:00"*1,BC20="07:00"*1),"10:00"*$B21,IF(AND(BB20="21:00"*1,BC20="08:00"*1),"11:00"*$B21,IF((BC20*24)-(BB20*24)&gt;6,((((BC20*24)-(BB20*24))-0.25)/24),(BC20-BB20)))))))))</f>
        <v/>
      </c>
      <c r="BC21" s="511"/>
      <c r="BD21" s="510" t="str">
        <f>IF(AND(BD20="",BE20=""),"",IFERROR(MATCH("*"&amp;BD20&amp;"*",Paramètres!$A$2,0)*INDEX(Paramètres!$B$2:$E$2,MATCH(#REF!,Paramètres!$B$1:$E$1,0))*$B21,IFERROR(VLOOKUP(BD20,_T1,2,0)*IF(VLOOKUP(BD20,_T1,3,0),$B21,1),IF(AND(BD20="23:59"*1,BE20="07:59"*1),"08:00"*$B21,IF(AND(BD20="20:00"*1,BE20="05:00"*1),"09:00"*$B21,IF(AND(BD20="21:00"*1,BE20="07:00"*1),"10:00"*$B21,IF(AND(BD20="21:00"*1,BE20="08:00"*1),"11:00"*$B21,IF((BE20*24)-(BD20*24)&gt;6,((((BE20*24)-(BD20*24))-0.25)/24),(BE20-BD20)))))))))</f>
        <v/>
      </c>
      <c r="BE21" s="511"/>
      <c r="BF21" s="510" t="str">
        <f>IF(AND(BF20="",BG20=""),"",IFERROR(MATCH("*"&amp;BF20&amp;"*",Paramètres!$A$2,0)*INDEX(Paramètres!$B$2:$E$2,MATCH(#REF!,Paramètres!$B$1:$E$1,0))*$B21,IFERROR(VLOOKUP(BF20,_T1,2,0)*IF(VLOOKUP(BF20,_T1,3,0),$B21,1),IF(AND(BF20="23:59"*1,BG20="07:59"*1),"08:00"*$B21,IF(AND(BF20="20:00"*1,BG20="05:00"*1),"09:00"*$B21,IF(AND(BF20="21:00"*1,BG20="07:00"*1),"10:00"*$B21,IF(AND(BF20="21:00"*1,BG20="08:00"*1),"11:00"*$B21,IF((BG20*24)-(BF20*24)&gt;6,((((BG20*24)-(BF20*24))-0.25)/24),(BG20-BF20)))))))))</f>
        <v/>
      </c>
      <c r="BG21" s="511"/>
      <c r="BH21" s="510" t="str">
        <f>IF(AND(BH20="",BI20=""),"",IFERROR(MATCH("*"&amp;BH20&amp;"*",Paramètres!$A$2,0)*INDEX(Paramètres!$B$2:$E$2,MATCH(#REF!,Paramètres!$B$1:$E$1,0))*$B21,IFERROR(VLOOKUP(BH20,_T1,2,0)*IF(VLOOKUP(BH20,_T1,3,0),$B21,1),IF(AND(BH20="23:59"*1,BI20="07:59"*1),"08:00"*$B21,IF(AND(BH20="20:00"*1,BI20="05:00"*1),"09:00"*$B21,IF(AND(BH20="21:00"*1,BI20="07:00"*1),"10:00"*$B21,IF(AND(BH20="21:00"*1,BI20="08:00"*1),"11:00"*$B21,IF((BI20*24)-(BH20*24)&gt;6,((((BI20*24)-(BH20*24))-0.25)/24),(BI20-BH20)))))))))</f>
        <v/>
      </c>
      <c r="BI21" s="511"/>
      <c r="BJ21" s="443"/>
      <c r="BK21" s="510" t="str">
        <f>IF(AND(BK20="",BL20=""),"",IFERROR(MATCH("*"&amp;BK20&amp;"*",Paramètres!$A$2,0)*INDEX(Paramètres!$B$2:$E$2,MATCH(#REF!,Paramètres!$B$1:$E$1,0))*$B21,IFERROR(VLOOKUP(BK20,_T1,2,0)*IF(VLOOKUP(BK20,_T1,3,0),$B21,1),IF(AND(BK20="23:59"*1,BL20="07:59"*1),"08:00"*$B21,IF(AND(BK20="20:00"*1,BL20="05:00"*1),"09:00"*$B21,IF(AND(BK20="21:00"*1,BL20="07:00"*1),"10:00"*$B21,IF(AND(BK20="21:00"*1,BL20="08:00"*1),"11:00"*$B21,IF((BL20*24)-(BK20*24)&gt;6,((((BL20*24)-(BK20*24))-0.25)/24),(BL20-BK20)))))))))</f>
        <v/>
      </c>
      <c r="BL21" s="511"/>
      <c r="BM21" s="510" t="str">
        <f>IF(AND(BM20="",BN20=""),"",IFERROR(MATCH("*"&amp;BM20&amp;"*",Paramètres!$A$2,0)*INDEX(Paramètres!$B$2:$E$2,MATCH(#REF!,Paramètres!$B$1:$E$1,0))*$B21,IFERROR(VLOOKUP(BM20,_T1,2,0)*IF(VLOOKUP(BM20,_T1,3,0),$B21,1),IF(AND(BM20="23:59"*1,BN20="07:59"*1),"08:00"*$B21,IF(AND(BM20="20:00"*1,BN20="05:00"*1),"09:00"*$B21,IF(AND(BM20="21:00"*1,BN20="07:00"*1),"10:00"*$B21,IF(AND(BM20="21:00"*1,BN20="08:00"*1),"11:00"*$B21,IF((BN20*24)-(BM20*24)&gt;6,((((BN20*24)-(BM20*24))-0.25)/24),(BN20-BM20)))))))))</f>
        <v/>
      </c>
      <c r="BN21" s="511"/>
      <c r="BO21" s="510" t="str">
        <f>IF(AND(BO20="",BP20=""),"",IFERROR(MATCH("*"&amp;BO20&amp;"*",Paramètres!$A$2,0)*INDEX(Paramètres!$B$2:$E$2,MATCH(#REF!,Paramètres!$B$1:$E$1,0))*$B21,IFERROR(VLOOKUP(BO20,_T1,2,0)*IF(VLOOKUP(BO20,_T1,3,0),$B21,1),IF(AND(BO20="23:59"*1,BP20="07:59"*1),"08:00"*$B21,IF(AND(BO20="20:00"*1,BP20="05:00"*1),"09:00"*$B21,IF(AND(BO20="21:00"*1,BP20="07:00"*1),"10:00"*$B21,IF(AND(BO20="21:00"*1,BP20="08:00"*1),"11:00"*$B21,IF((BP20*24)-(BO20*24)&gt;6,((((BP20*24)-(BO20*24))-0.25)/24),(BP20-BO20)))))))))</f>
        <v/>
      </c>
      <c r="BP21" s="511"/>
      <c r="BQ21" s="510" t="str">
        <f>IF(AND(BQ20="",BR20=""),"",IFERROR(MATCH("*"&amp;BQ20&amp;"*",Paramètres!$A$2,0)*INDEX(Paramètres!$B$2:$E$2,MATCH(#REF!,Paramètres!$B$1:$E$1,0))*$B21,IFERROR(VLOOKUP(BQ20,_T1,2,0)*IF(VLOOKUP(BQ20,_T1,3,0),$B21,1),IF(AND(BQ20="23:59"*1,BR20="07:59"*1),"08:00"*$B21,IF(AND(BQ20="20:00"*1,BR20="05:00"*1),"09:00"*$B21,IF(AND(BQ20="21:00"*1,BR20="07:00"*1),"10:00"*$B21,IF(AND(BQ20="21:00"*1,BR20="08:00"*1),"11:00"*$B21,IF((BR20*24)-(BQ20*24)&gt;6,((((BR20*24)-(BQ20*24))-0.25)/24),(BR20-BQ20)))))))))</f>
        <v/>
      </c>
      <c r="BR21" s="511"/>
      <c r="BS21" s="510" t="str">
        <f>IF(AND(BS20="",BT20=""),"",IFERROR(MATCH("*"&amp;BS20&amp;"*",Paramètres!$A$2,0)*INDEX(Paramètres!$B$2:$E$2,MATCH(#REF!,Paramètres!$B$1:$E$1,0))*$B21,IFERROR(VLOOKUP(BS20,_T1,2,0)*IF(VLOOKUP(BS20,_T1,3,0),$B21,1),IF(AND(BS20="23:59"*1,BT20="07:59"*1),"08:00"*$B21,IF(AND(BS20="20:00"*1,BT20="05:00"*1),"09:00"*$B21,IF(AND(BS20="21:00"*1,BT20="07:00"*1),"10:00"*$B21,IF(AND(BS20="21:00"*1,BT20="08:00"*1),"11:00"*$B21,IF((BT20*24)-(BS20*24)&gt;6,((((BT20*24)-(BS20*24))-0.25)/24),(BT20-BS20)))))))))</f>
        <v/>
      </c>
      <c r="BT21" s="511"/>
      <c r="BU21" s="510" t="str">
        <f>IF(AND(BU20="",BV20=""),"",IFERROR(MATCH("*"&amp;BU20&amp;"*",Paramètres!$A$2,0)*INDEX(Paramètres!$B$2:$E$2,MATCH(#REF!,Paramètres!$B$1:$E$1,0))*$B21,IFERROR(VLOOKUP(BU20,_T1,2,0)*IF(VLOOKUP(BU20,_T1,3,0),$B21,1),IF(AND(BU20="23:59"*1,BV20="07:59"*1),"08:00"*$B21,IF(AND(BU20="20:00"*1,BV20="05:00"*1),"09:00"*$B21,IF(AND(BU20="21:00"*1,BV20="07:00"*1),"10:00"*$B21,IF(AND(BU20="21:00"*1,BV20="08:00"*1),"11:00"*$B21,IF((BV20*24)-(BU20*24)&gt;6,((((BV20*24)-(BU20*24))-0.25)/24),(BV20-BU20)))))))))</f>
        <v/>
      </c>
      <c r="BV21" s="511"/>
      <c r="BW21" s="510" t="str">
        <f>IF(AND(BW20="",BX20=""),"",IFERROR(MATCH("*"&amp;BW20&amp;"*",Paramètres!$A$2,0)*INDEX(Paramètres!$B$2:$E$2,MATCH(#REF!,Paramètres!$B$1:$E$1,0))*$B21,IFERROR(VLOOKUP(BW20,_T1,2,0)*IF(VLOOKUP(BW20,_T1,3,0),$B21,1),IF(AND(BW20="23:59"*1,BX20="07:59"*1),"08:00"*$B21,IF(AND(BW20="20:00"*1,BX20="05:00"*1),"09:00"*$B21,IF(AND(BW20="21:00"*1,BX20="07:00"*1),"10:00"*$B21,IF(AND(BW20="21:00"*1,BX20="08:00"*1),"11:00"*$B21,IF((BX20*24)-(BW20*24)&gt;6,((((BX20*24)-(BW20*24))-0.25)/24),(BX20-BW20)))))))))</f>
        <v/>
      </c>
      <c r="BX21" s="511"/>
      <c r="BY21" s="443"/>
      <c r="BZ21" s="510" t="str">
        <f>IF(AND(BZ20="",CA20=""),"",IFERROR(MATCH("*"&amp;BZ20&amp;"*",Paramètres!$A$2,0)*INDEX(Paramètres!$B$2:$E$2,MATCH(#REF!,Paramètres!$B$1:$E$1,0))*$B21,IFERROR(VLOOKUP(BZ20,_T1,2,0)*IF(VLOOKUP(BZ20,_T1,3,0),$B21,1),IF(AND(BZ20="23:59"*1,CA20="07:59"*1),"08:00"*$B21,IF(AND(BZ20="20:00"*1,CA20="05:00"*1),"09:00"*$B21,IF(AND(BZ20="21:00"*1,CA20="07:00"*1),"10:00"*$B21,IF(AND(BZ20="21:00"*1,CA20="08:00"*1),"11:00"*$B21,IF((CA20*24)-(BZ20*24)&gt;6,((((CA20*24)-(BZ20*24))-0.25)/24),(CA20-BZ20)))))))))</f>
        <v/>
      </c>
      <c r="CA21" s="511"/>
      <c r="CB21" s="510" t="str">
        <f>IF(AND(CB20="",CC20=""),"",IFERROR(MATCH("*"&amp;CB20&amp;"*",Paramètres!$A$2,0)*INDEX(Paramètres!$B$2:$E$2,MATCH(#REF!,Paramètres!$B$1:$E$1,0))*$B21,IFERROR(VLOOKUP(CB20,_T1,2,0)*IF(VLOOKUP(CB20,_T1,3,0),$B21,1),IF(AND(CB20="23:59"*1,CC20="07:59"*1),"08:00"*$B21,IF(AND(CB20="20:00"*1,CC20="05:00"*1),"09:00"*$B21,IF(AND(CB20="21:00"*1,CC20="07:00"*1),"10:00"*$B21,IF(AND(CB20="21:00"*1,CC20="08:00"*1),"11:00"*$B21,IF((CC20*24)-(CB20*24)&gt;6,((((CC20*24)-(CB20*24))-0.25)/24),(CC20-CB20)))))))))</f>
        <v/>
      </c>
      <c r="CC21" s="511"/>
      <c r="CD21" s="510" t="str">
        <f>IF(AND(CD20="",CE20=""),"",IFERROR(MATCH("*"&amp;CD20&amp;"*",Paramètres!$A$2,0)*INDEX(Paramètres!$B$2:$E$2,MATCH(#REF!,Paramètres!$B$1:$E$1,0))*$B21,IFERROR(VLOOKUP(CD20,_T1,2,0)*IF(VLOOKUP(CD20,_T1,3,0),$B21,1),IF(AND(CD20="23:59"*1,CE20="07:59"*1),"08:00"*$B21,IF(AND(CD20="20:00"*1,CE20="05:00"*1),"09:00"*$B21,IF(AND(CD20="21:00"*1,CE20="07:00"*1),"10:00"*$B21,IF(AND(CD20="21:00"*1,CE20="08:00"*1),"11:00"*$B21,IF((CE20*24)-(CD20*24)&gt;6,((((CE20*24)-(CD20*24))-0.25)/24),(CE20-CD20)))))))))</f>
        <v/>
      </c>
      <c r="CE21" s="511"/>
      <c r="CF21" s="510" t="str">
        <f>IF(AND(CF20="",CG20=""),"",IFERROR(MATCH("*"&amp;CF20&amp;"*",Paramètres!$A$2,0)*INDEX(Paramètres!$B$2:$E$2,MATCH(#REF!,Paramètres!$B$1:$E$1,0))*$B21,IFERROR(VLOOKUP(CF20,_T1,2,0)*IF(VLOOKUP(CF20,_T1,3,0),$B21,1),IF(AND(CF20="23:59"*1,CG20="07:59"*1),"08:00"*$B21,IF(AND(CF20="20:00"*1,CG20="05:00"*1),"09:00"*$B21,IF(AND(CF20="21:00"*1,CG20="07:00"*1),"10:00"*$B21,IF(AND(CF20="21:00"*1,CG20="08:00"*1),"11:00"*$B21,IF((CG20*24)-(CF20*24)&gt;6,((((CG20*24)-(CF20*24))-0.25)/24),(CG20-CF20)))))))))</f>
        <v/>
      </c>
      <c r="CG21" s="511"/>
      <c r="CH21" s="510" t="str">
        <f>IF(AND(CH20="",CI20=""),"",IFERROR(MATCH("*"&amp;CH20&amp;"*",Paramètres!$A$2,0)*INDEX(Paramètres!$B$2:$E$2,MATCH(#REF!,Paramètres!$B$1:$E$1,0))*$B21,IFERROR(VLOOKUP(CH20,_T1,2,0)*IF(VLOOKUP(CH20,_T1,3,0),$B21,1),IF(AND(CH20="23:59"*1,CI20="07:59"*1),"08:00"*$B21,IF(AND(CH20="20:00"*1,CI20="05:00"*1),"09:00"*$B21,IF(AND(CH20="21:00"*1,CI20="07:00"*1),"10:00"*$B21,IF(AND(CH20="21:00"*1,CI20="08:00"*1),"11:00"*$B21,IF((CI20*24)-(CH20*24)&gt;6,((((CI20*24)-(CH20*24))-0.25)/24),(CI20-CH20)))))))))</f>
        <v/>
      </c>
      <c r="CI21" s="511"/>
      <c r="CJ21" s="510" t="str">
        <f>IF(AND(CJ20="",CK20=""),"",IFERROR(MATCH("*"&amp;CJ20&amp;"*",Paramètres!$A$2,0)*INDEX(Paramètres!$B$2:$E$2,MATCH(#REF!,Paramètres!$B$1:$E$1,0))*$B21,IFERROR(VLOOKUP(CJ20,_T1,2,0)*IF(VLOOKUP(CJ20,_T1,3,0),$B21,1),IF(AND(CJ20="23:59"*1,CK20="07:59"*1),"08:00"*$B21,IF(AND(CJ20="20:00"*1,CK20="05:00"*1),"09:00"*$B21,IF(AND(CJ20="21:00"*1,CK20="07:00"*1),"10:00"*$B21,IF(AND(CJ20="21:00"*1,CK20="08:00"*1),"11:00"*$B21,IF((CK20*24)-(CJ20*24)&gt;6,((((CK20*24)-(CJ20*24))-0.25)/24),(CK20-CJ20)))))))))</f>
        <v/>
      </c>
      <c r="CK21" s="511"/>
      <c r="CL21" s="510" t="str">
        <f>IF(AND(CL20="",CM20=""),"",IFERROR(MATCH("*"&amp;CL20&amp;"*",Paramètres!$A$2,0)*INDEX(Paramètres!$B$2:$E$2,MATCH(#REF!,Paramètres!$B$1:$E$1,0))*$B21,IFERROR(VLOOKUP(CL20,_T1,2,0)*IF(VLOOKUP(CL20,_T1,3,0),$B21,1),IF(AND(CL20="23:59"*1,CM20="07:59"*1),"08:00"*$B21,IF(AND(CL20="20:00"*1,CM20="05:00"*1),"09:00"*$B21,IF(AND(CL20="21:00"*1,CM20="07:00"*1),"10:00"*$B21,IF(AND(CL20="21:00"*1,CM20="08:00"*1),"11:00"*$B21,IF((CM20*24)-(CL20*24)&gt;6,((((CM20*24)-(CL20*24))-0.25)/24),(CM20-CL20)))))))))</f>
        <v/>
      </c>
      <c r="CM21" s="511"/>
      <c r="CN21" s="448"/>
      <c r="CO21" s="434"/>
      <c r="CP21" s="435"/>
      <c r="CQ21" s="156"/>
      <c r="CR21" s="454"/>
      <c r="CS21"/>
      <c r="CT21"/>
    </row>
    <row r="22" spans="1:98" ht="40" customHeight="1" thickBot="1">
      <c r="A22" s="274" t="s">
        <v>82</v>
      </c>
      <c r="B22" s="294"/>
      <c r="C22" s="189"/>
      <c r="D22" s="189"/>
      <c r="E22" s="189"/>
      <c r="F22" s="189"/>
      <c r="G22" s="189"/>
      <c r="H22" s="189"/>
      <c r="I22" s="189"/>
      <c r="J22" s="189"/>
      <c r="K22" s="189"/>
      <c r="L22" s="189"/>
      <c r="M22" s="189"/>
      <c r="N22" s="189"/>
      <c r="O22" s="189"/>
      <c r="P22" s="189"/>
      <c r="Q22" s="190"/>
      <c r="R22" s="189"/>
      <c r="S22" s="189"/>
      <c r="T22" s="189"/>
      <c r="U22" s="189"/>
      <c r="V22" s="189"/>
      <c r="W22" s="189"/>
      <c r="X22" s="189"/>
      <c r="Y22" s="189"/>
      <c r="Z22" s="189"/>
      <c r="AA22" s="189"/>
      <c r="AB22" s="189"/>
      <c r="AC22" s="189"/>
      <c r="AD22" s="189"/>
      <c r="AE22" s="189"/>
      <c r="AF22" s="190"/>
      <c r="AG22" s="189"/>
      <c r="AH22" s="189"/>
      <c r="AI22" s="189"/>
      <c r="AJ22" s="189"/>
      <c r="AK22" s="189"/>
      <c r="AL22" s="189"/>
      <c r="AM22" s="189"/>
      <c r="AN22" s="189"/>
      <c r="AO22" s="189"/>
      <c r="AP22" s="189"/>
      <c r="AQ22" s="189"/>
      <c r="AR22" s="189"/>
      <c r="AS22" s="189"/>
      <c r="AT22" s="189"/>
      <c r="AU22" s="190"/>
      <c r="AV22" s="189"/>
      <c r="AW22" s="189"/>
      <c r="AX22" s="189"/>
      <c r="AY22" s="189"/>
      <c r="AZ22" s="189"/>
      <c r="BA22" s="189"/>
      <c r="BB22" s="189"/>
      <c r="BC22" s="189"/>
      <c r="BD22" s="189"/>
      <c r="BE22" s="189"/>
      <c r="BF22" s="189"/>
      <c r="BG22" s="189"/>
      <c r="BH22" s="189"/>
      <c r="BI22" s="189"/>
      <c r="BJ22" s="273"/>
      <c r="BK22" s="189"/>
      <c r="BL22" s="189"/>
      <c r="BM22" s="189"/>
      <c r="BN22" s="189"/>
      <c r="BO22" s="189"/>
      <c r="BP22" s="189"/>
      <c r="BQ22" s="189"/>
      <c r="BR22" s="189"/>
      <c r="BS22" s="189"/>
      <c r="BT22" s="189"/>
      <c r="BU22" s="189"/>
      <c r="BV22" s="189"/>
      <c r="BW22" s="189"/>
      <c r="BX22" s="189"/>
      <c r="BY22" s="273"/>
      <c r="BZ22" s="189"/>
      <c r="CA22" s="189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/>
      <c r="CM22" s="189"/>
      <c r="CN22" s="273"/>
      <c r="CO22" s="190"/>
      <c r="CP22" s="271"/>
      <c r="CQ22" s="157"/>
      <c r="CR22" s="168"/>
      <c r="CS22"/>
      <c r="CT22"/>
    </row>
    <row r="23" spans="1:98" s="285" customFormat="1" ht="30" customHeight="1">
      <c r="A23" s="321"/>
      <c r="B23" s="295"/>
      <c r="C23" s="282"/>
      <c r="D23" s="283"/>
      <c r="E23" s="337"/>
      <c r="F23" s="338"/>
      <c r="G23" s="282"/>
      <c r="H23" s="283"/>
      <c r="I23" s="337"/>
      <c r="J23" s="338"/>
      <c r="K23" s="282"/>
      <c r="L23" s="283"/>
      <c r="M23" s="352"/>
      <c r="N23" s="353"/>
      <c r="O23" s="352"/>
      <c r="P23" s="354"/>
      <c r="Q23" s="446">
        <f>SUM(C24:P24)</f>
        <v>0</v>
      </c>
      <c r="R23" s="282"/>
      <c r="S23" s="283"/>
      <c r="T23" s="337"/>
      <c r="U23" s="338"/>
      <c r="V23" s="282"/>
      <c r="W23" s="283"/>
      <c r="X23" s="337"/>
      <c r="Y23" s="338"/>
      <c r="Z23" s="282"/>
      <c r="AA23" s="283"/>
      <c r="AB23" s="352"/>
      <c r="AC23" s="353"/>
      <c r="AD23" s="352"/>
      <c r="AE23" s="354"/>
      <c r="AF23" s="446">
        <f>SUM(R24:AE24)</f>
        <v>0</v>
      </c>
      <c r="AG23" s="282"/>
      <c r="AH23" s="283"/>
      <c r="AI23" s="337"/>
      <c r="AJ23" s="338"/>
      <c r="AK23" s="282"/>
      <c r="AL23" s="283"/>
      <c r="AM23" s="337"/>
      <c r="AN23" s="338"/>
      <c r="AO23" s="282"/>
      <c r="AP23" s="283"/>
      <c r="AQ23" s="352"/>
      <c r="AR23" s="353"/>
      <c r="AS23" s="352"/>
      <c r="AT23" s="354"/>
      <c r="AU23" s="446">
        <f>SUM(AG24:AT24)</f>
        <v>0</v>
      </c>
      <c r="AV23" s="282"/>
      <c r="AW23" s="283"/>
      <c r="AX23" s="337"/>
      <c r="AY23" s="338"/>
      <c r="AZ23" s="282"/>
      <c r="BA23" s="283"/>
      <c r="BB23" s="337"/>
      <c r="BC23" s="338"/>
      <c r="BD23" s="282"/>
      <c r="BE23" s="283"/>
      <c r="BF23" s="352"/>
      <c r="BG23" s="353"/>
      <c r="BH23" s="352"/>
      <c r="BI23" s="354"/>
      <c r="BJ23" s="445">
        <f>SUM(AV24:BI24)</f>
        <v>0</v>
      </c>
      <c r="BK23" s="282"/>
      <c r="BL23" s="283"/>
      <c r="BM23" s="337"/>
      <c r="BN23" s="338"/>
      <c r="BO23" s="282"/>
      <c r="BP23" s="283"/>
      <c r="BQ23" s="337"/>
      <c r="BR23" s="338"/>
      <c r="BS23" s="282"/>
      <c r="BT23" s="283"/>
      <c r="BU23" s="352"/>
      <c r="BV23" s="353"/>
      <c r="BW23" s="352"/>
      <c r="BX23" s="354"/>
      <c r="BY23" s="445">
        <f>SUM(BK24:BX24)</f>
        <v>0</v>
      </c>
      <c r="BZ23" s="282"/>
      <c r="CA23" s="283"/>
      <c r="CB23" s="337"/>
      <c r="CC23" s="338"/>
      <c r="CD23" s="282"/>
      <c r="CE23" s="283"/>
      <c r="CF23" s="337"/>
      <c r="CG23" s="338"/>
      <c r="CH23" s="282"/>
      <c r="CI23" s="283"/>
      <c r="CJ23" s="352"/>
      <c r="CK23" s="353"/>
      <c r="CL23" s="352"/>
      <c r="CM23" s="354"/>
      <c r="CN23" s="445">
        <f>SUM(BZ24:CM24)</f>
        <v>0</v>
      </c>
      <c r="CO23" s="434">
        <f>SUM(Q23,AF24,AU24,BY24,CN24,BJ24)</f>
        <v>0</v>
      </c>
      <c r="CP23" s="435"/>
      <c r="CQ23" s="284"/>
      <c r="CR23" s="453">
        <f>$CO$2-CO23</f>
        <v>6.9666666666666659</v>
      </c>
    </row>
    <row r="24" spans="1:98" ht="20" customHeight="1">
      <c r="A24" s="322"/>
      <c r="B24" s="292">
        <v>1</v>
      </c>
      <c r="C24" s="510" t="str">
        <f>IF(AND(C23="",D23=""),"",IFERROR(MATCH("*"&amp;C23&amp;"*",Paramètres!$A$2,0)*INDEX(Paramètres!$B$2:$E$2,MATCH(#REF!,Paramètres!$B$1:$E$1,0))*$B24,IFERROR(VLOOKUP(C23,_T1,2,0)*IF(VLOOKUP(C23,_T1,3,0),$B24,1),IF(AND(C23="23:59"*1,D23="07:59"*1),"08:00"*$B24,IF(AND(C23="20:00"*1,D23="05:00"*1),"09:00"*$B24,IF(AND(C23="21:00"*1,D23="07:00"*1),"10:00"*$B24,IF(AND(C23="21:00"*1,D23="08:00"*1),"11:00"*$B24,IF((D23*24)-(C23*24)&gt;6,((((D23*24)-(C23*24))-0.25)/24),(D23-C23)))))))))</f>
        <v/>
      </c>
      <c r="D24" s="511"/>
      <c r="E24" s="510" t="str">
        <f>IF(AND(E23="",F23=""),"",IFERROR(MATCH("*"&amp;E23&amp;"*",Paramètres!$A$2,0)*INDEX(Paramètres!$B$2:$E$2,MATCH(#REF!,Paramètres!$B$1:$E$1,0))*$B24,IFERROR(VLOOKUP(E23,_T1,2,0)*IF(VLOOKUP(E23,_T1,3,0),$B24,1),IF(AND(E23="23:59"*1,F23="07:59"*1),"08:00"*$B24,IF(AND(E23="20:00"*1,F23="05:00"*1),"09:00"*$B24,IF(AND(E23="21:00"*1,F23="07:00"*1),"10:00"*$B24,IF(AND(E23="21:00"*1,F23="08:00"*1),"11:00"*$B24,IF((F23*24)-(E23*24)&gt;6,((((F23*24)-(E23*24))-0.25)/24),(F23-E23)))))))))</f>
        <v/>
      </c>
      <c r="F24" s="511"/>
      <c r="G24" s="510" t="str">
        <f>IF(AND(G23="",H23=""),"",IFERROR(MATCH("*"&amp;G23&amp;"*",Paramètres!$A$2,0)*INDEX(Paramètres!$B$2:$E$2,MATCH(#REF!,Paramètres!$B$1:$E$1,0))*$B24,IFERROR(VLOOKUP(G23,_T1,2,0)*IF(VLOOKUP(G23,_T1,3,0),$B24,1),IF(AND(G23="23:59"*1,H23="07:59"*1),"08:00"*$B24,IF(AND(G23="20:00"*1,H23="05:00"*1),"09:00"*$B24,IF(AND(G23="21:00"*1,H23="07:00"*1),"10:00"*$B24,IF(AND(G23="21:00"*1,H23="08:00"*1),"11:00"*$B24,IF((H23*24)-(G23*24)&gt;6,((((H23*24)-(G23*24))-0.25)/24),(H23-G23)))))))))</f>
        <v/>
      </c>
      <c r="H24" s="511"/>
      <c r="I24" s="510" t="str">
        <f>IF(AND(I23="",J23=""),"",IFERROR(MATCH("*"&amp;I23&amp;"*",Paramètres!$A$2,0)*INDEX(Paramètres!$B$2:$E$2,MATCH(#REF!,Paramètres!$B$1:$E$1,0))*$B24,IFERROR(VLOOKUP(I23,_T1,2,0)*IF(VLOOKUP(I23,_T1,3,0),$B24,1),IF(AND(I23="23:59"*1,J23="07:59"*1),"08:00"*$B24,IF(AND(I23="20:00"*1,J23="05:00"*1),"09:00"*$B24,IF(AND(I23="21:00"*1,J23="07:00"*1),"10:00"*$B24,IF(AND(I23="21:00"*1,J23="08:00"*1),"11:00"*$B24,IF((J23*24)-(I23*24)&gt;6,((((J23*24)-(I23*24))-0.25)/24),(J23-I23)))))))))</f>
        <v/>
      </c>
      <c r="J24" s="511"/>
      <c r="K24" s="510" t="str">
        <f>IF(AND(K23="",L23=""),"",IFERROR(MATCH("*"&amp;K23&amp;"*",Paramètres!$A$2,0)*INDEX(Paramètres!$B$2:$E$2,MATCH(#REF!,Paramètres!$B$1:$E$1,0))*$B24,IFERROR(VLOOKUP(K23,_T1,2,0)*IF(VLOOKUP(K23,_T1,3,0),$B24,1),IF(AND(K23="23:59"*1,L23="07:59"*1),"08:00"*$B24,IF(AND(K23="20:00"*1,L23="05:00"*1),"09:00"*$B24,IF(AND(K23="21:00"*1,L23="07:00"*1),"10:00"*$B24,IF(AND(K23="21:00"*1,L23="08:00"*1),"11:00"*$B24,IF((L23*24)-(K23*24)&gt;6,((((L23*24)-(K23*24))-0.25)/24),(L23-K23)))))))))</f>
        <v/>
      </c>
      <c r="L24" s="511"/>
      <c r="M24" s="510" t="str">
        <f>IF(AND(M23="",N23=""),"",IFERROR(MATCH("*"&amp;M23&amp;"*",Paramètres!$A$2,0)*INDEX(Paramètres!$B$2:$E$2,MATCH(#REF!,Paramètres!$B$1:$E$1,0))*$B24,IFERROR(VLOOKUP(M23,_T1,2,0)*IF(VLOOKUP(M23,_T1,3,0),$B24,1),IF(AND(M23="23:59"*1,N23="07:59"*1),"08:00"*$B24,IF(AND(M23="20:00"*1,N23="05:00"*1),"09:00"*$B24,IF(AND(M23="21:00"*1,N23="07:00"*1),"10:00"*$B24,IF(AND(M23="21:00"*1,N23="08:00"*1),"11:00"*$B24,IF((N23*24)-(M23*24)&gt;6,((((N23*24)-(M23*24))-0.25)/24),(N23-M23)))))))))</f>
        <v/>
      </c>
      <c r="N24" s="511"/>
      <c r="O24" s="510" t="str">
        <f>IF(AND(O23="",P23=""),"",IFERROR(MATCH("*"&amp;O23&amp;"*",Paramètres!$A$2,0)*INDEX(Paramètres!$B$2:$E$2,MATCH(#REF!,Paramètres!$B$1:$E$1,0))*$B24,IFERROR(VLOOKUP(O23,_T1,2,0)*IF(VLOOKUP(O23,_T1,3,0),$B24,1),IF(AND(O23="23:59"*1,P23="07:59"*1),"08:00"*$B24,IF(AND(O23="20:00"*1,P23="05:00"*1),"09:00"*$B24,IF(AND(O23="21:00"*1,P23="07:00"*1),"10:00"*$B24,IF(AND(O23="21:00"*1,P23="08:00"*1),"11:00"*$B24,IF((P23*24)-(O23*24)&gt;6,((((P23*24)-(O23*24))-0.25)/24),(P23-O23)))))))))</f>
        <v/>
      </c>
      <c r="P24" s="511"/>
      <c r="Q24" s="444"/>
      <c r="R24" s="510" t="str">
        <f>IF(AND(R23="",S23=""),"",IFERROR(MATCH("*"&amp;R23&amp;"*",Paramètres!$A$2,0)*INDEX(Paramètres!$B$2:$E$2,MATCH(#REF!,Paramètres!$B$1:$E$1,0))*$B24,IFERROR(VLOOKUP(R23,_T1,2,0)*IF(VLOOKUP(R23,_T1,3,0),$B24,1),IF(AND(R23="23:59"*1,S23="07:59"*1),"08:00"*$B24,IF(AND(R23="20:00"*1,S23="05:00"*1),"09:00"*$B24,IF(AND(R23="21:00"*1,S23="07:00"*1),"10:00"*$B24,IF(AND(R23="21:00"*1,S23="08:00"*1),"11:00"*$B24,IF((S23*24)-(R23*24)&gt;6,((((S23*24)-(R23*24))-0.25)/24),(S23-R23)))))))))</f>
        <v/>
      </c>
      <c r="S24" s="511"/>
      <c r="T24" s="510" t="str">
        <f>IF(AND(T23="",U23=""),"",IFERROR(MATCH("*"&amp;T23&amp;"*",Paramètres!$A$2,0)*INDEX(Paramètres!$B$2:$E$2,MATCH(#REF!,Paramètres!$B$1:$E$1,0))*$B24,IFERROR(VLOOKUP(T23,_T1,2,0)*IF(VLOOKUP(T23,_T1,3,0),$B24,1),IF(AND(T23="23:59"*1,U23="07:59"*1),"08:00"*$B24,IF(AND(T23="20:00"*1,U23="05:00"*1),"09:00"*$B24,IF(AND(T23="21:00"*1,U23="07:00"*1),"10:00"*$B24,IF(AND(T23="21:00"*1,U23="08:00"*1),"11:00"*$B24,IF((U23*24)-(T23*24)&gt;6,((((U23*24)-(T23*24))-0.25)/24),(U23-T23)))))))))</f>
        <v/>
      </c>
      <c r="U24" s="511"/>
      <c r="V24" s="510" t="str">
        <f>IF(AND(V23="",W23=""),"",IFERROR(MATCH("*"&amp;V23&amp;"*",Paramètres!$A$2,0)*INDEX(Paramètres!$B$2:$E$2,MATCH(#REF!,Paramètres!$B$1:$E$1,0))*$B24,IFERROR(VLOOKUP(V23,_T1,2,0)*IF(VLOOKUP(V23,_T1,3,0),$B24,1),IF(AND(V23="23:59"*1,W23="07:59"*1),"08:00"*$B24,IF(AND(V23="20:00"*1,W23="05:00"*1),"09:00"*$B24,IF(AND(V23="21:00"*1,W23="07:00"*1),"10:00"*$B24,IF(AND(V23="21:00"*1,W23="08:00"*1),"11:00"*$B24,IF((W23*24)-(V23*24)&gt;6,((((W23*24)-(V23*24))-0.25)/24),(W23-V23)))))))))</f>
        <v/>
      </c>
      <c r="W24" s="511"/>
      <c r="X24" s="510" t="str">
        <f>IF(AND(X23="",Y23=""),"",IFERROR(MATCH("*"&amp;X23&amp;"*",Paramètres!$A$2,0)*INDEX(Paramètres!$B$2:$E$2,MATCH(#REF!,Paramètres!$B$1:$E$1,0))*$B24,IFERROR(VLOOKUP(X23,_T1,2,0)*IF(VLOOKUP(X23,_T1,3,0),$B24,1),IF(AND(X23="23:59"*1,Y23="07:59"*1),"08:00"*$B24,IF(AND(X23="20:00"*1,Y23="05:00"*1),"09:00"*$B24,IF(AND(X23="21:00"*1,Y23="07:00"*1),"10:00"*$B24,IF(AND(X23="21:00"*1,Y23="08:00"*1),"11:00"*$B24,IF((Y23*24)-(X23*24)&gt;6,((((Y23*24)-(X23*24))-0.25)/24),(Y23-X23)))))))))</f>
        <v/>
      </c>
      <c r="Y24" s="511"/>
      <c r="Z24" s="510" t="str">
        <f>IF(AND(Z23="",AA23=""),"",IFERROR(MATCH("*"&amp;Z23&amp;"*",Paramètres!$A$2,0)*INDEX(Paramètres!$B$2:$E$2,MATCH(#REF!,Paramètres!$B$1:$E$1,0))*$B24,IFERROR(VLOOKUP(Z23,_T1,2,0)*IF(VLOOKUP(Z23,_T1,3,0),$B24,1),IF(AND(Z23="23:59"*1,AA23="07:59"*1),"08:00"*$B24,IF(AND(Z23="20:00"*1,AA23="05:00"*1),"09:00"*$B24,IF(AND(Z23="21:00"*1,AA23="07:00"*1),"10:00"*$B24,IF(AND(Z23="21:00"*1,AA23="08:00"*1),"11:00"*$B24,IF((AA23*24)-(Z23*24)&gt;6,((((AA23*24)-(Z23*24))-0.25)/24),(AA23-Z23)))))))))</f>
        <v/>
      </c>
      <c r="AA24" s="511"/>
      <c r="AB24" s="510" t="str">
        <f>IF(AND(AB23="",AC23=""),"",IFERROR(MATCH("*"&amp;AB23&amp;"*",Paramètres!$A$2,0)*INDEX(Paramètres!$B$2:$E$2,MATCH(#REF!,Paramètres!$B$1:$E$1,0))*$B24,IFERROR(VLOOKUP(AB23,_T1,2,0)*IF(VLOOKUP(AB23,_T1,3,0),$B24,1),IF(AND(AB23="23:59"*1,AC23="07:59"*1),"08:00"*$B24,IF(AND(AB23="20:00"*1,AC23="05:00"*1),"09:00"*$B24,IF(AND(AB23="21:00"*1,AC23="07:00"*1),"10:00"*$B24,IF(AND(AB23="21:00"*1,AC23="08:00"*1),"11:00"*$B24,IF((AC23*24)-(AB23*24)&gt;6,((((AC23*24)-(AB23*24))-0.25)/24),(AC23-AB23)))))))))</f>
        <v/>
      </c>
      <c r="AC24" s="511"/>
      <c r="AD24" s="510" t="str">
        <f>IF(AND(AD23="",AE23=""),"",IFERROR(MATCH("*"&amp;AD23&amp;"*",Paramètres!$A$2,0)*INDEX(Paramètres!$B$2:$E$2,MATCH(#REF!,Paramètres!$B$1:$E$1,0))*$B24,IFERROR(VLOOKUP(AD23,_T1,2,0)*IF(VLOOKUP(AD23,_T1,3,0),$B24,1),IF(AND(AD23="23:59"*1,AE23="07:59"*1),"08:00"*$B24,IF(AND(AD23="20:00"*1,AE23="05:00"*1),"09:00"*$B24,IF(AND(AD23="21:00"*1,AE23="07:00"*1),"10:00"*$B24,IF(AND(AD23="21:00"*1,AE23="08:00"*1),"11:00"*$B24,IF((AE23*24)-(AD23*24)&gt;6,((((AE23*24)-(AD23*24))-0.25)/24),(AE23-AD23)))))))))</f>
        <v/>
      </c>
      <c r="AE24" s="511"/>
      <c r="AF24" s="444"/>
      <c r="AG24" s="510" t="str">
        <f>IF(AND(AG23="",AH23=""),"",IFERROR(MATCH("*"&amp;AG23&amp;"*",Paramètres!$A$2,0)*INDEX(Paramètres!$B$2:$E$2,MATCH(#REF!,Paramètres!$B$1:$E$1,0))*$B24,IFERROR(VLOOKUP(AG23,_T1,2,0)*IF(VLOOKUP(AG23,_T1,3,0),$B24,1),IF(AND(AG23="23:59"*1,AH23="07:59"*1),"08:00"*$B24,IF(AND(AG23="20:00"*1,AH23="05:00"*1),"09:00"*$B24,IF(AND(AG23="21:00"*1,AH23="07:00"*1),"10:00"*$B24,IF(AND(AG23="21:00"*1,AH23="08:00"*1),"11:00"*$B24,IF((AH23*24)-(AG23*24)&gt;6,((((AH23*24)-(AG23*24))-0.25)/24),(AH23-AG23)))))))))</f>
        <v/>
      </c>
      <c r="AH24" s="511"/>
      <c r="AI24" s="510" t="str">
        <f>IF(AND(AI23="",AJ23=""),"",IFERROR(MATCH("*"&amp;AI23&amp;"*",Paramètres!$A$2,0)*INDEX(Paramètres!$B$2:$E$2,MATCH(#REF!,Paramètres!$B$1:$E$1,0))*$B24,IFERROR(VLOOKUP(AI23,_T1,2,0)*IF(VLOOKUP(AI23,_T1,3,0),$B24,1),IF(AND(AI23="23:59"*1,AJ23="07:59"*1),"08:00"*$B24,IF(AND(AI23="20:00"*1,AJ23="05:00"*1),"09:00"*$B24,IF(AND(AI23="21:00"*1,AJ23="07:00"*1),"10:00"*$B24,IF(AND(AI23="21:00"*1,AJ23="08:00"*1),"11:00"*$B24,IF((AJ23*24)-(AI23*24)&gt;6,((((AJ23*24)-(AI23*24))-0.25)/24),(AJ23-AI23)))))))))</f>
        <v/>
      </c>
      <c r="AJ24" s="511"/>
      <c r="AK24" s="510" t="str">
        <f>IF(AND(AK23="",AL23=""),"",IFERROR(MATCH("*"&amp;AK23&amp;"*",Paramètres!$A$2,0)*INDEX(Paramètres!$B$2:$E$2,MATCH(#REF!,Paramètres!$B$1:$E$1,0))*$B24,IFERROR(VLOOKUP(AK23,_T1,2,0)*IF(VLOOKUP(AK23,_T1,3,0),$B24,1),IF(AND(AK23="23:59"*1,AL23="07:59"*1),"08:00"*$B24,IF(AND(AK23="20:00"*1,AL23="05:00"*1),"09:00"*$B24,IF(AND(AK23="21:00"*1,AL23="07:00"*1),"10:00"*$B24,IF(AND(AK23="21:00"*1,AL23="08:00"*1),"11:00"*$B24,IF((AL23*24)-(AK23*24)&gt;6,((((AL23*24)-(AK23*24))-0.25)/24),(AL23-AK23)))))))))</f>
        <v/>
      </c>
      <c r="AL24" s="511"/>
      <c r="AM24" s="510" t="str">
        <f>IF(AND(AM23="",AN23=""),"",IFERROR(MATCH("*"&amp;AM23&amp;"*",Paramètres!$A$2,0)*INDEX(Paramètres!$B$2:$E$2,MATCH(#REF!,Paramètres!$B$1:$E$1,0))*$B24,IFERROR(VLOOKUP(AM23,_T1,2,0)*IF(VLOOKUP(AM23,_T1,3,0),$B24,1),IF(AND(AM23="23:59"*1,AN23="07:59"*1),"08:00"*$B24,IF(AND(AM23="20:00"*1,AN23="05:00"*1),"09:00"*$B24,IF(AND(AM23="21:00"*1,AN23="07:00"*1),"10:00"*$B24,IF(AND(AM23="21:00"*1,AN23="08:00"*1),"11:00"*$B24,IF((AN23*24)-(AM23*24)&gt;6,((((AN23*24)-(AM23*24))-0.25)/24),(AN23-AM23)))))))))</f>
        <v/>
      </c>
      <c r="AN24" s="511"/>
      <c r="AO24" s="510" t="str">
        <f>IF(AND(AO23="",AP23=""),"",IFERROR(MATCH("*"&amp;AO23&amp;"*",Paramètres!$A$2,0)*INDEX(Paramètres!$B$2:$E$2,MATCH(#REF!,Paramètres!$B$1:$E$1,0))*$B24,IFERROR(VLOOKUP(AO23,_T1,2,0)*IF(VLOOKUP(AO23,_T1,3,0),$B24,1),IF(AND(AO23="23:59"*1,AP23="07:59"*1),"08:00"*$B24,IF(AND(AO23="20:00"*1,AP23="05:00"*1),"09:00"*$B24,IF(AND(AO23="21:00"*1,AP23="07:00"*1),"10:00"*$B24,IF(AND(AO23="21:00"*1,AP23="08:00"*1),"11:00"*$B24,IF((AP23*24)-(AO23*24)&gt;6,((((AP23*24)-(AO23*24))-0.25)/24),(AP23-AO23)))))))))</f>
        <v/>
      </c>
      <c r="AP24" s="511"/>
      <c r="AQ24" s="510" t="str">
        <f>IF(AND(AQ23="",AR23=""),"",IFERROR(MATCH("*"&amp;AQ23&amp;"*",Paramètres!$A$2,0)*INDEX(Paramètres!$B$2:$E$2,MATCH(#REF!,Paramètres!$B$1:$E$1,0))*$B24,IFERROR(VLOOKUP(AQ23,_T1,2,0)*IF(VLOOKUP(AQ23,_T1,3,0),$B24,1),IF(AND(AQ23="23:59"*1,AR23="07:59"*1),"08:00"*$B24,IF(AND(AQ23="20:00"*1,AR23="05:00"*1),"09:00"*$B24,IF(AND(AQ23="21:00"*1,AR23="07:00"*1),"10:00"*$B24,IF(AND(AQ23="21:00"*1,AR23="08:00"*1),"11:00"*$B24,IF((AR23*24)-(AQ23*24)&gt;6,((((AR23*24)-(AQ23*24))-0.25)/24),(AR23-AQ23)))))))))</f>
        <v/>
      </c>
      <c r="AR24" s="511"/>
      <c r="AS24" s="510" t="str">
        <f>IF(AND(AS23="",AT23=""),"",IFERROR(MATCH("*"&amp;AS23&amp;"*",Paramètres!$A$2,0)*INDEX(Paramètres!$B$2:$E$2,MATCH(#REF!,Paramètres!$B$1:$E$1,0))*$B24,IFERROR(VLOOKUP(AS23,_T1,2,0)*IF(VLOOKUP(AS23,_T1,3,0),$B24,1),IF(AND(AS23="23:59"*1,AT23="07:59"*1),"08:00"*$B24,IF(AND(AS23="20:00"*1,AT23="05:00"*1),"09:00"*$B24,IF(AND(AS23="21:00"*1,AT23="07:00"*1),"10:00"*$B24,IF(AND(AS23="21:00"*1,AT23="08:00"*1),"11:00"*$B24,IF((AT23*24)-(AS23*24)&gt;6,((((AT23*24)-(AS23*24))-0.25)/24),(AT23-AS23)))))))))</f>
        <v/>
      </c>
      <c r="AT24" s="511"/>
      <c r="AU24" s="444"/>
      <c r="AV24" s="510" t="str">
        <f>IF(AND(AV23="",AW23=""),"",IFERROR(MATCH("*"&amp;AV23&amp;"*",Paramètres!$A$2,0)*INDEX(Paramètres!$B$2:$E$2,MATCH(#REF!,Paramètres!$B$1:$E$1,0))*$B24,IFERROR(VLOOKUP(AV23,_T1,2,0)*IF(VLOOKUP(AV23,_T1,3,0),$B24,1),IF(AND(AV23="23:59"*1,AW23="07:59"*1),"08:00"*$B24,IF(AND(AV23="20:00"*1,AW23="05:00"*1),"09:00"*$B24,IF(AND(AV23="21:00"*1,AW23="07:00"*1),"10:00"*$B24,IF(AND(AV23="21:00"*1,AW23="08:00"*1),"11:00"*$B24,IF((AW23*24)-(AV23*24)&gt;6,((((AW23*24)-(AV23*24))-0.25)/24),(AW23-AV23)))))))))</f>
        <v/>
      </c>
      <c r="AW24" s="511"/>
      <c r="AX24" s="510" t="str">
        <f>IF(AND(AX23="",AY23=""),"",IFERROR(MATCH("*"&amp;AX23&amp;"*",Paramètres!$A$2,0)*INDEX(Paramètres!$B$2:$E$2,MATCH(#REF!,Paramètres!$B$1:$E$1,0))*$B24,IFERROR(VLOOKUP(AX23,_T1,2,0)*IF(VLOOKUP(AX23,_T1,3,0),$B24,1),IF(AND(AX23="23:59"*1,AY23="07:59"*1),"08:00"*$B24,IF(AND(AX23="20:00"*1,AY23="05:00"*1),"09:00"*$B24,IF(AND(AX23="21:00"*1,AY23="07:00"*1),"10:00"*$B24,IF(AND(AX23="21:00"*1,AY23="08:00"*1),"11:00"*$B24,IF((AY23*24)-(AX23*24)&gt;6,((((AY23*24)-(AX23*24))-0.25)/24),(AY23-AX23)))))))))</f>
        <v/>
      </c>
      <c r="AY24" s="511"/>
      <c r="AZ24" s="510" t="str">
        <f>IF(AND(AZ23="",BA23=""),"",IFERROR(MATCH("*"&amp;AZ23&amp;"*",Paramètres!$A$2,0)*INDEX(Paramètres!$B$2:$E$2,MATCH(#REF!,Paramètres!$B$1:$E$1,0))*$B24,IFERROR(VLOOKUP(AZ23,_T1,2,0)*IF(VLOOKUP(AZ23,_T1,3,0),$B24,1),IF(AND(AZ23="23:59"*1,BA23="07:59"*1),"08:00"*$B24,IF(AND(AZ23="20:00"*1,BA23="05:00"*1),"09:00"*$B24,IF(AND(AZ23="21:00"*1,BA23="07:00"*1),"10:00"*$B24,IF(AND(AZ23="21:00"*1,BA23="08:00"*1),"11:00"*$B24,IF((BA23*24)-(AZ23*24)&gt;6,((((BA23*24)-(AZ23*24))-0.25)/24),(BA23-AZ23)))))))))</f>
        <v/>
      </c>
      <c r="BA24" s="511"/>
      <c r="BB24" s="510" t="str">
        <f>IF(AND(BB23="",BC23=""),"",IFERROR(MATCH("*"&amp;BB23&amp;"*",Paramètres!$A$2,0)*INDEX(Paramètres!$B$2:$E$2,MATCH(#REF!,Paramètres!$B$1:$E$1,0))*$B24,IFERROR(VLOOKUP(BB23,_T1,2,0)*IF(VLOOKUP(BB23,_T1,3,0),$B24,1),IF(AND(BB23="23:59"*1,BC23="07:59"*1),"08:00"*$B24,IF(AND(BB23="20:00"*1,BC23="05:00"*1),"09:00"*$B24,IF(AND(BB23="21:00"*1,BC23="07:00"*1),"10:00"*$B24,IF(AND(BB23="21:00"*1,BC23="08:00"*1),"11:00"*$B24,IF((BC23*24)-(BB23*24)&gt;6,((((BC23*24)-(BB23*24))-0.25)/24),(BC23-BB23)))))))))</f>
        <v/>
      </c>
      <c r="BC24" s="511"/>
      <c r="BD24" s="510" t="str">
        <f>IF(AND(BD23="",BE23=""),"",IFERROR(MATCH("*"&amp;BD23&amp;"*",Paramètres!$A$2,0)*INDEX(Paramètres!$B$2:$E$2,MATCH(#REF!,Paramètres!$B$1:$E$1,0))*$B24,IFERROR(VLOOKUP(BD23,_T1,2,0)*IF(VLOOKUP(BD23,_T1,3,0),$B24,1),IF(AND(BD23="23:59"*1,BE23="07:59"*1),"08:00"*$B24,IF(AND(BD23="20:00"*1,BE23="05:00"*1),"09:00"*$B24,IF(AND(BD23="21:00"*1,BE23="07:00"*1),"10:00"*$B24,IF(AND(BD23="21:00"*1,BE23="08:00"*1),"11:00"*$B24,IF((BE23*24)-(BD23*24)&gt;6,((((BE23*24)-(BD23*24))-0.25)/24),(BE23-BD23)))))))))</f>
        <v/>
      </c>
      <c r="BE24" s="511"/>
      <c r="BF24" s="510" t="str">
        <f>IF(AND(BF23="",BG23=""),"",IFERROR(MATCH("*"&amp;BF23&amp;"*",Paramètres!$A$2,0)*INDEX(Paramètres!$B$2:$E$2,MATCH(#REF!,Paramètres!$B$1:$E$1,0))*$B24,IFERROR(VLOOKUP(BF23,_T1,2,0)*IF(VLOOKUP(BF23,_T1,3,0),$B24,1),IF(AND(BF23="23:59"*1,BG23="07:59"*1),"08:00"*$B24,IF(AND(BF23="20:00"*1,BG23="05:00"*1),"09:00"*$B24,IF(AND(BF23="21:00"*1,BG23="07:00"*1),"10:00"*$B24,IF(AND(BF23="21:00"*1,BG23="08:00"*1),"11:00"*$B24,IF((BG23*24)-(BF23*24)&gt;6,((((BG23*24)-(BF23*24))-0.25)/24),(BG23-BF23)))))))))</f>
        <v/>
      </c>
      <c r="BG24" s="511"/>
      <c r="BH24" s="510" t="str">
        <f>IF(AND(BH23="",BI23=""),"",IFERROR(MATCH("*"&amp;BH23&amp;"*",Paramètres!$A$2,0)*INDEX(Paramètres!$B$2:$E$2,MATCH(#REF!,Paramètres!$B$1:$E$1,0))*$B24,IFERROR(VLOOKUP(BH23,_T1,2,0)*IF(VLOOKUP(BH23,_T1,3,0),$B24,1),IF(AND(BH23="23:59"*1,BI23="07:59"*1),"08:00"*$B24,IF(AND(BH23="20:00"*1,BI23="05:00"*1),"09:00"*$B24,IF(AND(BH23="21:00"*1,BI23="07:00"*1),"10:00"*$B24,IF(AND(BH23="21:00"*1,BI23="08:00"*1),"11:00"*$B24,IF((BI23*24)-(BH23*24)&gt;6,((((BI23*24)-(BH23*24))-0.25)/24),(BI23-BH23)))))))))</f>
        <v/>
      </c>
      <c r="BI24" s="511"/>
      <c r="BJ24" s="440"/>
      <c r="BK24" s="510" t="str">
        <f>IF(AND(BK23="",BL23=""),"",IFERROR(MATCH("*"&amp;BK23&amp;"*",Paramètres!$A$2,0)*INDEX(Paramètres!$B$2:$E$2,MATCH(#REF!,Paramètres!$B$1:$E$1,0))*$B24,IFERROR(VLOOKUP(BK23,_T1,2,0)*IF(VLOOKUP(BK23,_T1,3,0),$B24,1),IF(AND(BK23="23:59"*1,BL23="07:59"*1),"08:00"*$B24,IF(AND(BK23="20:00"*1,BL23="05:00"*1),"09:00"*$B24,IF(AND(BK23="21:00"*1,BL23="07:00"*1),"10:00"*$B24,IF(AND(BK23="21:00"*1,BL23="08:00"*1),"11:00"*$B24,IF((BL23*24)-(BK23*24)&gt;6,((((BL23*24)-(BK23*24))-0.25)/24),(BL23-BK23)))))))))</f>
        <v/>
      </c>
      <c r="BL24" s="511"/>
      <c r="BM24" s="510" t="str">
        <f>IF(AND(BM23="",BN23=""),"",IFERROR(MATCH("*"&amp;BM23&amp;"*",Paramètres!$A$2,0)*INDEX(Paramètres!$B$2:$E$2,MATCH(#REF!,Paramètres!$B$1:$E$1,0))*$B24,IFERROR(VLOOKUP(BM23,_T1,2,0)*IF(VLOOKUP(BM23,_T1,3,0),$B24,1),IF(AND(BM23="23:59"*1,BN23="07:59"*1),"08:00"*$B24,IF(AND(BM23="20:00"*1,BN23="05:00"*1),"09:00"*$B24,IF(AND(BM23="21:00"*1,BN23="07:00"*1),"10:00"*$B24,IF(AND(BM23="21:00"*1,BN23="08:00"*1),"11:00"*$B24,IF((BN23*24)-(BM23*24)&gt;6,((((BN23*24)-(BM23*24))-0.25)/24),(BN23-BM23)))))))))</f>
        <v/>
      </c>
      <c r="BN24" s="511"/>
      <c r="BO24" s="510" t="str">
        <f>IF(AND(BO23="",BP23=""),"",IFERROR(MATCH("*"&amp;BO23&amp;"*",Paramètres!$A$2,0)*INDEX(Paramètres!$B$2:$E$2,MATCH(#REF!,Paramètres!$B$1:$E$1,0))*$B24,IFERROR(VLOOKUP(BO23,_T1,2,0)*IF(VLOOKUP(BO23,_T1,3,0),$B24,1),IF(AND(BO23="23:59"*1,BP23="07:59"*1),"08:00"*$B24,IF(AND(BO23="20:00"*1,BP23="05:00"*1),"09:00"*$B24,IF(AND(BO23="21:00"*1,BP23="07:00"*1),"10:00"*$B24,IF(AND(BO23="21:00"*1,BP23="08:00"*1),"11:00"*$B24,IF((BP23*24)-(BO23*24)&gt;6,((((BP23*24)-(BO23*24))-0.25)/24),(BP23-BO23)))))))))</f>
        <v/>
      </c>
      <c r="BP24" s="511"/>
      <c r="BQ24" s="510" t="str">
        <f>IF(AND(BQ23="",BR23=""),"",IFERROR(MATCH("*"&amp;BQ23&amp;"*",Paramètres!$A$2,0)*INDEX(Paramètres!$B$2:$E$2,MATCH(#REF!,Paramètres!$B$1:$E$1,0))*$B24,IFERROR(VLOOKUP(BQ23,_T1,2,0)*IF(VLOOKUP(BQ23,_T1,3,0),$B24,1),IF(AND(BQ23="23:59"*1,BR23="07:59"*1),"08:00"*$B24,IF(AND(BQ23="20:00"*1,BR23="05:00"*1),"09:00"*$B24,IF(AND(BQ23="21:00"*1,BR23="07:00"*1),"10:00"*$B24,IF(AND(BQ23="21:00"*1,BR23="08:00"*1),"11:00"*$B24,IF((BR23*24)-(BQ23*24)&gt;6,((((BR23*24)-(BQ23*24))-0.25)/24),(BR23-BQ23)))))))))</f>
        <v/>
      </c>
      <c r="BR24" s="511"/>
      <c r="BS24" s="510" t="str">
        <f>IF(AND(BS23="",BT23=""),"",IFERROR(MATCH("*"&amp;BS23&amp;"*",Paramètres!$A$2,0)*INDEX(Paramètres!$B$2:$E$2,MATCH(#REF!,Paramètres!$B$1:$E$1,0))*$B24,IFERROR(VLOOKUP(BS23,_T1,2,0)*IF(VLOOKUP(BS23,_T1,3,0),$B24,1),IF(AND(BS23="23:59"*1,BT23="07:59"*1),"08:00"*$B24,IF(AND(BS23="20:00"*1,BT23="05:00"*1),"09:00"*$B24,IF(AND(BS23="21:00"*1,BT23="07:00"*1),"10:00"*$B24,IF(AND(BS23="21:00"*1,BT23="08:00"*1),"11:00"*$B24,IF((BT23*24)-(BS23*24)&gt;6,((((BT23*24)-(BS23*24))-0.25)/24),(BT23-BS23)))))))))</f>
        <v/>
      </c>
      <c r="BT24" s="511"/>
      <c r="BU24" s="510" t="str">
        <f>IF(AND(BU23="",BV23=""),"",IFERROR(MATCH("*"&amp;BU23&amp;"*",Paramètres!$A$2,0)*INDEX(Paramètres!$B$2:$E$2,MATCH(#REF!,Paramètres!$B$1:$E$1,0))*$B24,IFERROR(VLOOKUP(BU23,_T1,2,0)*IF(VLOOKUP(BU23,_T1,3,0),$B24,1),IF(AND(BU23="23:59"*1,BV23="07:59"*1),"08:00"*$B24,IF(AND(BU23="20:00"*1,BV23="05:00"*1),"09:00"*$B24,IF(AND(BU23="21:00"*1,BV23="07:00"*1),"10:00"*$B24,IF(AND(BU23="21:00"*1,BV23="08:00"*1),"11:00"*$B24,IF((BV23*24)-(BU23*24)&gt;6,((((BV23*24)-(BU23*24))-0.25)/24),(BV23-BU23)))))))))</f>
        <v/>
      </c>
      <c r="BV24" s="511"/>
      <c r="BW24" s="510" t="str">
        <f>IF(AND(BW23="",BX23=""),"",IFERROR(MATCH("*"&amp;BW23&amp;"*",Paramètres!$A$2,0)*INDEX(Paramètres!$B$2:$E$2,MATCH(#REF!,Paramètres!$B$1:$E$1,0))*$B24,IFERROR(VLOOKUP(BW23,_T1,2,0)*IF(VLOOKUP(BW23,_T1,3,0),$B24,1),IF(AND(BW23="23:59"*1,BX23="07:59"*1),"08:00"*$B24,IF(AND(BW23="20:00"*1,BX23="05:00"*1),"09:00"*$B24,IF(AND(BW23="21:00"*1,BX23="07:00"*1),"10:00"*$B24,IF(AND(BW23="21:00"*1,BX23="08:00"*1),"11:00"*$B24,IF((BX23*24)-(BW23*24)&gt;6,((((BX23*24)-(BW23*24))-0.25)/24),(BX23-BW23)))))))))</f>
        <v/>
      </c>
      <c r="BX24" s="511"/>
      <c r="BY24" s="440"/>
      <c r="BZ24" s="510" t="str">
        <f>IF(AND(BZ23="",CA23=""),"",IFERROR(MATCH("*"&amp;BZ23&amp;"*",Paramètres!$A$2,0)*INDEX(Paramètres!$B$2:$E$2,MATCH(#REF!,Paramètres!$B$1:$E$1,0))*$B24,IFERROR(VLOOKUP(BZ23,_T1,2,0)*IF(VLOOKUP(BZ23,_T1,3,0),$B24,1),IF(AND(BZ23="23:59"*1,CA23="07:59"*1),"08:00"*$B24,IF(AND(BZ23="20:00"*1,CA23="05:00"*1),"09:00"*$B24,IF(AND(BZ23="21:00"*1,CA23="07:00"*1),"10:00"*$B24,IF(AND(BZ23="21:00"*1,CA23="08:00"*1),"11:00"*$B24,IF((CA23*24)-(BZ23*24)&gt;6,((((CA23*24)-(BZ23*24))-0.25)/24),(CA23-BZ23)))))))))</f>
        <v/>
      </c>
      <c r="CA24" s="511"/>
      <c r="CB24" s="510" t="str">
        <f>IF(AND(CB23="",CC23=""),"",IFERROR(MATCH("*"&amp;CB23&amp;"*",Paramètres!$A$2,0)*INDEX(Paramètres!$B$2:$E$2,MATCH(#REF!,Paramètres!$B$1:$E$1,0))*$B24,IFERROR(VLOOKUP(CB23,_T1,2,0)*IF(VLOOKUP(CB23,_T1,3,0),$B24,1),IF(AND(CB23="23:59"*1,CC23="07:59"*1),"08:00"*$B24,IF(AND(CB23="20:00"*1,CC23="05:00"*1),"09:00"*$B24,IF(AND(CB23="21:00"*1,CC23="07:00"*1),"10:00"*$B24,IF(AND(CB23="21:00"*1,CC23="08:00"*1),"11:00"*$B24,IF((CC23*24)-(CB23*24)&gt;6,((((CC23*24)-(CB23*24))-0.25)/24),(CC23-CB23)))))))))</f>
        <v/>
      </c>
      <c r="CC24" s="511"/>
      <c r="CD24" s="510" t="str">
        <f>IF(AND(CD23="",CE23=""),"",IFERROR(MATCH("*"&amp;CD23&amp;"*",Paramètres!$A$2,0)*INDEX(Paramètres!$B$2:$E$2,MATCH(#REF!,Paramètres!$B$1:$E$1,0))*$B24,IFERROR(VLOOKUP(CD23,_T1,2,0)*IF(VLOOKUP(CD23,_T1,3,0),$B24,1),IF(AND(CD23="23:59"*1,CE23="07:59"*1),"08:00"*$B24,IF(AND(CD23="20:00"*1,CE23="05:00"*1),"09:00"*$B24,IF(AND(CD23="21:00"*1,CE23="07:00"*1),"10:00"*$B24,IF(AND(CD23="21:00"*1,CE23="08:00"*1),"11:00"*$B24,IF((CE23*24)-(CD23*24)&gt;6,((((CE23*24)-(CD23*24))-0.25)/24),(CE23-CD23)))))))))</f>
        <v/>
      </c>
      <c r="CE24" s="511"/>
      <c r="CF24" s="510" t="str">
        <f>IF(AND(CF23="",CG23=""),"",IFERROR(MATCH("*"&amp;CF23&amp;"*",Paramètres!$A$2,0)*INDEX(Paramètres!$B$2:$E$2,MATCH(#REF!,Paramètres!$B$1:$E$1,0))*$B24,IFERROR(VLOOKUP(CF23,_T1,2,0)*IF(VLOOKUP(CF23,_T1,3,0),$B24,1),IF(AND(CF23="23:59"*1,CG23="07:59"*1),"08:00"*$B24,IF(AND(CF23="20:00"*1,CG23="05:00"*1),"09:00"*$B24,IF(AND(CF23="21:00"*1,CG23="07:00"*1),"10:00"*$B24,IF(AND(CF23="21:00"*1,CG23="08:00"*1),"11:00"*$B24,IF((CG23*24)-(CF23*24)&gt;6,((((CG23*24)-(CF23*24))-0.25)/24),(CG23-CF23)))))))))</f>
        <v/>
      </c>
      <c r="CG24" s="511"/>
      <c r="CH24" s="510" t="str">
        <f>IF(AND(CH23="",CI23=""),"",IFERROR(MATCH("*"&amp;CH23&amp;"*",Paramètres!$A$2,0)*INDEX(Paramètres!$B$2:$E$2,MATCH(#REF!,Paramètres!$B$1:$E$1,0))*$B24,IFERROR(VLOOKUP(CH23,_T1,2,0)*IF(VLOOKUP(CH23,_T1,3,0),$B24,1),IF(AND(CH23="23:59"*1,CI23="07:59"*1),"08:00"*$B24,IF(AND(CH23="20:00"*1,CI23="05:00"*1),"09:00"*$B24,IF(AND(CH23="21:00"*1,CI23="07:00"*1),"10:00"*$B24,IF(AND(CH23="21:00"*1,CI23="08:00"*1),"11:00"*$B24,IF((CI23*24)-(CH23*24)&gt;6,((((CI23*24)-(CH23*24))-0.25)/24),(CI23-CH23)))))))))</f>
        <v/>
      </c>
      <c r="CI24" s="511"/>
      <c r="CJ24" s="510" t="str">
        <f>IF(AND(CJ23="",CK23=""),"",IFERROR(MATCH("*"&amp;CJ23&amp;"*",Paramètres!$A$2,0)*INDEX(Paramètres!$B$2:$E$2,MATCH(#REF!,Paramètres!$B$1:$E$1,0))*$B24,IFERROR(VLOOKUP(CJ23,_T1,2,0)*IF(VLOOKUP(CJ23,_T1,3,0),$B24,1),IF(AND(CJ23="23:59"*1,CK23="07:59"*1),"08:00"*$B24,IF(AND(CJ23="20:00"*1,CK23="05:00"*1),"09:00"*$B24,IF(AND(CJ23="21:00"*1,CK23="07:00"*1),"10:00"*$B24,IF(AND(CJ23="21:00"*1,CK23="08:00"*1),"11:00"*$B24,IF((CK23*24)-(CJ23*24)&gt;6,((((CK23*24)-(CJ23*24))-0.25)/24),(CK23-CJ23)))))))))</f>
        <v/>
      </c>
      <c r="CK24" s="511"/>
      <c r="CL24" s="510" t="str">
        <f>IF(AND(CL23="",CM23=""),"",IFERROR(MATCH("*"&amp;CL23&amp;"*",Paramètres!$A$2,0)*INDEX(Paramètres!$B$2:$E$2,MATCH(#REF!,Paramètres!$B$1:$E$1,0))*$B24,IFERROR(VLOOKUP(CL23,_T1,2,0)*IF(VLOOKUP(CL23,_T1,3,0),$B24,1),IF(AND(CL23="23:59"*1,CM23="07:59"*1),"08:00"*$B24,IF(AND(CL23="20:00"*1,CM23="05:00"*1),"09:00"*$B24,IF(AND(CL23="21:00"*1,CM23="07:00"*1),"10:00"*$B24,IF(AND(CL23="21:00"*1,CM23="08:00"*1),"11:00"*$B24,IF((CM23*24)-(CL23*24)&gt;6,((((CM23*24)-(CL23*24))-0.25)/24),(CM23-CL23)))))))))</f>
        <v/>
      </c>
      <c r="CM24" s="511"/>
      <c r="CN24" s="440"/>
      <c r="CO24" s="436"/>
      <c r="CP24" s="437"/>
      <c r="CQ24" s="156"/>
      <c r="CR24" s="454"/>
      <c r="CS24"/>
      <c r="CT24"/>
    </row>
    <row r="25" spans="1:98" s="285" customFormat="1" ht="30" customHeight="1">
      <c r="A25" s="323"/>
      <c r="B25" s="291"/>
      <c r="C25" s="337"/>
      <c r="D25" s="338"/>
      <c r="E25" s="282"/>
      <c r="F25" s="283"/>
      <c r="G25" s="337"/>
      <c r="H25" s="338"/>
      <c r="I25" s="282"/>
      <c r="J25" s="283"/>
      <c r="K25" s="337"/>
      <c r="L25" s="338"/>
      <c r="M25" s="352"/>
      <c r="N25" s="353"/>
      <c r="O25" s="352"/>
      <c r="P25" s="354"/>
      <c r="Q25" s="443">
        <f>SUM(C26:P26)</f>
        <v>0</v>
      </c>
      <c r="R25" s="337"/>
      <c r="S25" s="338"/>
      <c r="T25" s="282"/>
      <c r="U25" s="283"/>
      <c r="V25" s="337"/>
      <c r="W25" s="338"/>
      <c r="X25" s="282"/>
      <c r="Y25" s="283"/>
      <c r="Z25" s="337"/>
      <c r="AA25" s="338"/>
      <c r="AB25" s="352"/>
      <c r="AC25" s="353"/>
      <c r="AD25" s="352"/>
      <c r="AE25" s="354"/>
      <c r="AF25" s="443">
        <f>SUM(R26:AE26)</f>
        <v>0</v>
      </c>
      <c r="AG25" s="337"/>
      <c r="AH25" s="338"/>
      <c r="AI25" s="282"/>
      <c r="AJ25" s="283"/>
      <c r="AK25" s="337"/>
      <c r="AL25" s="338"/>
      <c r="AM25" s="282"/>
      <c r="AN25" s="283"/>
      <c r="AO25" s="337"/>
      <c r="AP25" s="338"/>
      <c r="AQ25" s="352"/>
      <c r="AR25" s="353"/>
      <c r="AS25" s="352"/>
      <c r="AT25" s="354"/>
      <c r="AU25" s="443">
        <f>SUM(AG26:AT26)</f>
        <v>0</v>
      </c>
      <c r="AV25" s="337"/>
      <c r="AW25" s="338"/>
      <c r="AX25" s="282"/>
      <c r="AY25" s="283"/>
      <c r="AZ25" s="337"/>
      <c r="BA25" s="338"/>
      <c r="BB25" s="282"/>
      <c r="BC25" s="283"/>
      <c r="BD25" s="337"/>
      <c r="BE25" s="338"/>
      <c r="BF25" s="352"/>
      <c r="BG25" s="353"/>
      <c r="BH25" s="352"/>
      <c r="BI25" s="354"/>
      <c r="BJ25" s="438">
        <f t="shared" ref="BJ25" si="0">SUM(AV26:BI26)</f>
        <v>0</v>
      </c>
      <c r="BK25" s="337"/>
      <c r="BL25" s="338"/>
      <c r="BM25" s="282"/>
      <c r="BN25" s="283"/>
      <c r="BO25" s="337"/>
      <c r="BP25" s="338"/>
      <c r="BQ25" s="282"/>
      <c r="BR25" s="283"/>
      <c r="BS25" s="337"/>
      <c r="BT25" s="338"/>
      <c r="BU25" s="352"/>
      <c r="BV25" s="353"/>
      <c r="BW25" s="352"/>
      <c r="BX25" s="354"/>
      <c r="BY25" s="438">
        <f t="shared" ref="BY25" si="1">SUM(BK26:BX26)</f>
        <v>0</v>
      </c>
      <c r="BZ25" s="337"/>
      <c r="CA25" s="338"/>
      <c r="CB25" s="282"/>
      <c r="CC25" s="283"/>
      <c r="CD25" s="337"/>
      <c r="CE25" s="338"/>
      <c r="CF25" s="282"/>
      <c r="CG25" s="283"/>
      <c r="CH25" s="337"/>
      <c r="CI25" s="338"/>
      <c r="CJ25" s="352"/>
      <c r="CK25" s="353"/>
      <c r="CL25" s="352"/>
      <c r="CM25" s="354"/>
      <c r="CN25" s="438">
        <f t="shared" ref="CN25" si="2">SUM(BZ26:CM26)</f>
        <v>0</v>
      </c>
      <c r="CO25" s="432">
        <f>SUM(Q25,AF26,AU26,BY26,CN26,BJ26)</f>
        <v>0</v>
      </c>
      <c r="CP25" s="433"/>
      <c r="CQ25" s="284"/>
      <c r="CR25" s="453">
        <f>$CO$2-CO25</f>
        <v>6.9666666666666659</v>
      </c>
    </row>
    <row r="26" spans="1:98" ht="20" customHeight="1">
      <c r="A26" s="324"/>
      <c r="B26" s="296">
        <v>1</v>
      </c>
      <c r="C26" s="510" t="str">
        <f>IF(AND(C25="",D25=""),"",IFERROR(MATCH("*"&amp;C25&amp;"*",Paramètres!$A$2,0)*INDEX(Paramètres!$B$2:$E$2,MATCH(#REF!,Paramètres!$B$1:$E$1,0))*$B26,IFERROR(VLOOKUP(C25,_T1,2,0)*IF(VLOOKUP(C25,_T1,3,0),$B26,1),IF(AND(C25="23:59"*1,D25="07:59"*1),"08:00"*$B26,IF(AND(C25="20:00"*1,D25="05:00"*1),"09:00"*$B26,IF(AND(C25="21:00"*1,D25="07:00"*1),"10:00"*$B26,IF(AND(C25="21:00"*1,D25="08:00"*1),"11:00"*$B26,IF((D25*24)-(C25*24)&gt;6,((((D25*24)-(C25*24))-0.25)/24),(D25-C25)))))))))</f>
        <v/>
      </c>
      <c r="D26" s="511"/>
      <c r="E26" s="510" t="str">
        <f>IF(AND(E25="",F25=""),"",IFERROR(MATCH("*"&amp;E25&amp;"*",Paramètres!$A$2,0)*INDEX(Paramètres!$B$2:$E$2,MATCH(#REF!,Paramètres!$B$1:$E$1,0))*$B26,IFERROR(VLOOKUP(E25,_T1,2,0)*IF(VLOOKUP(E25,_T1,3,0),$B26,1),IF(AND(E25="23:59"*1,F25="07:59"*1),"08:00"*$B26,IF(AND(E25="20:00"*1,F25="05:00"*1),"09:00"*$B26,IF(AND(E25="21:00"*1,F25="07:00"*1),"10:00"*$B26,IF(AND(E25="21:00"*1,F25="08:00"*1),"11:00"*$B26,IF((F25*24)-(E25*24)&gt;6,((((F25*24)-(E25*24))-0.25)/24),(F25-E25)))))))))</f>
        <v/>
      </c>
      <c r="F26" s="511"/>
      <c r="G26" s="510" t="str">
        <f>IF(AND(G25="",H25=""),"",IFERROR(MATCH("*"&amp;G25&amp;"*",Paramètres!$A$2,0)*INDEX(Paramètres!$B$2:$E$2,MATCH(#REF!,Paramètres!$B$1:$E$1,0))*$B26,IFERROR(VLOOKUP(G25,_T1,2,0)*IF(VLOOKUP(G25,_T1,3,0),$B26,1),IF(AND(G25="23:59"*1,H25="07:59"*1),"08:00"*$B26,IF(AND(G25="20:00"*1,H25="05:00"*1),"09:00"*$B26,IF(AND(G25="21:00"*1,H25="07:00"*1),"10:00"*$B26,IF(AND(G25="21:00"*1,H25="08:00"*1),"11:00"*$B26,IF((H25*24)-(G25*24)&gt;6,((((H25*24)-(G25*24))-0.25)/24),(H25-G25)))))))))</f>
        <v/>
      </c>
      <c r="H26" s="511"/>
      <c r="I26" s="510" t="str">
        <f>IF(AND(I25="",J25=""),"",IFERROR(MATCH("*"&amp;I25&amp;"*",Paramètres!$A$2,0)*INDEX(Paramètres!$B$2:$E$2,MATCH(#REF!,Paramètres!$B$1:$E$1,0))*$B26,IFERROR(VLOOKUP(I25,_T1,2,0)*IF(VLOOKUP(I25,_T1,3,0),$B26,1),IF(AND(I25="23:59"*1,J25="07:59"*1),"08:00"*$B26,IF(AND(I25="20:00"*1,J25="05:00"*1),"09:00"*$B26,IF(AND(I25="21:00"*1,J25="07:00"*1),"10:00"*$B26,IF(AND(I25="21:00"*1,J25="08:00"*1),"11:00"*$B26,IF((J25*24)-(I25*24)&gt;6,((((J25*24)-(I25*24))-0.25)/24),(J25-I25)))))))))</f>
        <v/>
      </c>
      <c r="J26" s="511"/>
      <c r="K26" s="510" t="str">
        <f>IF(AND(K25="",L25=""),"",IFERROR(MATCH("*"&amp;K25&amp;"*",Paramètres!$A$2,0)*INDEX(Paramètres!$B$2:$E$2,MATCH(#REF!,Paramètres!$B$1:$E$1,0))*$B26,IFERROR(VLOOKUP(K25,_T1,2,0)*IF(VLOOKUP(K25,_T1,3,0),$B26,1),IF(AND(K25="23:59"*1,L25="07:59"*1),"08:00"*$B26,IF(AND(K25="20:00"*1,L25="05:00"*1),"09:00"*$B26,IF(AND(K25="21:00"*1,L25="07:00"*1),"10:00"*$B26,IF(AND(K25="21:00"*1,L25="08:00"*1),"11:00"*$B26,IF((L25*24)-(K25*24)&gt;6,((((L25*24)-(K25*24))-0.25)/24),(L25-K25)))))))))</f>
        <v/>
      </c>
      <c r="L26" s="511"/>
      <c r="M26" s="510" t="str">
        <f>IF(AND(M25="",N25=""),"",IFERROR(MATCH("*"&amp;M25&amp;"*",Paramètres!$A$2,0)*INDEX(Paramètres!$B$2:$E$2,MATCH(#REF!,Paramètres!$B$1:$E$1,0))*$B26,IFERROR(VLOOKUP(M25,_T1,2,0)*IF(VLOOKUP(M25,_T1,3,0),$B26,1),IF(AND(M25="23:59"*1,N25="07:59"*1),"08:00"*$B26,IF(AND(M25="20:00"*1,N25="05:00"*1),"09:00"*$B26,IF(AND(M25="21:00"*1,N25="07:00"*1),"10:00"*$B26,IF(AND(M25="21:00"*1,N25="08:00"*1),"11:00"*$B26,IF((N25*24)-(M25*24)&gt;6,((((N25*24)-(M25*24))-0.25)/24),(N25-M25)))))))))</f>
        <v/>
      </c>
      <c r="N26" s="511"/>
      <c r="O26" s="510" t="str">
        <f>IF(AND(O25="",P25=""),"",IFERROR(MATCH("*"&amp;O25&amp;"*",Paramètres!$A$2,0)*INDEX(Paramètres!$B$2:$E$2,MATCH(#REF!,Paramètres!$B$1:$E$1,0))*$B26,IFERROR(VLOOKUP(O25,_T1,2,0)*IF(VLOOKUP(O25,_T1,3,0),$B26,1),IF(AND(O25="23:59"*1,P25="07:59"*1),"08:00"*$B26,IF(AND(O25="20:00"*1,P25="05:00"*1),"09:00"*$B26,IF(AND(O25="21:00"*1,P25="07:00"*1),"10:00"*$B26,IF(AND(O25="21:00"*1,P25="08:00"*1),"11:00"*$B26,IF((P25*24)-(O25*24)&gt;6,((((P25*24)-(O25*24))-0.25)/24),(P25-O25)))))))))</f>
        <v/>
      </c>
      <c r="P26" s="511"/>
      <c r="Q26" s="444"/>
      <c r="R26" s="510" t="str">
        <f>IF(AND(R25="",S25=""),"",IFERROR(MATCH("*"&amp;R25&amp;"*",Paramètres!$A$2,0)*INDEX(Paramètres!$B$2:$E$2,MATCH(#REF!,Paramètres!$B$1:$E$1,0))*$B26,IFERROR(VLOOKUP(R25,_T1,2,0)*IF(VLOOKUP(R25,_T1,3,0),$B26,1),IF(AND(R25="23:59"*1,S25="07:59"*1),"08:00"*$B26,IF(AND(R25="20:00"*1,S25="05:00"*1),"09:00"*$B26,IF(AND(R25="21:00"*1,S25="07:00"*1),"10:00"*$B26,IF(AND(R25="21:00"*1,S25="08:00"*1),"11:00"*$B26,IF((S25*24)-(R25*24)&gt;6,((((S25*24)-(R25*24))-0.25)/24),(S25-R25)))))))))</f>
        <v/>
      </c>
      <c r="S26" s="511"/>
      <c r="T26" s="510" t="str">
        <f>IF(AND(T25="",U25=""),"",IFERROR(MATCH("*"&amp;T25&amp;"*",Paramètres!$A$2,0)*INDEX(Paramètres!$B$2:$E$2,MATCH(#REF!,Paramètres!$B$1:$E$1,0))*$B26,IFERROR(VLOOKUP(T25,_T1,2,0)*IF(VLOOKUP(T25,_T1,3,0),$B26,1),IF(AND(T25="23:59"*1,U25="07:59"*1),"08:00"*$B26,IF(AND(T25="20:00"*1,U25="05:00"*1),"09:00"*$B26,IF(AND(T25="21:00"*1,U25="07:00"*1),"10:00"*$B26,IF(AND(T25="21:00"*1,U25="08:00"*1),"11:00"*$B26,IF((U25*24)-(T25*24)&gt;6,((((U25*24)-(T25*24))-0.25)/24),(U25-T25)))))))))</f>
        <v/>
      </c>
      <c r="U26" s="511"/>
      <c r="V26" s="510" t="str">
        <f>IF(AND(V25="",W25=""),"",IFERROR(MATCH("*"&amp;V25&amp;"*",Paramètres!$A$2,0)*INDEX(Paramètres!$B$2:$E$2,MATCH(#REF!,Paramètres!$B$1:$E$1,0))*$B26,IFERROR(VLOOKUP(V25,_T1,2,0)*IF(VLOOKUP(V25,_T1,3,0),$B26,1),IF(AND(V25="23:59"*1,W25="07:59"*1),"08:00"*$B26,IF(AND(V25="20:00"*1,W25="05:00"*1),"09:00"*$B26,IF(AND(V25="21:00"*1,W25="07:00"*1),"10:00"*$B26,IF(AND(V25="21:00"*1,W25="08:00"*1),"11:00"*$B26,IF((W25*24)-(V25*24)&gt;6,((((W25*24)-(V25*24))-0.25)/24),(W25-V25)))))))))</f>
        <v/>
      </c>
      <c r="W26" s="511"/>
      <c r="X26" s="510" t="str">
        <f>IF(AND(X25="",Y25=""),"",IFERROR(MATCH("*"&amp;X25&amp;"*",Paramètres!$A$2,0)*INDEX(Paramètres!$B$2:$E$2,MATCH(#REF!,Paramètres!$B$1:$E$1,0))*$B26,IFERROR(VLOOKUP(X25,_T1,2,0)*IF(VLOOKUP(X25,_T1,3,0),$B26,1),IF(AND(X25="23:59"*1,Y25="07:59"*1),"08:00"*$B26,IF(AND(X25="20:00"*1,Y25="05:00"*1),"09:00"*$B26,IF(AND(X25="21:00"*1,Y25="07:00"*1),"10:00"*$B26,IF(AND(X25="21:00"*1,Y25="08:00"*1),"11:00"*$B26,IF((Y25*24)-(X25*24)&gt;6,((((Y25*24)-(X25*24))-0.25)/24),(Y25-X25)))))))))</f>
        <v/>
      </c>
      <c r="Y26" s="511"/>
      <c r="Z26" s="510" t="str">
        <f>IF(AND(Z25="",AA25=""),"",IFERROR(MATCH("*"&amp;Z25&amp;"*",Paramètres!$A$2,0)*INDEX(Paramètres!$B$2:$E$2,MATCH(#REF!,Paramètres!$B$1:$E$1,0))*$B26,IFERROR(VLOOKUP(Z25,_T1,2,0)*IF(VLOOKUP(Z25,_T1,3,0),$B26,1),IF(AND(Z25="23:59"*1,AA25="07:59"*1),"08:00"*$B26,IF(AND(Z25="20:00"*1,AA25="05:00"*1),"09:00"*$B26,IF(AND(Z25="21:00"*1,AA25="07:00"*1),"10:00"*$B26,IF(AND(Z25="21:00"*1,AA25="08:00"*1),"11:00"*$B26,IF((AA25*24)-(Z25*24)&gt;6,((((AA25*24)-(Z25*24))-0.25)/24),(AA25-Z25)))))))))</f>
        <v/>
      </c>
      <c r="AA26" s="511"/>
      <c r="AB26" s="510" t="str">
        <f>IF(AND(AB25="",AC25=""),"",IFERROR(MATCH("*"&amp;AB25&amp;"*",Paramètres!$A$2,0)*INDEX(Paramètres!$B$2:$E$2,MATCH(#REF!,Paramètres!$B$1:$E$1,0))*$B26,IFERROR(VLOOKUP(AB25,_T1,2,0)*IF(VLOOKUP(AB25,_T1,3,0),$B26,1),IF(AND(AB25="23:59"*1,AC25="07:59"*1),"08:00"*$B26,IF(AND(AB25="20:00"*1,AC25="05:00"*1),"09:00"*$B26,IF(AND(AB25="21:00"*1,AC25="07:00"*1),"10:00"*$B26,IF(AND(AB25="21:00"*1,AC25="08:00"*1),"11:00"*$B26,IF((AC25*24)-(AB25*24)&gt;6,((((AC25*24)-(AB25*24))-0.25)/24),(AC25-AB25)))))))))</f>
        <v/>
      </c>
      <c r="AC26" s="511"/>
      <c r="AD26" s="510" t="str">
        <f>IF(AND(AD25="",AE25=""),"",IFERROR(MATCH("*"&amp;AD25&amp;"*",Paramètres!$A$2,0)*INDEX(Paramètres!$B$2:$E$2,MATCH(#REF!,Paramètres!$B$1:$E$1,0))*$B26,IFERROR(VLOOKUP(AD25,_T1,2,0)*IF(VLOOKUP(AD25,_T1,3,0),$B26,1),IF(AND(AD25="23:59"*1,AE25="07:59"*1),"08:00"*$B26,IF(AND(AD25="20:00"*1,AE25="05:00"*1),"09:00"*$B26,IF(AND(AD25="21:00"*1,AE25="07:00"*1),"10:00"*$B26,IF(AND(AD25="21:00"*1,AE25="08:00"*1),"11:00"*$B26,IF((AE25*24)-(AD25*24)&gt;6,((((AE25*24)-(AD25*24))-0.25)/24),(AE25-AD25)))))))))</f>
        <v/>
      </c>
      <c r="AE26" s="511"/>
      <c r="AF26" s="444"/>
      <c r="AG26" s="510" t="str">
        <f>IF(AND(AG25="",AH25=""),"",IFERROR(MATCH("*"&amp;AG25&amp;"*",Paramètres!$A$2,0)*INDEX(Paramètres!$B$2:$E$2,MATCH(#REF!,Paramètres!$B$1:$E$1,0))*$B26,IFERROR(VLOOKUP(AG25,_T1,2,0)*IF(VLOOKUP(AG25,_T1,3,0),$B26,1),IF(AND(AG25="23:59"*1,AH25="07:59"*1),"08:00"*$B26,IF(AND(AG25="20:00"*1,AH25="05:00"*1),"09:00"*$B26,IF(AND(AG25="21:00"*1,AH25="07:00"*1),"10:00"*$B26,IF(AND(AG25="21:00"*1,AH25="08:00"*1),"11:00"*$B26,IF((AH25*24)-(AG25*24)&gt;6,((((AH25*24)-(AG25*24))-0.25)/24),(AH25-AG25)))))))))</f>
        <v/>
      </c>
      <c r="AH26" s="511"/>
      <c r="AI26" s="510" t="str">
        <f>IF(AND(AI25="",AJ25=""),"",IFERROR(MATCH("*"&amp;AI25&amp;"*",Paramètres!$A$2,0)*INDEX(Paramètres!$B$2:$E$2,MATCH(#REF!,Paramètres!$B$1:$E$1,0))*$B26,IFERROR(VLOOKUP(AI25,_T1,2,0)*IF(VLOOKUP(AI25,_T1,3,0),$B26,1),IF(AND(AI25="23:59"*1,AJ25="07:59"*1),"08:00"*$B26,IF(AND(AI25="20:00"*1,AJ25="05:00"*1),"09:00"*$B26,IF(AND(AI25="21:00"*1,AJ25="07:00"*1),"10:00"*$B26,IF(AND(AI25="21:00"*1,AJ25="08:00"*1),"11:00"*$B26,IF((AJ25*24)-(AI25*24)&gt;6,((((AJ25*24)-(AI25*24))-0.25)/24),(AJ25-AI25)))))))))</f>
        <v/>
      </c>
      <c r="AJ26" s="511"/>
      <c r="AK26" s="510" t="str">
        <f>IF(AND(AK25="",AL25=""),"",IFERROR(MATCH("*"&amp;AK25&amp;"*",Paramètres!$A$2,0)*INDEX(Paramètres!$B$2:$E$2,MATCH(#REF!,Paramètres!$B$1:$E$1,0))*$B26,IFERROR(VLOOKUP(AK25,_T1,2,0)*IF(VLOOKUP(AK25,_T1,3,0),$B26,1),IF(AND(AK25="23:59"*1,AL25="07:59"*1),"08:00"*$B26,IF(AND(AK25="20:00"*1,AL25="05:00"*1),"09:00"*$B26,IF(AND(AK25="21:00"*1,AL25="07:00"*1),"10:00"*$B26,IF(AND(AK25="21:00"*1,AL25="08:00"*1),"11:00"*$B26,IF((AL25*24)-(AK25*24)&gt;6,((((AL25*24)-(AK25*24))-0.25)/24),(AL25-AK25)))))))))</f>
        <v/>
      </c>
      <c r="AL26" s="511"/>
      <c r="AM26" s="510" t="str">
        <f>IF(AND(AM25="",AN25=""),"",IFERROR(MATCH("*"&amp;AM25&amp;"*",Paramètres!$A$2,0)*INDEX(Paramètres!$B$2:$E$2,MATCH(#REF!,Paramètres!$B$1:$E$1,0))*$B26,IFERROR(VLOOKUP(AM25,_T1,2,0)*IF(VLOOKUP(AM25,_T1,3,0),$B26,1),IF(AND(AM25="23:59"*1,AN25="07:59"*1),"08:00"*$B26,IF(AND(AM25="20:00"*1,AN25="05:00"*1),"09:00"*$B26,IF(AND(AM25="21:00"*1,AN25="07:00"*1),"10:00"*$B26,IF(AND(AM25="21:00"*1,AN25="08:00"*1),"11:00"*$B26,IF((AN25*24)-(AM25*24)&gt;6,((((AN25*24)-(AM25*24))-0.25)/24),(AN25-AM25)))))))))</f>
        <v/>
      </c>
      <c r="AN26" s="511"/>
      <c r="AO26" s="510" t="str">
        <f>IF(AND(AO25="",AP25=""),"",IFERROR(MATCH("*"&amp;AO25&amp;"*",Paramètres!$A$2,0)*INDEX(Paramètres!$B$2:$E$2,MATCH(#REF!,Paramètres!$B$1:$E$1,0))*$B26,IFERROR(VLOOKUP(AO25,_T1,2,0)*IF(VLOOKUP(AO25,_T1,3,0),$B26,1),IF(AND(AO25="23:59"*1,AP25="07:59"*1),"08:00"*$B26,IF(AND(AO25="20:00"*1,AP25="05:00"*1),"09:00"*$B26,IF(AND(AO25="21:00"*1,AP25="07:00"*1),"10:00"*$B26,IF(AND(AO25="21:00"*1,AP25="08:00"*1),"11:00"*$B26,IF((AP25*24)-(AO25*24)&gt;6,((((AP25*24)-(AO25*24))-0.25)/24),(AP25-AO25)))))))))</f>
        <v/>
      </c>
      <c r="AP26" s="511"/>
      <c r="AQ26" s="510" t="str">
        <f>IF(AND(AQ25="",AR25=""),"",IFERROR(MATCH("*"&amp;AQ25&amp;"*",Paramètres!$A$2,0)*INDEX(Paramètres!$B$2:$E$2,MATCH(#REF!,Paramètres!$B$1:$E$1,0))*$B26,IFERROR(VLOOKUP(AQ25,_T1,2,0)*IF(VLOOKUP(AQ25,_T1,3,0),$B26,1),IF(AND(AQ25="23:59"*1,AR25="07:59"*1),"08:00"*$B26,IF(AND(AQ25="20:00"*1,AR25="05:00"*1),"09:00"*$B26,IF(AND(AQ25="21:00"*1,AR25="07:00"*1),"10:00"*$B26,IF(AND(AQ25="21:00"*1,AR25="08:00"*1),"11:00"*$B26,IF((AR25*24)-(AQ25*24)&gt;6,((((AR25*24)-(AQ25*24))-0.25)/24),(AR25-AQ25)))))))))</f>
        <v/>
      </c>
      <c r="AR26" s="511"/>
      <c r="AS26" s="510" t="str">
        <f>IF(AND(AS25="",AT25=""),"",IFERROR(MATCH("*"&amp;AS25&amp;"*",Paramètres!$A$2,0)*INDEX(Paramètres!$B$2:$E$2,MATCH(#REF!,Paramètres!$B$1:$E$1,0))*$B26,IFERROR(VLOOKUP(AS25,_T1,2,0)*IF(VLOOKUP(AS25,_T1,3,0),$B26,1),IF(AND(AS25="23:59"*1,AT25="07:59"*1),"08:00"*$B26,IF(AND(AS25="20:00"*1,AT25="05:00"*1),"09:00"*$B26,IF(AND(AS25="21:00"*1,AT25="07:00"*1),"10:00"*$B26,IF(AND(AS25="21:00"*1,AT25="08:00"*1),"11:00"*$B26,IF((AT25*24)-(AS25*24)&gt;6,((((AT25*24)-(AS25*24))-0.25)/24),(AT25-AS25)))))))))</f>
        <v/>
      </c>
      <c r="AT26" s="511"/>
      <c r="AU26" s="444"/>
      <c r="AV26" s="510" t="str">
        <f>IF(AND(AV25="",AW25=""),"",IFERROR(MATCH("*"&amp;AV25&amp;"*",Paramètres!$A$2,0)*INDEX(Paramètres!$B$2:$E$2,MATCH(#REF!,Paramètres!$B$1:$E$1,0))*$B26,IFERROR(VLOOKUP(AV25,_T1,2,0)*IF(VLOOKUP(AV25,_T1,3,0),$B26,1),IF(AND(AV25="23:59"*1,AW25="07:59"*1),"08:00"*$B26,IF(AND(AV25="20:00"*1,AW25="05:00"*1),"09:00"*$B26,IF(AND(AV25="21:00"*1,AW25="07:00"*1),"10:00"*$B26,IF(AND(AV25="21:00"*1,AW25="08:00"*1),"11:00"*$B26,IF((AW25*24)-(AV25*24)&gt;6,((((AW25*24)-(AV25*24))-0.25)/24),(AW25-AV25)))))))))</f>
        <v/>
      </c>
      <c r="AW26" s="511"/>
      <c r="AX26" s="510" t="str">
        <f>IF(AND(AX25="",AY25=""),"",IFERROR(MATCH("*"&amp;AX25&amp;"*",Paramètres!$A$2,0)*INDEX(Paramètres!$B$2:$E$2,MATCH(#REF!,Paramètres!$B$1:$E$1,0))*$B26,IFERROR(VLOOKUP(AX25,_T1,2,0)*IF(VLOOKUP(AX25,_T1,3,0),$B26,1),IF(AND(AX25="23:59"*1,AY25="07:59"*1),"08:00"*$B26,IF(AND(AX25="20:00"*1,AY25="05:00"*1),"09:00"*$B26,IF(AND(AX25="21:00"*1,AY25="07:00"*1),"10:00"*$B26,IF(AND(AX25="21:00"*1,AY25="08:00"*1),"11:00"*$B26,IF((AY25*24)-(AX25*24)&gt;6,((((AY25*24)-(AX25*24))-0.25)/24),(AY25-AX25)))))))))</f>
        <v/>
      </c>
      <c r="AY26" s="511"/>
      <c r="AZ26" s="510" t="str">
        <f>IF(AND(AZ25="",BA25=""),"",IFERROR(MATCH("*"&amp;AZ25&amp;"*",Paramètres!$A$2,0)*INDEX(Paramètres!$B$2:$E$2,MATCH(#REF!,Paramètres!$B$1:$E$1,0))*$B26,IFERROR(VLOOKUP(AZ25,_T1,2,0)*IF(VLOOKUP(AZ25,_T1,3,0),$B26,1),IF(AND(AZ25="23:59"*1,BA25="07:59"*1),"08:00"*$B26,IF(AND(AZ25="20:00"*1,BA25="05:00"*1),"09:00"*$B26,IF(AND(AZ25="21:00"*1,BA25="07:00"*1),"10:00"*$B26,IF(AND(AZ25="21:00"*1,BA25="08:00"*1),"11:00"*$B26,IF((BA25*24)-(AZ25*24)&gt;6,((((BA25*24)-(AZ25*24))-0.25)/24),(BA25-AZ25)))))))))</f>
        <v/>
      </c>
      <c r="BA26" s="511"/>
      <c r="BB26" s="510" t="str">
        <f>IF(AND(BB25="",BC25=""),"",IFERROR(MATCH("*"&amp;BB25&amp;"*",Paramètres!$A$2,0)*INDEX(Paramètres!$B$2:$E$2,MATCH(#REF!,Paramètres!$B$1:$E$1,0))*$B26,IFERROR(VLOOKUP(BB25,_T1,2,0)*IF(VLOOKUP(BB25,_T1,3,0),$B26,1),IF(AND(BB25="23:59"*1,BC25="07:59"*1),"08:00"*$B26,IF(AND(BB25="20:00"*1,BC25="05:00"*1),"09:00"*$B26,IF(AND(BB25="21:00"*1,BC25="07:00"*1),"10:00"*$B26,IF(AND(BB25="21:00"*1,BC25="08:00"*1),"11:00"*$B26,IF((BC25*24)-(BB25*24)&gt;6,((((BC25*24)-(BB25*24))-0.25)/24),(BC25-BB25)))))))))</f>
        <v/>
      </c>
      <c r="BC26" s="511"/>
      <c r="BD26" s="510" t="str">
        <f>IF(AND(BD25="",BE25=""),"",IFERROR(MATCH("*"&amp;BD25&amp;"*",Paramètres!$A$2,0)*INDEX(Paramètres!$B$2:$E$2,MATCH(#REF!,Paramètres!$B$1:$E$1,0))*$B26,IFERROR(VLOOKUP(BD25,_T1,2,0)*IF(VLOOKUP(BD25,_T1,3,0),$B26,1),IF(AND(BD25="23:59"*1,BE25="07:59"*1),"08:00"*$B26,IF(AND(BD25="20:00"*1,BE25="05:00"*1),"09:00"*$B26,IF(AND(BD25="21:00"*1,BE25="07:00"*1),"10:00"*$B26,IF(AND(BD25="21:00"*1,BE25="08:00"*1),"11:00"*$B26,IF((BE25*24)-(BD25*24)&gt;6,((((BE25*24)-(BD25*24))-0.25)/24),(BE25-BD25)))))))))</f>
        <v/>
      </c>
      <c r="BE26" s="511"/>
      <c r="BF26" s="510" t="str">
        <f>IF(AND(BF25="",BG25=""),"",IFERROR(MATCH("*"&amp;BF25&amp;"*",Paramètres!$A$2,0)*INDEX(Paramètres!$B$2:$E$2,MATCH(#REF!,Paramètres!$B$1:$E$1,0))*$B26,IFERROR(VLOOKUP(BF25,_T1,2,0)*IF(VLOOKUP(BF25,_T1,3,0),$B26,1),IF(AND(BF25="23:59"*1,BG25="07:59"*1),"08:00"*$B26,IF(AND(BF25="20:00"*1,BG25="05:00"*1),"09:00"*$B26,IF(AND(BF25="21:00"*1,BG25="07:00"*1),"10:00"*$B26,IF(AND(BF25="21:00"*1,BG25="08:00"*1),"11:00"*$B26,IF((BG25*24)-(BF25*24)&gt;6,((((BG25*24)-(BF25*24))-0.25)/24),(BG25-BF25)))))))))</f>
        <v/>
      </c>
      <c r="BG26" s="511"/>
      <c r="BH26" s="510" t="str">
        <f>IF(AND(BH25="",BI25=""),"",IFERROR(MATCH("*"&amp;BH25&amp;"*",Paramètres!$A$2,0)*INDEX(Paramètres!$B$2:$E$2,MATCH(#REF!,Paramètres!$B$1:$E$1,0))*$B26,IFERROR(VLOOKUP(BH25,_T1,2,0)*IF(VLOOKUP(BH25,_T1,3,0),$B26,1),IF(AND(BH25="23:59"*1,BI25="07:59"*1),"08:00"*$B26,IF(AND(BH25="20:00"*1,BI25="05:00"*1),"09:00"*$B26,IF(AND(BH25="21:00"*1,BI25="07:00"*1),"10:00"*$B26,IF(AND(BH25="21:00"*1,BI25="08:00"*1),"11:00"*$B26,IF((BI25*24)-(BH25*24)&gt;6,((((BI25*24)-(BH25*24))-0.25)/24),(BI25-BH25)))))))))</f>
        <v/>
      </c>
      <c r="BI26" s="511"/>
      <c r="BJ26" s="440"/>
      <c r="BK26" s="510" t="str">
        <f>IF(AND(BK25="",BL25=""),"",IFERROR(MATCH("*"&amp;BK25&amp;"*",Paramètres!$A$2,0)*INDEX(Paramètres!$B$2:$E$2,MATCH(#REF!,Paramètres!$B$1:$E$1,0))*$B26,IFERROR(VLOOKUP(BK25,_T1,2,0)*IF(VLOOKUP(BK25,_T1,3,0),$B26,1),IF(AND(BK25="23:59"*1,BL25="07:59"*1),"08:00"*$B26,IF(AND(BK25="20:00"*1,BL25="05:00"*1),"09:00"*$B26,IF(AND(BK25="21:00"*1,BL25="07:00"*1),"10:00"*$B26,IF(AND(BK25="21:00"*1,BL25="08:00"*1),"11:00"*$B26,IF((BL25*24)-(BK25*24)&gt;6,((((BL25*24)-(BK25*24))-0.25)/24),(BL25-BK25)))))))))</f>
        <v/>
      </c>
      <c r="BL26" s="511"/>
      <c r="BM26" s="510" t="str">
        <f>IF(AND(BM25="",BN25=""),"",IFERROR(MATCH("*"&amp;BM25&amp;"*",Paramètres!$A$2,0)*INDEX(Paramètres!$B$2:$E$2,MATCH(#REF!,Paramètres!$B$1:$E$1,0))*$B26,IFERROR(VLOOKUP(BM25,_T1,2,0)*IF(VLOOKUP(BM25,_T1,3,0),$B26,1),IF(AND(BM25="23:59"*1,BN25="07:59"*1),"08:00"*$B26,IF(AND(BM25="20:00"*1,BN25="05:00"*1),"09:00"*$B26,IF(AND(BM25="21:00"*1,BN25="07:00"*1),"10:00"*$B26,IF(AND(BM25="21:00"*1,BN25="08:00"*1),"11:00"*$B26,IF((BN25*24)-(BM25*24)&gt;6,((((BN25*24)-(BM25*24))-0.25)/24),(BN25-BM25)))))))))</f>
        <v/>
      </c>
      <c r="BN26" s="511"/>
      <c r="BO26" s="510" t="str">
        <f>IF(AND(BO25="",BP25=""),"",IFERROR(MATCH("*"&amp;BO25&amp;"*",Paramètres!$A$2,0)*INDEX(Paramètres!$B$2:$E$2,MATCH(#REF!,Paramètres!$B$1:$E$1,0))*$B26,IFERROR(VLOOKUP(BO25,_T1,2,0)*IF(VLOOKUP(BO25,_T1,3,0),$B26,1),IF(AND(BO25="23:59"*1,BP25="07:59"*1),"08:00"*$B26,IF(AND(BO25="20:00"*1,BP25="05:00"*1),"09:00"*$B26,IF(AND(BO25="21:00"*1,BP25="07:00"*1),"10:00"*$B26,IF(AND(BO25="21:00"*1,BP25="08:00"*1),"11:00"*$B26,IF((BP25*24)-(BO25*24)&gt;6,((((BP25*24)-(BO25*24))-0.25)/24),(BP25-BO25)))))))))</f>
        <v/>
      </c>
      <c r="BP26" s="511"/>
      <c r="BQ26" s="510" t="str">
        <f>IF(AND(BQ25="",BR25=""),"",IFERROR(MATCH("*"&amp;BQ25&amp;"*",Paramètres!$A$2,0)*INDEX(Paramètres!$B$2:$E$2,MATCH(#REF!,Paramètres!$B$1:$E$1,0))*$B26,IFERROR(VLOOKUP(BQ25,_T1,2,0)*IF(VLOOKUP(BQ25,_T1,3,0),$B26,1),IF(AND(BQ25="23:59"*1,BR25="07:59"*1),"08:00"*$B26,IF(AND(BQ25="20:00"*1,BR25="05:00"*1),"09:00"*$B26,IF(AND(BQ25="21:00"*1,BR25="07:00"*1),"10:00"*$B26,IF(AND(BQ25="21:00"*1,BR25="08:00"*1),"11:00"*$B26,IF((BR25*24)-(BQ25*24)&gt;6,((((BR25*24)-(BQ25*24))-0.25)/24),(BR25-BQ25)))))))))</f>
        <v/>
      </c>
      <c r="BR26" s="511"/>
      <c r="BS26" s="510" t="str">
        <f>IF(AND(BS25="",BT25=""),"",IFERROR(MATCH("*"&amp;BS25&amp;"*",Paramètres!$A$2,0)*INDEX(Paramètres!$B$2:$E$2,MATCH(#REF!,Paramètres!$B$1:$E$1,0))*$B26,IFERROR(VLOOKUP(BS25,_T1,2,0)*IF(VLOOKUP(BS25,_T1,3,0),$B26,1),IF(AND(BS25="23:59"*1,BT25="07:59"*1),"08:00"*$B26,IF(AND(BS25="20:00"*1,BT25="05:00"*1),"09:00"*$B26,IF(AND(BS25="21:00"*1,BT25="07:00"*1),"10:00"*$B26,IF(AND(BS25="21:00"*1,BT25="08:00"*1),"11:00"*$B26,IF((BT25*24)-(BS25*24)&gt;6,((((BT25*24)-(BS25*24))-0.25)/24),(BT25-BS25)))))))))</f>
        <v/>
      </c>
      <c r="BT26" s="511"/>
      <c r="BU26" s="510" t="str">
        <f>IF(AND(BU25="",BV25=""),"",IFERROR(MATCH("*"&amp;BU25&amp;"*",Paramètres!$A$2,0)*INDEX(Paramètres!$B$2:$E$2,MATCH(#REF!,Paramètres!$B$1:$E$1,0))*$B26,IFERROR(VLOOKUP(BU25,_T1,2,0)*IF(VLOOKUP(BU25,_T1,3,0),$B26,1),IF(AND(BU25="23:59"*1,BV25="07:59"*1),"08:00"*$B26,IF(AND(BU25="20:00"*1,BV25="05:00"*1),"09:00"*$B26,IF(AND(BU25="21:00"*1,BV25="07:00"*1),"10:00"*$B26,IF(AND(BU25="21:00"*1,BV25="08:00"*1),"11:00"*$B26,IF((BV25*24)-(BU25*24)&gt;6,((((BV25*24)-(BU25*24))-0.25)/24),(BV25-BU25)))))))))</f>
        <v/>
      </c>
      <c r="BV26" s="511"/>
      <c r="BW26" s="510" t="str">
        <f>IF(AND(BW25="",BX25=""),"",IFERROR(MATCH("*"&amp;BW25&amp;"*",Paramètres!$A$2,0)*INDEX(Paramètres!$B$2:$E$2,MATCH(#REF!,Paramètres!$B$1:$E$1,0))*$B26,IFERROR(VLOOKUP(BW25,_T1,2,0)*IF(VLOOKUP(BW25,_T1,3,0),$B26,1),IF(AND(BW25="23:59"*1,BX25="07:59"*1),"08:00"*$B26,IF(AND(BW25="20:00"*1,BX25="05:00"*1),"09:00"*$B26,IF(AND(BW25="21:00"*1,BX25="07:00"*1),"10:00"*$B26,IF(AND(BW25="21:00"*1,BX25="08:00"*1),"11:00"*$B26,IF((BX25*24)-(BW25*24)&gt;6,((((BX25*24)-(BW25*24))-0.25)/24),(BX25-BW25)))))))))</f>
        <v/>
      </c>
      <c r="BX26" s="511"/>
      <c r="BY26" s="440"/>
      <c r="BZ26" s="510" t="str">
        <f>IF(AND(BZ25="",CA25=""),"",IFERROR(MATCH("*"&amp;BZ25&amp;"*",Paramètres!$A$2,0)*INDEX(Paramètres!$B$2:$E$2,MATCH(#REF!,Paramètres!$B$1:$E$1,0))*$B26,IFERROR(VLOOKUP(BZ25,_T1,2,0)*IF(VLOOKUP(BZ25,_T1,3,0),$B26,1),IF(AND(BZ25="23:59"*1,CA25="07:59"*1),"08:00"*$B26,IF(AND(BZ25="20:00"*1,CA25="05:00"*1),"09:00"*$B26,IF(AND(BZ25="21:00"*1,CA25="07:00"*1),"10:00"*$B26,IF(AND(BZ25="21:00"*1,CA25="08:00"*1),"11:00"*$B26,IF((CA25*24)-(BZ25*24)&gt;6,((((CA25*24)-(BZ25*24))-0.25)/24),(CA25-BZ25)))))))))</f>
        <v/>
      </c>
      <c r="CA26" s="511"/>
      <c r="CB26" s="510" t="str">
        <f>IF(AND(CB25="",CC25=""),"",IFERROR(MATCH("*"&amp;CB25&amp;"*",Paramètres!$A$2,0)*INDEX(Paramètres!$B$2:$E$2,MATCH(#REF!,Paramètres!$B$1:$E$1,0))*$B26,IFERROR(VLOOKUP(CB25,_T1,2,0)*IF(VLOOKUP(CB25,_T1,3,0),$B26,1),IF(AND(CB25="23:59"*1,CC25="07:59"*1),"08:00"*$B26,IF(AND(CB25="20:00"*1,CC25="05:00"*1),"09:00"*$B26,IF(AND(CB25="21:00"*1,CC25="07:00"*1),"10:00"*$B26,IF(AND(CB25="21:00"*1,CC25="08:00"*1),"11:00"*$B26,IF((CC25*24)-(CB25*24)&gt;6,((((CC25*24)-(CB25*24))-0.25)/24),(CC25-CB25)))))))))</f>
        <v/>
      </c>
      <c r="CC26" s="511"/>
      <c r="CD26" s="510" t="str">
        <f>IF(AND(CD25="",CE25=""),"",IFERROR(MATCH("*"&amp;CD25&amp;"*",Paramètres!$A$2,0)*INDEX(Paramètres!$B$2:$E$2,MATCH(#REF!,Paramètres!$B$1:$E$1,0))*$B26,IFERROR(VLOOKUP(CD25,_T1,2,0)*IF(VLOOKUP(CD25,_T1,3,0),$B26,1),IF(AND(CD25="23:59"*1,CE25="07:59"*1),"08:00"*$B26,IF(AND(CD25="20:00"*1,CE25="05:00"*1),"09:00"*$B26,IF(AND(CD25="21:00"*1,CE25="07:00"*1),"10:00"*$B26,IF(AND(CD25="21:00"*1,CE25="08:00"*1),"11:00"*$B26,IF((CE25*24)-(CD25*24)&gt;6,((((CE25*24)-(CD25*24))-0.25)/24),(CE25-CD25)))))))))</f>
        <v/>
      </c>
      <c r="CE26" s="511"/>
      <c r="CF26" s="510" t="str">
        <f>IF(AND(CF25="",CG25=""),"",IFERROR(MATCH("*"&amp;CF25&amp;"*",Paramètres!$A$2,0)*INDEX(Paramètres!$B$2:$E$2,MATCH(#REF!,Paramètres!$B$1:$E$1,0))*$B26,IFERROR(VLOOKUP(CF25,_T1,2,0)*IF(VLOOKUP(CF25,_T1,3,0),$B26,1),IF(AND(CF25="23:59"*1,CG25="07:59"*1),"08:00"*$B26,IF(AND(CF25="20:00"*1,CG25="05:00"*1),"09:00"*$B26,IF(AND(CF25="21:00"*1,CG25="07:00"*1),"10:00"*$B26,IF(AND(CF25="21:00"*1,CG25="08:00"*1),"11:00"*$B26,IF((CG25*24)-(CF25*24)&gt;6,((((CG25*24)-(CF25*24))-0.25)/24),(CG25-CF25)))))))))</f>
        <v/>
      </c>
      <c r="CG26" s="511"/>
      <c r="CH26" s="510" t="str">
        <f>IF(AND(CH25="",CI25=""),"",IFERROR(MATCH("*"&amp;CH25&amp;"*",Paramètres!$A$2,0)*INDEX(Paramètres!$B$2:$E$2,MATCH(#REF!,Paramètres!$B$1:$E$1,0))*$B26,IFERROR(VLOOKUP(CH25,_T1,2,0)*IF(VLOOKUP(CH25,_T1,3,0),$B26,1),IF(AND(CH25="23:59"*1,CI25="07:59"*1),"08:00"*$B26,IF(AND(CH25="20:00"*1,CI25="05:00"*1),"09:00"*$B26,IF(AND(CH25="21:00"*1,CI25="07:00"*1),"10:00"*$B26,IF(AND(CH25="21:00"*1,CI25="08:00"*1),"11:00"*$B26,IF((CI25*24)-(CH25*24)&gt;6,((((CI25*24)-(CH25*24))-0.25)/24),(CI25-CH25)))))))))</f>
        <v/>
      </c>
      <c r="CI26" s="511"/>
      <c r="CJ26" s="510" t="str">
        <f>IF(AND(CJ25="",CK25=""),"",IFERROR(MATCH("*"&amp;CJ25&amp;"*",Paramètres!$A$2,0)*INDEX(Paramètres!$B$2:$E$2,MATCH(#REF!,Paramètres!$B$1:$E$1,0))*$B26,IFERROR(VLOOKUP(CJ25,_T1,2,0)*IF(VLOOKUP(CJ25,_T1,3,0),$B26,1),IF(AND(CJ25="23:59"*1,CK25="07:59"*1),"08:00"*$B26,IF(AND(CJ25="20:00"*1,CK25="05:00"*1),"09:00"*$B26,IF(AND(CJ25="21:00"*1,CK25="07:00"*1),"10:00"*$B26,IF(AND(CJ25="21:00"*1,CK25="08:00"*1),"11:00"*$B26,IF((CK25*24)-(CJ25*24)&gt;6,((((CK25*24)-(CJ25*24))-0.25)/24),(CK25-CJ25)))))))))</f>
        <v/>
      </c>
      <c r="CK26" s="511"/>
      <c r="CL26" s="510" t="str">
        <f>IF(AND(CL25="",CM25=""),"",IFERROR(MATCH("*"&amp;CL25&amp;"*",Paramètres!$A$2,0)*INDEX(Paramètres!$B$2:$E$2,MATCH(#REF!,Paramètres!$B$1:$E$1,0))*$B26,IFERROR(VLOOKUP(CL25,_T1,2,0)*IF(VLOOKUP(CL25,_T1,3,0),$B26,1),IF(AND(CL25="23:59"*1,CM25="07:59"*1),"08:00"*$B26,IF(AND(CL25="20:00"*1,CM25="05:00"*1),"09:00"*$B26,IF(AND(CL25="21:00"*1,CM25="07:00"*1),"10:00"*$B26,IF(AND(CL25="21:00"*1,CM25="08:00"*1),"11:00"*$B26,IF((CM25*24)-(CL25*24)&gt;6,((((CM25*24)-(CL25*24))-0.25)/24),(CM25-CL25)))))))))</f>
        <v/>
      </c>
      <c r="CM26" s="511"/>
      <c r="CN26" s="440"/>
      <c r="CO26" s="436"/>
      <c r="CP26" s="437"/>
      <c r="CQ26" s="156"/>
      <c r="CR26" s="454"/>
      <c r="CS26"/>
      <c r="CT26"/>
    </row>
    <row r="27" spans="1:98" s="285" customFormat="1" ht="30" customHeight="1">
      <c r="A27" s="281"/>
      <c r="B27" s="291"/>
      <c r="C27" s="282"/>
      <c r="D27" s="283"/>
      <c r="E27" s="337"/>
      <c r="F27" s="338"/>
      <c r="G27" s="282"/>
      <c r="H27" s="283"/>
      <c r="I27" s="337"/>
      <c r="J27" s="338"/>
      <c r="K27" s="282"/>
      <c r="L27" s="283"/>
      <c r="M27" s="352"/>
      <c r="N27" s="353"/>
      <c r="O27" s="352"/>
      <c r="P27" s="354"/>
      <c r="Q27" s="443">
        <f>SUM(C28:P28)</f>
        <v>0</v>
      </c>
      <c r="R27" s="282"/>
      <c r="S27" s="283"/>
      <c r="T27" s="337"/>
      <c r="U27" s="338"/>
      <c r="V27" s="282"/>
      <c r="W27" s="283"/>
      <c r="X27" s="337"/>
      <c r="Y27" s="338"/>
      <c r="Z27" s="282"/>
      <c r="AA27" s="283"/>
      <c r="AB27" s="352"/>
      <c r="AC27" s="353"/>
      <c r="AD27" s="352"/>
      <c r="AE27" s="354"/>
      <c r="AF27" s="443">
        <f>SUM(R28:AE28)</f>
        <v>0</v>
      </c>
      <c r="AG27" s="282"/>
      <c r="AH27" s="283"/>
      <c r="AI27" s="337"/>
      <c r="AJ27" s="338"/>
      <c r="AK27" s="282"/>
      <c r="AL27" s="283"/>
      <c r="AM27" s="337"/>
      <c r="AN27" s="338"/>
      <c r="AO27" s="282"/>
      <c r="AP27" s="283"/>
      <c r="AQ27" s="352"/>
      <c r="AR27" s="353"/>
      <c r="AS27" s="352"/>
      <c r="AT27" s="354"/>
      <c r="AU27" s="443">
        <f>SUM(AG28:AT28)</f>
        <v>0</v>
      </c>
      <c r="AV27" s="282"/>
      <c r="AW27" s="283"/>
      <c r="AX27" s="337"/>
      <c r="AY27" s="338"/>
      <c r="AZ27" s="282"/>
      <c r="BA27" s="283"/>
      <c r="BB27" s="337"/>
      <c r="BC27" s="338"/>
      <c r="BD27" s="282"/>
      <c r="BE27" s="283"/>
      <c r="BF27" s="352"/>
      <c r="BG27" s="353"/>
      <c r="BH27" s="352"/>
      <c r="BI27" s="354"/>
      <c r="BJ27" s="438">
        <f t="shared" ref="BJ27" si="3">SUM(AV28:BI28)</f>
        <v>0</v>
      </c>
      <c r="BK27" s="282"/>
      <c r="BL27" s="283"/>
      <c r="BM27" s="337"/>
      <c r="BN27" s="338"/>
      <c r="BO27" s="282"/>
      <c r="BP27" s="283"/>
      <c r="BQ27" s="337"/>
      <c r="BR27" s="338"/>
      <c r="BS27" s="282"/>
      <c r="BT27" s="283"/>
      <c r="BU27" s="352"/>
      <c r="BV27" s="353"/>
      <c r="BW27" s="352"/>
      <c r="BX27" s="354"/>
      <c r="BY27" s="438">
        <f t="shared" ref="BY27" si="4">SUM(BK28:BX28)</f>
        <v>0</v>
      </c>
      <c r="BZ27" s="282"/>
      <c r="CA27" s="283"/>
      <c r="CB27" s="337"/>
      <c r="CC27" s="338"/>
      <c r="CD27" s="282"/>
      <c r="CE27" s="283"/>
      <c r="CF27" s="337"/>
      <c r="CG27" s="338"/>
      <c r="CH27" s="282"/>
      <c r="CI27" s="283"/>
      <c r="CJ27" s="352"/>
      <c r="CK27" s="353"/>
      <c r="CL27" s="352"/>
      <c r="CM27" s="354"/>
      <c r="CN27" s="438">
        <f t="shared" ref="CN27" si="5">SUM(BZ28:CM28)</f>
        <v>0</v>
      </c>
      <c r="CO27" s="432">
        <f>SUM(Q27,AF28,AU28,BY28,CN28,BJ28)</f>
        <v>0</v>
      </c>
      <c r="CP27" s="433"/>
      <c r="CQ27" s="284"/>
      <c r="CR27" s="453">
        <f>$CO$2-CO27</f>
        <v>6.9666666666666659</v>
      </c>
    </row>
    <row r="28" spans="1:98" ht="20" customHeight="1">
      <c r="A28" s="239"/>
      <c r="B28" s="296">
        <v>1</v>
      </c>
      <c r="C28" s="510" t="str">
        <f>IF(AND(C27="",D27=""),"",IFERROR(MATCH("*"&amp;C27&amp;"*",Paramètres!$A$2,0)*INDEX(Paramètres!$B$2:$E$2,MATCH(#REF!,Paramètres!$B$1:$E$1,0))*$B28,IFERROR(VLOOKUP(C27,_T1,2,0)*IF(VLOOKUP(C27,_T1,3,0),$B28,1),IF(AND(C27="23:59"*1,D27="07:59"*1),"08:00"*$B28,IF(AND(C27="20:00"*1,D27="05:00"*1),"09:00"*$B28,IF(AND(C27="21:00"*1,D27="07:00"*1),"10:00"*$B28,IF(AND(C27="21:00"*1,D27="08:00"*1),"11:00"*$B28,IF((D27*24)-(C27*24)&gt;6,((((D27*24)-(C27*24))-0.25)/24),(D27-C27)))))))))</f>
        <v/>
      </c>
      <c r="D28" s="511"/>
      <c r="E28" s="510" t="str">
        <f>IF(AND(E27="",F27=""),"",IFERROR(MATCH("*"&amp;E27&amp;"*",Paramètres!$A$2,0)*INDEX(Paramètres!$B$2:$E$2,MATCH(#REF!,Paramètres!$B$1:$E$1,0))*$B28,IFERROR(VLOOKUP(E27,_T1,2,0)*IF(VLOOKUP(E27,_T1,3,0),$B28,1),IF(AND(E27="23:59"*1,F27="07:59"*1),"08:00"*$B28,IF(AND(E27="20:00"*1,F27="05:00"*1),"09:00"*$B28,IF(AND(E27="21:00"*1,F27="07:00"*1),"10:00"*$B28,IF(AND(E27="21:00"*1,F27="08:00"*1),"11:00"*$B28,IF((F27*24)-(E27*24)&gt;6,((((F27*24)-(E27*24))-0.25)/24),(F27-E27)))))))))</f>
        <v/>
      </c>
      <c r="F28" s="511"/>
      <c r="G28" s="510" t="str">
        <f>IF(AND(G27="",H27=""),"",IFERROR(MATCH("*"&amp;G27&amp;"*",Paramètres!$A$2,0)*INDEX(Paramètres!$B$2:$E$2,MATCH(#REF!,Paramètres!$B$1:$E$1,0))*$B28,IFERROR(VLOOKUP(G27,_T1,2,0)*IF(VLOOKUP(G27,_T1,3,0),$B28,1),IF(AND(G27="23:59"*1,H27="07:59"*1),"08:00"*$B28,IF(AND(G27="20:00"*1,H27="05:00"*1),"09:00"*$B28,IF(AND(G27="21:00"*1,H27="07:00"*1),"10:00"*$B28,IF(AND(G27="21:00"*1,H27="08:00"*1),"11:00"*$B28,IF((H27*24)-(G27*24)&gt;6,((((H27*24)-(G27*24))-0.25)/24),(H27-G27)))))))))</f>
        <v/>
      </c>
      <c r="H28" s="511"/>
      <c r="I28" s="510" t="str">
        <f>IF(AND(I27="",J27=""),"",IFERROR(MATCH("*"&amp;I27&amp;"*",Paramètres!$A$2,0)*INDEX(Paramètres!$B$2:$E$2,MATCH(#REF!,Paramètres!$B$1:$E$1,0))*$B28,IFERROR(VLOOKUP(I27,_T1,2,0)*IF(VLOOKUP(I27,_T1,3,0),$B28,1),IF(AND(I27="23:59"*1,J27="07:59"*1),"08:00"*$B28,IF(AND(I27="20:00"*1,J27="05:00"*1),"09:00"*$B28,IF(AND(I27="21:00"*1,J27="07:00"*1),"10:00"*$B28,IF(AND(I27="21:00"*1,J27="08:00"*1),"11:00"*$B28,IF((J27*24)-(I27*24)&gt;6,((((J27*24)-(I27*24))-0.25)/24),(J27-I27)))))))))</f>
        <v/>
      </c>
      <c r="J28" s="511"/>
      <c r="K28" s="510" t="str">
        <f>IF(AND(K27="",L27=""),"",IFERROR(MATCH("*"&amp;K27&amp;"*",Paramètres!$A$2,0)*INDEX(Paramètres!$B$2:$E$2,MATCH(#REF!,Paramètres!$B$1:$E$1,0))*$B28,IFERROR(VLOOKUP(K27,_T1,2,0)*IF(VLOOKUP(K27,_T1,3,0),$B28,1),IF(AND(K27="23:59"*1,L27="07:59"*1),"08:00"*$B28,IF(AND(K27="20:00"*1,L27="05:00"*1),"09:00"*$B28,IF(AND(K27="21:00"*1,L27="07:00"*1),"10:00"*$B28,IF(AND(K27="21:00"*1,L27="08:00"*1),"11:00"*$B28,IF((L27*24)-(K27*24)&gt;6,((((L27*24)-(K27*24))-0.25)/24),(L27-K27)))))))))</f>
        <v/>
      </c>
      <c r="L28" s="511"/>
      <c r="M28" s="510" t="str">
        <f>IF(AND(M27="",N27=""),"",IFERROR(MATCH("*"&amp;M27&amp;"*",Paramètres!$A$2,0)*INDEX(Paramètres!$B$2:$E$2,MATCH(#REF!,Paramètres!$B$1:$E$1,0))*$B28,IFERROR(VLOOKUP(M27,_T1,2,0)*IF(VLOOKUP(M27,_T1,3,0),$B28,1),IF(AND(M27="23:59"*1,N27="07:59"*1),"08:00"*$B28,IF(AND(M27="20:00"*1,N27="05:00"*1),"09:00"*$B28,IF(AND(M27="21:00"*1,N27="07:00"*1),"10:00"*$B28,IF(AND(M27="21:00"*1,N27="08:00"*1),"11:00"*$B28,IF((N27*24)-(M27*24)&gt;6,((((N27*24)-(M27*24))-0.25)/24),(N27-M27)))))))))</f>
        <v/>
      </c>
      <c r="N28" s="511"/>
      <c r="O28" s="510" t="str">
        <f>IF(AND(O27="",P27=""),"",IFERROR(MATCH("*"&amp;O27&amp;"*",Paramètres!$A$2,0)*INDEX(Paramètres!$B$2:$E$2,MATCH(#REF!,Paramètres!$B$1:$E$1,0))*$B28,IFERROR(VLOOKUP(O27,_T1,2,0)*IF(VLOOKUP(O27,_T1,3,0),$B28,1),IF(AND(O27="23:59"*1,P27="07:59"*1),"08:00"*$B28,IF(AND(O27="20:00"*1,P27="05:00"*1),"09:00"*$B28,IF(AND(O27="21:00"*1,P27="07:00"*1),"10:00"*$B28,IF(AND(O27="21:00"*1,P27="08:00"*1),"11:00"*$B28,IF((P27*24)-(O27*24)&gt;6,((((P27*24)-(O27*24))-0.25)/24),(P27-O27)))))))))</f>
        <v/>
      </c>
      <c r="P28" s="511"/>
      <c r="Q28" s="444"/>
      <c r="R28" s="510" t="str">
        <f>IF(AND(R27="",S27=""),"",IFERROR(MATCH("*"&amp;R27&amp;"*",Paramètres!$A$2,0)*INDEX(Paramètres!$B$2:$E$2,MATCH(#REF!,Paramètres!$B$1:$E$1,0))*$B28,IFERROR(VLOOKUP(R27,_T1,2,0)*IF(VLOOKUP(R27,_T1,3,0),$B28,1),IF(AND(R27="23:59"*1,S27="07:59"*1),"08:00"*$B28,IF(AND(R27="20:00"*1,S27="05:00"*1),"09:00"*$B28,IF(AND(R27="21:00"*1,S27="07:00"*1),"10:00"*$B28,IF(AND(R27="21:00"*1,S27="08:00"*1),"11:00"*$B28,IF((S27*24)-(R27*24)&gt;6,((((S27*24)-(R27*24))-0.25)/24),(S27-R27)))))))))</f>
        <v/>
      </c>
      <c r="S28" s="511"/>
      <c r="T28" s="510" t="str">
        <f>IF(AND(T27="",U27=""),"",IFERROR(MATCH("*"&amp;T27&amp;"*",Paramètres!$A$2,0)*INDEX(Paramètres!$B$2:$E$2,MATCH(#REF!,Paramètres!$B$1:$E$1,0))*$B28,IFERROR(VLOOKUP(T27,_T1,2,0)*IF(VLOOKUP(T27,_T1,3,0),$B28,1),IF(AND(T27="23:59"*1,U27="07:59"*1),"08:00"*$B28,IF(AND(T27="20:00"*1,U27="05:00"*1),"09:00"*$B28,IF(AND(T27="21:00"*1,U27="07:00"*1),"10:00"*$B28,IF(AND(T27="21:00"*1,U27="08:00"*1),"11:00"*$B28,IF((U27*24)-(T27*24)&gt;6,((((U27*24)-(T27*24))-0.25)/24),(U27-T27)))))))))</f>
        <v/>
      </c>
      <c r="U28" s="511"/>
      <c r="V28" s="510" t="str">
        <f>IF(AND(V27="",W27=""),"",IFERROR(MATCH("*"&amp;V27&amp;"*",Paramètres!$A$2,0)*INDEX(Paramètres!$B$2:$E$2,MATCH(#REF!,Paramètres!$B$1:$E$1,0))*$B28,IFERROR(VLOOKUP(V27,_T1,2,0)*IF(VLOOKUP(V27,_T1,3,0),$B28,1),IF(AND(V27="23:59"*1,W27="07:59"*1),"08:00"*$B28,IF(AND(V27="20:00"*1,W27="05:00"*1),"09:00"*$B28,IF(AND(V27="21:00"*1,W27="07:00"*1),"10:00"*$B28,IF(AND(V27="21:00"*1,W27="08:00"*1),"11:00"*$B28,IF((W27*24)-(V27*24)&gt;6,((((W27*24)-(V27*24))-0.25)/24),(W27-V27)))))))))</f>
        <v/>
      </c>
      <c r="W28" s="511"/>
      <c r="X28" s="510" t="str">
        <f>IF(AND(X27="",Y27=""),"",IFERROR(MATCH("*"&amp;X27&amp;"*",Paramètres!$A$2,0)*INDEX(Paramètres!$B$2:$E$2,MATCH(#REF!,Paramètres!$B$1:$E$1,0))*$B28,IFERROR(VLOOKUP(X27,_T1,2,0)*IF(VLOOKUP(X27,_T1,3,0),$B28,1),IF(AND(X27="23:59"*1,Y27="07:59"*1),"08:00"*$B28,IF(AND(X27="20:00"*1,Y27="05:00"*1),"09:00"*$B28,IF(AND(X27="21:00"*1,Y27="07:00"*1),"10:00"*$B28,IF(AND(X27="21:00"*1,Y27="08:00"*1),"11:00"*$B28,IF((Y27*24)-(X27*24)&gt;6,((((Y27*24)-(X27*24))-0.25)/24),(Y27-X27)))))))))</f>
        <v/>
      </c>
      <c r="Y28" s="511"/>
      <c r="Z28" s="510" t="str">
        <f>IF(AND(Z27="",AA27=""),"",IFERROR(MATCH("*"&amp;Z27&amp;"*",Paramètres!$A$2,0)*INDEX(Paramètres!$B$2:$E$2,MATCH(#REF!,Paramètres!$B$1:$E$1,0))*$B28,IFERROR(VLOOKUP(Z27,_T1,2,0)*IF(VLOOKUP(Z27,_T1,3,0),$B28,1),IF(AND(Z27="23:59"*1,AA27="07:59"*1),"08:00"*$B28,IF(AND(Z27="20:00"*1,AA27="05:00"*1),"09:00"*$B28,IF(AND(Z27="21:00"*1,AA27="07:00"*1),"10:00"*$B28,IF(AND(Z27="21:00"*1,AA27="08:00"*1),"11:00"*$B28,IF((AA27*24)-(Z27*24)&gt;6,((((AA27*24)-(Z27*24))-0.25)/24),(AA27-Z27)))))))))</f>
        <v/>
      </c>
      <c r="AA28" s="511"/>
      <c r="AB28" s="510" t="str">
        <f>IF(AND(AB27="",AC27=""),"",IFERROR(MATCH("*"&amp;AB27&amp;"*",Paramètres!$A$2,0)*INDEX(Paramètres!$B$2:$E$2,MATCH(#REF!,Paramètres!$B$1:$E$1,0))*$B28,IFERROR(VLOOKUP(AB27,_T1,2,0)*IF(VLOOKUP(AB27,_T1,3,0),$B28,1),IF(AND(AB27="23:59"*1,AC27="07:59"*1),"08:00"*$B28,IF(AND(AB27="20:00"*1,AC27="05:00"*1),"09:00"*$B28,IF(AND(AB27="21:00"*1,AC27="07:00"*1),"10:00"*$B28,IF(AND(AB27="21:00"*1,AC27="08:00"*1),"11:00"*$B28,IF((AC27*24)-(AB27*24)&gt;6,((((AC27*24)-(AB27*24))-0.25)/24),(AC27-AB27)))))))))</f>
        <v/>
      </c>
      <c r="AC28" s="511"/>
      <c r="AD28" s="510" t="str">
        <f>IF(AND(AD27="",AE27=""),"",IFERROR(MATCH("*"&amp;AD27&amp;"*",Paramètres!$A$2,0)*INDEX(Paramètres!$B$2:$E$2,MATCH(#REF!,Paramètres!$B$1:$E$1,0))*$B28,IFERROR(VLOOKUP(AD27,_T1,2,0)*IF(VLOOKUP(AD27,_T1,3,0),$B28,1),IF(AND(AD27="23:59"*1,AE27="07:59"*1),"08:00"*$B28,IF(AND(AD27="20:00"*1,AE27="05:00"*1),"09:00"*$B28,IF(AND(AD27="21:00"*1,AE27="07:00"*1),"10:00"*$B28,IF(AND(AD27="21:00"*1,AE27="08:00"*1),"11:00"*$B28,IF((AE27*24)-(AD27*24)&gt;6,((((AE27*24)-(AD27*24))-0.25)/24),(AE27-AD27)))))))))</f>
        <v/>
      </c>
      <c r="AE28" s="511"/>
      <c r="AF28" s="444"/>
      <c r="AG28" s="510" t="str">
        <f>IF(AND(AG27="",AH27=""),"",IFERROR(MATCH("*"&amp;AG27&amp;"*",Paramètres!$A$2,0)*INDEX(Paramètres!$B$2:$E$2,MATCH(#REF!,Paramètres!$B$1:$E$1,0))*$B28,IFERROR(VLOOKUP(AG27,_T1,2,0)*IF(VLOOKUP(AG27,_T1,3,0),$B28,1),IF(AND(AG27="23:59"*1,AH27="07:59"*1),"08:00"*$B28,IF(AND(AG27="20:00"*1,AH27="05:00"*1),"09:00"*$B28,IF(AND(AG27="21:00"*1,AH27="07:00"*1),"10:00"*$B28,IF(AND(AG27="21:00"*1,AH27="08:00"*1),"11:00"*$B28,IF((AH27*24)-(AG27*24)&gt;6,((((AH27*24)-(AG27*24))-0.25)/24),(AH27-AG27)))))))))</f>
        <v/>
      </c>
      <c r="AH28" s="511"/>
      <c r="AI28" s="510" t="str">
        <f>IF(AND(AI27="",AJ27=""),"",IFERROR(MATCH("*"&amp;AI27&amp;"*",Paramètres!$A$2,0)*INDEX(Paramètres!$B$2:$E$2,MATCH(#REF!,Paramètres!$B$1:$E$1,0))*$B28,IFERROR(VLOOKUP(AI27,_T1,2,0)*IF(VLOOKUP(AI27,_T1,3,0),$B28,1),IF(AND(AI27="23:59"*1,AJ27="07:59"*1),"08:00"*$B28,IF(AND(AI27="20:00"*1,AJ27="05:00"*1),"09:00"*$B28,IF(AND(AI27="21:00"*1,AJ27="07:00"*1),"10:00"*$B28,IF(AND(AI27="21:00"*1,AJ27="08:00"*1),"11:00"*$B28,IF((AJ27*24)-(AI27*24)&gt;6,((((AJ27*24)-(AI27*24))-0.25)/24),(AJ27-AI27)))))))))</f>
        <v/>
      </c>
      <c r="AJ28" s="511"/>
      <c r="AK28" s="510" t="str">
        <f>IF(AND(AK27="",AL27=""),"",IFERROR(MATCH("*"&amp;AK27&amp;"*",Paramètres!$A$2,0)*INDEX(Paramètres!$B$2:$E$2,MATCH(#REF!,Paramètres!$B$1:$E$1,0))*$B28,IFERROR(VLOOKUP(AK27,_T1,2,0)*IF(VLOOKUP(AK27,_T1,3,0),$B28,1),IF(AND(AK27="23:59"*1,AL27="07:59"*1),"08:00"*$B28,IF(AND(AK27="20:00"*1,AL27="05:00"*1),"09:00"*$B28,IF(AND(AK27="21:00"*1,AL27="07:00"*1),"10:00"*$B28,IF(AND(AK27="21:00"*1,AL27="08:00"*1),"11:00"*$B28,IF((AL27*24)-(AK27*24)&gt;6,((((AL27*24)-(AK27*24))-0.25)/24),(AL27-AK27)))))))))</f>
        <v/>
      </c>
      <c r="AL28" s="511"/>
      <c r="AM28" s="510" t="str">
        <f>IF(AND(AM27="",AN27=""),"",IFERROR(MATCH("*"&amp;AM27&amp;"*",Paramètres!$A$2,0)*INDEX(Paramètres!$B$2:$E$2,MATCH(#REF!,Paramètres!$B$1:$E$1,0))*$B28,IFERROR(VLOOKUP(AM27,_T1,2,0)*IF(VLOOKUP(AM27,_T1,3,0),$B28,1),IF(AND(AM27="23:59"*1,AN27="07:59"*1),"08:00"*$B28,IF(AND(AM27="20:00"*1,AN27="05:00"*1),"09:00"*$B28,IF(AND(AM27="21:00"*1,AN27="07:00"*1),"10:00"*$B28,IF(AND(AM27="21:00"*1,AN27="08:00"*1),"11:00"*$B28,IF((AN27*24)-(AM27*24)&gt;6,((((AN27*24)-(AM27*24))-0.25)/24),(AN27-AM27)))))))))</f>
        <v/>
      </c>
      <c r="AN28" s="511"/>
      <c r="AO28" s="510" t="str">
        <f>IF(AND(AO27="",AP27=""),"",IFERROR(MATCH("*"&amp;AO27&amp;"*",Paramètres!$A$2,0)*INDEX(Paramètres!$B$2:$E$2,MATCH(#REF!,Paramètres!$B$1:$E$1,0))*$B28,IFERROR(VLOOKUP(AO27,_T1,2,0)*IF(VLOOKUP(AO27,_T1,3,0),$B28,1),IF(AND(AO27="23:59"*1,AP27="07:59"*1),"08:00"*$B28,IF(AND(AO27="20:00"*1,AP27="05:00"*1),"09:00"*$B28,IF(AND(AO27="21:00"*1,AP27="07:00"*1),"10:00"*$B28,IF(AND(AO27="21:00"*1,AP27="08:00"*1),"11:00"*$B28,IF((AP27*24)-(AO27*24)&gt;6,((((AP27*24)-(AO27*24))-0.25)/24),(AP27-AO27)))))))))</f>
        <v/>
      </c>
      <c r="AP28" s="511"/>
      <c r="AQ28" s="510" t="str">
        <f>IF(AND(AQ27="",AR27=""),"",IFERROR(MATCH("*"&amp;AQ27&amp;"*",Paramètres!$A$2,0)*INDEX(Paramètres!$B$2:$E$2,MATCH(#REF!,Paramètres!$B$1:$E$1,0))*$B28,IFERROR(VLOOKUP(AQ27,_T1,2,0)*IF(VLOOKUP(AQ27,_T1,3,0),$B28,1),IF(AND(AQ27="23:59"*1,AR27="07:59"*1),"08:00"*$B28,IF(AND(AQ27="20:00"*1,AR27="05:00"*1),"09:00"*$B28,IF(AND(AQ27="21:00"*1,AR27="07:00"*1),"10:00"*$B28,IF(AND(AQ27="21:00"*1,AR27="08:00"*1),"11:00"*$B28,IF((AR27*24)-(AQ27*24)&gt;6,((((AR27*24)-(AQ27*24))-0.25)/24),(AR27-AQ27)))))))))</f>
        <v/>
      </c>
      <c r="AR28" s="511"/>
      <c r="AS28" s="510" t="str">
        <f>IF(AND(AS27="",AT27=""),"",IFERROR(MATCH("*"&amp;AS27&amp;"*",Paramètres!$A$2,0)*INDEX(Paramètres!$B$2:$E$2,MATCH(#REF!,Paramètres!$B$1:$E$1,0))*$B28,IFERROR(VLOOKUP(AS27,_T1,2,0)*IF(VLOOKUP(AS27,_T1,3,0),$B28,1),IF(AND(AS27="23:59"*1,AT27="07:59"*1),"08:00"*$B28,IF(AND(AS27="20:00"*1,AT27="05:00"*1),"09:00"*$B28,IF(AND(AS27="21:00"*1,AT27="07:00"*1),"10:00"*$B28,IF(AND(AS27="21:00"*1,AT27="08:00"*1),"11:00"*$B28,IF((AT27*24)-(AS27*24)&gt;6,((((AT27*24)-(AS27*24))-0.25)/24),(AT27-AS27)))))))))</f>
        <v/>
      </c>
      <c r="AT28" s="511"/>
      <c r="AU28" s="444"/>
      <c r="AV28" s="510" t="str">
        <f>IF(AND(AV27="",AW27=""),"",IFERROR(MATCH("*"&amp;AV27&amp;"*",Paramètres!$A$2,0)*INDEX(Paramètres!$B$2:$E$2,MATCH(#REF!,Paramètres!$B$1:$E$1,0))*$B28,IFERROR(VLOOKUP(AV27,_T1,2,0)*IF(VLOOKUP(AV27,_T1,3,0),$B28,1),IF(AND(AV27="23:59"*1,AW27="07:59"*1),"08:00"*$B28,IF(AND(AV27="20:00"*1,AW27="05:00"*1),"09:00"*$B28,IF(AND(AV27="21:00"*1,AW27="07:00"*1),"10:00"*$B28,IF(AND(AV27="21:00"*1,AW27="08:00"*1),"11:00"*$B28,IF((AW27*24)-(AV27*24)&gt;6,((((AW27*24)-(AV27*24))-0.25)/24),(AW27-AV27)))))))))</f>
        <v/>
      </c>
      <c r="AW28" s="511"/>
      <c r="AX28" s="510" t="str">
        <f>IF(AND(AX27="",AY27=""),"",IFERROR(MATCH("*"&amp;AX27&amp;"*",Paramètres!$A$2,0)*INDEX(Paramètres!$B$2:$E$2,MATCH(#REF!,Paramètres!$B$1:$E$1,0))*$B28,IFERROR(VLOOKUP(AX27,_T1,2,0)*IF(VLOOKUP(AX27,_T1,3,0),$B28,1),IF(AND(AX27="23:59"*1,AY27="07:59"*1),"08:00"*$B28,IF(AND(AX27="20:00"*1,AY27="05:00"*1),"09:00"*$B28,IF(AND(AX27="21:00"*1,AY27="07:00"*1),"10:00"*$B28,IF(AND(AX27="21:00"*1,AY27="08:00"*1),"11:00"*$B28,IF((AY27*24)-(AX27*24)&gt;6,((((AY27*24)-(AX27*24))-0.25)/24),(AY27-AX27)))))))))</f>
        <v/>
      </c>
      <c r="AY28" s="511"/>
      <c r="AZ28" s="510" t="str">
        <f>IF(AND(AZ27="",BA27=""),"",IFERROR(MATCH("*"&amp;AZ27&amp;"*",Paramètres!$A$2,0)*INDEX(Paramètres!$B$2:$E$2,MATCH(#REF!,Paramètres!$B$1:$E$1,0))*$B28,IFERROR(VLOOKUP(AZ27,_T1,2,0)*IF(VLOOKUP(AZ27,_T1,3,0),$B28,1),IF(AND(AZ27="23:59"*1,BA27="07:59"*1),"08:00"*$B28,IF(AND(AZ27="20:00"*1,BA27="05:00"*1),"09:00"*$B28,IF(AND(AZ27="21:00"*1,BA27="07:00"*1),"10:00"*$B28,IF(AND(AZ27="21:00"*1,BA27="08:00"*1),"11:00"*$B28,IF((BA27*24)-(AZ27*24)&gt;6,((((BA27*24)-(AZ27*24))-0.25)/24),(BA27-AZ27)))))))))</f>
        <v/>
      </c>
      <c r="BA28" s="511"/>
      <c r="BB28" s="510" t="str">
        <f>IF(AND(BB27="",BC27=""),"",IFERROR(MATCH("*"&amp;BB27&amp;"*",Paramètres!$A$2,0)*INDEX(Paramètres!$B$2:$E$2,MATCH(#REF!,Paramètres!$B$1:$E$1,0))*$B28,IFERROR(VLOOKUP(BB27,_T1,2,0)*IF(VLOOKUP(BB27,_T1,3,0),$B28,1),IF(AND(BB27="23:59"*1,BC27="07:59"*1),"08:00"*$B28,IF(AND(BB27="20:00"*1,BC27="05:00"*1),"09:00"*$B28,IF(AND(BB27="21:00"*1,BC27="07:00"*1),"10:00"*$B28,IF(AND(BB27="21:00"*1,BC27="08:00"*1),"11:00"*$B28,IF((BC27*24)-(BB27*24)&gt;6,((((BC27*24)-(BB27*24))-0.25)/24),(BC27-BB27)))))))))</f>
        <v/>
      </c>
      <c r="BC28" s="511"/>
      <c r="BD28" s="510" t="str">
        <f>IF(AND(BD27="",BE27=""),"",IFERROR(MATCH("*"&amp;BD27&amp;"*",Paramètres!$A$2,0)*INDEX(Paramètres!$B$2:$E$2,MATCH(#REF!,Paramètres!$B$1:$E$1,0))*$B28,IFERROR(VLOOKUP(BD27,_T1,2,0)*IF(VLOOKUP(BD27,_T1,3,0),$B28,1),IF(AND(BD27="23:59"*1,BE27="07:59"*1),"08:00"*$B28,IF(AND(BD27="20:00"*1,BE27="05:00"*1),"09:00"*$B28,IF(AND(BD27="21:00"*1,BE27="07:00"*1),"10:00"*$B28,IF(AND(BD27="21:00"*1,BE27="08:00"*1),"11:00"*$B28,IF((BE27*24)-(BD27*24)&gt;6,((((BE27*24)-(BD27*24))-0.25)/24),(BE27-BD27)))))))))</f>
        <v/>
      </c>
      <c r="BE28" s="511"/>
      <c r="BF28" s="510" t="str">
        <f>IF(AND(BF27="",BG27=""),"",IFERROR(MATCH("*"&amp;BF27&amp;"*",Paramètres!$A$2,0)*INDEX(Paramètres!$B$2:$E$2,MATCH(#REF!,Paramètres!$B$1:$E$1,0))*$B28,IFERROR(VLOOKUP(BF27,_T1,2,0)*IF(VLOOKUP(BF27,_T1,3,0),$B28,1),IF(AND(BF27="23:59"*1,BG27="07:59"*1),"08:00"*$B28,IF(AND(BF27="20:00"*1,BG27="05:00"*1),"09:00"*$B28,IF(AND(BF27="21:00"*1,BG27="07:00"*1),"10:00"*$B28,IF(AND(BF27="21:00"*1,BG27="08:00"*1),"11:00"*$B28,IF((BG27*24)-(BF27*24)&gt;6,((((BG27*24)-(BF27*24))-0.25)/24),(BG27-BF27)))))))))</f>
        <v/>
      </c>
      <c r="BG28" s="511"/>
      <c r="BH28" s="510" t="str">
        <f>IF(AND(BH27="",BI27=""),"",IFERROR(MATCH("*"&amp;BH27&amp;"*",Paramètres!$A$2,0)*INDEX(Paramètres!$B$2:$E$2,MATCH(#REF!,Paramètres!$B$1:$E$1,0))*$B28,IFERROR(VLOOKUP(BH27,_T1,2,0)*IF(VLOOKUP(BH27,_T1,3,0),$B28,1),IF(AND(BH27="23:59"*1,BI27="07:59"*1),"08:00"*$B28,IF(AND(BH27="20:00"*1,BI27="05:00"*1),"09:00"*$B28,IF(AND(BH27="21:00"*1,BI27="07:00"*1),"10:00"*$B28,IF(AND(BH27="21:00"*1,BI27="08:00"*1),"11:00"*$B28,IF((BI27*24)-(BH27*24)&gt;6,((((BI27*24)-(BH27*24))-0.25)/24),(BI27-BH27)))))))))</f>
        <v/>
      </c>
      <c r="BI28" s="511"/>
      <c r="BJ28" s="440"/>
      <c r="BK28" s="510" t="str">
        <f>IF(AND(BK27="",BL27=""),"",IFERROR(MATCH("*"&amp;BK27&amp;"*",Paramètres!$A$2,0)*INDEX(Paramètres!$B$2:$E$2,MATCH(#REF!,Paramètres!$B$1:$E$1,0))*$B28,IFERROR(VLOOKUP(BK27,_T1,2,0)*IF(VLOOKUP(BK27,_T1,3,0),$B28,1),IF(AND(BK27="23:59"*1,BL27="07:59"*1),"08:00"*$B28,IF(AND(BK27="20:00"*1,BL27="05:00"*1),"09:00"*$B28,IF(AND(BK27="21:00"*1,BL27="07:00"*1),"10:00"*$B28,IF(AND(BK27="21:00"*1,BL27="08:00"*1),"11:00"*$B28,IF((BL27*24)-(BK27*24)&gt;6,((((BL27*24)-(BK27*24))-0.25)/24),(BL27-BK27)))))))))</f>
        <v/>
      </c>
      <c r="BL28" s="511"/>
      <c r="BM28" s="510" t="str">
        <f>IF(AND(BM27="",BN27=""),"",IFERROR(MATCH("*"&amp;BM27&amp;"*",Paramètres!$A$2,0)*INDEX(Paramètres!$B$2:$E$2,MATCH(#REF!,Paramètres!$B$1:$E$1,0))*$B28,IFERROR(VLOOKUP(BM27,_T1,2,0)*IF(VLOOKUP(BM27,_T1,3,0),$B28,1),IF(AND(BM27="23:59"*1,BN27="07:59"*1),"08:00"*$B28,IF(AND(BM27="20:00"*1,BN27="05:00"*1),"09:00"*$B28,IF(AND(BM27="21:00"*1,BN27="07:00"*1),"10:00"*$B28,IF(AND(BM27="21:00"*1,BN27="08:00"*1),"11:00"*$B28,IF((BN27*24)-(BM27*24)&gt;6,((((BN27*24)-(BM27*24))-0.25)/24),(BN27-BM27)))))))))</f>
        <v/>
      </c>
      <c r="BN28" s="511"/>
      <c r="BO28" s="510" t="str">
        <f>IF(AND(BO27="",BP27=""),"",IFERROR(MATCH("*"&amp;BO27&amp;"*",Paramètres!$A$2,0)*INDEX(Paramètres!$B$2:$E$2,MATCH(#REF!,Paramètres!$B$1:$E$1,0))*$B28,IFERROR(VLOOKUP(BO27,_T1,2,0)*IF(VLOOKUP(BO27,_T1,3,0),$B28,1),IF(AND(BO27="23:59"*1,BP27="07:59"*1),"08:00"*$B28,IF(AND(BO27="20:00"*1,BP27="05:00"*1),"09:00"*$B28,IF(AND(BO27="21:00"*1,BP27="07:00"*1),"10:00"*$B28,IF(AND(BO27="21:00"*1,BP27="08:00"*1),"11:00"*$B28,IF((BP27*24)-(BO27*24)&gt;6,((((BP27*24)-(BO27*24))-0.25)/24),(BP27-BO27)))))))))</f>
        <v/>
      </c>
      <c r="BP28" s="511"/>
      <c r="BQ28" s="510" t="str">
        <f>IF(AND(BQ27="",BR27=""),"",IFERROR(MATCH("*"&amp;BQ27&amp;"*",Paramètres!$A$2,0)*INDEX(Paramètres!$B$2:$E$2,MATCH(#REF!,Paramètres!$B$1:$E$1,0))*$B28,IFERROR(VLOOKUP(BQ27,_T1,2,0)*IF(VLOOKUP(BQ27,_T1,3,0),$B28,1),IF(AND(BQ27="23:59"*1,BR27="07:59"*1),"08:00"*$B28,IF(AND(BQ27="20:00"*1,BR27="05:00"*1),"09:00"*$B28,IF(AND(BQ27="21:00"*1,BR27="07:00"*1),"10:00"*$B28,IF(AND(BQ27="21:00"*1,BR27="08:00"*1),"11:00"*$B28,IF((BR27*24)-(BQ27*24)&gt;6,((((BR27*24)-(BQ27*24))-0.25)/24),(BR27-BQ27)))))))))</f>
        <v/>
      </c>
      <c r="BR28" s="511"/>
      <c r="BS28" s="510" t="str">
        <f>IF(AND(BS27="",BT27=""),"",IFERROR(MATCH("*"&amp;BS27&amp;"*",Paramètres!$A$2,0)*INDEX(Paramètres!$B$2:$E$2,MATCH(#REF!,Paramètres!$B$1:$E$1,0))*$B28,IFERROR(VLOOKUP(BS27,_T1,2,0)*IF(VLOOKUP(BS27,_T1,3,0),$B28,1),IF(AND(BS27="23:59"*1,BT27="07:59"*1),"08:00"*$B28,IF(AND(BS27="20:00"*1,BT27="05:00"*1),"09:00"*$B28,IF(AND(BS27="21:00"*1,BT27="07:00"*1),"10:00"*$B28,IF(AND(BS27="21:00"*1,BT27="08:00"*1),"11:00"*$B28,IF((BT27*24)-(BS27*24)&gt;6,((((BT27*24)-(BS27*24))-0.25)/24),(BT27-BS27)))))))))</f>
        <v/>
      </c>
      <c r="BT28" s="511"/>
      <c r="BU28" s="510" t="str">
        <f>IF(AND(BU27="",BV27=""),"",IFERROR(MATCH("*"&amp;BU27&amp;"*",Paramètres!$A$2,0)*INDEX(Paramètres!$B$2:$E$2,MATCH(#REF!,Paramètres!$B$1:$E$1,0))*$B28,IFERROR(VLOOKUP(BU27,_T1,2,0)*IF(VLOOKUP(BU27,_T1,3,0),$B28,1),IF(AND(BU27="23:59"*1,BV27="07:59"*1),"08:00"*$B28,IF(AND(BU27="20:00"*1,BV27="05:00"*1),"09:00"*$B28,IF(AND(BU27="21:00"*1,BV27="07:00"*1),"10:00"*$B28,IF(AND(BU27="21:00"*1,BV27="08:00"*1),"11:00"*$B28,IF((BV27*24)-(BU27*24)&gt;6,((((BV27*24)-(BU27*24))-0.25)/24),(BV27-BU27)))))))))</f>
        <v/>
      </c>
      <c r="BV28" s="511"/>
      <c r="BW28" s="510" t="str">
        <f>IF(AND(BW27="",BX27=""),"",IFERROR(MATCH("*"&amp;BW27&amp;"*",Paramètres!$A$2,0)*INDEX(Paramètres!$B$2:$E$2,MATCH(#REF!,Paramètres!$B$1:$E$1,0))*$B28,IFERROR(VLOOKUP(BW27,_T1,2,0)*IF(VLOOKUP(BW27,_T1,3,0),$B28,1),IF(AND(BW27="23:59"*1,BX27="07:59"*1),"08:00"*$B28,IF(AND(BW27="20:00"*1,BX27="05:00"*1),"09:00"*$B28,IF(AND(BW27="21:00"*1,BX27="07:00"*1),"10:00"*$B28,IF(AND(BW27="21:00"*1,BX27="08:00"*1),"11:00"*$B28,IF((BX27*24)-(BW27*24)&gt;6,((((BX27*24)-(BW27*24))-0.25)/24),(BX27-BW27)))))))))</f>
        <v/>
      </c>
      <c r="BX28" s="511"/>
      <c r="BY28" s="440"/>
      <c r="BZ28" s="510" t="str">
        <f>IF(AND(BZ27="",CA27=""),"",IFERROR(MATCH("*"&amp;BZ27&amp;"*",Paramètres!$A$2,0)*INDEX(Paramètres!$B$2:$E$2,MATCH(#REF!,Paramètres!$B$1:$E$1,0))*$B28,IFERROR(VLOOKUP(BZ27,_T1,2,0)*IF(VLOOKUP(BZ27,_T1,3,0),$B28,1),IF(AND(BZ27="23:59"*1,CA27="07:59"*1),"08:00"*$B28,IF(AND(BZ27="20:00"*1,CA27="05:00"*1),"09:00"*$B28,IF(AND(BZ27="21:00"*1,CA27="07:00"*1),"10:00"*$B28,IF(AND(BZ27="21:00"*1,CA27="08:00"*1),"11:00"*$B28,IF((CA27*24)-(BZ27*24)&gt;6,((((CA27*24)-(BZ27*24))-0.25)/24),(CA27-BZ27)))))))))</f>
        <v/>
      </c>
      <c r="CA28" s="511"/>
      <c r="CB28" s="510" t="str">
        <f>IF(AND(CB27="",CC27=""),"",IFERROR(MATCH("*"&amp;CB27&amp;"*",Paramètres!$A$2,0)*INDEX(Paramètres!$B$2:$E$2,MATCH(#REF!,Paramètres!$B$1:$E$1,0))*$B28,IFERROR(VLOOKUP(CB27,_T1,2,0)*IF(VLOOKUP(CB27,_T1,3,0),$B28,1),IF(AND(CB27="23:59"*1,CC27="07:59"*1),"08:00"*$B28,IF(AND(CB27="20:00"*1,CC27="05:00"*1),"09:00"*$B28,IF(AND(CB27="21:00"*1,CC27="07:00"*1),"10:00"*$B28,IF(AND(CB27="21:00"*1,CC27="08:00"*1),"11:00"*$B28,IF((CC27*24)-(CB27*24)&gt;6,((((CC27*24)-(CB27*24))-0.25)/24),(CC27-CB27)))))))))</f>
        <v/>
      </c>
      <c r="CC28" s="511"/>
      <c r="CD28" s="510" t="str">
        <f>IF(AND(CD27="",CE27=""),"",IFERROR(MATCH("*"&amp;CD27&amp;"*",Paramètres!$A$2,0)*INDEX(Paramètres!$B$2:$E$2,MATCH(#REF!,Paramètres!$B$1:$E$1,0))*$B28,IFERROR(VLOOKUP(CD27,_T1,2,0)*IF(VLOOKUP(CD27,_T1,3,0),$B28,1),IF(AND(CD27="23:59"*1,CE27="07:59"*1),"08:00"*$B28,IF(AND(CD27="20:00"*1,CE27="05:00"*1),"09:00"*$B28,IF(AND(CD27="21:00"*1,CE27="07:00"*1),"10:00"*$B28,IF(AND(CD27="21:00"*1,CE27="08:00"*1),"11:00"*$B28,IF((CE27*24)-(CD27*24)&gt;6,((((CE27*24)-(CD27*24))-0.25)/24),(CE27-CD27)))))))))</f>
        <v/>
      </c>
      <c r="CE28" s="511"/>
      <c r="CF28" s="510" t="str">
        <f>IF(AND(CF27="",CG27=""),"",IFERROR(MATCH("*"&amp;CF27&amp;"*",Paramètres!$A$2,0)*INDEX(Paramètres!$B$2:$E$2,MATCH(#REF!,Paramètres!$B$1:$E$1,0))*$B28,IFERROR(VLOOKUP(CF27,_T1,2,0)*IF(VLOOKUP(CF27,_T1,3,0),$B28,1),IF(AND(CF27="23:59"*1,CG27="07:59"*1),"08:00"*$B28,IF(AND(CF27="20:00"*1,CG27="05:00"*1),"09:00"*$B28,IF(AND(CF27="21:00"*1,CG27="07:00"*1),"10:00"*$B28,IF(AND(CF27="21:00"*1,CG27="08:00"*1),"11:00"*$B28,IF((CG27*24)-(CF27*24)&gt;6,((((CG27*24)-(CF27*24))-0.25)/24),(CG27-CF27)))))))))</f>
        <v/>
      </c>
      <c r="CG28" s="511"/>
      <c r="CH28" s="510" t="str">
        <f>IF(AND(CH27="",CI27=""),"",IFERROR(MATCH("*"&amp;CH27&amp;"*",Paramètres!$A$2,0)*INDEX(Paramètres!$B$2:$E$2,MATCH(#REF!,Paramètres!$B$1:$E$1,0))*$B28,IFERROR(VLOOKUP(CH27,_T1,2,0)*IF(VLOOKUP(CH27,_T1,3,0),$B28,1),IF(AND(CH27="23:59"*1,CI27="07:59"*1),"08:00"*$B28,IF(AND(CH27="20:00"*1,CI27="05:00"*1),"09:00"*$B28,IF(AND(CH27="21:00"*1,CI27="07:00"*1),"10:00"*$B28,IF(AND(CH27="21:00"*1,CI27="08:00"*1),"11:00"*$B28,IF((CI27*24)-(CH27*24)&gt;6,((((CI27*24)-(CH27*24))-0.25)/24),(CI27-CH27)))))))))</f>
        <v/>
      </c>
      <c r="CI28" s="511"/>
      <c r="CJ28" s="510" t="str">
        <f>IF(AND(CJ27="",CK27=""),"",IFERROR(MATCH("*"&amp;CJ27&amp;"*",Paramètres!$A$2,0)*INDEX(Paramètres!$B$2:$E$2,MATCH(#REF!,Paramètres!$B$1:$E$1,0))*$B28,IFERROR(VLOOKUP(CJ27,_T1,2,0)*IF(VLOOKUP(CJ27,_T1,3,0),$B28,1),IF(AND(CJ27="23:59"*1,CK27="07:59"*1),"08:00"*$B28,IF(AND(CJ27="20:00"*1,CK27="05:00"*1),"09:00"*$B28,IF(AND(CJ27="21:00"*1,CK27="07:00"*1),"10:00"*$B28,IF(AND(CJ27="21:00"*1,CK27="08:00"*1),"11:00"*$B28,IF((CK27*24)-(CJ27*24)&gt;6,((((CK27*24)-(CJ27*24))-0.25)/24),(CK27-CJ27)))))))))</f>
        <v/>
      </c>
      <c r="CK28" s="511"/>
      <c r="CL28" s="510" t="str">
        <f>IF(AND(CL27="",CM27=""),"",IFERROR(MATCH("*"&amp;CL27&amp;"*",Paramètres!$A$2,0)*INDEX(Paramètres!$B$2:$E$2,MATCH(#REF!,Paramètres!$B$1:$E$1,0))*$B28,IFERROR(VLOOKUP(CL27,_T1,2,0)*IF(VLOOKUP(CL27,_T1,3,0),$B28,1),IF(AND(CL27="23:59"*1,CM27="07:59"*1),"08:00"*$B28,IF(AND(CL27="20:00"*1,CM27="05:00"*1),"09:00"*$B28,IF(AND(CL27="21:00"*1,CM27="07:00"*1),"10:00"*$B28,IF(AND(CL27="21:00"*1,CM27="08:00"*1),"11:00"*$B28,IF((CM27*24)-(CL27*24)&gt;6,((((CM27*24)-(CL27*24))-0.25)/24),(CM27-CL27)))))))))</f>
        <v/>
      </c>
      <c r="CM28" s="511"/>
      <c r="CN28" s="440"/>
      <c r="CO28" s="436"/>
      <c r="CP28" s="437"/>
      <c r="CQ28" s="156"/>
      <c r="CR28" s="454"/>
      <c r="CS28"/>
      <c r="CT28"/>
    </row>
    <row r="29" spans="1:98" s="285" customFormat="1" ht="30" customHeight="1">
      <c r="A29" s="281"/>
      <c r="B29" s="291"/>
      <c r="C29" s="337"/>
      <c r="D29" s="338"/>
      <c r="E29" s="282"/>
      <c r="F29" s="283"/>
      <c r="G29" s="337"/>
      <c r="H29" s="338"/>
      <c r="I29" s="282"/>
      <c r="J29" s="283"/>
      <c r="K29" s="337"/>
      <c r="L29" s="338"/>
      <c r="M29" s="352"/>
      <c r="N29" s="353"/>
      <c r="O29" s="352"/>
      <c r="P29" s="354"/>
      <c r="Q29" s="443">
        <f>SUM(C30:P30)</f>
        <v>0</v>
      </c>
      <c r="R29" s="337"/>
      <c r="S29" s="338"/>
      <c r="T29" s="282"/>
      <c r="U29" s="283"/>
      <c r="V29" s="337"/>
      <c r="W29" s="338"/>
      <c r="X29" s="282"/>
      <c r="Y29" s="283"/>
      <c r="Z29" s="337"/>
      <c r="AA29" s="338"/>
      <c r="AB29" s="352"/>
      <c r="AC29" s="353"/>
      <c r="AD29" s="352"/>
      <c r="AE29" s="354"/>
      <c r="AF29" s="443">
        <f>SUM(R30:AE30)</f>
        <v>0</v>
      </c>
      <c r="AG29" s="337"/>
      <c r="AH29" s="338"/>
      <c r="AI29" s="282"/>
      <c r="AJ29" s="283"/>
      <c r="AK29" s="337"/>
      <c r="AL29" s="338"/>
      <c r="AM29" s="282"/>
      <c r="AN29" s="283"/>
      <c r="AO29" s="337"/>
      <c r="AP29" s="338"/>
      <c r="AQ29" s="352"/>
      <c r="AR29" s="353"/>
      <c r="AS29" s="352"/>
      <c r="AT29" s="354"/>
      <c r="AU29" s="443">
        <f>SUM(AG30:AT30)</f>
        <v>0</v>
      </c>
      <c r="AV29" s="337"/>
      <c r="AW29" s="338"/>
      <c r="AX29" s="282"/>
      <c r="AY29" s="283"/>
      <c r="AZ29" s="337"/>
      <c r="BA29" s="338"/>
      <c r="BB29" s="282"/>
      <c r="BC29" s="283"/>
      <c r="BD29" s="337"/>
      <c r="BE29" s="338"/>
      <c r="BF29" s="352"/>
      <c r="BG29" s="353"/>
      <c r="BH29" s="352"/>
      <c r="BI29" s="354"/>
      <c r="BJ29" s="438">
        <f t="shared" ref="BJ29" si="6">SUM(AV30:BI30)</f>
        <v>0</v>
      </c>
      <c r="BK29" s="337"/>
      <c r="BL29" s="338"/>
      <c r="BM29" s="282"/>
      <c r="BN29" s="283"/>
      <c r="BO29" s="337"/>
      <c r="BP29" s="338"/>
      <c r="BQ29" s="282"/>
      <c r="BR29" s="283"/>
      <c r="BS29" s="337"/>
      <c r="BT29" s="338"/>
      <c r="BU29" s="352"/>
      <c r="BV29" s="353"/>
      <c r="BW29" s="352"/>
      <c r="BX29" s="354"/>
      <c r="BY29" s="438">
        <f t="shared" ref="BY29" si="7">SUM(BK30:BX30)</f>
        <v>0</v>
      </c>
      <c r="BZ29" s="337"/>
      <c r="CA29" s="338"/>
      <c r="CB29" s="282"/>
      <c r="CC29" s="283"/>
      <c r="CD29" s="337"/>
      <c r="CE29" s="338"/>
      <c r="CF29" s="282"/>
      <c r="CG29" s="283"/>
      <c r="CH29" s="337"/>
      <c r="CI29" s="338"/>
      <c r="CJ29" s="352"/>
      <c r="CK29" s="353"/>
      <c r="CL29" s="352"/>
      <c r="CM29" s="354"/>
      <c r="CN29" s="438">
        <f t="shared" ref="CN29" si="8">SUM(BZ30:CM30)</f>
        <v>0</v>
      </c>
      <c r="CO29" s="432">
        <f>SUM(Q29,AF30,AU30,BY30,CN30,BJ30)</f>
        <v>0</v>
      </c>
      <c r="CP29" s="433"/>
      <c r="CQ29" s="284"/>
      <c r="CR29" s="453">
        <f>$CO$2-CO29</f>
        <v>6.9666666666666659</v>
      </c>
    </row>
    <row r="30" spans="1:98" ht="20" customHeight="1">
      <c r="A30" s="248"/>
      <c r="B30" s="292">
        <v>1</v>
      </c>
      <c r="C30" s="510" t="str">
        <f>IF(AND(C29="",D29=""),"",IFERROR(MATCH("*"&amp;C29&amp;"*",Paramètres!$A$2,0)*INDEX(Paramètres!$B$2:$E$2,MATCH(#REF!,Paramètres!$B$1:$E$1,0))*$B30,IFERROR(VLOOKUP(C29,_T1,2,0)*IF(VLOOKUP(C29,_T1,3,0),$B30,1),IF(AND(C29="23:59"*1,D29="07:59"*1),"08:00"*$B30,IF(AND(C29="20:00"*1,D29="05:00"*1),"09:00"*$B30,IF(AND(C29="21:00"*1,D29="07:00"*1),"10:00"*$B30,IF(AND(C29="21:00"*1,D29="08:00"*1),"11:00"*$B30,IF((D29*24)-(C29*24)&gt;6,((((D29*24)-(C29*24))-0.25)/24),(D29-C29)))))))))</f>
        <v/>
      </c>
      <c r="D30" s="511"/>
      <c r="E30" s="510" t="str">
        <f>IF(AND(E29="",F29=""),"",IFERROR(MATCH("*"&amp;E29&amp;"*",Paramètres!$A$2,0)*INDEX(Paramètres!$B$2:$E$2,MATCH(#REF!,Paramètres!$B$1:$E$1,0))*$B30,IFERROR(VLOOKUP(E29,_T1,2,0)*IF(VLOOKUP(E29,_T1,3,0),$B30,1),IF(AND(E29="23:59"*1,F29="07:59"*1),"08:00"*$B30,IF(AND(E29="20:00"*1,F29="05:00"*1),"09:00"*$B30,IF(AND(E29="21:00"*1,F29="07:00"*1),"10:00"*$B30,IF(AND(E29="21:00"*1,F29="08:00"*1),"11:00"*$B30,IF((F29*24)-(E29*24)&gt;6,((((F29*24)-(E29*24))-0.25)/24),(F29-E29)))))))))</f>
        <v/>
      </c>
      <c r="F30" s="511"/>
      <c r="G30" s="510" t="str">
        <f>IF(AND(G29="",H29=""),"",IFERROR(MATCH("*"&amp;G29&amp;"*",Paramètres!$A$2,0)*INDEX(Paramètres!$B$2:$E$2,MATCH(#REF!,Paramètres!$B$1:$E$1,0))*$B30,IFERROR(VLOOKUP(G29,_T1,2,0)*IF(VLOOKUP(G29,_T1,3,0),$B30,1),IF(AND(G29="23:59"*1,H29="07:59"*1),"08:00"*$B30,IF(AND(G29="20:00"*1,H29="05:00"*1),"09:00"*$B30,IF(AND(G29="21:00"*1,H29="07:00"*1),"10:00"*$B30,IF(AND(G29="21:00"*1,H29="08:00"*1),"11:00"*$B30,IF((H29*24)-(G29*24)&gt;6,((((H29*24)-(G29*24))-0.25)/24),(H29-G29)))))))))</f>
        <v/>
      </c>
      <c r="H30" s="511"/>
      <c r="I30" s="510" t="str">
        <f>IF(AND(I29="",J29=""),"",IFERROR(MATCH("*"&amp;I29&amp;"*",Paramètres!$A$2,0)*INDEX(Paramètres!$B$2:$E$2,MATCH(#REF!,Paramètres!$B$1:$E$1,0))*$B30,IFERROR(VLOOKUP(I29,_T1,2,0)*IF(VLOOKUP(I29,_T1,3,0),$B30,1),IF(AND(I29="23:59"*1,J29="07:59"*1),"08:00"*$B30,IF(AND(I29="20:00"*1,J29="05:00"*1),"09:00"*$B30,IF(AND(I29="21:00"*1,J29="07:00"*1),"10:00"*$B30,IF(AND(I29="21:00"*1,J29="08:00"*1),"11:00"*$B30,IF((J29*24)-(I29*24)&gt;6,((((J29*24)-(I29*24))-0.25)/24),(J29-I29)))))))))</f>
        <v/>
      </c>
      <c r="J30" s="511"/>
      <c r="K30" s="510" t="str">
        <f>IF(AND(K29="",L29=""),"",IFERROR(MATCH("*"&amp;K29&amp;"*",Paramètres!$A$2,0)*INDEX(Paramètres!$B$2:$E$2,MATCH(#REF!,Paramètres!$B$1:$E$1,0))*$B30,IFERROR(VLOOKUP(K29,_T1,2,0)*IF(VLOOKUP(K29,_T1,3,0),$B30,1),IF(AND(K29="23:59"*1,L29="07:59"*1),"08:00"*$B30,IF(AND(K29="20:00"*1,L29="05:00"*1),"09:00"*$B30,IF(AND(K29="21:00"*1,L29="07:00"*1),"10:00"*$B30,IF(AND(K29="21:00"*1,L29="08:00"*1),"11:00"*$B30,IF((L29*24)-(K29*24)&gt;6,((((L29*24)-(K29*24))-0.25)/24),(L29-K29)))))))))</f>
        <v/>
      </c>
      <c r="L30" s="511"/>
      <c r="M30" s="510" t="str">
        <f>IF(AND(M29="",N29=""),"",IFERROR(MATCH("*"&amp;M29&amp;"*",Paramètres!$A$2,0)*INDEX(Paramètres!$B$2:$E$2,MATCH(#REF!,Paramètres!$B$1:$E$1,0))*$B30,IFERROR(VLOOKUP(M29,_T1,2,0)*IF(VLOOKUP(M29,_T1,3,0),$B30,1),IF(AND(M29="23:59"*1,N29="07:59"*1),"08:00"*$B30,IF(AND(M29="20:00"*1,N29="05:00"*1),"09:00"*$B30,IF(AND(M29="21:00"*1,N29="07:00"*1),"10:00"*$B30,IF(AND(M29="21:00"*1,N29="08:00"*1),"11:00"*$B30,IF((N29*24)-(M29*24)&gt;6,((((N29*24)-(M29*24))-0.25)/24),(N29-M29)))))))))</f>
        <v/>
      </c>
      <c r="N30" s="511"/>
      <c r="O30" s="510" t="str">
        <f>IF(AND(O29="",P29=""),"",IFERROR(MATCH("*"&amp;O29&amp;"*",Paramètres!$A$2,0)*INDEX(Paramètres!$B$2:$E$2,MATCH(#REF!,Paramètres!$B$1:$E$1,0))*$B30,IFERROR(VLOOKUP(O29,_T1,2,0)*IF(VLOOKUP(O29,_T1,3,0),$B30,1),IF(AND(O29="23:59"*1,P29="07:59"*1),"08:00"*$B30,IF(AND(O29="20:00"*1,P29="05:00"*1),"09:00"*$B30,IF(AND(O29="21:00"*1,P29="07:00"*1),"10:00"*$B30,IF(AND(O29="21:00"*1,P29="08:00"*1),"11:00"*$B30,IF((P29*24)-(O29*24)&gt;6,((((P29*24)-(O29*24))-0.25)/24),(P29-O29)))))))))</f>
        <v/>
      </c>
      <c r="P30" s="511"/>
      <c r="Q30" s="444"/>
      <c r="R30" s="510" t="str">
        <f>IF(AND(R29="",S29=""),"",IFERROR(MATCH("*"&amp;R29&amp;"*",Paramètres!$A$2,0)*INDEX(Paramètres!$B$2:$E$2,MATCH(#REF!,Paramètres!$B$1:$E$1,0))*$B30,IFERROR(VLOOKUP(R29,_T1,2,0)*IF(VLOOKUP(R29,_T1,3,0),$B30,1),IF(AND(R29="23:59"*1,S29="07:59"*1),"08:00"*$B30,IF(AND(R29="20:00"*1,S29="05:00"*1),"09:00"*$B30,IF(AND(R29="21:00"*1,S29="07:00"*1),"10:00"*$B30,IF(AND(R29="21:00"*1,S29="08:00"*1),"11:00"*$B30,IF((S29*24)-(R29*24)&gt;6,((((S29*24)-(R29*24))-0.25)/24),(S29-R29)))))))))</f>
        <v/>
      </c>
      <c r="S30" s="511"/>
      <c r="T30" s="510" t="str">
        <f>IF(AND(T29="",U29=""),"",IFERROR(MATCH("*"&amp;T29&amp;"*",Paramètres!$A$2,0)*INDEX(Paramètres!$B$2:$E$2,MATCH(#REF!,Paramètres!$B$1:$E$1,0))*$B30,IFERROR(VLOOKUP(T29,_T1,2,0)*IF(VLOOKUP(T29,_T1,3,0),$B30,1),IF(AND(T29="23:59"*1,U29="07:59"*1),"08:00"*$B30,IF(AND(T29="20:00"*1,U29="05:00"*1),"09:00"*$B30,IF(AND(T29="21:00"*1,U29="07:00"*1),"10:00"*$B30,IF(AND(T29="21:00"*1,U29="08:00"*1),"11:00"*$B30,IF((U29*24)-(T29*24)&gt;6,((((U29*24)-(T29*24))-0.25)/24),(U29-T29)))))))))</f>
        <v/>
      </c>
      <c r="U30" s="511"/>
      <c r="V30" s="510" t="str">
        <f>IF(AND(V29="",W29=""),"",IFERROR(MATCH("*"&amp;V29&amp;"*",Paramètres!$A$2,0)*INDEX(Paramètres!$B$2:$E$2,MATCH(#REF!,Paramètres!$B$1:$E$1,0))*$B30,IFERROR(VLOOKUP(V29,_T1,2,0)*IF(VLOOKUP(V29,_T1,3,0),$B30,1),IF(AND(V29="23:59"*1,W29="07:59"*1),"08:00"*$B30,IF(AND(V29="20:00"*1,W29="05:00"*1),"09:00"*$B30,IF(AND(V29="21:00"*1,W29="07:00"*1),"10:00"*$B30,IF(AND(V29="21:00"*1,W29="08:00"*1),"11:00"*$B30,IF((W29*24)-(V29*24)&gt;6,((((W29*24)-(V29*24))-0.25)/24),(W29-V29)))))))))</f>
        <v/>
      </c>
      <c r="W30" s="511"/>
      <c r="X30" s="510" t="str">
        <f>IF(AND(X29="",Y29=""),"",IFERROR(MATCH("*"&amp;X29&amp;"*",Paramètres!$A$2,0)*INDEX(Paramètres!$B$2:$E$2,MATCH(#REF!,Paramètres!$B$1:$E$1,0))*$B30,IFERROR(VLOOKUP(X29,_T1,2,0)*IF(VLOOKUP(X29,_T1,3,0),$B30,1),IF(AND(X29="23:59"*1,Y29="07:59"*1),"08:00"*$B30,IF(AND(X29="20:00"*1,Y29="05:00"*1),"09:00"*$B30,IF(AND(X29="21:00"*1,Y29="07:00"*1),"10:00"*$B30,IF(AND(X29="21:00"*1,Y29="08:00"*1),"11:00"*$B30,IF((Y29*24)-(X29*24)&gt;6,((((Y29*24)-(X29*24))-0.25)/24),(Y29-X29)))))))))</f>
        <v/>
      </c>
      <c r="Y30" s="511"/>
      <c r="Z30" s="510" t="str">
        <f>IF(AND(Z29="",AA29=""),"",IFERROR(MATCH("*"&amp;Z29&amp;"*",Paramètres!$A$2,0)*INDEX(Paramètres!$B$2:$E$2,MATCH(#REF!,Paramètres!$B$1:$E$1,0))*$B30,IFERROR(VLOOKUP(Z29,_T1,2,0)*IF(VLOOKUP(Z29,_T1,3,0),$B30,1),IF(AND(Z29="23:59"*1,AA29="07:59"*1),"08:00"*$B30,IF(AND(Z29="20:00"*1,AA29="05:00"*1),"09:00"*$B30,IF(AND(Z29="21:00"*1,AA29="07:00"*1),"10:00"*$B30,IF(AND(Z29="21:00"*1,AA29="08:00"*1),"11:00"*$B30,IF((AA29*24)-(Z29*24)&gt;6,((((AA29*24)-(Z29*24))-0.25)/24),(AA29-Z29)))))))))</f>
        <v/>
      </c>
      <c r="AA30" s="511"/>
      <c r="AB30" s="510" t="str">
        <f>IF(AND(AB29="",AC29=""),"",IFERROR(MATCH("*"&amp;AB29&amp;"*",Paramètres!$A$2,0)*INDEX(Paramètres!$B$2:$E$2,MATCH(#REF!,Paramètres!$B$1:$E$1,0))*$B30,IFERROR(VLOOKUP(AB29,_T1,2,0)*IF(VLOOKUP(AB29,_T1,3,0),$B30,1),IF(AND(AB29="23:59"*1,AC29="07:59"*1),"08:00"*$B30,IF(AND(AB29="20:00"*1,AC29="05:00"*1),"09:00"*$B30,IF(AND(AB29="21:00"*1,AC29="07:00"*1),"10:00"*$B30,IF(AND(AB29="21:00"*1,AC29="08:00"*1),"11:00"*$B30,IF((AC29*24)-(AB29*24)&gt;6,((((AC29*24)-(AB29*24))-0.25)/24),(AC29-AB29)))))))))</f>
        <v/>
      </c>
      <c r="AC30" s="511"/>
      <c r="AD30" s="510" t="str">
        <f>IF(AND(AD29="",AE29=""),"",IFERROR(MATCH("*"&amp;AD29&amp;"*",Paramètres!$A$2,0)*INDEX(Paramètres!$B$2:$E$2,MATCH(#REF!,Paramètres!$B$1:$E$1,0))*$B30,IFERROR(VLOOKUP(AD29,_T1,2,0)*IF(VLOOKUP(AD29,_T1,3,0),$B30,1),IF(AND(AD29="23:59"*1,AE29="07:59"*1),"08:00"*$B30,IF(AND(AD29="20:00"*1,AE29="05:00"*1),"09:00"*$B30,IF(AND(AD29="21:00"*1,AE29="07:00"*1),"10:00"*$B30,IF(AND(AD29="21:00"*1,AE29="08:00"*1),"11:00"*$B30,IF((AE29*24)-(AD29*24)&gt;6,((((AE29*24)-(AD29*24))-0.25)/24),(AE29-AD29)))))))))</f>
        <v/>
      </c>
      <c r="AE30" s="511"/>
      <c r="AF30" s="444"/>
      <c r="AG30" s="510" t="str">
        <f>IF(AND(AG29="",AH29=""),"",IFERROR(MATCH("*"&amp;AG29&amp;"*",Paramètres!$A$2,0)*INDEX(Paramètres!$B$2:$E$2,MATCH(#REF!,Paramètres!$B$1:$E$1,0))*$B30,IFERROR(VLOOKUP(AG29,_T1,2,0)*IF(VLOOKUP(AG29,_T1,3,0),$B30,1),IF(AND(AG29="23:59"*1,AH29="07:59"*1),"08:00"*$B30,IF(AND(AG29="20:00"*1,AH29="05:00"*1),"09:00"*$B30,IF(AND(AG29="21:00"*1,AH29="07:00"*1),"10:00"*$B30,IF(AND(AG29="21:00"*1,AH29="08:00"*1),"11:00"*$B30,IF((AH29*24)-(AG29*24)&gt;6,((((AH29*24)-(AG29*24))-0.25)/24),(AH29-AG29)))))))))</f>
        <v/>
      </c>
      <c r="AH30" s="511"/>
      <c r="AI30" s="510" t="str">
        <f>IF(AND(AI29="",AJ29=""),"",IFERROR(MATCH("*"&amp;AI29&amp;"*",Paramètres!$A$2,0)*INDEX(Paramètres!$B$2:$E$2,MATCH(#REF!,Paramètres!$B$1:$E$1,0))*$B30,IFERROR(VLOOKUP(AI29,_T1,2,0)*IF(VLOOKUP(AI29,_T1,3,0),$B30,1),IF(AND(AI29="23:59"*1,AJ29="07:59"*1),"08:00"*$B30,IF(AND(AI29="20:00"*1,AJ29="05:00"*1),"09:00"*$B30,IF(AND(AI29="21:00"*1,AJ29="07:00"*1),"10:00"*$B30,IF(AND(AI29="21:00"*1,AJ29="08:00"*1),"11:00"*$B30,IF((AJ29*24)-(AI29*24)&gt;6,((((AJ29*24)-(AI29*24))-0.25)/24),(AJ29-AI29)))))))))</f>
        <v/>
      </c>
      <c r="AJ30" s="511"/>
      <c r="AK30" s="510" t="str">
        <f>IF(AND(AK29="",AL29=""),"",IFERROR(MATCH("*"&amp;AK29&amp;"*",Paramètres!$A$2,0)*INDEX(Paramètres!$B$2:$E$2,MATCH(#REF!,Paramètres!$B$1:$E$1,0))*$B30,IFERROR(VLOOKUP(AK29,_T1,2,0)*IF(VLOOKUP(AK29,_T1,3,0),$B30,1),IF(AND(AK29="23:59"*1,AL29="07:59"*1),"08:00"*$B30,IF(AND(AK29="20:00"*1,AL29="05:00"*1),"09:00"*$B30,IF(AND(AK29="21:00"*1,AL29="07:00"*1),"10:00"*$B30,IF(AND(AK29="21:00"*1,AL29="08:00"*1),"11:00"*$B30,IF((AL29*24)-(AK29*24)&gt;6,((((AL29*24)-(AK29*24))-0.25)/24),(AL29-AK29)))))))))</f>
        <v/>
      </c>
      <c r="AL30" s="511"/>
      <c r="AM30" s="510" t="str">
        <f>IF(AND(AM29="",AN29=""),"",IFERROR(MATCH("*"&amp;AM29&amp;"*",Paramètres!$A$2,0)*INDEX(Paramètres!$B$2:$E$2,MATCH(#REF!,Paramètres!$B$1:$E$1,0))*$B30,IFERROR(VLOOKUP(AM29,_T1,2,0)*IF(VLOOKUP(AM29,_T1,3,0),$B30,1),IF(AND(AM29="23:59"*1,AN29="07:59"*1),"08:00"*$B30,IF(AND(AM29="20:00"*1,AN29="05:00"*1),"09:00"*$B30,IF(AND(AM29="21:00"*1,AN29="07:00"*1),"10:00"*$B30,IF(AND(AM29="21:00"*1,AN29="08:00"*1),"11:00"*$B30,IF((AN29*24)-(AM29*24)&gt;6,((((AN29*24)-(AM29*24))-0.25)/24),(AN29-AM29)))))))))</f>
        <v/>
      </c>
      <c r="AN30" s="511"/>
      <c r="AO30" s="510" t="str">
        <f>IF(AND(AO29="",AP29=""),"",IFERROR(MATCH("*"&amp;AO29&amp;"*",Paramètres!$A$2,0)*INDEX(Paramètres!$B$2:$E$2,MATCH(#REF!,Paramètres!$B$1:$E$1,0))*$B30,IFERROR(VLOOKUP(AO29,_T1,2,0)*IF(VLOOKUP(AO29,_T1,3,0),$B30,1),IF(AND(AO29="23:59"*1,AP29="07:59"*1),"08:00"*$B30,IF(AND(AO29="20:00"*1,AP29="05:00"*1),"09:00"*$B30,IF(AND(AO29="21:00"*1,AP29="07:00"*1),"10:00"*$B30,IF(AND(AO29="21:00"*1,AP29="08:00"*1),"11:00"*$B30,IF((AP29*24)-(AO29*24)&gt;6,((((AP29*24)-(AO29*24))-0.25)/24),(AP29-AO29)))))))))</f>
        <v/>
      </c>
      <c r="AP30" s="511"/>
      <c r="AQ30" s="510" t="str">
        <f>IF(AND(AQ29="",AR29=""),"",IFERROR(MATCH("*"&amp;AQ29&amp;"*",Paramètres!$A$2,0)*INDEX(Paramètres!$B$2:$E$2,MATCH(#REF!,Paramètres!$B$1:$E$1,0))*$B30,IFERROR(VLOOKUP(AQ29,_T1,2,0)*IF(VLOOKUP(AQ29,_T1,3,0),$B30,1),IF(AND(AQ29="23:59"*1,AR29="07:59"*1),"08:00"*$B30,IF(AND(AQ29="20:00"*1,AR29="05:00"*1),"09:00"*$B30,IF(AND(AQ29="21:00"*1,AR29="07:00"*1),"10:00"*$B30,IF(AND(AQ29="21:00"*1,AR29="08:00"*1),"11:00"*$B30,IF((AR29*24)-(AQ29*24)&gt;6,((((AR29*24)-(AQ29*24))-0.25)/24),(AR29-AQ29)))))))))</f>
        <v/>
      </c>
      <c r="AR30" s="511"/>
      <c r="AS30" s="510" t="str">
        <f>IF(AND(AS29="",AT29=""),"",IFERROR(MATCH("*"&amp;AS29&amp;"*",Paramètres!$A$2,0)*INDEX(Paramètres!$B$2:$E$2,MATCH(#REF!,Paramètres!$B$1:$E$1,0))*$B30,IFERROR(VLOOKUP(AS29,_T1,2,0)*IF(VLOOKUP(AS29,_T1,3,0),$B30,1),IF(AND(AS29="23:59"*1,AT29="07:59"*1),"08:00"*$B30,IF(AND(AS29="20:00"*1,AT29="05:00"*1),"09:00"*$B30,IF(AND(AS29="21:00"*1,AT29="07:00"*1),"10:00"*$B30,IF(AND(AS29="21:00"*1,AT29="08:00"*1),"11:00"*$B30,IF((AT29*24)-(AS29*24)&gt;6,((((AT29*24)-(AS29*24))-0.25)/24),(AT29-AS29)))))))))</f>
        <v/>
      </c>
      <c r="AT30" s="511"/>
      <c r="AU30" s="444"/>
      <c r="AV30" s="510" t="str">
        <f>IF(AND(AV29="",AW29=""),"",IFERROR(MATCH("*"&amp;AV29&amp;"*",Paramètres!$A$2,0)*INDEX(Paramètres!$B$2:$E$2,MATCH(#REF!,Paramètres!$B$1:$E$1,0))*$B30,IFERROR(VLOOKUP(AV29,_T1,2,0)*IF(VLOOKUP(AV29,_T1,3,0),$B30,1),IF(AND(AV29="23:59"*1,AW29="07:59"*1),"08:00"*$B30,IF(AND(AV29="20:00"*1,AW29="05:00"*1),"09:00"*$B30,IF(AND(AV29="21:00"*1,AW29="07:00"*1),"10:00"*$B30,IF(AND(AV29="21:00"*1,AW29="08:00"*1),"11:00"*$B30,IF((AW29*24)-(AV29*24)&gt;6,((((AW29*24)-(AV29*24))-0.25)/24),(AW29-AV29)))))))))</f>
        <v/>
      </c>
      <c r="AW30" s="511"/>
      <c r="AX30" s="510" t="str">
        <f>IF(AND(AX29="",AY29=""),"",IFERROR(MATCH("*"&amp;AX29&amp;"*",Paramètres!$A$2,0)*INDEX(Paramètres!$B$2:$E$2,MATCH(#REF!,Paramètres!$B$1:$E$1,0))*$B30,IFERROR(VLOOKUP(AX29,_T1,2,0)*IF(VLOOKUP(AX29,_T1,3,0),$B30,1),IF(AND(AX29="23:59"*1,AY29="07:59"*1),"08:00"*$B30,IF(AND(AX29="20:00"*1,AY29="05:00"*1),"09:00"*$B30,IF(AND(AX29="21:00"*1,AY29="07:00"*1),"10:00"*$B30,IF(AND(AX29="21:00"*1,AY29="08:00"*1),"11:00"*$B30,IF((AY29*24)-(AX29*24)&gt;6,((((AY29*24)-(AX29*24))-0.25)/24),(AY29-AX29)))))))))</f>
        <v/>
      </c>
      <c r="AY30" s="511"/>
      <c r="AZ30" s="510" t="str">
        <f>IF(AND(AZ29="",BA29=""),"",IFERROR(MATCH("*"&amp;AZ29&amp;"*",Paramètres!$A$2,0)*INDEX(Paramètres!$B$2:$E$2,MATCH(#REF!,Paramètres!$B$1:$E$1,0))*$B30,IFERROR(VLOOKUP(AZ29,_T1,2,0)*IF(VLOOKUP(AZ29,_T1,3,0),$B30,1),IF(AND(AZ29="23:59"*1,BA29="07:59"*1),"08:00"*$B30,IF(AND(AZ29="20:00"*1,BA29="05:00"*1),"09:00"*$B30,IF(AND(AZ29="21:00"*1,BA29="07:00"*1),"10:00"*$B30,IF(AND(AZ29="21:00"*1,BA29="08:00"*1),"11:00"*$B30,IF((BA29*24)-(AZ29*24)&gt;6,((((BA29*24)-(AZ29*24))-0.25)/24),(BA29-AZ29)))))))))</f>
        <v/>
      </c>
      <c r="BA30" s="511"/>
      <c r="BB30" s="510" t="str">
        <f>IF(AND(BB29="",BC29=""),"",IFERROR(MATCH("*"&amp;BB29&amp;"*",Paramètres!$A$2,0)*INDEX(Paramètres!$B$2:$E$2,MATCH(#REF!,Paramètres!$B$1:$E$1,0))*$B30,IFERROR(VLOOKUP(BB29,_T1,2,0)*IF(VLOOKUP(BB29,_T1,3,0),$B30,1),IF(AND(BB29="23:59"*1,BC29="07:59"*1),"08:00"*$B30,IF(AND(BB29="20:00"*1,BC29="05:00"*1),"09:00"*$B30,IF(AND(BB29="21:00"*1,BC29="07:00"*1),"10:00"*$B30,IF(AND(BB29="21:00"*1,BC29="08:00"*1),"11:00"*$B30,IF((BC29*24)-(BB29*24)&gt;6,((((BC29*24)-(BB29*24))-0.25)/24),(BC29-BB29)))))))))</f>
        <v/>
      </c>
      <c r="BC30" s="511"/>
      <c r="BD30" s="510" t="str">
        <f>IF(AND(BD29="",BE29=""),"",IFERROR(MATCH("*"&amp;BD29&amp;"*",Paramètres!$A$2,0)*INDEX(Paramètres!$B$2:$E$2,MATCH(#REF!,Paramètres!$B$1:$E$1,0))*$B30,IFERROR(VLOOKUP(BD29,_T1,2,0)*IF(VLOOKUP(BD29,_T1,3,0),$B30,1),IF(AND(BD29="23:59"*1,BE29="07:59"*1),"08:00"*$B30,IF(AND(BD29="20:00"*1,BE29="05:00"*1),"09:00"*$B30,IF(AND(BD29="21:00"*1,BE29="07:00"*1),"10:00"*$B30,IF(AND(BD29="21:00"*1,BE29="08:00"*1),"11:00"*$B30,IF((BE29*24)-(BD29*24)&gt;6,((((BE29*24)-(BD29*24))-0.25)/24),(BE29-BD29)))))))))</f>
        <v/>
      </c>
      <c r="BE30" s="511"/>
      <c r="BF30" s="510" t="str">
        <f>IF(AND(BF29="",BG29=""),"",IFERROR(MATCH("*"&amp;BF29&amp;"*",Paramètres!$A$2,0)*INDEX(Paramètres!$B$2:$E$2,MATCH(#REF!,Paramètres!$B$1:$E$1,0))*$B30,IFERROR(VLOOKUP(BF29,_T1,2,0)*IF(VLOOKUP(BF29,_T1,3,0),$B30,1),IF(AND(BF29="23:59"*1,BG29="07:59"*1),"08:00"*$B30,IF(AND(BF29="20:00"*1,BG29="05:00"*1),"09:00"*$B30,IF(AND(BF29="21:00"*1,BG29="07:00"*1),"10:00"*$B30,IF(AND(BF29="21:00"*1,BG29="08:00"*1),"11:00"*$B30,IF((BG29*24)-(BF29*24)&gt;6,((((BG29*24)-(BF29*24))-0.25)/24),(BG29-BF29)))))))))</f>
        <v/>
      </c>
      <c r="BG30" s="511"/>
      <c r="BH30" s="510" t="str">
        <f>IF(AND(BH29="",BI29=""),"",IFERROR(MATCH("*"&amp;BH29&amp;"*",Paramètres!$A$2,0)*INDEX(Paramètres!$B$2:$E$2,MATCH(#REF!,Paramètres!$B$1:$E$1,0))*$B30,IFERROR(VLOOKUP(BH29,_T1,2,0)*IF(VLOOKUP(BH29,_T1,3,0),$B30,1),IF(AND(BH29="23:59"*1,BI29="07:59"*1),"08:00"*$B30,IF(AND(BH29="20:00"*1,BI29="05:00"*1),"09:00"*$B30,IF(AND(BH29="21:00"*1,BI29="07:00"*1),"10:00"*$B30,IF(AND(BH29="21:00"*1,BI29="08:00"*1),"11:00"*$B30,IF((BI29*24)-(BH29*24)&gt;6,((((BI29*24)-(BH29*24))-0.25)/24),(BI29-BH29)))))))))</f>
        <v/>
      </c>
      <c r="BI30" s="511"/>
      <c r="BJ30" s="440"/>
      <c r="BK30" s="510" t="str">
        <f>IF(AND(BK29="",BL29=""),"",IFERROR(MATCH("*"&amp;BK29&amp;"*",Paramètres!$A$2,0)*INDEX(Paramètres!$B$2:$E$2,MATCH(#REF!,Paramètres!$B$1:$E$1,0))*$B30,IFERROR(VLOOKUP(BK29,_T1,2,0)*IF(VLOOKUP(BK29,_T1,3,0),$B30,1),IF(AND(BK29="23:59"*1,BL29="07:59"*1),"08:00"*$B30,IF(AND(BK29="20:00"*1,BL29="05:00"*1),"09:00"*$B30,IF(AND(BK29="21:00"*1,BL29="07:00"*1),"10:00"*$B30,IF(AND(BK29="21:00"*1,BL29="08:00"*1),"11:00"*$B30,IF((BL29*24)-(BK29*24)&gt;6,((((BL29*24)-(BK29*24))-0.25)/24),(BL29-BK29)))))))))</f>
        <v/>
      </c>
      <c r="BL30" s="511"/>
      <c r="BM30" s="510" t="str">
        <f>IF(AND(BM29="",BN29=""),"",IFERROR(MATCH("*"&amp;BM29&amp;"*",Paramètres!$A$2,0)*INDEX(Paramètres!$B$2:$E$2,MATCH(#REF!,Paramètres!$B$1:$E$1,0))*$B30,IFERROR(VLOOKUP(BM29,_T1,2,0)*IF(VLOOKUP(BM29,_T1,3,0),$B30,1),IF(AND(BM29="23:59"*1,BN29="07:59"*1),"08:00"*$B30,IF(AND(BM29="20:00"*1,BN29="05:00"*1),"09:00"*$B30,IF(AND(BM29="21:00"*1,BN29="07:00"*1),"10:00"*$B30,IF(AND(BM29="21:00"*1,BN29="08:00"*1),"11:00"*$B30,IF((BN29*24)-(BM29*24)&gt;6,((((BN29*24)-(BM29*24))-0.25)/24),(BN29-BM29)))))))))</f>
        <v/>
      </c>
      <c r="BN30" s="511"/>
      <c r="BO30" s="510" t="str">
        <f>IF(AND(BO29="",BP29=""),"",IFERROR(MATCH("*"&amp;BO29&amp;"*",Paramètres!$A$2,0)*INDEX(Paramètres!$B$2:$E$2,MATCH(#REF!,Paramètres!$B$1:$E$1,0))*$B30,IFERROR(VLOOKUP(BO29,_T1,2,0)*IF(VLOOKUP(BO29,_T1,3,0),$B30,1),IF(AND(BO29="23:59"*1,BP29="07:59"*1),"08:00"*$B30,IF(AND(BO29="20:00"*1,BP29="05:00"*1),"09:00"*$B30,IF(AND(BO29="21:00"*1,BP29="07:00"*1),"10:00"*$B30,IF(AND(BO29="21:00"*1,BP29="08:00"*1),"11:00"*$B30,IF((BP29*24)-(BO29*24)&gt;6,((((BP29*24)-(BO29*24))-0.25)/24),(BP29-BO29)))))))))</f>
        <v/>
      </c>
      <c r="BP30" s="511"/>
      <c r="BQ30" s="510" t="str">
        <f>IF(AND(BQ29="",BR29=""),"",IFERROR(MATCH("*"&amp;BQ29&amp;"*",Paramètres!$A$2,0)*INDEX(Paramètres!$B$2:$E$2,MATCH(#REF!,Paramètres!$B$1:$E$1,0))*$B30,IFERROR(VLOOKUP(BQ29,_T1,2,0)*IF(VLOOKUP(BQ29,_T1,3,0),$B30,1),IF(AND(BQ29="23:59"*1,BR29="07:59"*1),"08:00"*$B30,IF(AND(BQ29="20:00"*1,BR29="05:00"*1),"09:00"*$B30,IF(AND(BQ29="21:00"*1,BR29="07:00"*1),"10:00"*$B30,IF(AND(BQ29="21:00"*1,BR29="08:00"*1),"11:00"*$B30,IF((BR29*24)-(BQ29*24)&gt;6,((((BR29*24)-(BQ29*24))-0.25)/24),(BR29-BQ29)))))))))</f>
        <v/>
      </c>
      <c r="BR30" s="511"/>
      <c r="BS30" s="510" t="str">
        <f>IF(AND(BS29="",BT29=""),"",IFERROR(MATCH("*"&amp;BS29&amp;"*",Paramètres!$A$2,0)*INDEX(Paramètres!$B$2:$E$2,MATCH(#REF!,Paramètres!$B$1:$E$1,0))*$B30,IFERROR(VLOOKUP(BS29,_T1,2,0)*IF(VLOOKUP(BS29,_T1,3,0),$B30,1),IF(AND(BS29="23:59"*1,BT29="07:59"*1),"08:00"*$B30,IF(AND(BS29="20:00"*1,BT29="05:00"*1),"09:00"*$B30,IF(AND(BS29="21:00"*1,BT29="07:00"*1),"10:00"*$B30,IF(AND(BS29="21:00"*1,BT29="08:00"*1),"11:00"*$B30,IF((BT29*24)-(BS29*24)&gt;6,((((BT29*24)-(BS29*24))-0.25)/24),(BT29-BS29)))))))))</f>
        <v/>
      </c>
      <c r="BT30" s="511"/>
      <c r="BU30" s="510" t="str">
        <f>IF(AND(BU29="",BV29=""),"",IFERROR(MATCH("*"&amp;BU29&amp;"*",Paramètres!$A$2,0)*INDEX(Paramètres!$B$2:$E$2,MATCH(#REF!,Paramètres!$B$1:$E$1,0))*$B30,IFERROR(VLOOKUP(BU29,_T1,2,0)*IF(VLOOKUP(BU29,_T1,3,0),$B30,1),IF(AND(BU29="23:59"*1,BV29="07:59"*1),"08:00"*$B30,IF(AND(BU29="20:00"*1,BV29="05:00"*1),"09:00"*$B30,IF(AND(BU29="21:00"*1,BV29="07:00"*1),"10:00"*$B30,IF(AND(BU29="21:00"*1,BV29="08:00"*1),"11:00"*$B30,IF((BV29*24)-(BU29*24)&gt;6,((((BV29*24)-(BU29*24))-0.25)/24),(BV29-BU29)))))))))</f>
        <v/>
      </c>
      <c r="BV30" s="511"/>
      <c r="BW30" s="510" t="str">
        <f>IF(AND(BW29="",BX29=""),"",IFERROR(MATCH("*"&amp;BW29&amp;"*",Paramètres!$A$2,0)*INDEX(Paramètres!$B$2:$E$2,MATCH(#REF!,Paramètres!$B$1:$E$1,0))*$B30,IFERROR(VLOOKUP(BW29,_T1,2,0)*IF(VLOOKUP(BW29,_T1,3,0),$B30,1),IF(AND(BW29="23:59"*1,BX29="07:59"*1),"08:00"*$B30,IF(AND(BW29="20:00"*1,BX29="05:00"*1),"09:00"*$B30,IF(AND(BW29="21:00"*1,BX29="07:00"*1),"10:00"*$B30,IF(AND(BW29="21:00"*1,BX29="08:00"*1),"11:00"*$B30,IF((BX29*24)-(BW29*24)&gt;6,((((BX29*24)-(BW29*24))-0.25)/24),(BX29-BW29)))))))))</f>
        <v/>
      </c>
      <c r="BX30" s="511"/>
      <c r="BY30" s="440"/>
      <c r="BZ30" s="510" t="str">
        <f>IF(AND(BZ29="",CA29=""),"",IFERROR(MATCH("*"&amp;BZ29&amp;"*",Paramètres!$A$2,0)*INDEX(Paramètres!$B$2:$E$2,MATCH(#REF!,Paramètres!$B$1:$E$1,0))*$B30,IFERROR(VLOOKUP(BZ29,_T1,2,0)*IF(VLOOKUP(BZ29,_T1,3,0),$B30,1),IF(AND(BZ29="23:59"*1,CA29="07:59"*1),"08:00"*$B30,IF(AND(BZ29="20:00"*1,CA29="05:00"*1),"09:00"*$B30,IF(AND(BZ29="21:00"*1,CA29="07:00"*1),"10:00"*$B30,IF(AND(BZ29="21:00"*1,CA29="08:00"*1),"11:00"*$B30,IF((CA29*24)-(BZ29*24)&gt;6,((((CA29*24)-(BZ29*24))-0.25)/24),(CA29-BZ29)))))))))</f>
        <v/>
      </c>
      <c r="CA30" s="511"/>
      <c r="CB30" s="510" t="str">
        <f>IF(AND(CB29="",CC29=""),"",IFERROR(MATCH("*"&amp;CB29&amp;"*",Paramètres!$A$2,0)*INDEX(Paramètres!$B$2:$E$2,MATCH(#REF!,Paramètres!$B$1:$E$1,0))*$B30,IFERROR(VLOOKUP(CB29,_T1,2,0)*IF(VLOOKUP(CB29,_T1,3,0),$B30,1),IF(AND(CB29="23:59"*1,CC29="07:59"*1),"08:00"*$B30,IF(AND(CB29="20:00"*1,CC29="05:00"*1),"09:00"*$B30,IF(AND(CB29="21:00"*1,CC29="07:00"*1),"10:00"*$B30,IF(AND(CB29="21:00"*1,CC29="08:00"*1),"11:00"*$B30,IF((CC29*24)-(CB29*24)&gt;6,((((CC29*24)-(CB29*24))-0.25)/24),(CC29-CB29)))))))))</f>
        <v/>
      </c>
      <c r="CC30" s="511"/>
      <c r="CD30" s="510" t="str">
        <f>IF(AND(CD29="",CE29=""),"",IFERROR(MATCH("*"&amp;CD29&amp;"*",Paramètres!$A$2,0)*INDEX(Paramètres!$B$2:$E$2,MATCH(#REF!,Paramètres!$B$1:$E$1,0))*$B30,IFERROR(VLOOKUP(CD29,_T1,2,0)*IF(VLOOKUP(CD29,_T1,3,0),$B30,1),IF(AND(CD29="23:59"*1,CE29="07:59"*1),"08:00"*$B30,IF(AND(CD29="20:00"*1,CE29="05:00"*1),"09:00"*$B30,IF(AND(CD29="21:00"*1,CE29="07:00"*1),"10:00"*$B30,IF(AND(CD29="21:00"*1,CE29="08:00"*1),"11:00"*$B30,IF((CE29*24)-(CD29*24)&gt;6,((((CE29*24)-(CD29*24))-0.25)/24),(CE29-CD29)))))))))</f>
        <v/>
      </c>
      <c r="CE30" s="511"/>
      <c r="CF30" s="510" t="str">
        <f>IF(AND(CF29="",CG29=""),"",IFERROR(MATCH("*"&amp;CF29&amp;"*",Paramètres!$A$2,0)*INDEX(Paramètres!$B$2:$E$2,MATCH(#REF!,Paramètres!$B$1:$E$1,0))*$B30,IFERROR(VLOOKUP(CF29,_T1,2,0)*IF(VLOOKUP(CF29,_T1,3,0),$B30,1),IF(AND(CF29="23:59"*1,CG29="07:59"*1),"08:00"*$B30,IF(AND(CF29="20:00"*1,CG29="05:00"*1),"09:00"*$B30,IF(AND(CF29="21:00"*1,CG29="07:00"*1),"10:00"*$B30,IF(AND(CF29="21:00"*1,CG29="08:00"*1),"11:00"*$B30,IF((CG29*24)-(CF29*24)&gt;6,((((CG29*24)-(CF29*24))-0.25)/24),(CG29-CF29)))))))))</f>
        <v/>
      </c>
      <c r="CG30" s="511"/>
      <c r="CH30" s="510" t="str">
        <f>IF(AND(CH29="",CI29=""),"",IFERROR(MATCH("*"&amp;CH29&amp;"*",Paramètres!$A$2,0)*INDEX(Paramètres!$B$2:$E$2,MATCH(#REF!,Paramètres!$B$1:$E$1,0))*$B30,IFERROR(VLOOKUP(CH29,_T1,2,0)*IF(VLOOKUP(CH29,_T1,3,0),$B30,1),IF(AND(CH29="23:59"*1,CI29="07:59"*1),"08:00"*$B30,IF(AND(CH29="20:00"*1,CI29="05:00"*1),"09:00"*$B30,IF(AND(CH29="21:00"*1,CI29="07:00"*1),"10:00"*$B30,IF(AND(CH29="21:00"*1,CI29="08:00"*1),"11:00"*$B30,IF((CI29*24)-(CH29*24)&gt;6,((((CI29*24)-(CH29*24))-0.25)/24),(CI29-CH29)))))))))</f>
        <v/>
      </c>
      <c r="CI30" s="511"/>
      <c r="CJ30" s="510" t="str">
        <f>IF(AND(CJ29="",CK29=""),"",IFERROR(MATCH("*"&amp;CJ29&amp;"*",Paramètres!$A$2,0)*INDEX(Paramètres!$B$2:$E$2,MATCH(#REF!,Paramètres!$B$1:$E$1,0))*$B30,IFERROR(VLOOKUP(CJ29,_T1,2,0)*IF(VLOOKUP(CJ29,_T1,3,0),$B30,1),IF(AND(CJ29="23:59"*1,CK29="07:59"*1),"08:00"*$B30,IF(AND(CJ29="20:00"*1,CK29="05:00"*1),"09:00"*$B30,IF(AND(CJ29="21:00"*1,CK29="07:00"*1),"10:00"*$B30,IF(AND(CJ29="21:00"*1,CK29="08:00"*1),"11:00"*$B30,IF((CK29*24)-(CJ29*24)&gt;6,((((CK29*24)-(CJ29*24))-0.25)/24),(CK29-CJ29)))))))))</f>
        <v/>
      </c>
      <c r="CK30" s="511"/>
      <c r="CL30" s="510" t="str">
        <f>IF(AND(CL29="",CM29=""),"",IFERROR(MATCH("*"&amp;CL29&amp;"*",Paramètres!$A$2,0)*INDEX(Paramètres!$B$2:$E$2,MATCH(#REF!,Paramètres!$B$1:$E$1,0))*$B30,IFERROR(VLOOKUP(CL29,_T1,2,0)*IF(VLOOKUP(CL29,_T1,3,0),$B30,1),IF(AND(CL29="23:59"*1,CM29="07:59"*1),"08:00"*$B30,IF(AND(CL29="20:00"*1,CM29="05:00"*1),"09:00"*$B30,IF(AND(CL29="21:00"*1,CM29="07:00"*1),"10:00"*$B30,IF(AND(CL29="21:00"*1,CM29="08:00"*1),"11:00"*$B30,IF((CM29*24)-(CL29*24)&gt;6,((((CM29*24)-(CL29*24))-0.25)/24),(CM29-CL29)))))))))</f>
        <v/>
      </c>
      <c r="CM30" s="511"/>
      <c r="CN30" s="440"/>
      <c r="CO30" s="436"/>
      <c r="CP30" s="437"/>
      <c r="CQ30" s="156"/>
      <c r="CR30" s="454"/>
      <c r="CS30"/>
      <c r="CT30"/>
    </row>
    <row r="31" spans="1:98" s="285" customFormat="1" ht="30" customHeight="1">
      <c r="A31" s="281"/>
      <c r="B31" s="291"/>
      <c r="C31" s="282"/>
      <c r="D31" s="283"/>
      <c r="E31" s="337"/>
      <c r="F31" s="338"/>
      <c r="G31" s="282"/>
      <c r="H31" s="283"/>
      <c r="I31" s="337"/>
      <c r="J31" s="338"/>
      <c r="K31" s="282"/>
      <c r="L31" s="283"/>
      <c r="M31" s="352"/>
      <c r="N31" s="353"/>
      <c r="O31" s="352"/>
      <c r="P31" s="354"/>
      <c r="Q31" s="443">
        <f>SUM(C32:P32)</f>
        <v>0</v>
      </c>
      <c r="R31" s="282"/>
      <c r="S31" s="283"/>
      <c r="T31" s="337"/>
      <c r="U31" s="338"/>
      <c r="V31" s="282"/>
      <c r="W31" s="283"/>
      <c r="X31" s="337"/>
      <c r="Y31" s="338"/>
      <c r="Z31" s="282"/>
      <c r="AA31" s="283"/>
      <c r="AB31" s="352"/>
      <c r="AC31" s="353"/>
      <c r="AD31" s="352"/>
      <c r="AE31" s="354"/>
      <c r="AF31" s="443">
        <f>SUM(R32:AE32)</f>
        <v>0</v>
      </c>
      <c r="AG31" s="282"/>
      <c r="AH31" s="283"/>
      <c r="AI31" s="337"/>
      <c r="AJ31" s="338"/>
      <c r="AK31" s="282"/>
      <c r="AL31" s="283"/>
      <c r="AM31" s="337"/>
      <c r="AN31" s="338"/>
      <c r="AO31" s="282"/>
      <c r="AP31" s="283"/>
      <c r="AQ31" s="352"/>
      <c r="AR31" s="353"/>
      <c r="AS31" s="352"/>
      <c r="AT31" s="354"/>
      <c r="AU31" s="443">
        <f>SUM(AG32:AT32)</f>
        <v>0</v>
      </c>
      <c r="AV31" s="282"/>
      <c r="AW31" s="283"/>
      <c r="AX31" s="337"/>
      <c r="AY31" s="338"/>
      <c r="AZ31" s="282"/>
      <c r="BA31" s="283"/>
      <c r="BB31" s="337"/>
      <c r="BC31" s="338"/>
      <c r="BD31" s="282"/>
      <c r="BE31" s="283"/>
      <c r="BF31" s="352"/>
      <c r="BG31" s="353"/>
      <c r="BH31" s="352"/>
      <c r="BI31" s="354"/>
      <c r="BJ31" s="438">
        <f t="shared" ref="BJ31" si="9">SUM(AV32:BI32)</f>
        <v>0</v>
      </c>
      <c r="BK31" s="282"/>
      <c r="BL31" s="283"/>
      <c r="BM31" s="337"/>
      <c r="BN31" s="338"/>
      <c r="BO31" s="282"/>
      <c r="BP31" s="283"/>
      <c r="BQ31" s="337"/>
      <c r="BR31" s="338"/>
      <c r="BS31" s="282"/>
      <c r="BT31" s="283"/>
      <c r="BU31" s="352"/>
      <c r="BV31" s="353"/>
      <c r="BW31" s="352"/>
      <c r="BX31" s="354"/>
      <c r="BY31" s="438">
        <f t="shared" ref="BY31" si="10">SUM(BK32:BX32)</f>
        <v>0</v>
      </c>
      <c r="BZ31" s="282"/>
      <c r="CA31" s="283"/>
      <c r="CB31" s="337"/>
      <c r="CC31" s="338"/>
      <c r="CD31" s="282"/>
      <c r="CE31" s="283"/>
      <c r="CF31" s="337"/>
      <c r="CG31" s="338"/>
      <c r="CH31" s="282"/>
      <c r="CI31" s="283"/>
      <c r="CJ31" s="352"/>
      <c r="CK31" s="353"/>
      <c r="CL31" s="352"/>
      <c r="CM31" s="354"/>
      <c r="CN31" s="438">
        <f t="shared" ref="CN31" si="11">SUM(BZ32:CM32)</f>
        <v>0</v>
      </c>
      <c r="CO31" s="432">
        <f>SUM(Q31,AF32,AU32,BY32,CN32,BJ32)</f>
        <v>0</v>
      </c>
      <c r="CP31" s="433"/>
      <c r="CQ31" s="284"/>
      <c r="CR31" s="453">
        <f>$CO$2-CO31</f>
        <v>6.9666666666666659</v>
      </c>
    </row>
    <row r="32" spans="1:98" ht="20" customHeight="1">
      <c r="A32" s="239"/>
      <c r="B32" s="296">
        <v>1</v>
      </c>
      <c r="C32" s="510" t="str">
        <f>IF(AND(C31="",D31=""),"",IFERROR(MATCH("*"&amp;C31&amp;"*",Paramètres!$A$2,0)*INDEX(Paramètres!$B$2:$E$2,MATCH(#REF!,Paramètres!$B$1:$E$1,0))*$B32,IFERROR(VLOOKUP(C31,_T1,2,0)*IF(VLOOKUP(C31,_T1,3,0),$B32,1),IF(AND(C31="23:59"*1,D31="07:59"*1),"08:00"*$B32,IF(AND(C31="20:00"*1,D31="05:00"*1),"09:00"*$B32,IF(AND(C31="21:00"*1,D31="07:00"*1),"10:00"*$B32,IF(AND(C31="21:00"*1,D31="08:00"*1),"11:00"*$B32,IF((D31*24)-(C31*24)&gt;6,((((D31*24)-(C31*24))-0.25)/24),(D31-C31)))))))))</f>
        <v/>
      </c>
      <c r="D32" s="511"/>
      <c r="E32" s="510" t="str">
        <f>IF(AND(E31="",F31=""),"",IFERROR(MATCH("*"&amp;E31&amp;"*",Paramètres!$A$2,0)*INDEX(Paramètres!$B$2:$E$2,MATCH(#REF!,Paramètres!$B$1:$E$1,0))*$B32,IFERROR(VLOOKUP(E31,_T1,2,0)*IF(VLOOKUP(E31,_T1,3,0),$B32,1),IF(AND(E31="23:59"*1,F31="07:59"*1),"08:00"*$B32,IF(AND(E31="20:00"*1,F31="05:00"*1),"09:00"*$B32,IF(AND(E31="21:00"*1,F31="07:00"*1),"10:00"*$B32,IF(AND(E31="21:00"*1,F31="08:00"*1),"11:00"*$B32,IF((F31*24)-(E31*24)&gt;6,((((F31*24)-(E31*24))-0.25)/24),(F31-E31)))))))))</f>
        <v/>
      </c>
      <c r="F32" s="511"/>
      <c r="G32" s="510" t="str">
        <f>IF(AND(G31="",H31=""),"",IFERROR(MATCH("*"&amp;G31&amp;"*",Paramètres!$A$2,0)*INDEX(Paramètres!$B$2:$E$2,MATCH(#REF!,Paramètres!$B$1:$E$1,0))*$B32,IFERROR(VLOOKUP(G31,_T1,2,0)*IF(VLOOKUP(G31,_T1,3,0),$B32,1),IF(AND(G31="23:59"*1,H31="07:59"*1),"08:00"*$B32,IF(AND(G31="20:00"*1,H31="05:00"*1),"09:00"*$B32,IF(AND(G31="21:00"*1,H31="07:00"*1),"10:00"*$B32,IF(AND(G31="21:00"*1,H31="08:00"*1),"11:00"*$B32,IF((H31*24)-(G31*24)&gt;6,((((H31*24)-(G31*24))-0.25)/24),(H31-G31)))))))))</f>
        <v/>
      </c>
      <c r="H32" s="511"/>
      <c r="I32" s="510" t="str">
        <f>IF(AND(I31="",J31=""),"",IFERROR(MATCH("*"&amp;I31&amp;"*",Paramètres!$A$2,0)*INDEX(Paramètres!$B$2:$E$2,MATCH(#REF!,Paramètres!$B$1:$E$1,0))*$B32,IFERROR(VLOOKUP(I31,_T1,2,0)*IF(VLOOKUP(I31,_T1,3,0),$B32,1),IF(AND(I31="23:59"*1,J31="07:59"*1),"08:00"*$B32,IF(AND(I31="20:00"*1,J31="05:00"*1),"09:00"*$B32,IF(AND(I31="21:00"*1,J31="07:00"*1),"10:00"*$B32,IF(AND(I31="21:00"*1,J31="08:00"*1),"11:00"*$B32,IF((J31*24)-(I31*24)&gt;6,((((J31*24)-(I31*24))-0.25)/24),(J31-I31)))))))))</f>
        <v/>
      </c>
      <c r="J32" s="511"/>
      <c r="K32" s="510" t="str">
        <f>IF(AND(K31="",L31=""),"",IFERROR(MATCH("*"&amp;K31&amp;"*",Paramètres!$A$2,0)*INDEX(Paramètres!$B$2:$E$2,MATCH(#REF!,Paramètres!$B$1:$E$1,0))*$B32,IFERROR(VLOOKUP(K31,_T1,2,0)*IF(VLOOKUP(K31,_T1,3,0),$B32,1),IF(AND(K31="23:59"*1,L31="07:59"*1),"08:00"*$B32,IF(AND(K31="20:00"*1,L31="05:00"*1),"09:00"*$B32,IF(AND(K31="21:00"*1,L31="07:00"*1),"10:00"*$B32,IF(AND(K31="21:00"*1,L31="08:00"*1),"11:00"*$B32,IF((L31*24)-(K31*24)&gt;6,((((L31*24)-(K31*24))-0.25)/24),(L31-K31)))))))))</f>
        <v/>
      </c>
      <c r="L32" s="511"/>
      <c r="M32" s="510" t="str">
        <f>IF(AND(M31="",N31=""),"",IFERROR(MATCH("*"&amp;M31&amp;"*",Paramètres!$A$2,0)*INDEX(Paramètres!$B$2:$E$2,MATCH(#REF!,Paramètres!$B$1:$E$1,0))*$B32,IFERROR(VLOOKUP(M31,_T1,2,0)*IF(VLOOKUP(M31,_T1,3,0),$B32,1),IF(AND(M31="23:59"*1,N31="07:59"*1),"08:00"*$B32,IF(AND(M31="20:00"*1,N31="05:00"*1),"09:00"*$B32,IF(AND(M31="21:00"*1,N31="07:00"*1),"10:00"*$B32,IF(AND(M31="21:00"*1,N31="08:00"*1),"11:00"*$B32,IF((N31*24)-(M31*24)&gt;6,((((N31*24)-(M31*24))-0.25)/24),(N31-M31)))))))))</f>
        <v/>
      </c>
      <c r="N32" s="511"/>
      <c r="O32" s="510" t="str">
        <f>IF(AND(O31="",P31=""),"",IFERROR(MATCH("*"&amp;O31&amp;"*",Paramètres!$A$2,0)*INDEX(Paramètres!$B$2:$E$2,MATCH(#REF!,Paramètres!$B$1:$E$1,0))*$B32,IFERROR(VLOOKUP(O31,_T1,2,0)*IF(VLOOKUP(O31,_T1,3,0),$B32,1),IF(AND(O31="23:59"*1,P31="07:59"*1),"08:00"*$B32,IF(AND(O31="20:00"*1,P31="05:00"*1),"09:00"*$B32,IF(AND(O31="21:00"*1,P31="07:00"*1),"10:00"*$B32,IF(AND(O31="21:00"*1,P31="08:00"*1),"11:00"*$B32,IF((P31*24)-(O31*24)&gt;6,((((P31*24)-(O31*24))-0.25)/24),(P31-O31)))))))))</f>
        <v/>
      </c>
      <c r="P32" s="511"/>
      <c r="Q32" s="444"/>
      <c r="R32" s="510" t="str">
        <f>IF(AND(R31="",S31=""),"",IFERROR(MATCH("*"&amp;R31&amp;"*",Paramètres!$A$2,0)*INDEX(Paramètres!$B$2:$E$2,MATCH(#REF!,Paramètres!$B$1:$E$1,0))*$B32,IFERROR(VLOOKUP(R31,_T1,2,0)*IF(VLOOKUP(R31,_T1,3,0),$B32,1),IF(AND(R31="23:59"*1,S31="07:59"*1),"08:00"*$B32,IF(AND(R31="20:00"*1,S31="05:00"*1),"09:00"*$B32,IF(AND(R31="21:00"*1,S31="07:00"*1),"10:00"*$B32,IF(AND(R31="21:00"*1,S31="08:00"*1),"11:00"*$B32,IF((S31*24)-(R31*24)&gt;6,((((S31*24)-(R31*24))-0.25)/24),(S31-R31)))))))))</f>
        <v/>
      </c>
      <c r="S32" s="511"/>
      <c r="T32" s="510" t="str">
        <f>IF(AND(T31="",U31=""),"",IFERROR(MATCH("*"&amp;T31&amp;"*",Paramètres!$A$2,0)*INDEX(Paramètres!$B$2:$E$2,MATCH(#REF!,Paramètres!$B$1:$E$1,0))*$B32,IFERROR(VLOOKUP(T31,_T1,2,0)*IF(VLOOKUP(T31,_T1,3,0),$B32,1),IF(AND(T31="23:59"*1,U31="07:59"*1),"08:00"*$B32,IF(AND(T31="20:00"*1,U31="05:00"*1),"09:00"*$B32,IF(AND(T31="21:00"*1,U31="07:00"*1),"10:00"*$B32,IF(AND(T31="21:00"*1,U31="08:00"*1),"11:00"*$B32,IF((U31*24)-(T31*24)&gt;6,((((U31*24)-(T31*24))-0.25)/24),(U31-T31)))))))))</f>
        <v/>
      </c>
      <c r="U32" s="511"/>
      <c r="V32" s="510" t="str">
        <f>IF(AND(V31="",W31=""),"",IFERROR(MATCH("*"&amp;V31&amp;"*",Paramètres!$A$2,0)*INDEX(Paramètres!$B$2:$E$2,MATCH(#REF!,Paramètres!$B$1:$E$1,0))*$B32,IFERROR(VLOOKUP(V31,_T1,2,0)*IF(VLOOKUP(V31,_T1,3,0),$B32,1),IF(AND(V31="23:59"*1,W31="07:59"*1),"08:00"*$B32,IF(AND(V31="20:00"*1,W31="05:00"*1),"09:00"*$B32,IF(AND(V31="21:00"*1,W31="07:00"*1),"10:00"*$B32,IF(AND(V31="21:00"*1,W31="08:00"*1),"11:00"*$B32,IF((W31*24)-(V31*24)&gt;6,((((W31*24)-(V31*24))-0.25)/24),(W31-V31)))))))))</f>
        <v/>
      </c>
      <c r="W32" s="511"/>
      <c r="X32" s="510" t="str">
        <f>IF(AND(X31="",Y31=""),"",IFERROR(MATCH("*"&amp;X31&amp;"*",Paramètres!$A$2,0)*INDEX(Paramètres!$B$2:$E$2,MATCH(#REF!,Paramètres!$B$1:$E$1,0))*$B32,IFERROR(VLOOKUP(X31,_T1,2,0)*IF(VLOOKUP(X31,_T1,3,0),$B32,1),IF(AND(X31="23:59"*1,Y31="07:59"*1),"08:00"*$B32,IF(AND(X31="20:00"*1,Y31="05:00"*1),"09:00"*$B32,IF(AND(X31="21:00"*1,Y31="07:00"*1),"10:00"*$B32,IF(AND(X31="21:00"*1,Y31="08:00"*1),"11:00"*$B32,IF((Y31*24)-(X31*24)&gt;6,((((Y31*24)-(X31*24))-0.25)/24),(Y31-X31)))))))))</f>
        <v/>
      </c>
      <c r="Y32" s="511"/>
      <c r="Z32" s="510" t="str">
        <f>IF(AND(Z31="",AA31=""),"",IFERROR(MATCH("*"&amp;Z31&amp;"*",Paramètres!$A$2,0)*INDEX(Paramètres!$B$2:$E$2,MATCH(#REF!,Paramètres!$B$1:$E$1,0))*$B32,IFERROR(VLOOKUP(Z31,_T1,2,0)*IF(VLOOKUP(Z31,_T1,3,0),$B32,1),IF(AND(Z31="23:59"*1,AA31="07:59"*1),"08:00"*$B32,IF(AND(Z31="20:00"*1,AA31="05:00"*1),"09:00"*$B32,IF(AND(Z31="21:00"*1,AA31="07:00"*1),"10:00"*$B32,IF(AND(Z31="21:00"*1,AA31="08:00"*1),"11:00"*$B32,IF((AA31*24)-(Z31*24)&gt;6,((((AA31*24)-(Z31*24))-0.25)/24),(AA31-Z31)))))))))</f>
        <v/>
      </c>
      <c r="AA32" s="511"/>
      <c r="AB32" s="510" t="str">
        <f>IF(AND(AB31="",AC31=""),"",IFERROR(MATCH("*"&amp;AB31&amp;"*",Paramètres!$A$2,0)*INDEX(Paramètres!$B$2:$E$2,MATCH(#REF!,Paramètres!$B$1:$E$1,0))*$B32,IFERROR(VLOOKUP(AB31,_T1,2,0)*IF(VLOOKUP(AB31,_T1,3,0),$B32,1),IF(AND(AB31="23:59"*1,AC31="07:59"*1),"08:00"*$B32,IF(AND(AB31="20:00"*1,AC31="05:00"*1),"09:00"*$B32,IF(AND(AB31="21:00"*1,AC31="07:00"*1),"10:00"*$B32,IF(AND(AB31="21:00"*1,AC31="08:00"*1),"11:00"*$B32,IF((AC31*24)-(AB31*24)&gt;6,((((AC31*24)-(AB31*24))-0.25)/24),(AC31-AB31)))))))))</f>
        <v/>
      </c>
      <c r="AC32" s="511"/>
      <c r="AD32" s="510" t="str">
        <f>IF(AND(AD31="",AE31=""),"",IFERROR(MATCH("*"&amp;AD31&amp;"*",Paramètres!$A$2,0)*INDEX(Paramètres!$B$2:$E$2,MATCH(#REF!,Paramètres!$B$1:$E$1,0))*$B32,IFERROR(VLOOKUP(AD31,_T1,2,0)*IF(VLOOKUP(AD31,_T1,3,0),$B32,1),IF(AND(AD31="23:59"*1,AE31="07:59"*1),"08:00"*$B32,IF(AND(AD31="20:00"*1,AE31="05:00"*1),"09:00"*$B32,IF(AND(AD31="21:00"*1,AE31="07:00"*1),"10:00"*$B32,IF(AND(AD31="21:00"*1,AE31="08:00"*1),"11:00"*$B32,IF((AE31*24)-(AD31*24)&gt;6,((((AE31*24)-(AD31*24))-0.25)/24),(AE31-AD31)))))))))</f>
        <v/>
      </c>
      <c r="AE32" s="511"/>
      <c r="AF32" s="444"/>
      <c r="AG32" s="510" t="str">
        <f>IF(AND(AG31="",AH31=""),"",IFERROR(MATCH("*"&amp;AG31&amp;"*",Paramètres!$A$2,0)*INDEX(Paramètres!$B$2:$E$2,MATCH(#REF!,Paramètres!$B$1:$E$1,0))*$B32,IFERROR(VLOOKUP(AG31,_T1,2,0)*IF(VLOOKUP(AG31,_T1,3,0),$B32,1),IF(AND(AG31="23:59"*1,AH31="07:59"*1),"08:00"*$B32,IF(AND(AG31="20:00"*1,AH31="05:00"*1),"09:00"*$B32,IF(AND(AG31="21:00"*1,AH31="07:00"*1),"10:00"*$B32,IF(AND(AG31="21:00"*1,AH31="08:00"*1),"11:00"*$B32,IF((AH31*24)-(AG31*24)&gt;6,((((AH31*24)-(AG31*24))-0.25)/24),(AH31-AG31)))))))))</f>
        <v/>
      </c>
      <c r="AH32" s="511"/>
      <c r="AI32" s="510" t="str">
        <f>IF(AND(AI31="",AJ31=""),"",IFERROR(MATCH("*"&amp;AI31&amp;"*",Paramètres!$A$2,0)*INDEX(Paramètres!$B$2:$E$2,MATCH(#REF!,Paramètres!$B$1:$E$1,0))*$B32,IFERROR(VLOOKUP(AI31,_T1,2,0)*IF(VLOOKUP(AI31,_T1,3,0),$B32,1),IF(AND(AI31="23:59"*1,AJ31="07:59"*1),"08:00"*$B32,IF(AND(AI31="20:00"*1,AJ31="05:00"*1),"09:00"*$B32,IF(AND(AI31="21:00"*1,AJ31="07:00"*1),"10:00"*$B32,IF(AND(AI31="21:00"*1,AJ31="08:00"*1),"11:00"*$B32,IF((AJ31*24)-(AI31*24)&gt;6,((((AJ31*24)-(AI31*24))-0.25)/24),(AJ31-AI31)))))))))</f>
        <v/>
      </c>
      <c r="AJ32" s="511"/>
      <c r="AK32" s="510" t="str">
        <f>IF(AND(AK31="",AL31=""),"",IFERROR(MATCH("*"&amp;AK31&amp;"*",Paramètres!$A$2,0)*INDEX(Paramètres!$B$2:$E$2,MATCH(#REF!,Paramètres!$B$1:$E$1,0))*$B32,IFERROR(VLOOKUP(AK31,_T1,2,0)*IF(VLOOKUP(AK31,_T1,3,0),$B32,1),IF(AND(AK31="23:59"*1,AL31="07:59"*1),"08:00"*$B32,IF(AND(AK31="20:00"*1,AL31="05:00"*1),"09:00"*$B32,IF(AND(AK31="21:00"*1,AL31="07:00"*1),"10:00"*$B32,IF(AND(AK31="21:00"*1,AL31="08:00"*1),"11:00"*$B32,IF((AL31*24)-(AK31*24)&gt;6,((((AL31*24)-(AK31*24))-0.25)/24),(AL31-AK31)))))))))</f>
        <v/>
      </c>
      <c r="AL32" s="511"/>
      <c r="AM32" s="510" t="str">
        <f>IF(AND(AM31="",AN31=""),"",IFERROR(MATCH("*"&amp;AM31&amp;"*",Paramètres!$A$2,0)*INDEX(Paramètres!$B$2:$E$2,MATCH(#REF!,Paramètres!$B$1:$E$1,0))*$B32,IFERROR(VLOOKUP(AM31,_T1,2,0)*IF(VLOOKUP(AM31,_T1,3,0),$B32,1),IF(AND(AM31="23:59"*1,AN31="07:59"*1),"08:00"*$B32,IF(AND(AM31="20:00"*1,AN31="05:00"*1),"09:00"*$B32,IF(AND(AM31="21:00"*1,AN31="07:00"*1),"10:00"*$B32,IF(AND(AM31="21:00"*1,AN31="08:00"*1),"11:00"*$B32,IF((AN31*24)-(AM31*24)&gt;6,((((AN31*24)-(AM31*24))-0.25)/24),(AN31-AM31)))))))))</f>
        <v/>
      </c>
      <c r="AN32" s="511"/>
      <c r="AO32" s="510" t="str">
        <f>IF(AND(AO31="",AP31=""),"",IFERROR(MATCH("*"&amp;AO31&amp;"*",Paramètres!$A$2,0)*INDEX(Paramètres!$B$2:$E$2,MATCH(#REF!,Paramètres!$B$1:$E$1,0))*$B32,IFERROR(VLOOKUP(AO31,_T1,2,0)*IF(VLOOKUP(AO31,_T1,3,0),$B32,1),IF(AND(AO31="23:59"*1,AP31="07:59"*1),"08:00"*$B32,IF(AND(AO31="20:00"*1,AP31="05:00"*1),"09:00"*$B32,IF(AND(AO31="21:00"*1,AP31="07:00"*1),"10:00"*$B32,IF(AND(AO31="21:00"*1,AP31="08:00"*1),"11:00"*$B32,IF((AP31*24)-(AO31*24)&gt;6,((((AP31*24)-(AO31*24))-0.25)/24),(AP31-AO31)))))))))</f>
        <v/>
      </c>
      <c r="AP32" s="511"/>
      <c r="AQ32" s="510" t="str">
        <f>IF(AND(AQ31="",AR31=""),"",IFERROR(MATCH("*"&amp;AQ31&amp;"*",Paramètres!$A$2,0)*INDEX(Paramètres!$B$2:$E$2,MATCH(#REF!,Paramètres!$B$1:$E$1,0))*$B32,IFERROR(VLOOKUP(AQ31,_T1,2,0)*IF(VLOOKUP(AQ31,_T1,3,0),$B32,1),IF(AND(AQ31="23:59"*1,AR31="07:59"*1),"08:00"*$B32,IF(AND(AQ31="20:00"*1,AR31="05:00"*1),"09:00"*$B32,IF(AND(AQ31="21:00"*1,AR31="07:00"*1),"10:00"*$B32,IF(AND(AQ31="21:00"*1,AR31="08:00"*1),"11:00"*$B32,IF((AR31*24)-(AQ31*24)&gt;6,((((AR31*24)-(AQ31*24))-0.25)/24),(AR31-AQ31)))))))))</f>
        <v/>
      </c>
      <c r="AR32" s="511"/>
      <c r="AS32" s="510" t="str">
        <f>IF(AND(AS31="",AT31=""),"",IFERROR(MATCH("*"&amp;AS31&amp;"*",Paramètres!$A$2,0)*INDEX(Paramètres!$B$2:$E$2,MATCH(#REF!,Paramètres!$B$1:$E$1,0))*$B32,IFERROR(VLOOKUP(AS31,_T1,2,0)*IF(VLOOKUP(AS31,_T1,3,0),$B32,1),IF(AND(AS31="23:59"*1,AT31="07:59"*1),"08:00"*$B32,IF(AND(AS31="20:00"*1,AT31="05:00"*1),"09:00"*$B32,IF(AND(AS31="21:00"*1,AT31="07:00"*1),"10:00"*$B32,IF(AND(AS31="21:00"*1,AT31="08:00"*1),"11:00"*$B32,IF((AT31*24)-(AS31*24)&gt;6,((((AT31*24)-(AS31*24))-0.25)/24),(AT31-AS31)))))))))</f>
        <v/>
      </c>
      <c r="AT32" s="511"/>
      <c r="AU32" s="444"/>
      <c r="AV32" s="510" t="str">
        <f>IF(AND(AV31="",AW31=""),"",IFERROR(MATCH("*"&amp;AV31&amp;"*",Paramètres!$A$2,0)*INDEX(Paramètres!$B$2:$E$2,MATCH(#REF!,Paramètres!$B$1:$E$1,0))*$B32,IFERROR(VLOOKUP(AV31,_T1,2,0)*IF(VLOOKUP(AV31,_T1,3,0),$B32,1),IF(AND(AV31="23:59"*1,AW31="07:59"*1),"08:00"*$B32,IF(AND(AV31="20:00"*1,AW31="05:00"*1),"09:00"*$B32,IF(AND(AV31="21:00"*1,AW31="07:00"*1),"10:00"*$B32,IF(AND(AV31="21:00"*1,AW31="08:00"*1),"11:00"*$B32,IF((AW31*24)-(AV31*24)&gt;6,((((AW31*24)-(AV31*24))-0.25)/24),(AW31-AV31)))))))))</f>
        <v/>
      </c>
      <c r="AW32" s="511"/>
      <c r="AX32" s="510" t="str">
        <f>IF(AND(AX31="",AY31=""),"",IFERROR(MATCH("*"&amp;AX31&amp;"*",Paramètres!$A$2,0)*INDEX(Paramètres!$B$2:$E$2,MATCH(#REF!,Paramètres!$B$1:$E$1,0))*$B32,IFERROR(VLOOKUP(AX31,_T1,2,0)*IF(VLOOKUP(AX31,_T1,3,0),$B32,1),IF(AND(AX31="23:59"*1,AY31="07:59"*1),"08:00"*$B32,IF(AND(AX31="20:00"*1,AY31="05:00"*1),"09:00"*$B32,IF(AND(AX31="21:00"*1,AY31="07:00"*1),"10:00"*$B32,IF(AND(AX31="21:00"*1,AY31="08:00"*1),"11:00"*$B32,IF((AY31*24)-(AX31*24)&gt;6,((((AY31*24)-(AX31*24))-0.25)/24),(AY31-AX31)))))))))</f>
        <v/>
      </c>
      <c r="AY32" s="511"/>
      <c r="AZ32" s="510" t="str">
        <f>IF(AND(AZ31="",BA31=""),"",IFERROR(MATCH("*"&amp;AZ31&amp;"*",Paramètres!$A$2,0)*INDEX(Paramètres!$B$2:$E$2,MATCH(#REF!,Paramètres!$B$1:$E$1,0))*$B32,IFERROR(VLOOKUP(AZ31,_T1,2,0)*IF(VLOOKUP(AZ31,_T1,3,0),$B32,1),IF(AND(AZ31="23:59"*1,BA31="07:59"*1),"08:00"*$B32,IF(AND(AZ31="20:00"*1,BA31="05:00"*1),"09:00"*$B32,IF(AND(AZ31="21:00"*1,BA31="07:00"*1),"10:00"*$B32,IF(AND(AZ31="21:00"*1,BA31="08:00"*1),"11:00"*$B32,IF((BA31*24)-(AZ31*24)&gt;6,((((BA31*24)-(AZ31*24))-0.25)/24),(BA31-AZ31)))))))))</f>
        <v/>
      </c>
      <c r="BA32" s="511"/>
      <c r="BB32" s="510" t="str">
        <f>IF(AND(BB31="",BC31=""),"",IFERROR(MATCH("*"&amp;BB31&amp;"*",Paramètres!$A$2,0)*INDEX(Paramètres!$B$2:$E$2,MATCH(#REF!,Paramètres!$B$1:$E$1,0))*$B32,IFERROR(VLOOKUP(BB31,_T1,2,0)*IF(VLOOKUP(BB31,_T1,3,0),$B32,1),IF(AND(BB31="23:59"*1,BC31="07:59"*1),"08:00"*$B32,IF(AND(BB31="20:00"*1,BC31="05:00"*1),"09:00"*$B32,IF(AND(BB31="21:00"*1,BC31="07:00"*1),"10:00"*$B32,IF(AND(BB31="21:00"*1,BC31="08:00"*1),"11:00"*$B32,IF((BC31*24)-(BB31*24)&gt;6,((((BC31*24)-(BB31*24))-0.25)/24),(BC31-BB31)))))))))</f>
        <v/>
      </c>
      <c r="BC32" s="511"/>
      <c r="BD32" s="510" t="str">
        <f>IF(AND(BD31="",BE31=""),"",IFERROR(MATCH("*"&amp;BD31&amp;"*",Paramètres!$A$2,0)*INDEX(Paramètres!$B$2:$E$2,MATCH(#REF!,Paramètres!$B$1:$E$1,0))*$B32,IFERROR(VLOOKUP(BD31,_T1,2,0)*IF(VLOOKUP(BD31,_T1,3,0),$B32,1),IF(AND(BD31="23:59"*1,BE31="07:59"*1),"08:00"*$B32,IF(AND(BD31="20:00"*1,BE31="05:00"*1),"09:00"*$B32,IF(AND(BD31="21:00"*1,BE31="07:00"*1),"10:00"*$B32,IF(AND(BD31="21:00"*1,BE31="08:00"*1),"11:00"*$B32,IF((BE31*24)-(BD31*24)&gt;6,((((BE31*24)-(BD31*24))-0.25)/24),(BE31-BD31)))))))))</f>
        <v/>
      </c>
      <c r="BE32" s="511"/>
      <c r="BF32" s="510" t="str">
        <f>IF(AND(BF31="",BG31=""),"",IFERROR(MATCH("*"&amp;BF31&amp;"*",Paramètres!$A$2,0)*INDEX(Paramètres!$B$2:$E$2,MATCH(#REF!,Paramètres!$B$1:$E$1,0))*$B32,IFERROR(VLOOKUP(BF31,_T1,2,0)*IF(VLOOKUP(BF31,_T1,3,0),$B32,1),IF(AND(BF31="23:59"*1,BG31="07:59"*1),"08:00"*$B32,IF(AND(BF31="20:00"*1,BG31="05:00"*1),"09:00"*$B32,IF(AND(BF31="21:00"*1,BG31="07:00"*1),"10:00"*$B32,IF(AND(BF31="21:00"*1,BG31="08:00"*1),"11:00"*$B32,IF((BG31*24)-(BF31*24)&gt;6,((((BG31*24)-(BF31*24))-0.25)/24),(BG31-BF31)))))))))</f>
        <v/>
      </c>
      <c r="BG32" s="511"/>
      <c r="BH32" s="510" t="str">
        <f>IF(AND(BH31="",BI31=""),"",IFERROR(MATCH("*"&amp;BH31&amp;"*",Paramètres!$A$2,0)*INDEX(Paramètres!$B$2:$E$2,MATCH(#REF!,Paramètres!$B$1:$E$1,0))*$B32,IFERROR(VLOOKUP(BH31,_T1,2,0)*IF(VLOOKUP(BH31,_T1,3,0),$B32,1),IF(AND(BH31="23:59"*1,BI31="07:59"*1),"08:00"*$B32,IF(AND(BH31="20:00"*1,BI31="05:00"*1),"09:00"*$B32,IF(AND(BH31="21:00"*1,BI31="07:00"*1),"10:00"*$B32,IF(AND(BH31="21:00"*1,BI31="08:00"*1),"11:00"*$B32,IF((BI31*24)-(BH31*24)&gt;6,((((BI31*24)-(BH31*24))-0.25)/24),(BI31-BH31)))))))))</f>
        <v/>
      </c>
      <c r="BI32" s="511"/>
      <c r="BJ32" s="440"/>
      <c r="BK32" s="510" t="str">
        <f>IF(AND(BK31="",BL31=""),"",IFERROR(MATCH("*"&amp;BK31&amp;"*",Paramètres!$A$2,0)*INDEX(Paramètres!$B$2:$E$2,MATCH(#REF!,Paramètres!$B$1:$E$1,0))*$B32,IFERROR(VLOOKUP(BK31,_T1,2,0)*IF(VLOOKUP(BK31,_T1,3,0),$B32,1),IF(AND(BK31="23:59"*1,BL31="07:59"*1),"08:00"*$B32,IF(AND(BK31="20:00"*1,BL31="05:00"*1),"09:00"*$B32,IF(AND(BK31="21:00"*1,BL31="07:00"*1),"10:00"*$B32,IF(AND(BK31="21:00"*1,BL31="08:00"*1),"11:00"*$B32,IF((BL31*24)-(BK31*24)&gt;6,((((BL31*24)-(BK31*24))-0.25)/24),(BL31-BK31)))))))))</f>
        <v/>
      </c>
      <c r="BL32" s="511"/>
      <c r="BM32" s="510" t="str">
        <f>IF(AND(BM31="",BN31=""),"",IFERROR(MATCH("*"&amp;BM31&amp;"*",Paramètres!$A$2,0)*INDEX(Paramètres!$B$2:$E$2,MATCH(#REF!,Paramètres!$B$1:$E$1,0))*$B32,IFERROR(VLOOKUP(BM31,_T1,2,0)*IF(VLOOKUP(BM31,_T1,3,0),$B32,1),IF(AND(BM31="23:59"*1,BN31="07:59"*1),"08:00"*$B32,IF(AND(BM31="20:00"*1,BN31="05:00"*1),"09:00"*$B32,IF(AND(BM31="21:00"*1,BN31="07:00"*1),"10:00"*$B32,IF(AND(BM31="21:00"*1,BN31="08:00"*1),"11:00"*$B32,IF((BN31*24)-(BM31*24)&gt;6,((((BN31*24)-(BM31*24))-0.25)/24),(BN31-BM31)))))))))</f>
        <v/>
      </c>
      <c r="BN32" s="511"/>
      <c r="BO32" s="510" t="str">
        <f>IF(AND(BO31="",BP31=""),"",IFERROR(MATCH("*"&amp;BO31&amp;"*",Paramètres!$A$2,0)*INDEX(Paramètres!$B$2:$E$2,MATCH(#REF!,Paramètres!$B$1:$E$1,0))*$B32,IFERROR(VLOOKUP(BO31,_T1,2,0)*IF(VLOOKUP(BO31,_T1,3,0),$B32,1),IF(AND(BO31="23:59"*1,BP31="07:59"*1),"08:00"*$B32,IF(AND(BO31="20:00"*1,BP31="05:00"*1),"09:00"*$B32,IF(AND(BO31="21:00"*1,BP31="07:00"*1),"10:00"*$B32,IF(AND(BO31="21:00"*1,BP31="08:00"*1),"11:00"*$B32,IF((BP31*24)-(BO31*24)&gt;6,((((BP31*24)-(BO31*24))-0.25)/24),(BP31-BO31)))))))))</f>
        <v/>
      </c>
      <c r="BP32" s="511"/>
      <c r="BQ32" s="510" t="str">
        <f>IF(AND(BQ31="",BR31=""),"",IFERROR(MATCH("*"&amp;BQ31&amp;"*",Paramètres!$A$2,0)*INDEX(Paramètres!$B$2:$E$2,MATCH(#REF!,Paramètres!$B$1:$E$1,0))*$B32,IFERROR(VLOOKUP(BQ31,_T1,2,0)*IF(VLOOKUP(BQ31,_T1,3,0),$B32,1),IF(AND(BQ31="23:59"*1,BR31="07:59"*1),"08:00"*$B32,IF(AND(BQ31="20:00"*1,BR31="05:00"*1),"09:00"*$B32,IF(AND(BQ31="21:00"*1,BR31="07:00"*1),"10:00"*$B32,IF(AND(BQ31="21:00"*1,BR31="08:00"*1),"11:00"*$B32,IF((BR31*24)-(BQ31*24)&gt;6,((((BR31*24)-(BQ31*24))-0.25)/24),(BR31-BQ31)))))))))</f>
        <v/>
      </c>
      <c r="BR32" s="511"/>
      <c r="BS32" s="510" t="str">
        <f>IF(AND(BS31="",BT31=""),"",IFERROR(MATCH("*"&amp;BS31&amp;"*",Paramètres!$A$2,0)*INDEX(Paramètres!$B$2:$E$2,MATCH(#REF!,Paramètres!$B$1:$E$1,0))*$B32,IFERROR(VLOOKUP(BS31,_T1,2,0)*IF(VLOOKUP(BS31,_T1,3,0),$B32,1),IF(AND(BS31="23:59"*1,BT31="07:59"*1),"08:00"*$B32,IF(AND(BS31="20:00"*1,BT31="05:00"*1),"09:00"*$B32,IF(AND(BS31="21:00"*1,BT31="07:00"*1),"10:00"*$B32,IF(AND(BS31="21:00"*1,BT31="08:00"*1),"11:00"*$B32,IF((BT31*24)-(BS31*24)&gt;6,((((BT31*24)-(BS31*24))-0.25)/24),(BT31-BS31)))))))))</f>
        <v/>
      </c>
      <c r="BT32" s="511"/>
      <c r="BU32" s="510" t="str">
        <f>IF(AND(BU31="",BV31=""),"",IFERROR(MATCH("*"&amp;BU31&amp;"*",Paramètres!$A$2,0)*INDEX(Paramètres!$B$2:$E$2,MATCH(#REF!,Paramètres!$B$1:$E$1,0))*$B32,IFERROR(VLOOKUP(BU31,_T1,2,0)*IF(VLOOKUP(BU31,_T1,3,0),$B32,1),IF(AND(BU31="23:59"*1,BV31="07:59"*1),"08:00"*$B32,IF(AND(BU31="20:00"*1,BV31="05:00"*1),"09:00"*$B32,IF(AND(BU31="21:00"*1,BV31="07:00"*1),"10:00"*$B32,IF(AND(BU31="21:00"*1,BV31="08:00"*1),"11:00"*$B32,IF((BV31*24)-(BU31*24)&gt;6,((((BV31*24)-(BU31*24))-0.25)/24),(BV31-BU31)))))))))</f>
        <v/>
      </c>
      <c r="BV32" s="511"/>
      <c r="BW32" s="510" t="str">
        <f>IF(AND(BW31="",BX31=""),"",IFERROR(MATCH("*"&amp;BW31&amp;"*",Paramètres!$A$2,0)*INDEX(Paramètres!$B$2:$E$2,MATCH(#REF!,Paramètres!$B$1:$E$1,0))*$B32,IFERROR(VLOOKUP(BW31,_T1,2,0)*IF(VLOOKUP(BW31,_T1,3,0),$B32,1),IF(AND(BW31="23:59"*1,BX31="07:59"*1),"08:00"*$B32,IF(AND(BW31="20:00"*1,BX31="05:00"*1),"09:00"*$B32,IF(AND(BW31="21:00"*1,BX31="07:00"*1),"10:00"*$B32,IF(AND(BW31="21:00"*1,BX31="08:00"*1),"11:00"*$B32,IF((BX31*24)-(BW31*24)&gt;6,((((BX31*24)-(BW31*24))-0.25)/24),(BX31-BW31)))))))))</f>
        <v/>
      </c>
      <c r="BX32" s="511"/>
      <c r="BY32" s="440"/>
      <c r="BZ32" s="510" t="str">
        <f>IF(AND(BZ31="",CA31=""),"",IFERROR(MATCH("*"&amp;BZ31&amp;"*",Paramètres!$A$2,0)*INDEX(Paramètres!$B$2:$E$2,MATCH(#REF!,Paramètres!$B$1:$E$1,0))*$B32,IFERROR(VLOOKUP(BZ31,_T1,2,0)*IF(VLOOKUP(BZ31,_T1,3,0),$B32,1),IF(AND(BZ31="23:59"*1,CA31="07:59"*1),"08:00"*$B32,IF(AND(BZ31="20:00"*1,CA31="05:00"*1),"09:00"*$B32,IF(AND(BZ31="21:00"*1,CA31="07:00"*1),"10:00"*$B32,IF(AND(BZ31="21:00"*1,CA31="08:00"*1),"11:00"*$B32,IF((CA31*24)-(BZ31*24)&gt;6,((((CA31*24)-(BZ31*24))-0.25)/24),(CA31-BZ31)))))))))</f>
        <v/>
      </c>
      <c r="CA32" s="511"/>
      <c r="CB32" s="510" t="str">
        <f>IF(AND(CB31="",CC31=""),"",IFERROR(MATCH("*"&amp;CB31&amp;"*",Paramètres!$A$2,0)*INDEX(Paramètres!$B$2:$E$2,MATCH(#REF!,Paramètres!$B$1:$E$1,0))*$B32,IFERROR(VLOOKUP(CB31,_T1,2,0)*IF(VLOOKUP(CB31,_T1,3,0),$B32,1),IF(AND(CB31="23:59"*1,CC31="07:59"*1),"08:00"*$B32,IF(AND(CB31="20:00"*1,CC31="05:00"*1),"09:00"*$B32,IF(AND(CB31="21:00"*1,CC31="07:00"*1),"10:00"*$B32,IF(AND(CB31="21:00"*1,CC31="08:00"*1),"11:00"*$B32,IF((CC31*24)-(CB31*24)&gt;6,((((CC31*24)-(CB31*24))-0.25)/24),(CC31-CB31)))))))))</f>
        <v/>
      </c>
      <c r="CC32" s="511"/>
      <c r="CD32" s="510" t="str">
        <f>IF(AND(CD31="",CE31=""),"",IFERROR(MATCH("*"&amp;CD31&amp;"*",Paramètres!$A$2,0)*INDEX(Paramètres!$B$2:$E$2,MATCH(#REF!,Paramètres!$B$1:$E$1,0))*$B32,IFERROR(VLOOKUP(CD31,_T1,2,0)*IF(VLOOKUP(CD31,_T1,3,0),$B32,1),IF(AND(CD31="23:59"*1,CE31="07:59"*1),"08:00"*$B32,IF(AND(CD31="20:00"*1,CE31="05:00"*1),"09:00"*$B32,IF(AND(CD31="21:00"*1,CE31="07:00"*1),"10:00"*$B32,IF(AND(CD31="21:00"*1,CE31="08:00"*1),"11:00"*$B32,IF((CE31*24)-(CD31*24)&gt;6,((((CE31*24)-(CD31*24))-0.25)/24),(CE31-CD31)))))))))</f>
        <v/>
      </c>
      <c r="CE32" s="511"/>
      <c r="CF32" s="510" t="str">
        <f>IF(AND(CF31="",CG31=""),"",IFERROR(MATCH("*"&amp;CF31&amp;"*",Paramètres!$A$2,0)*INDEX(Paramètres!$B$2:$E$2,MATCH(#REF!,Paramètres!$B$1:$E$1,0))*$B32,IFERROR(VLOOKUP(CF31,_T1,2,0)*IF(VLOOKUP(CF31,_T1,3,0),$B32,1),IF(AND(CF31="23:59"*1,CG31="07:59"*1),"08:00"*$B32,IF(AND(CF31="20:00"*1,CG31="05:00"*1),"09:00"*$B32,IF(AND(CF31="21:00"*1,CG31="07:00"*1),"10:00"*$B32,IF(AND(CF31="21:00"*1,CG31="08:00"*1),"11:00"*$B32,IF((CG31*24)-(CF31*24)&gt;6,((((CG31*24)-(CF31*24))-0.25)/24),(CG31-CF31)))))))))</f>
        <v/>
      </c>
      <c r="CG32" s="511"/>
      <c r="CH32" s="510" t="str">
        <f>IF(AND(CH31="",CI31=""),"",IFERROR(MATCH("*"&amp;CH31&amp;"*",Paramètres!$A$2,0)*INDEX(Paramètres!$B$2:$E$2,MATCH(#REF!,Paramètres!$B$1:$E$1,0))*$B32,IFERROR(VLOOKUP(CH31,_T1,2,0)*IF(VLOOKUP(CH31,_T1,3,0),$B32,1),IF(AND(CH31="23:59"*1,CI31="07:59"*1),"08:00"*$B32,IF(AND(CH31="20:00"*1,CI31="05:00"*1),"09:00"*$B32,IF(AND(CH31="21:00"*1,CI31="07:00"*1),"10:00"*$B32,IF(AND(CH31="21:00"*1,CI31="08:00"*1),"11:00"*$B32,IF((CI31*24)-(CH31*24)&gt;6,((((CI31*24)-(CH31*24))-0.25)/24),(CI31-CH31)))))))))</f>
        <v/>
      </c>
      <c r="CI32" s="511"/>
      <c r="CJ32" s="510" t="str">
        <f>IF(AND(CJ31="",CK31=""),"",IFERROR(MATCH("*"&amp;CJ31&amp;"*",Paramètres!$A$2,0)*INDEX(Paramètres!$B$2:$E$2,MATCH(#REF!,Paramètres!$B$1:$E$1,0))*$B32,IFERROR(VLOOKUP(CJ31,_T1,2,0)*IF(VLOOKUP(CJ31,_T1,3,0),$B32,1),IF(AND(CJ31="23:59"*1,CK31="07:59"*1),"08:00"*$B32,IF(AND(CJ31="20:00"*1,CK31="05:00"*1),"09:00"*$B32,IF(AND(CJ31="21:00"*1,CK31="07:00"*1),"10:00"*$B32,IF(AND(CJ31="21:00"*1,CK31="08:00"*1),"11:00"*$B32,IF((CK31*24)-(CJ31*24)&gt;6,((((CK31*24)-(CJ31*24))-0.25)/24),(CK31-CJ31)))))))))</f>
        <v/>
      </c>
      <c r="CK32" s="511"/>
      <c r="CL32" s="510" t="str">
        <f>IF(AND(CL31="",CM31=""),"",IFERROR(MATCH("*"&amp;CL31&amp;"*",Paramètres!$A$2,0)*INDEX(Paramètres!$B$2:$E$2,MATCH(#REF!,Paramètres!$B$1:$E$1,0))*$B32,IFERROR(VLOOKUP(CL31,_T1,2,0)*IF(VLOOKUP(CL31,_T1,3,0),$B32,1),IF(AND(CL31="23:59"*1,CM31="07:59"*1),"08:00"*$B32,IF(AND(CL31="20:00"*1,CM31="05:00"*1),"09:00"*$B32,IF(AND(CL31="21:00"*1,CM31="07:00"*1),"10:00"*$B32,IF(AND(CL31="21:00"*1,CM31="08:00"*1),"11:00"*$B32,IF((CM31*24)-(CL31*24)&gt;6,((((CM31*24)-(CL31*24))-0.25)/24),(CM31-CL31)))))))))</f>
        <v/>
      </c>
      <c r="CM32" s="511"/>
      <c r="CN32" s="440"/>
      <c r="CO32" s="436"/>
      <c r="CP32" s="437"/>
      <c r="CQ32" s="156"/>
      <c r="CR32" s="454"/>
      <c r="CS32"/>
      <c r="CT32"/>
    </row>
    <row r="33" spans="1:98" s="285" customFormat="1" ht="30" customHeight="1">
      <c r="A33" s="312"/>
      <c r="B33" s="291"/>
      <c r="C33" s="337"/>
      <c r="D33" s="338"/>
      <c r="E33" s="282"/>
      <c r="F33" s="283"/>
      <c r="G33" s="337"/>
      <c r="H33" s="338"/>
      <c r="I33" s="282"/>
      <c r="J33" s="283"/>
      <c r="K33" s="337"/>
      <c r="L33" s="338"/>
      <c r="M33" s="352"/>
      <c r="N33" s="353"/>
      <c r="O33" s="352"/>
      <c r="P33" s="354"/>
      <c r="Q33" s="443">
        <f>SUM(C34:P34)</f>
        <v>0</v>
      </c>
      <c r="R33" s="337"/>
      <c r="S33" s="338"/>
      <c r="T33" s="282"/>
      <c r="U33" s="283"/>
      <c r="V33" s="337"/>
      <c r="W33" s="338"/>
      <c r="X33" s="282"/>
      <c r="Y33" s="283"/>
      <c r="Z33" s="337"/>
      <c r="AA33" s="338"/>
      <c r="AB33" s="352"/>
      <c r="AC33" s="353"/>
      <c r="AD33" s="352"/>
      <c r="AE33" s="354"/>
      <c r="AF33" s="443">
        <f>SUM(R34:AE34)</f>
        <v>0</v>
      </c>
      <c r="AG33" s="337"/>
      <c r="AH33" s="338"/>
      <c r="AI33" s="282"/>
      <c r="AJ33" s="283"/>
      <c r="AK33" s="337"/>
      <c r="AL33" s="338"/>
      <c r="AM33" s="282"/>
      <c r="AN33" s="283"/>
      <c r="AO33" s="337"/>
      <c r="AP33" s="338"/>
      <c r="AQ33" s="352"/>
      <c r="AR33" s="353"/>
      <c r="AS33" s="352"/>
      <c r="AT33" s="354"/>
      <c r="AU33" s="443">
        <f>SUM(AG34:AT34)</f>
        <v>0</v>
      </c>
      <c r="AV33" s="337"/>
      <c r="AW33" s="338"/>
      <c r="AX33" s="282"/>
      <c r="AY33" s="283"/>
      <c r="AZ33" s="337"/>
      <c r="BA33" s="338"/>
      <c r="BB33" s="282"/>
      <c r="BC33" s="283"/>
      <c r="BD33" s="337"/>
      <c r="BE33" s="338"/>
      <c r="BF33" s="352"/>
      <c r="BG33" s="353"/>
      <c r="BH33" s="352"/>
      <c r="BI33" s="354"/>
      <c r="BJ33" s="438">
        <f t="shared" ref="BJ33" si="12">SUM(AV34:BI34)</f>
        <v>0</v>
      </c>
      <c r="BK33" s="337"/>
      <c r="BL33" s="338"/>
      <c r="BM33" s="282"/>
      <c r="BN33" s="283"/>
      <c r="BO33" s="337"/>
      <c r="BP33" s="338"/>
      <c r="BQ33" s="282"/>
      <c r="BR33" s="283"/>
      <c r="BS33" s="337"/>
      <c r="BT33" s="338"/>
      <c r="BU33" s="352"/>
      <c r="BV33" s="353"/>
      <c r="BW33" s="352"/>
      <c r="BX33" s="354"/>
      <c r="BY33" s="438">
        <f t="shared" ref="BY33" si="13">SUM(BK34:BX34)</f>
        <v>0</v>
      </c>
      <c r="BZ33" s="337"/>
      <c r="CA33" s="338"/>
      <c r="CB33" s="282"/>
      <c r="CC33" s="283"/>
      <c r="CD33" s="337"/>
      <c r="CE33" s="338"/>
      <c r="CF33" s="282"/>
      <c r="CG33" s="283"/>
      <c r="CH33" s="337"/>
      <c r="CI33" s="338"/>
      <c r="CJ33" s="352"/>
      <c r="CK33" s="353"/>
      <c r="CL33" s="352"/>
      <c r="CM33" s="354"/>
      <c r="CN33" s="438">
        <f t="shared" ref="CN33" si="14">SUM(BZ34:CM34)</f>
        <v>0</v>
      </c>
      <c r="CO33" s="432">
        <f>SUM(Q33,AF34,AU34,BY34,CN34,BJ34)</f>
        <v>0</v>
      </c>
      <c r="CP33" s="433"/>
      <c r="CQ33" s="284"/>
      <c r="CR33" s="453">
        <f>$CO$2-CO33</f>
        <v>6.9666666666666659</v>
      </c>
    </row>
    <row r="34" spans="1:98" ht="20" customHeight="1">
      <c r="A34" s="249"/>
      <c r="B34" s="292">
        <v>1</v>
      </c>
      <c r="C34" s="510" t="str">
        <f>IF(AND(C33="",D33=""),"",IFERROR(MATCH("*"&amp;C33&amp;"*",Paramètres!$A$2,0)*INDEX(Paramètres!$B$2:$E$2,MATCH(#REF!,Paramètres!$B$1:$E$1,0))*$B34,IFERROR(VLOOKUP(C33,_T1,2,0)*IF(VLOOKUP(C33,_T1,3,0),$B34,1),IF(AND(C33="23:59"*1,D33="07:59"*1),"08:00"*$B34,IF(AND(C33="20:00"*1,D33="05:00"*1),"09:00"*$B34,IF(AND(C33="21:00"*1,D33="07:00"*1),"10:00"*$B34,IF(AND(C33="21:00"*1,D33="08:00"*1),"11:00"*$B34,IF((D33*24)-(C33*24)&gt;6,((((D33*24)-(C33*24))-0.25)/24),(D33-C33)))))))))</f>
        <v/>
      </c>
      <c r="D34" s="511"/>
      <c r="E34" s="510" t="str">
        <f>IF(AND(E33="",F33=""),"",IFERROR(MATCH("*"&amp;E33&amp;"*",Paramètres!$A$2,0)*INDEX(Paramètres!$B$2:$E$2,MATCH(#REF!,Paramètres!$B$1:$E$1,0))*$B34,IFERROR(VLOOKUP(E33,_T1,2,0)*IF(VLOOKUP(E33,_T1,3,0),$B34,1),IF(AND(E33="23:59"*1,F33="07:59"*1),"08:00"*$B34,IF(AND(E33="20:00"*1,F33="05:00"*1),"09:00"*$B34,IF(AND(E33="21:00"*1,F33="07:00"*1),"10:00"*$B34,IF(AND(E33="21:00"*1,F33="08:00"*1),"11:00"*$B34,IF((F33*24)-(E33*24)&gt;6,((((F33*24)-(E33*24))-0.25)/24),(F33-E33)))))))))</f>
        <v/>
      </c>
      <c r="F34" s="511"/>
      <c r="G34" s="510" t="str">
        <f>IF(AND(G33="",H33=""),"",IFERROR(MATCH("*"&amp;G33&amp;"*",Paramètres!$A$2,0)*INDEX(Paramètres!$B$2:$E$2,MATCH(#REF!,Paramètres!$B$1:$E$1,0))*$B34,IFERROR(VLOOKUP(G33,_T1,2,0)*IF(VLOOKUP(G33,_T1,3,0),$B34,1),IF(AND(G33="23:59"*1,H33="07:59"*1),"08:00"*$B34,IF(AND(G33="20:00"*1,H33="05:00"*1),"09:00"*$B34,IF(AND(G33="21:00"*1,H33="07:00"*1),"10:00"*$B34,IF(AND(G33="21:00"*1,H33="08:00"*1),"11:00"*$B34,IF((H33*24)-(G33*24)&gt;6,((((H33*24)-(G33*24))-0.25)/24),(H33-G33)))))))))</f>
        <v/>
      </c>
      <c r="H34" s="511"/>
      <c r="I34" s="510" t="str">
        <f>IF(AND(I33="",J33=""),"",IFERROR(MATCH("*"&amp;I33&amp;"*",Paramètres!$A$2,0)*INDEX(Paramètres!$B$2:$E$2,MATCH(#REF!,Paramètres!$B$1:$E$1,0))*$B34,IFERROR(VLOOKUP(I33,_T1,2,0)*IF(VLOOKUP(I33,_T1,3,0),$B34,1),IF(AND(I33="23:59"*1,J33="07:59"*1),"08:00"*$B34,IF(AND(I33="20:00"*1,J33="05:00"*1),"09:00"*$B34,IF(AND(I33="21:00"*1,J33="07:00"*1),"10:00"*$B34,IF(AND(I33="21:00"*1,J33="08:00"*1),"11:00"*$B34,IF((J33*24)-(I33*24)&gt;6,((((J33*24)-(I33*24))-0.25)/24),(J33-I33)))))))))</f>
        <v/>
      </c>
      <c r="J34" s="511"/>
      <c r="K34" s="510" t="str">
        <f>IF(AND(K33="",L33=""),"",IFERROR(MATCH("*"&amp;K33&amp;"*",Paramètres!$A$2,0)*INDEX(Paramètres!$B$2:$E$2,MATCH(#REF!,Paramètres!$B$1:$E$1,0))*$B34,IFERROR(VLOOKUP(K33,_T1,2,0)*IF(VLOOKUP(K33,_T1,3,0),$B34,1),IF(AND(K33="23:59"*1,L33="07:59"*1),"08:00"*$B34,IF(AND(K33="20:00"*1,L33="05:00"*1),"09:00"*$B34,IF(AND(K33="21:00"*1,L33="07:00"*1),"10:00"*$B34,IF(AND(K33="21:00"*1,L33="08:00"*1),"11:00"*$B34,IF((L33*24)-(K33*24)&gt;6,((((L33*24)-(K33*24))-0.25)/24),(L33-K33)))))))))</f>
        <v/>
      </c>
      <c r="L34" s="511"/>
      <c r="M34" s="510" t="str">
        <f>IF(AND(M33="",N33=""),"",IFERROR(MATCH("*"&amp;M33&amp;"*",Paramètres!$A$2,0)*INDEX(Paramètres!$B$2:$E$2,MATCH(#REF!,Paramètres!$B$1:$E$1,0))*$B34,IFERROR(VLOOKUP(M33,_T1,2,0)*IF(VLOOKUP(M33,_T1,3,0),$B34,1),IF(AND(M33="23:59"*1,N33="07:59"*1),"08:00"*$B34,IF(AND(M33="20:00"*1,N33="05:00"*1),"09:00"*$B34,IF(AND(M33="21:00"*1,N33="07:00"*1),"10:00"*$B34,IF(AND(M33="21:00"*1,N33="08:00"*1),"11:00"*$B34,IF((N33*24)-(M33*24)&gt;6,((((N33*24)-(M33*24))-0.25)/24),(N33-M33)))))))))</f>
        <v/>
      </c>
      <c r="N34" s="511"/>
      <c r="O34" s="510" t="str">
        <f>IF(AND(O33="",P33=""),"",IFERROR(MATCH("*"&amp;O33&amp;"*",Paramètres!$A$2,0)*INDEX(Paramètres!$B$2:$E$2,MATCH(#REF!,Paramètres!$B$1:$E$1,0))*$B34,IFERROR(VLOOKUP(O33,_T1,2,0)*IF(VLOOKUP(O33,_T1,3,0),$B34,1),IF(AND(O33="23:59"*1,P33="07:59"*1),"08:00"*$B34,IF(AND(O33="20:00"*1,P33="05:00"*1),"09:00"*$B34,IF(AND(O33="21:00"*1,P33="07:00"*1),"10:00"*$B34,IF(AND(O33="21:00"*1,P33="08:00"*1),"11:00"*$B34,IF((P33*24)-(O33*24)&gt;6,((((P33*24)-(O33*24))-0.25)/24),(P33-O33)))))))))</f>
        <v/>
      </c>
      <c r="P34" s="511"/>
      <c r="Q34" s="444"/>
      <c r="R34" s="510" t="str">
        <f>IF(AND(R33="",S33=""),"",IFERROR(MATCH("*"&amp;R33&amp;"*",Paramètres!$A$2,0)*INDEX(Paramètres!$B$2:$E$2,MATCH(#REF!,Paramètres!$B$1:$E$1,0))*$B34,IFERROR(VLOOKUP(R33,_T1,2,0)*IF(VLOOKUP(R33,_T1,3,0),$B34,1),IF(AND(R33="23:59"*1,S33="07:59"*1),"08:00"*$B34,IF(AND(R33="20:00"*1,S33="05:00"*1),"09:00"*$B34,IF(AND(R33="21:00"*1,S33="07:00"*1),"10:00"*$B34,IF(AND(R33="21:00"*1,S33="08:00"*1),"11:00"*$B34,IF((S33*24)-(R33*24)&gt;6,((((S33*24)-(R33*24))-0.25)/24),(S33-R33)))))))))</f>
        <v/>
      </c>
      <c r="S34" s="511"/>
      <c r="T34" s="510" t="str">
        <f>IF(AND(T33="",U33=""),"",IFERROR(MATCH("*"&amp;T33&amp;"*",Paramètres!$A$2,0)*INDEX(Paramètres!$B$2:$E$2,MATCH(#REF!,Paramètres!$B$1:$E$1,0))*$B34,IFERROR(VLOOKUP(T33,_T1,2,0)*IF(VLOOKUP(T33,_T1,3,0),$B34,1),IF(AND(T33="23:59"*1,U33="07:59"*1),"08:00"*$B34,IF(AND(T33="20:00"*1,U33="05:00"*1),"09:00"*$B34,IF(AND(T33="21:00"*1,U33="07:00"*1),"10:00"*$B34,IF(AND(T33="21:00"*1,U33="08:00"*1),"11:00"*$B34,IF((U33*24)-(T33*24)&gt;6,((((U33*24)-(T33*24))-0.25)/24),(U33-T33)))))))))</f>
        <v/>
      </c>
      <c r="U34" s="511"/>
      <c r="V34" s="510" t="str">
        <f>IF(AND(V33="",W33=""),"",IFERROR(MATCH("*"&amp;V33&amp;"*",Paramètres!$A$2,0)*INDEX(Paramètres!$B$2:$E$2,MATCH(#REF!,Paramètres!$B$1:$E$1,0))*$B34,IFERROR(VLOOKUP(V33,_T1,2,0)*IF(VLOOKUP(V33,_T1,3,0),$B34,1),IF(AND(V33="23:59"*1,W33="07:59"*1),"08:00"*$B34,IF(AND(V33="20:00"*1,W33="05:00"*1),"09:00"*$B34,IF(AND(V33="21:00"*1,W33="07:00"*1),"10:00"*$B34,IF(AND(V33="21:00"*1,W33="08:00"*1),"11:00"*$B34,IF((W33*24)-(V33*24)&gt;6,((((W33*24)-(V33*24))-0.25)/24),(W33-V33)))))))))</f>
        <v/>
      </c>
      <c r="W34" s="511"/>
      <c r="X34" s="510" t="str">
        <f>IF(AND(X33="",Y33=""),"",IFERROR(MATCH("*"&amp;X33&amp;"*",Paramètres!$A$2,0)*INDEX(Paramètres!$B$2:$E$2,MATCH(#REF!,Paramètres!$B$1:$E$1,0))*$B34,IFERROR(VLOOKUP(X33,_T1,2,0)*IF(VLOOKUP(X33,_T1,3,0),$B34,1),IF(AND(X33="23:59"*1,Y33="07:59"*1),"08:00"*$B34,IF(AND(X33="20:00"*1,Y33="05:00"*1),"09:00"*$B34,IF(AND(X33="21:00"*1,Y33="07:00"*1),"10:00"*$B34,IF(AND(X33="21:00"*1,Y33="08:00"*1),"11:00"*$B34,IF((Y33*24)-(X33*24)&gt;6,((((Y33*24)-(X33*24))-0.25)/24),(Y33-X33)))))))))</f>
        <v/>
      </c>
      <c r="Y34" s="511"/>
      <c r="Z34" s="510" t="str">
        <f>IF(AND(Z33="",AA33=""),"",IFERROR(MATCH("*"&amp;Z33&amp;"*",Paramètres!$A$2,0)*INDEX(Paramètres!$B$2:$E$2,MATCH(#REF!,Paramètres!$B$1:$E$1,0))*$B34,IFERROR(VLOOKUP(Z33,_T1,2,0)*IF(VLOOKUP(Z33,_T1,3,0),$B34,1),IF(AND(Z33="23:59"*1,AA33="07:59"*1),"08:00"*$B34,IF(AND(Z33="20:00"*1,AA33="05:00"*1),"09:00"*$B34,IF(AND(Z33="21:00"*1,AA33="07:00"*1),"10:00"*$B34,IF(AND(Z33="21:00"*1,AA33="08:00"*1),"11:00"*$B34,IF((AA33*24)-(Z33*24)&gt;6,((((AA33*24)-(Z33*24))-0.25)/24),(AA33-Z33)))))))))</f>
        <v/>
      </c>
      <c r="AA34" s="511"/>
      <c r="AB34" s="510" t="str">
        <f>IF(AND(AB33="",AC33=""),"",IFERROR(MATCH("*"&amp;AB33&amp;"*",Paramètres!$A$2,0)*INDEX(Paramètres!$B$2:$E$2,MATCH(#REF!,Paramètres!$B$1:$E$1,0))*$B34,IFERROR(VLOOKUP(AB33,_T1,2,0)*IF(VLOOKUP(AB33,_T1,3,0),$B34,1),IF(AND(AB33="23:59"*1,AC33="07:59"*1),"08:00"*$B34,IF(AND(AB33="20:00"*1,AC33="05:00"*1),"09:00"*$B34,IF(AND(AB33="21:00"*1,AC33="07:00"*1),"10:00"*$B34,IF(AND(AB33="21:00"*1,AC33="08:00"*1),"11:00"*$B34,IF((AC33*24)-(AB33*24)&gt;6,((((AC33*24)-(AB33*24))-0.25)/24),(AC33-AB33)))))))))</f>
        <v/>
      </c>
      <c r="AC34" s="511"/>
      <c r="AD34" s="510" t="str">
        <f>IF(AND(AD33="",AE33=""),"",IFERROR(MATCH("*"&amp;AD33&amp;"*",Paramètres!$A$2,0)*INDEX(Paramètres!$B$2:$E$2,MATCH(#REF!,Paramètres!$B$1:$E$1,0))*$B34,IFERROR(VLOOKUP(AD33,_T1,2,0)*IF(VLOOKUP(AD33,_T1,3,0),$B34,1),IF(AND(AD33="23:59"*1,AE33="07:59"*1),"08:00"*$B34,IF(AND(AD33="20:00"*1,AE33="05:00"*1),"09:00"*$B34,IF(AND(AD33="21:00"*1,AE33="07:00"*1),"10:00"*$B34,IF(AND(AD33="21:00"*1,AE33="08:00"*1),"11:00"*$B34,IF((AE33*24)-(AD33*24)&gt;6,((((AE33*24)-(AD33*24))-0.25)/24),(AE33-AD33)))))))))</f>
        <v/>
      </c>
      <c r="AE34" s="511"/>
      <c r="AF34" s="444"/>
      <c r="AG34" s="510" t="str">
        <f>IF(AND(AG33="",AH33=""),"",IFERROR(MATCH("*"&amp;AG33&amp;"*",Paramètres!$A$2,0)*INDEX(Paramètres!$B$2:$E$2,MATCH(#REF!,Paramètres!$B$1:$E$1,0))*$B34,IFERROR(VLOOKUP(AG33,_T1,2,0)*IF(VLOOKUP(AG33,_T1,3,0),$B34,1),IF(AND(AG33="23:59"*1,AH33="07:59"*1),"08:00"*$B34,IF(AND(AG33="20:00"*1,AH33="05:00"*1),"09:00"*$B34,IF(AND(AG33="21:00"*1,AH33="07:00"*1),"10:00"*$B34,IF(AND(AG33="21:00"*1,AH33="08:00"*1),"11:00"*$B34,IF((AH33*24)-(AG33*24)&gt;6,((((AH33*24)-(AG33*24))-0.25)/24),(AH33-AG33)))))))))</f>
        <v/>
      </c>
      <c r="AH34" s="511"/>
      <c r="AI34" s="510" t="str">
        <f>IF(AND(AI33="",AJ33=""),"",IFERROR(MATCH("*"&amp;AI33&amp;"*",Paramètres!$A$2,0)*INDEX(Paramètres!$B$2:$E$2,MATCH(#REF!,Paramètres!$B$1:$E$1,0))*$B34,IFERROR(VLOOKUP(AI33,_T1,2,0)*IF(VLOOKUP(AI33,_T1,3,0),$B34,1),IF(AND(AI33="23:59"*1,AJ33="07:59"*1),"08:00"*$B34,IF(AND(AI33="20:00"*1,AJ33="05:00"*1),"09:00"*$B34,IF(AND(AI33="21:00"*1,AJ33="07:00"*1),"10:00"*$B34,IF(AND(AI33="21:00"*1,AJ33="08:00"*1),"11:00"*$B34,IF((AJ33*24)-(AI33*24)&gt;6,((((AJ33*24)-(AI33*24))-0.25)/24),(AJ33-AI33)))))))))</f>
        <v/>
      </c>
      <c r="AJ34" s="511"/>
      <c r="AK34" s="510" t="str">
        <f>IF(AND(AK33="",AL33=""),"",IFERROR(MATCH("*"&amp;AK33&amp;"*",Paramètres!$A$2,0)*INDEX(Paramètres!$B$2:$E$2,MATCH(#REF!,Paramètres!$B$1:$E$1,0))*$B34,IFERROR(VLOOKUP(AK33,_T1,2,0)*IF(VLOOKUP(AK33,_T1,3,0),$B34,1),IF(AND(AK33="23:59"*1,AL33="07:59"*1),"08:00"*$B34,IF(AND(AK33="20:00"*1,AL33="05:00"*1),"09:00"*$B34,IF(AND(AK33="21:00"*1,AL33="07:00"*1),"10:00"*$B34,IF(AND(AK33="21:00"*1,AL33="08:00"*1),"11:00"*$B34,IF((AL33*24)-(AK33*24)&gt;6,((((AL33*24)-(AK33*24))-0.25)/24),(AL33-AK33)))))))))</f>
        <v/>
      </c>
      <c r="AL34" s="511"/>
      <c r="AM34" s="510" t="str">
        <f>IF(AND(AM33="",AN33=""),"",IFERROR(MATCH("*"&amp;AM33&amp;"*",Paramètres!$A$2,0)*INDEX(Paramètres!$B$2:$E$2,MATCH(#REF!,Paramètres!$B$1:$E$1,0))*$B34,IFERROR(VLOOKUP(AM33,_T1,2,0)*IF(VLOOKUP(AM33,_T1,3,0),$B34,1),IF(AND(AM33="23:59"*1,AN33="07:59"*1),"08:00"*$B34,IF(AND(AM33="20:00"*1,AN33="05:00"*1),"09:00"*$B34,IF(AND(AM33="21:00"*1,AN33="07:00"*1),"10:00"*$B34,IF(AND(AM33="21:00"*1,AN33="08:00"*1),"11:00"*$B34,IF((AN33*24)-(AM33*24)&gt;6,((((AN33*24)-(AM33*24))-0.25)/24),(AN33-AM33)))))))))</f>
        <v/>
      </c>
      <c r="AN34" s="511"/>
      <c r="AO34" s="510" t="str">
        <f>IF(AND(AO33="",AP33=""),"",IFERROR(MATCH("*"&amp;AO33&amp;"*",Paramètres!$A$2,0)*INDEX(Paramètres!$B$2:$E$2,MATCH(#REF!,Paramètres!$B$1:$E$1,0))*$B34,IFERROR(VLOOKUP(AO33,_T1,2,0)*IF(VLOOKUP(AO33,_T1,3,0),$B34,1),IF(AND(AO33="23:59"*1,AP33="07:59"*1),"08:00"*$B34,IF(AND(AO33="20:00"*1,AP33="05:00"*1),"09:00"*$B34,IF(AND(AO33="21:00"*1,AP33="07:00"*1),"10:00"*$B34,IF(AND(AO33="21:00"*1,AP33="08:00"*1),"11:00"*$B34,IF((AP33*24)-(AO33*24)&gt;6,((((AP33*24)-(AO33*24))-0.25)/24),(AP33-AO33)))))))))</f>
        <v/>
      </c>
      <c r="AP34" s="511"/>
      <c r="AQ34" s="510" t="str">
        <f>IF(AND(AQ33="",AR33=""),"",IFERROR(MATCH("*"&amp;AQ33&amp;"*",Paramètres!$A$2,0)*INDEX(Paramètres!$B$2:$E$2,MATCH(#REF!,Paramètres!$B$1:$E$1,0))*$B34,IFERROR(VLOOKUP(AQ33,_T1,2,0)*IF(VLOOKUP(AQ33,_T1,3,0),$B34,1),IF(AND(AQ33="23:59"*1,AR33="07:59"*1),"08:00"*$B34,IF(AND(AQ33="20:00"*1,AR33="05:00"*1),"09:00"*$B34,IF(AND(AQ33="21:00"*1,AR33="07:00"*1),"10:00"*$B34,IF(AND(AQ33="21:00"*1,AR33="08:00"*1),"11:00"*$B34,IF((AR33*24)-(AQ33*24)&gt;6,((((AR33*24)-(AQ33*24))-0.25)/24),(AR33-AQ33)))))))))</f>
        <v/>
      </c>
      <c r="AR34" s="511"/>
      <c r="AS34" s="510" t="str">
        <f>IF(AND(AS33="",AT33=""),"",IFERROR(MATCH("*"&amp;AS33&amp;"*",Paramètres!$A$2,0)*INDEX(Paramètres!$B$2:$E$2,MATCH(#REF!,Paramètres!$B$1:$E$1,0))*$B34,IFERROR(VLOOKUP(AS33,_T1,2,0)*IF(VLOOKUP(AS33,_T1,3,0),$B34,1),IF(AND(AS33="23:59"*1,AT33="07:59"*1),"08:00"*$B34,IF(AND(AS33="20:00"*1,AT33="05:00"*1),"09:00"*$B34,IF(AND(AS33="21:00"*1,AT33="07:00"*1),"10:00"*$B34,IF(AND(AS33="21:00"*1,AT33="08:00"*1),"11:00"*$B34,IF((AT33*24)-(AS33*24)&gt;6,((((AT33*24)-(AS33*24))-0.25)/24),(AT33-AS33)))))))))</f>
        <v/>
      </c>
      <c r="AT34" s="511"/>
      <c r="AU34" s="444"/>
      <c r="AV34" s="510" t="str">
        <f>IF(AND(AV33="",AW33=""),"",IFERROR(MATCH("*"&amp;AV33&amp;"*",Paramètres!$A$2,0)*INDEX(Paramètres!$B$2:$E$2,MATCH(#REF!,Paramètres!$B$1:$E$1,0))*$B34,IFERROR(VLOOKUP(AV33,_T1,2,0)*IF(VLOOKUP(AV33,_T1,3,0),$B34,1),IF(AND(AV33="23:59"*1,AW33="07:59"*1),"08:00"*$B34,IF(AND(AV33="20:00"*1,AW33="05:00"*1),"09:00"*$B34,IF(AND(AV33="21:00"*1,AW33="07:00"*1),"10:00"*$B34,IF(AND(AV33="21:00"*1,AW33="08:00"*1),"11:00"*$B34,IF((AW33*24)-(AV33*24)&gt;6,((((AW33*24)-(AV33*24))-0.25)/24),(AW33-AV33)))))))))</f>
        <v/>
      </c>
      <c r="AW34" s="511"/>
      <c r="AX34" s="510" t="str">
        <f>IF(AND(AX33="",AY33=""),"",IFERROR(MATCH("*"&amp;AX33&amp;"*",Paramètres!$A$2,0)*INDEX(Paramètres!$B$2:$E$2,MATCH(#REF!,Paramètres!$B$1:$E$1,0))*$B34,IFERROR(VLOOKUP(AX33,_T1,2,0)*IF(VLOOKUP(AX33,_T1,3,0),$B34,1),IF(AND(AX33="23:59"*1,AY33="07:59"*1),"08:00"*$B34,IF(AND(AX33="20:00"*1,AY33="05:00"*1),"09:00"*$B34,IF(AND(AX33="21:00"*1,AY33="07:00"*1),"10:00"*$B34,IF(AND(AX33="21:00"*1,AY33="08:00"*1),"11:00"*$B34,IF((AY33*24)-(AX33*24)&gt;6,((((AY33*24)-(AX33*24))-0.25)/24),(AY33-AX33)))))))))</f>
        <v/>
      </c>
      <c r="AY34" s="511"/>
      <c r="AZ34" s="510" t="str">
        <f>IF(AND(AZ33="",BA33=""),"",IFERROR(MATCH("*"&amp;AZ33&amp;"*",Paramètres!$A$2,0)*INDEX(Paramètres!$B$2:$E$2,MATCH(#REF!,Paramètres!$B$1:$E$1,0))*$B34,IFERROR(VLOOKUP(AZ33,_T1,2,0)*IF(VLOOKUP(AZ33,_T1,3,0),$B34,1),IF(AND(AZ33="23:59"*1,BA33="07:59"*1),"08:00"*$B34,IF(AND(AZ33="20:00"*1,BA33="05:00"*1),"09:00"*$B34,IF(AND(AZ33="21:00"*1,BA33="07:00"*1),"10:00"*$B34,IF(AND(AZ33="21:00"*1,BA33="08:00"*1),"11:00"*$B34,IF((BA33*24)-(AZ33*24)&gt;6,((((BA33*24)-(AZ33*24))-0.25)/24),(BA33-AZ33)))))))))</f>
        <v/>
      </c>
      <c r="BA34" s="511"/>
      <c r="BB34" s="510" t="str">
        <f>IF(AND(BB33="",BC33=""),"",IFERROR(MATCH("*"&amp;BB33&amp;"*",Paramètres!$A$2,0)*INDEX(Paramètres!$B$2:$E$2,MATCH(#REF!,Paramètres!$B$1:$E$1,0))*$B34,IFERROR(VLOOKUP(BB33,_T1,2,0)*IF(VLOOKUP(BB33,_T1,3,0),$B34,1),IF(AND(BB33="23:59"*1,BC33="07:59"*1),"08:00"*$B34,IF(AND(BB33="20:00"*1,BC33="05:00"*1),"09:00"*$B34,IF(AND(BB33="21:00"*1,BC33="07:00"*1),"10:00"*$B34,IF(AND(BB33="21:00"*1,BC33="08:00"*1),"11:00"*$B34,IF((BC33*24)-(BB33*24)&gt;6,((((BC33*24)-(BB33*24))-0.25)/24),(BC33-BB33)))))))))</f>
        <v/>
      </c>
      <c r="BC34" s="511"/>
      <c r="BD34" s="510" t="str">
        <f>IF(AND(BD33="",BE33=""),"",IFERROR(MATCH("*"&amp;BD33&amp;"*",Paramètres!$A$2,0)*INDEX(Paramètres!$B$2:$E$2,MATCH(#REF!,Paramètres!$B$1:$E$1,0))*$B34,IFERROR(VLOOKUP(BD33,_T1,2,0)*IF(VLOOKUP(BD33,_T1,3,0),$B34,1),IF(AND(BD33="23:59"*1,BE33="07:59"*1),"08:00"*$B34,IF(AND(BD33="20:00"*1,BE33="05:00"*1),"09:00"*$B34,IF(AND(BD33="21:00"*1,BE33="07:00"*1),"10:00"*$B34,IF(AND(BD33="21:00"*1,BE33="08:00"*1),"11:00"*$B34,IF((BE33*24)-(BD33*24)&gt;6,((((BE33*24)-(BD33*24))-0.25)/24),(BE33-BD33)))))))))</f>
        <v/>
      </c>
      <c r="BE34" s="511"/>
      <c r="BF34" s="510" t="str">
        <f>IF(AND(BF33="",BG33=""),"",IFERROR(MATCH("*"&amp;BF33&amp;"*",Paramètres!$A$2,0)*INDEX(Paramètres!$B$2:$E$2,MATCH(#REF!,Paramètres!$B$1:$E$1,0))*$B34,IFERROR(VLOOKUP(BF33,_T1,2,0)*IF(VLOOKUP(BF33,_T1,3,0),$B34,1),IF(AND(BF33="23:59"*1,BG33="07:59"*1),"08:00"*$B34,IF(AND(BF33="20:00"*1,BG33="05:00"*1),"09:00"*$B34,IF(AND(BF33="21:00"*1,BG33="07:00"*1),"10:00"*$B34,IF(AND(BF33="21:00"*1,BG33="08:00"*1),"11:00"*$B34,IF((BG33*24)-(BF33*24)&gt;6,((((BG33*24)-(BF33*24))-0.25)/24),(BG33-BF33)))))))))</f>
        <v/>
      </c>
      <c r="BG34" s="511"/>
      <c r="BH34" s="510" t="str">
        <f>IF(AND(BH33="",BI33=""),"",IFERROR(MATCH("*"&amp;BH33&amp;"*",Paramètres!$A$2,0)*INDEX(Paramètres!$B$2:$E$2,MATCH(#REF!,Paramètres!$B$1:$E$1,0))*$B34,IFERROR(VLOOKUP(BH33,_T1,2,0)*IF(VLOOKUP(BH33,_T1,3,0),$B34,1),IF(AND(BH33="23:59"*1,BI33="07:59"*1),"08:00"*$B34,IF(AND(BH33="20:00"*1,BI33="05:00"*1),"09:00"*$B34,IF(AND(BH33="21:00"*1,BI33="07:00"*1),"10:00"*$B34,IF(AND(BH33="21:00"*1,BI33="08:00"*1),"11:00"*$B34,IF((BI33*24)-(BH33*24)&gt;6,((((BI33*24)-(BH33*24))-0.25)/24),(BI33-BH33)))))))))</f>
        <v/>
      </c>
      <c r="BI34" s="511"/>
      <c r="BJ34" s="440"/>
      <c r="BK34" s="510" t="str">
        <f>IF(AND(BK33="",BL33=""),"",IFERROR(MATCH("*"&amp;BK33&amp;"*",Paramètres!$A$2,0)*INDEX(Paramètres!$B$2:$E$2,MATCH(#REF!,Paramètres!$B$1:$E$1,0))*$B34,IFERROR(VLOOKUP(BK33,_T1,2,0)*IF(VLOOKUP(BK33,_T1,3,0),$B34,1),IF(AND(BK33="23:59"*1,BL33="07:59"*1),"08:00"*$B34,IF(AND(BK33="20:00"*1,BL33="05:00"*1),"09:00"*$B34,IF(AND(BK33="21:00"*1,BL33="07:00"*1),"10:00"*$B34,IF(AND(BK33="21:00"*1,BL33="08:00"*1),"11:00"*$B34,IF((BL33*24)-(BK33*24)&gt;6,((((BL33*24)-(BK33*24))-0.25)/24),(BL33-BK33)))))))))</f>
        <v/>
      </c>
      <c r="BL34" s="511"/>
      <c r="BM34" s="510" t="str">
        <f>IF(AND(BM33="",BN33=""),"",IFERROR(MATCH("*"&amp;BM33&amp;"*",Paramètres!$A$2,0)*INDEX(Paramètres!$B$2:$E$2,MATCH(#REF!,Paramètres!$B$1:$E$1,0))*$B34,IFERROR(VLOOKUP(BM33,_T1,2,0)*IF(VLOOKUP(BM33,_T1,3,0),$B34,1),IF(AND(BM33="23:59"*1,BN33="07:59"*1),"08:00"*$B34,IF(AND(BM33="20:00"*1,BN33="05:00"*1),"09:00"*$B34,IF(AND(BM33="21:00"*1,BN33="07:00"*1),"10:00"*$B34,IF(AND(BM33="21:00"*1,BN33="08:00"*1),"11:00"*$B34,IF((BN33*24)-(BM33*24)&gt;6,((((BN33*24)-(BM33*24))-0.25)/24),(BN33-BM33)))))))))</f>
        <v/>
      </c>
      <c r="BN34" s="511"/>
      <c r="BO34" s="510" t="str">
        <f>IF(AND(BO33="",BP33=""),"",IFERROR(MATCH("*"&amp;BO33&amp;"*",Paramètres!$A$2,0)*INDEX(Paramètres!$B$2:$E$2,MATCH(#REF!,Paramètres!$B$1:$E$1,0))*$B34,IFERROR(VLOOKUP(BO33,_T1,2,0)*IF(VLOOKUP(BO33,_T1,3,0),$B34,1),IF(AND(BO33="23:59"*1,BP33="07:59"*1),"08:00"*$B34,IF(AND(BO33="20:00"*1,BP33="05:00"*1),"09:00"*$B34,IF(AND(BO33="21:00"*1,BP33="07:00"*1),"10:00"*$B34,IF(AND(BO33="21:00"*1,BP33="08:00"*1),"11:00"*$B34,IF((BP33*24)-(BO33*24)&gt;6,((((BP33*24)-(BO33*24))-0.25)/24),(BP33-BO33)))))))))</f>
        <v/>
      </c>
      <c r="BP34" s="511"/>
      <c r="BQ34" s="510" t="str">
        <f>IF(AND(BQ33="",BR33=""),"",IFERROR(MATCH("*"&amp;BQ33&amp;"*",Paramètres!$A$2,0)*INDEX(Paramètres!$B$2:$E$2,MATCH(#REF!,Paramètres!$B$1:$E$1,0))*$B34,IFERROR(VLOOKUP(BQ33,_T1,2,0)*IF(VLOOKUP(BQ33,_T1,3,0),$B34,1),IF(AND(BQ33="23:59"*1,BR33="07:59"*1),"08:00"*$B34,IF(AND(BQ33="20:00"*1,BR33="05:00"*1),"09:00"*$B34,IF(AND(BQ33="21:00"*1,BR33="07:00"*1),"10:00"*$B34,IF(AND(BQ33="21:00"*1,BR33="08:00"*1),"11:00"*$B34,IF((BR33*24)-(BQ33*24)&gt;6,((((BR33*24)-(BQ33*24))-0.25)/24),(BR33-BQ33)))))))))</f>
        <v/>
      </c>
      <c r="BR34" s="511"/>
      <c r="BS34" s="510" t="str">
        <f>IF(AND(BS33="",BT33=""),"",IFERROR(MATCH("*"&amp;BS33&amp;"*",Paramètres!$A$2,0)*INDEX(Paramètres!$B$2:$E$2,MATCH(#REF!,Paramètres!$B$1:$E$1,0))*$B34,IFERROR(VLOOKUP(BS33,_T1,2,0)*IF(VLOOKUP(BS33,_T1,3,0),$B34,1),IF(AND(BS33="23:59"*1,BT33="07:59"*1),"08:00"*$B34,IF(AND(BS33="20:00"*1,BT33="05:00"*1),"09:00"*$B34,IF(AND(BS33="21:00"*1,BT33="07:00"*1),"10:00"*$B34,IF(AND(BS33="21:00"*1,BT33="08:00"*1),"11:00"*$B34,IF((BT33*24)-(BS33*24)&gt;6,((((BT33*24)-(BS33*24))-0.25)/24),(BT33-BS33)))))))))</f>
        <v/>
      </c>
      <c r="BT34" s="511"/>
      <c r="BU34" s="510" t="str">
        <f>IF(AND(BU33="",BV33=""),"",IFERROR(MATCH("*"&amp;BU33&amp;"*",Paramètres!$A$2,0)*INDEX(Paramètres!$B$2:$E$2,MATCH(#REF!,Paramètres!$B$1:$E$1,0))*$B34,IFERROR(VLOOKUP(BU33,_T1,2,0)*IF(VLOOKUP(BU33,_T1,3,0),$B34,1),IF(AND(BU33="23:59"*1,BV33="07:59"*1),"08:00"*$B34,IF(AND(BU33="20:00"*1,BV33="05:00"*1),"09:00"*$B34,IF(AND(BU33="21:00"*1,BV33="07:00"*1),"10:00"*$B34,IF(AND(BU33="21:00"*1,BV33="08:00"*1),"11:00"*$B34,IF((BV33*24)-(BU33*24)&gt;6,((((BV33*24)-(BU33*24))-0.25)/24),(BV33-BU33)))))))))</f>
        <v/>
      </c>
      <c r="BV34" s="511"/>
      <c r="BW34" s="510" t="str">
        <f>IF(AND(BW33="",BX33=""),"",IFERROR(MATCH("*"&amp;BW33&amp;"*",Paramètres!$A$2,0)*INDEX(Paramètres!$B$2:$E$2,MATCH(#REF!,Paramètres!$B$1:$E$1,0))*$B34,IFERROR(VLOOKUP(BW33,_T1,2,0)*IF(VLOOKUP(BW33,_T1,3,0),$B34,1),IF(AND(BW33="23:59"*1,BX33="07:59"*1),"08:00"*$B34,IF(AND(BW33="20:00"*1,BX33="05:00"*1),"09:00"*$B34,IF(AND(BW33="21:00"*1,BX33="07:00"*1),"10:00"*$B34,IF(AND(BW33="21:00"*1,BX33="08:00"*1),"11:00"*$B34,IF((BX33*24)-(BW33*24)&gt;6,((((BX33*24)-(BW33*24))-0.25)/24),(BX33-BW33)))))))))</f>
        <v/>
      </c>
      <c r="BX34" s="511"/>
      <c r="BY34" s="440"/>
      <c r="BZ34" s="510" t="str">
        <f>IF(AND(BZ33="",CA33=""),"",IFERROR(MATCH("*"&amp;BZ33&amp;"*",Paramètres!$A$2,0)*INDEX(Paramètres!$B$2:$E$2,MATCH(#REF!,Paramètres!$B$1:$E$1,0))*$B34,IFERROR(VLOOKUP(BZ33,_T1,2,0)*IF(VLOOKUP(BZ33,_T1,3,0),$B34,1),IF(AND(BZ33="23:59"*1,CA33="07:59"*1),"08:00"*$B34,IF(AND(BZ33="20:00"*1,CA33="05:00"*1),"09:00"*$B34,IF(AND(BZ33="21:00"*1,CA33="07:00"*1),"10:00"*$B34,IF(AND(BZ33="21:00"*1,CA33="08:00"*1),"11:00"*$B34,IF((CA33*24)-(BZ33*24)&gt;6,((((CA33*24)-(BZ33*24))-0.25)/24),(CA33-BZ33)))))))))</f>
        <v/>
      </c>
      <c r="CA34" s="511"/>
      <c r="CB34" s="510" t="str">
        <f>IF(AND(CB33="",CC33=""),"",IFERROR(MATCH("*"&amp;CB33&amp;"*",Paramètres!$A$2,0)*INDEX(Paramètres!$B$2:$E$2,MATCH(#REF!,Paramètres!$B$1:$E$1,0))*$B34,IFERROR(VLOOKUP(CB33,_T1,2,0)*IF(VLOOKUP(CB33,_T1,3,0),$B34,1),IF(AND(CB33="23:59"*1,CC33="07:59"*1),"08:00"*$B34,IF(AND(CB33="20:00"*1,CC33="05:00"*1),"09:00"*$B34,IF(AND(CB33="21:00"*1,CC33="07:00"*1),"10:00"*$B34,IF(AND(CB33="21:00"*1,CC33="08:00"*1),"11:00"*$B34,IF((CC33*24)-(CB33*24)&gt;6,((((CC33*24)-(CB33*24))-0.25)/24),(CC33-CB33)))))))))</f>
        <v/>
      </c>
      <c r="CC34" s="511"/>
      <c r="CD34" s="510" t="str">
        <f>IF(AND(CD33="",CE33=""),"",IFERROR(MATCH("*"&amp;CD33&amp;"*",Paramètres!$A$2,0)*INDEX(Paramètres!$B$2:$E$2,MATCH(#REF!,Paramètres!$B$1:$E$1,0))*$B34,IFERROR(VLOOKUP(CD33,_T1,2,0)*IF(VLOOKUP(CD33,_T1,3,0),$B34,1),IF(AND(CD33="23:59"*1,CE33="07:59"*1),"08:00"*$B34,IF(AND(CD33="20:00"*1,CE33="05:00"*1),"09:00"*$B34,IF(AND(CD33="21:00"*1,CE33="07:00"*1),"10:00"*$B34,IF(AND(CD33="21:00"*1,CE33="08:00"*1),"11:00"*$B34,IF((CE33*24)-(CD33*24)&gt;6,((((CE33*24)-(CD33*24))-0.25)/24),(CE33-CD33)))))))))</f>
        <v/>
      </c>
      <c r="CE34" s="511"/>
      <c r="CF34" s="510" t="str">
        <f>IF(AND(CF33="",CG33=""),"",IFERROR(MATCH("*"&amp;CF33&amp;"*",Paramètres!$A$2,0)*INDEX(Paramètres!$B$2:$E$2,MATCH(#REF!,Paramètres!$B$1:$E$1,0))*$B34,IFERROR(VLOOKUP(CF33,_T1,2,0)*IF(VLOOKUP(CF33,_T1,3,0),$B34,1),IF(AND(CF33="23:59"*1,CG33="07:59"*1),"08:00"*$B34,IF(AND(CF33="20:00"*1,CG33="05:00"*1),"09:00"*$B34,IF(AND(CF33="21:00"*1,CG33="07:00"*1),"10:00"*$B34,IF(AND(CF33="21:00"*1,CG33="08:00"*1),"11:00"*$B34,IF((CG33*24)-(CF33*24)&gt;6,((((CG33*24)-(CF33*24))-0.25)/24),(CG33-CF33)))))))))</f>
        <v/>
      </c>
      <c r="CG34" s="511"/>
      <c r="CH34" s="510" t="str">
        <f>IF(AND(CH33="",CI33=""),"",IFERROR(MATCH("*"&amp;CH33&amp;"*",Paramètres!$A$2,0)*INDEX(Paramètres!$B$2:$E$2,MATCH(#REF!,Paramètres!$B$1:$E$1,0))*$B34,IFERROR(VLOOKUP(CH33,_T1,2,0)*IF(VLOOKUP(CH33,_T1,3,0),$B34,1),IF(AND(CH33="23:59"*1,CI33="07:59"*1),"08:00"*$B34,IF(AND(CH33="20:00"*1,CI33="05:00"*1),"09:00"*$B34,IF(AND(CH33="21:00"*1,CI33="07:00"*1),"10:00"*$B34,IF(AND(CH33="21:00"*1,CI33="08:00"*1),"11:00"*$B34,IF((CI33*24)-(CH33*24)&gt;6,((((CI33*24)-(CH33*24))-0.25)/24),(CI33-CH33)))))))))</f>
        <v/>
      </c>
      <c r="CI34" s="511"/>
      <c r="CJ34" s="510" t="str">
        <f>IF(AND(CJ33="",CK33=""),"",IFERROR(MATCH("*"&amp;CJ33&amp;"*",Paramètres!$A$2,0)*INDEX(Paramètres!$B$2:$E$2,MATCH(#REF!,Paramètres!$B$1:$E$1,0))*$B34,IFERROR(VLOOKUP(CJ33,_T1,2,0)*IF(VLOOKUP(CJ33,_T1,3,0),$B34,1),IF(AND(CJ33="23:59"*1,CK33="07:59"*1),"08:00"*$B34,IF(AND(CJ33="20:00"*1,CK33="05:00"*1),"09:00"*$B34,IF(AND(CJ33="21:00"*1,CK33="07:00"*1),"10:00"*$B34,IF(AND(CJ33="21:00"*1,CK33="08:00"*1),"11:00"*$B34,IF((CK33*24)-(CJ33*24)&gt;6,((((CK33*24)-(CJ33*24))-0.25)/24),(CK33-CJ33)))))))))</f>
        <v/>
      </c>
      <c r="CK34" s="511"/>
      <c r="CL34" s="510" t="str">
        <f>IF(AND(CL33="",CM33=""),"",IFERROR(MATCH("*"&amp;CL33&amp;"*",Paramètres!$A$2,0)*INDEX(Paramètres!$B$2:$E$2,MATCH(#REF!,Paramètres!$B$1:$E$1,0))*$B34,IFERROR(VLOOKUP(CL33,_T1,2,0)*IF(VLOOKUP(CL33,_T1,3,0),$B34,1),IF(AND(CL33="23:59"*1,CM33="07:59"*1),"08:00"*$B34,IF(AND(CL33="20:00"*1,CM33="05:00"*1),"09:00"*$B34,IF(AND(CL33="21:00"*1,CM33="07:00"*1),"10:00"*$B34,IF(AND(CL33="21:00"*1,CM33="08:00"*1),"11:00"*$B34,IF((CM33*24)-(CL33*24)&gt;6,((((CM33*24)-(CL33*24))-0.25)/24),(CM33-CL33)))))))))</f>
        <v/>
      </c>
      <c r="CM34" s="511"/>
      <c r="CN34" s="440"/>
      <c r="CO34" s="436"/>
      <c r="CP34" s="437"/>
      <c r="CQ34" s="156"/>
      <c r="CR34" s="454"/>
      <c r="CS34"/>
      <c r="CT34"/>
    </row>
    <row r="35" spans="1:98" s="285" customFormat="1" ht="30" customHeight="1">
      <c r="A35" s="313"/>
      <c r="B35" s="291"/>
      <c r="C35" s="282"/>
      <c r="D35" s="283"/>
      <c r="E35" s="337"/>
      <c r="F35" s="338"/>
      <c r="G35" s="282"/>
      <c r="H35" s="283"/>
      <c r="I35" s="337"/>
      <c r="J35" s="338"/>
      <c r="K35" s="282"/>
      <c r="L35" s="283"/>
      <c r="M35" s="352"/>
      <c r="N35" s="353"/>
      <c r="O35" s="352"/>
      <c r="P35" s="354"/>
      <c r="Q35" s="443">
        <f>SUM(C36:P36)</f>
        <v>0</v>
      </c>
      <c r="R35" s="282"/>
      <c r="S35" s="283"/>
      <c r="T35" s="337"/>
      <c r="U35" s="338"/>
      <c r="V35" s="282"/>
      <c r="W35" s="283"/>
      <c r="X35" s="337"/>
      <c r="Y35" s="338"/>
      <c r="Z35" s="282"/>
      <c r="AA35" s="283"/>
      <c r="AB35" s="352"/>
      <c r="AC35" s="353"/>
      <c r="AD35" s="352"/>
      <c r="AE35" s="354"/>
      <c r="AF35" s="443">
        <f>SUM(R36:AE36)</f>
        <v>0</v>
      </c>
      <c r="AG35" s="282"/>
      <c r="AH35" s="283"/>
      <c r="AI35" s="337"/>
      <c r="AJ35" s="338"/>
      <c r="AK35" s="282"/>
      <c r="AL35" s="283"/>
      <c r="AM35" s="337"/>
      <c r="AN35" s="338"/>
      <c r="AO35" s="282"/>
      <c r="AP35" s="283"/>
      <c r="AQ35" s="352"/>
      <c r="AR35" s="353"/>
      <c r="AS35" s="352"/>
      <c r="AT35" s="354"/>
      <c r="AU35" s="443">
        <f>SUM(AG36:AT36)</f>
        <v>0</v>
      </c>
      <c r="AV35" s="282"/>
      <c r="AW35" s="283"/>
      <c r="AX35" s="337"/>
      <c r="AY35" s="338"/>
      <c r="AZ35" s="282"/>
      <c r="BA35" s="283"/>
      <c r="BB35" s="337"/>
      <c r="BC35" s="338"/>
      <c r="BD35" s="282"/>
      <c r="BE35" s="283"/>
      <c r="BF35" s="352"/>
      <c r="BG35" s="353"/>
      <c r="BH35" s="352"/>
      <c r="BI35" s="354"/>
      <c r="BJ35" s="438">
        <f t="shared" ref="BJ35" si="15">SUM(AV36:BI36)</f>
        <v>0</v>
      </c>
      <c r="BK35" s="282"/>
      <c r="BL35" s="283"/>
      <c r="BM35" s="337"/>
      <c r="BN35" s="338"/>
      <c r="BO35" s="282"/>
      <c r="BP35" s="283"/>
      <c r="BQ35" s="337"/>
      <c r="BR35" s="338"/>
      <c r="BS35" s="282"/>
      <c r="BT35" s="283"/>
      <c r="BU35" s="352"/>
      <c r="BV35" s="353"/>
      <c r="BW35" s="352"/>
      <c r="BX35" s="354"/>
      <c r="BY35" s="438">
        <f t="shared" ref="BY35" si="16">SUM(BK36:BX36)</f>
        <v>0</v>
      </c>
      <c r="BZ35" s="282"/>
      <c r="CA35" s="283"/>
      <c r="CB35" s="337"/>
      <c r="CC35" s="338"/>
      <c r="CD35" s="282"/>
      <c r="CE35" s="283"/>
      <c r="CF35" s="337"/>
      <c r="CG35" s="338"/>
      <c r="CH35" s="282"/>
      <c r="CI35" s="283"/>
      <c r="CJ35" s="352"/>
      <c r="CK35" s="353"/>
      <c r="CL35" s="352"/>
      <c r="CM35" s="354"/>
      <c r="CN35" s="438">
        <f t="shared" ref="CN35" si="17">SUM(BZ36:CM36)</f>
        <v>0</v>
      </c>
      <c r="CO35" s="432">
        <f>SUM(Q35,AF36,AU36,BY36,CN36,BJ36)</f>
        <v>0</v>
      </c>
      <c r="CP35" s="433"/>
      <c r="CQ35" s="284"/>
      <c r="CR35" s="453">
        <f>$CO$2-CO35</f>
        <v>6.9666666666666659</v>
      </c>
    </row>
    <row r="36" spans="1:98" ht="20" customHeight="1" thickBot="1">
      <c r="A36" s="179"/>
      <c r="B36" s="293">
        <v>1</v>
      </c>
      <c r="C36" s="510" t="str">
        <f>IF(AND(C35="",D35=""),"",IFERROR(MATCH("*"&amp;C35&amp;"*",Paramètres!$A$2,0)*INDEX(Paramètres!$B$2:$E$2,MATCH(#REF!,Paramètres!$B$1:$E$1,0))*$B36,IFERROR(VLOOKUP(C35,_T1,2,0)*IF(VLOOKUP(C35,_T1,3,0),$B36,1),IF(AND(C35="23:59"*1,D35="07:59"*1),"08:00"*$B36,IF(AND(C35="20:00"*1,D35="05:00"*1),"09:00"*$B36,IF(AND(C35="21:00"*1,D35="07:00"*1),"10:00"*$B36,IF(AND(C35="21:00"*1,D35="08:00"*1),"11:00"*$B36,IF((D35*24)-(C35*24)&gt;6,((((D35*24)-(C35*24))-0.25)/24),(D35-C35)))))))))</f>
        <v/>
      </c>
      <c r="D36" s="511"/>
      <c r="E36" s="510" t="str">
        <f>IF(AND(E35="",F35=""),"",IFERROR(MATCH("*"&amp;E35&amp;"*",Paramètres!$A$2,0)*INDEX(Paramètres!$B$2:$E$2,MATCH(#REF!,Paramètres!$B$1:$E$1,0))*$B36,IFERROR(VLOOKUP(E35,_T1,2,0)*IF(VLOOKUP(E35,_T1,3,0),$B36,1),IF(AND(E35="23:59"*1,F35="07:59"*1),"08:00"*$B36,IF(AND(E35="20:00"*1,F35="05:00"*1),"09:00"*$B36,IF(AND(E35="21:00"*1,F35="07:00"*1),"10:00"*$B36,IF(AND(E35="21:00"*1,F35="08:00"*1),"11:00"*$B36,IF((F35*24)-(E35*24)&gt;6,((((F35*24)-(E35*24))-0.25)/24),(F35-E35)))))))))</f>
        <v/>
      </c>
      <c r="F36" s="511"/>
      <c r="G36" s="510" t="str">
        <f>IF(AND(G35="",H35=""),"",IFERROR(MATCH("*"&amp;G35&amp;"*",Paramètres!$A$2,0)*INDEX(Paramètres!$B$2:$E$2,MATCH(#REF!,Paramètres!$B$1:$E$1,0))*$B36,IFERROR(VLOOKUP(G35,_T1,2,0)*IF(VLOOKUP(G35,_T1,3,0),$B36,1),IF(AND(G35="23:59"*1,H35="07:59"*1),"08:00"*$B36,IF(AND(G35="20:00"*1,H35="05:00"*1),"09:00"*$B36,IF(AND(G35="21:00"*1,H35="07:00"*1),"10:00"*$B36,IF(AND(G35="21:00"*1,H35="08:00"*1),"11:00"*$B36,IF((H35*24)-(G35*24)&gt;6,((((H35*24)-(G35*24))-0.25)/24),(H35-G35)))))))))</f>
        <v/>
      </c>
      <c r="H36" s="511"/>
      <c r="I36" s="510" t="str">
        <f>IF(AND(I35="",J35=""),"",IFERROR(MATCH("*"&amp;I35&amp;"*",Paramètres!$A$2,0)*INDEX(Paramètres!$B$2:$E$2,MATCH(#REF!,Paramètres!$B$1:$E$1,0))*$B36,IFERROR(VLOOKUP(I35,_T1,2,0)*IF(VLOOKUP(I35,_T1,3,0),$B36,1),IF(AND(I35="23:59"*1,J35="07:59"*1),"08:00"*$B36,IF(AND(I35="20:00"*1,J35="05:00"*1),"09:00"*$B36,IF(AND(I35="21:00"*1,J35="07:00"*1),"10:00"*$B36,IF(AND(I35="21:00"*1,J35="08:00"*1),"11:00"*$B36,IF((J35*24)-(I35*24)&gt;6,((((J35*24)-(I35*24))-0.25)/24),(J35-I35)))))))))</f>
        <v/>
      </c>
      <c r="J36" s="511"/>
      <c r="K36" s="510" t="str">
        <f>IF(AND(K35="",L35=""),"",IFERROR(MATCH("*"&amp;K35&amp;"*",Paramètres!$A$2,0)*INDEX(Paramètres!$B$2:$E$2,MATCH(#REF!,Paramètres!$B$1:$E$1,0))*$B36,IFERROR(VLOOKUP(K35,_T1,2,0)*IF(VLOOKUP(K35,_T1,3,0),$B36,1),IF(AND(K35="23:59"*1,L35="07:59"*1),"08:00"*$B36,IF(AND(K35="20:00"*1,L35="05:00"*1),"09:00"*$B36,IF(AND(K35="21:00"*1,L35="07:00"*1),"10:00"*$B36,IF(AND(K35="21:00"*1,L35="08:00"*1),"11:00"*$B36,IF((L35*24)-(K35*24)&gt;6,((((L35*24)-(K35*24))-0.25)/24),(L35-K35)))))))))</f>
        <v/>
      </c>
      <c r="L36" s="511"/>
      <c r="M36" s="510" t="str">
        <f>IF(AND(M35="",N35=""),"",IFERROR(MATCH("*"&amp;M35&amp;"*",Paramètres!$A$2,0)*INDEX(Paramètres!$B$2:$E$2,MATCH(#REF!,Paramètres!$B$1:$E$1,0))*$B36,IFERROR(VLOOKUP(M35,_T1,2,0)*IF(VLOOKUP(M35,_T1,3,0),$B36,1),IF(AND(M35="23:59"*1,N35="07:59"*1),"08:00"*$B36,IF(AND(M35="20:00"*1,N35="05:00"*1),"09:00"*$B36,IF(AND(M35="21:00"*1,N35="07:00"*1),"10:00"*$B36,IF(AND(M35="21:00"*1,N35="08:00"*1),"11:00"*$B36,IF((N35*24)-(M35*24)&gt;6,((((N35*24)-(M35*24))-0.25)/24),(N35-M35)))))))))</f>
        <v/>
      </c>
      <c r="N36" s="511"/>
      <c r="O36" s="510" t="str">
        <f>IF(AND(O35="",P35=""),"",IFERROR(MATCH("*"&amp;O35&amp;"*",Paramètres!$A$2,0)*INDEX(Paramètres!$B$2:$E$2,MATCH(#REF!,Paramètres!$B$1:$E$1,0))*$B36,IFERROR(VLOOKUP(O35,_T1,2,0)*IF(VLOOKUP(O35,_T1,3,0),$B36,1),IF(AND(O35="23:59"*1,P35="07:59"*1),"08:00"*$B36,IF(AND(O35="20:00"*1,P35="05:00"*1),"09:00"*$B36,IF(AND(O35="21:00"*1,P35="07:00"*1),"10:00"*$B36,IF(AND(O35="21:00"*1,P35="08:00"*1),"11:00"*$B36,IF((P35*24)-(O35*24)&gt;6,((((P35*24)-(O35*24))-0.25)/24),(P35-O35)))))))))</f>
        <v/>
      </c>
      <c r="P36" s="511"/>
      <c r="Q36" s="444"/>
      <c r="R36" s="510" t="str">
        <f>IF(AND(R35="",S35=""),"",IFERROR(MATCH("*"&amp;R35&amp;"*",Paramètres!$A$2,0)*INDEX(Paramètres!$B$2:$E$2,MATCH(#REF!,Paramètres!$B$1:$E$1,0))*$B36,IFERROR(VLOOKUP(R35,_T1,2,0)*IF(VLOOKUP(R35,_T1,3,0),$B36,1),IF(AND(R35="23:59"*1,S35="07:59"*1),"08:00"*$B36,IF(AND(R35="20:00"*1,S35="05:00"*1),"09:00"*$B36,IF(AND(R35="21:00"*1,S35="07:00"*1),"10:00"*$B36,IF(AND(R35="21:00"*1,S35="08:00"*1),"11:00"*$B36,IF((S35*24)-(R35*24)&gt;6,((((S35*24)-(R35*24))-0.25)/24),(S35-R35)))))))))</f>
        <v/>
      </c>
      <c r="S36" s="511"/>
      <c r="T36" s="510" t="str">
        <f>IF(AND(T35="",U35=""),"",IFERROR(MATCH("*"&amp;T35&amp;"*",Paramètres!$A$2,0)*INDEX(Paramètres!$B$2:$E$2,MATCH(#REF!,Paramètres!$B$1:$E$1,0))*$B36,IFERROR(VLOOKUP(T35,_T1,2,0)*IF(VLOOKUP(T35,_T1,3,0),$B36,1),IF(AND(T35="23:59"*1,U35="07:59"*1),"08:00"*$B36,IF(AND(T35="20:00"*1,U35="05:00"*1),"09:00"*$B36,IF(AND(T35="21:00"*1,U35="07:00"*1),"10:00"*$B36,IF(AND(T35="21:00"*1,U35="08:00"*1),"11:00"*$B36,IF((U35*24)-(T35*24)&gt;6,((((U35*24)-(T35*24))-0.25)/24),(U35-T35)))))))))</f>
        <v/>
      </c>
      <c r="U36" s="511"/>
      <c r="V36" s="510" t="str">
        <f>IF(AND(V35="",W35=""),"",IFERROR(MATCH("*"&amp;V35&amp;"*",Paramètres!$A$2,0)*INDEX(Paramètres!$B$2:$E$2,MATCH(#REF!,Paramètres!$B$1:$E$1,0))*$B36,IFERROR(VLOOKUP(V35,_T1,2,0)*IF(VLOOKUP(V35,_T1,3,0),$B36,1),IF(AND(V35="23:59"*1,W35="07:59"*1),"08:00"*$B36,IF(AND(V35="20:00"*1,W35="05:00"*1),"09:00"*$B36,IF(AND(V35="21:00"*1,W35="07:00"*1),"10:00"*$B36,IF(AND(V35="21:00"*1,W35="08:00"*1),"11:00"*$B36,IF((W35*24)-(V35*24)&gt;6,((((W35*24)-(V35*24))-0.25)/24),(W35-V35)))))))))</f>
        <v/>
      </c>
      <c r="W36" s="511"/>
      <c r="X36" s="510" t="str">
        <f>IF(AND(X35="",Y35=""),"",IFERROR(MATCH("*"&amp;X35&amp;"*",Paramètres!$A$2,0)*INDEX(Paramètres!$B$2:$E$2,MATCH(#REF!,Paramètres!$B$1:$E$1,0))*$B36,IFERROR(VLOOKUP(X35,_T1,2,0)*IF(VLOOKUP(X35,_T1,3,0),$B36,1),IF(AND(X35="23:59"*1,Y35="07:59"*1),"08:00"*$B36,IF(AND(X35="20:00"*1,Y35="05:00"*1),"09:00"*$B36,IF(AND(X35="21:00"*1,Y35="07:00"*1),"10:00"*$B36,IF(AND(X35="21:00"*1,Y35="08:00"*1),"11:00"*$B36,IF((Y35*24)-(X35*24)&gt;6,((((Y35*24)-(X35*24))-0.25)/24),(Y35-X35)))))))))</f>
        <v/>
      </c>
      <c r="Y36" s="511"/>
      <c r="Z36" s="510" t="str">
        <f>IF(AND(Z35="",AA35=""),"",IFERROR(MATCH("*"&amp;Z35&amp;"*",Paramètres!$A$2,0)*INDEX(Paramètres!$B$2:$E$2,MATCH(#REF!,Paramètres!$B$1:$E$1,0))*$B36,IFERROR(VLOOKUP(Z35,_T1,2,0)*IF(VLOOKUP(Z35,_T1,3,0),$B36,1),IF(AND(Z35="23:59"*1,AA35="07:59"*1),"08:00"*$B36,IF(AND(Z35="20:00"*1,AA35="05:00"*1),"09:00"*$B36,IF(AND(Z35="21:00"*1,AA35="07:00"*1),"10:00"*$B36,IF(AND(Z35="21:00"*1,AA35="08:00"*1),"11:00"*$B36,IF((AA35*24)-(Z35*24)&gt;6,((((AA35*24)-(Z35*24))-0.25)/24),(AA35-Z35)))))))))</f>
        <v/>
      </c>
      <c r="AA36" s="511"/>
      <c r="AB36" s="510" t="str">
        <f>IF(AND(AB35="",AC35=""),"",IFERROR(MATCH("*"&amp;AB35&amp;"*",Paramètres!$A$2,0)*INDEX(Paramètres!$B$2:$E$2,MATCH(#REF!,Paramètres!$B$1:$E$1,0))*$B36,IFERROR(VLOOKUP(AB35,_T1,2,0)*IF(VLOOKUP(AB35,_T1,3,0),$B36,1),IF(AND(AB35="23:59"*1,AC35="07:59"*1),"08:00"*$B36,IF(AND(AB35="20:00"*1,AC35="05:00"*1),"09:00"*$B36,IF(AND(AB35="21:00"*1,AC35="07:00"*1),"10:00"*$B36,IF(AND(AB35="21:00"*1,AC35="08:00"*1),"11:00"*$B36,IF((AC35*24)-(AB35*24)&gt;6,((((AC35*24)-(AB35*24))-0.25)/24),(AC35-AB35)))))))))</f>
        <v/>
      </c>
      <c r="AC36" s="511"/>
      <c r="AD36" s="510" t="str">
        <f>IF(AND(AD35="",AE35=""),"",IFERROR(MATCH("*"&amp;AD35&amp;"*",Paramètres!$A$2,0)*INDEX(Paramètres!$B$2:$E$2,MATCH(#REF!,Paramètres!$B$1:$E$1,0))*$B36,IFERROR(VLOOKUP(AD35,_T1,2,0)*IF(VLOOKUP(AD35,_T1,3,0),$B36,1),IF(AND(AD35="23:59"*1,AE35="07:59"*1),"08:00"*$B36,IF(AND(AD35="20:00"*1,AE35="05:00"*1),"09:00"*$B36,IF(AND(AD35="21:00"*1,AE35="07:00"*1),"10:00"*$B36,IF(AND(AD35="21:00"*1,AE35="08:00"*1),"11:00"*$B36,IF((AE35*24)-(AD35*24)&gt;6,((((AE35*24)-(AD35*24))-0.25)/24),(AE35-AD35)))))))))</f>
        <v/>
      </c>
      <c r="AE36" s="511"/>
      <c r="AF36" s="444"/>
      <c r="AG36" s="510" t="str">
        <f>IF(AND(AG35="",AH35=""),"",IFERROR(MATCH("*"&amp;AG35&amp;"*",Paramètres!$A$2,0)*INDEX(Paramètres!$B$2:$E$2,MATCH(#REF!,Paramètres!$B$1:$E$1,0))*$B36,IFERROR(VLOOKUP(AG35,_T1,2,0)*IF(VLOOKUP(AG35,_T1,3,0),$B36,1),IF(AND(AG35="23:59"*1,AH35="07:59"*1),"08:00"*$B36,IF(AND(AG35="20:00"*1,AH35="05:00"*1),"09:00"*$B36,IF(AND(AG35="21:00"*1,AH35="07:00"*1),"10:00"*$B36,IF(AND(AG35="21:00"*1,AH35="08:00"*1),"11:00"*$B36,IF((AH35*24)-(AG35*24)&gt;6,((((AH35*24)-(AG35*24))-0.25)/24),(AH35-AG35)))))))))</f>
        <v/>
      </c>
      <c r="AH36" s="511"/>
      <c r="AI36" s="510" t="str">
        <f>IF(AND(AI35="",AJ35=""),"",IFERROR(MATCH("*"&amp;AI35&amp;"*",Paramètres!$A$2,0)*INDEX(Paramètres!$B$2:$E$2,MATCH(#REF!,Paramètres!$B$1:$E$1,0))*$B36,IFERROR(VLOOKUP(AI35,_T1,2,0)*IF(VLOOKUP(AI35,_T1,3,0),$B36,1),IF(AND(AI35="23:59"*1,AJ35="07:59"*1),"08:00"*$B36,IF(AND(AI35="20:00"*1,AJ35="05:00"*1),"09:00"*$B36,IF(AND(AI35="21:00"*1,AJ35="07:00"*1),"10:00"*$B36,IF(AND(AI35="21:00"*1,AJ35="08:00"*1),"11:00"*$B36,IF((AJ35*24)-(AI35*24)&gt;6,((((AJ35*24)-(AI35*24))-0.25)/24),(AJ35-AI35)))))))))</f>
        <v/>
      </c>
      <c r="AJ36" s="511"/>
      <c r="AK36" s="510" t="str">
        <f>IF(AND(AK35="",AL35=""),"",IFERROR(MATCH("*"&amp;AK35&amp;"*",Paramètres!$A$2,0)*INDEX(Paramètres!$B$2:$E$2,MATCH(#REF!,Paramètres!$B$1:$E$1,0))*$B36,IFERROR(VLOOKUP(AK35,_T1,2,0)*IF(VLOOKUP(AK35,_T1,3,0),$B36,1),IF(AND(AK35="23:59"*1,AL35="07:59"*1),"08:00"*$B36,IF(AND(AK35="20:00"*1,AL35="05:00"*1),"09:00"*$B36,IF(AND(AK35="21:00"*1,AL35="07:00"*1),"10:00"*$B36,IF(AND(AK35="21:00"*1,AL35="08:00"*1),"11:00"*$B36,IF((AL35*24)-(AK35*24)&gt;6,((((AL35*24)-(AK35*24))-0.25)/24),(AL35-AK35)))))))))</f>
        <v/>
      </c>
      <c r="AL36" s="511"/>
      <c r="AM36" s="510" t="str">
        <f>IF(AND(AM35="",AN35=""),"",IFERROR(MATCH("*"&amp;AM35&amp;"*",Paramètres!$A$2,0)*INDEX(Paramètres!$B$2:$E$2,MATCH(#REF!,Paramètres!$B$1:$E$1,0))*$B36,IFERROR(VLOOKUP(AM35,_T1,2,0)*IF(VLOOKUP(AM35,_T1,3,0),$B36,1),IF(AND(AM35="23:59"*1,AN35="07:59"*1),"08:00"*$B36,IF(AND(AM35="20:00"*1,AN35="05:00"*1),"09:00"*$B36,IF(AND(AM35="21:00"*1,AN35="07:00"*1),"10:00"*$B36,IF(AND(AM35="21:00"*1,AN35="08:00"*1),"11:00"*$B36,IF((AN35*24)-(AM35*24)&gt;6,((((AN35*24)-(AM35*24))-0.25)/24),(AN35-AM35)))))))))</f>
        <v/>
      </c>
      <c r="AN36" s="511"/>
      <c r="AO36" s="510" t="str">
        <f>IF(AND(AO35="",AP35=""),"",IFERROR(MATCH("*"&amp;AO35&amp;"*",Paramètres!$A$2,0)*INDEX(Paramètres!$B$2:$E$2,MATCH(#REF!,Paramètres!$B$1:$E$1,0))*$B36,IFERROR(VLOOKUP(AO35,_T1,2,0)*IF(VLOOKUP(AO35,_T1,3,0),$B36,1),IF(AND(AO35="23:59"*1,AP35="07:59"*1),"08:00"*$B36,IF(AND(AO35="20:00"*1,AP35="05:00"*1),"09:00"*$B36,IF(AND(AO35="21:00"*1,AP35="07:00"*1),"10:00"*$B36,IF(AND(AO35="21:00"*1,AP35="08:00"*1),"11:00"*$B36,IF((AP35*24)-(AO35*24)&gt;6,((((AP35*24)-(AO35*24))-0.25)/24),(AP35-AO35)))))))))</f>
        <v/>
      </c>
      <c r="AP36" s="511"/>
      <c r="AQ36" s="510" t="str">
        <f>IF(AND(AQ35="",AR35=""),"",IFERROR(MATCH("*"&amp;AQ35&amp;"*",Paramètres!$A$2,0)*INDEX(Paramètres!$B$2:$E$2,MATCH(#REF!,Paramètres!$B$1:$E$1,0))*$B36,IFERROR(VLOOKUP(AQ35,_T1,2,0)*IF(VLOOKUP(AQ35,_T1,3,0),$B36,1),IF(AND(AQ35="23:59"*1,AR35="07:59"*1),"08:00"*$B36,IF(AND(AQ35="20:00"*1,AR35="05:00"*1),"09:00"*$B36,IF(AND(AQ35="21:00"*1,AR35="07:00"*1),"10:00"*$B36,IF(AND(AQ35="21:00"*1,AR35="08:00"*1),"11:00"*$B36,IF((AR35*24)-(AQ35*24)&gt;6,((((AR35*24)-(AQ35*24))-0.25)/24),(AR35-AQ35)))))))))</f>
        <v/>
      </c>
      <c r="AR36" s="511"/>
      <c r="AS36" s="510" t="str">
        <f>IF(AND(AS35="",AT35=""),"",IFERROR(MATCH("*"&amp;AS35&amp;"*",Paramètres!$A$2,0)*INDEX(Paramètres!$B$2:$E$2,MATCH(#REF!,Paramètres!$B$1:$E$1,0))*$B36,IFERROR(VLOOKUP(AS35,_T1,2,0)*IF(VLOOKUP(AS35,_T1,3,0),$B36,1),IF(AND(AS35="23:59"*1,AT35="07:59"*1),"08:00"*$B36,IF(AND(AS35="20:00"*1,AT35="05:00"*1),"09:00"*$B36,IF(AND(AS35="21:00"*1,AT35="07:00"*1),"10:00"*$B36,IF(AND(AS35="21:00"*1,AT35="08:00"*1),"11:00"*$B36,IF((AT35*24)-(AS35*24)&gt;6,((((AT35*24)-(AS35*24))-0.25)/24),(AT35-AS35)))))))))</f>
        <v/>
      </c>
      <c r="AT36" s="511"/>
      <c r="AU36" s="444"/>
      <c r="AV36" s="510" t="str">
        <f>IF(AND(AV35="",AW35=""),"",IFERROR(MATCH("*"&amp;AV35&amp;"*",Paramètres!$A$2,0)*INDEX(Paramètres!$B$2:$E$2,MATCH(#REF!,Paramètres!$B$1:$E$1,0))*$B36,IFERROR(VLOOKUP(AV35,_T1,2,0)*IF(VLOOKUP(AV35,_T1,3,0),$B36,1),IF(AND(AV35="23:59"*1,AW35="07:59"*1),"08:00"*$B36,IF(AND(AV35="20:00"*1,AW35="05:00"*1),"09:00"*$B36,IF(AND(AV35="21:00"*1,AW35="07:00"*1),"10:00"*$B36,IF(AND(AV35="21:00"*1,AW35="08:00"*1),"11:00"*$B36,IF((AW35*24)-(AV35*24)&gt;6,((((AW35*24)-(AV35*24))-0.25)/24),(AW35-AV35)))))))))</f>
        <v/>
      </c>
      <c r="AW36" s="511"/>
      <c r="AX36" s="510" t="str">
        <f>IF(AND(AX35="",AY35=""),"",IFERROR(MATCH("*"&amp;AX35&amp;"*",Paramètres!$A$2,0)*INDEX(Paramètres!$B$2:$E$2,MATCH(#REF!,Paramètres!$B$1:$E$1,0))*$B36,IFERROR(VLOOKUP(AX35,_T1,2,0)*IF(VLOOKUP(AX35,_T1,3,0),$B36,1),IF(AND(AX35="23:59"*1,AY35="07:59"*1),"08:00"*$B36,IF(AND(AX35="20:00"*1,AY35="05:00"*1),"09:00"*$B36,IF(AND(AX35="21:00"*1,AY35="07:00"*1),"10:00"*$B36,IF(AND(AX35="21:00"*1,AY35="08:00"*1),"11:00"*$B36,IF((AY35*24)-(AX35*24)&gt;6,((((AY35*24)-(AX35*24))-0.25)/24),(AY35-AX35)))))))))</f>
        <v/>
      </c>
      <c r="AY36" s="511"/>
      <c r="AZ36" s="510" t="str">
        <f>IF(AND(AZ35="",BA35=""),"",IFERROR(MATCH("*"&amp;AZ35&amp;"*",Paramètres!$A$2,0)*INDEX(Paramètres!$B$2:$E$2,MATCH(#REF!,Paramètres!$B$1:$E$1,0))*$B36,IFERROR(VLOOKUP(AZ35,_T1,2,0)*IF(VLOOKUP(AZ35,_T1,3,0),$B36,1),IF(AND(AZ35="23:59"*1,BA35="07:59"*1),"08:00"*$B36,IF(AND(AZ35="20:00"*1,BA35="05:00"*1),"09:00"*$B36,IF(AND(AZ35="21:00"*1,BA35="07:00"*1),"10:00"*$B36,IF(AND(AZ35="21:00"*1,BA35="08:00"*1),"11:00"*$B36,IF((BA35*24)-(AZ35*24)&gt;6,((((BA35*24)-(AZ35*24))-0.25)/24),(BA35-AZ35)))))))))</f>
        <v/>
      </c>
      <c r="BA36" s="511"/>
      <c r="BB36" s="510" t="str">
        <f>IF(AND(BB35="",BC35=""),"",IFERROR(MATCH("*"&amp;BB35&amp;"*",Paramètres!$A$2,0)*INDEX(Paramètres!$B$2:$E$2,MATCH(#REF!,Paramètres!$B$1:$E$1,0))*$B36,IFERROR(VLOOKUP(BB35,_T1,2,0)*IF(VLOOKUP(BB35,_T1,3,0),$B36,1),IF(AND(BB35="23:59"*1,BC35="07:59"*1),"08:00"*$B36,IF(AND(BB35="20:00"*1,BC35="05:00"*1),"09:00"*$B36,IF(AND(BB35="21:00"*1,BC35="07:00"*1),"10:00"*$B36,IF(AND(BB35="21:00"*1,BC35="08:00"*1),"11:00"*$B36,IF((BC35*24)-(BB35*24)&gt;6,((((BC35*24)-(BB35*24))-0.25)/24),(BC35-BB35)))))))))</f>
        <v/>
      </c>
      <c r="BC36" s="511"/>
      <c r="BD36" s="510" t="str">
        <f>IF(AND(BD35="",BE35=""),"",IFERROR(MATCH("*"&amp;BD35&amp;"*",Paramètres!$A$2,0)*INDEX(Paramètres!$B$2:$E$2,MATCH(#REF!,Paramètres!$B$1:$E$1,0))*$B36,IFERROR(VLOOKUP(BD35,_T1,2,0)*IF(VLOOKUP(BD35,_T1,3,0),$B36,1),IF(AND(BD35="23:59"*1,BE35="07:59"*1),"08:00"*$B36,IF(AND(BD35="20:00"*1,BE35="05:00"*1),"09:00"*$B36,IF(AND(BD35="21:00"*1,BE35="07:00"*1),"10:00"*$B36,IF(AND(BD35="21:00"*1,BE35="08:00"*1),"11:00"*$B36,IF((BE35*24)-(BD35*24)&gt;6,((((BE35*24)-(BD35*24))-0.25)/24),(BE35-BD35)))))))))</f>
        <v/>
      </c>
      <c r="BE36" s="511"/>
      <c r="BF36" s="510" t="str">
        <f>IF(AND(BF35="",BG35=""),"",IFERROR(MATCH("*"&amp;BF35&amp;"*",Paramètres!$A$2,0)*INDEX(Paramètres!$B$2:$E$2,MATCH(#REF!,Paramètres!$B$1:$E$1,0))*$B36,IFERROR(VLOOKUP(BF35,_T1,2,0)*IF(VLOOKUP(BF35,_T1,3,0),$B36,1),IF(AND(BF35="23:59"*1,BG35="07:59"*1),"08:00"*$B36,IF(AND(BF35="20:00"*1,BG35="05:00"*1),"09:00"*$B36,IF(AND(BF35="21:00"*1,BG35="07:00"*1),"10:00"*$B36,IF(AND(BF35="21:00"*1,BG35="08:00"*1),"11:00"*$B36,IF((BG35*24)-(BF35*24)&gt;6,((((BG35*24)-(BF35*24))-0.25)/24),(BG35-BF35)))))))))</f>
        <v/>
      </c>
      <c r="BG36" s="511"/>
      <c r="BH36" s="510" t="str">
        <f>IF(AND(BH35="",BI35=""),"",IFERROR(MATCH("*"&amp;BH35&amp;"*",Paramètres!$A$2,0)*INDEX(Paramètres!$B$2:$E$2,MATCH(#REF!,Paramètres!$B$1:$E$1,0))*$B36,IFERROR(VLOOKUP(BH35,_T1,2,0)*IF(VLOOKUP(BH35,_T1,3,0),$B36,1),IF(AND(BH35="23:59"*1,BI35="07:59"*1),"08:00"*$B36,IF(AND(BH35="20:00"*1,BI35="05:00"*1),"09:00"*$B36,IF(AND(BH35="21:00"*1,BI35="07:00"*1),"10:00"*$B36,IF(AND(BH35="21:00"*1,BI35="08:00"*1),"11:00"*$B36,IF((BI35*24)-(BH35*24)&gt;6,((((BI35*24)-(BH35*24))-0.25)/24),(BI35-BH35)))))))))</f>
        <v/>
      </c>
      <c r="BI36" s="511"/>
      <c r="BJ36" s="440"/>
      <c r="BK36" s="510" t="str">
        <f>IF(AND(BK35="",BL35=""),"",IFERROR(MATCH("*"&amp;BK35&amp;"*",Paramètres!$A$2,0)*INDEX(Paramètres!$B$2:$E$2,MATCH(#REF!,Paramètres!$B$1:$E$1,0))*$B36,IFERROR(VLOOKUP(BK35,_T1,2,0)*IF(VLOOKUP(BK35,_T1,3,0),$B36,1),IF(AND(BK35="23:59"*1,BL35="07:59"*1),"08:00"*$B36,IF(AND(BK35="20:00"*1,BL35="05:00"*1),"09:00"*$B36,IF(AND(BK35="21:00"*1,BL35="07:00"*1),"10:00"*$B36,IF(AND(BK35="21:00"*1,BL35="08:00"*1),"11:00"*$B36,IF((BL35*24)-(BK35*24)&gt;6,((((BL35*24)-(BK35*24))-0.25)/24),(BL35-BK35)))))))))</f>
        <v/>
      </c>
      <c r="BL36" s="511"/>
      <c r="BM36" s="510" t="str">
        <f>IF(AND(BM35="",BN35=""),"",IFERROR(MATCH("*"&amp;BM35&amp;"*",Paramètres!$A$2,0)*INDEX(Paramètres!$B$2:$E$2,MATCH(#REF!,Paramètres!$B$1:$E$1,0))*$B36,IFERROR(VLOOKUP(BM35,_T1,2,0)*IF(VLOOKUP(BM35,_T1,3,0),$B36,1),IF(AND(BM35="23:59"*1,BN35="07:59"*1),"08:00"*$B36,IF(AND(BM35="20:00"*1,BN35="05:00"*1),"09:00"*$B36,IF(AND(BM35="21:00"*1,BN35="07:00"*1),"10:00"*$B36,IF(AND(BM35="21:00"*1,BN35="08:00"*1),"11:00"*$B36,IF((BN35*24)-(BM35*24)&gt;6,((((BN35*24)-(BM35*24))-0.25)/24),(BN35-BM35)))))))))</f>
        <v/>
      </c>
      <c r="BN36" s="511"/>
      <c r="BO36" s="510" t="str">
        <f>IF(AND(BO35="",BP35=""),"",IFERROR(MATCH("*"&amp;BO35&amp;"*",Paramètres!$A$2,0)*INDEX(Paramètres!$B$2:$E$2,MATCH(#REF!,Paramètres!$B$1:$E$1,0))*$B36,IFERROR(VLOOKUP(BO35,_T1,2,0)*IF(VLOOKUP(BO35,_T1,3,0),$B36,1),IF(AND(BO35="23:59"*1,BP35="07:59"*1),"08:00"*$B36,IF(AND(BO35="20:00"*1,BP35="05:00"*1),"09:00"*$B36,IF(AND(BO35="21:00"*1,BP35="07:00"*1),"10:00"*$B36,IF(AND(BO35="21:00"*1,BP35="08:00"*1),"11:00"*$B36,IF((BP35*24)-(BO35*24)&gt;6,((((BP35*24)-(BO35*24))-0.25)/24),(BP35-BO35)))))))))</f>
        <v/>
      </c>
      <c r="BP36" s="511"/>
      <c r="BQ36" s="510" t="str">
        <f>IF(AND(BQ35="",BR35=""),"",IFERROR(MATCH("*"&amp;BQ35&amp;"*",Paramètres!$A$2,0)*INDEX(Paramètres!$B$2:$E$2,MATCH(#REF!,Paramètres!$B$1:$E$1,0))*$B36,IFERROR(VLOOKUP(BQ35,_T1,2,0)*IF(VLOOKUP(BQ35,_T1,3,0),$B36,1),IF(AND(BQ35="23:59"*1,BR35="07:59"*1),"08:00"*$B36,IF(AND(BQ35="20:00"*1,BR35="05:00"*1),"09:00"*$B36,IF(AND(BQ35="21:00"*1,BR35="07:00"*1),"10:00"*$B36,IF(AND(BQ35="21:00"*1,BR35="08:00"*1),"11:00"*$B36,IF((BR35*24)-(BQ35*24)&gt;6,((((BR35*24)-(BQ35*24))-0.25)/24),(BR35-BQ35)))))))))</f>
        <v/>
      </c>
      <c r="BR36" s="511"/>
      <c r="BS36" s="510" t="str">
        <f>IF(AND(BS35="",BT35=""),"",IFERROR(MATCH("*"&amp;BS35&amp;"*",Paramètres!$A$2,0)*INDEX(Paramètres!$B$2:$E$2,MATCH(#REF!,Paramètres!$B$1:$E$1,0))*$B36,IFERROR(VLOOKUP(BS35,_T1,2,0)*IF(VLOOKUP(BS35,_T1,3,0),$B36,1),IF(AND(BS35="23:59"*1,BT35="07:59"*1),"08:00"*$B36,IF(AND(BS35="20:00"*1,BT35="05:00"*1),"09:00"*$B36,IF(AND(BS35="21:00"*1,BT35="07:00"*1),"10:00"*$B36,IF(AND(BS35="21:00"*1,BT35="08:00"*1),"11:00"*$B36,IF((BT35*24)-(BS35*24)&gt;6,((((BT35*24)-(BS35*24))-0.25)/24),(BT35-BS35)))))))))</f>
        <v/>
      </c>
      <c r="BT36" s="511"/>
      <c r="BU36" s="510" t="str">
        <f>IF(AND(BU35="",BV35=""),"",IFERROR(MATCH("*"&amp;BU35&amp;"*",Paramètres!$A$2,0)*INDEX(Paramètres!$B$2:$E$2,MATCH(#REF!,Paramètres!$B$1:$E$1,0))*$B36,IFERROR(VLOOKUP(BU35,_T1,2,0)*IF(VLOOKUP(BU35,_T1,3,0),$B36,1),IF(AND(BU35="23:59"*1,BV35="07:59"*1),"08:00"*$B36,IF(AND(BU35="20:00"*1,BV35="05:00"*1),"09:00"*$B36,IF(AND(BU35="21:00"*1,BV35="07:00"*1),"10:00"*$B36,IF(AND(BU35="21:00"*1,BV35="08:00"*1),"11:00"*$B36,IF((BV35*24)-(BU35*24)&gt;6,((((BV35*24)-(BU35*24))-0.25)/24),(BV35-BU35)))))))))</f>
        <v/>
      </c>
      <c r="BV36" s="511"/>
      <c r="BW36" s="510" t="str">
        <f>IF(AND(BW35="",BX35=""),"",IFERROR(MATCH("*"&amp;BW35&amp;"*",Paramètres!$A$2,0)*INDEX(Paramètres!$B$2:$E$2,MATCH(#REF!,Paramètres!$B$1:$E$1,0))*$B36,IFERROR(VLOOKUP(BW35,_T1,2,0)*IF(VLOOKUP(BW35,_T1,3,0),$B36,1),IF(AND(BW35="23:59"*1,BX35="07:59"*1),"08:00"*$B36,IF(AND(BW35="20:00"*1,BX35="05:00"*1),"09:00"*$B36,IF(AND(BW35="21:00"*1,BX35="07:00"*1),"10:00"*$B36,IF(AND(BW35="21:00"*1,BX35="08:00"*1),"11:00"*$B36,IF((BX35*24)-(BW35*24)&gt;6,((((BX35*24)-(BW35*24))-0.25)/24),(BX35-BW35)))))))))</f>
        <v/>
      </c>
      <c r="BX36" s="511"/>
      <c r="BY36" s="440"/>
      <c r="BZ36" s="510" t="str">
        <f>IF(AND(BZ35="",CA35=""),"",IFERROR(MATCH("*"&amp;BZ35&amp;"*",Paramètres!$A$2,0)*INDEX(Paramètres!$B$2:$E$2,MATCH(#REF!,Paramètres!$B$1:$E$1,0))*$B36,IFERROR(VLOOKUP(BZ35,_T1,2,0)*IF(VLOOKUP(BZ35,_T1,3,0),$B36,1),IF(AND(BZ35="23:59"*1,CA35="07:59"*1),"08:00"*$B36,IF(AND(BZ35="20:00"*1,CA35="05:00"*1),"09:00"*$B36,IF(AND(BZ35="21:00"*1,CA35="07:00"*1),"10:00"*$B36,IF(AND(BZ35="21:00"*1,CA35="08:00"*1),"11:00"*$B36,IF((CA35*24)-(BZ35*24)&gt;6,((((CA35*24)-(BZ35*24))-0.25)/24),(CA35-BZ35)))))))))</f>
        <v/>
      </c>
      <c r="CA36" s="511"/>
      <c r="CB36" s="510" t="str">
        <f>IF(AND(CB35="",CC35=""),"",IFERROR(MATCH("*"&amp;CB35&amp;"*",Paramètres!$A$2,0)*INDEX(Paramètres!$B$2:$E$2,MATCH(#REF!,Paramètres!$B$1:$E$1,0))*$B36,IFERROR(VLOOKUP(CB35,_T1,2,0)*IF(VLOOKUP(CB35,_T1,3,0),$B36,1),IF(AND(CB35="23:59"*1,CC35="07:59"*1),"08:00"*$B36,IF(AND(CB35="20:00"*1,CC35="05:00"*1),"09:00"*$B36,IF(AND(CB35="21:00"*1,CC35="07:00"*1),"10:00"*$B36,IF(AND(CB35="21:00"*1,CC35="08:00"*1),"11:00"*$B36,IF((CC35*24)-(CB35*24)&gt;6,((((CC35*24)-(CB35*24))-0.25)/24),(CC35-CB35)))))))))</f>
        <v/>
      </c>
      <c r="CC36" s="511"/>
      <c r="CD36" s="510" t="str">
        <f>IF(AND(CD35="",CE35=""),"",IFERROR(MATCH("*"&amp;CD35&amp;"*",Paramètres!$A$2,0)*INDEX(Paramètres!$B$2:$E$2,MATCH(#REF!,Paramètres!$B$1:$E$1,0))*$B36,IFERROR(VLOOKUP(CD35,_T1,2,0)*IF(VLOOKUP(CD35,_T1,3,0),$B36,1),IF(AND(CD35="23:59"*1,CE35="07:59"*1),"08:00"*$B36,IF(AND(CD35="20:00"*1,CE35="05:00"*1),"09:00"*$B36,IF(AND(CD35="21:00"*1,CE35="07:00"*1),"10:00"*$B36,IF(AND(CD35="21:00"*1,CE35="08:00"*1),"11:00"*$B36,IF((CE35*24)-(CD35*24)&gt;6,((((CE35*24)-(CD35*24))-0.25)/24),(CE35-CD35)))))))))</f>
        <v/>
      </c>
      <c r="CE36" s="511"/>
      <c r="CF36" s="510" t="str">
        <f>IF(AND(CF35="",CG35=""),"",IFERROR(MATCH("*"&amp;CF35&amp;"*",Paramètres!$A$2,0)*INDEX(Paramètres!$B$2:$E$2,MATCH(#REF!,Paramètres!$B$1:$E$1,0))*$B36,IFERROR(VLOOKUP(CF35,_T1,2,0)*IF(VLOOKUP(CF35,_T1,3,0),$B36,1),IF(AND(CF35="23:59"*1,CG35="07:59"*1),"08:00"*$B36,IF(AND(CF35="20:00"*1,CG35="05:00"*1),"09:00"*$B36,IF(AND(CF35="21:00"*1,CG35="07:00"*1),"10:00"*$B36,IF(AND(CF35="21:00"*1,CG35="08:00"*1),"11:00"*$B36,IF((CG35*24)-(CF35*24)&gt;6,((((CG35*24)-(CF35*24))-0.25)/24),(CG35-CF35)))))))))</f>
        <v/>
      </c>
      <c r="CG36" s="511"/>
      <c r="CH36" s="510" t="str">
        <f>IF(AND(CH35="",CI35=""),"",IFERROR(MATCH("*"&amp;CH35&amp;"*",Paramètres!$A$2,0)*INDEX(Paramètres!$B$2:$E$2,MATCH(#REF!,Paramètres!$B$1:$E$1,0))*$B36,IFERROR(VLOOKUP(CH35,_T1,2,0)*IF(VLOOKUP(CH35,_T1,3,0),$B36,1),IF(AND(CH35="23:59"*1,CI35="07:59"*1),"08:00"*$B36,IF(AND(CH35="20:00"*1,CI35="05:00"*1),"09:00"*$B36,IF(AND(CH35="21:00"*1,CI35="07:00"*1),"10:00"*$B36,IF(AND(CH35="21:00"*1,CI35="08:00"*1),"11:00"*$B36,IF((CI35*24)-(CH35*24)&gt;6,((((CI35*24)-(CH35*24))-0.25)/24),(CI35-CH35)))))))))</f>
        <v/>
      </c>
      <c r="CI36" s="511"/>
      <c r="CJ36" s="510" t="str">
        <f>IF(AND(CJ35="",CK35=""),"",IFERROR(MATCH("*"&amp;CJ35&amp;"*",Paramètres!$A$2,0)*INDEX(Paramètres!$B$2:$E$2,MATCH(#REF!,Paramètres!$B$1:$E$1,0))*$B36,IFERROR(VLOOKUP(CJ35,_T1,2,0)*IF(VLOOKUP(CJ35,_T1,3,0),$B36,1),IF(AND(CJ35="23:59"*1,CK35="07:59"*1),"08:00"*$B36,IF(AND(CJ35="20:00"*1,CK35="05:00"*1),"09:00"*$B36,IF(AND(CJ35="21:00"*1,CK35="07:00"*1),"10:00"*$B36,IF(AND(CJ35="21:00"*1,CK35="08:00"*1),"11:00"*$B36,IF((CK35*24)-(CJ35*24)&gt;6,((((CK35*24)-(CJ35*24))-0.25)/24),(CK35-CJ35)))))))))</f>
        <v/>
      </c>
      <c r="CK36" s="511"/>
      <c r="CL36" s="510" t="str">
        <f>IF(AND(CL35="",CM35=""),"",IFERROR(MATCH("*"&amp;CL35&amp;"*",Paramètres!$A$2,0)*INDEX(Paramètres!$B$2:$E$2,MATCH(#REF!,Paramètres!$B$1:$E$1,0))*$B36,IFERROR(VLOOKUP(CL35,_T1,2,0)*IF(VLOOKUP(CL35,_T1,3,0),$B36,1),IF(AND(CL35="23:59"*1,CM35="07:59"*1),"08:00"*$B36,IF(AND(CL35="20:00"*1,CM35="05:00"*1),"09:00"*$B36,IF(AND(CL35="21:00"*1,CM35="07:00"*1),"10:00"*$B36,IF(AND(CL35="21:00"*1,CM35="08:00"*1),"11:00"*$B36,IF((CM35*24)-(CL35*24)&gt;6,((((CM35*24)-(CL35*24))-0.25)/24),(CM35-CL35)))))))))</f>
        <v/>
      </c>
      <c r="CM36" s="511"/>
      <c r="CN36" s="440"/>
      <c r="CO36" s="436"/>
      <c r="CP36" s="437"/>
      <c r="CQ36" s="156"/>
      <c r="CR36" s="454"/>
      <c r="CS36"/>
      <c r="CT36"/>
    </row>
    <row r="37" spans="1:98" s="285" customFormat="1" ht="30" customHeight="1" thickTop="1">
      <c r="A37" s="314"/>
      <c r="B37" s="291"/>
      <c r="C37" s="341"/>
      <c r="D37" s="342"/>
      <c r="E37" s="286"/>
      <c r="F37" s="287"/>
      <c r="G37" s="341"/>
      <c r="H37" s="342"/>
      <c r="I37" s="286"/>
      <c r="J37" s="287"/>
      <c r="K37" s="341"/>
      <c r="L37" s="342"/>
      <c r="M37" s="355"/>
      <c r="N37" s="356"/>
      <c r="O37" s="355"/>
      <c r="P37" s="357"/>
      <c r="Q37" s="443">
        <f>SUM(C38:P38)</f>
        <v>0</v>
      </c>
      <c r="R37" s="341"/>
      <c r="S37" s="342"/>
      <c r="T37" s="286"/>
      <c r="U37" s="287"/>
      <c r="V37" s="341"/>
      <c r="W37" s="342"/>
      <c r="X37" s="286"/>
      <c r="Y37" s="287"/>
      <c r="Z37" s="341"/>
      <c r="AA37" s="342"/>
      <c r="AB37" s="355"/>
      <c r="AC37" s="356"/>
      <c r="AD37" s="355"/>
      <c r="AE37" s="357"/>
      <c r="AF37" s="443">
        <f>SUM(R38:AE38)</f>
        <v>0</v>
      </c>
      <c r="AG37" s="341"/>
      <c r="AH37" s="342"/>
      <c r="AI37" s="286"/>
      <c r="AJ37" s="287"/>
      <c r="AK37" s="341"/>
      <c r="AL37" s="342"/>
      <c r="AM37" s="286"/>
      <c r="AN37" s="287"/>
      <c r="AO37" s="341"/>
      <c r="AP37" s="342"/>
      <c r="AQ37" s="355"/>
      <c r="AR37" s="356"/>
      <c r="AS37" s="355"/>
      <c r="AT37" s="357"/>
      <c r="AU37" s="443">
        <f>SUM(AG38:AT38)</f>
        <v>0</v>
      </c>
      <c r="AV37" s="341"/>
      <c r="AW37" s="342"/>
      <c r="AX37" s="286"/>
      <c r="AY37" s="287"/>
      <c r="AZ37" s="341"/>
      <c r="BA37" s="342"/>
      <c r="BB37" s="286"/>
      <c r="BC37" s="287"/>
      <c r="BD37" s="341"/>
      <c r="BE37" s="342"/>
      <c r="BF37" s="355"/>
      <c r="BG37" s="356"/>
      <c r="BH37" s="355"/>
      <c r="BI37" s="357"/>
      <c r="BJ37" s="438">
        <f t="shared" ref="BJ37" si="18">SUM(AV38:BI38)</f>
        <v>0</v>
      </c>
      <c r="BK37" s="341"/>
      <c r="BL37" s="342"/>
      <c r="BM37" s="286"/>
      <c r="BN37" s="287"/>
      <c r="BO37" s="341"/>
      <c r="BP37" s="342"/>
      <c r="BQ37" s="286"/>
      <c r="BR37" s="287"/>
      <c r="BS37" s="341"/>
      <c r="BT37" s="342"/>
      <c r="BU37" s="355"/>
      <c r="BV37" s="356"/>
      <c r="BW37" s="355"/>
      <c r="BX37" s="357"/>
      <c r="BY37" s="438">
        <f t="shared" ref="BY37" si="19">SUM(BK38:BX38)</f>
        <v>0</v>
      </c>
      <c r="BZ37" s="341"/>
      <c r="CA37" s="342"/>
      <c r="CB37" s="286"/>
      <c r="CC37" s="287"/>
      <c r="CD37" s="341"/>
      <c r="CE37" s="342"/>
      <c r="CF37" s="286"/>
      <c r="CG37" s="287"/>
      <c r="CH37" s="341"/>
      <c r="CI37" s="342"/>
      <c r="CJ37" s="355"/>
      <c r="CK37" s="356"/>
      <c r="CL37" s="355"/>
      <c r="CM37" s="357"/>
      <c r="CN37" s="438">
        <f t="shared" ref="CN37" si="20">SUM(BZ38:CM38)</f>
        <v>0</v>
      </c>
      <c r="CO37" s="432">
        <f>SUM(Q37,AF38,AU38,BY38,CN38,BJ38)</f>
        <v>0</v>
      </c>
      <c r="CP37" s="433"/>
      <c r="CQ37" s="284"/>
      <c r="CR37" s="453">
        <f>$CO$2-CO37</f>
        <v>6.9666666666666659</v>
      </c>
    </row>
    <row r="38" spans="1:98" ht="20" customHeight="1">
      <c r="A38" s="249"/>
      <c r="B38" s="292">
        <v>1</v>
      </c>
      <c r="C38" s="510" t="str">
        <f>IF(AND(C37="",D37=""),"",IFERROR(MATCH("*"&amp;C37&amp;"*",Paramètres!$A$2,0)*INDEX(Paramètres!$B$2:$E$2,MATCH(#REF!,Paramètres!$B$1:$E$1,0))*$B38,IFERROR(VLOOKUP(C37,_T1,2,0)*IF(VLOOKUP(C37,_T1,3,0),$B38,1),IF(AND(C37="23:59"*1,D37="07:59"*1),"08:00"*$B38,IF(AND(C37="20:00"*1,D37="05:00"*1),"09:00"*$B38,IF(AND(C37="21:00"*1,D37="07:00"*1),"10:00"*$B38,IF(AND(C37="21:00"*1,D37="08:00"*1),"11:00"*$B38,IF((D37*24)-(C37*24)&gt;6,((((D37*24)-(C37*24))-0.25)/24),(D37-C37)))))))))</f>
        <v/>
      </c>
      <c r="D38" s="511"/>
      <c r="E38" s="510" t="str">
        <f>IF(AND(E37="",F37=""),"",IFERROR(MATCH("*"&amp;E37&amp;"*",Paramètres!$A$2,0)*INDEX(Paramètres!$B$2:$E$2,MATCH(#REF!,Paramètres!$B$1:$E$1,0))*$B38,IFERROR(VLOOKUP(E37,_T1,2,0)*IF(VLOOKUP(E37,_T1,3,0),$B38,1),IF(AND(E37="23:59"*1,F37="07:59"*1),"08:00"*$B38,IF(AND(E37="20:00"*1,F37="05:00"*1),"09:00"*$B38,IF(AND(E37="21:00"*1,F37="07:00"*1),"10:00"*$B38,IF(AND(E37="21:00"*1,F37="08:00"*1),"11:00"*$B38,IF((F37*24)-(E37*24)&gt;6,((((F37*24)-(E37*24))-0.25)/24),(F37-E37)))))))))</f>
        <v/>
      </c>
      <c r="F38" s="511"/>
      <c r="G38" s="510" t="str">
        <f>IF(AND(G37="",H37=""),"",IFERROR(MATCH("*"&amp;G37&amp;"*",Paramètres!$A$2,0)*INDEX(Paramètres!$B$2:$E$2,MATCH(#REF!,Paramètres!$B$1:$E$1,0))*$B38,IFERROR(VLOOKUP(G37,_T1,2,0)*IF(VLOOKUP(G37,_T1,3,0),$B38,1),IF(AND(G37="23:59"*1,H37="07:59"*1),"08:00"*$B38,IF(AND(G37="20:00"*1,H37="05:00"*1),"09:00"*$B38,IF(AND(G37="21:00"*1,H37="07:00"*1),"10:00"*$B38,IF(AND(G37="21:00"*1,H37="08:00"*1),"11:00"*$B38,IF((H37*24)-(G37*24)&gt;6,((((H37*24)-(G37*24))-0.25)/24),(H37-G37)))))))))</f>
        <v/>
      </c>
      <c r="H38" s="511"/>
      <c r="I38" s="510" t="str">
        <f>IF(AND(I37="",J37=""),"",IFERROR(MATCH("*"&amp;I37&amp;"*",Paramètres!$A$2,0)*INDEX(Paramètres!$B$2:$E$2,MATCH(#REF!,Paramètres!$B$1:$E$1,0))*$B38,IFERROR(VLOOKUP(I37,_T1,2,0)*IF(VLOOKUP(I37,_T1,3,0),$B38,1),IF(AND(I37="23:59"*1,J37="07:59"*1),"08:00"*$B38,IF(AND(I37="20:00"*1,J37="05:00"*1),"09:00"*$B38,IF(AND(I37="21:00"*1,J37="07:00"*1),"10:00"*$B38,IF(AND(I37="21:00"*1,J37="08:00"*1),"11:00"*$B38,IF((J37*24)-(I37*24)&gt;6,((((J37*24)-(I37*24))-0.25)/24),(J37-I37)))))))))</f>
        <v/>
      </c>
      <c r="J38" s="511"/>
      <c r="K38" s="510" t="str">
        <f>IF(AND(K37="",L37=""),"",IFERROR(MATCH("*"&amp;K37&amp;"*",Paramètres!$A$2,0)*INDEX(Paramètres!$B$2:$E$2,MATCH(#REF!,Paramètres!$B$1:$E$1,0))*$B38,IFERROR(VLOOKUP(K37,_T1,2,0)*IF(VLOOKUP(K37,_T1,3,0),$B38,1),IF(AND(K37="23:59"*1,L37="07:59"*1),"08:00"*$B38,IF(AND(K37="20:00"*1,L37="05:00"*1),"09:00"*$B38,IF(AND(K37="21:00"*1,L37="07:00"*1),"10:00"*$B38,IF(AND(K37="21:00"*1,L37="08:00"*1),"11:00"*$B38,IF((L37*24)-(K37*24)&gt;6,((((L37*24)-(K37*24))-0.25)/24),(L37-K37)))))))))</f>
        <v/>
      </c>
      <c r="L38" s="511"/>
      <c r="M38" s="510" t="str">
        <f>IF(AND(M37="",N37=""),"",IFERROR(MATCH("*"&amp;M37&amp;"*",Paramètres!$A$2,0)*INDEX(Paramètres!$B$2:$E$2,MATCH(#REF!,Paramètres!$B$1:$E$1,0))*$B38,IFERROR(VLOOKUP(M37,_T1,2,0)*IF(VLOOKUP(M37,_T1,3,0),$B38,1),IF(AND(M37="23:59"*1,N37="07:59"*1),"08:00"*$B38,IF(AND(M37="20:00"*1,N37="05:00"*1),"09:00"*$B38,IF(AND(M37="21:00"*1,N37="07:00"*1),"10:00"*$B38,IF(AND(M37="21:00"*1,N37="08:00"*1),"11:00"*$B38,IF((N37*24)-(M37*24)&gt;6,((((N37*24)-(M37*24))-0.25)/24),(N37-M37)))))))))</f>
        <v/>
      </c>
      <c r="N38" s="511"/>
      <c r="O38" s="510" t="str">
        <f>IF(AND(O37="",P37=""),"",IFERROR(MATCH("*"&amp;O37&amp;"*",Paramètres!$A$2,0)*INDEX(Paramètres!$B$2:$E$2,MATCH(#REF!,Paramètres!$B$1:$E$1,0))*$B38,IFERROR(VLOOKUP(O37,_T1,2,0)*IF(VLOOKUP(O37,_T1,3,0),$B38,1),IF(AND(O37="23:59"*1,P37="07:59"*1),"08:00"*$B38,IF(AND(O37="20:00"*1,P37="05:00"*1),"09:00"*$B38,IF(AND(O37="21:00"*1,P37="07:00"*1),"10:00"*$B38,IF(AND(O37="21:00"*1,P37="08:00"*1),"11:00"*$B38,IF((P37*24)-(O37*24)&gt;6,((((P37*24)-(O37*24))-0.25)/24),(P37-O37)))))))))</f>
        <v/>
      </c>
      <c r="P38" s="511"/>
      <c r="Q38" s="444"/>
      <c r="R38" s="510" t="str">
        <f>IF(AND(R37="",S37=""),"",IFERROR(MATCH("*"&amp;R37&amp;"*",Paramètres!$A$2,0)*INDEX(Paramètres!$B$2:$E$2,MATCH(#REF!,Paramètres!$B$1:$E$1,0))*$B38,IFERROR(VLOOKUP(R37,_T1,2,0)*IF(VLOOKUP(R37,_T1,3,0),$B38,1),IF(AND(R37="23:59"*1,S37="07:59"*1),"08:00"*$B38,IF(AND(R37="20:00"*1,S37="05:00"*1),"09:00"*$B38,IF(AND(R37="21:00"*1,S37="07:00"*1),"10:00"*$B38,IF(AND(R37="21:00"*1,S37="08:00"*1),"11:00"*$B38,IF((S37*24)-(R37*24)&gt;6,((((S37*24)-(R37*24))-0.25)/24),(S37-R37)))))))))</f>
        <v/>
      </c>
      <c r="S38" s="511"/>
      <c r="T38" s="510" t="str">
        <f>IF(AND(T37="",U37=""),"",IFERROR(MATCH("*"&amp;T37&amp;"*",Paramètres!$A$2,0)*INDEX(Paramètres!$B$2:$E$2,MATCH(#REF!,Paramètres!$B$1:$E$1,0))*$B38,IFERROR(VLOOKUP(T37,_T1,2,0)*IF(VLOOKUP(T37,_T1,3,0),$B38,1),IF(AND(T37="23:59"*1,U37="07:59"*1),"08:00"*$B38,IF(AND(T37="20:00"*1,U37="05:00"*1),"09:00"*$B38,IF(AND(T37="21:00"*1,U37="07:00"*1),"10:00"*$B38,IF(AND(T37="21:00"*1,U37="08:00"*1),"11:00"*$B38,IF((U37*24)-(T37*24)&gt;6,((((U37*24)-(T37*24))-0.25)/24),(U37-T37)))))))))</f>
        <v/>
      </c>
      <c r="U38" s="511"/>
      <c r="V38" s="510" t="str">
        <f>IF(AND(V37="",W37=""),"",IFERROR(MATCH("*"&amp;V37&amp;"*",Paramètres!$A$2,0)*INDEX(Paramètres!$B$2:$E$2,MATCH(#REF!,Paramètres!$B$1:$E$1,0))*$B38,IFERROR(VLOOKUP(V37,_T1,2,0)*IF(VLOOKUP(V37,_T1,3,0),$B38,1),IF(AND(V37="23:59"*1,W37="07:59"*1),"08:00"*$B38,IF(AND(V37="20:00"*1,W37="05:00"*1),"09:00"*$B38,IF(AND(V37="21:00"*1,W37="07:00"*1),"10:00"*$B38,IF(AND(V37="21:00"*1,W37="08:00"*1),"11:00"*$B38,IF((W37*24)-(V37*24)&gt;6,((((W37*24)-(V37*24))-0.25)/24),(W37-V37)))))))))</f>
        <v/>
      </c>
      <c r="W38" s="511"/>
      <c r="X38" s="510" t="str">
        <f>IF(AND(X37="",Y37=""),"",IFERROR(MATCH("*"&amp;X37&amp;"*",Paramètres!$A$2,0)*INDEX(Paramètres!$B$2:$E$2,MATCH(#REF!,Paramètres!$B$1:$E$1,0))*$B38,IFERROR(VLOOKUP(X37,_T1,2,0)*IF(VLOOKUP(X37,_T1,3,0),$B38,1),IF(AND(X37="23:59"*1,Y37="07:59"*1),"08:00"*$B38,IF(AND(X37="20:00"*1,Y37="05:00"*1),"09:00"*$B38,IF(AND(X37="21:00"*1,Y37="07:00"*1),"10:00"*$B38,IF(AND(X37="21:00"*1,Y37="08:00"*1),"11:00"*$B38,IF((Y37*24)-(X37*24)&gt;6,((((Y37*24)-(X37*24))-0.25)/24),(Y37-X37)))))))))</f>
        <v/>
      </c>
      <c r="Y38" s="511"/>
      <c r="Z38" s="510" t="str">
        <f>IF(AND(Z37="",AA37=""),"",IFERROR(MATCH("*"&amp;Z37&amp;"*",Paramètres!$A$2,0)*INDEX(Paramètres!$B$2:$E$2,MATCH(#REF!,Paramètres!$B$1:$E$1,0))*$B38,IFERROR(VLOOKUP(Z37,_T1,2,0)*IF(VLOOKUP(Z37,_T1,3,0),$B38,1),IF(AND(Z37="23:59"*1,AA37="07:59"*1),"08:00"*$B38,IF(AND(Z37="20:00"*1,AA37="05:00"*1),"09:00"*$B38,IF(AND(Z37="21:00"*1,AA37="07:00"*1),"10:00"*$B38,IF(AND(Z37="21:00"*1,AA37="08:00"*1),"11:00"*$B38,IF((AA37*24)-(Z37*24)&gt;6,((((AA37*24)-(Z37*24))-0.25)/24),(AA37-Z37)))))))))</f>
        <v/>
      </c>
      <c r="AA38" s="511"/>
      <c r="AB38" s="510" t="str">
        <f>IF(AND(AB37="",AC37=""),"",IFERROR(MATCH("*"&amp;AB37&amp;"*",Paramètres!$A$2,0)*INDEX(Paramètres!$B$2:$E$2,MATCH(#REF!,Paramètres!$B$1:$E$1,0))*$B38,IFERROR(VLOOKUP(AB37,_T1,2,0)*IF(VLOOKUP(AB37,_T1,3,0),$B38,1),IF(AND(AB37="23:59"*1,AC37="07:59"*1),"08:00"*$B38,IF(AND(AB37="20:00"*1,AC37="05:00"*1),"09:00"*$B38,IF(AND(AB37="21:00"*1,AC37="07:00"*1),"10:00"*$B38,IF(AND(AB37="21:00"*1,AC37="08:00"*1),"11:00"*$B38,IF((AC37*24)-(AB37*24)&gt;6,((((AC37*24)-(AB37*24))-0.25)/24),(AC37-AB37)))))))))</f>
        <v/>
      </c>
      <c r="AC38" s="511"/>
      <c r="AD38" s="510" t="str">
        <f>IF(AND(AD37="",AE37=""),"",IFERROR(MATCH("*"&amp;AD37&amp;"*",Paramètres!$A$2,0)*INDEX(Paramètres!$B$2:$E$2,MATCH(#REF!,Paramètres!$B$1:$E$1,0))*$B38,IFERROR(VLOOKUP(AD37,_T1,2,0)*IF(VLOOKUP(AD37,_T1,3,0),$B38,1),IF(AND(AD37="23:59"*1,AE37="07:59"*1),"08:00"*$B38,IF(AND(AD37="20:00"*1,AE37="05:00"*1),"09:00"*$B38,IF(AND(AD37="21:00"*1,AE37="07:00"*1),"10:00"*$B38,IF(AND(AD37="21:00"*1,AE37="08:00"*1),"11:00"*$B38,IF((AE37*24)-(AD37*24)&gt;6,((((AE37*24)-(AD37*24))-0.25)/24),(AE37-AD37)))))))))</f>
        <v/>
      </c>
      <c r="AE38" s="511"/>
      <c r="AF38" s="444"/>
      <c r="AG38" s="510" t="str">
        <f>IF(AND(AG37="",AH37=""),"",IFERROR(MATCH("*"&amp;AG37&amp;"*",Paramètres!$A$2,0)*INDEX(Paramètres!$B$2:$E$2,MATCH(#REF!,Paramètres!$B$1:$E$1,0))*$B38,IFERROR(VLOOKUP(AG37,_T1,2,0)*IF(VLOOKUP(AG37,_T1,3,0),$B38,1),IF(AND(AG37="23:59"*1,AH37="07:59"*1),"08:00"*$B38,IF(AND(AG37="20:00"*1,AH37="05:00"*1),"09:00"*$B38,IF(AND(AG37="21:00"*1,AH37="07:00"*1),"10:00"*$B38,IF(AND(AG37="21:00"*1,AH37="08:00"*1),"11:00"*$B38,IF((AH37*24)-(AG37*24)&gt;6,((((AH37*24)-(AG37*24))-0.25)/24),(AH37-AG37)))))))))</f>
        <v/>
      </c>
      <c r="AH38" s="511"/>
      <c r="AI38" s="510" t="str">
        <f>IF(AND(AI37="",AJ37=""),"",IFERROR(MATCH("*"&amp;AI37&amp;"*",Paramètres!$A$2,0)*INDEX(Paramètres!$B$2:$E$2,MATCH(#REF!,Paramètres!$B$1:$E$1,0))*$B38,IFERROR(VLOOKUP(AI37,_T1,2,0)*IF(VLOOKUP(AI37,_T1,3,0),$B38,1),IF(AND(AI37="23:59"*1,AJ37="07:59"*1),"08:00"*$B38,IF(AND(AI37="20:00"*1,AJ37="05:00"*1),"09:00"*$B38,IF(AND(AI37="21:00"*1,AJ37="07:00"*1),"10:00"*$B38,IF(AND(AI37="21:00"*1,AJ37="08:00"*1),"11:00"*$B38,IF((AJ37*24)-(AI37*24)&gt;6,((((AJ37*24)-(AI37*24))-0.25)/24),(AJ37-AI37)))))))))</f>
        <v/>
      </c>
      <c r="AJ38" s="511"/>
      <c r="AK38" s="510" t="str">
        <f>IF(AND(AK37="",AL37=""),"",IFERROR(MATCH("*"&amp;AK37&amp;"*",Paramètres!$A$2,0)*INDEX(Paramètres!$B$2:$E$2,MATCH(#REF!,Paramètres!$B$1:$E$1,0))*$B38,IFERROR(VLOOKUP(AK37,_T1,2,0)*IF(VLOOKUP(AK37,_T1,3,0),$B38,1),IF(AND(AK37="23:59"*1,AL37="07:59"*1),"08:00"*$B38,IF(AND(AK37="20:00"*1,AL37="05:00"*1),"09:00"*$B38,IF(AND(AK37="21:00"*1,AL37="07:00"*1),"10:00"*$B38,IF(AND(AK37="21:00"*1,AL37="08:00"*1),"11:00"*$B38,IF((AL37*24)-(AK37*24)&gt;6,((((AL37*24)-(AK37*24))-0.25)/24),(AL37-AK37)))))))))</f>
        <v/>
      </c>
      <c r="AL38" s="511"/>
      <c r="AM38" s="510" t="str">
        <f>IF(AND(AM37="",AN37=""),"",IFERROR(MATCH("*"&amp;AM37&amp;"*",Paramètres!$A$2,0)*INDEX(Paramètres!$B$2:$E$2,MATCH(#REF!,Paramètres!$B$1:$E$1,0))*$B38,IFERROR(VLOOKUP(AM37,_T1,2,0)*IF(VLOOKUP(AM37,_T1,3,0),$B38,1),IF(AND(AM37="23:59"*1,AN37="07:59"*1),"08:00"*$B38,IF(AND(AM37="20:00"*1,AN37="05:00"*1),"09:00"*$B38,IF(AND(AM37="21:00"*1,AN37="07:00"*1),"10:00"*$B38,IF(AND(AM37="21:00"*1,AN37="08:00"*1),"11:00"*$B38,IF((AN37*24)-(AM37*24)&gt;6,((((AN37*24)-(AM37*24))-0.25)/24),(AN37-AM37)))))))))</f>
        <v/>
      </c>
      <c r="AN38" s="511"/>
      <c r="AO38" s="510" t="str">
        <f>IF(AND(AO37="",AP37=""),"",IFERROR(MATCH("*"&amp;AO37&amp;"*",Paramètres!$A$2,0)*INDEX(Paramètres!$B$2:$E$2,MATCH(#REF!,Paramètres!$B$1:$E$1,0))*$B38,IFERROR(VLOOKUP(AO37,_T1,2,0)*IF(VLOOKUP(AO37,_T1,3,0),$B38,1),IF(AND(AO37="23:59"*1,AP37="07:59"*1),"08:00"*$B38,IF(AND(AO37="20:00"*1,AP37="05:00"*1),"09:00"*$B38,IF(AND(AO37="21:00"*1,AP37="07:00"*1),"10:00"*$B38,IF(AND(AO37="21:00"*1,AP37="08:00"*1),"11:00"*$B38,IF((AP37*24)-(AO37*24)&gt;6,((((AP37*24)-(AO37*24))-0.25)/24),(AP37-AO37)))))))))</f>
        <v/>
      </c>
      <c r="AP38" s="511"/>
      <c r="AQ38" s="510" t="str">
        <f>IF(AND(AQ37="",AR37=""),"",IFERROR(MATCH("*"&amp;AQ37&amp;"*",Paramètres!$A$2,0)*INDEX(Paramètres!$B$2:$E$2,MATCH(#REF!,Paramètres!$B$1:$E$1,0))*$B38,IFERROR(VLOOKUP(AQ37,_T1,2,0)*IF(VLOOKUP(AQ37,_T1,3,0),$B38,1),IF(AND(AQ37="23:59"*1,AR37="07:59"*1),"08:00"*$B38,IF(AND(AQ37="20:00"*1,AR37="05:00"*1),"09:00"*$B38,IF(AND(AQ37="21:00"*1,AR37="07:00"*1),"10:00"*$B38,IF(AND(AQ37="21:00"*1,AR37="08:00"*1),"11:00"*$B38,IF((AR37*24)-(AQ37*24)&gt;6,((((AR37*24)-(AQ37*24))-0.25)/24),(AR37-AQ37)))))))))</f>
        <v/>
      </c>
      <c r="AR38" s="511"/>
      <c r="AS38" s="510" t="str">
        <f>IF(AND(AS37="",AT37=""),"",IFERROR(MATCH("*"&amp;AS37&amp;"*",Paramètres!$A$2,0)*INDEX(Paramètres!$B$2:$E$2,MATCH(#REF!,Paramètres!$B$1:$E$1,0))*$B38,IFERROR(VLOOKUP(AS37,_T1,2,0)*IF(VLOOKUP(AS37,_T1,3,0),$B38,1),IF(AND(AS37="23:59"*1,AT37="07:59"*1),"08:00"*$B38,IF(AND(AS37="20:00"*1,AT37="05:00"*1),"09:00"*$B38,IF(AND(AS37="21:00"*1,AT37="07:00"*1),"10:00"*$B38,IF(AND(AS37="21:00"*1,AT37="08:00"*1),"11:00"*$B38,IF((AT37*24)-(AS37*24)&gt;6,((((AT37*24)-(AS37*24))-0.25)/24),(AT37-AS37)))))))))</f>
        <v/>
      </c>
      <c r="AT38" s="511"/>
      <c r="AU38" s="444"/>
      <c r="AV38" s="510" t="str">
        <f>IF(AND(AV37="",AW37=""),"",IFERROR(MATCH("*"&amp;AV37&amp;"*",Paramètres!$A$2,0)*INDEX(Paramètres!$B$2:$E$2,MATCH(#REF!,Paramètres!$B$1:$E$1,0))*$B38,IFERROR(VLOOKUP(AV37,_T1,2,0)*IF(VLOOKUP(AV37,_T1,3,0),$B38,1),IF(AND(AV37="23:59"*1,AW37="07:59"*1),"08:00"*$B38,IF(AND(AV37="20:00"*1,AW37="05:00"*1),"09:00"*$B38,IF(AND(AV37="21:00"*1,AW37="07:00"*1),"10:00"*$B38,IF(AND(AV37="21:00"*1,AW37="08:00"*1),"11:00"*$B38,IF((AW37*24)-(AV37*24)&gt;6,((((AW37*24)-(AV37*24))-0.25)/24),(AW37-AV37)))))))))</f>
        <v/>
      </c>
      <c r="AW38" s="511"/>
      <c r="AX38" s="510" t="str">
        <f>IF(AND(AX37="",AY37=""),"",IFERROR(MATCH("*"&amp;AX37&amp;"*",Paramètres!$A$2,0)*INDEX(Paramètres!$B$2:$E$2,MATCH(#REF!,Paramètres!$B$1:$E$1,0))*$B38,IFERROR(VLOOKUP(AX37,_T1,2,0)*IF(VLOOKUP(AX37,_T1,3,0),$B38,1),IF(AND(AX37="23:59"*1,AY37="07:59"*1),"08:00"*$B38,IF(AND(AX37="20:00"*1,AY37="05:00"*1),"09:00"*$B38,IF(AND(AX37="21:00"*1,AY37="07:00"*1),"10:00"*$B38,IF(AND(AX37="21:00"*1,AY37="08:00"*1),"11:00"*$B38,IF((AY37*24)-(AX37*24)&gt;6,((((AY37*24)-(AX37*24))-0.25)/24),(AY37-AX37)))))))))</f>
        <v/>
      </c>
      <c r="AY38" s="511"/>
      <c r="AZ38" s="510" t="str">
        <f>IF(AND(AZ37="",BA37=""),"",IFERROR(MATCH("*"&amp;AZ37&amp;"*",Paramètres!$A$2,0)*INDEX(Paramètres!$B$2:$E$2,MATCH(#REF!,Paramètres!$B$1:$E$1,0))*$B38,IFERROR(VLOOKUP(AZ37,_T1,2,0)*IF(VLOOKUP(AZ37,_T1,3,0),$B38,1),IF(AND(AZ37="23:59"*1,BA37="07:59"*1),"08:00"*$B38,IF(AND(AZ37="20:00"*1,BA37="05:00"*1),"09:00"*$B38,IF(AND(AZ37="21:00"*1,BA37="07:00"*1),"10:00"*$B38,IF(AND(AZ37="21:00"*1,BA37="08:00"*1),"11:00"*$B38,IF((BA37*24)-(AZ37*24)&gt;6,((((BA37*24)-(AZ37*24))-0.25)/24),(BA37-AZ37)))))))))</f>
        <v/>
      </c>
      <c r="BA38" s="511"/>
      <c r="BB38" s="510" t="str">
        <f>IF(AND(BB37="",BC37=""),"",IFERROR(MATCH("*"&amp;BB37&amp;"*",Paramètres!$A$2,0)*INDEX(Paramètres!$B$2:$E$2,MATCH(#REF!,Paramètres!$B$1:$E$1,0))*$B38,IFERROR(VLOOKUP(BB37,_T1,2,0)*IF(VLOOKUP(BB37,_T1,3,0),$B38,1),IF(AND(BB37="23:59"*1,BC37="07:59"*1),"08:00"*$B38,IF(AND(BB37="20:00"*1,BC37="05:00"*1),"09:00"*$B38,IF(AND(BB37="21:00"*1,BC37="07:00"*1),"10:00"*$B38,IF(AND(BB37="21:00"*1,BC37="08:00"*1),"11:00"*$B38,IF((BC37*24)-(BB37*24)&gt;6,((((BC37*24)-(BB37*24))-0.25)/24),(BC37-BB37)))))))))</f>
        <v/>
      </c>
      <c r="BC38" s="511"/>
      <c r="BD38" s="510" t="str">
        <f>IF(AND(BD37="",BE37=""),"",IFERROR(MATCH("*"&amp;BD37&amp;"*",Paramètres!$A$2,0)*INDEX(Paramètres!$B$2:$E$2,MATCH(#REF!,Paramètres!$B$1:$E$1,0))*$B38,IFERROR(VLOOKUP(BD37,_T1,2,0)*IF(VLOOKUP(BD37,_T1,3,0),$B38,1),IF(AND(BD37="23:59"*1,BE37="07:59"*1),"08:00"*$B38,IF(AND(BD37="20:00"*1,BE37="05:00"*1),"09:00"*$B38,IF(AND(BD37="21:00"*1,BE37="07:00"*1),"10:00"*$B38,IF(AND(BD37="21:00"*1,BE37="08:00"*1),"11:00"*$B38,IF((BE37*24)-(BD37*24)&gt;6,((((BE37*24)-(BD37*24))-0.25)/24),(BE37-BD37)))))))))</f>
        <v/>
      </c>
      <c r="BE38" s="511"/>
      <c r="BF38" s="510" t="str">
        <f>IF(AND(BF37="",BG37=""),"",IFERROR(MATCH("*"&amp;BF37&amp;"*",Paramètres!$A$2,0)*INDEX(Paramètres!$B$2:$E$2,MATCH(#REF!,Paramètres!$B$1:$E$1,0))*$B38,IFERROR(VLOOKUP(BF37,_T1,2,0)*IF(VLOOKUP(BF37,_T1,3,0),$B38,1),IF(AND(BF37="23:59"*1,BG37="07:59"*1),"08:00"*$B38,IF(AND(BF37="20:00"*1,BG37="05:00"*1),"09:00"*$B38,IF(AND(BF37="21:00"*1,BG37="07:00"*1),"10:00"*$B38,IF(AND(BF37="21:00"*1,BG37="08:00"*1),"11:00"*$B38,IF((BG37*24)-(BF37*24)&gt;6,((((BG37*24)-(BF37*24))-0.25)/24),(BG37-BF37)))))))))</f>
        <v/>
      </c>
      <c r="BG38" s="511"/>
      <c r="BH38" s="510" t="str">
        <f>IF(AND(BH37="",BI37=""),"",IFERROR(MATCH("*"&amp;BH37&amp;"*",Paramètres!$A$2,0)*INDEX(Paramètres!$B$2:$E$2,MATCH(#REF!,Paramètres!$B$1:$E$1,0))*$B38,IFERROR(VLOOKUP(BH37,_T1,2,0)*IF(VLOOKUP(BH37,_T1,3,0),$B38,1),IF(AND(BH37="23:59"*1,BI37="07:59"*1),"08:00"*$B38,IF(AND(BH37="20:00"*1,BI37="05:00"*1),"09:00"*$B38,IF(AND(BH37="21:00"*1,BI37="07:00"*1),"10:00"*$B38,IF(AND(BH37="21:00"*1,BI37="08:00"*1),"11:00"*$B38,IF((BI37*24)-(BH37*24)&gt;6,((((BI37*24)-(BH37*24))-0.25)/24),(BI37-BH37)))))))))</f>
        <v/>
      </c>
      <c r="BI38" s="511"/>
      <c r="BJ38" s="440"/>
      <c r="BK38" s="510" t="str">
        <f>IF(AND(BK37="",BL37=""),"",IFERROR(MATCH("*"&amp;BK37&amp;"*",Paramètres!$A$2,0)*INDEX(Paramètres!$B$2:$E$2,MATCH(#REF!,Paramètres!$B$1:$E$1,0))*$B38,IFERROR(VLOOKUP(BK37,_T1,2,0)*IF(VLOOKUP(BK37,_T1,3,0),$B38,1),IF(AND(BK37="23:59"*1,BL37="07:59"*1),"08:00"*$B38,IF(AND(BK37="20:00"*1,BL37="05:00"*1),"09:00"*$B38,IF(AND(BK37="21:00"*1,BL37="07:00"*1),"10:00"*$B38,IF(AND(BK37="21:00"*1,BL37="08:00"*1),"11:00"*$B38,IF((BL37*24)-(BK37*24)&gt;6,((((BL37*24)-(BK37*24))-0.25)/24),(BL37-BK37)))))))))</f>
        <v/>
      </c>
      <c r="BL38" s="511"/>
      <c r="BM38" s="510" t="str">
        <f>IF(AND(BM37="",BN37=""),"",IFERROR(MATCH("*"&amp;BM37&amp;"*",Paramètres!$A$2,0)*INDEX(Paramètres!$B$2:$E$2,MATCH(#REF!,Paramètres!$B$1:$E$1,0))*$B38,IFERROR(VLOOKUP(BM37,_T1,2,0)*IF(VLOOKUP(BM37,_T1,3,0),$B38,1),IF(AND(BM37="23:59"*1,BN37="07:59"*1),"08:00"*$B38,IF(AND(BM37="20:00"*1,BN37="05:00"*1),"09:00"*$B38,IF(AND(BM37="21:00"*1,BN37="07:00"*1),"10:00"*$B38,IF(AND(BM37="21:00"*1,BN37="08:00"*1),"11:00"*$B38,IF((BN37*24)-(BM37*24)&gt;6,((((BN37*24)-(BM37*24))-0.25)/24),(BN37-BM37)))))))))</f>
        <v/>
      </c>
      <c r="BN38" s="511"/>
      <c r="BO38" s="510" t="str">
        <f>IF(AND(BO37="",BP37=""),"",IFERROR(MATCH("*"&amp;BO37&amp;"*",Paramètres!$A$2,0)*INDEX(Paramètres!$B$2:$E$2,MATCH(#REF!,Paramètres!$B$1:$E$1,0))*$B38,IFERROR(VLOOKUP(BO37,_T1,2,0)*IF(VLOOKUP(BO37,_T1,3,0),$B38,1),IF(AND(BO37="23:59"*1,BP37="07:59"*1),"08:00"*$B38,IF(AND(BO37="20:00"*1,BP37="05:00"*1),"09:00"*$B38,IF(AND(BO37="21:00"*1,BP37="07:00"*1),"10:00"*$B38,IF(AND(BO37="21:00"*1,BP37="08:00"*1),"11:00"*$B38,IF((BP37*24)-(BO37*24)&gt;6,((((BP37*24)-(BO37*24))-0.25)/24),(BP37-BO37)))))))))</f>
        <v/>
      </c>
      <c r="BP38" s="511"/>
      <c r="BQ38" s="510" t="str">
        <f>IF(AND(BQ37="",BR37=""),"",IFERROR(MATCH("*"&amp;BQ37&amp;"*",Paramètres!$A$2,0)*INDEX(Paramètres!$B$2:$E$2,MATCH(#REF!,Paramètres!$B$1:$E$1,0))*$B38,IFERROR(VLOOKUP(BQ37,_T1,2,0)*IF(VLOOKUP(BQ37,_T1,3,0),$B38,1),IF(AND(BQ37="23:59"*1,BR37="07:59"*1),"08:00"*$B38,IF(AND(BQ37="20:00"*1,BR37="05:00"*1),"09:00"*$B38,IF(AND(BQ37="21:00"*1,BR37="07:00"*1),"10:00"*$B38,IF(AND(BQ37="21:00"*1,BR37="08:00"*1),"11:00"*$B38,IF((BR37*24)-(BQ37*24)&gt;6,((((BR37*24)-(BQ37*24))-0.25)/24),(BR37-BQ37)))))))))</f>
        <v/>
      </c>
      <c r="BR38" s="511"/>
      <c r="BS38" s="510" t="str">
        <f>IF(AND(BS37="",BT37=""),"",IFERROR(MATCH("*"&amp;BS37&amp;"*",Paramètres!$A$2,0)*INDEX(Paramètres!$B$2:$E$2,MATCH(#REF!,Paramètres!$B$1:$E$1,0))*$B38,IFERROR(VLOOKUP(BS37,_T1,2,0)*IF(VLOOKUP(BS37,_T1,3,0),$B38,1),IF(AND(BS37="23:59"*1,BT37="07:59"*1),"08:00"*$B38,IF(AND(BS37="20:00"*1,BT37="05:00"*1),"09:00"*$B38,IF(AND(BS37="21:00"*1,BT37="07:00"*1),"10:00"*$B38,IF(AND(BS37="21:00"*1,BT37="08:00"*1),"11:00"*$B38,IF((BT37*24)-(BS37*24)&gt;6,((((BT37*24)-(BS37*24))-0.25)/24),(BT37-BS37)))))))))</f>
        <v/>
      </c>
      <c r="BT38" s="511"/>
      <c r="BU38" s="510" t="str">
        <f>IF(AND(BU37="",BV37=""),"",IFERROR(MATCH("*"&amp;BU37&amp;"*",Paramètres!$A$2,0)*INDEX(Paramètres!$B$2:$E$2,MATCH(#REF!,Paramètres!$B$1:$E$1,0))*$B38,IFERROR(VLOOKUP(BU37,_T1,2,0)*IF(VLOOKUP(BU37,_T1,3,0),$B38,1),IF(AND(BU37="23:59"*1,BV37="07:59"*1),"08:00"*$B38,IF(AND(BU37="20:00"*1,BV37="05:00"*1),"09:00"*$B38,IF(AND(BU37="21:00"*1,BV37="07:00"*1),"10:00"*$B38,IF(AND(BU37="21:00"*1,BV37="08:00"*1),"11:00"*$B38,IF((BV37*24)-(BU37*24)&gt;6,((((BV37*24)-(BU37*24))-0.25)/24),(BV37-BU37)))))))))</f>
        <v/>
      </c>
      <c r="BV38" s="511"/>
      <c r="BW38" s="510" t="str">
        <f>IF(AND(BW37="",BX37=""),"",IFERROR(MATCH("*"&amp;BW37&amp;"*",Paramètres!$A$2,0)*INDEX(Paramètres!$B$2:$E$2,MATCH(#REF!,Paramètres!$B$1:$E$1,0))*$B38,IFERROR(VLOOKUP(BW37,_T1,2,0)*IF(VLOOKUP(BW37,_T1,3,0),$B38,1),IF(AND(BW37="23:59"*1,BX37="07:59"*1),"08:00"*$B38,IF(AND(BW37="20:00"*1,BX37="05:00"*1),"09:00"*$B38,IF(AND(BW37="21:00"*1,BX37="07:00"*1),"10:00"*$B38,IF(AND(BW37="21:00"*1,BX37="08:00"*1),"11:00"*$B38,IF((BX37*24)-(BW37*24)&gt;6,((((BX37*24)-(BW37*24))-0.25)/24),(BX37-BW37)))))))))</f>
        <v/>
      </c>
      <c r="BX38" s="511"/>
      <c r="BY38" s="440"/>
      <c r="BZ38" s="510" t="str">
        <f>IF(AND(BZ37="",CA37=""),"",IFERROR(MATCH("*"&amp;BZ37&amp;"*",Paramètres!$A$2,0)*INDEX(Paramètres!$B$2:$E$2,MATCH(#REF!,Paramètres!$B$1:$E$1,0))*$B38,IFERROR(VLOOKUP(BZ37,_T1,2,0)*IF(VLOOKUP(BZ37,_T1,3,0),$B38,1),IF(AND(BZ37="23:59"*1,CA37="07:59"*1),"08:00"*$B38,IF(AND(BZ37="20:00"*1,CA37="05:00"*1),"09:00"*$B38,IF(AND(BZ37="21:00"*1,CA37="07:00"*1),"10:00"*$B38,IF(AND(BZ37="21:00"*1,CA37="08:00"*1),"11:00"*$B38,IF((CA37*24)-(BZ37*24)&gt;6,((((CA37*24)-(BZ37*24))-0.25)/24),(CA37-BZ37)))))))))</f>
        <v/>
      </c>
      <c r="CA38" s="511"/>
      <c r="CB38" s="510" t="str">
        <f>IF(AND(CB37="",CC37=""),"",IFERROR(MATCH("*"&amp;CB37&amp;"*",Paramètres!$A$2,0)*INDEX(Paramètres!$B$2:$E$2,MATCH(#REF!,Paramètres!$B$1:$E$1,0))*$B38,IFERROR(VLOOKUP(CB37,_T1,2,0)*IF(VLOOKUP(CB37,_T1,3,0),$B38,1),IF(AND(CB37="23:59"*1,CC37="07:59"*1),"08:00"*$B38,IF(AND(CB37="20:00"*1,CC37="05:00"*1),"09:00"*$B38,IF(AND(CB37="21:00"*1,CC37="07:00"*1),"10:00"*$B38,IF(AND(CB37="21:00"*1,CC37="08:00"*1),"11:00"*$B38,IF((CC37*24)-(CB37*24)&gt;6,((((CC37*24)-(CB37*24))-0.25)/24),(CC37-CB37)))))))))</f>
        <v/>
      </c>
      <c r="CC38" s="511"/>
      <c r="CD38" s="510" t="str">
        <f>IF(AND(CD37="",CE37=""),"",IFERROR(MATCH("*"&amp;CD37&amp;"*",Paramètres!$A$2,0)*INDEX(Paramètres!$B$2:$E$2,MATCH(#REF!,Paramètres!$B$1:$E$1,0))*$B38,IFERROR(VLOOKUP(CD37,_T1,2,0)*IF(VLOOKUP(CD37,_T1,3,0),$B38,1),IF(AND(CD37="23:59"*1,CE37="07:59"*1),"08:00"*$B38,IF(AND(CD37="20:00"*1,CE37="05:00"*1),"09:00"*$B38,IF(AND(CD37="21:00"*1,CE37="07:00"*1),"10:00"*$B38,IF(AND(CD37="21:00"*1,CE37="08:00"*1),"11:00"*$B38,IF((CE37*24)-(CD37*24)&gt;6,((((CE37*24)-(CD37*24))-0.25)/24),(CE37-CD37)))))))))</f>
        <v/>
      </c>
      <c r="CE38" s="511"/>
      <c r="CF38" s="510" t="str">
        <f>IF(AND(CF37="",CG37=""),"",IFERROR(MATCH("*"&amp;CF37&amp;"*",Paramètres!$A$2,0)*INDEX(Paramètres!$B$2:$E$2,MATCH(#REF!,Paramètres!$B$1:$E$1,0))*$B38,IFERROR(VLOOKUP(CF37,_T1,2,0)*IF(VLOOKUP(CF37,_T1,3,0),$B38,1),IF(AND(CF37="23:59"*1,CG37="07:59"*1),"08:00"*$B38,IF(AND(CF37="20:00"*1,CG37="05:00"*1),"09:00"*$B38,IF(AND(CF37="21:00"*1,CG37="07:00"*1),"10:00"*$B38,IF(AND(CF37="21:00"*1,CG37="08:00"*1),"11:00"*$B38,IF((CG37*24)-(CF37*24)&gt;6,((((CG37*24)-(CF37*24))-0.25)/24),(CG37-CF37)))))))))</f>
        <v/>
      </c>
      <c r="CG38" s="511"/>
      <c r="CH38" s="510" t="str">
        <f>IF(AND(CH37="",CI37=""),"",IFERROR(MATCH("*"&amp;CH37&amp;"*",Paramètres!$A$2,0)*INDEX(Paramètres!$B$2:$E$2,MATCH(#REF!,Paramètres!$B$1:$E$1,0))*$B38,IFERROR(VLOOKUP(CH37,_T1,2,0)*IF(VLOOKUP(CH37,_T1,3,0),$B38,1),IF(AND(CH37="23:59"*1,CI37="07:59"*1),"08:00"*$B38,IF(AND(CH37="20:00"*1,CI37="05:00"*1),"09:00"*$B38,IF(AND(CH37="21:00"*1,CI37="07:00"*1),"10:00"*$B38,IF(AND(CH37="21:00"*1,CI37="08:00"*1),"11:00"*$B38,IF((CI37*24)-(CH37*24)&gt;6,((((CI37*24)-(CH37*24))-0.25)/24),(CI37-CH37)))))))))</f>
        <v/>
      </c>
      <c r="CI38" s="511"/>
      <c r="CJ38" s="510" t="str">
        <f>IF(AND(CJ37="",CK37=""),"",IFERROR(MATCH("*"&amp;CJ37&amp;"*",Paramètres!$A$2,0)*INDEX(Paramètres!$B$2:$E$2,MATCH(#REF!,Paramètres!$B$1:$E$1,0))*$B38,IFERROR(VLOOKUP(CJ37,_T1,2,0)*IF(VLOOKUP(CJ37,_T1,3,0),$B38,1),IF(AND(CJ37="23:59"*1,CK37="07:59"*1),"08:00"*$B38,IF(AND(CJ37="20:00"*1,CK37="05:00"*1),"09:00"*$B38,IF(AND(CJ37="21:00"*1,CK37="07:00"*1),"10:00"*$B38,IF(AND(CJ37="21:00"*1,CK37="08:00"*1),"11:00"*$B38,IF((CK37*24)-(CJ37*24)&gt;6,((((CK37*24)-(CJ37*24))-0.25)/24),(CK37-CJ37)))))))))</f>
        <v/>
      </c>
      <c r="CK38" s="511"/>
      <c r="CL38" s="510" t="str">
        <f>IF(AND(CL37="",CM37=""),"",IFERROR(MATCH("*"&amp;CL37&amp;"*",Paramètres!$A$2,0)*INDEX(Paramètres!$B$2:$E$2,MATCH(#REF!,Paramètres!$B$1:$E$1,0))*$B38,IFERROR(VLOOKUP(CL37,_T1,2,0)*IF(VLOOKUP(CL37,_T1,3,0),$B38,1),IF(AND(CL37="23:59"*1,CM37="07:59"*1),"08:00"*$B38,IF(AND(CL37="20:00"*1,CM37="05:00"*1),"09:00"*$B38,IF(AND(CL37="21:00"*1,CM37="07:00"*1),"10:00"*$B38,IF(AND(CL37="21:00"*1,CM37="08:00"*1),"11:00"*$B38,IF((CM37*24)-(CL37*24)&gt;6,((((CM37*24)-(CL37*24))-0.25)/24),(CM37-CL37)))))))))</f>
        <v/>
      </c>
      <c r="CM38" s="511"/>
      <c r="CN38" s="440"/>
      <c r="CO38" s="436"/>
      <c r="CP38" s="437"/>
      <c r="CQ38" s="156"/>
      <c r="CR38" s="454"/>
      <c r="CS38"/>
      <c r="CT38"/>
    </row>
    <row r="39" spans="1:98" s="285" customFormat="1" ht="30" customHeight="1">
      <c r="A39" s="313"/>
      <c r="B39" s="291"/>
      <c r="C39" s="282"/>
      <c r="D39" s="283"/>
      <c r="E39" s="337"/>
      <c r="F39" s="338"/>
      <c r="G39" s="282"/>
      <c r="H39" s="283"/>
      <c r="I39" s="337"/>
      <c r="J39" s="338"/>
      <c r="K39" s="282"/>
      <c r="L39" s="283"/>
      <c r="M39" s="352"/>
      <c r="N39" s="353"/>
      <c r="O39" s="352"/>
      <c r="P39" s="354"/>
      <c r="Q39" s="443">
        <f>SUM(C40:P40)</f>
        <v>0</v>
      </c>
      <c r="R39" s="282"/>
      <c r="S39" s="283"/>
      <c r="T39" s="337"/>
      <c r="U39" s="338"/>
      <c r="V39" s="282"/>
      <c r="W39" s="283"/>
      <c r="X39" s="337"/>
      <c r="Y39" s="338"/>
      <c r="Z39" s="282"/>
      <c r="AA39" s="283"/>
      <c r="AB39" s="352"/>
      <c r="AC39" s="353"/>
      <c r="AD39" s="352"/>
      <c r="AE39" s="354"/>
      <c r="AF39" s="443">
        <f>SUM(R40:AE40)</f>
        <v>0</v>
      </c>
      <c r="AG39" s="282"/>
      <c r="AH39" s="283"/>
      <c r="AI39" s="337"/>
      <c r="AJ39" s="338"/>
      <c r="AK39" s="282"/>
      <c r="AL39" s="283"/>
      <c r="AM39" s="337"/>
      <c r="AN39" s="338"/>
      <c r="AO39" s="282"/>
      <c r="AP39" s="283"/>
      <c r="AQ39" s="352"/>
      <c r="AR39" s="353"/>
      <c r="AS39" s="352"/>
      <c r="AT39" s="354"/>
      <c r="AU39" s="443">
        <f>SUM(AG40:AT40)</f>
        <v>0</v>
      </c>
      <c r="AV39" s="282"/>
      <c r="AW39" s="283"/>
      <c r="AX39" s="337"/>
      <c r="AY39" s="338"/>
      <c r="AZ39" s="282"/>
      <c r="BA39" s="283"/>
      <c r="BB39" s="337"/>
      <c r="BC39" s="338"/>
      <c r="BD39" s="282"/>
      <c r="BE39" s="283"/>
      <c r="BF39" s="352"/>
      <c r="BG39" s="353"/>
      <c r="BH39" s="352"/>
      <c r="BI39" s="354"/>
      <c r="BJ39" s="438">
        <f t="shared" ref="BJ39" si="21">SUM(AV40:BI40)</f>
        <v>0</v>
      </c>
      <c r="BK39" s="282"/>
      <c r="BL39" s="283"/>
      <c r="BM39" s="337"/>
      <c r="BN39" s="338"/>
      <c r="BO39" s="282"/>
      <c r="BP39" s="283"/>
      <c r="BQ39" s="337"/>
      <c r="BR39" s="338"/>
      <c r="BS39" s="282"/>
      <c r="BT39" s="283"/>
      <c r="BU39" s="352"/>
      <c r="BV39" s="353"/>
      <c r="BW39" s="352"/>
      <c r="BX39" s="354"/>
      <c r="BY39" s="438">
        <f t="shared" ref="BY39" si="22">SUM(BK40:BX40)</f>
        <v>0</v>
      </c>
      <c r="BZ39" s="282"/>
      <c r="CA39" s="283"/>
      <c r="CB39" s="337"/>
      <c r="CC39" s="338"/>
      <c r="CD39" s="282"/>
      <c r="CE39" s="283"/>
      <c r="CF39" s="337"/>
      <c r="CG39" s="338"/>
      <c r="CH39" s="282"/>
      <c r="CI39" s="283"/>
      <c r="CJ39" s="352"/>
      <c r="CK39" s="353"/>
      <c r="CL39" s="352"/>
      <c r="CM39" s="354"/>
      <c r="CN39" s="438">
        <f t="shared" ref="CN39" si="23">SUM(BZ40:CM40)</f>
        <v>0</v>
      </c>
      <c r="CO39" s="432">
        <f>SUM(Q39,AF40,AU40,BY40,CN40,BJ40)</f>
        <v>0</v>
      </c>
      <c r="CP39" s="433"/>
      <c r="CQ39" s="284"/>
      <c r="CR39" s="453">
        <f>$CO$2-CO39</f>
        <v>6.9666666666666659</v>
      </c>
    </row>
    <row r="40" spans="1:98" ht="20" customHeight="1">
      <c r="A40" s="249"/>
      <c r="B40" s="292"/>
      <c r="C40" s="510" t="str">
        <f>IF(AND(C39="",D39=""),"",IFERROR(MATCH("*"&amp;C39&amp;"*",Paramètres!$A$2,0)*INDEX(Paramètres!$B$2:$E$2,MATCH(#REF!,Paramètres!$B$1:$E$1,0))*$B40,IFERROR(VLOOKUP(C39,_T1,2,0)*IF(VLOOKUP(C39,_T1,3,0),$B40,1),IF(AND(C39="23:59"*1,D39="07:59"*1),"08:00"*$B40,IF(AND(C39="20:00"*1,D39="05:00"*1),"09:00"*$B40,IF(AND(C39="21:00"*1,D39="07:00"*1),"10:00"*$B40,IF(AND(C39="21:00"*1,D39="08:00"*1),"11:00"*$B40,IF((D39*24)-(C39*24)&gt;6,((((D39*24)-(C39*24))-0.25)/24),(D39-C39)))))))))</f>
        <v/>
      </c>
      <c r="D40" s="511"/>
      <c r="E40" s="510" t="str">
        <f>IF(AND(E39="",F39=""),"",IFERROR(MATCH("*"&amp;E39&amp;"*",Paramètres!$A$2,0)*INDEX(Paramètres!$B$2:$E$2,MATCH(#REF!,Paramètres!$B$1:$E$1,0))*$B40,IFERROR(VLOOKUP(E39,_T1,2,0)*IF(VLOOKUP(E39,_T1,3,0),$B40,1),IF(AND(E39="23:59"*1,F39="07:59"*1),"08:00"*$B40,IF(AND(E39="20:00"*1,F39="05:00"*1),"09:00"*$B40,IF(AND(E39="21:00"*1,F39="07:00"*1),"10:00"*$B40,IF(AND(E39="21:00"*1,F39="08:00"*1),"11:00"*$B40,IF((F39*24)-(E39*24)&gt;6,((((F39*24)-(E39*24))-0.25)/24),(F39-E39)))))))))</f>
        <v/>
      </c>
      <c r="F40" s="511"/>
      <c r="G40" s="510" t="str">
        <f>IF(AND(G39="",H39=""),"",IFERROR(MATCH("*"&amp;G39&amp;"*",Paramètres!$A$2,0)*INDEX(Paramètres!$B$2:$E$2,MATCH(#REF!,Paramètres!$B$1:$E$1,0))*$B40,IFERROR(VLOOKUP(G39,_T1,2,0)*IF(VLOOKUP(G39,_T1,3,0),$B40,1),IF(AND(G39="23:59"*1,H39="07:59"*1),"08:00"*$B40,IF(AND(G39="20:00"*1,H39="05:00"*1),"09:00"*$B40,IF(AND(G39="21:00"*1,H39="07:00"*1),"10:00"*$B40,IF(AND(G39="21:00"*1,H39="08:00"*1),"11:00"*$B40,IF((H39*24)-(G39*24)&gt;6,((((H39*24)-(G39*24))-0.25)/24),(H39-G39)))))))))</f>
        <v/>
      </c>
      <c r="H40" s="511"/>
      <c r="I40" s="510" t="str">
        <f>IF(AND(I39="",J39=""),"",IFERROR(MATCH("*"&amp;I39&amp;"*",Paramètres!$A$2,0)*INDEX(Paramètres!$B$2:$E$2,MATCH(#REF!,Paramètres!$B$1:$E$1,0))*$B40,IFERROR(VLOOKUP(I39,_T1,2,0)*IF(VLOOKUP(I39,_T1,3,0),$B40,1),IF(AND(I39="23:59"*1,J39="07:59"*1),"08:00"*$B40,IF(AND(I39="20:00"*1,J39="05:00"*1),"09:00"*$B40,IF(AND(I39="21:00"*1,J39="07:00"*1),"10:00"*$B40,IF(AND(I39="21:00"*1,J39="08:00"*1),"11:00"*$B40,IF((J39*24)-(I39*24)&gt;6,((((J39*24)-(I39*24))-0.25)/24),(J39-I39)))))))))</f>
        <v/>
      </c>
      <c r="J40" s="511"/>
      <c r="K40" s="510" t="str">
        <f>IF(AND(K39="",L39=""),"",IFERROR(MATCH("*"&amp;K39&amp;"*",Paramètres!$A$2,0)*INDEX(Paramètres!$B$2:$E$2,MATCH(#REF!,Paramètres!$B$1:$E$1,0))*$B40,IFERROR(VLOOKUP(K39,_T1,2,0)*IF(VLOOKUP(K39,_T1,3,0),$B40,1),IF(AND(K39="23:59"*1,L39="07:59"*1),"08:00"*$B40,IF(AND(K39="20:00"*1,L39="05:00"*1),"09:00"*$B40,IF(AND(K39="21:00"*1,L39="07:00"*1),"10:00"*$B40,IF(AND(K39="21:00"*1,L39="08:00"*1),"11:00"*$B40,IF((L39*24)-(K39*24)&gt;6,((((L39*24)-(K39*24))-0.25)/24),(L39-K39)))))))))</f>
        <v/>
      </c>
      <c r="L40" s="511"/>
      <c r="M40" s="510" t="str">
        <f>IF(AND(M39="",N39=""),"",IFERROR(MATCH("*"&amp;M39&amp;"*",Paramètres!$A$2,0)*INDEX(Paramètres!$B$2:$E$2,MATCH(#REF!,Paramètres!$B$1:$E$1,0))*$B40,IFERROR(VLOOKUP(M39,_T1,2,0)*IF(VLOOKUP(M39,_T1,3,0),$B40,1),IF(AND(M39="23:59"*1,N39="07:59"*1),"08:00"*$B40,IF(AND(M39="20:00"*1,N39="05:00"*1),"09:00"*$B40,IF(AND(M39="21:00"*1,N39="07:00"*1),"10:00"*$B40,IF(AND(M39="21:00"*1,N39="08:00"*1),"11:00"*$B40,IF((N39*24)-(M39*24)&gt;6,((((N39*24)-(M39*24))-0.25)/24),(N39-M39)))))))))</f>
        <v/>
      </c>
      <c r="N40" s="511"/>
      <c r="O40" s="510" t="str">
        <f>IF(AND(O39="",P39=""),"",IFERROR(MATCH("*"&amp;O39&amp;"*",Paramètres!$A$2,0)*INDEX(Paramètres!$B$2:$E$2,MATCH(#REF!,Paramètres!$B$1:$E$1,0))*$B40,IFERROR(VLOOKUP(O39,_T1,2,0)*IF(VLOOKUP(O39,_T1,3,0),$B40,1),IF(AND(O39="23:59"*1,P39="07:59"*1),"08:00"*$B40,IF(AND(O39="20:00"*1,P39="05:00"*1),"09:00"*$B40,IF(AND(O39="21:00"*1,P39="07:00"*1),"10:00"*$B40,IF(AND(O39="21:00"*1,P39="08:00"*1),"11:00"*$B40,IF((P39*24)-(O39*24)&gt;6,((((P39*24)-(O39*24))-0.25)/24),(P39-O39)))))))))</f>
        <v/>
      </c>
      <c r="P40" s="511"/>
      <c r="Q40" s="444"/>
      <c r="R40" s="510" t="str">
        <f>IF(AND(R39="",S39=""),"",IFERROR(MATCH("*"&amp;R39&amp;"*",Paramètres!$A$2,0)*INDEX(Paramètres!$B$2:$E$2,MATCH(#REF!,Paramètres!$B$1:$E$1,0))*$B40,IFERROR(VLOOKUP(R39,_T1,2,0)*IF(VLOOKUP(R39,_T1,3,0),$B40,1),IF(AND(R39="23:59"*1,S39="07:59"*1),"08:00"*$B40,IF(AND(R39="20:00"*1,S39="05:00"*1),"09:00"*$B40,IF(AND(R39="21:00"*1,S39="07:00"*1),"10:00"*$B40,IF(AND(R39="21:00"*1,S39="08:00"*1),"11:00"*$B40,IF((S39*24)-(R39*24)&gt;6,((((S39*24)-(R39*24))-0.25)/24),(S39-R39)))))))))</f>
        <v/>
      </c>
      <c r="S40" s="511"/>
      <c r="T40" s="510" t="str">
        <f>IF(AND(T39="",U39=""),"",IFERROR(MATCH("*"&amp;T39&amp;"*",Paramètres!$A$2,0)*INDEX(Paramètres!$B$2:$E$2,MATCH(#REF!,Paramètres!$B$1:$E$1,0))*$B40,IFERROR(VLOOKUP(T39,_T1,2,0)*IF(VLOOKUP(T39,_T1,3,0),$B40,1),IF(AND(T39="23:59"*1,U39="07:59"*1),"08:00"*$B40,IF(AND(T39="20:00"*1,U39="05:00"*1),"09:00"*$B40,IF(AND(T39="21:00"*1,U39="07:00"*1),"10:00"*$B40,IF(AND(T39="21:00"*1,U39="08:00"*1),"11:00"*$B40,IF((U39*24)-(T39*24)&gt;6,((((U39*24)-(T39*24))-0.25)/24),(U39-T39)))))))))</f>
        <v/>
      </c>
      <c r="U40" s="511"/>
      <c r="V40" s="510" t="str">
        <f>IF(AND(V39="",W39=""),"",IFERROR(MATCH("*"&amp;V39&amp;"*",Paramètres!$A$2,0)*INDEX(Paramètres!$B$2:$E$2,MATCH(#REF!,Paramètres!$B$1:$E$1,0))*$B40,IFERROR(VLOOKUP(V39,_T1,2,0)*IF(VLOOKUP(V39,_T1,3,0),$B40,1),IF(AND(V39="23:59"*1,W39="07:59"*1),"08:00"*$B40,IF(AND(V39="20:00"*1,W39="05:00"*1),"09:00"*$B40,IF(AND(V39="21:00"*1,W39="07:00"*1),"10:00"*$B40,IF(AND(V39="21:00"*1,W39="08:00"*1),"11:00"*$B40,IF((W39*24)-(V39*24)&gt;6,((((W39*24)-(V39*24))-0.25)/24),(W39-V39)))))))))</f>
        <v/>
      </c>
      <c r="W40" s="511"/>
      <c r="X40" s="510" t="str">
        <f>IF(AND(X39="",Y39=""),"",IFERROR(MATCH("*"&amp;X39&amp;"*",Paramètres!$A$2,0)*INDEX(Paramètres!$B$2:$E$2,MATCH(#REF!,Paramètres!$B$1:$E$1,0))*$B40,IFERROR(VLOOKUP(X39,_T1,2,0)*IF(VLOOKUP(X39,_T1,3,0),$B40,1),IF(AND(X39="23:59"*1,Y39="07:59"*1),"08:00"*$B40,IF(AND(X39="20:00"*1,Y39="05:00"*1),"09:00"*$B40,IF(AND(X39="21:00"*1,Y39="07:00"*1),"10:00"*$B40,IF(AND(X39="21:00"*1,Y39="08:00"*1),"11:00"*$B40,IF((Y39*24)-(X39*24)&gt;6,((((Y39*24)-(X39*24))-0.25)/24),(Y39-X39)))))))))</f>
        <v/>
      </c>
      <c r="Y40" s="511"/>
      <c r="Z40" s="510" t="str">
        <f>IF(AND(Z39="",AA39=""),"",IFERROR(MATCH("*"&amp;Z39&amp;"*",Paramètres!$A$2,0)*INDEX(Paramètres!$B$2:$E$2,MATCH(#REF!,Paramètres!$B$1:$E$1,0))*$B40,IFERROR(VLOOKUP(Z39,_T1,2,0)*IF(VLOOKUP(Z39,_T1,3,0),$B40,1),IF(AND(Z39="23:59"*1,AA39="07:59"*1),"08:00"*$B40,IF(AND(Z39="20:00"*1,AA39="05:00"*1),"09:00"*$B40,IF(AND(Z39="21:00"*1,AA39="07:00"*1),"10:00"*$B40,IF(AND(Z39="21:00"*1,AA39="08:00"*1),"11:00"*$B40,IF((AA39*24)-(Z39*24)&gt;6,((((AA39*24)-(Z39*24))-0.25)/24),(AA39-Z39)))))))))</f>
        <v/>
      </c>
      <c r="AA40" s="511"/>
      <c r="AB40" s="510" t="str">
        <f>IF(AND(AB39="",AC39=""),"",IFERROR(MATCH("*"&amp;AB39&amp;"*",Paramètres!$A$2,0)*INDEX(Paramètres!$B$2:$E$2,MATCH(#REF!,Paramètres!$B$1:$E$1,0))*$B40,IFERROR(VLOOKUP(AB39,_T1,2,0)*IF(VLOOKUP(AB39,_T1,3,0),$B40,1),IF(AND(AB39="23:59"*1,AC39="07:59"*1),"08:00"*$B40,IF(AND(AB39="20:00"*1,AC39="05:00"*1),"09:00"*$B40,IF(AND(AB39="21:00"*1,AC39="07:00"*1),"10:00"*$B40,IF(AND(AB39="21:00"*1,AC39="08:00"*1),"11:00"*$B40,IF((AC39*24)-(AB39*24)&gt;6,((((AC39*24)-(AB39*24))-0.25)/24),(AC39-AB39)))))))))</f>
        <v/>
      </c>
      <c r="AC40" s="511"/>
      <c r="AD40" s="510" t="str">
        <f>IF(AND(AD39="",AE39=""),"",IFERROR(MATCH("*"&amp;AD39&amp;"*",Paramètres!$A$2,0)*INDEX(Paramètres!$B$2:$E$2,MATCH(#REF!,Paramètres!$B$1:$E$1,0))*$B40,IFERROR(VLOOKUP(AD39,_T1,2,0)*IF(VLOOKUP(AD39,_T1,3,0),$B40,1),IF(AND(AD39="23:59"*1,AE39="07:59"*1),"08:00"*$B40,IF(AND(AD39="20:00"*1,AE39="05:00"*1),"09:00"*$B40,IF(AND(AD39="21:00"*1,AE39="07:00"*1),"10:00"*$B40,IF(AND(AD39="21:00"*1,AE39="08:00"*1),"11:00"*$B40,IF((AE39*24)-(AD39*24)&gt;6,((((AE39*24)-(AD39*24))-0.25)/24),(AE39-AD39)))))))))</f>
        <v/>
      </c>
      <c r="AE40" s="511"/>
      <c r="AF40" s="444"/>
      <c r="AG40" s="510" t="str">
        <f>IF(AND(AG39="",AH39=""),"",IFERROR(MATCH("*"&amp;AG39&amp;"*",Paramètres!$A$2,0)*INDEX(Paramètres!$B$2:$E$2,MATCH(#REF!,Paramètres!$B$1:$E$1,0))*$B40,IFERROR(VLOOKUP(AG39,_T1,2,0)*IF(VLOOKUP(AG39,_T1,3,0),$B40,1),IF(AND(AG39="23:59"*1,AH39="07:59"*1),"08:00"*$B40,IF(AND(AG39="20:00"*1,AH39="05:00"*1),"09:00"*$B40,IF(AND(AG39="21:00"*1,AH39="07:00"*1),"10:00"*$B40,IF(AND(AG39="21:00"*1,AH39="08:00"*1),"11:00"*$B40,IF((AH39*24)-(AG39*24)&gt;6,((((AH39*24)-(AG39*24))-0.25)/24),(AH39-AG39)))))))))</f>
        <v/>
      </c>
      <c r="AH40" s="511"/>
      <c r="AI40" s="510" t="str">
        <f>IF(AND(AI39="",AJ39=""),"",IFERROR(MATCH("*"&amp;AI39&amp;"*",Paramètres!$A$2,0)*INDEX(Paramètres!$B$2:$E$2,MATCH(#REF!,Paramètres!$B$1:$E$1,0))*$B40,IFERROR(VLOOKUP(AI39,_T1,2,0)*IF(VLOOKUP(AI39,_T1,3,0),$B40,1),IF(AND(AI39="23:59"*1,AJ39="07:59"*1),"08:00"*$B40,IF(AND(AI39="20:00"*1,AJ39="05:00"*1),"09:00"*$B40,IF(AND(AI39="21:00"*1,AJ39="07:00"*1),"10:00"*$B40,IF(AND(AI39="21:00"*1,AJ39="08:00"*1),"11:00"*$B40,IF((AJ39*24)-(AI39*24)&gt;6,((((AJ39*24)-(AI39*24))-0.25)/24),(AJ39-AI39)))))))))</f>
        <v/>
      </c>
      <c r="AJ40" s="511"/>
      <c r="AK40" s="510" t="str">
        <f>IF(AND(AK39="",AL39=""),"",IFERROR(MATCH("*"&amp;AK39&amp;"*",Paramètres!$A$2,0)*INDEX(Paramètres!$B$2:$E$2,MATCH(#REF!,Paramètres!$B$1:$E$1,0))*$B40,IFERROR(VLOOKUP(AK39,_T1,2,0)*IF(VLOOKUP(AK39,_T1,3,0),$B40,1),IF(AND(AK39="23:59"*1,AL39="07:59"*1),"08:00"*$B40,IF(AND(AK39="20:00"*1,AL39="05:00"*1),"09:00"*$B40,IF(AND(AK39="21:00"*1,AL39="07:00"*1),"10:00"*$B40,IF(AND(AK39="21:00"*1,AL39="08:00"*1),"11:00"*$B40,IF((AL39*24)-(AK39*24)&gt;6,((((AL39*24)-(AK39*24))-0.25)/24),(AL39-AK39)))))))))</f>
        <v/>
      </c>
      <c r="AL40" s="511"/>
      <c r="AM40" s="510" t="str">
        <f>IF(AND(AM39="",AN39=""),"",IFERROR(MATCH("*"&amp;AM39&amp;"*",Paramètres!$A$2,0)*INDEX(Paramètres!$B$2:$E$2,MATCH(#REF!,Paramètres!$B$1:$E$1,0))*$B40,IFERROR(VLOOKUP(AM39,_T1,2,0)*IF(VLOOKUP(AM39,_T1,3,0),$B40,1),IF(AND(AM39="23:59"*1,AN39="07:59"*1),"08:00"*$B40,IF(AND(AM39="20:00"*1,AN39="05:00"*1),"09:00"*$B40,IF(AND(AM39="21:00"*1,AN39="07:00"*1),"10:00"*$B40,IF(AND(AM39="21:00"*1,AN39="08:00"*1),"11:00"*$B40,IF((AN39*24)-(AM39*24)&gt;6,((((AN39*24)-(AM39*24))-0.25)/24),(AN39-AM39)))))))))</f>
        <v/>
      </c>
      <c r="AN40" s="511"/>
      <c r="AO40" s="510" t="str">
        <f>IF(AND(AO39="",AP39=""),"",IFERROR(MATCH("*"&amp;AO39&amp;"*",Paramètres!$A$2,0)*INDEX(Paramètres!$B$2:$E$2,MATCH(#REF!,Paramètres!$B$1:$E$1,0))*$B40,IFERROR(VLOOKUP(AO39,_T1,2,0)*IF(VLOOKUP(AO39,_T1,3,0),$B40,1),IF(AND(AO39="23:59"*1,AP39="07:59"*1),"08:00"*$B40,IF(AND(AO39="20:00"*1,AP39="05:00"*1),"09:00"*$B40,IF(AND(AO39="21:00"*1,AP39="07:00"*1),"10:00"*$B40,IF(AND(AO39="21:00"*1,AP39="08:00"*1),"11:00"*$B40,IF((AP39*24)-(AO39*24)&gt;6,((((AP39*24)-(AO39*24))-0.25)/24),(AP39-AO39)))))))))</f>
        <v/>
      </c>
      <c r="AP40" s="511"/>
      <c r="AQ40" s="510" t="str">
        <f>IF(AND(AQ39="",AR39=""),"",IFERROR(MATCH("*"&amp;AQ39&amp;"*",Paramètres!$A$2,0)*INDEX(Paramètres!$B$2:$E$2,MATCH(#REF!,Paramètres!$B$1:$E$1,0))*$B40,IFERROR(VLOOKUP(AQ39,_T1,2,0)*IF(VLOOKUP(AQ39,_T1,3,0),$B40,1),IF(AND(AQ39="23:59"*1,AR39="07:59"*1),"08:00"*$B40,IF(AND(AQ39="20:00"*1,AR39="05:00"*1),"09:00"*$B40,IF(AND(AQ39="21:00"*1,AR39="07:00"*1),"10:00"*$B40,IF(AND(AQ39="21:00"*1,AR39="08:00"*1),"11:00"*$B40,IF((AR39*24)-(AQ39*24)&gt;6,((((AR39*24)-(AQ39*24))-0.25)/24),(AR39-AQ39)))))))))</f>
        <v/>
      </c>
      <c r="AR40" s="511"/>
      <c r="AS40" s="510" t="str">
        <f>IF(AND(AS39="",AT39=""),"",IFERROR(MATCH("*"&amp;AS39&amp;"*",Paramètres!$A$2,0)*INDEX(Paramètres!$B$2:$E$2,MATCH(#REF!,Paramètres!$B$1:$E$1,0))*$B40,IFERROR(VLOOKUP(AS39,_T1,2,0)*IF(VLOOKUP(AS39,_T1,3,0),$B40,1),IF(AND(AS39="23:59"*1,AT39="07:59"*1),"08:00"*$B40,IF(AND(AS39="20:00"*1,AT39="05:00"*1),"09:00"*$B40,IF(AND(AS39="21:00"*1,AT39="07:00"*1),"10:00"*$B40,IF(AND(AS39="21:00"*1,AT39="08:00"*1),"11:00"*$B40,IF((AT39*24)-(AS39*24)&gt;6,((((AT39*24)-(AS39*24))-0.25)/24),(AT39-AS39)))))))))</f>
        <v/>
      </c>
      <c r="AT40" s="511"/>
      <c r="AU40" s="444"/>
      <c r="AV40" s="510" t="str">
        <f>IF(AND(AV39="",AW39=""),"",IFERROR(MATCH("*"&amp;AV39&amp;"*",Paramètres!$A$2,0)*INDEX(Paramètres!$B$2:$E$2,MATCH(#REF!,Paramètres!$B$1:$E$1,0))*$B40,IFERROR(VLOOKUP(AV39,_T1,2,0)*IF(VLOOKUP(AV39,_T1,3,0),$B40,1),IF(AND(AV39="23:59"*1,AW39="07:59"*1),"08:00"*$B40,IF(AND(AV39="20:00"*1,AW39="05:00"*1),"09:00"*$B40,IF(AND(AV39="21:00"*1,AW39="07:00"*1),"10:00"*$B40,IF(AND(AV39="21:00"*1,AW39="08:00"*1),"11:00"*$B40,IF((AW39*24)-(AV39*24)&gt;6,((((AW39*24)-(AV39*24))-0.25)/24),(AW39-AV39)))))))))</f>
        <v/>
      </c>
      <c r="AW40" s="511"/>
      <c r="AX40" s="510" t="str">
        <f>IF(AND(AX39="",AY39=""),"",IFERROR(MATCH("*"&amp;AX39&amp;"*",Paramètres!$A$2,0)*INDEX(Paramètres!$B$2:$E$2,MATCH(#REF!,Paramètres!$B$1:$E$1,0))*$B40,IFERROR(VLOOKUP(AX39,_T1,2,0)*IF(VLOOKUP(AX39,_T1,3,0),$B40,1),IF(AND(AX39="23:59"*1,AY39="07:59"*1),"08:00"*$B40,IF(AND(AX39="20:00"*1,AY39="05:00"*1),"09:00"*$B40,IF(AND(AX39="21:00"*1,AY39="07:00"*1),"10:00"*$B40,IF(AND(AX39="21:00"*1,AY39="08:00"*1),"11:00"*$B40,IF((AY39*24)-(AX39*24)&gt;6,((((AY39*24)-(AX39*24))-0.25)/24),(AY39-AX39)))))))))</f>
        <v/>
      </c>
      <c r="AY40" s="511"/>
      <c r="AZ40" s="510" t="str">
        <f>IF(AND(AZ39="",BA39=""),"",IFERROR(MATCH("*"&amp;AZ39&amp;"*",Paramètres!$A$2,0)*INDEX(Paramètres!$B$2:$E$2,MATCH(#REF!,Paramètres!$B$1:$E$1,0))*$B40,IFERROR(VLOOKUP(AZ39,_T1,2,0)*IF(VLOOKUP(AZ39,_T1,3,0),$B40,1),IF(AND(AZ39="23:59"*1,BA39="07:59"*1),"08:00"*$B40,IF(AND(AZ39="20:00"*1,BA39="05:00"*1),"09:00"*$B40,IF(AND(AZ39="21:00"*1,BA39="07:00"*1),"10:00"*$B40,IF(AND(AZ39="21:00"*1,BA39="08:00"*1),"11:00"*$B40,IF((BA39*24)-(AZ39*24)&gt;6,((((BA39*24)-(AZ39*24))-0.25)/24),(BA39-AZ39)))))))))</f>
        <v/>
      </c>
      <c r="BA40" s="511"/>
      <c r="BB40" s="510" t="str">
        <f>IF(AND(BB39="",BC39=""),"",IFERROR(MATCH("*"&amp;BB39&amp;"*",Paramètres!$A$2,0)*INDEX(Paramètres!$B$2:$E$2,MATCH(#REF!,Paramètres!$B$1:$E$1,0))*$B40,IFERROR(VLOOKUP(BB39,_T1,2,0)*IF(VLOOKUP(BB39,_T1,3,0),$B40,1),IF(AND(BB39="23:59"*1,BC39="07:59"*1),"08:00"*$B40,IF(AND(BB39="20:00"*1,BC39="05:00"*1),"09:00"*$B40,IF(AND(BB39="21:00"*1,BC39="07:00"*1),"10:00"*$B40,IF(AND(BB39="21:00"*1,BC39="08:00"*1),"11:00"*$B40,IF((BC39*24)-(BB39*24)&gt;6,((((BC39*24)-(BB39*24))-0.25)/24),(BC39-BB39)))))))))</f>
        <v/>
      </c>
      <c r="BC40" s="511"/>
      <c r="BD40" s="510" t="str">
        <f>IF(AND(BD39="",BE39=""),"",IFERROR(MATCH("*"&amp;BD39&amp;"*",Paramètres!$A$2,0)*INDEX(Paramètres!$B$2:$E$2,MATCH(#REF!,Paramètres!$B$1:$E$1,0))*$B40,IFERROR(VLOOKUP(BD39,_T1,2,0)*IF(VLOOKUP(BD39,_T1,3,0),$B40,1),IF(AND(BD39="23:59"*1,BE39="07:59"*1),"08:00"*$B40,IF(AND(BD39="20:00"*1,BE39="05:00"*1),"09:00"*$B40,IF(AND(BD39="21:00"*1,BE39="07:00"*1),"10:00"*$B40,IF(AND(BD39="21:00"*1,BE39="08:00"*1),"11:00"*$B40,IF((BE39*24)-(BD39*24)&gt;6,((((BE39*24)-(BD39*24))-0.25)/24),(BE39-BD39)))))))))</f>
        <v/>
      </c>
      <c r="BE40" s="511"/>
      <c r="BF40" s="510" t="str">
        <f>IF(AND(BF39="",BG39=""),"",IFERROR(MATCH("*"&amp;BF39&amp;"*",Paramètres!$A$2,0)*INDEX(Paramètres!$B$2:$E$2,MATCH(#REF!,Paramètres!$B$1:$E$1,0))*$B40,IFERROR(VLOOKUP(BF39,_T1,2,0)*IF(VLOOKUP(BF39,_T1,3,0),$B40,1),IF(AND(BF39="23:59"*1,BG39="07:59"*1),"08:00"*$B40,IF(AND(BF39="20:00"*1,BG39="05:00"*1),"09:00"*$B40,IF(AND(BF39="21:00"*1,BG39="07:00"*1),"10:00"*$B40,IF(AND(BF39="21:00"*1,BG39="08:00"*1),"11:00"*$B40,IF((BG39*24)-(BF39*24)&gt;6,((((BG39*24)-(BF39*24))-0.25)/24),(BG39-BF39)))))))))</f>
        <v/>
      </c>
      <c r="BG40" s="511"/>
      <c r="BH40" s="510" t="str">
        <f>IF(AND(BH39="",BI39=""),"",IFERROR(MATCH("*"&amp;BH39&amp;"*",Paramètres!$A$2,0)*INDEX(Paramètres!$B$2:$E$2,MATCH(#REF!,Paramètres!$B$1:$E$1,0))*$B40,IFERROR(VLOOKUP(BH39,_T1,2,0)*IF(VLOOKUP(BH39,_T1,3,0),$B40,1),IF(AND(BH39="23:59"*1,BI39="07:59"*1),"08:00"*$B40,IF(AND(BH39="20:00"*1,BI39="05:00"*1),"09:00"*$B40,IF(AND(BH39="21:00"*1,BI39="07:00"*1),"10:00"*$B40,IF(AND(BH39="21:00"*1,BI39="08:00"*1),"11:00"*$B40,IF((BI39*24)-(BH39*24)&gt;6,((((BI39*24)-(BH39*24))-0.25)/24),(BI39-BH39)))))))))</f>
        <v/>
      </c>
      <c r="BI40" s="511"/>
      <c r="BJ40" s="440"/>
      <c r="BK40" s="510" t="str">
        <f>IF(AND(BK39="",BL39=""),"",IFERROR(MATCH("*"&amp;BK39&amp;"*",Paramètres!$A$2,0)*INDEX(Paramètres!$B$2:$E$2,MATCH(#REF!,Paramètres!$B$1:$E$1,0))*$B40,IFERROR(VLOOKUP(BK39,_T1,2,0)*IF(VLOOKUP(BK39,_T1,3,0),$B40,1),IF(AND(BK39="23:59"*1,BL39="07:59"*1),"08:00"*$B40,IF(AND(BK39="20:00"*1,BL39="05:00"*1),"09:00"*$B40,IF(AND(BK39="21:00"*1,BL39="07:00"*1),"10:00"*$B40,IF(AND(BK39="21:00"*1,BL39="08:00"*1),"11:00"*$B40,IF((BL39*24)-(BK39*24)&gt;6,((((BL39*24)-(BK39*24))-0.25)/24),(BL39-BK39)))))))))</f>
        <v/>
      </c>
      <c r="BL40" s="511"/>
      <c r="BM40" s="510" t="str">
        <f>IF(AND(BM39="",BN39=""),"",IFERROR(MATCH("*"&amp;BM39&amp;"*",Paramètres!$A$2,0)*INDEX(Paramètres!$B$2:$E$2,MATCH(#REF!,Paramètres!$B$1:$E$1,0))*$B40,IFERROR(VLOOKUP(BM39,_T1,2,0)*IF(VLOOKUP(BM39,_T1,3,0),$B40,1),IF(AND(BM39="23:59"*1,BN39="07:59"*1),"08:00"*$B40,IF(AND(BM39="20:00"*1,BN39="05:00"*1),"09:00"*$B40,IF(AND(BM39="21:00"*1,BN39="07:00"*1),"10:00"*$B40,IF(AND(BM39="21:00"*1,BN39="08:00"*1),"11:00"*$B40,IF((BN39*24)-(BM39*24)&gt;6,((((BN39*24)-(BM39*24))-0.25)/24),(BN39-BM39)))))))))</f>
        <v/>
      </c>
      <c r="BN40" s="511"/>
      <c r="BO40" s="510" t="str">
        <f>IF(AND(BO39="",BP39=""),"",IFERROR(MATCH("*"&amp;BO39&amp;"*",Paramètres!$A$2,0)*INDEX(Paramètres!$B$2:$E$2,MATCH(#REF!,Paramètres!$B$1:$E$1,0))*$B40,IFERROR(VLOOKUP(BO39,_T1,2,0)*IF(VLOOKUP(BO39,_T1,3,0),$B40,1),IF(AND(BO39="23:59"*1,BP39="07:59"*1),"08:00"*$B40,IF(AND(BO39="20:00"*1,BP39="05:00"*1),"09:00"*$B40,IF(AND(BO39="21:00"*1,BP39="07:00"*1),"10:00"*$B40,IF(AND(BO39="21:00"*1,BP39="08:00"*1),"11:00"*$B40,IF((BP39*24)-(BO39*24)&gt;6,((((BP39*24)-(BO39*24))-0.25)/24),(BP39-BO39)))))))))</f>
        <v/>
      </c>
      <c r="BP40" s="511"/>
      <c r="BQ40" s="510" t="str">
        <f>IF(AND(BQ39="",BR39=""),"",IFERROR(MATCH("*"&amp;BQ39&amp;"*",Paramètres!$A$2,0)*INDEX(Paramètres!$B$2:$E$2,MATCH(#REF!,Paramètres!$B$1:$E$1,0))*$B40,IFERROR(VLOOKUP(BQ39,_T1,2,0)*IF(VLOOKUP(BQ39,_T1,3,0),$B40,1),IF(AND(BQ39="23:59"*1,BR39="07:59"*1),"08:00"*$B40,IF(AND(BQ39="20:00"*1,BR39="05:00"*1),"09:00"*$B40,IF(AND(BQ39="21:00"*1,BR39="07:00"*1),"10:00"*$B40,IF(AND(BQ39="21:00"*1,BR39="08:00"*1),"11:00"*$B40,IF((BR39*24)-(BQ39*24)&gt;6,((((BR39*24)-(BQ39*24))-0.25)/24),(BR39-BQ39)))))))))</f>
        <v/>
      </c>
      <c r="BR40" s="511"/>
      <c r="BS40" s="510" t="str">
        <f>IF(AND(BS39="",BT39=""),"",IFERROR(MATCH("*"&amp;BS39&amp;"*",Paramètres!$A$2,0)*INDEX(Paramètres!$B$2:$E$2,MATCH(#REF!,Paramètres!$B$1:$E$1,0))*$B40,IFERROR(VLOOKUP(BS39,_T1,2,0)*IF(VLOOKUP(BS39,_T1,3,0),$B40,1),IF(AND(BS39="23:59"*1,BT39="07:59"*1),"08:00"*$B40,IF(AND(BS39="20:00"*1,BT39="05:00"*1),"09:00"*$B40,IF(AND(BS39="21:00"*1,BT39="07:00"*1),"10:00"*$B40,IF(AND(BS39="21:00"*1,BT39="08:00"*1),"11:00"*$B40,IF((BT39*24)-(BS39*24)&gt;6,((((BT39*24)-(BS39*24))-0.25)/24),(BT39-BS39)))))))))</f>
        <v/>
      </c>
      <c r="BT40" s="511"/>
      <c r="BU40" s="510" t="str">
        <f>IF(AND(BU39="",BV39=""),"",IFERROR(MATCH("*"&amp;BU39&amp;"*",Paramètres!$A$2,0)*INDEX(Paramètres!$B$2:$E$2,MATCH(#REF!,Paramètres!$B$1:$E$1,0))*$B40,IFERROR(VLOOKUP(BU39,_T1,2,0)*IF(VLOOKUP(BU39,_T1,3,0),$B40,1),IF(AND(BU39="23:59"*1,BV39="07:59"*1),"08:00"*$B40,IF(AND(BU39="20:00"*1,BV39="05:00"*1),"09:00"*$B40,IF(AND(BU39="21:00"*1,BV39="07:00"*1),"10:00"*$B40,IF(AND(BU39="21:00"*1,BV39="08:00"*1),"11:00"*$B40,IF((BV39*24)-(BU39*24)&gt;6,((((BV39*24)-(BU39*24))-0.25)/24),(BV39-BU39)))))))))</f>
        <v/>
      </c>
      <c r="BV40" s="511"/>
      <c r="BW40" s="510" t="str">
        <f>IF(AND(BW39="",BX39=""),"",IFERROR(MATCH("*"&amp;BW39&amp;"*",Paramètres!$A$2,0)*INDEX(Paramètres!$B$2:$E$2,MATCH(#REF!,Paramètres!$B$1:$E$1,0))*$B40,IFERROR(VLOOKUP(BW39,_T1,2,0)*IF(VLOOKUP(BW39,_T1,3,0),$B40,1),IF(AND(BW39="23:59"*1,BX39="07:59"*1),"08:00"*$B40,IF(AND(BW39="20:00"*1,BX39="05:00"*1),"09:00"*$B40,IF(AND(BW39="21:00"*1,BX39="07:00"*1),"10:00"*$B40,IF(AND(BW39="21:00"*1,BX39="08:00"*1),"11:00"*$B40,IF((BX39*24)-(BW39*24)&gt;6,((((BX39*24)-(BW39*24))-0.25)/24),(BX39-BW39)))))))))</f>
        <v/>
      </c>
      <c r="BX40" s="511"/>
      <c r="BY40" s="440"/>
      <c r="BZ40" s="510" t="str">
        <f>IF(AND(BZ39="",CA39=""),"",IFERROR(MATCH("*"&amp;BZ39&amp;"*",Paramètres!$A$2,0)*INDEX(Paramètres!$B$2:$E$2,MATCH(#REF!,Paramètres!$B$1:$E$1,0))*$B40,IFERROR(VLOOKUP(BZ39,_T1,2,0)*IF(VLOOKUP(BZ39,_T1,3,0),$B40,1),IF(AND(BZ39="23:59"*1,CA39="07:59"*1),"08:00"*$B40,IF(AND(BZ39="20:00"*1,CA39="05:00"*1),"09:00"*$B40,IF(AND(BZ39="21:00"*1,CA39="07:00"*1),"10:00"*$B40,IF(AND(BZ39="21:00"*1,CA39="08:00"*1),"11:00"*$B40,IF((CA39*24)-(BZ39*24)&gt;6,((((CA39*24)-(BZ39*24))-0.25)/24),(CA39-BZ39)))))))))</f>
        <v/>
      </c>
      <c r="CA40" s="511"/>
      <c r="CB40" s="510" t="str">
        <f>IF(AND(CB39="",CC39=""),"",IFERROR(MATCH("*"&amp;CB39&amp;"*",Paramètres!$A$2,0)*INDEX(Paramètres!$B$2:$E$2,MATCH(#REF!,Paramètres!$B$1:$E$1,0))*$B40,IFERROR(VLOOKUP(CB39,_T1,2,0)*IF(VLOOKUP(CB39,_T1,3,0),$B40,1),IF(AND(CB39="23:59"*1,CC39="07:59"*1),"08:00"*$B40,IF(AND(CB39="20:00"*1,CC39="05:00"*1),"09:00"*$B40,IF(AND(CB39="21:00"*1,CC39="07:00"*1),"10:00"*$B40,IF(AND(CB39="21:00"*1,CC39="08:00"*1),"11:00"*$B40,IF((CC39*24)-(CB39*24)&gt;6,((((CC39*24)-(CB39*24))-0.25)/24),(CC39-CB39)))))))))</f>
        <v/>
      </c>
      <c r="CC40" s="511"/>
      <c r="CD40" s="510" t="str">
        <f>IF(AND(CD39="",CE39=""),"",IFERROR(MATCH("*"&amp;CD39&amp;"*",Paramètres!$A$2,0)*INDEX(Paramètres!$B$2:$E$2,MATCH(#REF!,Paramètres!$B$1:$E$1,0))*$B40,IFERROR(VLOOKUP(CD39,_T1,2,0)*IF(VLOOKUP(CD39,_T1,3,0),$B40,1),IF(AND(CD39="23:59"*1,CE39="07:59"*1),"08:00"*$B40,IF(AND(CD39="20:00"*1,CE39="05:00"*1),"09:00"*$B40,IF(AND(CD39="21:00"*1,CE39="07:00"*1),"10:00"*$B40,IF(AND(CD39="21:00"*1,CE39="08:00"*1),"11:00"*$B40,IF((CE39*24)-(CD39*24)&gt;6,((((CE39*24)-(CD39*24))-0.25)/24),(CE39-CD39)))))))))</f>
        <v/>
      </c>
      <c r="CE40" s="511"/>
      <c r="CF40" s="510" t="str">
        <f>IF(AND(CF39="",CG39=""),"",IFERROR(MATCH("*"&amp;CF39&amp;"*",Paramètres!$A$2,0)*INDEX(Paramètres!$B$2:$E$2,MATCH(#REF!,Paramètres!$B$1:$E$1,0))*$B40,IFERROR(VLOOKUP(CF39,_T1,2,0)*IF(VLOOKUP(CF39,_T1,3,0),$B40,1),IF(AND(CF39="23:59"*1,CG39="07:59"*1),"08:00"*$B40,IF(AND(CF39="20:00"*1,CG39="05:00"*1),"09:00"*$B40,IF(AND(CF39="21:00"*1,CG39="07:00"*1),"10:00"*$B40,IF(AND(CF39="21:00"*1,CG39="08:00"*1),"11:00"*$B40,IF((CG39*24)-(CF39*24)&gt;6,((((CG39*24)-(CF39*24))-0.25)/24),(CG39-CF39)))))))))</f>
        <v/>
      </c>
      <c r="CG40" s="511"/>
      <c r="CH40" s="510" t="str">
        <f>IF(AND(CH39="",CI39=""),"",IFERROR(MATCH("*"&amp;CH39&amp;"*",Paramètres!$A$2,0)*INDEX(Paramètres!$B$2:$E$2,MATCH(#REF!,Paramètres!$B$1:$E$1,0))*$B40,IFERROR(VLOOKUP(CH39,_T1,2,0)*IF(VLOOKUP(CH39,_T1,3,0),$B40,1),IF(AND(CH39="23:59"*1,CI39="07:59"*1),"08:00"*$B40,IF(AND(CH39="20:00"*1,CI39="05:00"*1),"09:00"*$B40,IF(AND(CH39="21:00"*1,CI39="07:00"*1),"10:00"*$B40,IF(AND(CH39="21:00"*1,CI39="08:00"*1),"11:00"*$B40,IF((CI39*24)-(CH39*24)&gt;6,((((CI39*24)-(CH39*24))-0.25)/24),(CI39-CH39)))))))))</f>
        <v/>
      </c>
      <c r="CI40" s="511"/>
      <c r="CJ40" s="510" t="str">
        <f>IF(AND(CJ39="",CK39=""),"",IFERROR(MATCH("*"&amp;CJ39&amp;"*",Paramètres!$A$2,0)*INDEX(Paramètres!$B$2:$E$2,MATCH(#REF!,Paramètres!$B$1:$E$1,0))*$B40,IFERROR(VLOOKUP(CJ39,_T1,2,0)*IF(VLOOKUP(CJ39,_T1,3,0),$B40,1),IF(AND(CJ39="23:59"*1,CK39="07:59"*1),"08:00"*$B40,IF(AND(CJ39="20:00"*1,CK39="05:00"*1),"09:00"*$B40,IF(AND(CJ39="21:00"*1,CK39="07:00"*1),"10:00"*$B40,IF(AND(CJ39="21:00"*1,CK39="08:00"*1),"11:00"*$B40,IF((CK39*24)-(CJ39*24)&gt;6,((((CK39*24)-(CJ39*24))-0.25)/24),(CK39-CJ39)))))))))</f>
        <v/>
      </c>
      <c r="CK40" s="511"/>
      <c r="CL40" s="510" t="str">
        <f>IF(AND(CL39="",CM39=""),"",IFERROR(MATCH("*"&amp;CL39&amp;"*",Paramètres!$A$2,0)*INDEX(Paramètres!$B$2:$E$2,MATCH(#REF!,Paramètres!$B$1:$E$1,0))*$B40,IFERROR(VLOOKUP(CL39,_T1,2,0)*IF(VLOOKUP(CL39,_T1,3,0),$B40,1),IF(AND(CL39="23:59"*1,CM39="07:59"*1),"08:00"*$B40,IF(AND(CL39="20:00"*1,CM39="05:00"*1),"09:00"*$B40,IF(AND(CL39="21:00"*1,CM39="07:00"*1),"10:00"*$B40,IF(AND(CL39="21:00"*1,CM39="08:00"*1),"11:00"*$B40,IF((CM39*24)-(CL39*24)&gt;6,((((CM39*24)-(CL39*24))-0.25)/24),(CM39-CL39)))))))))</f>
        <v/>
      </c>
      <c r="CM40" s="511"/>
      <c r="CN40" s="440"/>
      <c r="CO40" s="436"/>
      <c r="CP40" s="437"/>
      <c r="CQ40" s="156"/>
      <c r="CR40" s="454"/>
      <c r="CS40"/>
      <c r="CT40"/>
    </row>
    <row r="41" spans="1:98" s="285" customFormat="1" ht="30" customHeight="1">
      <c r="A41" s="313"/>
      <c r="B41" s="291"/>
      <c r="C41" s="337"/>
      <c r="D41" s="338"/>
      <c r="E41" s="339"/>
      <c r="F41" s="340"/>
      <c r="G41" s="337"/>
      <c r="H41" s="338"/>
      <c r="I41" s="282"/>
      <c r="J41" s="283"/>
      <c r="K41" s="337"/>
      <c r="L41" s="338"/>
      <c r="M41" s="352"/>
      <c r="N41" s="353"/>
      <c r="O41" s="352"/>
      <c r="P41" s="354"/>
      <c r="Q41" s="443">
        <f>SUM(C42:P42)</f>
        <v>0</v>
      </c>
      <c r="R41" s="337"/>
      <c r="S41" s="338"/>
      <c r="T41" s="339"/>
      <c r="U41" s="340"/>
      <c r="V41" s="337"/>
      <c r="W41" s="338"/>
      <c r="X41" s="282"/>
      <c r="Y41" s="283"/>
      <c r="Z41" s="337"/>
      <c r="AA41" s="338"/>
      <c r="AB41" s="352"/>
      <c r="AC41" s="353"/>
      <c r="AD41" s="352"/>
      <c r="AE41" s="354"/>
      <c r="AF41" s="443">
        <f>SUM(R42:AE42)</f>
        <v>0</v>
      </c>
      <c r="AG41" s="337"/>
      <c r="AH41" s="338"/>
      <c r="AI41" s="339"/>
      <c r="AJ41" s="340"/>
      <c r="AK41" s="337"/>
      <c r="AL41" s="338"/>
      <c r="AM41" s="282"/>
      <c r="AN41" s="283"/>
      <c r="AO41" s="337"/>
      <c r="AP41" s="338"/>
      <c r="AQ41" s="352"/>
      <c r="AR41" s="353"/>
      <c r="AS41" s="352"/>
      <c r="AT41" s="354"/>
      <c r="AU41" s="443">
        <f>SUM(AG42:AT42)</f>
        <v>0</v>
      </c>
      <c r="AV41" s="337"/>
      <c r="AW41" s="338"/>
      <c r="AX41" s="339"/>
      <c r="AY41" s="340"/>
      <c r="AZ41" s="337"/>
      <c r="BA41" s="338"/>
      <c r="BB41" s="282"/>
      <c r="BC41" s="283"/>
      <c r="BD41" s="337"/>
      <c r="BE41" s="338"/>
      <c r="BF41" s="352"/>
      <c r="BG41" s="353"/>
      <c r="BH41" s="352"/>
      <c r="BI41" s="354"/>
      <c r="BJ41" s="438">
        <f t="shared" ref="BJ41" si="24">SUM(AV42:BI42)</f>
        <v>0</v>
      </c>
      <c r="BK41" s="337"/>
      <c r="BL41" s="338"/>
      <c r="BM41" s="339"/>
      <c r="BN41" s="340"/>
      <c r="BO41" s="337"/>
      <c r="BP41" s="338"/>
      <c r="BQ41" s="282"/>
      <c r="BR41" s="283"/>
      <c r="BS41" s="337"/>
      <c r="BT41" s="338"/>
      <c r="BU41" s="352"/>
      <c r="BV41" s="353"/>
      <c r="BW41" s="352"/>
      <c r="BX41" s="354"/>
      <c r="BY41" s="438">
        <f t="shared" ref="BY41" si="25">SUM(BK42:BX42)</f>
        <v>0</v>
      </c>
      <c r="BZ41" s="337"/>
      <c r="CA41" s="338"/>
      <c r="CB41" s="339"/>
      <c r="CC41" s="340"/>
      <c r="CD41" s="337"/>
      <c r="CE41" s="338"/>
      <c r="CF41" s="282"/>
      <c r="CG41" s="283"/>
      <c r="CH41" s="337"/>
      <c r="CI41" s="338"/>
      <c r="CJ41" s="352"/>
      <c r="CK41" s="353"/>
      <c r="CL41" s="352"/>
      <c r="CM41" s="354"/>
      <c r="CN41" s="438">
        <f t="shared" ref="CN41" si="26">SUM(BZ42:CM42)</f>
        <v>0</v>
      </c>
      <c r="CO41" s="432">
        <f>SUM(Q41,AF42,AU42,BY42,CN42,BJ42)</f>
        <v>0</v>
      </c>
      <c r="CP41" s="433"/>
      <c r="CQ41" s="284"/>
      <c r="CR41" s="453">
        <f>$CO$2-CO41</f>
        <v>6.9666666666666659</v>
      </c>
    </row>
    <row r="42" spans="1:98" ht="20" customHeight="1">
      <c r="A42" s="249"/>
      <c r="B42" s="292"/>
      <c r="C42" s="510" t="str">
        <f>IF(AND(C41="",D41=""),"",IFERROR(MATCH("*"&amp;C41&amp;"*",Paramètres!$A$2,0)*INDEX(Paramètres!$B$2:$E$2,MATCH(#REF!,Paramètres!$B$1:$E$1,0))*$B42,IFERROR(VLOOKUP(C41,_T1,2,0)*IF(VLOOKUP(C41,_T1,3,0),$B42,1),IF(AND(C41="23:59"*1,D41="07:59"*1),"08:00"*$B42,IF(AND(C41="20:00"*1,D41="05:00"*1),"09:00"*$B42,IF(AND(C41="21:00"*1,D41="07:00"*1),"10:00"*$B42,IF(AND(C41="21:00"*1,D41="08:00"*1),"11:00"*$B42,IF((D41*24)-(C41*24)&gt;6,((((D41*24)-(C41*24))-0.25)/24),(D41-C41)))))))))</f>
        <v/>
      </c>
      <c r="D42" s="511"/>
      <c r="E42" s="510" t="str">
        <f>IF(AND(E41="",F41=""),"",IFERROR(MATCH("*"&amp;E41&amp;"*",Paramètres!$A$2,0)*INDEX(Paramètres!$B$2:$E$2,MATCH(#REF!,Paramètres!$B$1:$E$1,0))*$B42,IFERROR(VLOOKUP(E41,_T1,2,0)*IF(VLOOKUP(E41,_T1,3,0),$B42,1),IF(AND(E41="23:59"*1,F41="07:59"*1),"08:00"*$B42,IF(AND(E41="20:00"*1,F41="05:00"*1),"09:00"*$B42,IF(AND(E41="21:00"*1,F41="07:00"*1),"10:00"*$B42,IF(AND(E41="21:00"*1,F41="08:00"*1),"11:00"*$B42,IF((F41*24)-(E41*24)&gt;6,((((F41*24)-(E41*24))-0.25)/24),(F41-E41)))))))))</f>
        <v/>
      </c>
      <c r="F42" s="511"/>
      <c r="G42" s="510" t="str">
        <f>IF(AND(G41="",H41=""),"",IFERROR(MATCH("*"&amp;G41&amp;"*",Paramètres!$A$2,0)*INDEX(Paramètres!$B$2:$E$2,MATCH(#REF!,Paramètres!$B$1:$E$1,0))*$B42,IFERROR(VLOOKUP(G41,_T1,2,0)*IF(VLOOKUP(G41,_T1,3,0),$B42,1),IF(AND(G41="23:59"*1,H41="07:59"*1),"08:00"*$B42,IF(AND(G41="20:00"*1,H41="05:00"*1),"09:00"*$B42,IF(AND(G41="21:00"*1,H41="07:00"*1),"10:00"*$B42,IF(AND(G41="21:00"*1,H41="08:00"*1),"11:00"*$B42,IF((H41*24)-(G41*24)&gt;6,((((H41*24)-(G41*24))-0.25)/24),(H41-G41)))))))))</f>
        <v/>
      </c>
      <c r="H42" s="511"/>
      <c r="I42" s="510" t="str">
        <f>IF(AND(I41="",J41=""),"",IFERROR(MATCH("*"&amp;I41&amp;"*",Paramètres!$A$2,0)*INDEX(Paramètres!$B$2:$E$2,MATCH(#REF!,Paramètres!$B$1:$E$1,0))*$B42,IFERROR(VLOOKUP(I41,_T1,2,0)*IF(VLOOKUP(I41,_T1,3,0),$B42,1),IF(AND(I41="23:59"*1,J41="07:59"*1),"08:00"*$B42,IF(AND(I41="20:00"*1,J41="05:00"*1),"09:00"*$B42,IF(AND(I41="21:00"*1,J41="07:00"*1),"10:00"*$B42,IF(AND(I41="21:00"*1,J41="08:00"*1),"11:00"*$B42,IF((J41*24)-(I41*24)&gt;6,((((J41*24)-(I41*24))-0.25)/24),(J41-I41)))))))))</f>
        <v/>
      </c>
      <c r="J42" s="511"/>
      <c r="K42" s="510" t="str">
        <f>IF(AND(K41="",L41=""),"",IFERROR(MATCH("*"&amp;K41&amp;"*",Paramètres!$A$2,0)*INDEX(Paramètres!$B$2:$E$2,MATCH(#REF!,Paramètres!$B$1:$E$1,0))*$B42,IFERROR(VLOOKUP(K41,_T1,2,0)*IF(VLOOKUP(K41,_T1,3,0),$B42,1),IF(AND(K41="23:59"*1,L41="07:59"*1),"08:00"*$B42,IF(AND(K41="20:00"*1,L41="05:00"*1),"09:00"*$B42,IF(AND(K41="21:00"*1,L41="07:00"*1),"10:00"*$B42,IF(AND(K41="21:00"*1,L41="08:00"*1),"11:00"*$B42,IF((L41*24)-(K41*24)&gt;6,((((L41*24)-(K41*24))-0.25)/24),(L41-K41)))))))))</f>
        <v/>
      </c>
      <c r="L42" s="511"/>
      <c r="M42" s="510" t="str">
        <f>IF(AND(M41="",N41=""),"",IFERROR(MATCH("*"&amp;M41&amp;"*",Paramètres!$A$2,0)*INDEX(Paramètres!$B$2:$E$2,MATCH(#REF!,Paramètres!$B$1:$E$1,0))*$B42,IFERROR(VLOOKUP(M41,_T1,2,0)*IF(VLOOKUP(M41,_T1,3,0),$B42,1),IF(AND(M41="23:59"*1,N41="07:59"*1),"08:00"*$B42,IF(AND(M41="20:00"*1,N41="05:00"*1),"09:00"*$B42,IF(AND(M41="21:00"*1,N41="07:00"*1),"10:00"*$B42,IF(AND(M41="21:00"*1,N41="08:00"*1),"11:00"*$B42,IF((N41*24)-(M41*24)&gt;6,((((N41*24)-(M41*24))-0.25)/24),(N41-M41)))))))))</f>
        <v/>
      </c>
      <c r="N42" s="511"/>
      <c r="O42" s="510" t="str">
        <f>IF(AND(O41="",P41=""),"",IFERROR(MATCH("*"&amp;O41&amp;"*",Paramètres!$A$2,0)*INDEX(Paramètres!$B$2:$E$2,MATCH(#REF!,Paramètres!$B$1:$E$1,0))*$B42,IFERROR(VLOOKUP(O41,_T1,2,0)*IF(VLOOKUP(O41,_T1,3,0),$B42,1),IF(AND(O41="23:59"*1,P41="07:59"*1),"08:00"*$B42,IF(AND(O41="20:00"*1,P41="05:00"*1),"09:00"*$B42,IF(AND(O41="21:00"*1,P41="07:00"*1),"10:00"*$B42,IF(AND(O41="21:00"*1,P41="08:00"*1),"11:00"*$B42,IF((P41*24)-(O41*24)&gt;6,((((P41*24)-(O41*24))-0.25)/24),(P41-O41)))))))))</f>
        <v/>
      </c>
      <c r="P42" s="511"/>
      <c r="Q42" s="444"/>
      <c r="R42" s="510" t="str">
        <f>IF(AND(R41="",S41=""),"",IFERROR(MATCH("*"&amp;R41&amp;"*",Paramètres!$A$2,0)*INDEX(Paramètres!$B$2:$E$2,MATCH(#REF!,Paramètres!$B$1:$E$1,0))*$B42,IFERROR(VLOOKUP(R41,_T1,2,0)*IF(VLOOKUP(R41,_T1,3,0),$B42,1),IF(AND(R41="23:59"*1,S41="07:59"*1),"08:00"*$B42,IF(AND(R41="20:00"*1,S41="05:00"*1),"09:00"*$B42,IF(AND(R41="21:00"*1,S41="07:00"*1),"10:00"*$B42,IF(AND(R41="21:00"*1,S41="08:00"*1),"11:00"*$B42,IF((S41*24)-(R41*24)&gt;6,((((S41*24)-(R41*24))-0.25)/24),(S41-R41)))))))))</f>
        <v/>
      </c>
      <c r="S42" s="511"/>
      <c r="T42" s="510" t="str">
        <f>IF(AND(T41="",U41=""),"",IFERROR(MATCH("*"&amp;T41&amp;"*",Paramètres!$A$2,0)*INDEX(Paramètres!$B$2:$E$2,MATCH(#REF!,Paramètres!$B$1:$E$1,0))*$B42,IFERROR(VLOOKUP(T41,_T1,2,0)*IF(VLOOKUP(T41,_T1,3,0),$B42,1),IF(AND(T41="23:59"*1,U41="07:59"*1),"08:00"*$B42,IF(AND(T41="20:00"*1,U41="05:00"*1),"09:00"*$B42,IF(AND(T41="21:00"*1,U41="07:00"*1),"10:00"*$B42,IF(AND(T41="21:00"*1,U41="08:00"*1),"11:00"*$B42,IF((U41*24)-(T41*24)&gt;6,((((U41*24)-(T41*24))-0.25)/24),(U41-T41)))))))))</f>
        <v/>
      </c>
      <c r="U42" s="511"/>
      <c r="V42" s="510" t="str">
        <f>IF(AND(V41="",W41=""),"",IFERROR(MATCH("*"&amp;V41&amp;"*",Paramètres!$A$2,0)*INDEX(Paramètres!$B$2:$E$2,MATCH(#REF!,Paramètres!$B$1:$E$1,0))*$B42,IFERROR(VLOOKUP(V41,_T1,2,0)*IF(VLOOKUP(V41,_T1,3,0),$B42,1),IF(AND(V41="23:59"*1,W41="07:59"*1),"08:00"*$B42,IF(AND(V41="20:00"*1,W41="05:00"*1),"09:00"*$B42,IF(AND(V41="21:00"*1,W41="07:00"*1),"10:00"*$B42,IF(AND(V41="21:00"*1,W41="08:00"*1),"11:00"*$B42,IF((W41*24)-(V41*24)&gt;6,((((W41*24)-(V41*24))-0.25)/24),(W41-V41)))))))))</f>
        <v/>
      </c>
      <c r="W42" s="511"/>
      <c r="X42" s="510" t="str">
        <f>IF(AND(X41="",Y41=""),"",IFERROR(MATCH("*"&amp;X41&amp;"*",Paramètres!$A$2,0)*INDEX(Paramètres!$B$2:$E$2,MATCH(#REF!,Paramètres!$B$1:$E$1,0))*$B42,IFERROR(VLOOKUP(X41,_T1,2,0)*IF(VLOOKUP(X41,_T1,3,0),$B42,1),IF(AND(X41="23:59"*1,Y41="07:59"*1),"08:00"*$B42,IF(AND(X41="20:00"*1,Y41="05:00"*1),"09:00"*$B42,IF(AND(X41="21:00"*1,Y41="07:00"*1),"10:00"*$B42,IF(AND(X41="21:00"*1,Y41="08:00"*1),"11:00"*$B42,IF((Y41*24)-(X41*24)&gt;6,((((Y41*24)-(X41*24))-0.25)/24),(Y41-X41)))))))))</f>
        <v/>
      </c>
      <c r="Y42" s="511"/>
      <c r="Z42" s="510" t="str">
        <f>IF(AND(Z41="",AA41=""),"",IFERROR(MATCH("*"&amp;Z41&amp;"*",Paramètres!$A$2,0)*INDEX(Paramètres!$B$2:$E$2,MATCH(#REF!,Paramètres!$B$1:$E$1,0))*$B42,IFERROR(VLOOKUP(Z41,_T1,2,0)*IF(VLOOKUP(Z41,_T1,3,0),$B42,1),IF(AND(Z41="23:59"*1,AA41="07:59"*1),"08:00"*$B42,IF(AND(Z41="20:00"*1,AA41="05:00"*1),"09:00"*$B42,IF(AND(Z41="21:00"*1,AA41="07:00"*1),"10:00"*$B42,IF(AND(Z41="21:00"*1,AA41="08:00"*1),"11:00"*$B42,IF((AA41*24)-(Z41*24)&gt;6,((((AA41*24)-(Z41*24))-0.25)/24),(AA41-Z41)))))))))</f>
        <v/>
      </c>
      <c r="AA42" s="511"/>
      <c r="AB42" s="510" t="str">
        <f>IF(AND(AB41="",AC41=""),"",IFERROR(MATCH("*"&amp;AB41&amp;"*",Paramètres!$A$2,0)*INDEX(Paramètres!$B$2:$E$2,MATCH(#REF!,Paramètres!$B$1:$E$1,0))*$B42,IFERROR(VLOOKUP(AB41,_T1,2,0)*IF(VLOOKUP(AB41,_T1,3,0),$B42,1),IF(AND(AB41="23:59"*1,AC41="07:59"*1),"08:00"*$B42,IF(AND(AB41="20:00"*1,AC41="05:00"*1),"09:00"*$B42,IF(AND(AB41="21:00"*1,AC41="07:00"*1),"10:00"*$B42,IF(AND(AB41="21:00"*1,AC41="08:00"*1),"11:00"*$B42,IF((AC41*24)-(AB41*24)&gt;6,((((AC41*24)-(AB41*24))-0.25)/24),(AC41-AB41)))))))))</f>
        <v/>
      </c>
      <c r="AC42" s="511"/>
      <c r="AD42" s="510" t="str">
        <f>IF(AND(AD41="",AE41=""),"",IFERROR(MATCH("*"&amp;AD41&amp;"*",Paramètres!$A$2,0)*INDEX(Paramètres!$B$2:$E$2,MATCH(#REF!,Paramètres!$B$1:$E$1,0))*$B42,IFERROR(VLOOKUP(AD41,_T1,2,0)*IF(VLOOKUP(AD41,_T1,3,0),$B42,1),IF(AND(AD41="23:59"*1,AE41="07:59"*1),"08:00"*$B42,IF(AND(AD41="20:00"*1,AE41="05:00"*1),"09:00"*$B42,IF(AND(AD41="21:00"*1,AE41="07:00"*1),"10:00"*$B42,IF(AND(AD41="21:00"*1,AE41="08:00"*1),"11:00"*$B42,IF((AE41*24)-(AD41*24)&gt;6,((((AE41*24)-(AD41*24))-0.25)/24),(AE41-AD41)))))))))</f>
        <v/>
      </c>
      <c r="AE42" s="511"/>
      <c r="AF42" s="444"/>
      <c r="AG42" s="510" t="str">
        <f>IF(AND(AG41="",AH41=""),"",IFERROR(MATCH("*"&amp;AG41&amp;"*",Paramètres!$A$2,0)*INDEX(Paramètres!$B$2:$E$2,MATCH(#REF!,Paramètres!$B$1:$E$1,0))*$B42,IFERROR(VLOOKUP(AG41,_T1,2,0)*IF(VLOOKUP(AG41,_T1,3,0),$B42,1),IF(AND(AG41="23:59"*1,AH41="07:59"*1),"08:00"*$B42,IF(AND(AG41="20:00"*1,AH41="05:00"*1),"09:00"*$B42,IF(AND(AG41="21:00"*1,AH41="07:00"*1),"10:00"*$B42,IF(AND(AG41="21:00"*1,AH41="08:00"*1),"11:00"*$B42,IF((AH41*24)-(AG41*24)&gt;6,((((AH41*24)-(AG41*24))-0.25)/24),(AH41-AG41)))))))))</f>
        <v/>
      </c>
      <c r="AH42" s="511"/>
      <c r="AI42" s="510" t="str">
        <f>IF(AND(AI41="",AJ41=""),"",IFERROR(MATCH("*"&amp;AI41&amp;"*",Paramètres!$A$2,0)*INDEX(Paramètres!$B$2:$E$2,MATCH(#REF!,Paramètres!$B$1:$E$1,0))*$B42,IFERROR(VLOOKUP(AI41,_T1,2,0)*IF(VLOOKUP(AI41,_T1,3,0),$B42,1),IF(AND(AI41="23:59"*1,AJ41="07:59"*1),"08:00"*$B42,IF(AND(AI41="20:00"*1,AJ41="05:00"*1),"09:00"*$B42,IF(AND(AI41="21:00"*1,AJ41="07:00"*1),"10:00"*$B42,IF(AND(AI41="21:00"*1,AJ41="08:00"*1),"11:00"*$B42,IF((AJ41*24)-(AI41*24)&gt;6,((((AJ41*24)-(AI41*24))-0.25)/24),(AJ41-AI41)))))))))</f>
        <v/>
      </c>
      <c r="AJ42" s="511"/>
      <c r="AK42" s="510" t="str">
        <f>IF(AND(AK41="",AL41=""),"",IFERROR(MATCH("*"&amp;AK41&amp;"*",Paramètres!$A$2,0)*INDEX(Paramètres!$B$2:$E$2,MATCH(#REF!,Paramètres!$B$1:$E$1,0))*$B42,IFERROR(VLOOKUP(AK41,_T1,2,0)*IF(VLOOKUP(AK41,_T1,3,0),$B42,1),IF(AND(AK41="23:59"*1,AL41="07:59"*1),"08:00"*$B42,IF(AND(AK41="20:00"*1,AL41="05:00"*1),"09:00"*$B42,IF(AND(AK41="21:00"*1,AL41="07:00"*1),"10:00"*$B42,IF(AND(AK41="21:00"*1,AL41="08:00"*1),"11:00"*$B42,IF((AL41*24)-(AK41*24)&gt;6,((((AL41*24)-(AK41*24))-0.25)/24),(AL41-AK41)))))))))</f>
        <v/>
      </c>
      <c r="AL42" s="511"/>
      <c r="AM42" s="510" t="str">
        <f>IF(AND(AM41="",AN41=""),"",IFERROR(MATCH("*"&amp;AM41&amp;"*",Paramètres!$A$2,0)*INDEX(Paramètres!$B$2:$E$2,MATCH(#REF!,Paramètres!$B$1:$E$1,0))*$B42,IFERROR(VLOOKUP(AM41,_T1,2,0)*IF(VLOOKUP(AM41,_T1,3,0),$B42,1),IF(AND(AM41="23:59"*1,AN41="07:59"*1),"08:00"*$B42,IF(AND(AM41="20:00"*1,AN41="05:00"*1),"09:00"*$B42,IF(AND(AM41="21:00"*1,AN41="07:00"*1),"10:00"*$B42,IF(AND(AM41="21:00"*1,AN41="08:00"*1),"11:00"*$B42,IF((AN41*24)-(AM41*24)&gt;6,((((AN41*24)-(AM41*24))-0.25)/24),(AN41-AM41)))))))))</f>
        <v/>
      </c>
      <c r="AN42" s="511"/>
      <c r="AO42" s="510" t="str">
        <f>IF(AND(AO41="",AP41=""),"",IFERROR(MATCH("*"&amp;AO41&amp;"*",Paramètres!$A$2,0)*INDEX(Paramètres!$B$2:$E$2,MATCH(#REF!,Paramètres!$B$1:$E$1,0))*$B42,IFERROR(VLOOKUP(AO41,_T1,2,0)*IF(VLOOKUP(AO41,_T1,3,0),$B42,1),IF(AND(AO41="23:59"*1,AP41="07:59"*1),"08:00"*$B42,IF(AND(AO41="20:00"*1,AP41="05:00"*1),"09:00"*$B42,IF(AND(AO41="21:00"*1,AP41="07:00"*1),"10:00"*$B42,IF(AND(AO41="21:00"*1,AP41="08:00"*1),"11:00"*$B42,IF((AP41*24)-(AO41*24)&gt;6,((((AP41*24)-(AO41*24))-0.25)/24),(AP41-AO41)))))))))</f>
        <v/>
      </c>
      <c r="AP42" s="511"/>
      <c r="AQ42" s="510" t="str">
        <f>IF(AND(AQ41="",AR41=""),"",IFERROR(MATCH("*"&amp;AQ41&amp;"*",Paramètres!$A$2,0)*INDEX(Paramètres!$B$2:$E$2,MATCH(#REF!,Paramètres!$B$1:$E$1,0))*$B42,IFERROR(VLOOKUP(AQ41,_T1,2,0)*IF(VLOOKUP(AQ41,_T1,3,0),$B42,1),IF(AND(AQ41="23:59"*1,AR41="07:59"*1),"08:00"*$B42,IF(AND(AQ41="20:00"*1,AR41="05:00"*1),"09:00"*$B42,IF(AND(AQ41="21:00"*1,AR41="07:00"*1),"10:00"*$B42,IF(AND(AQ41="21:00"*1,AR41="08:00"*1),"11:00"*$B42,IF((AR41*24)-(AQ41*24)&gt;6,((((AR41*24)-(AQ41*24))-0.25)/24),(AR41-AQ41)))))))))</f>
        <v/>
      </c>
      <c r="AR42" s="511"/>
      <c r="AS42" s="510" t="str">
        <f>IF(AND(AS41="",AT41=""),"",IFERROR(MATCH("*"&amp;AS41&amp;"*",Paramètres!$A$2,0)*INDEX(Paramètres!$B$2:$E$2,MATCH(#REF!,Paramètres!$B$1:$E$1,0))*$B42,IFERROR(VLOOKUP(AS41,_T1,2,0)*IF(VLOOKUP(AS41,_T1,3,0),$B42,1),IF(AND(AS41="23:59"*1,AT41="07:59"*1),"08:00"*$B42,IF(AND(AS41="20:00"*1,AT41="05:00"*1),"09:00"*$B42,IF(AND(AS41="21:00"*1,AT41="07:00"*1),"10:00"*$B42,IF(AND(AS41="21:00"*1,AT41="08:00"*1),"11:00"*$B42,IF((AT41*24)-(AS41*24)&gt;6,((((AT41*24)-(AS41*24))-0.25)/24),(AT41-AS41)))))))))</f>
        <v/>
      </c>
      <c r="AT42" s="511"/>
      <c r="AU42" s="444"/>
      <c r="AV42" s="510" t="str">
        <f>IF(AND(AV41="",AW41=""),"",IFERROR(MATCH("*"&amp;AV41&amp;"*",Paramètres!$A$2,0)*INDEX(Paramètres!$B$2:$E$2,MATCH(#REF!,Paramètres!$B$1:$E$1,0))*$B42,IFERROR(VLOOKUP(AV41,_T1,2,0)*IF(VLOOKUP(AV41,_T1,3,0),$B42,1),IF(AND(AV41="23:59"*1,AW41="07:59"*1),"08:00"*$B42,IF(AND(AV41="20:00"*1,AW41="05:00"*1),"09:00"*$B42,IF(AND(AV41="21:00"*1,AW41="07:00"*1),"10:00"*$B42,IF(AND(AV41="21:00"*1,AW41="08:00"*1),"11:00"*$B42,IF((AW41*24)-(AV41*24)&gt;6,((((AW41*24)-(AV41*24))-0.25)/24),(AW41-AV41)))))))))</f>
        <v/>
      </c>
      <c r="AW42" s="511"/>
      <c r="AX42" s="510" t="str">
        <f>IF(AND(AX41="",AY41=""),"",IFERROR(MATCH("*"&amp;AX41&amp;"*",Paramètres!$A$2,0)*INDEX(Paramètres!$B$2:$E$2,MATCH(#REF!,Paramètres!$B$1:$E$1,0))*$B42,IFERROR(VLOOKUP(AX41,_T1,2,0)*IF(VLOOKUP(AX41,_T1,3,0),$B42,1),IF(AND(AX41="23:59"*1,AY41="07:59"*1),"08:00"*$B42,IF(AND(AX41="20:00"*1,AY41="05:00"*1),"09:00"*$B42,IF(AND(AX41="21:00"*1,AY41="07:00"*1),"10:00"*$B42,IF(AND(AX41="21:00"*1,AY41="08:00"*1),"11:00"*$B42,IF((AY41*24)-(AX41*24)&gt;6,((((AY41*24)-(AX41*24))-0.25)/24),(AY41-AX41)))))))))</f>
        <v/>
      </c>
      <c r="AY42" s="511"/>
      <c r="AZ42" s="510" t="str">
        <f>IF(AND(AZ41="",BA41=""),"",IFERROR(MATCH("*"&amp;AZ41&amp;"*",Paramètres!$A$2,0)*INDEX(Paramètres!$B$2:$E$2,MATCH(#REF!,Paramètres!$B$1:$E$1,0))*$B42,IFERROR(VLOOKUP(AZ41,_T1,2,0)*IF(VLOOKUP(AZ41,_T1,3,0),$B42,1),IF(AND(AZ41="23:59"*1,BA41="07:59"*1),"08:00"*$B42,IF(AND(AZ41="20:00"*1,BA41="05:00"*1),"09:00"*$B42,IF(AND(AZ41="21:00"*1,BA41="07:00"*1),"10:00"*$B42,IF(AND(AZ41="21:00"*1,BA41="08:00"*1),"11:00"*$B42,IF((BA41*24)-(AZ41*24)&gt;6,((((BA41*24)-(AZ41*24))-0.25)/24),(BA41-AZ41)))))))))</f>
        <v/>
      </c>
      <c r="BA42" s="511"/>
      <c r="BB42" s="510" t="str">
        <f>IF(AND(BB41="",BC41=""),"",IFERROR(MATCH("*"&amp;BB41&amp;"*",Paramètres!$A$2,0)*INDEX(Paramètres!$B$2:$E$2,MATCH(#REF!,Paramètres!$B$1:$E$1,0))*$B42,IFERROR(VLOOKUP(BB41,_T1,2,0)*IF(VLOOKUP(BB41,_T1,3,0),$B42,1),IF(AND(BB41="23:59"*1,BC41="07:59"*1),"08:00"*$B42,IF(AND(BB41="20:00"*1,BC41="05:00"*1),"09:00"*$B42,IF(AND(BB41="21:00"*1,BC41="07:00"*1),"10:00"*$B42,IF(AND(BB41="21:00"*1,BC41="08:00"*1),"11:00"*$B42,IF((BC41*24)-(BB41*24)&gt;6,((((BC41*24)-(BB41*24))-0.25)/24),(BC41-BB41)))))))))</f>
        <v/>
      </c>
      <c r="BC42" s="511"/>
      <c r="BD42" s="510" t="str">
        <f>IF(AND(BD41="",BE41=""),"",IFERROR(MATCH("*"&amp;BD41&amp;"*",Paramètres!$A$2,0)*INDEX(Paramètres!$B$2:$E$2,MATCH(#REF!,Paramètres!$B$1:$E$1,0))*$B42,IFERROR(VLOOKUP(BD41,_T1,2,0)*IF(VLOOKUP(BD41,_T1,3,0),$B42,1),IF(AND(BD41="23:59"*1,BE41="07:59"*1),"08:00"*$B42,IF(AND(BD41="20:00"*1,BE41="05:00"*1),"09:00"*$B42,IF(AND(BD41="21:00"*1,BE41="07:00"*1),"10:00"*$B42,IF(AND(BD41="21:00"*1,BE41="08:00"*1),"11:00"*$B42,IF((BE41*24)-(BD41*24)&gt;6,((((BE41*24)-(BD41*24))-0.25)/24),(BE41-BD41)))))))))</f>
        <v/>
      </c>
      <c r="BE42" s="511"/>
      <c r="BF42" s="510" t="str">
        <f>IF(AND(BF41="",BG41=""),"",IFERROR(MATCH("*"&amp;BF41&amp;"*",Paramètres!$A$2,0)*INDEX(Paramètres!$B$2:$E$2,MATCH(#REF!,Paramètres!$B$1:$E$1,0))*$B42,IFERROR(VLOOKUP(BF41,_T1,2,0)*IF(VLOOKUP(BF41,_T1,3,0),$B42,1),IF(AND(BF41="23:59"*1,BG41="07:59"*1),"08:00"*$B42,IF(AND(BF41="20:00"*1,BG41="05:00"*1),"09:00"*$B42,IF(AND(BF41="21:00"*1,BG41="07:00"*1),"10:00"*$B42,IF(AND(BF41="21:00"*1,BG41="08:00"*1),"11:00"*$B42,IF((BG41*24)-(BF41*24)&gt;6,((((BG41*24)-(BF41*24))-0.25)/24),(BG41-BF41)))))))))</f>
        <v/>
      </c>
      <c r="BG42" s="511"/>
      <c r="BH42" s="510" t="str">
        <f>IF(AND(BH41="",BI41=""),"",IFERROR(MATCH("*"&amp;BH41&amp;"*",Paramètres!$A$2,0)*INDEX(Paramètres!$B$2:$E$2,MATCH(#REF!,Paramètres!$B$1:$E$1,0))*$B42,IFERROR(VLOOKUP(BH41,_T1,2,0)*IF(VLOOKUP(BH41,_T1,3,0),$B42,1),IF(AND(BH41="23:59"*1,BI41="07:59"*1),"08:00"*$B42,IF(AND(BH41="20:00"*1,BI41="05:00"*1),"09:00"*$B42,IF(AND(BH41="21:00"*1,BI41="07:00"*1),"10:00"*$B42,IF(AND(BH41="21:00"*1,BI41="08:00"*1),"11:00"*$B42,IF((BI41*24)-(BH41*24)&gt;6,((((BI41*24)-(BH41*24))-0.25)/24),(BI41-BH41)))))))))</f>
        <v/>
      </c>
      <c r="BI42" s="511"/>
      <c r="BJ42" s="440"/>
      <c r="BK42" s="510" t="str">
        <f>IF(AND(BK41="",BL41=""),"",IFERROR(MATCH("*"&amp;BK41&amp;"*",Paramètres!$A$2,0)*INDEX(Paramètres!$B$2:$E$2,MATCH(#REF!,Paramètres!$B$1:$E$1,0))*$B42,IFERROR(VLOOKUP(BK41,_T1,2,0)*IF(VLOOKUP(BK41,_T1,3,0),$B42,1),IF(AND(BK41="23:59"*1,BL41="07:59"*1),"08:00"*$B42,IF(AND(BK41="20:00"*1,BL41="05:00"*1),"09:00"*$B42,IF(AND(BK41="21:00"*1,BL41="07:00"*1),"10:00"*$B42,IF(AND(BK41="21:00"*1,BL41="08:00"*1),"11:00"*$B42,IF((BL41*24)-(BK41*24)&gt;6,((((BL41*24)-(BK41*24))-0.25)/24),(BL41-BK41)))))))))</f>
        <v/>
      </c>
      <c r="BL42" s="511"/>
      <c r="BM42" s="510" t="str">
        <f>IF(AND(BM41="",BN41=""),"",IFERROR(MATCH("*"&amp;BM41&amp;"*",Paramètres!$A$2,0)*INDEX(Paramètres!$B$2:$E$2,MATCH(#REF!,Paramètres!$B$1:$E$1,0))*$B42,IFERROR(VLOOKUP(BM41,_T1,2,0)*IF(VLOOKUP(BM41,_T1,3,0),$B42,1),IF(AND(BM41="23:59"*1,BN41="07:59"*1),"08:00"*$B42,IF(AND(BM41="20:00"*1,BN41="05:00"*1),"09:00"*$B42,IF(AND(BM41="21:00"*1,BN41="07:00"*1),"10:00"*$B42,IF(AND(BM41="21:00"*1,BN41="08:00"*1),"11:00"*$B42,IF((BN41*24)-(BM41*24)&gt;6,((((BN41*24)-(BM41*24))-0.25)/24),(BN41-BM41)))))))))</f>
        <v/>
      </c>
      <c r="BN42" s="511"/>
      <c r="BO42" s="510" t="str">
        <f>IF(AND(BO41="",BP41=""),"",IFERROR(MATCH("*"&amp;BO41&amp;"*",Paramètres!$A$2,0)*INDEX(Paramètres!$B$2:$E$2,MATCH(#REF!,Paramètres!$B$1:$E$1,0))*$B42,IFERROR(VLOOKUP(BO41,_T1,2,0)*IF(VLOOKUP(BO41,_T1,3,0),$B42,1),IF(AND(BO41="23:59"*1,BP41="07:59"*1),"08:00"*$B42,IF(AND(BO41="20:00"*1,BP41="05:00"*1),"09:00"*$B42,IF(AND(BO41="21:00"*1,BP41="07:00"*1),"10:00"*$B42,IF(AND(BO41="21:00"*1,BP41="08:00"*1),"11:00"*$B42,IF((BP41*24)-(BO41*24)&gt;6,((((BP41*24)-(BO41*24))-0.25)/24),(BP41-BO41)))))))))</f>
        <v/>
      </c>
      <c r="BP42" s="511"/>
      <c r="BQ42" s="510" t="str">
        <f>IF(AND(BQ41="",BR41=""),"",IFERROR(MATCH("*"&amp;BQ41&amp;"*",Paramètres!$A$2,0)*INDEX(Paramètres!$B$2:$E$2,MATCH(#REF!,Paramètres!$B$1:$E$1,0))*$B42,IFERROR(VLOOKUP(BQ41,_T1,2,0)*IF(VLOOKUP(BQ41,_T1,3,0),$B42,1),IF(AND(BQ41="23:59"*1,BR41="07:59"*1),"08:00"*$B42,IF(AND(BQ41="20:00"*1,BR41="05:00"*1),"09:00"*$B42,IF(AND(BQ41="21:00"*1,BR41="07:00"*1),"10:00"*$B42,IF(AND(BQ41="21:00"*1,BR41="08:00"*1),"11:00"*$B42,IF((BR41*24)-(BQ41*24)&gt;6,((((BR41*24)-(BQ41*24))-0.25)/24),(BR41-BQ41)))))))))</f>
        <v/>
      </c>
      <c r="BR42" s="511"/>
      <c r="BS42" s="510" t="str">
        <f>IF(AND(BS41="",BT41=""),"",IFERROR(MATCH("*"&amp;BS41&amp;"*",Paramètres!$A$2,0)*INDEX(Paramètres!$B$2:$E$2,MATCH(#REF!,Paramètres!$B$1:$E$1,0))*$B42,IFERROR(VLOOKUP(BS41,_T1,2,0)*IF(VLOOKUP(BS41,_T1,3,0),$B42,1),IF(AND(BS41="23:59"*1,BT41="07:59"*1),"08:00"*$B42,IF(AND(BS41="20:00"*1,BT41="05:00"*1),"09:00"*$B42,IF(AND(BS41="21:00"*1,BT41="07:00"*1),"10:00"*$B42,IF(AND(BS41="21:00"*1,BT41="08:00"*1),"11:00"*$B42,IF((BT41*24)-(BS41*24)&gt;6,((((BT41*24)-(BS41*24))-0.25)/24),(BT41-BS41)))))))))</f>
        <v/>
      </c>
      <c r="BT42" s="511"/>
      <c r="BU42" s="510" t="str">
        <f>IF(AND(BU41="",BV41=""),"",IFERROR(MATCH("*"&amp;BU41&amp;"*",Paramètres!$A$2,0)*INDEX(Paramètres!$B$2:$E$2,MATCH(#REF!,Paramètres!$B$1:$E$1,0))*$B42,IFERROR(VLOOKUP(BU41,_T1,2,0)*IF(VLOOKUP(BU41,_T1,3,0),$B42,1),IF(AND(BU41="23:59"*1,BV41="07:59"*1),"08:00"*$B42,IF(AND(BU41="20:00"*1,BV41="05:00"*1),"09:00"*$B42,IF(AND(BU41="21:00"*1,BV41="07:00"*1),"10:00"*$B42,IF(AND(BU41="21:00"*1,BV41="08:00"*1),"11:00"*$B42,IF((BV41*24)-(BU41*24)&gt;6,((((BV41*24)-(BU41*24))-0.25)/24),(BV41-BU41)))))))))</f>
        <v/>
      </c>
      <c r="BV42" s="511"/>
      <c r="BW42" s="510" t="str">
        <f>IF(AND(BW41="",BX41=""),"",IFERROR(MATCH("*"&amp;BW41&amp;"*",Paramètres!$A$2,0)*INDEX(Paramètres!$B$2:$E$2,MATCH(#REF!,Paramètres!$B$1:$E$1,0))*$B42,IFERROR(VLOOKUP(BW41,_T1,2,0)*IF(VLOOKUP(BW41,_T1,3,0),$B42,1),IF(AND(BW41="23:59"*1,BX41="07:59"*1),"08:00"*$B42,IF(AND(BW41="20:00"*1,BX41="05:00"*1),"09:00"*$B42,IF(AND(BW41="21:00"*1,BX41="07:00"*1),"10:00"*$B42,IF(AND(BW41="21:00"*1,BX41="08:00"*1),"11:00"*$B42,IF((BX41*24)-(BW41*24)&gt;6,((((BX41*24)-(BW41*24))-0.25)/24),(BX41-BW41)))))))))</f>
        <v/>
      </c>
      <c r="BX42" s="511"/>
      <c r="BY42" s="440"/>
      <c r="BZ42" s="510" t="str">
        <f>IF(AND(BZ41="",CA41=""),"",IFERROR(MATCH("*"&amp;BZ41&amp;"*",Paramètres!$A$2,0)*INDEX(Paramètres!$B$2:$E$2,MATCH(#REF!,Paramètres!$B$1:$E$1,0))*$B42,IFERROR(VLOOKUP(BZ41,_T1,2,0)*IF(VLOOKUP(BZ41,_T1,3,0),$B42,1),IF(AND(BZ41="23:59"*1,CA41="07:59"*1),"08:00"*$B42,IF(AND(BZ41="20:00"*1,CA41="05:00"*1),"09:00"*$B42,IF(AND(BZ41="21:00"*1,CA41="07:00"*1),"10:00"*$B42,IF(AND(BZ41="21:00"*1,CA41="08:00"*1),"11:00"*$B42,IF((CA41*24)-(BZ41*24)&gt;6,((((CA41*24)-(BZ41*24))-0.25)/24),(CA41-BZ41)))))))))</f>
        <v/>
      </c>
      <c r="CA42" s="511"/>
      <c r="CB42" s="510" t="str">
        <f>IF(AND(CB41="",CC41=""),"",IFERROR(MATCH("*"&amp;CB41&amp;"*",Paramètres!$A$2,0)*INDEX(Paramètres!$B$2:$E$2,MATCH(#REF!,Paramètres!$B$1:$E$1,0))*$B42,IFERROR(VLOOKUP(CB41,_T1,2,0)*IF(VLOOKUP(CB41,_T1,3,0),$B42,1),IF(AND(CB41="23:59"*1,CC41="07:59"*1),"08:00"*$B42,IF(AND(CB41="20:00"*1,CC41="05:00"*1),"09:00"*$B42,IF(AND(CB41="21:00"*1,CC41="07:00"*1),"10:00"*$B42,IF(AND(CB41="21:00"*1,CC41="08:00"*1),"11:00"*$B42,IF((CC41*24)-(CB41*24)&gt;6,((((CC41*24)-(CB41*24))-0.25)/24),(CC41-CB41)))))))))</f>
        <v/>
      </c>
      <c r="CC42" s="511"/>
      <c r="CD42" s="510" t="str">
        <f>IF(AND(CD41="",CE41=""),"",IFERROR(MATCH("*"&amp;CD41&amp;"*",Paramètres!$A$2,0)*INDEX(Paramètres!$B$2:$E$2,MATCH(#REF!,Paramètres!$B$1:$E$1,0))*$B42,IFERROR(VLOOKUP(CD41,_T1,2,0)*IF(VLOOKUP(CD41,_T1,3,0),$B42,1),IF(AND(CD41="23:59"*1,CE41="07:59"*1),"08:00"*$B42,IF(AND(CD41="20:00"*1,CE41="05:00"*1),"09:00"*$B42,IF(AND(CD41="21:00"*1,CE41="07:00"*1),"10:00"*$B42,IF(AND(CD41="21:00"*1,CE41="08:00"*1),"11:00"*$B42,IF((CE41*24)-(CD41*24)&gt;6,((((CE41*24)-(CD41*24))-0.25)/24),(CE41-CD41)))))))))</f>
        <v/>
      </c>
      <c r="CE42" s="511"/>
      <c r="CF42" s="510" t="str">
        <f>IF(AND(CF41="",CG41=""),"",IFERROR(MATCH("*"&amp;CF41&amp;"*",Paramètres!$A$2,0)*INDEX(Paramètres!$B$2:$E$2,MATCH(#REF!,Paramètres!$B$1:$E$1,0))*$B42,IFERROR(VLOOKUP(CF41,_T1,2,0)*IF(VLOOKUP(CF41,_T1,3,0),$B42,1),IF(AND(CF41="23:59"*1,CG41="07:59"*1),"08:00"*$B42,IF(AND(CF41="20:00"*1,CG41="05:00"*1),"09:00"*$B42,IF(AND(CF41="21:00"*1,CG41="07:00"*1),"10:00"*$B42,IF(AND(CF41="21:00"*1,CG41="08:00"*1),"11:00"*$B42,IF((CG41*24)-(CF41*24)&gt;6,((((CG41*24)-(CF41*24))-0.25)/24),(CG41-CF41)))))))))</f>
        <v/>
      </c>
      <c r="CG42" s="511"/>
      <c r="CH42" s="510" t="str">
        <f>IF(AND(CH41="",CI41=""),"",IFERROR(MATCH("*"&amp;CH41&amp;"*",Paramètres!$A$2,0)*INDEX(Paramètres!$B$2:$E$2,MATCH(#REF!,Paramètres!$B$1:$E$1,0))*$B42,IFERROR(VLOOKUP(CH41,_T1,2,0)*IF(VLOOKUP(CH41,_T1,3,0),$B42,1),IF(AND(CH41="23:59"*1,CI41="07:59"*1),"08:00"*$B42,IF(AND(CH41="20:00"*1,CI41="05:00"*1),"09:00"*$B42,IF(AND(CH41="21:00"*1,CI41="07:00"*1),"10:00"*$B42,IF(AND(CH41="21:00"*1,CI41="08:00"*1),"11:00"*$B42,IF((CI41*24)-(CH41*24)&gt;6,((((CI41*24)-(CH41*24))-0.25)/24),(CI41-CH41)))))))))</f>
        <v/>
      </c>
      <c r="CI42" s="511"/>
      <c r="CJ42" s="510" t="str">
        <f>IF(AND(CJ41="",CK41=""),"",IFERROR(MATCH("*"&amp;CJ41&amp;"*",Paramètres!$A$2,0)*INDEX(Paramètres!$B$2:$E$2,MATCH(#REF!,Paramètres!$B$1:$E$1,0))*$B42,IFERROR(VLOOKUP(CJ41,_T1,2,0)*IF(VLOOKUP(CJ41,_T1,3,0),$B42,1),IF(AND(CJ41="23:59"*1,CK41="07:59"*1),"08:00"*$B42,IF(AND(CJ41="20:00"*1,CK41="05:00"*1),"09:00"*$B42,IF(AND(CJ41="21:00"*1,CK41="07:00"*1),"10:00"*$B42,IF(AND(CJ41="21:00"*1,CK41="08:00"*1),"11:00"*$B42,IF((CK41*24)-(CJ41*24)&gt;6,((((CK41*24)-(CJ41*24))-0.25)/24),(CK41-CJ41)))))))))</f>
        <v/>
      </c>
      <c r="CK42" s="511"/>
      <c r="CL42" s="510" t="str">
        <f>IF(AND(CL41="",CM41=""),"",IFERROR(MATCH("*"&amp;CL41&amp;"*",Paramètres!$A$2,0)*INDEX(Paramètres!$B$2:$E$2,MATCH(#REF!,Paramètres!$B$1:$E$1,0))*$B42,IFERROR(VLOOKUP(CL41,_T1,2,0)*IF(VLOOKUP(CL41,_T1,3,0),$B42,1),IF(AND(CL41="23:59"*1,CM41="07:59"*1),"08:00"*$B42,IF(AND(CL41="20:00"*1,CM41="05:00"*1),"09:00"*$B42,IF(AND(CL41="21:00"*1,CM41="07:00"*1),"10:00"*$B42,IF(AND(CL41="21:00"*1,CM41="08:00"*1),"11:00"*$B42,IF((CM41*24)-(CL41*24)&gt;6,((((CM41*24)-(CL41*24))-0.25)/24),(CM41-CL41)))))))))</f>
        <v/>
      </c>
      <c r="CM42" s="511"/>
      <c r="CN42" s="440"/>
      <c r="CO42" s="436"/>
      <c r="CP42" s="437"/>
      <c r="CQ42" s="156"/>
      <c r="CR42" s="454"/>
      <c r="CS42"/>
      <c r="CT42"/>
    </row>
    <row r="43" spans="1:98" s="285" customFormat="1" ht="30" customHeight="1">
      <c r="A43" s="313"/>
      <c r="B43" s="291"/>
      <c r="C43" s="282"/>
      <c r="D43" s="283"/>
      <c r="E43" s="337"/>
      <c r="F43" s="338"/>
      <c r="G43" s="282"/>
      <c r="H43" s="283"/>
      <c r="I43" s="337"/>
      <c r="J43" s="338"/>
      <c r="K43" s="282"/>
      <c r="L43" s="283"/>
      <c r="M43" s="352"/>
      <c r="N43" s="353"/>
      <c r="O43" s="352"/>
      <c r="P43" s="354"/>
      <c r="Q43" s="443">
        <f>SUM(C44:P44)</f>
        <v>0</v>
      </c>
      <c r="R43" s="282"/>
      <c r="S43" s="283"/>
      <c r="T43" s="337"/>
      <c r="U43" s="338"/>
      <c r="V43" s="282"/>
      <c r="W43" s="283"/>
      <c r="X43" s="337"/>
      <c r="Y43" s="338"/>
      <c r="Z43" s="282"/>
      <c r="AA43" s="283"/>
      <c r="AB43" s="352"/>
      <c r="AC43" s="353"/>
      <c r="AD43" s="352"/>
      <c r="AE43" s="354"/>
      <c r="AF43" s="443">
        <f>SUM(R44:AE44)</f>
        <v>0</v>
      </c>
      <c r="AG43" s="282"/>
      <c r="AH43" s="283"/>
      <c r="AI43" s="337"/>
      <c r="AJ43" s="338"/>
      <c r="AK43" s="282"/>
      <c r="AL43" s="283"/>
      <c r="AM43" s="337"/>
      <c r="AN43" s="338"/>
      <c r="AO43" s="282"/>
      <c r="AP43" s="283"/>
      <c r="AQ43" s="352"/>
      <c r="AR43" s="353"/>
      <c r="AS43" s="352"/>
      <c r="AT43" s="354"/>
      <c r="AU43" s="443">
        <f>SUM(AG44:AT44)</f>
        <v>0</v>
      </c>
      <c r="AV43" s="282"/>
      <c r="AW43" s="283"/>
      <c r="AX43" s="337"/>
      <c r="AY43" s="338"/>
      <c r="AZ43" s="282"/>
      <c r="BA43" s="283"/>
      <c r="BB43" s="337"/>
      <c r="BC43" s="338"/>
      <c r="BD43" s="282"/>
      <c r="BE43" s="283"/>
      <c r="BF43" s="352"/>
      <c r="BG43" s="353"/>
      <c r="BH43" s="352"/>
      <c r="BI43" s="354"/>
      <c r="BJ43" s="438">
        <f t="shared" ref="BJ43" si="27">SUM(AV44:BI44)</f>
        <v>0</v>
      </c>
      <c r="BK43" s="282"/>
      <c r="BL43" s="283"/>
      <c r="BM43" s="337"/>
      <c r="BN43" s="338"/>
      <c r="BO43" s="282"/>
      <c r="BP43" s="283"/>
      <c r="BQ43" s="337"/>
      <c r="BR43" s="338"/>
      <c r="BS43" s="282"/>
      <c r="BT43" s="283"/>
      <c r="BU43" s="352"/>
      <c r="BV43" s="353"/>
      <c r="BW43" s="352"/>
      <c r="BX43" s="354"/>
      <c r="BY43" s="438">
        <f t="shared" ref="BY43" si="28">SUM(BK44:BX44)</f>
        <v>0</v>
      </c>
      <c r="BZ43" s="282"/>
      <c r="CA43" s="283"/>
      <c r="CB43" s="337"/>
      <c r="CC43" s="338"/>
      <c r="CD43" s="282"/>
      <c r="CE43" s="283"/>
      <c r="CF43" s="337"/>
      <c r="CG43" s="338"/>
      <c r="CH43" s="282"/>
      <c r="CI43" s="283"/>
      <c r="CJ43" s="352"/>
      <c r="CK43" s="353"/>
      <c r="CL43" s="352"/>
      <c r="CM43" s="354"/>
      <c r="CN43" s="438">
        <f t="shared" ref="CN43" si="29">SUM(BZ44:CM44)</f>
        <v>0</v>
      </c>
      <c r="CO43" s="432">
        <f>SUM(Q43,AF44,AU44,BY44,CN44,BJ44)</f>
        <v>0</v>
      </c>
      <c r="CP43" s="433"/>
      <c r="CQ43" s="284"/>
      <c r="CR43" s="453">
        <f>$CO$2-CO43</f>
        <v>6.9666666666666659</v>
      </c>
    </row>
    <row r="44" spans="1:98" ht="20" customHeight="1">
      <c r="A44" s="249"/>
      <c r="B44" s="292"/>
      <c r="C44" s="510" t="str">
        <f>IF(AND(C43="",D43=""),"",IFERROR(MATCH("*"&amp;C43&amp;"*",Paramètres!$A$2,0)*INDEX(Paramètres!$B$2:$E$2,MATCH(#REF!,Paramètres!$B$1:$E$1,0))*$B44,IFERROR(VLOOKUP(C43,_T1,2,0)*IF(VLOOKUP(C43,_T1,3,0),$B44,1),IF(AND(C43="23:59"*1,D43="07:59"*1),"08:00"*$B44,IF(AND(C43="20:00"*1,D43="05:00"*1),"09:00"*$B44,IF(AND(C43="21:00"*1,D43="07:00"*1),"10:00"*$B44,IF(AND(C43="21:00"*1,D43="08:00"*1),"11:00"*$B44,IF((D43*24)-(C43*24)&gt;6,((((D43*24)-(C43*24))-0.25)/24),(D43-C43)))))))))</f>
        <v/>
      </c>
      <c r="D44" s="511"/>
      <c r="E44" s="510" t="str">
        <f>IF(AND(E43="",F43=""),"",IFERROR(MATCH("*"&amp;E43&amp;"*",Paramètres!$A$2,0)*INDEX(Paramètres!$B$2:$E$2,MATCH(#REF!,Paramètres!$B$1:$E$1,0))*$B44,IFERROR(VLOOKUP(E43,_T1,2,0)*IF(VLOOKUP(E43,_T1,3,0),$B44,1),IF(AND(E43="23:59"*1,F43="07:59"*1),"08:00"*$B44,IF(AND(E43="20:00"*1,F43="05:00"*1),"09:00"*$B44,IF(AND(E43="21:00"*1,F43="07:00"*1),"10:00"*$B44,IF(AND(E43="21:00"*1,F43="08:00"*1),"11:00"*$B44,IF((F43*24)-(E43*24)&gt;6,((((F43*24)-(E43*24))-0.25)/24),(F43-E43)))))))))</f>
        <v/>
      </c>
      <c r="F44" s="511"/>
      <c r="G44" s="510" t="str">
        <f>IF(AND(G43="",H43=""),"",IFERROR(MATCH("*"&amp;G43&amp;"*",Paramètres!$A$2,0)*INDEX(Paramètres!$B$2:$E$2,MATCH(#REF!,Paramètres!$B$1:$E$1,0))*$B44,IFERROR(VLOOKUP(G43,_T1,2,0)*IF(VLOOKUP(G43,_T1,3,0),$B44,1),IF(AND(G43="23:59"*1,H43="07:59"*1),"08:00"*$B44,IF(AND(G43="20:00"*1,H43="05:00"*1),"09:00"*$B44,IF(AND(G43="21:00"*1,H43="07:00"*1),"10:00"*$B44,IF(AND(G43="21:00"*1,H43="08:00"*1),"11:00"*$B44,IF((H43*24)-(G43*24)&gt;6,((((H43*24)-(G43*24))-0.25)/24),(H43-G43)))))))))</f>
        <v/>
      </c>
      <c r="H44" s="511"/>
      <c r="I44" s="510" t="str">
        <f>IF(AND(I43="",J43=""),"",IFERROR(MATCH("*"&amp;I43&amp;"*",Paramètres!$A$2,0)*INDEX(Paramètres!$B$2:$E$2,MATCH(#REF!,Paramètres!$B$1:$E$1,0))*$B44,IFERROR(VLOOKUP(I43,_T1,2,0)*IF(VLOOKUP(I43,_T1,3,0),$B44,1),IF(AND(I43="23:59"*1,J43="07:59"*1),"08:00"*$B44,IF(AND(I43="20:00"*1,J43="05:00"*1),"09:00"*$B44,IF(AND(I43="21:00"*1,J43="07:00"*1),"10:00"*$B44,IF(AND(I43="21:00"*1,J43="08:00"*1),"11:00"*$B44,IF((J43*24)-(I43*24)&gt;6,((((J43*24)-(I43*24))-0.25)/24),(J43-I43)))))))))</f>
        <v/>
      </c>
      <c r="J44" s="511"/>
      <c r="K44" s="510" t="str">
        <f>IF(AND(K43="",L43=""),"",IFERROR(MATCH("*"&amp;K43&amp;"*",Paramètres!$A$2,0)*INDEX(Paramètres!$B$2:$E$2,MATCH(#REF!,Paramètres!$B$1:$E$1,0))*$B44,IFERROR(VLOOKUP(K43,_T1,2,0)*IF(VLOOKUP(K43,_T1,3,0),$B44,1),IF(AND(K43="23:59"*1,L43="07:59"*1),"08:00"*$B44,IF(AND(K43="20:00"*1,L43="05:00"*1),"09:00"*$B44,IF(AND(K43="21:00"*1,L43="07:00"*1),"10:00"*$B44,IF(AND(K43="21:00"*1,L43="08:00"*1),"11:00"*$B44,IF((L43*24)-(K43*24)&gt;6,((((L43*24)-(K43*24))-0.25)/24),(L43-K43)))))))))</f>
        <v/>
      </c>
      <c r="L44" s="511"/>
      <c r="M44" s="510" t="str">
        <f>IF(AND(M43="",N43=""),"",IFERROR(MATCH("*"&amp;M43&amp;"*",Paramètres!$A$2,0)*INDEX(Paramètres!$B$2:$E$2,MATCH(#REF!,Paramètres!$B$1:$E$1,0))*$B44,IFERROR(VLOOKUP(M43,_T1,2,0)*IF(VLOOKUP(M43,_T1,3,0),$B44,1),IF(AND(M43="23:59"*1,N43="07:59"*1),"08:00"*$B44,IF(AND(M43="20:00"*1,N43="05:00"*1),"09:00"*$B44,IF(AND(M43="21:00"*1,N43="07:00"*1),"10:00"*$B44,IF(AND(M43="21:00"*1,N43="08:00"*1),"11:00"*$B44,IF((N43*24)-(M43*24)&gt;6,((((N43*24)-(M43*24))-0.25)/24),(N43-M43)))))))))</f>
        <v/>
      </c>
      <c r="N44" s="511"/>
      <c r="O44" s="510" t="str">
        <f>IF(AND(O43="",P43=""),"",IFERROR(MATCH("*"&amp;O43&amp;"*",Paramètres!$A$2,0)*INDEX(Paramètres!$B$2:$E$2,MATCH(#REF!,Paramètres!$B$1:$E$1,0))*$B44,IFERROR(VLOOKUP(O43,_T1,2,0)*IF(VLOOKUP(O43,_T1,3,0),$B44,1),IF(AND(O43="23:59"*1,P43="07:59"*1),"08:00"*$B44,IF(AND(O43="20:00"*1,P43="05:00"*1),"09:00"*$B44,IF(AND(O43="21:00"*1,P43="07:00"*1),"10:00"*$B44,IF(AND(O43="21:00"*1,P43="08:00"*1),"11:00"*$B44,IF((P43*24)-(O43*24)&gt;6,((((P43*24)-(O43*24))-0.25)/24),(P43-O43)))))))))</f>
        <v/>
      </c>
      <c r="P44" s="511"/>
      <c r="Q44" s="444"/>
      <c r="R44" s="510" t="str">
        <f>IF(AND(R43="",S43=""),"",IFERROR(MATCH("*"&amp;R43&amp;"*",Paramètres!$A$2,0)*INDEX(Paramètres!$B$2:$E$2,MATCH(#REF!,Paramètres!$B$1:$E$1,0))*$B44,IFERROR(VLOOKUP(R43,_T1,2,0)*IF(VLOOKUP(R43,_T1,3,0),$B44,1),IF(AND(R43="23:59"*1,S43="07:59"*1),"08:00"*$B44,IF(AND(R43="20:00"*1,S43="05:00"*1),"09:00"*$B44,IF(AND(R43="21:00"*1,S43="07:00"*1),"10:00"*$B44,IF(AND(R43="21:00"*1,S43="08:00"*1),"11:00"*$B44,IF((S43*24)-(R43*24)&gt;6,((((S43*24)-(R43*24))-0.25)/24),(S43-R43)))))))))</f>
        <v/>
      </c>
      <c r="S44" s="511"/>
      <c r="T44" s="510" t="str">
        <f>IF(AND(T43="",U43=""),"",IFERROR(MATCH("*"&amp;T43&amp;"*",Paramètres!$A$2,0)*INDEX(Paramètres!$B$2:$E$2,MATCH(#REF!,Paramètres!$B$1:$E$1,0))*$B44,IFERROR(VLOOKUP(T43,_T1,2,0)*IF(VLOOKUP(T43,_T1,3,0),$B44,1),IF(AND(T43="23:59"*1,U43="07:59"*1),"08:00"*$B44,IF(AND(T43="20:00"*1,U43="05:00"*1),"09:00"*$B44,IF(AND(T43="21:00"*1,U43="07:00"*1),"10:00"*$B44,IF(AND(T43="21:00"*1,U43="08:00"*1),"11:00"*$B44,IF((U43*24)-(T43*24)&gt;6,((((U43*24)-(T43*24))-0.25)/24),(U43-T43)))))))))</f>
        <v/>
      </c>
      <c r="U44" s="511"/>
      <c r="V44" s="510" t="str">
        <f>IF(AND(V43="",W43=""),"",IFERROR(MATCH("*"&amp;V43&amp;"*",Paramètres!$A$2,0)*INDEX(Paramètres!$B$2:$E$2,MATCH(#REF!,Paramètres!$B$1:$E$1,0))*$B44,IFERROR(VLOOKUP(V43,_T1,2,0)*IF(VLOOKUP(V43,_T1,3,0),$B44,1),IF(AND(V43="23:59"*1,W43="07:59"*1),"08:00"*$B44,IF(AND(V43="20:00"*1,W43="05:00"*1),"09:00"*$B44,IF(AND(V43="21:00"*1,W43="07:00"*1),"10:00"*$B44,IF(AND(V43="21:00"*1,W43="08:00"*1),"11:00"*$B44,IF((W43*24)-(V43*24)&gt;6,((((W43*24)-(V43*24))-0.25)/24),(W43-V43)))))))))</f>
        <v/>
      </c>
      <c r="W44" s="511"/>
      <c r="X44" s="510" t="str">
        <f>IF(AND(X43="",Y43=""),"",IFERROR(MATCH("*"&amp;X43&amp;"*",Paramètres!$A$2,0)*INDEX(Paramètres!$B$2:$E$2,MATCH(#REF!,Paramètres!$B$1:$E$1,0))*$B44,IFERROR(VLOOKUP(X43,_T1,2,0)*IF(VLOOKUP(X43,_T1,3,0),$B44,1),IF(AND(X43="23:59"*1,Y43="07:59"*1),"08:00"*$B44,IF(AND(X43="20:00"*1,Y43="05:00"*1),"09:00"*$B44,IF(AND(X43="21:00"*1,Y43="07:00"*1),"10:00"*$B44,IF(AND(X43="21:00"*1,Y43="08:00"*1),"11:00"*$B44,IF((Y43*24)-(X43*24)&gt;6,((((Y43*24)-(X43*24))-0.25)/24),(Y43-X43)))))))))</f>
        <v/>
      </c>
      <c r="Y44" s="511"/>
      <c r="Z44" s="510" t="str">
        <f>IF(AND(Z43="",AA43=""),"",IFERROR(MATCH("*"&amp;Z43&amp;"*",Paramètres!$A$2,0)*INDEX(Paramètres!$B$2:$E$2,MATCH(#REF!,Paramètres!$B$1:$E$1,0))*$B44,IFERROR(VLOOKUP(Z43,_T1,2,0)*IF(VLOOKUP(Z43,_T1,3,0),$B44,1),IF(AND(Z43="23:59"*1,AA43="07:59"*1),"08:00"*$B44,IF(AND(Z43="20:00"*1,AA43="05:00"*1),"09:00"*$B44,IF(AND(Z43="21:00"*1,AA43="07:00"*1),"10:00"*$B44,IF(AND(Z43="21:00"*1,AA43="08:00"*1),"11:00"*$B44,IF((AA43*24)-(Z43*24)&gt;6,((((AA43*24)-(Z43*24))-0.25)/24),(AA43-Z43)))))))))</f>
        <v/>
      </c>
      <c r="AA44" s="511"/>
      <c r="AB44" s="510" t="str">
        <f>IF(AND(AB43="",AC43=""),"",IFERROR(MATCH("*"&amp;AB43&amp;"*",Paramètres!$A$2,0)*INDEX(Paramètres!$B$2:$E$2,MATCH(#REF!,Paramètres!$B$1:$E$1,0))*$B44,IFERROR(VLOOKUP(AB43,_T1,2,0)*IF(VLOOKUP(AB43,_T1,3,0),$B44,1),IF(AND(AB43="23:59"*1,AC43="07:59"*1),"08:00"*$B44,IF(AND(AB43="20:00"*1,AC43="05:00"*1),"09:00"*$B44,IF(AND(AB43="21:00"*1,AC43="07:00"*1),"10:00"*$B44,IF(AND(AB43="21:00"*1,AC43="08:00"*1),"11:00"*$B44,IF((AC43*24)-(AB43*24)&gt;6,((((AC43*24)-(AB43*24))-0.25)/24),(AC43-AB43)))))))))</f>
        <v/>
      </c>
      <c r="AC44" s="511"/>
      <c r="AD44" s="510" t="str">
        <f>IF(AND(AD43="",AE43=""),"",IFERROR(MATCH("*"&amp;AD43&amp;"*",Paramètres!$A$2,0)*INDEX(Paramètres!$B$2:$E$2,MATCH(#REF!,Paramètres!$B$1:$E$1,0))*$B44,IFERROR(VLOOKUP(AD43,_T1,2,0)*IF(VLOOKUP(AD43,_T1,3,0),$B44,1),IF(AND(AD43="23:59"*1,AE43="07:59"*1),"08:00"*$B44,IF(AND(AD43="20:00"*1,AE43="05:00"*1),"09:00"*$B44,IF(AND(AD43="21:00"*1,AE43="07:00"*1),"10:00"*$B44,IF(AND(AD43="21:00"*1,AE43="08:00"*1),"11:00"*$B44,IF((AE43*24)-(AD43*24)&gt;6,((((AE43*24)-(AD43*24))-0.25)/24),(AE43-AD43)))))))))</f>
        <v/>
      </c>
      <c r="AE44" s="511"/>
      <c r="AF44" s="444"/>
      <c r="AG44" s="510" t="str">
        <f>IF(AND(AG43="",AH43=""),"",IFERROR(MATCH("*"&amp;AG43&amp;"*",Paramètres!$A$2,0)*INDEX(Paramètres!$B$2:$E$2,MATCH(#REF!,Paramètres!$B$1:$E$1,0))*$B44,IFERROR(VLOOKUP(AG43,_T1,2,0)*IF(VLOOKUP(AG43,_T1,3,0),$B44,1),IF(AND(AG43="23:59"*1,AH43="07:59"*1),"08:00"*$B44,IF(AND(AG43="20:00"*1,AH43="05:00"*1),"09:00"*$B44,IF(AND(AG43="21:00"*1,AH43="07:00"*1),"10:00"*$B44,IF(AND(AG43="21:00"*1,AH43="08:00"*1),"11:00"*$B44,IF((AH43*24)-(AG43*24)&gt;6,((((AH43*24)-(AG43*24))-0.25)/24),(AH43-AG43)))))))))</f>
        <v/>
      </c>
      <c r="AH44" s="511"/>
      <c r="AI44" s="510" t="str">
        <f>IF(AND(AI43="",AJ43=""),"",IFERROR(MATCH("*"&amp;AI43&amp;"*",Paramètres!$A$2,0)*INDEX(Paramètres!$B$2:$E$2,MATCH(#REF!,Paramètres!$B$1:$E$1,0))*$B44,IFERROR(VLOOKUP(AI43,_T1,2,0)*IF(VLOOKUP(AI43,_T1,3,0),$B44,1),IF(AND(AI43="23:59"*1,AJ43="07:59"*1),"08:00"*$B44,IF(AND(AI43="20:00"*1,AJ43="05:00"*1),"09:00"*$B44,IF(AND(AI43="21:00"*1,AJ43="07:00"*1),"10:00"*$B44,IF(AND(AI43="21:00"*1,AJ43="08:00"*1),"11:00"*$B44,IF((AJ43*24)-(AI43*24)&gt;6,((((AJ43*24)-(AI43*24))-0.25)/24),(AJ43-AI43)))))))))</f>
        <v/>
      </c>
      <c r="AJ44" s="511"/>
      <c r="AK44" s="510" t="str">
        <f>IF(AND(AK43="",AL43=""),"",IFERROR(MATCH("*"&amp;AK43&amp;"*",Paramètres!$A$2,0)*INDEX(Paramètres!$B$2:$E$2,MATCH(#REF!,Paramètres!$B$1:$E$1,0))*$B44,IFERROR(VLOOKUP(AK43,_T1,2,0)*IF(VLOOKUP(AK43,_T1,3,0),$B44,1),IF(AND(AK43="23:59"*1,AL43="07:59"*1),"08:00"*$B44,IF(AND(AK43="20:00"*1,AL43="05:00"*1),"09:00"*$B44,IF(AND(AK43="21:00"*1,AL43="07:00"*1),"10:00"*$B44,IF(AND(AK43="21:00"*1,AL43="08:00"*1),"11:00"*$B44,IF((AL43*24)-(AK43*24)&gt;6,((((AL43*24)-(AK43*24))-0.25)/24),(AL43-AK43)))))))))</f>
        <v/>
      </c>
      <c r="AL44" s="511"/>
      <c r="AM44" s="510" t="str">
        <f>IF(AND(AM43="",AN43=""),"",IFERROR(MATCH("*"&amp;AM43&amp;"*",Paramètres!$A$2,0)*INDEX(Paramètres!$B$2:$E$2,MATCH(#REF!,Paramètres!$B$1:$E$1,0))*$B44,IFERROR(VLOOKUP(AM43,_T1,2,0)*IF(VLOOKUP(AM43,_T1,3,0),$B44,1),IF(AND(AM43="23:59"*1,AN43="07:59"*1),"08:00"*$B44,IF(AND(AM43="20:00"*1,AN43="05:00"*1),"09:00"*$B44,IF(AND(AM43="21:00"*1,AN43="07:00"*1),"10:00"*$B44,IF(AND(AM43="21:00"*1,AN43="08:00"*1),"11:00"*$B44,IF((AN43*24)-(AM43*24)&gt;6,((((AN43*24)-(AM43*24))-0.25)/24),(AN43-AM43)))))))))</f>
        <v/>
      </c>
      <c r="AN44" s="511"/>
      <c r="AO44" s="510" t="str">
        <f>IF(AND(AO43="",AP43=""),"",IFERROR(MATCH("*"&amp;AO43&amp;"*",Paramètres!$A$2,0)*INDEX(Paramètres!$B$2:$E$2,MATCH(#REF!,Paramètres!$B$1:$E$1,0))*$B44,IFERROR(VLOOKUP(AO43,_T1,2,0)*IF(VLOOKUP(AO43,_T1,3,0),$B44,1),IF(AND(AO43="23:59"*1,AP43="07:59"*1),"08:00"*$B44,IF(AND(AO43="20:00"*1,AP43="05:00"*1),"09:00"*$B44,IF(AND(AO43="21:00"*1,AP43="07:00"*1),"10:00"*$B44,IF(AND(AO43="21:00"*1,AP43="08:00"*1),"11:00"*$B44,IF((AP43*24)-(AO43*24)&gt;6,((((AP43*24)-(AO43*24))-0.25)/24),(AP43-AO43)))))))))</f>
        <v/>
      </c>
      <c r="AP44" s="511"/>
      <c r="AQ44" s="510" t="str">
        <f>IF(AND(AQ43="",AR43=""),"",IFERROR(MATCH("*"&amp;AQ43&amp;"*",Paramètres!$A$2,0)*INDEX(Paramètres!$B$2:$E$2,MATCH(#REF!,Paramètres!$B$1:$E$1,0))*$B44,IFERROR(VLOOKUP(AQ43,_T1,2,0)*IF(VLOOKUP(AQ43,_T1,3,0),$B44,1),IF(AND(AQ43="23:59"*1,AR43="07:59"*1),"08:00"*$B44,IF(AND(AQ43="20:00"*1,AR43="05:00"*1),"09:00"*$B44,IF(AND(AQ43="21:00"*1,AR43="07:00"*1),"10:00"*$B44,IF(AND(AQ43="21:00"*1,AR43="08:00"*1),"11:00"*$B44,IF((AR43*24)-(AQ43*24)&gt;6,((((AR43*24)-(AQ43*24))-0.25)/24),(AR43-AQ43)))))))))</f>
        <v/>
      </c>
      <c r="AR44" s="511"/>
      <c r="AS44" s="510" t="str">
        <f>IF(AND(AS43="",AT43=""),"",IFERROR(MATCH("*"&amp;AS43&amp;"*",Paramètres!$A$2,0)*INDEX(Paramètres!$B$2:$E$2,MATCH(#REF!,Paramètres!$B$1:$E$1,0))*$B44,IFERROR(VLOOKUP(AS43,_T1,2,0)*IF(VLOOKUP(AS43,_T1,3,0),$B44,1),IF(AND(AS43="23:59"*1,AT43="07:59"*1),"08:00"*$B44,IF(AND(AS43="20:00"*1,AT43="05:00"*1),"09:00"*$B44,IF(AND(AS43="21:00"*1,AT43="07:00"*1),"10:00"*$B44,IF(AND(AS43="21:00"*1,AT43="08:00"*1),"11:00"*$B44,IF((AT43*24)-(AS43*24)&gt;6,((((AT43*24)-(AS43*24))-0.25)/24),(AT43-AS43)))))))))</f>
        <v/>
      </c>
      <c r="AT44" s="511"/>
      <c r="AU44" s="444"/>
      <c r="AV44" s="510" t="str">
        <f>IF(AND(AV43="",AW43=""),"",IFERROR(MATCH("*"&amp;AV43&amp;"*",Paramètres!$A$2,0)*INDEX(Paramètres!$B$2:$E$2,MATCH(#REF!,Paramètres!$B$1:$E$1,0))*$B44,IFERROR(VLOOKUP(AV43,_T1,2,0)*IF(VLOOKUP(AV43,_T1,3,0),$B44,1),IF(AND(AV43="23:59"*1,AW43="07:59"*1),"08:00"*$B44,IF(AND(AV43="20:00"*1,AW43="05:00"*1),"09:00"*$B44,IF(AND(AV43="21:00"*1,AW43="07:00"*1),"10:00"*$B44,IF(AND(AV43="21:00"*1,AW43="08:00"*1),"11:00"*$B44,IF((AW43*24)-(AV43*24)&gt;6,((((AW43*24)-(AV43*24))-0.25)/24),(AW43-AV43)))))))))</f>
        <v/>
      </c>
      <c r="AW44" s="511"/>
      <c r="AX44" s="510" t="str">
        <f>IF(AND(AX43="",AY43=""),"",IFERROR(MATCH("*"&amp;AX43&amp;"*",Paramètres!$A$2,0)*INDEX(Paramètres!$B$2:$E$2,MATCH(#REF!,Paramètres!$B$1:$E$1,0))*$B44,IFERROR(VLOOKUP(AX43,_T1,2,0)*IF(VLOOKUP(AX43,_T1,3,0),$B44,1),IF(AND(AX43="23:59"*1,AY43="07:59"*1),"08:00"*$B44,IF(AND(AX43="20:00"*1,AY43="05:00"*1),"09:00"*$B44,IF(AND(AX43="21:00"*1,AY43="07:00"*1),"10:00"*$B44,IF(AND(AX43="21:00"*1,AY43="08:00"*1),"11:00"*$B44,IF((AY43*24)-(AX43*24)&gt;6,((((AY43*24)-(AX43*24))-0.25)/24),(AY43-AX43)))))))))</f>
        <v/>
      </c>
      <c r="AY44" s="511"/>
      <c r="AZ44" s="510" t="str">
        <f>IF(AND(AZ43="",BA43=""),"",IFERROR(MATCH("*"&amp;AZ43&amp;"*",Paramètres!$A$2,0)*INDEX(Paramètres!$B$2:$E$2,MATCH(#REF!,Paramètres!$B$1:$E$1,0))*$B44,IFERROR(VLOOKUP(AZ43,_T1,2,0)*IF(VLOOKUP(AZ43,_T1,3,0),$B44,1),IF(AND(AZ43="23:59"*1,BA43="07:59"*1),"08:00"*$B44,IF(AND(AZ43="20:00"*1,BA43="05:00"*1),"09:00"*$B44,IF(AND(AZ43="21:00"*1,BA43="07:00"*1),"10:00"*$B44,IF(AND(AZ43="21:00"*1,BA43="08:00"*1),"11:00"*$B44,IF((BA43*24)-(AZ43*24)&gt;6,((((BA43*24)-(AZ43*24))-0.25)/24),(BA43-AZ43)))))))))</f>
        <v/>
      </c>
      <c r="BA44" s="511"/>
      <c r="BB44" s="510" t="str">
        <f>IF(AND(BB43="",BC43=""),"",IFERROR(MATCH("*"&amp;BB43&amp;"*",Paramètres!$A$2,0)*INDEX(Paramètres!$B$2:$E$2,MATCH(#REF!,Paramètres!$B$1:$E$1,0))*$B44,IFERROR(VLOOKUP(BB43,_T1,2,0)*IF(VLOOKUP(BB43,_T1,3,0),$B44,1),IF(AND(BB43="23:59"*1,BC43="07:59"*1),"08:00"*$B44,IF(AND(BB43="20:00"*1,BC43="05:00"*1),"09:00"*$B44,IF(AND(BB43="21:00"*1,BC43="07:00"*1),"10:00"*$B44,IF(AND(BB43="21:00"*1,BC43="08:00"*1),"11:00"*$B44,IF((BC43*24)-(BB43*24)&gt;6,((((BC43*24)-(BB43*24))-0.25)/24),(BC43-BB43)))))))))</f>
        <v/>
      </c>
      <c r="BC44" s="511"/>
      <c r="BD44" s="510" t="str">
        <f>IF(AND(BD43="",BE43=""),"",IFERROR(MATCH("*"&amp;BD43&amp;"*",Paramètres!$A$2,0)*INDEX(Paramètres!$B$2:$E$2,MATCH(#REF!,Paramètres!$B$1:$E$1,0))*$B44,IFERROR(VLOOKUP(BD43,_T1,2,0)*IF(VLOOKUP(BD43,_T1,3,0),$B44,1),IF(AND(BD43="23:59"*1,BE43="07:59"*1),"08:00"*$B44,IF(AND(BD43="20:00"*1,BE43="05:00"*1),"09:00"*$B44,IF(AND(BD43="21:00"*1,BE43="07:00"*1),"10:00"*$B44,IF(AND(BD43="21:00"*1,BE43="08:00"*1),"11:00"*$B44,IF((BE43*24)-(BD43*24)&gt;6,((((BE43*24)-(BD43*24))-0.25)/24),(BE43-BD43)))))))))</f>
        <v/>
      </c>
      <c r="BE44" s="511"/>
      <c r="BF44" s="510" t="str">
        <f>IF(AND(BF43="",BG43=""),"",IFERROR(MATCH("*"&amp;BF43&amp;"*",Paramètres!$A$2,0)*INDEX(Paramètres!$B$2:$E$2,MATCH(#REF!,Paramètres!$B$1:$E$1,0))*$B44,IFERROR(VLOOKUP(BF43,_T1,2,0)*IF(VLOOKUP(BF43,_T1,3,0),$B44,1),IF(AND(BF43="23:59"*1,BG43="07:59"*1),"08:00"*$B44,IF(AND(BF43="20:00"*1,BG43="05:00"*1),"09:00"*$B44,IF(AND(BF43="21:00"*1,BG43="07:00"*1),"10:00"*$B44,IF(AND(BF43="21:00"*1,BG43="08:00"*1),"11:00"*$B44,IF((BG43*24)-(BF43*24)&gt;6,((((BG43*24)-(BF43*24))-0.25)/24),(BG43-BF43)))))))))</f>
        <v/>
      </c>
      <c r="BG44" s="511"/>
      <c r="BH44" s="510" t="str">
        <f>IF(AND(BH43="",BI43=""),"",IFERROR(MATCH("*"&amp;BH43&amp;"*",Paramètres!$A$2,0)*INDEX(Paramètres!$B$2:$E$2,MATCH(#REF!,Paramètres!$B$1:$E$1,0))*$B44,IFERROR(VLOOKUP(BH43,_T1,2,0)*IF(VLOOKUP(BH43,_T1,3,0),$B44,1),IF(AND(BH43="23:59"*1,BI43="07:59"*1),"08:00"*$B44,IF(AND(BH43="20:00"*1,BI43="05:00"*1),"09:00"*$B44,IF(AND(BH43="21:00"*1,BI43="07:00"*1),"10:00"*$B44,IF(AND(BH43="21:00"*1,BI43="08:00"*1),"11:00"*$B44,IF((BI43*24)-(BH43*24)&gt;6,((((BI43*24)-(BH43*24))-0.25)/24),(BI43-BH43)))))))))</f>
        <v/>
      </c>
      <c r="BI44" s="511"/>
      <c r="BJ44" s="440"/>
      <c r="BK44" s="510" t="str">
        <f>IF(AND(BK43="",BL43=""),"",IFERROR(MATCH("*"&amp;BK43&amp;"*",Paramètres!$A$2,0)*INDEX(Paramètres!$B$2:$E$2,MATCH(#REF!,Paramètres!$B$1:$E$1,0))*$B44,IFERROR(VLOOKUP(BK43,_T1,2,0)*IF(VLOOKUP(BK43,_T1,3,0),$B44,1),IF(AND(BK43="23:59"*1,BL43="07:59"*1),"08:00"*$B44,IF(AND(BK43="20:00"*1,BL43="05:00"*1),"09:00"*$B44,IF(AND(BK43="21:00"*1,BL43="07:00"*1),"10:00"*$B44,IF(AND(BK43="21:00"*1,BL43="08:00"*1),"11:00"*$B44,IF((BL43*24)-(BK43*24)&gt;6,((((BL43*24)-(BK43*24))-0.25)/24),(BL43-BK43)))))))))</f>
        <v/>
      </c>
      <c r="BL44" s="511"/>
      <c r="BM44" s="510" t="str">
        <f>IF(AND(BM43="",BN43=""),"",IFERROR(MATCH("*"&amp;BM43&amp;"*",Paramètres!$A$2,0)*INDEX(Paramètres!$B$2:$E$2,MATCH(#REF!,Paramètres!$B$1:$E$1,0))*$B44,IFERROR(VLOOKUP(BM43,_T1,2,0)*IF(VLOOKUP(BM43,_T1,3,0),$B44,1),IF(AND(BM43="23:59"*1,BN43="07:59"*1),"08:00"*$B44,IF(AND(BM43="20:00"*1,BN43="05:00"*1),"09:00"*$B44,IF(AND(BM43="21:00"*1,BN43="07:00"*1),"10:00"*$B44,IF(AND(BM43="21:00"*1,BN43="08:00"*1),"11:00"*$B44,IF((BN43*24)-(BM43*24)&gt;6,((((BN43*24)-(BM43*24))-0.25)/24),(BN43-BM43)))))))))</f>
        <v/>
      </c>
      <c r="BN44" s="511"/>
      <c r="BO44" s="510" t="str">
        <f>IF(AND(BO43="",BP43=""),"",IFERROR(MATCH("*"&amp;BO43&amp;"*",Paramètres!$A$2,0)*INDEX(Paramètres!$B$2:$E$2,MATCH(#REF!,Paramètres!$B$1:$E$1,0))*$B44,IFERROR(VLOOKUP(BO43,_T1,2,0)*IF(VLOOKUP(BO43,_T1,3,0),$B44,1),IF(AND(BO43="23:59"*1,BP43="07:59"*1),"08:00"*$B44,IF(AND(BO43="20:00"*1,BP43="05:00"*1),"09:00"*$B44,IF(AND(BO43="21:00"*1,BP43="07:00"*1),"10:00"*$B44,IF(AND(BO43="21:00"*1,BP43="08:00"*1),"11:00"*$B44,IF((BP43*24)-(BO43*24)&gt;6,((((BP43*24)-(BO43*24))-0.25)/24),(BP43-BO43)))))))))</f>
        <v/>
      </c>
      <c r="BP44" s="511"/>
      <c r="BQ44" s="510" t="str">
        <f>IF(AND(BQ43="",BR43=""),"",IFERROR(MATCH("*"&amp;BQ43&amp;"*",Paramètres!$A$2,0)*INDEX(Paramètres!$B$2:$E$2,MATCH(#REF!,Paramètres!$B$1:$E$1,0))*$B44,IFERROR(VLOOKUP(BQ43,_T1,2,0)*IF(VLOOKUP(BQ43,_T1,3,0),$B44,1),IF(AND(BQ43="23:59"*1,BR43="07:59"*1),"08:00"*$B44,IF(AND(BQ43="20:00"*1,BR43="05:00"*1),"09:00"*$B44,IF(AND(BQ43="21:00"*1,BR43="07:00"*1),"10:00"*$B44,IF(AND(BQ43="21:00"*1,BR43="08:00"*1),"11:00"*$B44,IF((BR43*24)-(BQ43*24)&gt;6,((((BR43*24)-(BQ43*24))-0.25)/24),(BR43-BQ43)))))))))</f>
        <v/>
      </c>
      <c r="BR44" s="511"/>
      <c r="BS44" s="510" t="str">
        <f>IF(AND(BS43="",BT43=""),"",IFERROR(MATCH("*"&amp;BS43&amp;"*",Paramètres!$A$2,0)*INDEX(Paramètres!$B$2:$E$2,MATCH(#REF!,Paramètres!$B$1:$E$1,0))*$B44,IFERROR(VLOOKUP(BS43,_T1,2,0)*IF(VLOOKUP(BS43,_T1,3,0),$B44,1),IF(AND(BS43="23:59"*1,BT43="07:59"*1),"08:00"*$B44,IF(AND(BS43="20:00"*1,BT43="05:00"*1),"09:00"*$B44,IF(AND(BS43="21:00"*1,BT43="07:00"*1),"10:00"*$B44,IF(AND(BS43="21:00"*1,BT43="08:00"*1),"11:00"*$B44,IF((BT43*24)-(BS43*24)&gt;6,((((BT43*24)-(BS43*24))-0.25)/24),(BT43-BS43)))))))))</f>
        <v/>
      </c>
      <c r="BT44" s="511"/>
      <c r="BU44" s="510" t="str">
        <f>IF(AND(BU43="",BV43=""),"",IFERROR(MATCH("*"&amp;BU43&amp;"*",Paramètres!$A$2,0)*INDEX(Paramètres!$B$2:$E$2,MATCH(#REF!,Paramètres!$B$1:$E$1,0))*$B44,IFERROR(VLOOKUP(BU43,_T1,2,0)*IF(VLOOKUP(BU43,_T1,3,0),$B44,1),IF(AND(BU43="23:59"*1,BV43="07:59"*1),"08:00"*$B44,IF(AND(BU43="20:00"*1,BV43="05:00"*1),"09:00"*$B44,IF(AND(BU43="21:00"*1,BV43="07:00"*1),"10:00"*$B44,IF(AND(BU43="21:00"*1,BV43="08:00"*1),"11:00"*$B44,IF((BV43*24)-(BU43*24)&gt;6,((((BV43*24)-(BU43*24))-0.25)/24),(BV43-BU43)))))))))</f>
        <v/>
      </c>
      <c r="BV44" s="511"/>
      <c r="BW44" s="510" t="str">
        <f>IF(AND(BW43="",BX43=""),"",IFERROR(MATCH("*"&amp;BW43&amp;"*",Paramètres!$A$2,0)*INDEX(Paramètres!$B$2:$E$2,MATCH(#REF!,Paramètres!$B$1:$E$1,0))*$B44,IFERROR(VLOOKUP(BW43,_T1,2,0)*IF(VLOOKUP(BW43,_T1,3,0),$B44,1),IF(AND(BW43="23:59"*1,BX43="07:59"*1),"08:00"*$B44,IF(AND(BW43="20:00"*1,BX43="05:00"*1),"09:00"*$B44,IF(AND(BW43="21:00"*1,BX43="07:00"*1),"10:00"*$B44,IF(AND(BW43="21:00"*1,BX43="08:00"*1),"11:00"*$B44,IF((BX43*24)-(BW43*24)&gt;6,((((BX43*24)-(BW43*24))-0.25)/24),(BX43-BW43)))))))))</f>
        <v/>
      </c>
      <c r="BX44" s="511"/>
      <c r="BY44" s="440"/>
      <c r="BZ44" s="510" t="str">
        <f>IF(AND(BZ43="",CA43=""),"",IFERROR(MATCH("*"&amp;BZ43&amp;"*",Paramètres!$A$2,0)*INDEX(Paramètres!$B$2:$E$2,MATCH(#REF!,Paramètres!$B$1:$E$1,0))*$B44,IFERROR(VLOOKUP(BZ43,_T1,2,0)*IF(VLOOKUP(BZ43,_T1,3,0),$B44,1),IF(AND(BZ43="23:59"*1,CA43="07:59"*1),"08:00"*$B44,IF(AND(BZ43="20:00"*1,CA43="05:00"*1),"09:00"*$B44,IF(AND(BZ43="21:00"*1,CA43="07:00"*1),"10:00"*$B44,IF(AND(BZ43="21:00"*1,CA43="08:00"*1),"11:00"*$B44,IF((CA43*24)-(BZ43*24)&gt;6,((((CA43*24)-(BZ43*24))-0.25)/24),(CA43-BZ43)))))))))</f>
        <v/>
      </c>
      <c r="CA44" s="511"/>
      <c r="CB44" s="510" t="str">
        <f>IF(AND(CB43="",CC43=""),"",IFERROR(MATCH("*"&amp;CB43&amp;"*",Paramètres!$A$2,0)*INDEX(Paramètres!$B$2:$E$2,MATCH(#REF!,Paramètres!$B$1:$E$1,0))*$B44,IFERROR(VLOOKUP(CB43,_T1,2,0)*IF(VLOOKUP(CB43,_T1,3,0),$B44,1),IF(AND(CB43="23:59"*1,CC43="07:59"*1),"08:00"*$B44,IF(AND(CB43="20:00"*1,CC43="05:00"*1),"09:00"*$B44,IF(AND(CB43="21:00"*1,CC43="07:00"*1),"10:00"*$B44,IF(AND(CB43="21:00"*1,CC43="08:00"*1),"11:00"*$B44,IF((CC43*24)-(CB43*24)&gt;6,((((CC43*24)-(CB43*24))-0.25)/24),(CC43-CB43)))))))))</f>
        <v/>
      </c>
      <c r="CC44" s="511"/>
      <c r="CD44" s="510" t="str">
        <f>IF(AND(CD43="",CE43=""),"",IFERROR(MATCH("*"&amp;CD43&amp;"*",Paramètres!$A$2,0)*INDEX(Paramètres!$B$2:$E$2,MATCH(#REF!,Paramètres!$B$1:$E$1,0))*$B44,IFERROR(VLOOKUP(CD43,_T1,2,0)*IF(VLOOKUP(CD43,_T1,3,0),$B44,1),IF(AND(CD43="23:59"*1,CE43="07:59"*1),"08:00"*$B44,IF(AND(CD43="20:00"*1,CE43="05:00"*1),"09:00"*$B44,IF(AND(CD43="21:00"*1,CE43="07:00"*1),"10:00"*$B44,IF(AND(CD43="21:00"*1,CE43="08:00"*1),"11:00"*$B44,IF((CE43*24)-(CD43*24)&gt;6,((((CE43*24)-(CD43*24))-0.25)/24),(CE43-CD43)))))))))</f>
        <v/>
      </c>
      <c r="CE44" s="511"/>
      <c r="CF44" s="510" t="str">
        <f>IF(AND(CF43="",CG43=""),"",IFERROR(MATCH("*"&amp;CF43&amp;"*",Paramètres!$A$2,0)*INDEX(Paramètres!$B$2:$E$2,MATCH(#REF!,Paramètres!$B$1:$E$1,0))*$B44,IFERROR(VLOOKUP(CF43,_T1,2,0)*IF(VLOOKUP(CF43,_T1,3,0),$B44,1),IF(AND(CF43="23:59"*1,CG43="07:59"*1),"08:00"*$B44,IF(AND(CF43="20:00"*1,CG43="05:00"*1),"09:00"*$B44,IF(AND(CF43="21:00"*1,CG43="07:00"*1),"10:00"*$B44,IF(AND(CF43="21:00"*1,CG43="08:00"*1),"11:00"*$B44,IF((CG43*24)-(CF43*24)&gt;6,((((CG43*24)-(CF43*24))-0.25)/24),(CG43-CF43)))))))))</f>
        <v/>
      </c>
      <c r="CG44" s="511"/>
      <c r="CH44" s="510" t="str">
        <f>IF(AND(CH43="",CI43=""),"",IFERROR(MATCH("*"&amp;CH43&amp;"*",Paramètres!$A$2,0)*INDEX(Paramètres!$B$2:$E$2,MATCH(#REF!,Paramètres!$B$1:$E$1,0))*$B44,IFERROR(VLOOKUP(CH43,_T1,2,0)*IF(VLOOKUP(CH43,_T1,3,0),$B44,1),IF(AND(CH43="23:59"*1,CI43="07:59"*1),"08:00"*$B44,IF(AND(CH43="20:00"*1,CI43="05:00"*1),"09:00"*$B44,IF(AND(CH43="21:00"*1,CI43="07:00"*1),"10:00"*$B44,IF(AND(CH43="21:00"*1,CI43="08:00"*1),"11:00"*$B44,IF((CI43*24)-(CH43*24)&gt;6,((((CI43*24)-(CH43*24))-0.25)/24),(CI43-CH43)))))))))</f>
        <v/>
      </c>
      <c r="CI44" s="511"/>
      <c r="CJ44" s="510" t="str">
        <f>IF(AND(CJ43="",CK43=""),"",IFERROR(MATCH("*"&amp;CJ43&amp;"*",Paramètres!$A$2,0)*INDEX(Paramètres!$B$2:$E$2,MATCH(#REF!,Paramètres!$B$1:$E$1,0))*$B44,IFERROR(VLOOKUP(CJ43,_T1,2,0)*IF(VLOOKUP(CJ43,_T1,3,0),$B44,1),IF(AND(CJ43="23:59"*1,CK43="07:59"*1),"08:00"*$B44,IF(AND(CJ43="20:00"*1,CK43="05:00"*1),"09:00"*$B44,IF(AND(CJ43="21:00"*1,CK43="07:00"*1),"10:00"*$B44,IF(AND(CJ43="21:00"*1,CK43="08:00"*1),"11:00"*$B44,IF((CK43*24)-(CJ43*24)&gt;6,((((CK43*24)-(CJ43*24))-0.25)/24),(CK43-CJ43)))))))))</f>
        <v/>
      </c>
      <c r="CK44" s="511"/>
      <c r="CL44" s="510" t="str">
        <f>IF(AND(CL43="",CM43=""),"",IFERROR(MATCH("*"&amp;CL43&amp;"*",Paramètres!$A$2,0)*INDEX(Paramètres!$B$2:$E$2,MATCH(#REF!,Paramètres!$B$1:$E$1,0))*$B44,IFERROR(VLOOKUP(CL43,_T1,2,0)*IF(VLOOKUP(CL43,_T1,3,0),$B44,1),IF(AND(CL43="23:59"*1,CM43="07:59"*1),"08:00"*$B44,IF(AND(CL43="20:00"*1,CM43="05:00"*1),"09:00"*$B44,IF(AND(CL43="21:00"*1,CM43="07:00"*1),"10:00"*$B44,IF(AND(CL43="21:00"*1,CM43="08:00"*1),"11:00"*$B44,IF((CM43*24)-(CL43*24)&gt;6,((((CM43*24)-(CL43*24))-0.25)/24),(CM43-CL43)))))))))</f>
        <v/>
      </c>
      <c r="CM44" s="511"/>
      <c r="CN44" s="440"/>
      <c r="CO44" s="436"/>
      <c r="CP44" s="437"/>
      <c r="CQ44" s="156"/>
      <c r="CR44" s="454"/>
      <c r="CS44"/>
      <c r="CT44"/>
    </row>
    <row r="45" spans="1:98" s="285" customFormat="1" ht="30" customHeight="1">
      <c r="A45" s="313"/>
      <c r="B45" s="291"/>
      <c r="C45" s="337"/>
      <c r="D45" s="338"/>
      <c r="E45" s="282"/>
      <c r="F45" s="283"/>
      <c r="G45" s="337"/>
      <c r="H45" s="338"/>
      <c r="I45" s="282"/>
      <c r="J45" s="283"/>
      <c r="K45" s="337"/>
      <c r="L45" s="338"/>
      <c r="M45" s="352"/>
      <c r="N45" s="353"/>
      <c r="O45" s="352"/>
      <c r="P45" s="354"/>
      <c r="Q45" s="443">
        <f>SUM(C46:P46)</f>
        <v>0</v>
      </c>
      <c r="R45" s="337"/>
      <c r="S45" s="338"/>
      <c r="T45" s="282"/>
      <c r="U45" s="283"/>
      <c r="V45" s="337"/>
      <c r="W45" s="338"/>
      <c r="X45" s="282"/>
      <c r="Y45" s="283"/>
      <c r="Z45" s="337"/>
      <c r="AA45" s="338"/>
      <c r="AB45" s="352"/>
      <c r="AC45" s="353"/>
      <c r="AD45" s="352"/>
      <c r="AE45" s="354"/>
      <c r="AF45" s="443">
        <f>SUM(R46:AE46)</f>
        <v>0</v>
      </c>
      <c r="AG45" s="337"/>
      <c r="AH45" s="338"/>
      <c r="AI45" s="282"/>
      <c r="AJ45" s="283"/>
      <c r="AK45" s="337"/>
      <c r="AL45" s="338"/>
      <c r="AM45" s="282"/>
      <c r="AN45" s="283"/>
      <c r="AO45" s="337"/>
      <c r="AP45" s="338"/>
      <c r="AQ45" s="352"/>
      <c r="AR45" s="353"/>
      <c r="AS45" s="352"/>
      <c r="AT45" s="354"/>
      <c r="AU45" s="443">
        <f>SUM(AG46:AT46)</f>
        <v>0</v>
      </c>
      <c r="AV45" s="337"/>
      <c r="AW45" s="338"/>
      <c r="AX45" s="282"/>
      <c r="AY45" s="283"/>
      <c r="AZ45" s="337"/>
      <c r="BA45" s="338"/>
      <c r="BB45" s="282"/>
      <c r="BC45" s="283"/>
      <c r="BD45" s="337"/>
      <c r="BE45" s="338"/>
      <c r="BF45" s="352"/>
      <c r="BG45" s="353"/>
      <c r="BH45" s="352"/>
      <c r="BI45" s="354"/>
      <c r="BJ45" s="438">
        <f t="shared" ref="BJ45" si="30">SUM(AV46:BI46)</f>
        <v>0</v>
      </c>
      <c r="BK45" s="337"/>
      <c r="BL45" s="338"/>
      <c r="BM45" s="282"/>
      <c r="BN45" s="283"/>
      <c r="BO45" s="337"/>
      <c r="BP45" s="338"/>
      <c r="BQ45" s="282"/>
      <c r="BR45" s="283"/>
      <c r="BS45" s="337"/>
      <c r="BT45" s="338"/>
      <c r="BU45" s="352"/>
      <c r="BV45" s="353"/>
      <c r="BW45" s="352"/>
      <c r="BX45" s="354"/>
      <c r="BY45" s="438">
        <f t="shared" ref="BY45" si="31">SUM(BK46:BX46)</f>
        <v>0</v>
      </c>
      <c r="BZ45" s="337"/>
      <c r="CA45" s="338"/>
      <c r="CB45" s="282"/>
      <c r="CC45" s="283"/>
      <c r="CD45" s="337"/>
      <c r="CE45" s="338"/>
      <c r="CF45" s="282"/>
      <c r="CG45" s="283"/>
      <c r="CH45" s="337"/>
      <c r="CI45" s="338"/>
      <c r="CJ45" s="352"/>
      <c r="CK45" s="353"/>
      <c r="CL45" s="352"/>
      <c r="CM45" s="354"/>
      <c r="CN45" s="438">
        <f t="shared" ref="CN45" si="32">SUM(BZ46:CM46)</f>
        <v>0</v>
      </c>
      <c r="CO45" s="432">
        <f>SUM(Q45,AF46,AU46,BY46,CN46,BJ46)</f>
        <v>0</v>
      </c>
      <c r="CP45" s="433"/>
      <c r="CQ45" s="284"/>
      <c r="CR45" s="453">
        <f>$CO$2-CO45</f>
        <v>6.9666666666666659</v>
      </c>
    </row>
    <row r="46" spans="1:98" ht="20" customHeight="1">
      <c r="A46" s="249"/>
      <c r="B46" s="292"/>
      <c r="C46" s="510" t="str">
        <f>IF(AND(C45="",D45=""),"",IFERROR(MATCH("*"&amp;C45&amp;"*",Paramètres!$A$2,0)*INDEX(Paramètres!$B$2:$E$2,MATCH(#REF!,Paramètres!$B$1:$E$1,0))*$B46,IFERROR(VLOOKUP(C45,_T1,2,0)*IF(VLOOKUP(C45,_T1,3,0),$B46,1),IF(AND(C45="23:59"*1,D45="07:59"*1),"08:00"*$B46,IF(AND(C45="20:00"*1,D45="05:00"*1),"09:00"*$B46,IF(AND(C45="21:00"*1,D45="07:00"*1),"10:00"*$B46,IF(AND(C45="21:00"*1,D45="08:00"*1),"11:00"*$B46,IF((D45*24)-(C45*24)&gt;6,((((D45*24)-(C45*24))-0.25)/24),(D45-C45)))))))))</f>
        <v/>
      </c>
      <c r="D46" s="511"/>
      <c r="E46" s="510" t="str">
        <f>IF(AND(E45="",F45=""),"",IFERROR(MATCH("*"&amp;E45&amp;"*",Paramètres!$A$2,0)*INDEX(Paramètres!$B$2:$E$2,MATCH(#REF!,Paramètres!$B$1:$E$1,0))*$B46,IFERROR(VLOOKUP(E45,_T1,2,0)*IF(VLOOKUP(E45,_T1,3,0),$B46,1),IF(AND(E45="23:59"*1,F45="07:59"*1),"08:00"*$B46,IF(AND(E45="20:00"*1,F45="05:00"*1),"09:00"*$B46,IF(AND(E45="21:00"*1,F45="07:00"*1),"10:00"*$B46,IF(AND(E45="21:00"*1,F45="08:00"*1),"11:00"*$B46,IF((F45*24)-(E45*24)&gt;6,((((F45*24)-(E45*24))-0.25)/24),(F45-E45)))))))))</f>
        <v/>
      </c>
      <c r="F46" s="511"/>
      <c r="G46" s="510" t="str">
        <f>IF(AND(G45="",H45=""),"",IFERROR(MATCH("*"&amp;G45&amp;"*",Paramètres!$A$2,0)*INDEX(Paramètres!$B$2:$E$2,MATCH(#REF!,Paramètres!$B$1:$E$1,0))*$B46,IFERROR(VLOOKUP(G45,_T1,2,0)*IF(VLOOKUP(G45,_T1,3,0),$B46,1),IF(AND(G45="23:59"*1,H45="07:59"*1),"08:00"*$B46,IF(AND(G45="20:00"*1,H45="05:00"*1),"09:00"*$B46,IF(AND(G45="21:00"*1,H45="07:00"*1),"10:00"*$B46,IF(AND(G45="21:00"*1,H45="08:00"*1),"11:00"*$B46,IF((H45*24)-(G45*24)&gt;6,((((H45*24)-(G45*24))-0.25)/24),(H45-G45)))))))))</f>
        <v/>
      </c>
      <c r="H46" s="511"/>
      <c r="I46" s="510" t="str">
        <f>IF(AND(I45="",J45=""),"",IFERROR(MATCH("*"&amp;I45&amp;"*",Paramètres!$A$2,0)*INDEX(Paramètres!$B$2:$E$2,MATCH(#REF!,Paramètres!$B$1:$E$1,0))*$B46,IFERROR(VLOOKUP(I45,_T1,2,0)*IF(VLOOKUP(I45,_T1,3,0),$B46,1),IF(AND(I45="23:59"*1,J45="07:59"*1),"08:00"*$B46,IF(AND(I45="20:00"*1,J45="05:00"*1),"09:00"*$B46,IF(AND(I45="21:00"*1,J45="07:00"*1),"10:00"*$B46,IF(AND(I45="21:00"*1,J45="08:00"*1),"11:00"*$B46,IF((J45*24)-(I45*24)&gt;6,((((J45*24)-(I45*24))-0.25)/24),(J45-I45)))))))))</f>
        <v/>
      </c>
      <c r="J46" s="511"/>
      <c r="K46" s="510" t="str">
        <f>IF(AND(K45="",L45=""),"",IFERROR(MATCH("*"&amp;K45&amp;"*",Paramètres!$A$2,0)*INDEX(Paramètres!$B$2:$E$2,MATCH(#REF!,Paramètres!$B$1:$E$1,0))*$B46,IFERROR(VLOOKUP(K45,_T1,2,0)*IF(VLOOKUP(K45,_T1,3,0),$B46,1),IF(AND(K45="23:59"*1,L45="07:59"*1),"08:00"*$B46,IF(AND(K45="20:00"*1,L45="05:00"*1),"09:00"*$B46,IF(AND(K45="21:00"*1,L45="07:00"*1),"10:00"*$B46,IF(AND(K45="21:00"*1,L45="08:00"*1),"11:00"*$B46,IF((L45*24)-(K45*24)&gt;6,((((L45*24)-(K45*24))-0.25)/24),(L45-K45)))))))))</f>
        <v/>
      </c>
      <c r="L46" s="511"/>
      <c r="M46" s="510" t="str">
        <f>IF(AND(M45="",N45=""),"",IFERROR(MATCH("*"&amp;M45&amp;"*",Paramètres!$A$2,0)*INDEX(Paramètres!$B$2:$E$2,MATCH(#REF!,Paramètres!$B$1:$E$1,0))*$B46,IFERROR(VLOOKUP(M45,_T1,2,0)*IF(VLOOKUP(M45,_T1,3,0),$B46,1),IF(AND(M45="23:59"*1,N45="07:59"*1),"08:00"*$B46,IF(AND(M45="20:00"*1,N45="05:00"*1),"09:00"*$B46,IF(AND(M45="21:00"*1,N45="07:00"*1),"10:00"*$B46,IF(AND(M45="21:00"*1,N45="08:00"*1),"11:00"*$B46,IF((N45*24)-(M45*24)&gt;6,((((N45*24)-(M45*24))-0.25)/24),(N45-M45)))))))))</f>
        <v/>
      </c>
      <c r="N46" s="511"/>
      <c r="O46" s="510" t="str">
        <f>IF(AND(O45="",P45=""),"",IFERROR(MATCH("*"&amp;O45&amp;"*",Paramètres!$A$2,0)*INDEX(Paramètres!$B$2:$E$2,MATCH(#REF!,Paramètres!$B$1:$E$1,0))*$B46,IFERROR(VLOOKUP(O45,_T1,2,0)*IF(VLOOKUP(O45,_T1,3,0),$B46,1),IF(AND(O45="23:59"*1,P45="07:59"*1),"08:00"*$B46,IF(AND(O45="20:00"*1,P45="05:00"*1),"09:00"*$B46,IF(AND(O45="21:00"*1,P45="07:00"*1),"10:00"*$B46,IF(AND(O45="21:00"*1,P45="08:00"*1),"11:00"*$B46,IF((P45*24)-(O45*24)&gt;6,((((P45*24)-(O45*24))-0.25)/24),(P45-O45)))))))))</f>
        <v/>
      </c>
      <c r="P46" s="511"/>
      <c r="Q46" s="444"/>
      <c r="R46" s="510" t="str">
        <f>IF(AND(R45="",S45=""),"",IFERROR(MATCH("*"&amp;R45&amp;"*",Paramètres!$A$2,0)*INDEX(Paramètres!$B$2:$E$2,MATCH(#REF!,Paramètres!$B$1:$E$1,0))*$B46,IFERROR(VLOOKUP(R45,_T1,2,0)*IF(VLOOKUP(R45,_T1,3,0),$B46,1),IF(AND(R45="23:59"*1,S45="07:59"*1),"08:00"*$B46,IF(AND(R45="20:00"*1,S45="05:00"*1),"09:00"*$B46,IF(AND(R45="21:00"*1,S45="07:00"*1),"10:00"*$B46,IF(AND(R45="21:00"*1,S45="08:00"*1),"11:00"*$B46,IF((S45*24)-(R45*24)&gt;6,((((S45*24)-(R45*24))-0.25)/24),(S45-R45)))))))))</f>
        <v/>
      </c>
      <c r="S46" s="511"/>
      <c r="T46" s="510" t="str">
        <f>IF(AND(T45="",U45=""),"",IFERROR(MATCH("*"&amp;T45&amp;"*",Paramètres!$A$2,0)*INDEX(Paramètres!$B$2:$E$2,MATCH(#REF!,Paramètres!$B$1:$E$1,0))*$B46,IFERROR(VLOOKUP(T45,_T1,2,0)*IF(VLOOKUP(T45,_T1,3,0),$B46,1),IF(AND(T45="23:59"*1,U45="07:59"*1),"08:00"*$B46,IF(AND(T45="20:00"*1,U45="05:00"*1),"09:00"*$B46,IF(AND(T45="21:00"*1,U45="07:00"*1),"10:00"*$B46,IF(AND(T45="21:00"*1,U45="08:00"*1),"11:00"*$B46,IF((U45*24)-(T45*24)&gt;6,((((U45*24)-(T45*24))-0.25)/24),(U45-T45)))))))))</f>
        <v/>
      </c>
      <c r="U46" s="511"/>
      <c r="V46" s="510" t="str">
        <f>IF(AND(V45="",W45=""),"",IFERROR(MATCH("*"&amp;V45&amp;"*",Paramètres!$A$2,0)*INDEX(Paramètres!$B$2:$E$2,MATCH(#REF!,Paramètres!$B$1:$E$1,0))*$B46,IFERROR(VLOOKUP(V45,_T1,2,0)*IF(VLOOKUP(V45,_T1,3,0),$B46,1),IF(AND(V45="23:59"*1,W45="07:59"*1),"08:00"*$B46,IF(AND(V45="20:00"*1,W45="05:00"*1),"09:00"*$B46,IF(AND(V45="21:00"*1,W45="07:00"*1),"10:00"*$B46,IF(AND(V45="21:00"*1,W45="08:00"*1),"11:00"*$B46,IF((W45*24)-(V45*24)&gt;6,((((W45*24)-(V45*24))-0.25)/24),(W45-V45)))))))))</f>
        <v/>
      </c>
      <c r="W46" s="511"/>
      <c r="X46" s="510" t="str">
        <f>IF(AND(X45="",Y45=""),"",IFERROR(MATCH("*"&amp;X45&amp;"*",Paramètres!$A$2,0)*INDEX(Paramètres!$B$2:$E$2,MATCH(#REF!,Paramètres!$B$1:$E$1,0))*$B46,IFERROR(VLOOKUP(X45,_T1,2,0)*IF(VLOOKUP(X45,_T1,3,0),$B46,1),IF(AND(X45="23:59"*1,Y45="07:59"*1),"08:00"*$B46,IF(AND(X45="20:00"*1,Y45="05:00"*1),"09:00"*$B46,IF(AND(X45="21:00"*1,Y45="07:00"*1),"10:00"*$B46,IF(AND(X45="21:00"*1,Y45="08:00"*1),"11:00"*$B46,IF((Y45*24)-(X45*24)&gt;6,((((Y45*24)-(X45*24))-0.25)/24),(Y45-X45)))))))))</f>
        <v/>
      </c>
      <c r="Y46" s="511"/>
      <c r="Z46" s="510" t="str">
        <f>IF(AND(Z45="",AA45=""),"",IFERROR(MATCH("*"&amp;Z45&amp;"*",Paramètres!$A$2,0)*INDEX(Paramètres!$B$2:$E$2,MATCH(#REF!,Paramètres!$B$1:$E$1,0))*$B46,IFERROR(VLOOKUP(Z45,_T1,2,0)*IF(VLOOKUP(Z45,_T1,3,0),$B46,1),IF(AND(Z45="23:59"*1,AA45="07:59"*1),"08:00"*$B46,IF(AND(Z45="20:00"*1,AA45="05:00"*1),"09:00"*$B46,IF(AND(Z45="21:00"*1,AA45="07:00"*1),"10:00"*$B46,IF(AND(Z45="21:00"*1,AA45="08:00"*1),"11:00"*$B46,IF((AA45*24)-(Z45*24)&gt;6,((((AA45*24)-(Z45*24))-0.25)/24),(AA45-Z45)))))))))</f>
        <v/>
      </c>
      <c r="AA46" s="511"/>
      <c r="AB46" s="510" t="str">
        <f>IF(AND(AB45="",AC45=""),"",IFERROR(MATCH("*"&amp;AB45&amp;"*",Paramètres!$A$2,0)*INDEX(Paramètres!$B$2:$E$2,MATCH(#REF!,Paramètres!$B$1:$E$1,0))*$B46,IFERROR(VLOOKUP(AB45,_T1,2,0)*IF(VLOOKUP(AB45,_T1,3,0),$B46,1),IF(AND(AB45="23:59"*1,AC45="07:59"*1),"08:00"*$B46,IF(AND(AB45="20:00"*1,AC45="05:00"*1),"09:00"*$B46,IF(AND(AB45="21:00"*1,AC45="07:00"*1),"10:00"*$B46,IF(AND(AB45="21:00"*1,AC45="08:00"*1),"11:00"*$B46,IF((AC45*24)-(AB45*24)&gt;6,((((AC45*24)-(AB45*24))-0.25)/24),(AC45-AB45)))))))))</f>
        <v/>
      </c>
      <c r="AC46" s="511"/>
      <c r="AD46" s="510" t="str">
        <f>IF(AND(AD45="",AE45=""),"",IFERROR(MATCH("*"&amp;AD45&amp;"*",Paramètres!$A$2,0)*INDEX(Paramètres!$B$2:$E$2,MATCH(#REF!,Paramètres!$B$1:$E$1,0))*$B46,IFERROR(VLOOKUP(AD45,_T1,2,0)*IF(VLOOKUP(AD45,_T1,3,0),$B46,1),IF(AND(AD45="23:59"*1,AE45="07:59"*1),"08:00"*$B46,IF(AND(AD45="20:00"*1,AE45="05:00"*1),"09:00"*$B46,IF(AND(AD45="21:00"*1,AE45="07:00"*1),"10:00"*$B46,IF(AND(AD45="21:00"*1,AE45="08:00"*1),"11:00"*$B46,IF((AE45*24)-(AD45*24)&gt;6,((((AE45*24)-(AD45*24))-0.25)/24),(AE45-AD45)))))))))</f>
        <v/>
      </c>
      <c r="AE46" s="511"/>
      <c r="AF46" s="444"/>
      <c r="AG46" s="510" t="str">
        <f>IF(AND(AG45="",AH45=""),"",IFERROR(MATCH("*"&amp;AG45&amp;"*",Paramètres!$A$2,0)*INDEX(Paramètres!$B$2:$E$2,MATCH(#REF!,Paramètres!$B$1:$E$1,0))*$B46,IFERROR(VLOOKUP(AG45,_T1,2,0)*IF(VLOOKUP(AG45,_T1,3,0),$B46,1),IF(AND(AG45="23:59"*1,AH45="07:59"*1),"08:00"*$B46,IF(AND(AG45="20:00"*1,AH45="05:00"*1),"09:00"*$B46,IF(AND(AG45="21:00"*1,AH45="07:00"*1),"10:00"*$B46,IF(AND(AG45="21:00"*1,AH45="08:00"*1),"11:00"*$B46,IF((AH45*24)-(AG45*24)&gt;6,((((AH45*24)-(AG45*24))-0.25)/24),(AH45-AG45)))))))))</f>
        <v/>
      </c>
      <c r="AH46" s="511"/>
      <c r="AI46" s="510" t="str">
        <f>IF(AND(AI45="",AJ45=""),"",IFERROR(MATCH("*"&amp;AI45&amp;"*",Paramètres!$A$2,0)*INDEX(Paramètres!$B$2:$E$2,MATCH(#REF!,Paramètres!$B$1:$E$1,0))*$B46,IFERROR(VLOOKUP(AI45,_T1,2,0)*IF(VLOOKUP(AI45,_T1,3,0),$B46,1),IF(AND(AI45="23:59"*1,AJ45="07:59"*1),"08:00"*$B46,IF(AND(AI45="20:00"*1,AJ45="05:00"*1),"09:00"*$B46,IF(AND(AI45="21:00"*1,AJ45="07:00"*1),"10:00"*$B46,IF(AND(AI45="21:00"*1,AJ45="08:00"*1),"11:00"*$B46,IF((AJ45*24)-(AI45*24)&gt;6,((((AJ45*24)-(AI45*24))-0.25)/24),(AJ45-AI45)))))))))</f>
        <v/>
      </c>
      <c r="AJ46" s="511"/>
      <c r="AK46" s="510" t="str">
        <f>IF(AND(AK45="",AL45=""),"",IFERROR(MATCH("*"&amp;AK45&amp;"*",Paramètres!$A$2,0)*INDEX(Paramètres!$B$2:$E$2,MATCH(#REF!,Paramètres!$B$1:$E$1,0))*$B46,IFERROR(VLOOKUP(AK45,_T1,2,0)*IF(VLOOKUP(AK45,_T1,3,0),$B46,1),IF(AND(AK45="23:59"*1,AL45="07:59"*1),"08:00"*$B46,IF(AND(AK45="20:00"*1,AL45="05:00"*1),"09:00"*$B46,IF(AND(AK45="21:00"*1,AL45="07:00"*1),"10:00"*$B46,IF(AND(AK45="21:00"*1,AL45="08:00"*1),"11:00"*$B46,IF((AL45*24)-(AK45*24)&gt;6,((((AL45*24)-(AK45*24))-0.25)/24),(AL45-AK45)))))))))</f>
        <v/>
      </c>
      <c r="AL46" s="511"/>
      <c r="AM46" s="510" t="str">
        <f>IF(AND(AM45="",AN45=""),"",IFERROR(MATCH("*"&amp;AM45&amp;"*",Paramètres!$A$2,0)*INDEX(Paramètres!$B$2:$E$2,MATCH(#REF!,Paramètres!$B$1:$E$1,0))*$B46,IFERROR(VLOOKUP(AM45,_T1,2,0)*IF(VLOOKUP(AM45,_T1,3,0),$B46,1),IF(AND(AM45="23:59"*1,AN45="07:59"*1),"08:00"*$B46,IF(AND(AM45="20:00"*1,AN45="05:00"*1),"09:00"*$B46,IF(AND(AM45="21:00"*1,AN45="07:00"*1),"10:00"*$B46,IF(AND(AM45="21:00"*1,AN45="08:00"*1),"11:00"*$B46,IF((AN45*24)-(AM45*24)&gt;6,((((AN45*24)-(AM45*24))-0.25)/24),(AN45-AM45)))))))))</f>
        <v/>
      </c>
      <c r="AN46" s="511"/>
      <c r="AO46" s="510" t="str">
        <f>IF(AND(AO45="",AP45=""),"",IFERROR(MATCH("*"&amp;AO45&amp;"*",Paramètres!$A$2,0)*INDEX(Paramètres!$B$2:$E$2,MATCH(#REF!,Paramètres!$B$1:$E$1,0))*$B46,IFERROR(VLOOKUP(AO45,_T1,2,0)*IF(VLOOKUP(AO45,_T1,3,0),$B46,1),IF(AND(AO45="23:59"*1,AP45="07:59"*1),"08:00"*$B46,IF(AND(AO45="20:00"*1,AP45="05:00"*1),"09:00"*$B46,IF(AND(AO45="21:00"*1,AP45="07:00"*1),"10:00"*$B46,IF(AND(AO45="21:00"*1,AP45="08:00"*1),"11:00"*$B46,IF((AP45*24)-(AO45*24)&gt;6,((((AP45*24)-(AO45*24))-0.25)/24),(AP45-AO45)))))))))</f>
        <v/>
      </c>
      <c r="AP46" s="511"/>
      <c r="AQ46" s="510" t="str">
        <f>IF(AND(AQ45="",AR45=""),"",IFERROR(MATCH("*"&amp;AQ45&amp;"*",Paramètres!$A$2,0)*INDEX(Paramètres!$B$2:$E$2,MATCH(#REF!,Paramètres!$B$1:$E$1,0))*$B46,IFERROR(VLOOKUP(AQ45,_T1,2,0)*IF(VLOOKUP(AQ45,_T1,3,0),$B46,1),IF(AND(AQ45="23:59"*1,AR45="07:59"*1),"08:00"*$B46,IF(AND(AQ45="20:00"*1,AR45="05:00"*1),"09:00"*$B46,IF(AND(AQ45="21:00"*1,AR45="07:00"*1),"10:00"*$B46,IF(AND(AQ45="21:00"*1,AR45="08:00"*1),"11:00"*$B46,IF((AR45*24)-(AQ45*24)&gt;6,((((AR45*24)-(AQ45*24))-0.25)/24),(AR45-AQ45)))))))))</f>
        <v/>
      </c>
      <c r="AR46" s="511"/>
      <c r="AS46" s="510" t="str">
        <f>IF(AND(AS45="",AT45=""),"",IFERROR(MATCH("*"&amp;AS45&amp;"*",Paramètres!$A$2,0)*INDEX(Paramètres!$B$2:$E$2,MATCH(#REF!,Paramètres!$B$1:$E$1,0))*$B46,IFERROR(VLOOKUP(AS45,_T1,2,0)*IF(VLOOKUP(AS45,_T1,3,0),$B46,1),IF(AND(AS45="23:59"*1,AT45="07:59"*1),"08:00"*$B46,IF(AND(AS45="20:00"*1,AT45="05:00"*1),"09:00"*$B46,IF(AND(AS45="21:00"*1,AT45="07:00"*1),"10:00"*$B46,IF(AND(AS45="21:00"*1,AT45="08:00"*1),"11:00"*$B46,IF((AT45*24)-(AS45*24)&gt;6,((((AT45*24)-(AS45*24))-0.25)/24),(AT45-AS45)))))))))</f>
        <v/>
      </c>
      <c r="AT46" s="511"/>
      <c r="AU46" s="444"/>
      <c r="AV46" s="510" t="str">
        <f>IF(AND(AV45="",AW45=""),"",IFERROR(MATCH("*"&amp;AV45&amp;"*",Paramètres!$A$2,0)*INDEX(Paramètres!$B$2:$E$2,MATCH(#REF!,Paramètres!$B$1:$E$1,0))*$B46,IFERROR(VLOOKUP(AV45,_T1,2,0)*IF(VLOOKUP(AV45,_T1,3,0),$B46,1),IF(AND(AV45="23:59"*1,AW45="07:59"*1),"08:00"*$B46,IF(AND(AV45="20:00"*1,AW45="05:00"*1),"09:00"*$B46,IF(AND(AV45="21:00"*1,AW45="07:00"*1),"10:00"*$B46,IF(AND(AV45="21:00"*1,AW45="08:00"*1),"11:00"*$B46,IF((AW45*24)-(AV45*24)&gt;6,((((AW45*24)-(AV45*24))-0.25)/24),(AW45-AV45)))))))))</f>
        <v/>
      </c>
      <c r="AW46" s="511"/>
      <c r="AX46" s="510" t="str">
        <f>IF(AND(AX45="",AY45=""),"",IFERROR(MATCH("*"&amp;AX45&amp;"*",Paramètres!$A$2,0)*INDEX(Paramètres!$B$2:$E$2,MATCH(#REF!,Paramètres!$B$1:$E$1,0))*$B46,IFERROR(VLOOKUP(AX45,_T1,2,0)*IF(VLOOKUP(AX45,_T1,3,0),$B46,1),IF(AND(AX45="23:59"*1,AY45="07:59"*1),"08:00"*$B46,IF(AND(AX45="20:00"*1,AY45="05:00"*1),"09:00"*$B46,IF(AND(AX45="21:00"*1,AY45="07:00"*1),"10:00"*$B46,IF(AND(AX45="21:00"*1,AY45="08:00"*1),"11:00"*$B46,IF((AY45*24)-(AX45*24)&gt;6,((((AY45*24)-(AX45*24))-0.25)/24),(AY45-AX45)))))))))</f>
        <v/>
      </c>
      <c r="AY46" s="511"/>
      <c r="AZ46" s="510" t="str">
        <f>IF(AND(AZ45="",BA45=""),"",IFERROR(MATCH("*"&amp;AZ45&amp;"*",Paramètres!$A$2,0)*INDEX(Paramètres!$B$2:$E$2,MATCH(#REF!,Paramètres!$B$1:$E$1,0))*$B46,IFERROR(VLOOKUP(AZ45,_T1,2,0)*IF(VLOOKUP(AZ45,_T1,3,0),$B46,1),IF(AND(AZ45="23:59"*1,BA45="07:59"*1),"08:00"*$B46,IF(AND(AZ45="20:00"*1,BA45="05:00"*1),"09:00"*$B46,IF(AND(AZ45="21:00"*1,BA45="07:00"*1),"10:00"*$B46,IF(AND(AZ45="21:00"*1,BA45="08:00"*1),"11:00"*$B46,IF((BA45*24)-(AZ45*24)&gt;6,((((BA45*24)-(AZ45*24))-0.25)/24),(BA45-AZ45)))))))))</f>
        <v/>
      </c>
      <c r="BA46" s="511"/>
      <c r="BB46" s="510" t="str">
        <f>IF(AND(BB45="",BC45=""),"",IFERROR(MATCH("*"&amp;BB45&amp;"*",Paramètres!$A$2,0)*INDEX(Paramètres!$B$2:$E$2,MATCH(#REF!,Paramètres!$B$1:$E$1,0))*$B46,IFERROR(VLOOKUP(BB45,_T1,2,0)*IF(VLOOKUP(BB45,_T1,3,0),$B46,1),IF(AND(BB45="23:59"*1,BC45="07:59"*1),"08:00"*$B46,IF(AND(BB45="20:00"*1,BC45="05:00"*1),"09:00"*$B46,IF(AND(BB45="21:00"*1,BC45="07:00"*1),"10:00"*$B46,IF(AND(BB45="21:00"*1,BC45="08:00"*1),"11:00"*$B46,IF((BC45*24)-(BB45*24)&gt;6,((((BC45*24)-(BB45*24))-0.25)/24),(BC45-BB45)))))))))</f>
        <v/>
      </c>
      <c r="BC46" s="511"/>
      <c r="BD46" s="510" t="str">
        <f>IF(AND(BD45="",BE45=""),"",IFERROR(MATCH("*"&amp;BD45&amp;"*",Paramètres!$A$2,0)*INDEX(Paramètres!$B$2:$E$2,MATCH(#REF!,Paramètres!$B$1:$E$1,0))*$B46,IFERROR(VLOOKUP(BD45,_T1,2,0)*IF(VLOOKUP(BD45,_T1,3,0),$B46,1),IF(AND(BD45="23:59"*1,BE45="07:59"*1),"08:00"*$B46,IF(AND(BD45="20:00"*1,BE45="05:00"*1),"09:00"*$B46,IF(AND(BD45="21:00"*1,BE45="07:00"*1),"10:00"*$B46,IF(AND(BD45="21:00"*1,BE45="08:00"*1),"11:00"*$B46,IF((BE45*24)-(BD45*24)&gt;6,((((BE45*24)-(BD45*24))-0.25)/24),(BE45-BD45)))))))))</f>
        <v/>
      </c>
      <c r="BE46" s="511"/>
      <c r="BF46" s="510" t="str">
        <f>IF(AND(BF45="",BG45=""),"",IFERROR(MATCH("*"&amp;BF45&amp;"*",Paramètres!$A$2,0)*INDEX(Paramètres!$B$2:$E$2,MATCH(#REF!,Paramètres!$B$1:$E$1,0))*$B46,IFERROR(VLOOKUP(BF45,_T1,2,0)*IF(VLOOKUP(BF45,_T1,3,0),$B46,1),IF(AND(BF45="23:59"*1,BG45="07:59"*1),"08:00"*$B46,IF(AND(BF45="20:00"*1,BG45="05:00"*1),"09:00"*$B46,IF(AND(BF45="21:00"*1,BG45="07:00"*1),"10:00"*$B46,IF(AND(BF45="21:00"*1,BG45="08:00"*1),"11:00"*$B46,IF((BG45*24)-(BF45*24)&gt;6,((((BG45*24)-(BF45*24))-0.25)/24),(BG45-BF45)))))))))</f>
        <v/>
      </c>
      <c r="BG46" s="511"/>
      <c r="BH46" s="510" t="str">
        <f>IF(AND(BH45="",BI45=""),"",IFERROR(MATCH("*"&amp;BH45&amp;"*",Paramètres!$A$2,0)*INDEX(Paramètres!$B$2:$E$2,MATCH(#REF!,Paramètres!$B$1:$E$1,0))*$B46,IFERROR(VLOOKUP(BH45,_T1,2,0)*IF(VLOOKUP(BH45,_T1,3,0),$B46,1),IF(AND(BH45="23:59"*1,BI45="07:59"*1),"08:00"*$B46,IF(AND(BH45="20:00"*1,BI45="05:00"*1),"09:00"*$B46,IF(AND(BH45="21:00"*1,BI45="07:00"*1),"10:00"*$B46,IF(AND(BH45="21:00"*1,BI45="08:00"*1),"11:00"*$B46,IF((BI45*24)-(BH45*24)&gt;6,((((BI45*24)-(BH45*24))-0.25)/24),(BI45-BH45)))))))))</f>
        <v/>
      </c>
      <c r="BI46" s="511"/>
      <c r="BJ46" s="440"/>
      <c r="BK46" s="510" t="str">
        <f>IF(AND(BK45="",BL45=""),"",IFERROR(MATCH("*"&amp;BK45&amp;"*",Paramètres!$A$2,0)*INDEX(Paramètres!$B$2:$E$2,MATCH(#REF!,Paramètres!$B$1:$E$1,0))*$B46,IFERROR(VLOOKUP(BK45,_T1,2,0)*IF(VLOOKUP(BK45,_T1,3,0),$B46,1),IF(AND(BK45="23:59"*1,BL45="07:59"*1),"08:00"*$B46,IF(AND(BK45="20:00"*1,BL45="05:00"*1),"09:00"*$B46,IF(AND(BK45="21:00"*1,BL45="07:00"*1),"10:00"*$B46,IF(AND(BK45="21:00"*1,BL45="08:00"*1),"11:00"*$B46,IF((BL45*24)-(BK45*24)&gt;6,((((BL45*24)-(BK45*24))-0.25)/24),(BL45-BK45)))))))))</f>
        <v/>
      </c>
      <c r="BL46" s="511"/>
      <c r="BM46" s="510" t="str">
        <f>IF(AND(BM45="",BN45=""),"",IFERROR(MATCH("*"&amp;BM45&amp;"*",Paramètres!$A$2,0)*INDEX(Paramètres!$B$2:$E$2,MATCH(#REF!,Paramètres!$B$1:$E$1,0))*$B46,IFERROR(VLOOKUP(BM45,_T1,2,0)*IF(VLOOKUP(BM45,_T1,3,0),$B46,1),IF(AND(BM45="23:59"*1,BN45="07:59"*1),"08:00"*$B46,IF(AND(BM45="20:00"*1,BN45="05:00"*1),"09:00"*$B46,IF(AND(BM45="21:00"*1,BN45="07:00"*1),"10:00"*$B46,IF(AND(BM45="21:00"*1,BN45="08:00"*1),"11:00"*$B46,IF((BN45*24)-(BM45*24)&gt;6,((((BN45*24)-(BM45*24))-0.25)/24),(BN45-BM45)))))))))</f>
        <v/>
      </c>
      <c r="BN46" s="511"/>
      <c r="BO46" s="510" t="str">
        <f>IF(AND(BO45="",BP45=""),"",IFERROR(MATCH("*"&amp;BO45&amp;"*",Paramètres!$A$2,0)*INDEX(Paramètres!$B$2:$E$2,MATCH(#REF!,Paramètres!$B$1:$E$1,0))*$B46,IFERROR(VLOOKUP(BO45,_T1,2,0)*IF(VLOOKUP(BO45,_T1,3,0),$B46,1),IF(AND(BO45="23:59"*1,BP45="07:59"*1),"08:00"*$B46,IF(AND(BO45="20:00"*1,BP45="05:00"*1),"09:00"*$B46,IF(AND(BO45="21:00"*1,BP45="07:00"*1),"10:00"*$B46,IF(AND(BO45="21:00"*1,BP45="08:00"*1),"11:00"*$B46,IF((BP45*24)-(BO45*24)&gt;6,((((BP45*24)-(BO45*24))-0.25)/24),(BP45-BO45)))))))))</f>
        <v/>
      </c>
      <c r="BP46" s="511"/>
      <c r="BQ46" s="510" t="str">
        <f>IF(AND(BQ45="",BR45=""),"",IFERROR(MATCH("*"&amp;BQ45&amp;"*",Paramètres!$A$2,0)*INDEX(Paramètres!$B$2:$E$2,MATCH(#REF!,Paramètres!$B$1:$E$1,0))*$B46,IFERROR(VLOOKUP(BQ45,_T1,2,0)*IF(VLOOKUP(BQ45,_T1,3,0),$B46,1),IF(AND(BQ45="23:59"*1,BR45="07:59"*1),"08:00"*$B46,IF(AND(BQ45="20:00"*1,BR45="05:00"*1),"09:00"*$B46,IF(AND(BQ45="21:00"*1,BR45="07:00"*1),"10:00"*$B46,IF(AND(BQ45="21:00"*1,BR45="08:00"*1),"11:00"*$B46,IF((BR45*24)-(BQ45*24)&gt;6,((((BR45*24)-(BQ45*24))-0.25)/24),(BR45-BQ45)))))))))</f>
        <v/>
      </c>
      <c r="BR46" s="511"/>
      <c r="BS46" s="510" t="str">
        <f>IF(AND(BS45="",BT45=""),"",IFERROR(MATCH("*"&amp;BS45&amp;"*",Paramètres!$A$2,0)*INDEX(Paramètres!$B$2:$E$2,MATCH(#REF!,Paramètres!$B$1:$E$1,0))*$B46,IFERROR(VLOOKUP(BS45,_T1,2,0)*IF(VLOOKUP(BS45,_T1,3,0),$B46,1),IF(AND(BS45="23:59"*1,BT45="07:59"*1),"08:00"*$B46,IF(AND(BS45="20:00"*1,BT45="05:00"*1),"09:00"*$B46,IF(AND(BS45="21:00"*1,BT45="07:00"*1),"10:00"*$B46,IF(AND(BS45="21:00"*1,BT45="08:00"*1),"11:00"*$B46,IF((BT45*24)-(BS45*24)&gt;6,((((BT45*24)-(BS45*24))-0.25)/24),(BT45-BS45)))))))))</f>
        <v/>
      </c>
      <c r="BT46" s="511"/>
      <c r="BU46" s="510" t="str">
        <f>IF(AND(BU45="",BV45=""),"",IFERROR(MATCH("*"&amp;BU45&amp;"*",Paramètres!$A$2,0)*INDEX(Paramètres!$B$2:$E$2,MATCH(#REF!,Paramètres!$B$1:$E$1,0))*$B46,IFERROR(VLOOKUP(BU45,_T1,2,0)*IF(VLOOKUP(BU45,_T1,3,0),$B46,1),IF(AND(BU45="23:59"*1,BV45="07:59"*1),"08:00"*$B46,IF(AND(BU45="20:00"*1,BV45="05:00"*1),"09:00"*$B46,IF(AND(BU45="21:00"*1,BV45="07:00"*1),"10:00"*$B46,IF(AND(BU45="21:00"*1,BV45="08:00"*1),"11:00"*$B46,IF((BV45*24)-(BU45*24)&gt;6,((((BV45*24)-(BU45*24))-0.25)/24),(BV45-BU45)))))))))</f>
        <v/>
      </c>
      <c r="BV46" s="511"/>
      <c r="BW46" s="510" t="str">
        <f>IF(AND(BW45="",BX45=""),"",IFERROR(MATCH("*"&amp;BW45&amp;"*",Paramètres!$A$2,0)*INDEX(Paramètres!$B$2:$E$2,MATCH(#REF!,Paramètres!$B$1:$E$1,0))*$B46,IFERROR(VLOOKUP(BW45,_T1,2,0)*IF(VLOOKUP(BW45,_T1,3,0),$B46,1),IF(AND(BW45="23:59"*1,BX45="07:59"*1),"08:00"*$B46,IF(AND(BW45="20:00"*1,BX45="05:00"*1),"09:00"*$B46,IF(AND(BW45="21:00"*1,BX45="07:00"*1),"10:00"*$B46,IF(AND(BW45="21:00"*1,BX45="08:00"*1),"11:00"*$B46,IF((BX45*24)-(BW45*24)&gt;6,((((BX45*24)-(BW45*24))-0.25)/24),(BX45-BW45)))))))))</f>
        <v/>
      </c>
      <c r="BX46" s="511"/>
      <c r="BY46" s="440"/>
      <c r="BZ46" s="510" t="str">
        <f>IF(AND(BZ45="",CA45=""),"",IFERROR(MATCH("*"&amp;BZ45&amp;"*",Paramètres!$A$2,0)*INDEX(Paramètres!$B$2:$E$2,MATCH(#REF!,Paramètres!$B$1:$E$1,0))*$B46,IFERROR(VLOOKUP(BZ45,_T1,2,0)*IF(VLOOKUP(BZ45,_T1,3,0),$B46,1),IF(AND(BZ45="23:59"*1,CA45="07:59"*1),"08:00"*$B46,IF(AND(BZ45="20:00"*1,CA45="05:00"*1),"09:00"*$B46,IF(AND(BZ45="21:00"*1,CA45="07:00"*1),"10:00"*$B46,IF(AND(BZ45="21:00"*1,CA45="08:00"*1),"11:00"*$B46,IF((CA45*24)-(BZ45*24)&gt;6,((((CA45*24)-(BZ45*24))-0.25)/24),(CA45-BZ45)))))))))</f>
        <v/>
      </c>
      <c r="CA46" s="511"/>
      <c r="CB46" s="510" t="str">
        <f>IF(AND(CB45="",CC45=""),"",IFERROR(MATCH("*"&amp;CB45&amp;"*",Paramètres!$A$2,0)*INDEX(Paramètres!$B$2:$E$2,MATCH(#REF!,Paramètres!$B$1:$E$1,0))*$B46,IFERROR(VLOOKUP(CB45,_T1,2,0)*IF(VLOOKUP(CB45,_T1,3,0),$B46,1),IF(AND(CB45="23:59"*1,CC45="07:59"*1),"08:00"*$B46,IF(AND(CB45="20:00"*1,CC45="05:00"*1),"09:00"*$B46,IF(AND(CB45="21:00"*1,CC45="07:00"*1),"10:00"*$B46,IF(AND(CB45="21:00"*1,CC45="08:00"*1),"11:00"*$B46,IF((CC45*24)-(CB45*24)&gt;6,((((CC45*24)-(CB45*24))-0.25)/24),(CC45-CB45)))))))))</f>
        <v/>
      </c>
      <c r="CC46" s="511"/>
      <c r="CD46" s="510" t="str">
        <f>IF(AND(CD45="",CE45=""),"",IFERROR(MATCH("*"&amp;CD45&amp;"*",Paramètres!$A$2,0)*INDEX(Paramètres!$B$2:$E$2,MATCH(#REF!,Paramètres!$B$1:$E$1,0))*$B46,IFERROR(VLOOKUP(CD45,_T1,2,0)*IF(VLOOKUP(CD45,_T1,3,0),$B46,1),IF(AND(CD45="23:59"*1,CE45="07:59"*1),"08:00"*$B46,IF(AND(CD45="20:00"*1,CE45="05:00"*1),"09:00"*$B46,IF(AND(CD45="21:00"*1,CE45="07:00"*1),"10:00"*$B46,IF(AND(CD45="21:00"*1,CE45="08:00"*1),"11:00"*$B46,IF((CE45*24)-(CD45*24)&gt;6,((((CE45*24)-(CD45*24))-0.25)/24),(CE45-CD45)))))))))</f>
        <v/>
      </c>
      <c r="CE46" s="511"/>
      <c r="CF46" s="510" t="str">
        <f>IF(AND(CF45="",CG45=""),"",IFERROR(MATCH("*"&amp;CF45&amp;"*",Paramètres!$A$2,0)*INDEX(Paramètres!$B$2:$E$2,MATCH(#REF!,Paramètres!$B$1:$E$1,0))*$B46,IFERROR(VLOOKUP(CF45,_T1,2,0)*IF(VLOOKUP(CF45,_T1,3,0),$B46,1),IF(AND(CF45="23:59"*1,CG45="07:59"*1),"08:00"*$B46,IF(AND(CF45="20:00"*1,CG45="05:00"*1),"09:00"*$B46,IF(AND(CF45="21:00"*1,CG45="07:00"*1),"10:00"*$B46,IF(AND(CF45="21:00"*1,CG45="08:00"*1),"11:00"*$B46,IF((CG45*24)-(CF45*24)&gt;6,((((CG45*24)-(CF45*24))-0.25)/24),(CG45-CF45)))))))))</f>
        <v/>
      </c>
      <c r="CG46" s="511"/>
      <c r="CH46" s="510" t="str">
        <f>IF(AND(CH45="",CI45=""),"",IFERROR(MATCH("*"&amp;CH45&amp;"*",Paramètres!$A$2,0)*INDEX(Paramètres!$B$2:$E$2,MATCH(#REF!,Paramètres!$B$1:$E$1,0))*$B46,IFERROR(VLOOKUP(CH45,_T1,2,0)*IF(VLOOKUP(CH45,_T1,3,0),$B46,1),IF(AND(CH45="23:59"*1,CI45="07:59"*1),"08:00"*$B46,IF(AND(CH45="20:00"*1,CI45="05:00"*1),"09:00"*$B46,IF(AND(CH45="21:00"*1,CI45="07:00"*1),"10:00"*$B46,IF(AND(CH45="21:00"*1,CI45="08:00"*1),"11:00"*$B46,IF((CI45*24)-(CH45*24)&gt;6,((((CI45*24)-(CH45*24))-0.25)/24),(CI45-CH45)))))))))</f>
        <v/>
      </c>
      <c r="CI46" s="511"/>
      <c r="CJ46" s="510" t="str">
        <f>IF(AND(CJ45="",CK45=""),"",IFERROR(MATCH("*"&amp;CJ45&amp;"*",Paramètres!$A$2,0)*INDEX(Paramètres!$B$2:$E$2,MATCH(#REF!,Paramètres!$B$1:$E$1,0))*$B46,IFERROR(VLOOKUP(CJ45,_T1,2,0)*IF(VLOOKUP(CJ45,_T1,3,0),$B46,1),IF(AND(CJ45="23:59"*1,CK45="07:59"*1),"08:00"*$B46,IF(AND(CJ45="20:00"*1,CK45="05:00"*1),"09:00"*$B46,IF(AND(CJ45="21:00"*1,CK45="07:00"*1),"10:00"*$B46,IF(AND(CJ45="21:00"*1,CK45="08:00"*1),"11:00"*$B46,IF((CK45*24)-(CJ45*24)&gt;6,((((CK45*24)-(CJ45*24))-0.25)/24),(CK45-CJ45)))))))))</f>
        <v/>
      </c>
      <c r="CK46" s="511"/>
      <c r="CL46" s="510" t="str">
        <f>IF(AND(CL45="",CM45=""),"",IFERROR(MATCH("*"&amp;CL45&amp;"*",Paramètres!$A$2,0)*INDEX(Paramètres!$B$2:$E$2,MATCH(#REF!,Paramètres!$B$1:$E$1,0))*$B46,IFERROR(VLOOKUP(CL45,_T1,2,0)*IF(VLOOKUP(CL45,_T1,3,0),$B46,1),IF(AND(CL45="23:59"*1,CM45="07:59"*1),"08:00"*$B46,IF(AND(CL45="20:00"*1,CM45="05:00"*1),"09:00"*$B46,IF(AND(CL45="21:00"*1,CM45="07:00"*1),"10:00"*$B46,IF(AND(CL45="21:00"*1,CM45="08:00"*1),"11:00"*$B46,IF((CM45*24)-(CL45*24)&gt;6,((((CM45*24)-(CL45*24))-0.25)/24),(CM45-CL45)))))))))</f>
        <v/>
      </c>
      <c r="CM46" s="511"/>
      <c r="CN46" s="440"/>
      <c r="CO46" s="436"/>
      <c r="CP46" s="437"/>
      <c r="CQ46" s="156"/>
      <c r="CR46" s="454"/>
      <c r="CS46"/>
      <c r="CT46"/>
    </row>
    <row r="47" spans="1:98" s="285" customFormat="1" ht="30" customHeight="1">
      <c r="A47" s="313"/>
      <c r="B47" s="291"/>
      <c r="C47" s="282"/>
      <c r="D47" s="283"/>
      <c r="E47" s="337"/>
      <c r="F47" s="338"/>
      <c r="G47" s="282"/>
      <c r="H47" s="283"/>
      <c r="I47" s="337"/>
      <c r="J47" s="338"/>
      <c r="K47" s="282"/>
      <c r="L47" s="283"/>
      <c r="M47" s="352"/>
      <c r="N47" s="353"/>
      <c r="O47" s="352"/>
      <c r="P47" s="354"/>
      <c r="Q47" s="443">
        <f>SUM(C48:P48)</f>
        <v>0</v>
      </c>
      <c r="R47" s="282"/>
      <c r="S47" s="283"/>
      <c r="T47" s="337"/>
      <c r="U47" s="338"/>
      <c r="V47" s="282"/>
      <c r="W47" s="283"/>
      <c r="X47" s="337"/>
      <c r="Y47" s="338"/>
      <c r="Z47" s="282"/>
      <c r="AA47" s="283"/>
      <c r="AB47" s="352"/>
      <c r="AC47" s="353"/>
      <c r="AD47" s="352"/>
      <c r="AE47" s="354"/>
      <c r="AF47" s="443">
        <f>SUM(R48:AE48)</f>
        <v>0</v>
      </c>
      <c r="AG47" s="282"/>
      <c r="AH47" s="283"/>
      <c r="AI47" s="337"/>
      <c r="AJ47" s="338"/>
      <c r="AK47" s="282"/>
      <c r="AL47" s="283"/>
      <c r="AM47" s="337"/>
      <c r="AN47" s="338"/>
      <c r="AO47" s="282"/>
      <c r="AP47" s="283"/>
      <c r="AQ47" s="352"/>
      <c r="AR47" s="353"/>
      <c r="AS47" s="352"/>
      <c r="AT47" s="354"/>
      <c r="AU47" s="443">
        <f>SUM(AG48:AT48)</f>
        <v>0</v>
      </c>
      <c r="AV47" s="282"/>
      <c r="AW47" s="283"/>
      <c r="AX47" s="337"/>
      <c r="AY47" s="338"/>
      <c r="AZ47" s="282"/>
      <c r="BA47" s="283"/>
      <c r="BB47" s="337"/>
      <c r="BC47" s="338"/>
      <c r="BD47" s="282"/>
      <c r="BE47" s="283"/>
      <c r="BF47" s="352"/>
      <c r="BG47" s="353"/>
      <c r="BH47" s="352"/>
      <c r="BI47" s="354"/>
      <c r="BJ47" s="438">
        <f t="shared" ref="BJ47" si="33">SUM(AV48:BI48)</f>
        <v>0</v>
      </c>
      <c r="BK47" s="282"/>
      <c r="BL47" s="283"/>
      <c r="BM47" s="337"/>
      <c r="BN47" s="338"/>
      <c r="BO47" s="282"/>
      <c r="BP47" s="283"/>
      <c r="BQ47" s="337"/>
      <c r="BR47" s="338"/>
      <c r="BS47" s="282"/>
      <c r="BT47" s="283"/>
      <c r="BU47" s="352"/>
      <c r="BV47" s="353"/>
      <c r="BW47" s="352"/>
      <c r="BX47" s="354"/>
      <c r="BY47" s="438">
        <f t="shared" ref="BY47" si="34">SUM(BK48:BX48)</f>
        <v>0</v>
      </c>
      <c r="BZ47" s="282"/>
      <c r="CA47" s="283"/>
      <c r="CB47" s="337"/>
      <c r="CC47" s="338"/>
      <c r="CD47" s="282"/>
      <c r="CE47" s="283"/>
      <c r="CF47" s="337"/>
      <c r="CG47" s="338"/>
      <c r="CH47" s="282"/>
      <c r="CI47" s="283"/>
      <c r="CJ47" s="352"/>
      <c r="CK47" s="353"/>
      <c r="CL47" s="352"/>
      <c r="CM47" s="354"/>
      <c r="CN47" s="438">
        <f t="shared" ref="CN47" si="35">SUM(BZ48:CM48)</f>
        <v>0</v>
      </c>
      <c r="CO47" s="432">
        <f>SUM(Q47,AF48,AU48,BY48,CN48,BJ48)</f>
        <v>0</v>
      </c>
      <c r="CP47" s="433"/>
      <c r="CQ47" s="284"/>
      <c r="CR47" s="453">
        <f>$CO$2-CO47</f>
        <v>6.9666666666666659</v>
      </c>
    </row>
    <row r="48" spans="1:98" ht="20" customHeight="1">
      <c r="A48" s="249"/>
      <c r="B48" s="292"/>
      <c r="C48" s="510" t="str">
        <f>IF(AND(C47="",D47=""),"",IFERROR(MATCH("*"&amp;C47&amp;"*",Paramètres!$A$2,0)*INDEX(Paramètres!$B$2:$E$2,MATCH(#REF!,Paramètres!$B$1:$E$1,0))*$B48,IFERROR(VLOOKUP(C47,_T1,2,0)*IF(VLOOKUP(C47,_T1,3,0),$B48,1),IF(AND(C47="23:59"*1,D47="07:59"*1),"08:00"*$B48,IF(AND(C47="20:00"*1,D47="05:00"*1),"09:00"*$B48,IF(AND(C47="21:00"*1,D47="07:00"*1),"10:00"*$B48,IF(AND(C47="21:00"*1,D47="08:00"*1),"11:00"*$B48,IF((D47*24)-(C47*24)&gt;6,((((D47*24)-(C47*24))-0.25)/24),(D47-C47)))))))))</f>
        <v/>
      </c>
      <c r="D48" s="511"/>
      <c r="E48" s="510" t="str">
        <f>IF(AND(E47="",F47=""),"",IFERROR(MATCH("*"&amp;E47&amp;"*",Paramètres!$A$2,0)*INDEX(Paramètres!$B$2:$E$2,MATCH(#REF!,Paramètres!$B$1:$E$1,0))*$B48,IFERROR(VLOOKUP(E47,_T1,2,0)*IF(VLOOKUP(E47,_T1,3,0),$B48,1),IF(AND(E47="23:59"*1,F47="07:59"*1),"08:00"*$B48,IF(AND(E47="20:00"*1,F47="05:00"*1),"09:00"*$B48,IF(AND(E47="21:00"*1,F47="07:00"*1),"10:00"*$B48,IF(AND(E47="21:00"*1,F47="08:00"*1),"11:00"*$B48,IF((F47*24)-(E47*24)&gt;6,((((F47*24)-(E47*24))-0.25)/24),(F47-E47)))))))))</f>
        <v/>
      </c>
      <c r="F48" s="511"/>
      <c r="G48" s="510" t="str">
        <f>IF(AND(G47="",H47=""),"",IFERROR(MATCH("*"&amp;G47&amp;"*",Paramètres!$A$2,0)*INDEX(Paramètres!$B$2:$E$2,MATCH(#REF!,Paramètres!$B$1:$E$1,0))*$B48,IFERROR(VLOOKUP(G47,_T1,2,0)*IF(VLOOKUP(G47,_T1,3,0),$B48,1),IF(AND(G47="23:59"*1,H47="07:59"*1),"08:00"*$B48,IF(AND(G47="20:00"*1,H47="05:00"*1),"09:00"*$B48,IF(AND(G47="21:00"*1,H47="07:00"*1),"10:00"*$B48,IF(AND(G47="21:00"*1,H47="08:00"*1),"11:00"*$B48,IF((H47*24)-(G47*24)&gt;6,((((H47*24)-(G47*24))-0.25)/24),(H47-G47)))))))))</f>
        <v/>
      </c>
      <c r="H48" s="511"/>
      <c r="I48" s="510" t="str">
        <f>IF(AND(I47="",J47=""),"",IFERROR(MATCH("*"&amp;I47&amp;"*",Paramètres!$A$2,0)*INDEX(Paramètres!$B$2:$E$2,MATCH(#REF!,Paramètres!$B$1:$E$1,0))*$B48,IFERROR(VLOOKUP(I47,_T1,2,0)*IF(VLOOKUP(I47,_T1,3,0),$B48,1),IF(AND(I47="23:59"*1,J47="07:59"*1),"08:00"*$B48,IF(AND(I47="20:00"*1,J47="05:00"*1),"09:00"*$B48,IF(AND(I47="21:00"*1,J47="07:00"*1),"10:00"*$B48,IF(AND(I47="21:00"*1,J47="08:00"*1),"11:00"*$B48,IF((J47*24)-(I47*24)&gt;6,((((J47*24)-(I47*24))-0.25)/24),(J47-I47)))))))))</f>
        <v/>
      </c>
      <c r="J48" s="511"/>
      <c r="K48" s="510" t="str">
        <f>IF(AND(K47="",L47=""),"",IFERROR(MATCH("*"&amp;K47&amp;"*",Paramètres!$A$2,0)*INDEX(Paramètres!$B$2:$E$2,MATCH(#REF!,Paramètres!$B$1:$E$1,0))*$B48,IFERROR(VLOOKUP(K47,_T1,2,0)*IF(VLOOKUP(K47,_T1,3,0),$B48,1),IF(AND(K47="23:59"*1,L47="07:59"*1),"08:00"*$B48,IF(AND(K47="20:00"*1,L47="05:00"*1),"09:00"*$B48,IF(AND(K47="21:00"*1,L47="07:00"*1),"10:00"*$B48,IF(AND(K47="21:00"*1,L47="08:00"*1),"11:00"*$B48,IF((L47*24)-(K47*24)&gt;6,((((L47*24)-(K47*24))-0.25)/24),(L47-K47)))))))))</f>
        <v/>
      </c>
      <c r="L48" s="511"/>
      <c r="M48" s="510" t="str">
        <f>IF(AND(M47="",N47=""),"",IFERROR(MATCH("*"&amp;M47&amp;"*",Paramètres!$A$2,0)*INDEX(Paramètres!$B$2:$E$2,MATCH(#REF!,Paramètres!$B$1:$E$1,0))*$B48,IFERROR(VLOOKUP(M47,_T1,2,0)*IF(VLOOKUP(M47,_T1,3,0),$B48,1),IF(AND(M47="23:59"*1,N47="07:59"*1),"08:00"*$B48,IF(AND(M47="20:00"*1,N47="05:00"*1),"09:00"*$B48,IF(AND(M47="21:00"*1,N47="07:00"*1),"10:00"*$B48,IF(AND(M47="21:00"*1,N47="08:00"*1),"11:00"*$B48,IF((N47*24)-(M47*24)&gt;6,((((N47*24)-(M47*24))-0.25)/24),(N47-M47)))))))))</f>
        <v/>
      </c>
      <c r="N48" s="511"/>
      <c r="O48" s="510" t="str">
        <f>IF(AND(O47="",P47=""),"",IFERROR(MATCH("*"&amp;O47&amp;"*",Paramètres!$A$2,0)*INDEX(Paramètres!$B$2:$E$2,MATCH(#REF!,Paramètres!$B$1:$E$1,0))*$B48,IFERROR(VLOOKUP(O47,_T1,2,0)*IF(VLOOKUP(O47,_T1,3,0),$B48,1),IF(AND(O47="23:59"*1,P47="07:59"*1),"08:00"*$B48,IF(AND(O47="20:00"*1,P47="05:00"*1),"09:00"*$B48,IF(AND(O47="21:00"*1,P47="07:00"*1),"10:00"*$B48,IF(AND(O47="21:00"*1,P47="08:00"*1),"11:00"*$B48,IF((P47*24)-(O47*24)&gt;6,((((P47*24)-(O47*24))-0.25)/24),(P47-O47)))))))))</f>
        <v/>
      </c>
      <c r="P48" s="511"/>
      <c r="Q48" s="444"/>
      <c r="R48" s="510" t="str">
        <f>IF(AND(R47="",S47=""),"",IFERROR(MATCH("*"&amp;R47&amp;"*",Paramètres!$A$2,0)*INDEX(Paramètres!$B$2:$E$2,MATCH(#REF!,Paramètres!$B$1:$E$1,0))*$B48,IFERROR(VLOOKUP(R47,_T1,2,0)*IF(VLOOKUP(R47,_T1,3,0),$B48,1),IF(AND(R47="23:59"*1,S47="07:59"*1),"08:00"*$B48,IF(AND(R47="20:00"*1,S47="05:00"*1),"09:00"*$B48,IF(AND(R47="21:00"*1,S47="07:00"*1),"10:00"*$B48,IF(AND(R47="21:00"*1,S47="08:00"*1),"11:00"*$B48,IF((S47*24)-(R47*24)&gt;6,((((S47*24)-(R47*24))-0.25)/24),(S47-R47)))))))))</f>
        <v/>
      </c>
      <c r="S48" s="511"/>
      <c r="T48" s="510" t="str">
        <f>IF(AND(T47="",U47=""),"",IFERROR(MATCH("*"&amp;T47&amp;"*",Paramètres!$A$2,0)*INDEX(Paramètres!$B$2:$E$2,MATCH(#REF!,Paramètres!$B$1:$E$1,0))*$B48,IFERROR(VLOOKUP(T47,_T1,2,0)*IF(VLOOKUP(T47,_T1,3,0),$B48,1),IF(AND(T47="23:59"*1,U47="07:59"*1),"08:00"*$B48,IF(AND(T47="20:00"*1,U47="05:00"*1),"09:00"*$B48,IF(AND(T47="21:00"*1,U47="07:00"*1),"10:00"*$B48,IF(AND(T47="21:00"*1,U47="08:00"*1),"11:00"*$B48,IF((U47*24)-(T47*24)&gt;6,((((U47*24)-(T47*24))-0.25)/24),(U47-T47)))))))))</f>
        <v/>
      </c>
      <c r="U48" s="511"/>
      <c r="V48" s="510" t="str">
        <f>IF(AND(V47="",W47=""),"",IFERROR(MATCH("*"&amp;V47&amp;"*",Paramètres!$A$2,0)*INDEX(Paramètres!$B$2:$E$2,MATCH(#REF!,Paramètres!$B$1:$E$1,0))*$B48,IFERROR(VLOOKUP(V47,_T1,2,0)*IF(VLOOKUP(V47,_T1,3,0),$B48,1),IF(AND(V47="23:59"*1,W47="07:59"*1),"08:00"*$B48,IF(AND(V47="20:00"*1,W47="05:00"*1),"09:00"*$B48,IF(AND(V47="21:00"*1,W47="07:00"*1),"10:00"*$B48,IF(AND(V47="21:00"*1,W47="08:00"*1),"11:00"*$B48,IF((W47*24)-(V47*24)&gt;6,((((W47*24)-(V47*24))-0.25)/24),(W47-V47)))))))))</f>
        <v/>
      </c>
      <c r="W48" s="511"/>
      <c r="X48" s="510" t="str">
        <f>IF(AND(X47="",Y47=""),"",IFERROR(MATCH("*"&amp;X47&amp;"*",Paramètres!$A$2,0)*INDEX(Paramètres!$B$2:$E$2,MATCH(#REF!,Paramètres!$B$1:$E$1,0))*$B48,IFERROR(VLOOKUP(X47,_T1,2,0)*IF(VLOOKUP(X47,_T1,3,0),$B48,1),IF(AND(X47="23:59"*1,Y47="07:59"*1),"08:00"*$B48,IF(AND(X47="20:00"*1,Y47="05:00"*1),"09:00"*$B48,IF(AND(X47="21:00"*1,Y47="07:00"*1),"10:00"*$B48,IF(AND(X47="21:00"*1,Y47="08:00"*1),"11:00"*$B48,IF((Y47*24)-(X47*24)&gt;6,((((Y47*24)-(X47*24))-0.25)/24),(Y47-X47)))))))))</f>
        <v/>
      </c>
      <c r="Y48" s="511"/>
      <c r="Z48" s="510" t="str">
        <f>IF(AND(Z47="",AA47=""),"",IFERROR(MATCH("*"&amp;Z47&amp;"*",Paramètres!$A$2,0)*INDEX(Paramètres!$B$2:$E$2,MATCH(#REF!,Paramètres!$B$1:$E$1,0))*$B48,IFERROR(VLOOKUP(Z47,_T1,2,0)*IF(VLOOKUP(Z47,_T1,3,0),$B48,1),IF(AND(Z47="23:59"*1,AA47="07:59"*1),"08:00"*$B48,IF(AND(Z47="20:00"*1,AA47="05:00"*1),"09:00"*$B48,IF(AND(Z47="21:00"*1,AA47="07:00"*1),"10:00"*$B48,IF(AND(Z47="21:00"*1,AA47="08:00"*1),"11:00"*$B48,IF((AA47*24)-(Z47*24)&gt;6,((((AA47*24)-(Z47*24))-0.25)/24),(AA47-Z47)))))))))</f>
        <v/>
      </c>
      <c r="AA48" s="511"/>
      <c r="AB48" s="510" t="str">
        <f>IF(AND(AB47="",AC47=""),"",IFERROR(MATCH("*"&amp;AB47&amp;"*",Paramètres!$A$2,0)*INDEX(Paramètres!$B$2:$E$2,MATCH(#REF!,Paramètres!$B$1:$E$1,0))*$B48,IFERROR(VLOOKUP(AB47,_T1,2,0)*IF(VLOOKUP(AB47,_T1,3,0),$B48,1),IF(AND(AB47="23:59"*1,AC47="07:59"*1),"08:00"*$B48,IF(AND(AB47="20:00"*1,AC47="05:00"*1),"09:00"*$B48,IF(AND(AB47="21:00"*1,AC47="07:00"*1),"10:00"*$B48,IF(AND(AB47="21:00"*1,AC47="08:00"*1),"11:00"*$B48,IF((AC47*24)-(AB47*24)&gt;6,((((AC47*24)-(AB47*24))-0.25)/24),(AC47-AB47)))))))))</f>
        <v/>
      </c>
      <c r="AC48" s="511"/>
      <c r="AD48" s="510" t="str">
        <f>IF(AND(AD47="",AE47=""),"",IFERROR(MATCH("*"&amp;AD47&amp;"*",Paramètres!$A$2,0)*INDEX(Paramètres!$B$2:$E$2,MATCH(#REF!,Paramètres!$B$1:$E$1,0))*$B48,IFERROR(VLOOKUP(AD47,_T1,2,0)*IF(VLOOKUP(AD47,_T1,3,0),$B48,1),IF(AND(AD47="23:59"*1,AE47="07:59"*1),"08:00"*$B48,IF(AND(AD47="20:00"*1,AE47="05:00"*1),"09:00"*$B48,IF(AND(AD47="21:00"*1,AE47="07:00"*1),"10:00"*$B48,IF(AND(AD47="21:00"*1,AE47="08:00"*1),"11:00"*$B48,IF((AE47*24)-(AD47*24)&gt;6,((((AE47*24)-(AD47*24))-0.25)/24),(AE47-AD47)))))))))</f>
        <v/>
      </c>
      <c r="AE48" s="511"/>
      <c r="AF48" s="444"/>
      <c r="AG48" s="510" t="str">
        <f>IF(AND(AG47="",AH47=""),"",IFERROR(MATCH("*"&amp;AG47&amp;"*",Paramètres!$A$2,0)*INDEX(Paramètres!$B$2:$E$2,MATCH(#REF!,Paramètres!$B$1:$E$1,0))*$B48,IFERROR(VLOOKUP(AG47,_T1,2,0)*IF(VLOOKUP(AG47,_T1,3,0),$B48,1),IF(AND(AG47="23:59"*1,AH47="07:59"*1),"08:00"*$B48,IF(AND(AG47="20:00"*1,AH47="05:00"*1),"09:00"*$B48,IF(AND(AG47="21:00"*1,AH47="07:00"*1),"10:00"*$B48,IF(AND(AG47="21:00"*1,AH47="08:00"*1),"11:00"*$B48,IF((AH47*24)-(AG47*24)&gt;6,((((AH47*24)-(AG47*24))-0.25)/24),(AH47-AG47)))))))))</f>
        <v/>
      </c>
      <c r="AH48" s="511"/>
      <c r="AI48" s="510" t="str">
        <f>IF(AND(AI47="",AJ47=""),"",IFERROR(MATCH("*"&amp;AI47&amp;"*",Paramètres!$A$2,0)*INDEX(Paramètres!$B$2:$E$2,MATCH(#REF!,Paramètres!$B$1:$E$1,0))*$B48,IFERROR(VLOOKUP(AI47,_T1,2,0)*IF(VLOOKUP(AI47,_T1,3,0),$B48,1),IF(AND(AI47="23:59"*1,AJ47="07:59"*1),"08:00"*$B48,IF(AND(AI47="20:00"*1,AJ47="05:00"*1),"09:00"*$B48,IF(AND(AI47="21:00"*1,AJ47="07:00"*1),"10:00"*$B48,IF(AND(AI47="21:00"*1,AJ47="08:00"*1),"11:00"*$B48,IF((AJ47*24)-(AI47*24)&gt;6,((((AJ47*24)-(AI47*24))-0.25)/24),(AJ47-AI47)))))))))</f>
        <v/>
      </c>
      <c r="AJ48" s="511"/>
      <c r="AK48" s="510" t="str">
        <f>IF(AND(AK47="",AL47=""),"",IFERROR(MATCH("*"&amp;AK47&amp;"*",Paramètres!$A$2,0)*INDEX(Paramètres!$B$2:$E$2,MATCH(#REF!,Paramètres!$B$1:$E$1,0))*$B48,IFERROR(VLOOKUP(AK47,_T1,2,0)*IF(VLOOKUP(AK47,_T1,3,0),$B48,1),IF(AND(AK47="23:59"*1,AL47="07:59"*1),"08:00"*$B48,IF(AND(AK47="20:00"*1,AL47="05:00"*1),"09:00"*$B48,IF(AND(AK47="21:00"*1,AL47="07:00"*1),"10:00"*$B48,IF(AND(AK47="21:00"*1,AL47="08:00"*1),"11:00"*$B48,IF((AL47*24)-(AK47*24)&gt;6,((((AL47*24)-(AK47*24))-0.25)/24),(AL47-AK47)))))))))</f>
        <v/>
      </c>
      <c r="AL48" s="511"/>
      <c r="AM48" s="510" t="str">
        <f>IF(AND(AM47="",AN47=""),"",IFERROR(MATCH("*"&amp;AM47&amp;"*",Paramètres!$A$2,0)*INDEX(Paramètres!$B$2:$E$2,MATCH(#REF!,Paramètres!$B$1:$E$1,0))*$B48,IFERROR(VLOOKUP(AM47,_T1,2,0)*IF(VLOOKUP(AM47,_T1,3,0),$B48,1),IF(AND(AM47="23:59"*1,AN47="07:59"*1),"08:00"*$B48,IF(AND(AM47="20:00"*1,AN47="05:00"*1),"09:00"*$B48,IF(AND(AM47="21:00"*1,AN47="07:00"*1),"10:00"*$B48,IF(AND(AM47="21:00"*1,AN47="08:00"*1),"11:00"*$B48,IF((AN47*24)-(AM47*24)&gt;6,((((AN47*24)-(AM47*24))-0.25)/24),(AN47-AM47)))))))))</f>
        <v/>
      </c>
      <c r="AN48" s="511"/>
      <c r="AO48" s="510" t="str">
        <f>IF(AND(AO47="",AP47=""),"",IFERROR(MATCH("*"&amp;AO47&amp;"*",Paramètres!$A$2,0)*INDEX(Paramètres!$B$2:$E$2,MATCH(#REF!,Paramètres!$B$1:$E$1,0))*$B48,IFERROR(VLOOKUP(AO47,_T1,2,0)*IF(VLOOKUP(AO47,_T1,3,0),$B48,1),IF(AND(AO47="23:59"*1,AP47="07:59"*1),"08:00"*$B48,IF(AND(AO47="20:00"*1,AP47="05:00"*1),"09:00"*$B48,IF(AND(AO47="21:00"*1,AP47="07:00"*1),"10:00"*$B48,IF(AND(AO47="21:00"*1,AP47="08:00"*1),"11:00"*$B48,IF((AP47*24)-(AO47*24)&gt;6,((((AP47*24)-(AO47*24))-0.25)/24),(AP47-AO47)))))))))</f>
        <v/>
      </c>
      <c r="AP48" s="511"/>
      <c r="AQ48" s="510" t="str">
        <f>IF(AND(AQ47="",AR47=""),"",IFERROR(MATCH("*"&amp;AQ47&amp;"*",Paramètres!$A$2,0)*INDEX(Paramètres!$B$2:$E$2,MATCH(#REF!,Paramètres!$B$1:$E$1,0))*$B48,IFERROR(VLOOKUP(AQ47,_T1,2,0)*IF(VLOOKUP(AQ47,_T1,3,0),$B48,1),IF(AND(AQ47="23:59"*1,AR47="07:59"*1),"08:00"*$B48,IF(AND(AQ47="20:00"*1,AR47="05:00"*1),"09:00"*$B48,IF(AND(AQ47="21:00"*1,AR47="07:00"*1),"10:00"*$B48,IF(AND(AQ47="21:00"*1,AR47="08:00"*1),"11:00"*$B48,IF((AR47*24)-(AQ47*24)&gt;6,((((AR47*24)-(AQ47*24))-0.25)/24),(AR47-AQ47)))))))))</f>
        <v/>
      </c>
      <c r="AR48" s="511"/>
      <c r="AS48" s="510" t="str">
        <f>IF(AND(AS47="",AT47=""),"",IFERROR(MATCH("*"&amp;AS47&amp;"*",Paramètres!$A$2,0)*INDEX(Paramètres!$B$2:$E$2,MATCH(#REF!,Paramètres!$B$1:$E$1,0))*$B48,IFERROR(VLOOKUP(AS47,_T1,2,0)*IF(VLOOKUP(AS47,_T1,3,0),$B48,1),IF(AND(AS47="23:59"*1,AT47="07:59"*1),"08:00"*$B48,IF(AND(AS47="20:00"*1,AT47="05:00"*1),"09:00"*$B48,IF(AND(AS47="21:00"*1,AT47="07:00"*1),"10:00"*$B48,IF(AND(AS47="21:00"*1,AT47="08:00"*1),"11:00"*$B48,IF((AT47*24)-(AS47*24)&gt;6,((((AT47*24)-(AS47*24))-0.25)/24),(AT47-AS47)))))))))</f>
        <v/>
      </c>
      <c r="AT48" s="511"/>
      <c r="AU48" s="444"/>
      <c r="AV48" s="510" t="str">
        <f>IF(AND(AV47="",AW47=""),"",IFERROR(MATCH("*"&amp;AV47&amp;"*",Paramètres!$A$2,0)*INDEX(Paramètres!$B$2:$E$2,MATCH(#REF!,Paramètres!$B$1:$E$1,0))*$B48,IFERROR(VLOOKUP(AV47,_T1,2,0)*IF(VLOOKUP(AV47,_T1,3,0),$B48,1),IF(AND(AV47="23:59"*1,AW47="07:59"*1),"08:00"*$B48,IF(AND(AV47="20:00"*1,AW47="05:00"*1),"09:00"*$B48,IF(AND(AV47="21:00"*1,AW47="07:00"*1),"10:00"*$B48,IF(AND(AV47="21:00"*1,AW47="08:00"*1),"11:00"*$B48,IF((AW47*24)-(AV47*24)&gt;6,((((AW47*24)-(AV47*24))-0.25)/24),(AW47-AV47)))))))))</f>
        <v/>
      </c>
      <c r="AW48" s="511"/>
      <c r="AX48" s="510" t="str">
        <f>IF(AND(AX47="",AY47=""),"",IFERROR(MATCH("*"&amp;AX47&amp;"*",Paramètres!$A$2,0)*INDEX(Paramètres!$B$2:$E$2,MATCH(#REF!,Paramètres!$B$1:$E$1,0))*$B48,IFERROR(VLOOKUP(AX47,_T1,2,0)*IF(VLOOKUP(AX47,_T1,3,0),$B48,1),IF(AND(AX47="23:59"*1,AY47="07:59"*1),"08:00"*$B48,IF(AND(AX47="20:00"*1,AY47="05:00"*1),"09:00"*$B48,IF(AND(AX47="21:00"*1,AY47="07:00"*1),"10:00"*$B48,IF(AND(AX47="21:00"*1,AY47="08:00"*1),"11:00"*$B48,IF((AY47*24)-(AX47*24)&gt;6,((((AY47*24)-(AX47*24))-0.25)/24),(AY47-AX47)))))))))</f>
        <v/>
      </c>
      <c r="AY48" s="511"/>
      <c r="AZ48" s="510" t="str">
        <f>IF(AND(AZ47="",BA47=""),"",IFERROR(MATCH("*"&amp;AZ47&amp;"*",Paramètres!$A$2,0)*INDEX(Paramètres!$B$2:$E$2,MATCH(#REF!,Paramètres!$B$1:$E$1,0))*$B48,IFERROR(VLOOKUP(AZ47,_T1,2,0)*IF(VLOOKUP(AZ47,_T1,3,0),$B48,1),IF(AND(AZ47="23:59"*1,BA47="07:59"*1),"08:00"*$B48,IF(AND(AZ47="20:00"*1,BA47="05:00"*1),"09:00"*$B48,IF(AND(AZ47="21:00"*1,BA47="07:00"*1),"10:00"*$B48,IF(AND(AZ47="21:00"*1,BA47="08:00"*1),"11:00"*$B48,IF((BA47*24)-(AZ47*24)&gt;6,((((BA47*24)-(AZ47*24))-0.25)/24),(BA47-AZ47)))))))))</f>
        <v/>
      </c>
      <c r="BA48" s="511"/>
      <c r="BB48" s="510" t="str">
        <f>IF(AND(BB47="",BC47=""),"",IFERROR(MATCH("*"&amp;BB47&amp;"*",Paramètres!$A$2,0)*INDEX(Paramètres!$B$2:$E$2,MATCH(#REF!,Paramètres!$B$1:$E$1,0))*$B48,IFERROR(VLOOKUP(BB47,_T1,2,0)*IF(VLOOKUP(BB47,_T1,3,0),$B48,1),IF(AND(BB47="23:59"*1,BC47="07:59"*1),"08:00"*$B48,IF(AND(BB47="20:00"*1,BC47="05:00"*1),"09:00"*$B48,IF(AND(BB47="21:00"*1,BC47="07:00"*1),"10:00"*$B48,IF(AND(BB47="21:00"*1,BC47="08:00"*1),"11:00"*$B48,IF((BC47*24)-(BB47*24)&gt;6,((((BC47*24)-(BB47*24))-0.25)/24),(BC47-BB47)))))))))</f>
        <v/>
      </c>
      <c r="BC48" s="511"/>
      <c r="BD48" s="510" t="str">
        <f>IF(AND(BD47="",BE47=""),"",IFERROR(MATCH("*"&amp;BD47&amp;"*",Paramètres!$A$2,0)*INDEX(Paramètres!$B$2:$E$2,MATCH(#REF!,Paramètres!$B$1:$E$1,0))*$B48,IFERROR(VLOOKUP(BD47,_T1,2,0)*IF(VLOOKUP(BD47,_T1,3,0),$B48,1),IF(AND(BD47="23:59"*1,BE47="07:59"*1),"08:00"*$B48,IF(AND(BD47="20:00"*1,BE47="05:00"*1),"09:00"*$B48,IF(AND(BD47="21:00"*1,BE47="07:00"*1),"10:00"*$B48,IF(AND(BD47="21:00"*1,BE47="08:00"*1),"11:00"*$B48,IF((BE47*24)-(BD47*24)&gt;6,((((BE47*24)-(BD47*24))-0.25)/24),(BE47-BD47)))))))))</f>
        <v/>
      </c>
      <c r="BE48" s="511"/>
      <c r="BF48" s="510" t="str">
        <f>IF(AND(BF47="",BG47=""),"",IFERROR(MATCH("*"&amp;BF47&amp;"*",Paramètres!$A$2,0)*INDEX(Paramètres!$B$2:$E$2,MATCH(#REF!,Paramètres!$B$1:$E$1,0))*$B48,IFERROR(VLOOKUP(BF47,_T1,2,0)*IF(VLOOKUP(BF47,_T1,3,0),$B48,1),IF(AND(BF47="23:59"*1,BG47="07:59"*1),"08:00"*$B48,IF(AND(BF47="20:00"*1,BG47="05:00"*1),"09:00"*$B48,IF(AND(BF47="21:00"*1,BG47="07:00"*1),"10:00"*$B48,IF(AND(BF47="21:00"*1,BG47="08:00"*1),"11:00"*$B48,IF((BG47*24)-(BF47*24)&gt;6,((((BG47*24)-(BF47*24))-0.25)/24),(BG47-BF47)))))))))</f>
        <v/>
      </c>
      <c r="BG48" s="511"/>
      <c r="BH48" s="510" t="str">
        <f>IF(AND(BH47="",BI47=""),"",IFERROR(MATCH("*"&amp;BH47&amp;"*",Paramètres!$A$2,0)*INDEX(Paramètres!$B$2:$E$2,MATCH(#REF!,Paramètres!$B$1:$E$1,0))*$B48,IFERROR(VLOOKUP(BH47,_T1,2,0)*IF(VLOOKUP(BH47,_T1,3,0),$B48,1),IF(AND(BH47="23:59"*1,BI47="07:59"*1),"08:00"*$B48,IF(AND(BH47="20:00"*1,BI47="05:00"*1),"09:00"*$B48,IF(AND(BH47="21:00"*1,BI47="07:00"*1),"10:00"*$B48,IF(AND(BH47="21:00"*1,BI47="08:00"*1),"11:00"*$B48,IF((BI47*24)-(BH47*24)&gt;6,((((BI47*24)-(BH47*24))-0.25)/24),(BI47-BH47)))))))))</f>
        <v/>
      </c>
      <c r="BI48" s="511"/>
      <c r="BJ48" s="440"/>
      <c r="BK48" s="510" t="str">
        <f>IF(AND(BK47="",BL47=""),"",IFERROR(MATCH("*"&amp;BK47&amp;"*",Paramètres!$A$2,0)*INDEX(Paramètres!$B$2:$E$2,MATCH(#REF!,Paramètres!$B$1:$E$1,0))*$B48,IFERROR(VLOOKUP(BK47,_T1,2,0)*IF(VLOOKUP(BK47,_T1,3,0),$B48,1),IF(AND(BK47="23:59"*1,BL47="07:59"*1),"08:00"*$B48,IF(AND(BK47="20:00"*1,BL47="05:00"*1),"09:00"*$B48,IF(AND(BK47="21:00"*1,BL47="07:00"*1),"10:00"*$B48,IF(AND(BK47="21:00"*1,BL47="08:00"*1),"11:00"*$B48,IF((BL47*24)-(BK47*24)&gt;6,((((BL47*24)-(BK47*24))-0.25)/24),(BL47-BK47)))))))))</f>
        <v/>
      </c>
      <c r="BL48" s="511"/>
      <c r="BM48" s="510" t="str">
        <f>IF(AND(BM47="",BN47=""),"",IFERROR(MATCH("*"&amp;BM47&amp;"*",Paramètres!$A$2,0)*INDEX(Paramètres!$B$2:$E$2,MATCH(#REF!,Paramètres!$B$1:$E$1,0))*$B48,IFERROR(VLOOKUP(BM47,_T1,2,0)*IF(VLOOKUP(BM47,_T1,3,0),$B48,1),IF(AND(BM47="23:59"*1,BN47="07:59"*1),"08:00"*$B48,IF(AND(BM47="20:00"*1,BN47="05:00"*1),"09:00"*$B48,IF(AND(BM47="21:00"*1,BN47="07:00"*1),"10:00"*$B48,IF(AND(BM47="21:00"*1,BN47="08:00"*1),"11:00"*$B48,IF((BN47*24)-(BM47*24)&gt;6,((((BN47*24)-(BM47*24))-0.25)/24),(BN47-BM47)))))))))</f>
        <v/>
      </c>
      <c r="BN48" s="511"/>
      <c r="BO48" s="510" t="str">
        <f>IF(AND(BO47="",BP47=""),"",IFERROR(MATCH("*"&amp;BO47&amp;"*",Paramètres!$A$2,0)*INDEX(Paramètres!$B$2:$E$2,MATCH(#REF!,Paramètres!$B$1:$E$1,0))*$B48,IFERROR(VLOOKUP(BO47,_T1,2,0)*IF(VLOOKUP(BO47,_T1,3,0),$B48,1),IF(AND(BO47="23:59"*1,BP47="07:59"*1),"08:00"*$B48,IF(AND(BO47="20:00"*1,BP47="05:00"*1),"09:00"*$B48,IF(AND(BO47="21:00"*1,BP47="07:00"*1),"10:00"*$B48,IF(AND(BO47="21:00"*1,BP47="08:00"*1),"11:00"*$B48,IF((BP47*24)-(BO47*24)&gt;6,((((BP47*24)-(BO47*24))-0.25)/24),(BP47-BO47)))))))))</f>
        <v/>
      </c>
      <c r="BP48" s="511"/>
      <c r="BQ48" s="510" t="str">
        <f>IF(AND(BQ47="",BR47=""),"",IFERROR(MATCH("*"&amp;BQ47&amp;"*",Paramètres!$A$2,0)*INDEX(Paramètres!$B$2:$E$2,MATCH(#REF!,Paramètres!$B$1:$E$1,0))*$B48,IFERROR(VLOOKUP(BQ47,_T1,2,0)*IF(VLOOKUP(BQ47,_T1,3,0),$B48,1),IF(AND(BQ47="23:59"*1,BR47="07:59"*1),"08:00"*$B48,IF(AND(BQ47="20:00"*1,BR47="05:00"*1),"09:00"*$B48,IF(AND(BQ47="21:00"*1,BR47="07:00"*1),"10:00"*$B48,IF(AND(BQ47="21:00"*1,BR47="08:00"*1),"11:00"*$B48,IF((BR47*24)-(BQ47*24)&gt;6,((((BR47*24)-(BQ47*24))-0.25)/24),(BR47-BQ47)))))))))</f>
        <v/>
      </c>
      <c r="BR48" s="511"/>
      <c r="BS48" s="510" t="str">
        <f>IF(AND(BS47="",BT47=""),"",IFERROR(MATCH("*"&amp;BS47&amp;"*",Paramètres!$A$2,0)*INDEX(Paramètres!$B$2:$E$2,MATCH(#REF!,Paramètres!$B$1:$E$1,0))*$B48,IFERROR(VLOOKUP(BS47,_T1,2,0)*IF(VLOOKUP(BS47,_T1,3,0),$B48,1),IF(AND(BS47="23:59"*1,BT47="07:59"*1),"08:00"*$B48,IF(AND(BS47="20:00"*1,BT47="05:00"*1),"09:00"*$B48,IF(AND(BS47="21:00"*1,BT47="07:00"*1),"10:00"*$B48,IF(AND(BS47="21:00"*1,BT47="08:00"*1),"11:00"*$B48,IF((BT47*24)-(BS47*24)&gt;6,((((BT47*24)-(BS47*24))-0.25)/24),(BT47-BS47)))))))))</f>
        <v/>
      </c>
      <c r="BT48" s="511"/>
      <c r="BU48" s="510" t="str">
        <f>IF(AND(BU47="",BV47=""),"",IFERROR(MATCH("*"&amp;BU47&amp;"*",Paramètres!$A$2,0)*INDEX(Paramètres!$B$2:$E$2,MATCH(#REF!,Paramètres!$B$1:$E$1,0))*$B48,IFERROR(VLOOKUP(BU47,_T1,2,0)*IF(VLOOKUP(BU47,_T1,3,0),$B48,1),IF(AND(BU47="23:59"*1,BV47="07:59"*1),"08:00"*$B48,IF(AND(BU47="20:00"*1,BV47="05:00"*1),"09:00"*$B48,IF(AND(BU47="21:00"*1,BV47="07:00"*1),"10:00"*$B48,IF(AND(BU47="21:00"*1,BV47="08:00"*1),"11:00"*$B48,IF((BV47*24)-(BU47*24)&gt;6,((((BV47*24)-(BU47*24))-0.25)/24),(BV47-BU47)))))))))</f>
        <v/>
      </c>
      <c r="BV48" s="511"/>
      <c r="BW48" s="510" t="str">
        <f>IF(AND(BW47="",BX47=""),"",IFERROR(MATCH("*"&amp;BW47&amp;"*",Paramètres!$A$2,0)*INDEX(Paramètres!$B$2:$E$2,MATCH(#REF!,Paramètres!$B$1:$E$1,0))*$B48,IFERROR(VLOOKUP(BW47,_T1,2,0)*IF(VLOOKUP(BW47,_T1,3,0),$B48,1),IF(AND(BW47="23:59"*1,BX47="07:59"*1),"08:00"*$B48,IF(AND(BW47="20:00"*1,BX47="05:00"*1),"09:00"*$B48,IF(AND(BW47="21:00"*1,BX47="07:00"*1),"10:00"*$B48,IF(AND(BW47="21:00"*1,BX47="08:00"*1),"11:00"*$B48,IF((BX47*24)-(BW47*24)&gt;6,((((BX47*24)-(BW47*24))-0.25)/24),(BX47-BW47)))))))))</f>
        <v/>
      </c>
      <c r="BX48" s="511"/>
      <c r="BY48" s="440"/>
      <c r="BZ48" s="510" t="str">
        <f>IF(AND(BZ47="",CA47=""),"",IFERROR(MATCH("*"&amp;BZ47&amp;"*",Paramètres!$A$2,0)*INDEX(Paramètres!$B$2:$E$2,MATCH(#REF!,Paramètres!$B$1:$E$1,0))*$B48,IFERROR(VLOOKUP(BZ47,_T1,2,0)*IF(VLOOKUP(BZ47,_T1,3,0),$B48,1),IF(AND(BZ47="23:59"*1,CA47="07:59"*1),"08:00"*$B48,IF(AND(BZ47="20:00"*1,CA47="05:00"*1),"09:00"*$B48,IF(AND(BZ47="21:00"*1,CA47="07:00"*1),"10:00"*$B48,IF(AND(BZ47="21:00"*1,CA47="08:00"*1),"11:00"*$B48,IF((CA47*24)-(BZ47*24)&gt;6,((((CA47*24)-(BZ47*24))-0.25)/24),(CA47-BZ47)))))))))</f>
        <v/>
      </c>
      <c r="CA48" s="511"/>
      <c r="CB48" s="510" t="str">
        <f>IF(AND(CB47="",CC47=""),"",IFERROR(MATCH("*"&amp;CB47&amp;"*",Paramètres!$A$2,0)*INDEX(Paramètres!$B$2:$E$2,MATCH(#REF!,Paramètres!$B$1:$E$1,0))*$B48,IFERROR(VLOOKUP(CB47,_T1,2,0)*IF(VLOOKUP(CB47,_T1,3,0),$B48,1),IF(AND(CB47="23:59"*1,CC47="07:59"*1),"08:00"*$B48,IF(AND(CB47="20:00"*1,CC47="05:00"*1),"09:00"*$B48,IF(AND(CB47="21:00"*1,CC47="07:00"*1),"10:00"*$B48,IF(AND(CB47="21:00"*1,CC47="08:00"*1),"11:00"*$B48,IF((CC47*24)-(CB47*24)&gt;6,((((CC47*24)-(CB47*24))-0.25)/24),(CC47-CB47)))))))))</f>
        <v/>
      </c>
      <c r="CC48" s="511"/>
      <c r="CD48" s="510" t="str">
        <f>IF(AND(CD47="",CE47=""),"",IFERROR(MATCH("*"&amp;CD47&amp;"*",Paramètres!$A$2,0)*INDEX(Paramètres!$B$2:$E$2,MATCH(#REF!,Paramètres!$B$1:$E$1,0))*$B48,IFERROR(VLOOKUP(CD47,_T1,2,0)*IF(VLOOKUP(CD47,_T1,3,0),$B48,1),IF(AND(CD47="23:59"*1,CE47="07:59"*1),"08:00"*$B48,IF(AND(CD47="20:00"*1,CE47="05:00"*1),"09:00"*$B48,IF(AND(CD47="21:00"*1,CE47="07:00"*1),"10:00"*$B48,IF(AND(CD47="21:00"*1,CE47="08:00"*1),"11:00"*$B48,IF((CE47*24)-(CD47*24)&gt;6,((((CE47*24)-(CD47*24))-0.25)/24),(CE47-CD47)))))))))</f>
        <v/>
      </c>
      <c r="CE48" s="511"/>
      <c r="CF48" s="510" t="str">
        <f>IF(AND(CF47="",CG47=""),"",IFERROR(MATCH("*"&amp;CF47&amp;"*",Paramètres!$A$2,0)*INDEX(Paramètres!$B$2:$E$2,MATCH(#REF!,Paramètres!$B$1:$E$1,0))*$B48,IFERROR(VLOOKUP(CF47,_T1,2,0)*IF(VLOOKUP(CF47,_T1,3,0),$B48,1),IF(AND(CF47="23:59"*1,CG47="07:59"*1),"08:00"*$B48,IF(AND(CF47="20:00"*1,CG47="05:00"*1),"09:00"*$B48,IF(AND(CF47="21:00"*1,CG47="07:00"*1),"10:00"*$B48,IF(AND(CF47="21:00"*1,CG47="08:00"*1),"11:00"*$B48,IF((CG47*24)-(CF47*24)&gt;6,((((CG47*24)-(CF47*24))-0.25)/24),(CG47-CF47)))))))))</f>
        <v/>
      </c>
      <c r="CG48" s="511"/>
      <c r="CH48" s="510" t="str">
        <f>IF(AND(CH47="",CI47=""),"",IFERROR(MATCH("*"&amp;CH47&amp;"*",Paramètres!$A$2,0)*INDEX(Paramètres!$B$2:$E$2,MATCH(#REF!,Paramètres!$B$1:$E$1,0))*$B48,IFERROR(VLOOKUP(CH47,_T1,2,0)*IF(VLOOKUP(CH47,_T1,3,0),$B48,1),IF(AND(CH47="23:59"*1,CI47="07:59"*1),"08:00"*$B48,IF(AND(CH47="20:00"*1,CI47="05:00"*1),"09:00"*$B48,IF(AND(CH47="21:00"*1,CI47="07:00"*1),"10:00"*$B48,IF(AND(CH47="21:00"*1,CI47="08:00"*1),"11:00"*$B48,IF((CI47*24)-(CH47*24)&gt;6,((((CI47*24)-(CH47*24))-0.25)/24),(CI47-CH47)))))))))</f>
        <v/>
      </c>
      <c r="CI48" s="511"/>
      <c r="CJ48" s="510" t="str">
        <f>IF(AND(CJ47="",CK47=""),"",IFERROR(MATCH("*"&amp;CJ47&amp;"*",Paramètres!$A$2,0)*INDEX(Paramètres!$B$2:$E$2,MATCH(#REF!,Paramètres!$B$1:$E$1,0))*$B48,IFERROR(VLOOKUP(CJ47,_T1,2,0)*IF(VLOOKUP(CJ47,_T1,3,0),$B48,1),IF(AND(CJ47="23:59"*1,CK47="07:59"*1),"08:00"*$B48,IF(AND(CJ47="20:00"*1,CK47="05:00"*1),"09:00"*$B48,IF(AND(CJ47="21:00"*1,CK47="07:00"*1),"10:00"*$B48,IF(AND(CJ47="21:00"*1,CK47="08:00"*1),"11:00"*$B48,IF((CK47*24)-(CJ47*24)&gt;6,((((CK47*24)-(CJ47*24))-0.25)/24),(CK47-CJ47)))))))))</f>
        <v/>
      </c>
      <c r="CK48" s="511"/>
      <c r="CL48" s="510" t="str">
        <f>IF(AND(CL47="",CM47=""),"",IFERROR(MATCH("*"&amp;CL47&amp;"*",Paramètres!$A$2,0)*INDEX(Paramètres!$B$2:$E$2,MATCH(#REF!,Paramètres!$B$1:$E$1,0))*$B48,IFERROR(VLOOKUP(CL47,_T1,2,0)*IF(VLOOKUP(CL47,_T1,3,0),$B48,1),IF(AND(CL47="23:59"*1,CM47="07:59"*1),"08:00"*$B48,IF(AND(CL47="20:00"*1,CM47="05:00"*1),"09:00"*$B48,IF(AND(CL47="21:00"*1,CM47="07:00"*1),"10:00"*$B48,IF(AND(CL47="21:00"*1,CM47="08:00"*1),"11:00"*$B48,IF((CM47*24)-(CL47*24)&gt;6,((((CM47*24)-(CL47*24))-0.25)/24),(CM47-CL47)))))))))</f>
        <v/>
      </c>
      <c r="CM48" s="511"/>
      <c r="CN48" s="440"/>
      <c r="CO48" s="436"/>
      <c r="CP48" s="437"/>
      <c r="CQ48" s="156"/>
      <c r="CR48" s="454"/>
      <c r="CS48"/>
      <c r="CT48"/>
    </row>
    <row r="49" spans="1:102" s="285" customFormat="1" ht="30" customHeight="1">
      <c r="A49" s="313"/>
      <c r="B49" s="291"/>
      <c r="C49" s="337"/>
      <c r="D49" s="338"/>
      <c r="E49" s="282"/>
      <c r="F49" s="283"/>
      <c r="G49" s="337"/>
      <c r="H49" s="338"/>
      <c r="I49" s="282"/>
      <c r="J49" s="283"/>
      <c r="K49" s="337"/>
      <c r="L49" s="338"/>
      <c r="M49" s="352"/>
      <c r="N49" s="353"/>
      <c r="O49" s="352"/>
      <c r="P49" s="354"/>
      <c r="Q49" s="443">
        <f>SUM(C50:P50)</f>
        <v>0</v>
      </c>
      <c r="R49" s="337"/>
      <c r="S49" s="338"/>
      <c r="T49" s="282"/>
      <c r="U49" s="283"/>
      <c r="V49" s="337"/>
      <c r="W49" s="338"/>
      <c r="X49" s="282"/>
      <c r="Y49" s="283"/>
      <c r="Z49" s="337"/>
      <c r="AA49" s="338"/>
      <c r="AB49" s="352"/>
      <c r="AC49" s="353"/>
      <c r="AD49" s="352"/>
      <c r="AE49" s="354"/>
      <c r="AF49" s="443">
        <f>SUM(R50:AE50)</f>
        <v>0</v>
      </c>
      <c r="AG49" s="337"/>
      <c r="AH49" s="338"/>
      <c r="AI49" s="282"/>
      <c r="AJ49" s="283"/>
      <c r="AK49" s="337"/>
      <c r="AL49" s="338"/>
      <c r="AM49" s="282"/>
      <c r="AN49" s="283"/>
      <c r="AO49" s="337"/>
      <c r="AP49" s="338"/>
      <c r="AQ49" s="352"/>
      <c r="AR49" s="353"/>
      <c r="AS49" s="352"/>
      <c r="AT49" s="354"/>
      <c r="AU49" s="443">
        <f>SUM(AG50:AT50)</f>
        <v>0</v>
      </c>
      <c r="AV49" s="337"/>
      <c r="AW49" s="338"/>
      <c r="AX49" s="282"/>
      <c r="AY49" s="283"/>
      <c r="AZ49" s="337"/>
      <c r="BA49" s="338"/>
      <c r="BB49" s="282"/>
      <c r="BC49" s="283"/>
      <c r="BD49" s="337"/>
      <c r="BE49" s="338"/>
      <c r="BF49" s="352"/>
      <c r="BG49" s="353"/>
      <c r="BH49" s="352"/>
      <c r="BI49" s="354"/>
      <c r="BJ49" s="438">
        <f t="shared" ref="BJ49" si="36">SUM(AV50:BI50)</f>
        <v>0</v>
      </c>
      <c r="BK49" s="337"/>
      <c r="BL49" s="338"/>
      <c r="BM49" s="282"/>
      <c r="BN49" s="283"/>
      <c r="BO49" s="337"/>
      <c r="BP49" s="338"/>
      <c r="BQ49" s="282"/>
      <c r="BR49" s="283"/>
      <c r="BS49" s="337"/>
      <c r="BT49" s="338"/>
      <c r="BU49" s="352"/>
      <c r="BV49" s="353"/>
      <c r="BW49" s="352"/>
      <c r="BX49" s="354"/>
      <c r="BY49" s="438">
        <f t="shared" ref="BY49" si="37">SUM(BK50:BX50)</f>
        <v>0</v>
      </c>
      <c r="BZ49" s="337"/>
      <c r="CA49" s="338"/>
      <c r="CB49" s="282"/>
      <c r="CC49" s="283"/>
      <c r="CD49" s="337"/>
      <c r="CE49" s="338"/>
      <c r="CF49" s="282"/>
      <c r="CG49" s="283"/>
      <c r="CH49" s="337"/>
      <c r="CI49" s="338"/>
      <c r="CJ49" s="352"/>
      <c r="CK49" s="353"/>
      <c r="CL49" s="352"/>
      <c r="CM49" s="354"/>
      <c r="CN49" s="438">
        <f t="shared" ref="CN49" si="38">SUM(BZ50:CM50)</f>
        <v>0</v>
      </c>
      <c r="CO49" s="432">
        <f>SUM(Q49,AF50,AU50,BY50,CN50,BJ50)</f>
        <v>0</v>
      </c>
      <c r="CP49" s="433"/>
      <c r="CQ49" s="284"/>
      <c r="CR49" s="453">
        <f>$CO$2-CO49</f>
        <v>6.9666666666666659</v>
      </c>
    </row>
    <row r="50" spans="1:102" ht="20" customHeight="1">
      <c r="A50" s="249"/>
      <c r="B50" s="292"/>
      <c r="C50" s="510" t="str">
        <f>IF(AND(C49="",D49=""),"",IFERROR(MATCH("*"&amp;C49&amp;"*",Paramètres!$A$2,0)*INDEX(Paramètres!$B$2:$E$2,MATCH(#REF!,Paramètres!$B$1:$E$1,0))*$B50,IFERROR(VLOOKUP(C49,_T1,2,0)*IF(VLOOKUP(C49,_T1,3,0),$B50,1),IF(AND(C49="23:59"*1,D49="07:59"*1),"08:00"*$B50,IF(AND(C49="20:00"*1,D49="05:00"*1),"09:00"*$B50,IF(AND(C49="21:00"*1,D49="07:00"*1),"10:00"*$B50,IF(AND(C49="21:00"*1,D49="08:00"*1),"11:00"*$B50,IF((D49*24)-(C49*24)&gt;6,((((D49*24)-(C49*24))-0.25)/24),(D49-C49)))))))))</f>
        <v/>
      </c>
      <c r="D50" s="511"/>
      <c r="E50" s="510" t="str">
        <f>IF(AND(E49="",F49=""),"",IFERROR(MATCH("*"&amp;E49&amp;"*",Paramètres!$A$2,0)*INDEX(Paramètres!$B$2:$E$2,MATCH(#REF!,Paramètres!$B$1:$E$1,0))*$B50,IFERROR(VLOOKUP(E49,_T1,2,0)*IF(VLOOKUP(E49,_T1,3,0),$B50,1),IF(AND(E49="23:59"*1,F49="07:59"*1),"08:00"*$B50,IF(AND(E49="20:00"*1,F49="05:00"*1),"09:00"*$B50,IF(AND(E49="21:00"*1,F49="07:00"*1),"10:00"*$B50,IF(AND(E49="21:00"*1,F49="08:00"*1),"11:00"*$B50,IF((F49*24)-(E49*24)&gt;6,((((F49*24)-(E49*24))-0.25)/24),(F49-E49)))))))))</f>
        <v/>
      </c>
      <c r="F50" s="511"/>
      <c r="G50" s="510" t="str">
        <f>IF(AND(G49="",H49=""),"",IFERROR(MATCH("*"&amp;G49&amp;"*",Paramètres!$A$2,0)*INDEX(Paramètres!$B$2:$E$2,MATCH(#REF!,Paramètres!$B$1:$E$1,0))*$B50,IFERROR(VLOOKUP(G49,_T1,2,0)*IF(VLOOKUP(G49,_T1,3,0),$B50,1),IF(AND(G49="23:59"*1,H49="07:59"*1),"08:00"*$B50,IF(AND(G49="20:00"*1,H49="05:00"*1),"09:00"*$B50,IF(AND(G49="21:00"*1,H49="07:00"*1),"10:00"*$B50,IF(AND(G49="21:00"*1,H49="08:00"*1),"11:00"*$B50,IF((H49*24)-(G49*24)&gt;6,((((H49*24)-(G49*24))-0.25)/24),(H49-G49)))))))))</f>
        <v/>
      </c>
      <c r="H50" s="511"/>
      <c r="I50" s="510" t="str">
        <f>IF(AND(I49="",J49=""),"",IFERROR(MATCH("*"&amp;I49&amp;"*",Paramètres!$A$2,0)*INDEX(Paramètres!$B$2:$E$2,MATCH(#REF!,Paramètres!$B$1:$E$1,0))*$B50,IFERROR(VLOOKUP(I49,_T1,2,0)*IF(VLOOKUP(I49,_T1,3,0),$B50,1),IF(AND(I49="23:59"*1,J49="07:59"*1),"08:00"*$B50,IF(AND(I49="20:00"*1,J49="05:00"*1),"09:00"*$B50,IF(AND(I49="21:00"*1,J49="07:00"*1),"10:00"*$B50,IF(AND(I49="21:00"*1,J49="08:00"*1),"11:00"*$B50,IF((J49*24)-(I49*24)&gt;6,((((J49*24)-(I49*24))-0.25)/24),(J49-I49)))))))))</f>
        <v/>
      </c>
      <c r="J50" s="511"/>
      <c r="K50" s="510" t="str">
        <f>IF(AND(K49="",L49=""),"",IFERROR(MATCH("*"&amp;K49&amp;"*",Paramètres!$A$2,0)*INDEX(Paramètres!$B$2:$E$2,MATCH(#REF!,Paramètres!$B$1:$E$1,0))*$B50,IFERROR(VLOOKUP(K49,_T1,2,0)*IF(VLOOKUP(K49,_T1,3,0),$B50,1),IF(AND(K49="23:59"*1,L49="07:59"*1),"08:00"*$B50,IF(AND(K49="20:00"*1,L49="05:00"*1),"09:00"*$B50,IF(AND(K49="21:00"*1,L49="07:00"*1),"10:00"*$B50,IF(AND(K49="21:00"*1,L49="08:00"*1),"11:00"*$B50,IF((L49*24)-(K49*24)&gt;6,((((L49*24)-(K49*24))-0.25)/24),(L49-K49)))))))))</f>
        <v/>
      </c>
      <c r="L50" s="511"/>
      <c r="M50" s="510" t="str">
        <f>IF(AND(M49="",N49=""),"",IFERROR(MATCH("*"&amp;M49&amp;"*",Paramètres!$A$2,0)*INDEX(Paramètres!$B$2:$E$2,MATCH(#REF!,Paramètres!$B$1:$E$1,0))*$B50,IFERROR(VLOOKUP(M49,_T1,2,0)*IF(VLOOKUP(M49,_T1,3,0),$B50,1),IF(AND(M49="23:59"*1,N49="07:59"*1),"08:00"*$B50,IF(AND(M49="20:00"*1,N49="05:00"*1),"09:00"*$B50,IF(AND(M49="21:00"*1,N49="07:00"*1),"10:00"*$B50,IF(AND(M49="21:00"*1,N49="08:00"*1),"11:00"*$B50,IF((N49*24)-(M49*24)&gt;6,((((N49*24)-(M49*24))-0.25)/24),(N49-M49)))))))))</f>
        <v/>
      </c>
      <c r="N50" s="511"/>
      <c r="O50" s="510" t="str">
        <f>IF(AND(O49="",P49=""),"",IFERROR(MATCH("*"&amp;O49&amp;"*",Paramètres!$A$2,0)*INDEX(Paramètres!$B$2:$E$2,MATCH(#REF!,Paramètres!$B$1:$E$1,0))*$B50,IFERROR(VLOOKUP(O49,_T1,2,0)*IF(VLOOKUP(O49,_T1,3,0),$B50,1),IF(AND(O49="23:59"*1,P49="07:59"*1),"08:00"*$B50,IF(AND(O49="20:00"*1,P49="05:00"*1),"09:00"*$B50,IF(AND(O49="21:00"*1,P49="07:00"*1),"10:00"*$B50,IF(AND(O49="21:00"*1,P49="08:00"*1),"11:00"*$B50,IF((P49*24)-(O49*24)&gt;6,((((P49*24)-(O49*24))-0.25)/24),(P49-O49)))))))))</f>
        <v/>
      </c>
      <c r="P50" s="511"/>
      <c r="Q50" s="444"/>
      <c r="R50" s="510" t="str">
        <f>IF(AND(R49="",S49=""),"",IFERROR(MATCH("*"&amp;R49&amp;"*",Paramètres!$A$2,0)*INDEX(Paramètres!$B$2:$E$2,MATCH(#REF!,Paramètres!$B$1:$E$1,0))*$B50,IFERROR(VLOOKUP(R49,_T1,2,0)*IF(VLOOKUP(R49,_T1,3,0),$B50,1),IF(AND(R49="23:59"*1,S49="07:59"*1),"08:00"*$B50,IF(AND(R49="20:00"*1,S49="05:00"*1),"09:00"*$B50,IF(AND(R49="21:00"*1,S49="07:00"*1),"10:00"*$B50,IF(AND(R49="21:00"*1,S49="08:00"*1),"11:00"*$B50,IF((S49*24)-(R49*24)&gt;6,((((S49*24)-(R49*24))-0.25)/24),(S49-R49)))))))))</f>
        <v/>
      </c>
      <c r="S50" s="511"/>
      <c r="T50" s="510" t="str">
        <f>IF(AND(T49="",U49=""),"",IFERROR(MATCH("*"&amp;T49&amp;"*",Paramètres!$A$2,0)*INDEX(Paramètres!$B$2:$E$2,MATCH(#REF!,Paramètres!$B$1:$E$1,0))*$B50,IFERROR(VLOOKUP(T49,_T1,2,0)*IF(VLOOKUP(T49,_T1,3,0),$B50,1),IF(AND(T49="23:59"*1,U49="07:59"*1),"08:00"*$B50,IF(AND(T49="20:00"*1,U49="05:00"*1),"09:00"*$B50,IF(AND(T49="21:00"*1,U49="07:00"*1),"10:00"*$B50,IF(AND(T49="21:00"*1,U49="08:00"*1),"11:00"*$B50,IF((U49*24)-(T49*24)&gt;6,((((U49*24)-(T49*24))-0.25)/24),(U49-T49)))))))))</f>
        <v/>
      </c>
      <c r="U50" s="511"/>
      <c r="V50" s="510" t="str">
        <f>IF(AND(V49="",W49=""),"",IFERROR(MATCH("*"&amp;V49&amp;"*",Paramètres!$A$2,0)*INDEX(Paramètres!$B$2:$E$2,MATCH(#REF!,Paramètres!$B$1:$E$1,0))*$B50,IFERROR(VLOOKUP(V49,_T1,2,0)*IF(VLOOKUP(V49,_T1,3,0),$B50,1),IF(AND(V49="23:59"*1,W49="07:59"*1),"08:00"*$B50,IF(AND(V49="20:00"*1,W49="05:00"*1),"09:00"*$B50,IF(AND(V49="21:00"*1,W49="07:00"*1),"10:00"*$B50,IF(AND(V49="21:00"*1,W49="08:00"*1),"11:00"*$B50,IF((W49*24)-(V49*24)&gt;6,((((W49*24)-(V49*24))-0.25)/24),(W49-V49)))))))))</f>
        <v/>
      </c>
      <c r="W50" s="511"/>
      <c r="X50" s="510" t="str">
        <f>IF(AND(X49="",Y49=""),"",IFERROR(MATCH("*"&amp;X49&amp;"*",Paramètres!$A$2,0)*INDEX(Paramètres!$B$2:$E$2,MATCH(#REF!,Paramètres!$B$1:$E$1,0))*$B50,IFERROR(VLOOKUP(X49,_T1,2,0)*IF(VLOOKUP(X49,_T1,3,0),$B50,1),IF(AND(X49="23:59"*1,Y49="07:59"*1),"08:00"*$B50,IF(AND(X49="20:00"*1,Y49="05:00"*1),"09:00"*$B50,IF(AND(X49="21:00"*1,Y49="07:00"*1),"10:00"*$B50,IF(AND(X49="21:00"*1,Y49="08:00"*1),"11:00"*$B50,IF((Y49*24)-(X49*24)&gt;6,((((Y49*24)-(X49*24))-0.25)/24),(Y49-X49)))))))))</f>
        <v/>
      </c>
      <c r="Y50" s="511"/>
      <c r="Z50" s="510" t="str">
        <f>IF(AND(Z49="",AA49=""),"",IFERROR(MATCH("*"&amp;Z49&amp;"*",Paramètres!$A$2,0)*INDEX(Paramètres!$B$2:$E$2,MATCH(#REF!,Paramètres!$B$1:$E$1,0))*$B50,IFERROR(VLOOKUP(Z49,_T1,2,0)*IF(VLOOKUP(Z49,_T1,3,0),$B50,1),IF(AND(Z49="23:59"*1,AA49="07:59"*1),"08:00"*$B50,IF(AND(Z49="20:00"*1,AA49="05:00"*1),"09:00"*$B50,IF(AND(Z49="21:00"*1,AA49="07:00"*1),"10:00"*$B50,IF(AND(Z49="21:00"*1,AA49="08:00"*1),"11:00"*$B50,IF((AA49*24)-(Z49*24)&gt;6,((((AA49*24)-(Z49*24))-0.25)/24),(AA49-Z49)))))))))</f>
        <v/>
      </c>
      <c r="AA50" s="511"/>
      <c r="AB50" s="510" t="str">
        <f>IF(AND(AB49="",AC49=""),"",IFERROR(MATCH("*"&amp;AB49&amp;"*",Paramètres!$A$2,0)*INDEX(Paramètres!$B$2:$E$2,MATCH(#REF!,Paramètres!$B$1:$E$1,0))*$B50,IFERROR(VLOOKUP(AB49,_T1,2,0)*IF(VLOOKUP(AB49,_T1,3,0),$B50,1),IF(AND(AB49="23:59"*1,AC49="07:59"*1),"08:00"*$B50,IF(AND(AB49="20:00"*1,AC49="05:00"*1),"09:00"*$B50,IF(AND(AB49="21:00"*1,AC49="07:00"*1),"10:00"*$B50,IF(AND(AB49="21:00"*1,AC49="08:00"*1),"11:00"*$B50,IF((AC49*24)-(AB49*24)&gt;6,((((AC49*24)-(AB49*24))-0.25)/24),(AC49-AB49)))))))))</f>
        <v/>
      </c>
      <c r="AC50" s="511"/>
      <c r="AD50" s="510" t="str">
        <f>IF(AND(AD49="",AE49=""),"",IFERROR(MATCH("*"&amp;AD49&amp;"*",Paramètres!$A$2,0)*INDEX(Paramètres!$B$2:$E$2,MATCH(#REF!,Paramètres!$B$1:$E$1,0))*$B50,IFERROR(VLOOKUP(AD49,_T1,2,0)*IF(VLOOKUP(AD49,_T1,3,0),$B50,1),IF(AND(AD49="23:59"*1,AE49="07:59"*1),"08:00"*$B50,IF(AND(AD49="20:00"*1,AE49="05:00"*1),"09:00"*$B50,IF(AND(AD49="21:00"*1,AE49="07:00"*1),"10:00"*$B50,IF(AND(AD49="21:00"*1,AE49="08:00"*1),"11:00"*$B50,IF((AE49*24)-(AD49*24)&gt;6,((((AE49*24)-(AD49*24))-0.25)/24),(AE49-AD49)))))))))</f>
        <v/>
      </c>
      <c r="AE50" s="511"/>
      <c r="AF50" s="444"/>
      <c r="AG50" s="510" t="str">
        <f>IF(AND(AG49="",AH49=""),"",IFERROR(MATCH("*"&amp;AG49&amp;"*",Paramètres!$A$2,0)*INDEX(Paramètres!$B$2:$E$2,MATCH(#REF!,Paramètres!$B$1:$E$1,0))*$B50,IFERROR(VLOOKUP(AG49,_T1,2,0)*IF(VLOOKUP(AG49,_T1,3,0),$B50,1),IF(AND(AG49="23:59"*1,AH49="07:59"*1),"08:00"*$B50,IF(AND(AG49="20:00"*1,AH49="05:00"*1),"09:00"*$B50,IF(AND(AG49="21:00"*1,AH49="07:00"*1),"10:00"*$B50,IF(AND(AG49="21:00"*1,AH49="08:00"*1),"11:00"*$B50,IF((AH49*24)-(AG49*24)&gt;6,((((AH49*24)-(AG49*24))-0.25)/24),(AH49-AG49)))))))))</f>
        <v/>
      </c>
      <c r="AH50" s="511"/>
      <c r="AI50" s="510" t="str">
        <f>IF(AND(AI49="",AJ49=""),"",IFERROR(MATCH("*"&amp;AI49&amp;"*",Paramètres!$A$2,0)*INDEX(Paramètres!$B$2:$E$2,MATCH(#REF!,Paramètres!$B$1:$E$1,0))*$B50,IFERROR(VLOOKUP(AI49,_T1,2,0)*IF(VLOOKUP(AI49,_T1,3,0),$B50,1),IF(AND(AI49="23:59"*1,AJ49="07:59"*1),"08:00"*$B50,IF(AND(AI49="20:00"*1,AJ49="05:00"*1),"09:00"*$B50,IF(AND(AI49="21:00"*1,AJ49="07:00"*1),"10:00"*$B50,IF(AND(AI49="21:00"*1,AJ49="08:00"*1),"11:00"*$B50,IF((AJ49*24)-(AI49*24)&gt;6,((((AJ49*24)-(AI49*24))-0.25)/24),(AJ49-AI49)))))))))</f>
        <v/>
      </c>
      <c r="AJ50" s="511"/>
      <c r="AK50" s="510" t="str">
        <f>IF(AND(AK49="",AL49=""),"",IFERROR(MATCH("*"&amp;AK49&amp;"*",Paramètres!$A$2,0)*INDEX(Paramètres!$B$2:$E$2,MATCH(#REF!,Paramètres!$B$1:$E$1,0))*$B50,IFERROR(VLOOKUP(AK49,_T1,2,0)*IF(VLOOKUP(AK49,_T1,3,0),$B50,1),IF(AND(AK49="23:59"*1,AL49="07:59"*1),"08:00"*$B50,IF(AND(AK49="20:00"*1,AL49="05:00"*1),"09:00"*$B50,IF(AND(AK49="21:00"*1,AL49="07:00"*1),"10:00"*$B50,IF(AND(AK49="21:00"*1,AL49="08:00"*1),"11:00"*$B50,IF((AL49*24)-(AK49*24)&gt;6,((((AL49*24)-(AK49*24))-0.25)/24),(AL49-AK49)))))))))</f>
        <v/>
      </c>
      <c r="AL50" s="511"/>
      <c r="AM50" s="510" t="str">
        <f>IF(AND(AM49="",AN49=""),"",IFERROR(MATCH("*"&amp;AM49&amp;"*",Paramètres!$A$2,0)*INDEX(Paramètres!$B$2:$E$2,MATCH(#REF!,Paramètres!$B$1:$E$1,0))*$B50,IFERROR(VLOOKUP(AM49,_T1,2,0)*IF(VLOOKUP(AM49,_T1,3,0),$B50,1),IF(AND(AM49="23:59"*1,AN49="07:59"*1),"08:00"*$B50,IF(AND(AM49="20:00"*1,AN49="05:00"*1),"09:00"*$B50,IF(AND(AM49="21:00"*1,AN49="07:00"*1),"10:00"*$B50,IF(AND(AM49="21:00"*1,AN49="08:00"*1),"11:00"*$B50,IF((AN49*24)-(AM49*24)&gt;6,((((AN49*24)-(AM49*24))-0.25)/24),(AN49-AM49)))))))))</f>
        <v/>
      </c>
      <c r="AN50" s="511"/>
      <c r="AO50" s="510" t="str">
        <f>IF(AND(AO49="",AP49=""),"",IFERROR(MATCH("*"&amp;AO49&amp;"*",Paramètres!$A$2,0)*INDEX(Paramètres!$B$2:$E$2,MATCH(#REF!,Paramètres!$B$1:$E$1,0))*$B50,IFERROR(VLOOKUP(AO49,_T1,2,0)*IF(VLOOKUP(AO49,_T1,3,0),$B50,1),IF(AND(AO49="23:59"*1,AP49="07:59"*1),"08:00"*$B50,IF(AND(AO49="20:00"*1,AP49="05:00"*1),"09:00"*$B50,IF(AND(AO49="21:00"*1,AP49="07:00"*1),"10:00"*$B50,IF(AND(AO49="21:00"*1,AP49="08:00"*1),"11:00"*$B50,IF((AP49*24)-(AO49*24)&gt;6,((((AP49*24)-(AO49*24))-0.25)/24),(AP49-AO49)))))))))</f>
        <v/>
      </c>
      <c r="AP50" s="511"/>
      <c r="AQ50" s="510" t="str">
        <f>IF(AND(AQ49="",AR49=""),"",IFERROR(MATCH("*"&amp;AQ49&amp;"*",Paramètres!$A$2,0)*INDEX(Paramètres!$B$2:$E$2,MATCH(#REF!,Paramètres!$B$1:$E$1,0))*$B50,IFERROR(VLOOKUP(AQ49,_T1,2,0)*IF(VLOOKUP(AQ49,_T1,3,0),$B50,1),IF(AND(AQ49="23:59"*1,AR49="07:59"*1),"08:00"*$B50,IF(AND(AQ49="20:00"*1,AR49="05:00"*1),"09:00"*$B50,IF(AND(AQ49="21:00"*1,AR49="07:00"*1),"10:00"*$B50,IF(AND(AQ49="21:00"*1,AR49="08:00"*1),"11:00"*$B50,IF((AR49*24)-(AQ49*24)&gt;6,((((AR49*24)-(AQ49*24))-0.25)/24),(AR49-AQ49)))))))))</f>
        <v/>
      </c>
      <c r="AR50" s="511"/>
      <c r="AS50" s="510" t="str">
        <f>IF(AND(AS49="",AT49=""),"",IFERROR(MATCH("*"&amp;AS49&amp;"*",Paramètres!$A$2,0)*INDEX(Paramètres!$B$2:$E$2,MATCH(#REF!,Paramètres!$B$1:$E$1,0))*$B50,IFERROR(VLOOKUP(AS49,_T1,2,0)*IF(VLOOKUP(AS49,_T1,3,0),$B50,1),IF(AND(AS49="23:59"*1,AT49="07:59"*1),"08:00"*$B50,IF(AND(AS49="20:00"*1,AT49="05:00"*1),"09:00"*$B50,IF(AND(AS49="21:00"*1,AT49="07:00"*1),"10:00"*$B50,IF(AND(AS49="21:00"*1,AT49="08:00"*1),"11:00"*$B50,IF((AT49*24)-(AS49*24)&gt;6,((((AT49*24)-(AS49*24))-0.25)/24),(AT49-AS49)))))))))</f>
        <v/>
      </c>
      <c r="AT50" s="511"/>
      <c r="AU50" s="444"/>
      <c r="AV50" s="510" t="str">
        <f>IF(AND(AV49="",AW49=""),"",IFERROR(MATCH("*"&amp;AV49&amp;"*",Paramètres!$A$2,0)*INDEX(Paramètres!$B$2:$E$2,MATCH(#REF!,Paramètres!$B$1:$E$1,0))*$B50,IFERROR(VLOOKUP(AV49,_T1,2,0)*IF(VLOOKUP(AV49,_T1,3,0),$B50,1),IF(AND(AV49="23:59"*1,AW49="07:59"*1),"08:00"*$B50,IF(AND(AV49="20:00"*1,AW49="05:00"*1),"09:00"*$B50,IF(AND(AV49="21:00"*1,AW49="07:00"*1),"10:00"*$B50,IF(AND(AV49="21:00"*1,AW49="08:00"*1),"11:00"*$B50,IF((AW49*24)-(AV49*24)&gt;6,((((AW49*24)-(AV49*24))-0.25)/24),(AW49-AV49)))))))))</f>
        <v/>
      </c>
      <c r="AW50" s="511"/>
      <c r="AX50" s="510" t="str">
        <f>IF(AND(AX49="",AY49=""),"",IFERROR(MATCH("*"&amp;AX49&amp;"*",Paramètres!$A$2,0)*INDEX(Paramètres!$B$2:$E$2,MATCH(#REF!,Paramètres!$B$1:$E$1,0))*$B50,IFERROR(VLOOKUP(AX49,_T1,2,0)*IF(VLOOKUP(AX49,_T1,3,0),$B50,1),IF(AND(AX49="23:59"*1,AY49="07:59"*1),"08:00"*$B50,IF(AND(AX49="20:00"*1,AY49="05:00"*1),"09:00"*$B50,IF(AND(AX49="21:00"*1,AY49="07:00"*1),"10:00"*$B50,IF(AND(AX49="21:00"*1,AY49="08:00"*1),"11:00"*$B50,IF((AY49*24)-(AX49*24)&gt;6,((((AY49*24)-(AX49*24))-0.25)/24),(AY49-AX49)))))))))</f>
        <v/>
      </c>
      <c r="AY50" s="511"/>
      <c r="AZ50" s="510" t="str">
        <f>IF(AND(AZ49="",BA49=""),"",IFERROR(MATCH("*"&amp;AZ49&amp;"*",Paramètres!$A$2,0)*INDEX(Paramètres!$B$2:$E$2,MATCH(#REF!,Paramètres!$B$1:$E$1,0))*$B50,IFERROR(VLOOKUP(AZ49,_T1,2,0)*IF(VLOOKUP(AZ49,_T1,3,0),$B50,1),IF(AND(AZ49="23:59"*1,BA49="07:59"*1),"08:00"*$B50,IF(AND(AZ49="20:00"*1,BA49="05:00"*1),"09:00"*$B50,IF(AND(AZ49="21:00"*1,BA49="07:00"*1),"10:00"*$B50,IF(AND(AZ49="21:00"*1,BA49="08:00"*1),"11:00"*$B50,IF((BA49*24)-(AZ49*24)&gt;6,((((BA49*24)-(AZ49*24))-0.25)/24),(BA49-AZ49)))))))))</f>
        <v/>
      </c>
      <c r="BA50" s="511"/>
      <c r="BB50" s="510" t="str">
        <f>IF(AND(BB49="",BC49=""),"",IFERROR(MATCH("*"&amp;BB49&amp;"*",Paramètres!$A$2,0)*INDEX(Paramètres!$B$2:$E$2,MATCH(#REF!,Paramètres!$B$1:$E$1,0))*$B50,IFERROR(VLOOKUP(BB49,_T1,2,0)*IF(VLOOKUP(BB49,_T1,3,0),$B50,1),IF(AND(BB49="23:59"*1,BC49="07:59"*1),"08:00"*$B50,IF(AND(BB49="20:00"*1,BC49="05:00"*1),"09:00"*$B50,IF(AND(BB49="21:00"*1,BC49="07:00"*1),"10:00"*$B50,IF(AND(BB49="21:00"*1,BC49="08:00"*1),"11:00"*$B50,IF((BC49*24)-(BB49*24)&gt;6,((((BC49*24)-(BB49*24))-0.25)/24),(BC49-BB49)))))))))</f>
        <v/>
      </c>
      <c r="BC50" s="511"/>
      <c r="BD50" s="510" t="str">
        <f>IF(AND(BD49="",BE49=""),"",IFERROR(MATCH("*"&amp;BD49&amp;"*",Paramètres!$A$2,0)*INDEX(Paramètres!$B$2:$E$2,MATCH(#REF!,Paramètres!$B$1:$E$1,0))*$B50,IFERROR(VLOOKUP(BD49,_T1,2,0)*IF(VLOOKUP(BD49,_T1,3,0),$B50,1),IF(AND(BD49="23:59"*1,BE49="07:59"*1),"08:00"*$B50,IF(AND(BD49="20:00"*1,BE49="05:00"*1),"09:00"*$B50,IF(AND(BD49="21:00"*1,BE49="07:00"*1),"10:00"*$B50,IF(AND(BD49="21:00"*1,BE49="08:00"*1),"11:00"*$B50,IF((BE49*24)-(BD49*24)&gt;6,((((BE49*24)-(BD49*24))-0.25)/24),(BE49-BD49)))))))))</f>
        <v/>
      </c>
      <c r="BE50" s="511"/>
      <c r="BF50" s="510" t="str">
        <f>IF(AND(BF49="",BG49=""),"",IFERROR(MATCH("*"&amp;BF49&amp;"*",Paramètres!$A$2,0)*INDEX(Paramètres!$B$2:$E$2,MATCH(#REF!,Paramètres!$B$1:$E$1,0))*$B50,IFERROR(VLOOKUP(BF49,_T1,2,0)*IF(VLOOKUP(BF49,_T1,3,0),$B50,1),IF(AND(BF49="23:59"*1,BG49="07:59"*1),"08:00"*$B50,IF(AND(BF49="20:00"*1,BG49="05:00"*1),"09:00"*$B50,IF(AND(BF49="21:00"*1,BG49="07:00"*1),"10:00"*$B50,IF(AND(BF49="21:00"*1,BG49="08:00"*1),"11:00"*$B50,IF((BG49*24)-(BF49*24)&gt;6,((((BG49*24)-(BF49*24))-0.25)/24),(BG49-BF49)))))))))</f>
        <v/>
      </c>
      <c r="BG50" s="511"/>
      <c r="BH50" s="510" t="str">
        <f>IF(AND(BH49="",BI49=""),"",IFERROR(MATCH("*"&amp;BH49&amp;"*",Paramètres!$A$2,0)*INDEX(Paramètres!$B$2:$E$2,MATCH(#REF!,Paramètres!$B$1:$E$1,0))*$B50,IFERROR(VLOOKUP(BH49,_T1,2,0)*IF(VLOOKUP(BH49,_T1,3,0),$B50,1),IF(AND(BH49="23:59"*1,BI49="07:59"*1),"08:00"*$B50,IF(AND(BH49="20:00"*1,BI49="05:00"*1),"09:00"*$B50,IF(AND(BH49="21:00"*1,BI49="07:00"*1),"10:00"*$B50,IF(AND(BH49="21:00"*1,BI49="08:00"*1),"11:00"*$B50,IF((BI49*24)-(BH49*24)&gt;6,((((BI49*24)-(BH49*24))-0.25)/24),(BI49-BH49)))))))))</f>
        <v/>
      </c>
      <c r="BI50" s="511"/>
      <c r="BJ50" s="440"/>
      <c r="BK50" s="510" t="str">
        <f>IF(AND(BK49="",BL49=""),"",IFERROR(MATCH("*"&amp;BK49&amp;"*",Paramètres!$A$2,0)*INDEX(Paramètres!$B$2:$E$2,MATCH(#REF!,Paramètres!$B$1:$E$1,0))*$B50,IFERROR(VLOOKUP(BK49,_T1,2,0)*IF(VLOOKUP(BK49,_T1,3,0),$B50,1),IF(AND(BK49="23:59"*1,BL49="07:59"*1),"08:00"*$B50,IF(AND(BK49="20:00"*1,BL49="05:00"*1),"09:00"*$B50,IF(AND(BK49="21:00"*1,BL49="07:00"*1),"10:00"*$B50,IF(AND(BK49="21:00"*1,BL49="08:00"*1),"11:00"*$B50,IF((BL49*24)-(BK49*24)&gt;6,((((BL49*24)-(BK49*24))-0.25)/24),(BL49-BK49)))))))))</f>
        <v/>
      </c>
      <c r="BL50" s="511"/>
      <c r="BM50" s="510" t="str">
        <f>IF(AND(BM49="",BN49=""),"",IFERROR(MATCH("*"&amp;BM49&amp;"*",Paramètres!$A$2,0)*INDEX(Paramètres!$B$2:$E$2,MATCH(#REF!,Paramètres!$B$1:$E$1,0))*$B50,IFERROR(VLOOKUP(BM49,_T1,2,0)*IF(VLOOKUP(BM49,_T1,3,0),$B50,1),IF(AND(BM49="23:59"*1,BN49="07:59"*1),"08:00"*$B50,IF(AND(BM49="20:00"*1,BN49="05:00"*1),"09:00"*$B50,IF(AND(BM49="21:00"*1,BN49="07:00"*1),"10:00"*$B50,IF(AND(BM49="21:00"*1,BN49="08:00"*1),"11:00"*$B50,IF((BN49*24)-(BM49*24)&gt;6,((((BN49*24)-(BM49*24))-0.25)/24),(BN49-BM49)))))))))</f>
        <v/>
      </c>
      <c r="BN50" s="511"/>
      <c r="BO50" s="510" t="str">
        <f>IF(AND(BO49="",BP49=""),"",IFERROR(MATCH("*"&amp;BO49&amp;"*",Paramètres!$A$2,0)*INDEX(Paramètres!$B$2:$E$2,MATCH(#REF!,Paramètres!$B$1:$E$1,0))*$B50,IFERROR(VLOOKUP(BO49,_T1,2,0)*IF(VLOOKUP(BO49,_T1,3,0),$B50,1),IF(AND(BO49="23:59"*1,BP49="07:59"*1),"08:00"*$B50,IF(AND(BO49="20:00"*1,BP49="05:00"*1),"09:00"*$B50,IF(AND(BO49="21:00"*1,BP49="07:00"*1),"10:00"*$B50,IF(AND(BO49="21:00"*1,BP49="08:00"*1),"11:00"*$B50,IF((BP49*24)-(BO49*24)&gt;6,((((BP49*24)-(BO49*24))-0.25)/24),(BP49-BO49)))))))))</f>
        <v/>
      </c>
      <c r="BP50" s="511"/>
      <c r="BQ50" s="510" t="str">
        <f>IF(AND(BQ49="",BR49=""),"",IFERROR(MATCH("*"&amp;BQ49&amp;"*",Paramètres!$A$2,0)*INDEX(Paramètres!$B$2:$E$2,MATCH(#REF!,Paramètres!$B$1:$E$1,0))*$B50,IFERROR(VLOOKUP(BQ49,_T1,2,0)*IF(VLOOKUP(BQ49,_T1,3,0),$B50,1),IF(AND(BQ49="23:59"*1,BR49="07:59"*1),"08:00"*$B50,IF(AND(BQ49="20:00"*1,BR49="05:00"*1),"09:00"*$B50,IF(AND(BQ49="21:00"*1,BR49="07:00"*1),"10:00"*$B50,IF(AND(BQ49="21:00"*1,BR49="08:00"*1),"11:00"*$B50,IF((BR49*24)-(BQ49*24)&gt;6,((((BR49*24)-(BQ49*24))-0.25)/24),(BR49-BQ49)))))))))</f>
        <v/>
      </c>
      <c r="BR50" s="511"/>
      <c r="BS50" s="510" t="str">
        <f>IF(AND(BS49="",BT49=""),"",IFERROR(MATCH("*"&amp;BS49&amp;"*",Paramètres!$A$2,0)*INDEX(Paramètres!$B$2:$E$2,MATCH(#REF!,Paramètres!$B$1:$E$1,0))*$B50,IFERROR(VLOOKUP(BS49,_T1,2,0)*IF(VLOOKUP(BS49,_T1,3,0),$B50,1),IF(AND(BS49="23:59"*1,BT49="07:59"*1),"08:00"*$B50,IF(AND(BS49="20:00"*1,BT49="05:00"*1),"09:00"*$B50,IF(AND(BS49="21:00"*1,BT49="07:00"*1),"10:00"*$B50,IF(AND(BS49="21:00"*1,BT49="08:00"*1),"11:00"*$B50,IF((BT49*24)-(BS49*24)&gt;6,((((BT49*24)-(BS49*24))-0.25)/24),(BT49-BS49)))))))))</f>
        <v/>
      </c>
      <c r="BT50" s="511"/>
      <c r="BU50" s="510" t="str">
        <f>IF(AND(BU49="",BV49=""),"",IFERROR(MATCH("*"&amp;BU49&amp;"*",Paramètres!$A$2,0)*INDEX(Paramètres!$B$2:$E$2,MATCH(#REF!,Paramètres!$B$1:$E$1,0))*$B50,IFERROR(VLOOKUP(BU49,_T1,2,0)*IF(VLOOKUP(BU49,_T1,3,0),$B50,1),IF(AND(BU49="23:59"*1,BV49="07:59"*1),"08:00"*$B50,IF(AND(BU49="20:00"*1,BV49="05:00"*1),"09:00"*$B50,IF(AND(BU49="21:00"*1,BV49="07:00"*1),"10:00"*$B50,IF(AND(BU49="21:00"*1,BV49="08:00"*1),"11:00"*$B50,IF((BV49*24)-(BU49*24)&gt;6,((((BV49*24)-(BU49*24))-0.25)/24),(BV49-BU49)))))))))</f>
        <v/>
      </c>
      <c r="BV50" s="511"/>
      <c r="BW50" s="510" t="str">
        <f>IF(AND(BW49="",BX49=""),"",IFERROR(MATCH("*"&amp;BW49&amp;"*",Paramètres!$A$2,0)*INDEX(Paramètres!$B$2:$E$2,MATCH(#REF!,Paramètres!$B$1:$E$1,0))*$B50,IFERROR(VLOOKUP(BW49,_T1,2,0)*IF(VLOOKUP(BW49,_T1,3,0),$B50,1),IF(AND(BW49="23:59"*1,BX49="07:59"*1),"08:00"*$B50,IF(AND(BW49="20:00"*1,BX49="05:00"*1),"09:00"*$B50,IF(AND(BW49="21:00"*1,BX49="07:00"*1),"10:00"*$B50,IF(AND(BW49="21:00"*1,BX49="08:00"*1),"11:00"*$B50,IF((BX49*24)-(BW49*24)&gt;6,((((BX49*24)-(BW49*24))-0.25)/24),(BX49-BW49)))))))))</f>
        <v/>
      </c>
      <c r="BX50" s="511"/>
      <c r="BY50" s="440"/>
      <c r="BZ50" s="510" t="str">
        <f>IF(AND(BZ49="",CA49=""),"",IFERROR(MATCH("*"&amp;BZ49&amp;"*",Paramètres!$A$2,0)*INDEX(Paramètres!$B$2:$E$2,MATCH(#REF!,Paramètres!$B$1:$E$1,0))*$B50,IFERROR(VLOOKUP(BZ49,_T1,2,0)*IF(VLOOKUP(BZ49,_T1,3,0),$B50,1),IF(AND(BZ49="23:59"*1,CA49="07:59"*1),"08:00"*$B50,IF(AND(BZ49="20:00"*1,CA49="05:00"*1),"09:00"*$B50,IF(AND(BZ49="21:00"*1,CA49="07:00"*1),"10:00"*$B50,IF(AND(BZ49="21:00"*1,CA49="08:00"*1),"11:00"*$B50,IF((CA49*24)-(BZ49*24)&gt;6,((((CA49*24)-(BZ49*24))-0.25)/24),(CA49-BZ49)))))))))</f>
        <v/>
      </c>
      <c r="CA50" s="511"/>
      <c r="CB50" s="510" t="str">
        <f>IF(AND(CB49="",CC49=""),"",IFERROR(MATCH("*"&amp;CB49&amp;"*",Paramètres!$A$2,0)*INDEX(Paramètres!$B$2:$E$2,MATCH(#REF!,Paramètres!$B$1:$E$1,0))*$B50,IFERROR(VLOOKUP(CB49,_T1,2,0)*IF(VLOOKUP(CB49,_T1,3,0),$B50,1),IF(AND(CB49="23:59"*1,CC49="07:59"*1),"08:00"*$B50,IF(AND(CB49="20:00"*1,CC49="05:00"*1),"09:00"*$B50,IF(AND(CB49="21:00"*1,CC49="07:00"*1),"10:00"*$B50,IF(AND(CB49="21:00"*1,CC49="08:00"*1),"11:00"*$B50,IF((CC49*24)-(CB49*24)&gt;6,((((CC49*24)-(CB49*24))-0.25)/24),(CC49-CB49)))))))))</f>
        <v/>
      </c>
      <c r="CC50" s="511"/>
      <c r="CD50" s="510" t="str">
        <f>IF(AND(CD49="",CE49=""),"",IFERROR(MATCH("*"&amp;CD49&amp;"*",Paramètres!$A$2,0)*INDEX(Paramètres!$B$2:$E$2,MATCH(#REF!,Paramètres!$B$1:$E$1,0))*$B50,IFERROR(VLOOKUP(CD49,_T1,2,0)*IF(VLOOKUP(CD49,_T1,3,0),$B50,1),IF(AND(CD49="23:59"*1,CE49="07:59"*1),"08:00"*$B50,IF(AND(CD49="20:00"*1,CE49="05:00"*1),"09:00"*$B50,IF(AND(CD49="21:00"*1,CE49="07:00"*1),"10:00"*$B50,IF(AND(CD49="21:00"*1,CE49="08:00"*1),"11:00"*$B50,IF((CE49*24)-(CD49*24)&gt;6,((((CE49*24)-(CD49*24))-0.25)/24),(CE49-CD49)))))))))</f>
        <v/>
      </c>
      <c r="CE50" s="511"/>
      <c r="CF50" s="510" t="str">
        <f>IF(AND(CF49="",CG49=""),"",IFERROR(MATCH("*"&amp;CF49&amp;"*",Paramètres!$A$2,0)*INDEX(Paramètres!$B$2:$E$2,MATCH(#REF!,Paramètres!$B$1:$E$1,0))*$B50,IFERROR(VLOOKUP(CF49,_T1,2,0)*IF(VLOOKUP(CF49,_T1,3,0),$B50,1),IF(AND(CF49="23:59"*1,CG49="07:59"*1),"08:00"*$B50,IF(AND(CF49="20:00"*1,CG49="05:00"*1),"09:00"*$B50,IF(AND(CF49="21:00"*1,CG49="07:00"*1),"10:00"*$B50,IF(AND(CF49="21:00"*1,CG49="08:00"*1),"11:00"*$B50,IF((CG49*24)-(CF49*24)&gt;6,((((CG49*24)-(CF49*24))-0.25)/24),(CG49-CF49)))))))))</f>
        <v/>
      </c>
      <c r="CG50" s="511"/>
      <c r="CH50" s="510" t="str">
        <f>IF(AND(CH49="",CI49=""),"",IFERROR(MATCH("*"&amp;CH49&amp;"*",Paramètres!$A$2,0)*INDEX(Paramètres!$B$2:$E$2,MATCH(#REF!,Paramètres!$B$1:$E$1,0))*$B50,IFERROR(VLOOKUP(CH49,_T1,2,0)*IF(VLOOKUP(CH49,_T1,3,0),$B50,1),IF(AND(CH49="23:59"*1,CI49="07:59"*1),"08:00"*$B50,IF(AND(CH49="20:00"*1,CI49="05:00"*1),"09:00"*$B50,IF(AND(CH49="21:00"*1,CI49="07:00"*1),"10:00"*$B50,IF(AND(CH49="21:00"*1,CI49="08:00"*1),"11:00"*$B50,IF((CI49*24)-(CH49*24)&gt;6,((((CI49*24)-(CH49*24))-0.25)/24),(CI49-CH49)))))))))</f>
        <v/>
      </c>
      <c r="CI50" s="511"/>
      <c r="CJ50" s="510" t="str">
        <f>IF(AND(CJ49="",CK49=""),"",IFERROR(MATCH("*"&amp;CJ49&amp;"*",Paramètres!$A$2,0)*INDEX(Paramètres!$B$2:$E$2,MATCH(#REF!,Paramètres!$B$1:$E$1,0))*$B50,IFERROR(VLOOKUP(CJ49,_T1,2,0)*IF(VLOOKUP(CJ49,_T1,3,0),$B50,1),IF(AND(CJ49="23:59"*1,CK49="07:59"*1),"08:00"*$B50,IF(AND(CJ49="20:00"*1,CK49="05:00"*1),"09:00"*$B50,IF(AND(CJ49="21:00"*1,CK49="07:00"*1),"10:00"*$B50,IF(AND(CJ49="21:00"*1,CK49="08:00"*1),"11:00"*$B50,IF((CK49*24)-(CJ49*24)&gt;6,((((CK49*24)-(CJ49*24))-0.25)/24),(CK49-CJ49)))))))))</f>
        <v/>
      </c>
      <c r="CK50" s="511"/>
      <c r="CL50" s="510" t="str">
        <f>IF(AND(CL49="",CM49=""),"",IFERROR(MATCH("*"&amp;CL49&amp;"*",Paramètres!$A$2,0)*INDEX(Paramètres!$B$2:$E$2,MATCH(#REF!,Paramètres!$B$1:$E$1,0))*$B50,IFERROR(VLOOKUP(CL49,_T1,2,0)*IF(VLOOKUP(CL49,_T1,3,0),$B50,1),IF(AND(CL49="23:59"*1,CM49="07:59"*1),"08:00"*$B50,IF(AND(CL49="20:00"*1,CM49="05:00"*1),"09:00"*$B50,IF(AND(CL49="21:00"*1,CM49="07:00"*1),"10:00"*$B50,IF(AND(CL49="21:00"*1,CM49="08:00"*1),"11:00"*$B50,IF((CM49*24)-(CL49*24)&gt;6,((((CM49*24)-(CL49*24))-0.25)/24),(CM49-CL49)))))))))</f>
        <v/>
      </c>
      <c r="CM50" s="511"/>
      <c r="CN50" s="440"/>
      <c r="CO50" s="436"/>
      <c r="CP50" s="437"/>
      <c r="CQ50" s="156"/>
      <c r="CR50" s="454"/>
      <c r="CS50"/>
      <c r="CT50"/>
    </row>
    <row r="51" spans="1:102" s="285" customFormat="1" ht="30" customHeight="1">
      <c r="A51" s="315"/>
      <c r="B51" s="291"/>
      <c r="C51" s="282"/>
      <c r="D51" s="283"/>
      <c r="E51" s="337"/>
      <c r="F51" s="338"/>
      <c r="G51" s="282"/>
      <c r="H51" s="283"/>
      <c r="I51" s="337"/>
      <c r="J51" s="338"/>
      <c r="K51" s="282"/>
      <c r="L51" s="283"/>
      <c r="M51" s="352"/>
      <c r="N51" s="353"/>
      <c r="O51" s="352"/>
      <c r="P51" s="354"/>
      <c r="Q51" s="443">
        <f>SUM(C52:P52)</f>
        <v>0</v>
      </c>
      <c r="R51" s="282"/>
      <c r="S51" s="283"/>
      <c r="T51" s="337"/>
      <c r="U51" s="338"/>
      <c r="V51" s="282"/>
      <c r="W51" s="283"/>
      <c r="X51" s="337"/>
      <c r="Y51" s="338"/>
      <c r="Z51" s="282"/>
      <c r="AA51" s="283"/>
      <c r="AB51" s="352"/>
      <c r="AC51" s="353"/>
      <c r="AD51" s="352"/>
      <c r="AE51" s="354"/>
      <c r="AF51" s="443">
        <f>SUM(R52:AE52)</f>
        <v>0</v>
      </c>
      <c r="AG51" s="282"/>
      <c r="AH51" s="283"/>
      <c r="AI51" s="337"/>
      <c r="AJ51" s="338"/>
      <c r="AK51" s="282"/>
      <c r="AL51" s="283"/>
      <c r="AM51" s="337"/>
      <c r="AN51" s="338"/>
      <c r="AO51" s="282"/>
      <c r="AP51" s="283"/>
      <c r="AQ51" s="352"/>
      <c r="AR51" s="353"/>
      <c r="AS51" s="352"/>
      <c r="AT51" s="354"/>
      <c r="AU51" s="443">
        <f>SUM(AG52:AT52)</f>
        <v>0</v>
      </c>
      <c r="AV51" s="282"/>
      <c r="AW51" s="283"/>
      <c r="AX51" s="337"/>
      <c r="AY51" s="338"/>
      <c r="AZ51" s="282"/>
      <c r="BA51" s="283"/>
      <c r="BB51" s="337"/>
      <c r="BC51" s="338"/>
      <c r="BD51" s="282"/>
      <c r="BE51" s="283"/>
      <c r="BF51" s="352"/>
      <c r="BG51" s="353"/>
      <c r="BH51" s="352"/>
      <c r="BI51" s="354"/>
      <c r="BJ51" s="438">
        <f t="shared" ref="BJ51" si="39">SUM(AV52:BI52)</f>
        <v>0</v>
      </c>
      <c r="BK51" s="282"/>
      <c r="BL51" s="283"/>
      <c r="BM51" s="337"/>
      <c r="BN51" s="338"/>
      <c r="BO51" s="282"/>
      <c r="BP51" s="283"/>
      <c r="BQ51" s="337"/>
      <c r="BR51" s="338"/>
      <c r="BS51" s="282"/>
      <c r="BT51" s="283"/>
      <c r="BU51" s="352"/>
      <c r="BV51" s="353"/>
      <c r="BW51" s="352"/>
      <c r="BX51" s="354"/>
      <c r="BY51" s="438">
        <f t="shared" ref="BY51" si="40">SUM(BK52:BX52)</f>
        <v>0</v>
      </c>
      <c r="BZ51" s="282"/>
      <c r="CA51" s="283"/>
      <c r="CB51" s="337"/>
      <c r="CC51" s="338"/>
      <c r="CD51" s="282"/>
      <c r="CE51" s="283"/>
      <c r="CF51" s="337"/>
      <c r="CG51" s="338"/>
      <c r="CH51" s="282"/>
      <c r="CI51" s="283"/>
      <c r="CJ51" s="352"/>
      <c r="CK51" s="353"/>
      <c r="CL51" s="352"/>
      <c r="CM51" s="354"/>
      <c r="CN51" s="438">
        <f t="shared" ref="CN51" si="41">SUM(BZ52:CM52)</f>
        <v>0</v>
      </c>
      <c r="CO51" s="432">
        <f>SUM(Q51,AF52,AU52,BY52,CN52,BJ52)</f>
        <v>0</v>
      </c>
      <c r="CP51" s="433"/>
      <c r="CQ51" s="284"/>
      <c r="CR51" s="453">
        <f>$CO$2-CO51</f>
        <v>6.9666666666666659</v>
      </c>
    </row>
    <row r="52" spans="1:102" s="30" customFormat="1" ht="20" customHeight="1">
      <c r="A52" s="249"/>
      <c r="B52" s="292"/>
      <c r="C52" s="510" t="str">
        <f>IF(AND(C51="",D51=""),"",IFERROR(MATCH("*"&amp;C51&amp;"*",Paramètres!$A$2,0)*INDEX(Paramètres!$B$2:$E$2,MATCH(#REF!,Paramètres!$B$1:$E$1,0))*$B52,IFERROR(VLOOKUP(C51,_T1,2,0)*IF(VLOOKUP(C51,_T1,3,0),$B52,1),IF(AND(C51="23:59"*1,D51="07:59"*1),"08:00"*$B52,IF(AND(C51="20:00"*1,D51="05:00"*1),"09:00"*$B52,IF(AND(C51="21:00"*1,D51="07:00"*1),"10:00"*$B52,IF(AND(C51="21:00"*1,D51="08:00"*1),"11:00"*$B52,IF((D51*24)-(C51*24)&gt;6,((((D51*24)-(C51*24))-0.25)/24),(D51-C51)))))))))</f>
        <v/>
      </c>
      <c r="D52" s="511"/>
      <c r="E52" s="510" t="str">
        <f>IF(AND(E51="",F51=""),"",IFERROR(MATCH("*"&amp;E51&amp;"*",Paramètres!$A$2,0)*INDEX(Paramètres!$B$2:$E$2,MATCH(#REF!,Paramètres!$B$1:$E$1,0))*$B52,IFERROR(VLOOKUP(E51,_T1,2,0)*IF(VLOOKUP(E51,_T1,3,0),$B52,1),IF(AND(E51="23:59"*1,F51="07:59"*1),"08:00"*$B52,IF(AND(E51="20:00"*1,F51="05:00"*1),"09:00"*$B52,IF(AND(E51="21:00"*1,F51="07:00"*1),"10:00"*$B52,IF(AND(E51="21:00"*1,F51="08:00"*1),"11:00"*$B52,IF((F51*24)-(E51*24)&gt;6,((((F51*24)-(E51*24))-0.25)/24),(F51-E51)))))))))</f>
        <v/>
      </c>
      <c r="F52" s="511"/>
      <c r="G52" s="510" t="str">
        <f>IF(AND(G51="",H51=""),"",IFERROR(MATCH("*"&amp;G51&amp;"*",Paramètres!$A$2,0)*INDEX(Paramètres!$B$2:$E$2,MATCH(#REF!,Paramètres!$B$1:$E$1,0))*$B52,IFERROR(VLOOKUP(G51,_T1,2,0)*IF(VLOOKUP(G51,_T1,3,0),$B52,1),IF(AND(G51="23:59"*1,H51="07:59"*1),"08:00"*$B52,IF(AND(G51="20:00"*1,H51="05:00"*1),"09:00"*$B52,IF(AND(G51="21:00"*1,H51="07:00"*1),"10:00"*$B52,IF(AND(G51="21:00"*1,H51="08:00"*1),"11:00"*$B52,IF((H51*24)-(G51*24)&gt;6,((((H51*24)-(G51*24))-0.25)/24),(H51-G51)))))))))</f>
        <v/>
      </c>
      <c r="H52" s="511"/>
      <c r="I52" s="510" t="str">
        <f>IF(AND(I51="",J51=""),"",IFERROR(MATCH("*"&amp;I51&amp;"*",Paramètres!$A$2,0)*INDEX(Paramètres!$B$2:$E$2,MATCH(#REF!,Paramètres!$B$1:$E$1,0))*$B52,IFERROR(VLOOKUP(I51,_T1,2,0)*IF(VLOOKUP(I51,_T1,3,0),$B52,1),IF(AND(I51="23:59"*1,J51="07:59"*1),"08:00"*$B52,IF(AND(I51="20:00"*1,J51="05:00"*1),"09:00"*$B52,IF(AND(I51="21:00"*1,J51="07:00"*1),"10:00"*$B52,IF(AND(I51="21:00"*1,J51="08:00"*1),"11:00"*$B52,IF((J51*24)-(I51*24)&gt;6,((((J51*24)-(I51*24))-0.25)/24),(J51-I51)))))))))</f>
        <v/>
      </c>
      <c r="J52" s="511"/>
      <c r="K52" s="510" t="str">
        <f>IF(AND(K51="",L51=""),"",IFERROR(MATCH("*"&amp;K51&amp;"*",Paramètres!$A$2,0)*INDEX(Paramètres!$B$2:$E$2,MATCH(#REF!,Paramètres!$B$1:$E$1,0))*$B52,IFERROR(VLOOKUP(K51,_T1,2,0)*IF(VLOOKUP(K51,_T1,3,0),$B52,1),IF(AND(K51="23:59"*1,L51="07:59"*1),"08:00"*$B52,IF(AND(K51="20:00"*1,L51="05:00"*1),"09:00"*$B52,IF(AND(K51="21:00"*1,L51="07:00"*1),"10:00"*$B52,IF(AND(K51="21:00"*1,L51="08:00"*1),"11:00"*$B52,IF((L51*24)-(K51*24)&gt;6,((((L51*24)-(K51*24))-0.25)/24),(L51-K51)))))))))</f>
        <v/>
      </c>
      <c r="L52" s="511"/>
      <c r="M52" s="510" t="str">
        <f>IF(AND(M51="",N51=""),"",IFERROR(MATCH("*"&amp;M51&amp;"*",Paramètres!$A$2,0)*INDEX(Paramètres!$B$2:$E$2,MATCH(#REF!,Paramètres!$B$1:$E$1,0))*$B52,IFERROR(VLOOKUP(M51,_T1,2,0)*IF(VLOOKUP(M51,_T1,3,0),$B52,1),IF(AND(M51="23:59"*1,N51="07:59"*1),"08:00"*$B52,IF(AND(M51="20:00"*1,N51="05:00"*1),"09:00"*$B52,IF(AND(M51="21:00"*1,N51="07:00"*1),"10:00"*$B52,IF(AND(M51="21:00"*1,N51="08:00"*1),"11:00"*$B52,IF((N51*24)-(M51*24)&gt;6,((((N51*24)-(M51*24))-0.25)/24),(N51-M51)))))))))</f>
        <v/>
      </c>
      <c r="N52" s="511"/>
      <c r="O52" s="510" t="str">
        <f>IF(AND(O51="",P51=""),"",IFERROR(MATCH("*"&amp;O51&amp;"*",Paramètres!$A$2,0)*INDEX(Paramètres!$B$2:$E$2,MATCH(#REF!,Paramètres!$B$1:$E$1,0))*$B52,IFERROR(VLOOKUP(O51,_T1,2,0)*IF(VLOOKUP(O51,_T1,3,0),$B52,1),IF(AND(O51="23:59"*1,P51="07:59"*1),"08:00"*$B52,IF(AND(O51="20:00"*1,P51="05:00"*1),"09:00"*$B52,IF(AND(O51="21:00"*1,P51="07:00"*1),"10:00"*$B52,IF(AND(O51="21:00"*1,P51="08:00"*1),"11:00"*$B52,IF((P51*24)-(O51*24)&gt;6,((((P51*24)-(O51*24))-0.25)/24),(P51-O51)))))))))</f>
        <v/>
      </c>
      <c r="P52" s="511"/>
      <c r="Q52" s="444"/>
      <c r="R52" s="510" t="str">
        <f>IF(AND(R51="",S51=""),"",IFERROR(MATCH("*"&amp;R51&amp;"*",Paramètres!$A$2,0)*INDEX(Paramètres!$B$2:$E$2,MATCH(#REF!,Paramètres!$B$1:$E$1,0))*$B52,IFERROR(VLOOKUP(R51,_T1,2,0)*IF(VLOOKUP(R51,_T1,3,0),$B52,1),IF(AND(R51="23:59"*1,S51="07:59"*1),"08:00"*$B52,IF(AND(R51="20:00"*1,S51="05:00"*1),"09:00"*$B52,IF(AND(R51="21:00"*1,S51="07:00"*1),"10:00"*$B52,IF(AND(R51="21:00"*1,S51="08:00"*1),"11:00"*$B52,IF((S51*24)-(R51*24)&gt;6,((((S51*24)-(R51*24))-0.25)/24),(S51-R51)))))))))</f>
        <v/>
      </c>
      <c r="S52" s="511"/>
      <c r="T52" s="510" t="str">
        <f>IF(AND(T51="",U51=""),"",IFERROR(MATCH("*"&amp;T51&amp;"*",Paramètres!$A$2,0)*INDEX(Paramètres!$B$2:$E$2,MATCH(#REF!,Paramètres!$B$1:$E$1,0))*$B52,IFERROR(VLOOKUP(T51,_T1,2,0)*IF(VLOOKUP(T51,_T1,3,0),$B52,1),IF(AND(T51="23:59"*1,U51="07:59"*1),"08:00"*$B52,IF(AND(T51="20:00"*1,U51="05:00"*1),"09:00"*$B52,IF(AND(T51="21:00"*1,U51="07:00"*1),"10:00"*$B52,IF(AND(T51="21:00"*1,U51="08:00"*1),"11:00"*$B52,IF((U51*24)-(T51*24)&gt;6,((((U51*24)-(T51*24))-0.25)/24),(U51-T51)))))))))</f>
        <v/>
      </c>
      <c r="U52" s="511"/>
      <c r="V52" s="510" t="str">
        <f>IF(AND(V51="",W51=""),"",IFERROR(MATCH("*"&amp;V51&amp;"*",Paramètres!$A$2,0)*INDEX(Paramètres!$B$2:$E$2,MATCH(#REF!,Paramètres!$B$1:$E$1,0))*$B52,IFERROR(VLOOKUP(V51,_T1,2,0)*IF(VLOOKUP(V51,_T1,3,0),$B52,1),IF(AND(V51="23:59"*1,W51="07:59"*1),"08:00"*$B52,IF(AND(V51="20:00"*1,W51="05:00"*1),"09:00"*$B52,IF(AND(V51="21:00"*1,W51="07:00"*1),"10:00"*$B52,IF(AND(V51="21:00"*1,W51="08:00"*1),"11:00"*$B52,IF((W51*24)-(V51*24)&gt;6,((((W51*24)-(V51*24))-0.25)/24),(W51-V51)))))))))</f>
        <v/>
      </c>
      <c r="W52" s="511"/>
      <c r="X52" s="510" t="str">
        <f>IF(AND(X51="",Y51=""),"",IFERROR(MATCH("*"&amp;X51&amp;"*",Paramètres!$A$2,0)*INDEX(Paramètres!$B$2:$E$2,MATCH(#REF!,Paramètres!$B$1:$E$1,0))*$B52,IFERROR(VLOOKUP(X51,_T1,2,0)*IF(VLOOKUP(X51,_T1,3,0),$B52,1),IF(AND(X51="23:59"*1,Y51="07:59"*1),"08:00"*$B52,IF(AND(X51="20:00"*1,Y51="05:00"*1),"09:00"*$B52,IF(AND(X51="21:00"*1,Y51="07:00"*1),"10:00"*$B52,IF(AND(X51="21:00"*1,Y51="08:00"*1),"11:00"*$B52,IF((Y51*24)-(X51*24)&gt;6,((((Y51*24)-(X51*24))-0.25)/24),(Y51-X51)))))))))</f>
        <v/>
      </c>
      <c r="Y52" s="511"/>
      <c r="Z52" s="510" t="str">
        <f>IF(AND(Z51="",AA51=""),"",IFERROR(MATCH("*"&amp;Z51&amp;"*",Paramètres!$A$2,0)*INDEX(Paramètres!$B$2:$E$2,MATCH(#REF!,Paramètres!$B$1:$E$1,0))*$B52,IFERROR(VLOOKUP(Z51,_T1,2,0)*IF(VLOOKUP(Z51,_T1,3,0),$B52,1),IF(AND(Z51="23:59"*1,AA51="07:59"*1),"08:00"*$B52,IF(AND(Z51="20:00"*1,AA51="05:00"*1),"09:00"*$B52,IF(AND(Z51="21:00"*1,AA51="07:00"*1),"10:00"*$B52,IF(AND(Z51="21:00"*1,AA51="08:00"*1),"11:00"*$B52,IF((AA51*24)-(Z51*24)&gt;6,((((AA51*24)-(Z51*24))-0.25)/24),(AA51-Z51)))))))))</f>
        <v/>
      </c>
      <c r="AA52" s="511"/>
      <c r="AB52" s="510" t="str">
        <f>IF(AND(AB51="",AC51=""),"",IFERROR(MATCH("*"&amp;AB51&amp;"*",Paramètres!$A$2,0)*INDEX(Paramètres!$B$2:$E$2,MATCH(#REF!,Paramètres!$B$1:$E$1,0))*$B52,IFERROR(VLOOKUP(AB51,_T1,2,0)*IF(VLOOKUP(AB51,_T1,3,0),$B52,1),IF(AND(AB51="23:59"*1,AC51="07:59"*1),"08:00"*$B52,IF(AND(AB51="20:00"*1,AC51="05:00"*1),"09:00"*$B52,IF(AND(AB51="21:00"*1,AC51="07:00"*1),"10:00"*$B52,IF(AND(AB51="21:00"*1,AC51="08:00"*1),"11:00"*$B52,IF((AC51*24)-(AB51*24)&gt;6,((((AC51*24)-(AB51*24))-0.25)/24),(AC51-AB51)))))))))</f>
        <v/>
      </c>
      <c r="AC52" s="511"/>
      <c r="AD52" s="510" t="str">
        <f>IF(AND(AD51="",AE51=""),"",IFERROR(MATCH("*"&amp;AD51&amp;"*",Paramètres!$A$2,0)*INDEX(Paramètres!$B$2:$E$2,MATCH(#REF!,Paramètres!$B$1:$E$1,0))*$B52,IFERROR(VLOOKUP(AD51,_T1,2,0)*IF(VLOOKUP(AD51,_T1,3,0),$B52,1),IF(AND(AD51="23:59"*1,AE51="07:59"*1),"08:00"*$B52,IF(AND(AD51="20:00"*1,AE51="05:00"*1),"09:00"*$B52,IF(AND(AD51="21:00"*1,AE51="07:00"*1),"10:00"*$B52,IF(AND(AD51="21:00"*1,AE51="08:00"*1),"11:00"*$B52,IF((AE51*24)-(AD51*24)&gt;6,((((AE51*24)-(AD51*24))-0.25)/24),(AE51-AD51)))))))))</f>
        <v/>
      </c>
      <c r="AE52" s="511"/>
      <c r="AF52" s="444"/>
      <c r="AG52" s="510" t="str">
        <f>IF(AND(AG51="",AH51=""),"",IFERROR(MATCH("*"&amp;AG51&amp;"*",Paramètres!$A$2,0)*INDEX(Paramètres!$B$2:$E$2,MATCH(#REF!,Paramètres!$B$1:$E$1,0))*$B52,IFERROR(VLOOKUP(AG51,_T1,2,0)*IF(VLOOKUP(AG51,_T1,3,0),$B52,1),IF(AND(AG51="23:59"*1,AH51="07:59"*1),"08:00"*$B52,IF(AND(AG51="20:00"*1,AH51="05:00"*1),"09:00"*$B52,IF(AND(AG51="21:00"*1,AH51="07:00"*1),"10:00"*$B52,IF(AND(AG51="21:00"*1,AH51="08:00"*1),"11:00"*$B52,IF((AH51*24)-(AG51*24)&gt;6,((((AH51*24)-(AG51*24))-0.25)/24),(AH51-AG51)))))))))</f>
        <v/>
      </c>
      <c r="AH52" s="511"/>
      <c r="AI52" s="510" t="str">
        <f>IF(AND(AI51="",AJ51=""),"",IFERROR(MATCH("*"&amp;AI51&amp;"*",Paramètres!$A$2,0)*INDEX(Paramètres!$B$2:$E$2,MATCH(#REF!,Paramètres!$B$1:$E$1,0))*$B52,IFERROR(VLOOKUP(AI51,_T1,2,0)*IF(VLOOKUP(AI51,_T1,3,0),$B52,1),IF(AND(AI51="23:59"*1,AJ51="07:59"*1),"08:00"*$B52,IF(AND(AI51="20:00"*1,AJ51="05:00"*1),"09:00"*$B52,IF(AND(AI51="21:00"*1,AJ51="07:00"*1),"10:00"*$B52,IF(AND(AI51="21:00"*1,AJ51="08:00"*1),"11:00"*$B52,IF((AJ51*24)-(AI51*24)&gt;6,((((AJ51*24)-(AI51*24))-0.25)/24),(AJ51-AI51)))))))))</f>
        <v/>
      </c>
      <c r="AJ52" s="511"/>
      <c r="AK52" s="510" t="str">
        <f>IF(AND(AK51="",AL51=""),"",IFERROR(MATCH("*"&amp;AK51&amp;"*",Paramètres!$A$2,0)*INDEX(Paramètres!$B$2:$E$2,MATCH(#REF!,Paramètres!$B$1:$E$1,0))*$B52,IFERROR(VLOOKUP(AK51,_T1,2,0)*IF(VLOOKUP(AK51,_T1,3,0),$B52,1),IF(AND(AK51="23:59"*1,AL51="07:59"*1),"08:00"*$B52,IF(AND(AK51="20:00"*1,AL51="05:00"*1),"09:00"*$B52,IF(AND(AK51="21:00"*1,AL51="07:00"*1),"10:00"*$B52,IF(AND(AK51="21:00"*1,AL51="08:00"*1),"11:00"*$B52,IF((AL51*24)-(AK51*24)&gt;6,((((AL51*24)-(AK51*24))-0.25)/24),(AL51-AK51)))))))))</f>
        <v/>
      </c>
      <c r="AL52" s="511"/>
      <c r="AM52" s="510" t="str">
        <f>IF(AND(AM51="",AN51=""),"",IFERROR(MATCH("*"&amp;AM51&amp;"*",Paramètres!$A$2,0)*INDEX(Paramètres!$B$2:$E$2,MATCH(#REF!,Paramètres!$B$1:$E$1,0))*$B52,IFERROR(VLOOKUP(AM51,_T1,2,0)*IF(VLOOKUP(AM51,_T1,3,0),$B52,1),IF(AND(AM51="23:59"*1,AN51="07:59"*1),"08:00"*$B52,IF(AND(AM51="20:00"*1,AN51="05:00"*1),"09:00"*$B52,IF(AND(AM51="21:00"*1,AN51="07:00"*1),"10:00"*$B52,IF(AND(AM51="21:00"*1,AN51="08:00"*1),"11:00"*$B52,IF((AN51*24)-(AM51*24)&gt;6,((((AN51*24)-(AM51*24))-0.25)/24),(AN51-AM51)))))))))</f>
        <v/>
      </c>
      <c r="AN52" s="511"/>
      <c r="AO52" s="510" t="str">
        <f>IF(AND(AO51="",AP51=""),"",IFERROR(MATCH("*"&amp;AO51&amp;"*",Paramètres!$A$2,0)*INDEX(Paramètres!$B$2:$E$2,MATCH(#REF!,Paramètres!$B$1:$E$1,0))*$B52,IFERROR(VLOOKUP(AO51,_T1,2,0)*IF(VLOOKUP(AO51,_T1,3,0),$B52,1),IF(AND(AO51="23:59"*1,AP51="07:59"*1),"08:00"*$B52,IF(AND(AO51="20:00"*1,AP51="05:00"*1),"09:00"*$B52,IF(AND(AO51="21:00"*1,AP51="07:00"*1),"10:00"*$B52,IF(AND(AO51="21:00"*1,AP51="08:00"*1),"11:00"*$B52,IF((AP51*24)-(AO51*24)&gt;6,((((AP51*24)-(AO51*24))-0.25)/24),(AP51-AO51)))))))))</f>
        <v/>
      </c>
      <c r="AP52" s="511"/>
      <c r="AQ52" s="510" t="str">
        <f>IF(AND(AQ51="",AR51=""),"",IFERROR(MATCH("*"&amp;AQ51&amp;"*",Paramètres!$A$2,0)*INDEX(Paramètres!$B$2:$E$2,MATCH(#REF!,Paramètres!$B$1:$E$1,0))*$B52,IFERROR(VLOOKUP(AQ51,_T1,2,0)*IF(VLOOKUP(AQ51,_T1,3,0),$B52,1),IF(AND(AQ51="23:59"*1,AR51="07:59"*1),"08:00"*$B52,IF(AND(AQ51="20:00"*1,AR51="05:00"*1),"09:00"*$B52,IF(AND(AQ51="21:00"*1,AR51="07:00"*1),"10:00"*$B52,IF(AND(AQ51="21:00"*1,AR51="08:00"*1),"11:00"*$B52,IF((AR51*24)-(AQ51*24)&gt;6,((((AR51*24)-(AQ51*24))-0.25)/24),(AR51-AQ51)))))))))</f>
        <v/>
      </c>
      <c r="AR52" s="511"/>
      <c r="AS52" s="510" t="str">
        <f>IF(AND(AS51="",AT51=""),"",IFERROR(MATCH("*"&amp;AS51&amp;"*",Paramètres!$A$2,0)*INDEX(Paramètres!$B$2:$E$2,MATCH(#REF!,Paramètres!$B$1:$E$1,0))*$B52,IFERROR(VLOOKUP(AS51,_T1,2,0)*IF(VLOOKUP(AS51,_T1,3,0),$B52,1),IF(AND(AS51="23:59"*1,AT51="07:59"*1),"08:00"*$B52,IF(AND(AS51="20:00"*1,AT51="05:00"*1),"09:00"*$B52,IF(AND(AS51="21:00"*1,AT51="07:00"*1),"10:00"*$B52,IF(AND(AS51="21:00"*1,AT51="08:00"*1),"11:00"*$B52,IF((AT51*24)-(AS51*24)&gt;6,((((AT51*24)-(AS51*24))-0.25)/24),(AT51-AS51)))))))))</f>
        <v/>
      </c>
      <c r="AT52" s="511"/>
      <c r="AU52" s="444"/>
      <c r="AV52" s="510" t="str">
        <f>IF(AND(AV51="",AW51=""),"",IFERROR(MATCH("*"&amp;AV51&amp;"*",Paramètres!$A$2,0)*INDEX(Paramètres!$B$2:$E$2,MATCH(#REF!,Paramètres!$B$1:$E$1,0))*$B52,IFERROR(VLOOKUP(AV51,_T1,2,0)*IF(VLOOKUP(AV51,_T1,3,0),$B52,1),IF(AND(AV51="23:59"*1,AW51="07:59"*1),"08:00"*$B52,IF(AND(AV51="20:00"*1,AW51="05:00"*1),"09:00"*$B52,IF(AND(AV51="21:00"*1,AW51="07:00"*1),"10:00"*$B52,IF(AND(AV51="21:00"*1,AW51="08:00"*1),"11:00"*$B52,IF((AW51*24)-(AV51*24)&gt;6,((((AW51*24)-(AV51*24))-0.25)/24),(AW51-AV51)))))))))</f>
        <v/>
      </c>
      <c r="AW52" s="511"/>
      <c r="AX52" s="510" t="str">
        <f>IF(AND(AX51="",AY51=""),"",IFERROR(MATCH("*"&amp;AX51&amp;"*",Paramètres!$A$2,0)*INDEX(Paramètres!$B$2:$E$2,MATCH(#REF!,Paramètres!$B$1:$E$1,0))*$B52,IFERROR(VLOOKUP(AX51,_T1,2,0)*IF(VLOOKUP(AX51,_T1,3,0),$B52,1),IF(AND(AX51="23:59"*1,AY51="07:59"*1),"08:00"*$B52,IF(AND(AX51="20:00"*1,AY51="05:00"*1),"09:00"*$B52,IF(AND(AX51="21:00"*1,AY51="07:00"*1),"10:00"*$B52,IF(AND(AX51="21:00"*1,AY51="08:00"*1),"11:00"*$B52,IF((AY51*24)-(AX51*24)&gt;6,((((AY51*24)-(AX51*24))-0.25)/24),(AY51-AX51)))))))))</f>
        <v/>
      </c>
      <c r="AY52" s="511"/>
      <c r="AZ52" s="510" t="str">
        <f>IF(AND(AZ51="",BA51=""),"",IFERROR(MATCH("*"&amp;AZ51&amp;"*",Paramètres!$A$2,0)*INDEX(Paramètres!$B$2:$E$2,MATCH(#REF!,Paramètres!$B$1:$E$1,0))*$B52,IFERROR(VLOOKUP(AZ51,_T1,2,0)*IF(VLOOKUP(AZ51,_T1,3,0),$B52,1),IF(AND(AZ51="23:59"*1,BA51="07:59"*1),"08:00"*$B52,IF(AND(AZ51="20:00"*1,BA51="05:00"*1),"09:00"*$B52,IF(AND(AZ51="21:00"*1,BA51="07:00"*1),"10:00"*$B52,IF(AND(AZ51="21:00"*1,BA51="08:00"*1),"11:00"*$B52,IF((BA51*24)-(AZ51*24)&gt;6,((((BA51*24)-(AZ51*24))-0.25)/24),(BA51-AZ51)))))))))</f>
        <v/>
      </c>
      <c r="BA52" s="511"/>
      <c r="BB52" s="510" t="str">
        <f>IF(AND(BB51="",BC51=""),"",IFERROR(MATCH("*"&amp;BB51&amp;"*",Paramètres!$A$2,0)*INDEX(Paramètres!$B$2:$E$2,MATCH(#REF!,Paramètres!$B$1:$E$1,0))*$B52,IFERROR(VLOOKUP(BB51,_T1,2,0)*IF(VLOOKUP(BB51,_T1,3,0),$B52,1),IF(AND(BB51="23:59"*1,BC51="07:59"*1),"08:00"*$B52,IF(AND(BB51="20:00"*1,BC51="05:00"*1),"09:00"*$B52,IF(AND(BB51="21:00"*1,BC51="07:00"*1),"10:00"*$B52,IF(AND(BB51="21:00"*1,BC51="08:00"*1),"11:00"*$B52,IF((BC51*24)-(BB51*24)&gt;6,((((BC51*24)-(BB51*24))-0.25)/24),(BC51-BB51)))))))))</f>
        <v/>
      </c>
      <c r="BC52" s="511"/>
      <c r="BD52" s="510" t="str">
        <f>IF(AND(BD51="",BE51=""),"",IFERROR(MATCH("*"&amp;BD51&amp;"*",Paramètres!$A$2,0)*INDEX(Paramètres!$B$2:$E$2,MATCH(#REF!,Paramètres!$B$1:$E$1,0))*$B52,IFERROR(VLOOKUP(BD51,_T1,2,0)*IF(VLOOKUP(BD51,_T1,3,0),$B52,1),IF(AND(BD51="23:59"*1,BE51="07:59"*1),"08:00"*$B52,IF(AND(BD51="20:00"*1,BE51="05:00"*1),"09:00"*$B52,IF(AND(BD51="21:00"*1,BE51="07:00"*1),"10:00"*$B52,IF(AND(BD51="21:00"*1,BE51="08:00"*1),"11:00"*$B52,IF((BE51*24)-(BD51*24)&gt;6,((((BE51*24)-(BD51*24))-0.25)/24),(BE51-BD51)))))))))</f>
        <v/>
      </c>
      <c r="BE52" s="511"/>
      <c r="BF52" s="510" t="str">
        <f>IF(AND(BF51="",BG51=""),"",IFERROR(MATCH("*"&amp;BF51&amp;"*",Paramètres!$A$2,0)*INDEX(Paramètres!$B$2:$E$2,MATCH(#REF!,Paramètres!$B$1:$E$1,0))*$B52,IFERROR(VLOOKUP(BF51,_T1,2,0)*IF(VLOOKUP(BF51,_T1,3,0),$B52,1),IF(AND(BF51="23:59"*1,BG51="07:59"*1),"08:00"*$B52,IF(AND(BF51="20:00"*1,BG51="05:00"*1),"09:00"*$B52,IF(AND(BF51="21:00"*1,BG51="07:00"*1),"10:00"*$B52,IF(AND(BF51="21:00"*1,BG51="08:00"*1),"11:00"*$B52,IF((BG51*24)-(BF51*24)&gt;6,((((BG51*24)-(BF51*24))-0.25)/24),(BG51-BF51)))))))))</f>
        <v/>
      </c>
      <c r="BG52" s="511"/>
      <c r="BH52" s="510" t="str">
        <f>IF(AND(BH51="",BI51=""),"",IFERROR(MATCH("*"&amp;BH51&amp;"*",Paramètres!$A$2,0)*INDEX(Paramètres!$B$2:$E$2,MATCH(#REF!,Paramètres!$B$1:$E$1,0))*$B52,IFERROR(VLOOKUP(BH51,_T1,2,0)*IF(VLOOKUP(BH51,_T1,3,0),$B52,1),IF(AND(BH51="23:59"*1,BI51="07:59"*1),"08:00"*$B52,IF(AND(BH51="20:00"*1,BI51="05:00"*1),"09:00"*$B52,IF(AND(BH51="21:00"*1,BI51="07:00"*1),"10:00"*$B52,IF(AND(BH51="21:00"*1,BI51="08:00"*1),"11:00"*$B52,IF((BI51*24)-(BH51*24)&gt;6,((((BI51*24)-(BH51*24))-0.25)/24),(BI51-BH51)))))))))</f>
        <v/>
      </c>
      <c r="BI52" s="511"/>
      <c r="BJ52" s="440"/>
      <c r="BK52" s="510" t="str">
        <f>IF(AND(BK51="",BL51=""),"",IFERROR(MATCH("*"&amp;BK51&amp;"*",Paramètres!$A$2,0)*INDEX(Paramètres!$B$2:$E$2,MATCH(#REF!,Paramètres!$B$1:$E$1,0))*$B52,IFERROR(VLOOKUP(BK51,_T1,2,0)*IF(VLOOKUP(BK51,_T1,3,0),$B52,1),IF(AND(BK51="23:59"*1,BL51="07:59"*1),"08:00"*$B52,IF(AND(BK51="20:00"*1,BL51="05:00"*1),"09:00"*$B52,IF(AND(BK51="21:00"*1,BL51="07:00"*1),"10:00"*$B52,IF(AND(BK51="21:00"*1,BL51="08:00"*1),"11:00"*$B52,IF((BL51*24)-(BK51*24)&gt;6,((((BL51*24)-(BK51*24))-0.25)/24),(BL51-BK51)))))))))</f>
        <v/>
      </c>
      <c r="BL52" s="511"/>
      <c r="BM52" s="510" t="str">
        <f>IF(AND(BM51="",BN51=""),"",IFERROR(MATCH("*"&amp;BM51&amp;"*",Paramètres!$A$2,0)*INDEX(Paramètres!$B$2:$E$2,MATCH(#REF!,Paramètres!$B$1:$E$1,0))*$B52,IFERROR(VLOOKUP(BM51,_T1,2,0)*IF(VLOOKUP(BM51,_T1,3,0),$B52,1),IF(AND(BM51="23:59"*1,BN51="07:59"*1),"08:00"*$B52,IF(AND(BM51="20:00"*1,BN51="05:00"*1),"09:00"*$B52,IF(AND(BM51="21:00"*1,BN51="07:00"*1),"10:00"*$B52,IF(AND(BM51="21:00"*1,BN51="08:00"*1),"11:00"*$B52,IF((BN51*24)-(BM51*24)&gt;6,((((BN51*24)-(BM51*24))-0.25)/24),(BN51-BM51)))))))))</f>
        <v/>
      </c>
      <c r="BN52" s="511"/>
      <c r="BO52" s="510" t="str">
        <f>IF(AND(BO51="",BP51=""),"",IFERROR(MATCH("*"&amp;BO51&amp;"*",Paramètres!$A$2,0)*INDEX(Paramètres!$B$2:$E$2,MATCH(#REF!,Paramètres!$B$1:$E$1,0))*$B52,IFERROR(VLOOKUP(BO51,_T1,2,0)*IF(VLOOKUP(BO51,_T1,3,0),$B52,1),IF(AND(BO51="23:59"*1,BP51="07:59"*1),"08:00"*$B52,IF(AND(BO51="20:00"*1,BP51="05:00"*1),"09:00"*$B52,IF(AND(BO51="21:00"*1,BP51="07:00"*1),"10:00"*$B52,IF(AND(BO51="21:00"*1,BP51="08:00"*1),"11:00"*$B52,IF((BP51*24)-(BO51*24)&gt;6,((((BP51*24)-(BO51*24))-0.25)/24),(BP51-BO51)))))))))</f>
        <v/>
      </c>
      <c r="BP52" s="511"/>
      <c r="BQ52" s="510" t="str">
        <f>IF(AND(BQ51="",BR51=""),"",IFERROR(MATCH("*"&amp;BQ51&amp;"*",Paramètres!$A$2,0)*INDEX(Paramètres!$B$2:$E$2,MATCH(#REF!,Paramètres!$B$1:$E$1,0))*$B52,IFERROR(VLOOKUP(BQ51,_T1,2,0)*IF(VLOOKUP(BQ51,_T1,3,0),$B52,1),IF(AND(BQ51="23:59"*1,BR51="07:59"*1),"08:00"*$B52,IF(AND(BQ51="20:00"*1,BR51="05:00"*1),"09:00"*$B52,IF(AND(BQ51="21:00"*1,BR51="07:00"*1),"10:00"*$B52,IF(AND(BQ51="21:00"*1,BR51="08:00"*1),"11:00"*$B52,IF((BR51*24)-(BQ51*24)&gt;6,((((BR51*24)-(BQ51*24))-0.25)/24),(BR51-BQ51)))))))))</f>
        <v/>
      </c>
      <c r="BR52" s="511"/>
      <c r="BS52" s="510" t="str">
        <f>IF(AND(BS51="",BT51=""),"",IFERROR(MATCH("*"&amp;BS51&amp;"*",Paramètres!$A$2,0)*INDEX(Paramètres!$B$2:$E$2,MATCH(#REF!,Paramètres!$B$1:$E$1,0))*$B52,IFERROR(VLOOKUP(BS51,_T1,2,0)*IF(VLOOKUP(BS51,_T1,3,0),$B52,1),IF(AND(BS51="23:59"*1,BT51="07:59"*1),"08:00"*$B52,IF(AND(BS51="20:00"*1,BT51="05:00"*1),"09:00"*$B52,IF(AND(BS51="21:00"*1,BT51="07:00"*1),"10:00"*$B52,IF(AND(BS51="21:00"*1,BT51="08:00"*1),"11:00"*$B52,IF((BT51*24)-(BS51*24)&gt;6,((((BT51*24)-(BS51*24))-0.25)/24),(BT51-BS51)))))))))</f>
        <v/>
      </c>
      <c r="BT52" s="511"/>
      <c r="BU52" s="510" t="str">
        <f>IF(AND(BU51="",BV51=""),"",IFERROR(MATCH("*"&amp;BU51&amp;"*",Paramètres!$A$2,0)*INDEX(Paramètres!$B$2:$E$2,MATCH(#REF!,Paramètres!$B$1:$E$1,0))*$B52,IFERROR(VLOOKUP(BU51,_T1,2,0)*IF(VLOOKUP(BU51,_T1,3,0),$B52,1),IF(AND(BU51="23:59"*1,BV51="07:59"*1),"08:00"*$B52,IF(AND(BU51="20:00"*1,BV51="05:00"*1),"09:00"*$B52,IF(AND(BU51="21:00"*1,BV51="07:00"*1),"10:00"*$B52,IF(AND(BU51="21:00"*1,BV51="08:00"*1),"11:00"*$B52,IF((BV51*24)-(BU51*24)&gt;6,((((BV51*24)-(BU51*24))-0.25)/24),(BV51-BU51)))))))))</f>
        <v/>
      </c>
      <c r="BV52" s="511"/>
      <c r="BW52" s="510" t="str">
        <f>IF(AND(BW51="",BX51=""),"",IFERROR(MATCH("*"&amp;BW51&amp;"*",Paramètres!$A$2,0)*INDEX(Paramètres!$B$2:$E$2,MATCH(#REF!,Paramètres!$B$1:$E$1,0))*$B52,IFERROR(VLOOKUP(BW51,_T1,2,0)*IF(VLOOKUP(BW51,_T1,3,0),$B52,1),IF(AND(BW51="23:59"*1,BX51="07:59"*1),"08:00"*$B52,IF(AND(BW51="20:00"*1,BX51="05:00"*1),"09:00"*$B52,IF(AND(BW51="21:00"*1,BX51="07:00"*1),"10:00"*$B52,IF(AND(BW51="21:00"*1,BX51="08:00"*1),"11:00"*$B52,IF((BX51*24)-(BW51*24)&gt;6,((((BX51*24)-(BW51*24))-0.25)/24),(BX51-BW51)))))))))</f>
        <v/>
      </c>
      <c r="BX52" s="511"/>
      <c r="BY52" s="440"/>
      <c r="BZ52" s="510" t="str">
        <f>IF(AND(BZ51="",CA51=""),"",IFERROR(MATCH("*"&amp;BZ51&amp;"*",Paramètres!$A$2,0)*INDEX(Paramètres!$B$2:$E$2,MATCH(#REF!,Paramètres!$B$1:$E$1,0))*$B52,IFERROR(VLOOKUP(BZ51,_T1,2,0)*IF(VLOOKUP(BZ51,_T1,3,0),$B52,1),IF(AND(BZ51="23:59"*1,CA51="07:59"*1),"08:00"*$B52,IF(AND(BZ51="20:00"*1,CA51="05:00"*1),"09:00"*$B52,IF(AND(BZ51="21:00"*1,CA51="07:00"*1),"10:00"*$B52,IF(AND(BZ51="21:00"*1,CA51="08:00"*1),"11:00"*$B52,IF((CA51*24)-(BZ51*24)&gt;6,((((CA51*24)-(BZ51*24))-0.25)/24),(CA51-BZ51)))))))))</f>
        <v/>
      </c>
      <c r="CA52" s="511"/>
      <c r="CB52" s="510" t="str">
        <f>IF(AND(CB51="",CC51=""),"",IFERROR(MATCH("*"&amp;CB51&amp;"*",Paramètres!$A$2,0)*INDEX(Paramètres!$B$2:$E$2,MATCH(#REF!,Paramètres!$B$1:$E$1,0))*$B52,IFERROR(VLOOKUP(CB51,_T1,2,0)*IF(VLOOKUP(CB51,_T1,3,0),$B52,1),IF(AND(CB51="23:59"*1,CC51="07:59"*1),"08:00"*$B52,IF(AND(CB51="20:00"*1,CC51="05:00"*1),"09:00"*$B52,IF(AND(CB51="21:00"*1,CC51="07:00"*1),"10:00"*$B52,IF(AND(CB51="21:00"*1,CC51="08:00"*1),"11:00"*$B52,IF((CC51*24)-(CB51*24)&gt;6,((((CC51*24)-(CB51*24))-0.25)/24),(CC51-CB51)))))))))</f>
        <v/>
      </c>
      <c r="CC52" s="511"/>
      <c r="CD52" s="510" t="str">
        <f>IF(AND(CD51="",CE51=""),"",IFERROR(MATCH("*"&amp;CD51&amp;"*",Paramètres!$A$2,0)*INDEX(Paramètres!$B$2:$E$2,MATCH(#REF!,Paramètres!$B$1:$E$1,0))*$B52,IFERROR(VLOOKUP(CD51,_T1,2,0)*IF(VLOOKUP(CD51,_T1,3,0),$B52,1),IF(AND(CD51="23:59"*1,CE51="07:59"*1),"08:00"*$B52,IF(AND(CD51="20:00"*1,CE51="05:00"*1),"09:00"*$B52,IF(AND(CD51="21:00"*1,CE51="07:00"*1),"10:00"*$B52,IF(AND(CD51="21:00"*1,CE51="08:00"*1),"11:00"*$B52,IF((CE51*24)-(CD51*24)&gt;6,((((CE51*24)-(CD51*24))-0.25)/24),(CE51-CD51)))))))))</f>
        <v/>
      </c>
      <c r="CE52" s="511"/>
      <c r="CF52" s="510" t="str">
        <f>IF(AND(CF51="",CG51=""),"",IFERROR(MATCH("*"&amp;CF51&amp;"*",Paramètres!$A$2,0)*INDEX(Paramètres!$B$2:$E$2,MATCH(#REF!,Paramètres!$B$1:$E$1,0))*$B52,IFERROR(VLOOKUP(CF51,_T1,2,0)*IF(VLOOKUP(CF51,_T1,3,0),$B52,1),IF(AND(CF51="23:59"*1,CG51="07:59"*1),"08:00"*$B52,IF(AND(CF51="20:00"*1,CG51="05:00"*1),"09:00"*$B52,IF(AND(CF51="21:00"*1,CG51="07:00"*1),"10:00"*$B52,IF(AND(CF51="21:00"*1,CG51="08:00"*1),"11:00"*$B52,IF((CG51*24)-(CF51*24)&gt;6,((((CG51*24)-(CF51*24))-0.25)/24),(CG51-CF51)))))))))</f>
        <v/>
      </c>
      <c r="CG52" s="511"/>
      <c r="CH52" s="510" t="str">
        <f>IF(AND(CH51="",CI51=""),"",IFERROR(MATCH("*"&amp;CH51&amp;"*",Paramètres!$A$2,0)*INDEX(Paramètres!$B$2:$E$2,MATCH(#REF!,Paramètres!$B$1:$E$1,0))*$B52,IFERROR(VLOOKUP(CH51,_T1,2,0)*IF(VLOOKUP(CH51,_T1,3,0),$B52,1),IF(AND(CH51="23:59"*1,CI51="07:59"*1),"08:00"*$B52,IF(AND(CH51="20:00"*1,CI51="05:00"*1),"09:00"*$B52,IF(AND(CH51="21:00"*1,CI51="07:00"*1),"10:00"*$B52,IF(AND(CH51="21:00"*1,CI51="08:00"*1),"11:00"*$B52,IF((CI51*24)-(CH51*24)&gt;6,((((CI51*24)-(CH51*24))-0.25)/24),(CI51-CH51)))))))))</f>
        <v/>
      </c>
      <c r="CI52" s="511"/>
      <c r="CJ52" s="510" t="str">
        <f>IF(AND(CJ51="",CK51=""),"",IFERROR(MATCH("*"&amp;CJ51&amp;"*",Paramètres!$A$2,0)*INDEX(Paramètres!$B$2:$E$2,MATCH(#REF!,Paramètres!$B$1:$E$1,0))*$B52,IFERROR(VLOOKUP(CJ51,_T1,2,0)*IF(VLOOKUP(CJ51,_T1,3,0),$B52,1),IF(AND(CJ51="23:59"*1,CK51="07:59"*1),"08:00"*$B52,IF(AND(CJ51="20:00"*1,CK51="05:00"*1),"09:00"*$B52,IF(AND(CJ51="21:00"*1,CK51="07:00"*1),"10:00"*$B52,IF(AND(CJ51="21:00"*1,CK51="08:00"*1),"11:00"*$B52,IF((CK51*24)-(CJ51*24)&gt;6,((((CK51*24)-(CJ51*24))-0.25)/24),(CK51-CJ51)))))))))</f>
        <v/>
      </c>
      <c r="CK52" s="511"/>
      <c r="CL52" s="510" t="str">
        <f>IF(AND(CL51="",CM51=""),"",IFERROR(MATCH("*"&amp;CL51&amp;"*",Paramètres!$A$2,0)*INDEX(Paramètres!$B$2:$E$2,MATCH(#REF!,Paramètres!$B$1:$E$1,0))*$B52,IFERROR(VLOOKUP(CL51,_T1,2,0)*IF(VLOOKUP(CL51,_T1,3,0),$B52,1),IF(AND(CL51="23:59"*1,CM51="07:59"*1),"08:00"*$B52,IF(AND(CL51="20:00"*1,CM51="05:00"*1),"09:00"*$B52,IF(AND(CL51="21:00"*1,CM51="07:00"*1),"10:00"*$B52,IF(AND(CL51="21:00"*1,CM51="08:00"*1),"11:00"*$B52,IF((CM51*24)-(CL51*24)&gt;6,((((CM51*24)-(CL51*24))-0.25)/24),(CM51-CL51)))))))))</f>
        <v/>
      </c>
      <c r="CM52" s="511"/>
      <c r="CN52" s="440"/>
      <c r="CO52" s="436"/>
      <c r="CP52" s="437"/>
      <c r="CQ52" s="156"/>
      <c r="CR52" s="454"/>
      <c r="CS52"/>
      <c r="CT52"/>
      <c r="CU52"/>
      <c r="CV52"/>
      <c r="CW52"/>
      <c r="CX52"/>
    </row>
    <row r="53" spans="1:102" s="288" customFormat="1" ht="30" customHeight="1">
      <c r="A53" s="315"/>
      <c r="B53" s="291"/>
      <c r="C53" s="337"/>
      <c r="D53" s="338"/>
      <c r="E53" s="282"/>
      <c r="F53" s="283"/>
      <c r="G53" s="337"/>
      <c r="H53" s="338"/>
      <c r="I53" s="282"/>
      <c r="J53" s="283"/>
      <c r="K53" s="337"/>
      <c r="L53" s="338"/>
      <c r="M53" s="352"/>
      <c r="N53" s="353"/>
      <c r="O53" s="352"/>
      <c r="P53" s="354"/>
      <c r="Q53" s="443">
        <f>SUM(C54:P54)</f>
        <v>0</v>
      </c>
      <c r="R53" s="337"/>
      <c r="S53" s="338"/>
      <c r="T53" s="282"/>
      <c r="U53" s="283"/>
      <c r="V53" s="337"/>
      <c r="W53" s="338"/>
      <c r="X53" s="282"/>
      <c r="Y53" s="283"/>
      <c r="Z53" s="337"/>
      <c r="AA53" s="338"/>
      <c r="AB53" s="352"/>
      <c r="AC53" s="353"/>
      <c r="AD53" s="352"/>
      <c r="AE53" s="354"/>
      <c r="AF53" s="443">
        <f>SUM(R54:AE54)</f>
        <v>0</v>
      </c>
      <c r="AG53" s="337"/>
      <c r="AH53" s="338"/>
      <c r="AI53" s="282"/>
      <c r="AJ53" s="283"/>
      <c r="AK53" s="337"/>
      <c r="AL53" s="338"/>
      <c r="AM53" s="282"/>
      <c r="AN53" s="283"/>
      <c r="AO53" s="337"/>
      <c r="AP53" s="338"/>
      <c r="AQ53" s="352"/>
      <c r="AR53" s="353"/>
      <c r="AS53" s="352"/>
      <c r="AT53" s="354"/>
      <c r="AU53" s="443">
        <f>SUM(AG54:AT54)</f>
        <v>0</v>
      </c>
      <c r="AV53" s="337"/>
      <c r="AW53" s="338"/>
      <c r="AX53" s="282"/>
      <c r="AY53" s="283"/>
      <c r="AZ53" s="337"/>
      <c r="BA53" s="338"/>
      <c r="BB53" s="282"/>
      <c r="BC53" s="283"/>
      <c r="BD53" s="337"/>
      <c r="BE53" s="338"/>
      <c r="BF53" s="352"/>
      <c r="BG53" s="353"/>
      <c r="BH53" s="352"/>
      <c r="BI53" s="354"/>
      <c r="BJ53" s="438">
        <f t="shared" ref="BJ53" si="42">SUM(AV54:BI54)</f>
        <v>0</v>
      </c>
      <c r="BK53" s="337"/>
      <c r="BL53" s="338"/>
      <c r="BM53" s="282"/>
      <c r="BN53" s="283"/>
      <c r="BO53" s="337"/>
      <c r="BP53" s="338"/>
      <c r="BQ53" s="282"/>
      <c r="BR53" s="283"/>
      <c r="BS53" s="337"/>
      <c r="BT53" s="338"/>
      <c r="BU53" s="352"/>
      <c r="BV53" s="353"/>
      <c r="BW53" s="352"/>
      <c r="BX53" s="354"/>
      <c r="BY53" s="438">
        <f t="shared" ref="BY53" si="43">SUM(BK54:BX54)</f>
        <v>0</v>
      </c>
      <c r="BZ53" s="337"/>
      <c r="CA53" s="338"/>
      <c r="CB53" s="282"/>
      <c r="CC53" s="283"/>
      <c r="CD53" s="337"/>
      <c r="CE53" s="338"/>
      <c r="CF53" s="282"/>
      <c r="CG53" s="283"/>
      <c r="CH53" s="337"/>
      <c r="CI53" s="338"/>
      <c r="CJ53" s="352"/>
      <c r="CK53" s="353"/>
      <c r="CL53" s="352"/>
      <c r="CM53" s="354"/>
      <c r="CN53" s="438">
        <f t="shared" ref="CN53" si="44">SUM(BZ54:CM54)</f>
        <v>0</v>
      </c>
      <c r="CO53" s="432">
        <f>SUM(Q53,AF54,AU54,BY54,CN54,BJ54)</f>
        <v>0</v>
      </c>
      <c r="CP53" s="433"/>
      <c r="CQ53" s="284"/>
      <c r="CR53" s="453">
        <f>$CO$2-CO53</f>
        <v>6.9666666666666659</v>
      </c>
      <c r="CS53" s="285"/>
      <c r="CT53" s="285"/>
      <c r="CU53" s="285"/>
      <c r="CV53" s="285"/>
      <c r="CW53" s="285"/>
      <c r="CX53" s="285"/>
    </row>
    <row r="54" spans="1:102" s="30" customFormat="1" ht="20" customHeight="1">
      <c r="A54" s="249"/>
      <c r="B54" s="292"/>
      <c r="C54" s="510" t="str">
        <f>IF(AND(C53="",D53=""),"",IFERROR(MATCH("*"&amp;C53&amp;"*",Paramètres!$A$2,0)*INDEX(Paramètres!$B$2:$E$2,MATCH(#REF!,Paramètres!$B$1:$E$1,0))*$B54,IFERROR(VLOOKUP(C53,_T1,2,0)*IF(VLOOKUP(C53,_T1,3,0),$B54,1),IF(AND(C53="23:59"*1,D53="07:59"*1),"08:00"*$B54,IF(AND(C53="20:00"*1,D53="05:00"*1),"09:00"*$B54,IF(AND(C53="21:00"*1,D53="07:00"*1),"10:00"*$B54,IF(AND(C53="21:00"*1,D53="08:00"*1),"11:00"*$B54,IF((D53*24)-(C53*24)&gt;6,((((D53*24)-(C53*24))-0.25)/24),(D53-C53)))))))))</f>
        <v/>
      </c>
      <c r="D54" s="511"/>
      <c r="E54" s="510" t="str">
        <f>IF(AND(E53="",F53=""),"",IFERROR(MATCH("*"&amp;E53&amp;"*",Paramètres!$A$2,0)*INDEX(Paramètres!$B$2:$E$2,MATCH(#REF!,Paramètres!$B$1:$E$1,0))*$B54,IFERROR(VLOOKUP(E53,_T1,2,0)*IF(VLOOKUP(E53,_T1,3,0),$B54,1),IF(AND(E53="23:59"*1,F53="07:59"*1),"08:00"*$B54,IF(AND(E53="20:00"*1,F53="05:00"*1),"09:00"*$B54,IF(AND(E53="21:00"*1,F53="07:00"*1),"10:00"*$B54,IF(AND(E53="21:00"*1,F53="08:00"*1),"11:00"*$B54,IF((F53*24)-(E53*24)&gt;6,((((F53*24)-(E53*24))-0.25)/24),(F53-E53)))))))))</f>
        <v/>
      </c>
      <c r="F54" s="511"/>
      <c r="G54" s="510" t="str">
        <f>IF(AND(G53="",H53=""),"",IFERROR(MATCH("*"&amp;G53&amp;"*",Paramètres!$A$2,0)*INDEX(Paramètres!$B$2:$E$2,MATCH(#REF!,Paramètres!$B$1:$E$1,0))*$B54,IFERROR(VLOOKUP(G53,_T1,2,0)*IF(VLOOKUP(G53,_T1,3,0),$B54,1),IF(AND(G53="23:59"*1,H53="07:59"*1),"08:00"*$B54,IF(AND(G53="20:00"*1,H53="05:00"*1),"09:00"*$B54,IF(AND(G53="21:00"*1,H53="07:00"*1),"10:00"*$B54,IF(AND(G53="21:00"*1,H53="08:00"*1),"11:00"*$B54,IF((H53*24)-(G53*24)&gt;6,((((H53*24)-(G53*24))-0.25)/24),(H53-G53)))))))))</f>
        <v/>
      </c>
      <c r="H54" s="511"/>
      <c r="I54" s="510" t="str">
        <f>IF(AND(I53="",J53=""),"",IFERROR(MATCH("*"&amp;I53&amp;"*",Paramètres!$A$2,0)*INDEX(Paramètres!$B$2:$E$2,MATCH(#REF!,Paramètres!$B$1:$E$1,0))*$B54,IFERROR(VLOOKUP(I53,_T1,2,0)*IF(VLOOKUP(I53,_T1,3,0),$B54,1),IF(AND(I53="23:59"*1,J53="07:59"*1),"08:00"*$B54,IF(AND(I53="20:00"*1,J53="05:00"*1),"09:00"*$B54,IF(AND(I53="21:00"*1,J53="07:00"*1),"10:00"*$B54,IF(AND(I53="21:00"*1,J53="08:00"*1),"11:00"*$B54,IF((J53*24)-(I53*24)&gt;6,((((J53*24)-(I53*24))-0.25)/24),(J53-I53)))))))))</f>
        <v/>
      </c>
      <c r="J54" s="511"/>
      <c r="K54" s="510" t="str">
        <f>IF(AND(K53="",L53=""),"",IFERROR(MATCH("*"&amp;K53&amp;"*",Paramètres!$A$2,0)*INDEX(Paramètres!$B$2:$E$2,MATCH(#REF!,Paramètres!$B$1:$E$1,0))*$B54,IFERROR(VLOOKUP(K53,_T1,2,0)*IF(VLOOKUP(K53,_T1,3,0),$B54,1),IF(AND(K53="23:59"*1,L53="07:59"*1),"08:00"*$B54,IF(AND(K53="20:00"*1,L53="05:00"*1),"09:00"*$B54,IF(AND(K53="21:00"*1,L53="07:00"*1),"10:00"*$B54,IF(AND(K53="21:00"*1,L53="08:00"*1),"11:00"*$B54,IF((L53*24)-(K53*24)&gt;6,((((L53*24)-(K53*24))-0.25)/24),(L53-K53)))))))))</f>
        <v/>
      </c>
      <c r="L54" s="511"/>
      <c r="M54" s="510" t="str">
        <f>IF(AND(M53="",N53=""),"",IFERROR(MATCH("*"&amp;M53&amp;"*",Paramètres!$A$2,0)*INDEX(Paramètres!$B$2:$E$2,MATCH(#REF!,Paramètres!$B$1:$E$1,0))*$B54,IFERROR(VLOOKUP(M53,_T1,2,0)*IF(VLOOKUP(M53,_T1,3,0),$B54,1),IF(AND(M53="23:59"*1,N53="07:59"*1),"08:00"*$B54,IF(AND(M53="20:00"*1,N53="05:00"*1),"09:00"*$B54,IF(AND(M53="21:00"*1,N53="07:00"*1),"10:00"*$B54,IF(AND(M53="21:00"*1,N53="08:00"*1),"11:00"*$B54,IF((N53*24)-(M53*24)&gt;6,((((N53*24)-(M53*24))-0.25)/24),(N53-M53)))))))))</f>
        <v/>
      </c>
      <c r="N54" s="511"/>
      <c r="O54" s="510" t="str">
        <f>IF(AND(O53="",P53=""),"",IFERROR(MATCH("*"&amp;O53&amp;"*",Paramètres!$A$2,0)*INDEX(Paramètres!$B$2:$E$2,MATCH(#REF!,Paramètres!$B$1:$E$1,0))*$B54,IFERROR(VLOOKUP(O53,_T1,2,0)*IF(VLOOKUP(O53,_T1,3,0),$B54,1),IF(AND(O53="23:59"*1,P53="07:59"*1),"08:00"*$B54,IF(AND(O53="20:00"*1,P53="05:00"*1),"09:00"*$B54,IF(AND(O53="21:00"*1,P53="07:00"*1),"10:00"*$B54,IF(AND(O53="21:00"*1,P53="08:00"*1),"11:00"*$B54,IF((P53*24)-(O53*24)&gt;6,((((P53*24)-(O53*24))-0.25)/24),(P53-O53)))))))))</f>
        <v/>
      </c>
      <c r="P54" s="511"/>
      <c r="Q54" s="444"/>
      <c r="R54" s="510" t="str">
        <f>IF(AND(R53="",S53=""),"",IFERROR(MATCH("*"&amp;R53&amp;"*",Paramètres!$A$2,0)*INDEX(Paramètres!$B$2:$E$2,MATCH(#REF!,Paramètres!$B$1:$E$1,0))*$B54,IFERROR(VLOOKUP(R53,_T1,2,0)*IF(VLOOKUP(R53,_T1,3,0),$B54,1),IF(AND(R53="23:59"*1,S53="07:59"*1),"08:00"*$B54,IF(AND(R53="20:00"*1,S53="05:00"*1),"09:00"*$B54,IF(AND(R53="21:00"*1,S53="07:00"*1),"10:00"*$B54,IF(AND(R53="21:00"*1,S53="08:00"*1),"11:00"*$B54,IF((S53*24)-(R53*24)&gt;6,((((S53*24)-(R53*24))-0.25)/24),(S53-R53)))))))))</f>
        <v/>
      </c>
      <c r="S54" s="511"/>
      <c r="T54" s="510" t="str">
        <f>IF(AND(T53="",U53=""),"",IFERROR(MATCH("*"&amp;T53&amp;"*",Paramètres!$A$2,0)*INDEX(Paramètres!$B$2:$E$2,MATCH(#REF!,Paramètres!$B$1:$E$1,0))*$B54,IFERROR(VLOOKUP(T53,_T1,2,0)*IF(VLOOKUP(T53,_T1,3,0),$B54,1),IF(AND(T53="23:59"*1,U53="07:59"*1),"08:00"*$B54,IF(AND(T53="20:00"*1,U53="05:00"*1),"09:00"*$B54,IF(AND(T53="21:00"*1,U53="07:00"*1),"10:00"*$B54,IF(AND(T53="21:00"*1,U53="08:00"*1),"11:00"*$B54,IF((U53*24)-(T53*24)&gt;6,((((U53*24)-(T53*24))-0.25)/24),(U53-T53)))))))))</f>
        <v/>
      </c>
      <c r="U54" s="511"/>
      <c r="V54" s="510" t="str">
        <f>IF(AND(V53="",W53=""),"",IFERROR(MATCH("*"&amp;V53&amp;"*",Paramètres!$A$2,0)*INDEX(Paramètres!$B$2:$E$2,MATCH(#REF!,Paramètres!$B$1:$E$1,0))*$B54,IFERROR(VLOOKUP(V53,_T1,2,0)*IF(VLOOKUP(V53,_T1,3,0),$B54,1),IF(AND(V53="23:59"*1,W53="07:59"*1),"08:00"*$B54,IF(AND(V53="20:00"*1,W53="05:00"*1),"09:00"*$B54,IF(AND(V53="21:00"*1,W53="07:00"*1),"10:00"*$B54,IF(AND(V53="21:00"*1,W53="08:00"*1),"11:00"*$B54,IF((W53*24)-(V53*24)&gt;6,((((W53*24)-(V53*24))-0.25)/24),(W53-V53)))))))))</f>
        <v/>
      </c>
      <c r="W54" s="511"/>
      <c r="X54" s="510" t="str">
        <f>IF(AND(X53="",Y53=""),"",IFERROR(MATCH("*"&amp;X53&amp;"*",Paramètres!$A$2,0)*INDEX(Paramètres!$B$2:$E$2,MATCH(#REF!,Paramètres!$B$1:$E$1,0))*$B54,IFERROR(VLOOKUP(X53,_T1,2,0)*IF(VLOOKUP(X53,_T1,3,0),$B54,1),IF(AND(X53="23:59"*1,Y53="07:59"*1),"08:00"*$B54,IF(AND(X53="20:00"*1,Y53="05:00"*1),"09:00"*$B54,IF(AND(X53="21:00"*1,Y53="07:00"*1),"10:00"*$B54,IF(AND(X53="21:00"*1,Y53="08:00"*1),"11:00"*$B54,IF((Y53*24)-(X53*24)&gt;6,((((Y53*24)-(X53*24))-0.25)/24),(Y53-X53)))))))))</f>
        <v/>
      </c>
      <c r="Y54" s="511"/>
      <c r="Z54" s="510" t="str">
        <f>IF(AND(Z53="",AA53=""),"",IFERROR(MATCH("*"&amp;Z53&amp;"*",Paramètres!$A$2,0)*INDEX(Paramètres!$B$2:$E$2,MATCH(#REF!,Paramètres!$B$1:$E$1,0))*$B54,IFERROR(VLOOKUP(Z53,_T1,2,0)*IF(VLOOKUP(Z53,_T1,3,0),$B54,1),IF(AND(Z53="23:59"*1,AA53="07:59"*1),"08:00"*$B54,IF(AND(Z53="20:00"*1,AA53="05:00"*1),"09:00"*$B54,IF(AND(Z53="21:00"*1,AA53="07:00"*1),"10:00"*$B54,IF(AND(Z53="21:00"*1,AA53="08:00"*1),"11:00"*$B54,IF((AA53*24)-(Z53*24)&gt;6,((((AA53*24)-(Z53*24))-0.25)/24),(AA53-Z53)))))))))</f>
        <v/>
      </c>
      <c r="AA54" s="511"/>
      <c r="AB54" s="510" t="str">
        <f>IF(AND(AB53="",AC53=""),"",IFERROR(MATCH("*"&amp;AB53&amp;"*",Paramètres!$A$2,0)*INDEX(Paramètres!$B$2:$E$2,MATCH(#REF!,Paramètres!$B$1:$E$1,0))*$B54,IFERROR(VLOOKUP(AB53,_T1,2,0)*IF(VLOOKUP(AB53,_T1,3,0),$B54,1),IF(AND(AB53="23:59"*1,AC53="07:59"*1),"08:00"*$B54,IF(AND(AB53="20:00"*1,AC53="05:00"*1),"09:00"*$B54,IF(AND(AB53="21:00"*1,AC53="07:00"*1),"10:00"*$B54,IF(AND(AB53="21:00"*1,AC53="08:00"*1),"11:00"*$B54,IF((AC53*24)-(AB53*24)&gt;6,((((AC53*24)-(AB53*24))-0.25)/24),(AC53-AB53)))))))))</f>
        <v/>
      </c>
      <c r="AC54" s="511"/>
      <c r="AD54" s="510" t="str">
        <f>IF(AND(AD53="",AE53=""),"",IFERROR(MATCH("*"&amp;AD53&amp;"*",Paramètres!$A$2,0)*INDEX(Paramètres!$B$2:$E$2,MATCH(#REF!,Paramètres!$B$1:$E$1,0))*$B54,IFERROR(VLOOKUP(AD53,_T1,2,0)*IF(VLOOKUP(AD53,_T1,3,0),$B54,1),IF(AND(AD53="23:59"*1,AE53="07:59"*1),"08:00"*$B54,IF(AND(AD53="20:00"*1,AE53="05:00"*1),"09:00"*$B54,IF(AND(AD53="21:00"*1,AE53="07:00"*1),"10:00"*$B54,IF(AND(AD53="21:00"*1,AE53="08:00"*1),"11:00"*$B54,IF((AE53*24)-(AD53*24)&gt;6,((((AE53*24)-(AD53*24))-0.25)/24),(AE53-AD53)))))))))</f>
        <v/>
      </c>
      <c r="AE54" s="511"/>
      <c r="AF54" s="444"/>
      <c r="AG54" s="510" t="str">
        <f>IF(AND(AG53="",AH53=""),"",IFERROR(MATCH("*"&amp;AG53&amp;"*",Paramètres!$A$2,0)*INDEX(Paramètres!$B$2:$E$2,MATCH(#REF!,Paramètres!$B$1:$E$1,0))*$B54,IFERROR(VLOOKUP(AG53,_T1,2,0)*IF(VLOOKUP(AG53,_T1,3,0),$B54,1),IF(AND(AG53="23:59"*1,AH53="07:59"*1),"08:00"*$B54,IF(AND(AG53="20:00"*1,AH53="05:00"*1),"09:00"*$B54,IF(AND(AG53="21:00"*1,AH53="07:00"*1),"10:00"*$B54,IF(AND(AG53="21:00"*1,AH53="08:00"*1),"11:00"*$B54,IF((AH53*24)-(AG53*24)&gt;6,((((AH53*24)-(AG53*24))-0.25)/24),(AH53-AG53)))))))))</f>
        <v/>
      </c>
      <c r="AH54" s="511"/>
      <c r="AI54" s="510" t="str">
        <f>IF(AND(AI53="",AJ53=""),"",IFERROR(MATCH("*"&amp;AI53&amp;"*",Paramètres!$A$2,0)*INDEX(Paramètres!$B$2:$E$2,MATCH(#REF!,Paramètres!$B$1:$E$1,0))*$B54,IFERROR(VLOOKUP(AI53,_T1,2,0)*IF(VLOOKUP(AI53,_T1,3,0),$B54,1),IF(AND(AI53="23:59"*1,AJ53="07:59"*1),"08:00"*$B54,IF(AND(AI53="20:00"*1,AJ53="05:00"*1),"09:00"*$B54,IF(AND(AI53="21:00"*1,AJ53="07:00"*1),"10:00"*$B54,IF(AND(AI53="21:00"*1,AJ53="08:00"*1),"11:00"*$B54,IF((AJ53*24)-(AI53*24)&gt;6,((((AJ53*24)-(AI53*24))-0.25)/24),(AJ53-AI53)))))))))</f>
        <v/>
      </c>
      <c r="AJ54" s="511"/>
      <c r="AK54" s="510" t="str">
        <f>IF(AND(AK53="",AL53=""),"",IFERROR(MATCH("*"&amp;AK53&amp;"*",Paramètres!$A$2,0)*INDEX(Paramètres!$B$2:$E$2,MATCH(#REF!,Paramètres!$B$1:$E$1,0))*$B54,IFERROR(VLOOKUP(AK53,_T1,2,0)*IF(VLOOKUP(AK53,_T1,3,0),$B54,1),IF(AND(AK53="23:59"*1,AL53="07:59"*1),"08:00"*$B54,IF(AND(AK53="20:00"*1,AL53="05:00"*1),"09:00"*$B54,IF(AND(AK53="21:00"*1,AL53="07:00"*1),"10:00"*$B54,IF(AND(AK53="21:00"*1,AL53="08:00"*1),"11:00"*$B54,IF((AL53*24)-(AK53*24)&gt;6,((((AL53*24)-(AK53*24))-0.25)/24),(AL53-AK53)))))))))</f>
        <v/>
      </c>
      <c r="AL54" s="511"/>
      <c r="AM54" s="510" t="str">
        <f>IF(AND(AM53="",AN53=""),"",IFERROR(MATCH("*"&amp;AM53&amp;"*",Paramètres!$A$2,0)*INDEX(Paramètres!$B$2:$E$2,MATCH(#REF!,Paramètres!$B$1:$E$1,0))*$B54,IFERROR(VLOOKUP(AM53,_T1,2,0)*IF(VLOOKUP(AM53,_T1,3,0),$B54,1),IF(AND(AM53="23:59"*1,AN53="07:59"*1),"08:00"*$B54,IF(AND(AM53="20:00"*1,AN53="05:00"*1),"09:00"*$B54,IF(AND(AM53="21:00"*1,AN53="07:00"*1),"10:00"*$B54,IF(AND(AM53="21:00"*1,AN53="08:00"*1),"11:00"*$B54,IF((AN53*24)-(AM53*24)&gt;6,((((AN53*24)-(AM53*24))-0.25)/24),(AN53-AM53)))))))))</f>
        <v/>
      </c>
      <c r="AN54" s="511"/>
      <c r="AO54" s="510" t="str">
        <f>IF(AND(AO53="",AP53=""),"",IFERROR(MATCH("*"&amp;AO53&amp;"*",Paramètres!$A$2,0)*INDEX(Paramètres!$B$2:$E$2,MATCH(#REF!,Paramètres!$B$1:$E$1,0))*$B54,IFERROR(VLOOKUP(AO53,_T1,2,0)*IF(VLOOKUP(AO53,_T1,3,0),$B54,1),IF(AND(AO53="23:59"*1,AP53="07:59"*1),"08:00"*$B54,IF(AND(AO53="20:00"*1,AP53="05:00"*1),"09:00"*$B54,IF(AND(AO53="21:00"*1,AP53="07:00"*1),"10:00"*$B54,IF(AND(AO53="21:00"*1,AP53="08:00"*1),"11:00"*$B54,IF((AP53*24)-(AO53*24)&gt;6,((((AP53*24)-(AO53*24))-0.25)/24),(AP53-AO53)))))))))</f>
        <v/>
      </c>
      <c r="AP54" s="511"/>
      <c r="AQ54" s="510" t="str">
        <f>IF(AND(AQ53="",AR53=""),"",IFERROR(MATCH("*"&amp;AQ53&amp;"*",Paramètres!$A$2,0)*INDEX(Paramètres!$B$2:$E$2,MATCH(#REF!,Paramètres!$B$1:$E$1,0))*$B54,IFERROR(VLOOKUP(AQ53,_T1,2,0)*IF(VLOOKUP(AQ53,_T1,3,0),$B54,1),IF(AND(AQ53="23:59"*1,AR53="07:59"*1),"08:00"*$B54,IF(AND(AQ53="20:00"*1,AR53="05:00"*1),"09:00"*$B54,IF(AND(AQ53="21:00"*1,AR53="07:00"*1),"10:00"*$B54,IF(AND(AQ53="21:00"*1,AR53="08:00"*1),"11:00"*$B54,IF((AR53*24)-(AQ53*24)&gt;6,((((AR53*24)-(AQ53*24))-0.25)/24),(AR53-AQ53)))))))))</f>
        <v/>
      </c>
      <c r="AR54" s="511"/>
      <c r="AS54" s="510" t="str">
        <f>IF(AND(AS53="",AT53=""),"",IFERROR(MATCH("*"&amp;AS53&amp;"*",Paramètres!$A$2,0)*INDEX(Paramètres!$B$2:$E$2,MATCH(#REF!,Paramètres!$B$1:$E$1,0))*$B54,IFERROR(VLOOKUP(AS53,_T1,2,0)*IF(VLOOKUP(AS53,_T1,3,0),$B54,1),IF(AND(AS53="23:59"*1,AT53="07:59"*1),"08:00"*$B54,IF(AND(AS53="20:00"*1,AT53="05:00"*1),"09:00"*$B54,IF(AND(AS53="21:00"*1,AT53="07:00"*1),"10:00"*$B54,IF(AND(AS53="21:00"*1,AT53="08:00"*1),"11:00"*$B54,IF((AT53*24)-(AS53*24)&gt;6,((((AT53*24)-(AS53*24))-0.25)/24),(AT53-AS53)))))))))</f>
        <v/>
      </c>
      <c r="AT54" s="511"/>
      <c r="AU54" s="444"/>
      <c r="AV54" s="510" t="str">
        <f>IF(AND(AV53="",AW53=""),"",IFERROR(MATCH("*"&amp;AV53&amp;"*",Paramètres!$A$2,0)*INDEX(Paramètres!$B$2:$E$2,MATCH(#REF!,Paramètres!$B$1:$E$1,0))*$B54,IFERROR(VLOOKUP(AV53,_T1,2,0)*IF(VLOOKUP(AV53,_T1,3,0),$B54,1),IF(AND(AV53="23:59"*1,AW53="07:59"*1),"08:00"*$B54,IF(AND(AV53="20:00"*1,AW53="05:00"*1),"09:00"*$B54,IF(AND(AV53="21:00"*1,AW53="07:00"*1),"10:00"*$B54,IF(AND(AV53="21:00"*1,AW53="08:00"*1),"11:00"*$B54,IF((AW53*24)-(AV53*24)&gt;6,((((AW53*24)-(AV53*24))-0.25)/24),(AW53-AV53)))))))))</f>
        <v/>
      </c>
      <c r="AW54" s="511"/>
      <c r="AX54" s="510" t="str">
        <f>IF(AND(AX53="",AY53=""),"",IFERROR(MATCH("*"&amp;AX53&amp;"*",Paramètres!$A$2,0)*INDEX(Paramètres!$B$2:$E$2,MATCH(#REF!,Paramètres!$B$1:$E$1,0))*$B54,IFERROR(VLOOKUP(AX53,_T1,2,0)*IF(VLOOKUP(AX53,_T1,3,0),$B54,1),IF(AND(AX53="23:59"*1,AY53="07:59"*1),"08:00"*$B54,IF(AND(AX53="20:00"*1,AY53="05:00"*1),"09:00"*$B54,IF(AND(AX53="21:00"*1,AY53="07:00"*1),"10:00"*$B54,IF(AND(AX53="21:00"*1,AY53="08:00"*1),"11:00"*$B54,IF((AY53*24)-(AX53*24)&gt;6,((((AY53*24)-(AX53*24))-0.25)/24),(AY53-AX53)))))))))</f>
        <v/>
      </c>
      <c r="AY54" s="511"/>
      <c r="AZ54" s="510" t="str">
        <f>IF(AND(AZ53="",BA53=""),"",IFERROR(MATCH("*"&amp;AZ53&amp;"*",Paramètres!$A$2,0)*INDEX(Paramètres!$B$2:$E$2,MATCH(#REF!,Paramètres!$B$1:$E$1,0))*$B54,IFERROR(VLOOKUP(AZ53,_T1,2,0)*IF(VLOOKUP(AZ53,_T1,3,0),$B54,1),IF(AND(AZ53="23:59"*1,BA53="07:59"*1),"08:00"*$B54,IF(AND(AZ53="20:00"*1,BA53="05:00"*1),"09:00"*$B54,IF(AND(AZ53="21:00"*1,BA53="07:00"*1),"10:00"*$B54,IF(AND(AZ53="21:00"*1,BA53="08:00"*1),"11:00"*$B54,IF((BA53*24)-(AZ53*24)&gt;6,((((BA53*24)-(AZ53*24))-0.25)/24),(BA53-AZ53)))))))))</f>
        <v/>
      </c>
      <c r="BA54" s="511"/>
      <c r="BB54" s="510" t="str">
        <f>IF(AND(BB53="",BC53=""),"",IFERROR(MATCH("*"&amp;BB53&amp;"*",Paramètres!$A$2,0)*INDEX(Paramètres!$B$2:$E$2,MATCH(#REF!,Paramètres!$B$1:$E$1,0))*$B54,IFERROR(VLOOKUP(BB53,_T1,2,0)*IF(VLOOKUP(BB53,_T1,3,0),$B54,1),IF(AND(BB53="23:59"*1,BC53="07:59"*1),"08:00"*$B54,IF(AND(BB53="20:00"*1,BC53="05:00"*1),"09:00"*$B54,IF(AND(BB53="21:00"*1,BC53="07:00"*1),"10:00"*$B54,IF(AND(BB53="21:00"*1,BC53="08:00"*1),"11:00"*$B54,IF((BC53*24)-(BB53*24)&gt;6,((((BC53*24)-(BB53*24))-0.25)/24),(BC53-BB53)))))))))</f>
        <v/>
      </c>
      <c r="BC54" s="511"/>
      <c r="BD54" s="510" t="str">
        <f>IF(AND(BD53="",BE53=""),"",IFERROR(MATCH("*"&amp;BD53&amp;"*",Paramètres!$A$2,0)*INDEX(Paramètres!$B$2:$E$2,MATCH(#REF!,Paramètres!$B$1:$E$1,0))*$B54,IFERROR(VLOOKUP(BD53,_T1,2,0)*IF(VLOOKUP(BD53,_T1,3,0),$B54,1),IF(AND(BD53="23:59"*1,BE53="07:59"*1),"08:00"*$B54,IF(AND(BD53="20:00"*1,BE53="05:00"*1),"09:00"*$B54,IF(AND(BD53="21:00"*1,BE53="07:00"*1),"10:00"*$B54,IF(AND(BD53="21:00"*1,BE53="08:00"*1),"11:00"*$B54,IF((BE53*24)-(BD53*24)&gt;6,((((BE53*24)-(BD53*24))-0.25)/24),(BE53-BD53)))))))))</f>
        <v/>
      </c>
      <c r="BE54" s="511"/>
      <c r="BF54" s="510" t="str">
        <f>IF(AND(BF53="",BG53=""),"",IFERROR(MATCH("*"&amp;BF53&amp;"*",Paramètres!$A$2,0)*INDEX(Paramètres!$B$2:$E$2,MATCH(#REF!,Paramètres!$B$1:$E$1,0))*$B54,IFERROR(VLOOKUP(BF53,_T1,2,0)*IF(VLOOKUP(BF53,_T1,3,0),$B54,1),IF(AND(BF53="23:59"*1,BG53="07:59"*1),"08:00"*$B54,IF(AND(BF53="20:00"*1,BG53="05:00"*1),"09:00"*$B54,IF(AND(BF53="21:00"*1,BG53="07:00"*1),"10:00"*$B54,IF(AND(BF53="21:00"*1,BG53="08:00"*1),"11:00"*$B54,IF((BG53*24)-(BF53*24)&gt;6,((((BG53*24)-(BF53*24))-0.25)/24),(BG53-BF53)))))))))</f>
        <v/>
      </c>
      <c r="BG54" s="511"/>
      <c r="BH54" s="510" t="str">
        <f>IF(AND(BH53="",BI53=""),"",IFERROR(MATCH("*"&amp;BH53&amp;"*",Paramètres!$A$2,0)*INDEX(Paramètres!$B$2:$E$2,MATCH(#REF!,Paramètres!$B$1:$E$1,0))*$B54,IFERROR(VLOOKUP(BH53,_T1,2,0)*IF(VLOOKUP(BH53,_T1,3,0),$B54,1),IF(AND(BH53="23:59"*1,BI53="07:59"*1),"08:00"*$B54,IF(AND(BH53="20:00"*1,BI53="05:00"*1),"09:00"*$B54,IF(AND(BH53="21:00"*1,BI53="07:00"*1),"10:00"*$B54,IF(AND(BH53="21:00"*1,BI53="08:00"*1),"11:00"*$B54,IF((BI53*24)-(BH53*24)&gt;6,((((BI53*24)-(BH53*24))-0.25)/24),(BI53-BH53)))))))))</f>
        <v/>
      </c>
      <c r="BI54" s="511"/>
      <c r="BJ54" s="440"/>
      <c r="BK54" s="510" t="str">
        <f>IF(AND(BK53="",BL53=""),"",IFERROR(MATCH("*"&amp;BK53&amp;"*",Paramètres!$A$2,0)*INDEX(Paramètres!$B$2:$E$2,MATCH(#REF!,Paramètres!$B$1:$E$1,0))*$B54,IFERROR(VLOOKUP(BK53,_T1,2,0)*IF(VLOOKUP(BK53,_T1,3,0),$B54,1),IF(AND(BK53="23:59"*1,BL53="07:59"*1),"08:00"*$B54,IF(AND(BK53="20:00"*1,BL53="05:00"*1),"09:00"*$B54,IF(AND(BK53="21:00"*1,BL53="07:00"*1),"10:00"*$B54,IF(AND(BK53="21:00"*1,BL53="08:00"*1),"11:00"*$B54,IF((BL53*24)-(BK53*24)&gt;6,((((BL53*24)-(BK53*24))-0.25)/24),(BL53-BK53)))))))))</f>
        <v/>
      </c>
      <c r="BL54" s="511"/>
      <c r="BM54" s="510" t="str">
        <f>IF(AND(BM53="",BN53=""),"",IFERROR(MATCH("*"&amp;BM53&amp;"*",Paramètres!$A$2,0)*INDEX(Paramètres!$B$2:$E$2,MATCH(#REF!,Paramètres!$B$1:$E$1,0))*$B54,IFERROR(VLOOKUP(BM53,_T1,2,0)*IF(VLOOKUP(BM53,_T1,3,0),$B54,1),IF(AND(BM53="23:59"*1,BN53="07:59"*1),"08:00"*$B54,IF(AND(BM53="20:00"*1,BN53="05:00"*1),"09:00"*$B54,IF(AND(BM53="21:00"*1,BN53="07:00"*1),"10:00"*$B54,IF(AND(BM53="21:00"*1,BN53="08:00"*1),"11:00"*$B54,IF((BN53*24)-(BM53*24)&gt;6,((((BN53*24)-(BM53*24))-0.25)/24),(BN53-BM53)))))))))</f>
        <v/>
      </c>
      <c r="BN54" s="511"/>
      <c r="BO54" s="510" t="str">
        <f>IF(AND(BO53="",BP53=""),"",IFERROR(MATCH("*"&amp;BO53&amp;"*",Paramètres!$A$2,0)*INDEX(Paramètres!$B$2:$E$2,MATCH(#REF!,Paramètres!$B$1:$E$1,0))*$B54,IFERROR(VLOOKUP(BO53,_T1,2,0)*IF(VLOOKUP(BO53,_T1,3,0),$B54,1),IF(AND(BO53="23:59"*1,BP53="07:59"*1),"08:00"*$B54,IF(AND(BO53="20:00"*1,BP53="05:00"*1),"09:00"*$B54,IF(AND(BO53="21:00"*1,BP53="07:00"*1),"10:00"*$B54,IF(AND(BO53="21:00"*1,BP53="08:00"*1),"11:00"*$B54,IF((BP53*24)-(BO53*24)&gt;6,((((BP53*24)-(BO53*24))-0.25)/24),(BP53-BO53)))))))))</f>
        <v/>
      </c>
      <c r="BP54" s="511"/>
      <c r="BQ54" s="510" t="str">
        <f>IF(AND(BQ53="",BR53=""),"",IFERROR(MATCH("*"&amp;BQ53&amp;"*",Paramètres!$A$2,0)*INDEX(Paramètres!$B$2:$E$2,MATCH(#REF!,Paramètres!$B$1:$E$1,0))*$B54,IFERROR(VLOOKUP(BQ53,_T1,2,0)*IF(VLOOKUP(BQ53,_T1,3,0),$B54,1),IF(AND(BQ53="23:59"*1,BR53="07:59"*1),"08:00"*$B54,IF(AND(BQ53="20:00"*1,BR53="05:00"*1),"09:00"*$B54,IF(AND(BQ53="21:00"*1,BR53="07:00"*1),"10:00"*$B54,IF(AND(BQ53="21:00"*1,BR53="08:00"*1),"11:00"*$B54,IF((BR53*24)-(BQ53*24)&gt;6,((((BR53*24)-(BQ53*24))-0.25)/24),(BR53-BQ53)))))))))</f>
        <v/>
      </c>
      <c r="BR54" s="511"/>
      <c r="BS54" s="510" t="str">
        <f>IF(AND(BS53="",BT53=""),"",IFERROR(MATCH("*"&amp;BS53&amp;"*",Paramètres!$A$2,0)*INDEX(Paramètres!$B$2:$E$2,MATCH(#REF!,Paramètres!$B$1:$E$1,0))*$B54,IFERROR(VLOOKUP(BS53,_T1,2,0)*IF(VLOOKUP(BS53,_T1,3,0),$B54,1),IF(AND(BS53="23:59"*1,BT53="07:59"*1),"08:00"*$B54,IF(AND(BS53="20:00"*1,BT53="05:00"*1),"09:00"*$B54,IF(AND(BS53="21:00"*1,BT53="07:00"*1),"10:00"*$B54,IF(AND(BS53="21:00"*1,BT53="08:00"*1),"11:00"*$B54,IF((BT53*24)-(BS53*24)&gt;6,((((BT53*24)-(BS53*24))-0.25)/24),(BT53-BS53)))))))))</f>
        <v/>
      </c>
      <c r="BT54" s="511"/>
      <c r="BU54" s="510" t="str">
        <f>IF(AND(BU53="",BV53=""),"",IFERROR(MATCH("*"&amp;BU53&amp;"*",Paramètres!$A$2,0)*INDEX(Paramètres!$B$2:$E$2,MATCH(#REF!,Paramètres!$B$1:$E$1,0))*$B54,IFERROR(VLOOKUP(BU53,_T1,2,0)*IF(VLOOKUP(BU53,_T1,3,0),$B54,1),IF(AND(BU53="23:59"*1,BV53="07:59"*1),"08:00"*$B54,IF(AND(BU53="20:00"*1,BV53="05:00"*1),"09:00"*$B54,IF(AND(BU53="21:00"*1,BV53="07:00"*1),"10:00"*$B54,IF(AND(BU53="21:00"*1,BV53="08:00"*1),"11:00"*$B54,IF((BV53*24)-(BU53*24)&gt;6,((((BV53*24)-(BU53*24))-0.25)/24),(BV53-BU53)))))))))</f>
        <v/>
      </c>
      <c r="BV54" s="511"/>
      <c r="BW54" s="510" t="str">
        <f>IF(AND(BW53="",BX53=""),"",IFERROR(MATCH("*"&amp;BW53&amp;"*",Paramètres!$A$2,0)*INDEX(Paramètres!$B$2:$E$2,MATCH(#REF!,Paramètres!$B$1:$E$1,0))*$B54,IFERROR(VLOOKUP(BW53,_T1,2,0)*IF(VLOOKUP(BW53,_T1,3,0),$B54,1),IF(AND(BW53="23:59"*1,BX53="07:59"*1),"08:00"*$B54,IF(AND(BW53="20:00"*1,BX53="05:00"*1),"09:00"*$B54,IF(AND(BW53="21:00"*1,BX53="07:00"*1),"10:00"*$B54,IF(AND(BW53="21:00"*1,BX53="08:00"*1),"11:00"*$B54,IF((BX53*24)-(BW53*24)&gt;6,((((BX53*24)-(BW53*24))-0.25)/24),(BX53-BW53)))))))))</f>
        <v/>
      </c>
      <c r="BX54" s="511"/>
      <c r="BY54" s="440"/>
      <c r="BZ54" s="510" t="str">
        <f>IF(AND(BZ53="",CA53=""),"",IFERROR(MATCH("*"&amp;BZ53&amp;"*",Paramètres!$A$2,0)*INDEX(Paramètres!$B$2:$E$2,MATCH(#REF!,Paramètres!$B$1:$E$1,0))*$B54,IFERROR(VLOOKUP(BZ53,_T1,2,0)*IF(VLOOKUP(BZ53,_T1,3,0),$B54,1),IF(AND(BZ53="23:59"*1,CA53="07:59"*1),"08:00"*$B54,IF(AND(BZ53="20:00"*1,CA53="05:00"*1),"09:00"*$B54,IF(AND(BZ53="21:00"*1,CA53="07:00"*1),"10:00"*$B54,IF(AND(BZ53="21:00"*1,CA53="08:00"*1),"11:00"*$B54,IF((CA53*24)-(BZ53*24)&gt;6,((((CA53*24)-(BZ53*24))-0.25)/24),(CA53-BZ53)))))))))</f>
        <v/>
      </c>
      <c r="CA54" s="511"/>
      <c r="CB54" s="510" t="str">
        <f>IF(AND(CB53="",CC53=""),"",IFERROR(MATCH("*"&amp;CB53&amp;"*",Paramètres!$A$2,0)*INDEX(Paramètres!$B$2:$E$2,MATCH(#REF!,Paramètres!$B$1:$E$1,0))*$B54,IFERROR(VLOOKUP(CB53,_T1,2,0)*IF(VLOOKUP(CB53,_T1,3,0),$B54,1),IF(AND(CB53="23:59"*1,CC53="07:59"*1),"08:00"*$B54,IF(AND(CB53="20:00"*1,CC53="05:00"*1),"09:00"*$B54,IF(AND(CB53="21:00"*1,CC53="07:00"*1),"10:00"*$B54,IF(AND(CB53="21:00"*1,CC53="08:00"*1),"11:00"*$B54,IF((CC53*24)-(CB53*24)&gt;6,((((CC53*24)-(CB53*24))-0.25)/24),(CC53-CB53)))))))))</f>
        <v/>
      </c>
      <c r="CC54" s="511"/>
      <c r="CD54" s="510" t="str">
        <f>IF(AND(CD53="",CE53=""),"",IFERROR(MATCH("*"&amp;CD53&amp;"*",Paramètres!$A$2,0)*INDEX(Paramètres!$B$2:$E$2,MATCH(#REF!,Paramètres!$B$1:$E$1,0))*$B54,IFERROR(VLOOKUP(CD53,_T1,2,0)*IF(VLOOKUP(CD53,_T1,3,0),$B54,1),IF(AND(CD53="23:59"*1,CE53="07:59"*1),"08:00"*$B54,IF(AND(CD53="20:00"*1,CE53="05:00"*1),"09:00"*$B54,IF(AND(CD53="21:00"*1,CE53="07:00"*1),"10:00"*$B54,IF(AND(CD53="21:00"*1,CE53="08:00"*1),"11:00"*$B54,IF((CE53*24)-(CD53*24)&gt;6,((((CE53*24)-(CD53*24))-0.25)/24),(CE53-CD53)))))))))</f>
        <v/>
      </c>
      <c r="CE54" s="511"/>
      <c r="CF54" s="510" t="str">
        <f>IF(AND(CF53="",CG53=""),"",IFERROR(MATCH("*"&amp;CF53&amp;"*",Paramètres!$A$2,0)*INDEX(Paramètres!$B$2:$E$2,MATCH(#REF!,Paramètres!$B$1:$E$1,0))*$B54,IFERROR(VLOOKUP(CF53,_T1,2,0)*IF(VLOOKUP(CF53,_T1,3,0),$B54,1),IF(AND(CF53="23:59"*1,CG53="07:59"*1),"08:00"*$B54,IF(AND(CF53="20:00"*1,CG53="05:00"*1),"09:00"*$B54,IF(AND(CF53="21:00"*1,CG53="07:00"*1),"10:00"*$B54,IF(AND(CF53="21:00"*1,CG53="08:00"*1),"11:00"*$B54,IF((CG53*24)-(CF53*24)&gt;6,((((CG53*24)-(CF53*24))-0.25)/24),(CG53-CF53)))))))))</f>
        <v/>
      </c>
      <c r="CG54" s="511"/>
      <c r="CH54" s="510" t="str">
        <f>IF(AND(CH53="",CI53=""),"",IFERROR(MATCH("*"&amp;CH53&amp;"*",Paramètres!$A$2,0)*INDEX(Paramètres!$B$2:$E$2,MATCH(#REF!,Paramètres!$B$1:$E$1,0))*$B54,IFERROR(VLOOKUP(CH53,_T1,2,0)*IF(VLOOKUP(CH53,_T1,3,0),$B54,1),IF(AND(CH53="23:59"*1,CI53="07:59"*1),"08:00"*$B54,IF(AND(CH53="20:00"*1,CI53="05:00"*1),"09:00"*$B54,IF(AND(CH53="21:00"*1,CI53="07:00"*1),"10:00"*$B54,IF(AND(CH53="21:00"*1,CI53="08:00"*1),"11:00"*$B54,IF((CI53*24)-(CH53*24)&gt;6,((((CI53*24)-(CH53*24))-0.25)/24),(CI53-CH53)))))))))</f>
        <v/>
      </c>
      <c r="CI54" s="511"/>
      <c r="CJ54" s="510" t="str">
        <f>IF(AND(CJ53="",CK53=""),"",IFERROR(MATCH("*"&amp;CJ53&amp;"*",Paramètres!$A$2,0)*INDEX(Paramètres!$B$2:$E$2,MATCH(#REF!,Paramètres!$B$1:$E$1,0))*$B54,IFERROR(VLOOKUP(CJ53,_T1,2,0)*IF(VLOOKUP(CJ53,_T1,3,0),$B54,1),IF(AND(CJ53="23:59"*1,CK53="07:59"*1),"08:00"*$B54,IF(AND(CJ53="20:00"*1,CK53="05:00"*1),"09:00"*$B54,IF(AND(CJ53="21:00"*1,CK53="07:00"*1),"10:00"*$B54,IF(AND(CJ53="21:00"*1,CK53="08:00"*1),"11:00"*$B54,IF((CK53*24)-(CJ53*24)&gt;6,((((CK53*24)-(CJ53*24))-0.25)/24),(CK53-CJ53)))))))))</f>
        <v/>
      </c>
      <c r="CK54" s="511"/>
      <c r="CL54" s="510" t="str">
        <f>IF(AND(CL53="",CM53=""),"",IFERROR(MATCH("*"&amp;CL53&amp;"*",Paramètres!$A$2,0)*INDEX(Paramètres!$B$2:$E$2,MATCH(#REF!,Paramètres!$B$1:$E$1,0))*$B54,IFERROR(VLOOKUP(CL53,_T1,2,0)*IF(VLOOKUP(CL53,_T1,3,0),$B54,1),IF(AND(CL53="23:59"*1,CM53="07:59"*1),"08:00"*$B54,IF(AND(CL53="20:00"*1,CM53="05:00"*1),"09:00"*$B54,IF(AND(CL53="21:00"*1,CM53="07:00"*1),"10:00"*$B54,IF(AND(CL53="21:00"*1,CM53="08:00"*1),"11:00"*$B54,IF((CM53*24)-(CL53*24)&gt;6,((((CM53*24)-(CL53*24))-0.25)/24),(CM53-CL53)))))))))</f>
        <v/>
      </c>
      <c r="CM54" s="511"/>
      <c r="CN54" s="440"/>
      <c r="CO54" s="436"/>
      <c r="CP54" s="437"/>
      <c r="CQ54" s="156"/>
      <c r="CR54" s="454"/>
      <c r="CS54"/>
      <c r="CT54"/>
      <c r="CU54"/>
      <c r="CV54"/>
      <c r="CW54"/>
      <c r="CX54"/>
    </row>
    <row r="55" spans="1:102" s="288" customFormat="1" ht="30" customHeight="1">
      <c r="A55" s="316"/>
      <c r="B55" s="291"/>
      <c r="C55" s="282"/>
      <c r="D55" s="283"/>
      <c r="E55" s="337"/>
      <c r="F55" s="338"/>
      <c r="G55" s="282"/>
      <c r="H55" s="283"/>
      <c r="I55" s="337"/>
      <c r="J55" s="338"/>
      <c r="K55" s="282"/>
      <c r="L55" s="283"/>
      <c r="M55" s="352"/>
      <c r="N55" s="353"/>
      <c r="O55" s="352"/>
      <c r="P55" s="354"/>
      <c r="Q55" s="443">
        <f>SUM(C56:P56)</f>
        <v>0</v>
      </c>
      <c r="R55" s="282"/>
      <c r="S55" s="283"/>
      <c r="T55" s="337"/>
      <c r="U55" s="338"/>
      <c r="V55" s="282"/>
      <c r="W55" s="283"/>
      <c r="X55" s="337"/>
      <c r="Y55" s="338"/>
      <c r="Z55" s="282"/>
      <c r="AA55" s="283"/>
      <c r="AB55" s="352"/>
      <c r="AC55" s="353"/>
      <c r="AD55" s="352"/>
      <c r="AE55" s="354"/>
      <c r="AF55" s="443">
        <f>SUM(R56:AE56)</f>
        <v>0</v>
      </c>
      <c r="AG55" s="282"/>
      <c r="AH55" s="283"/>
      <c r="AI55" s="337"/>
      <c r="AJ55" s="338"/>
      <c r="AK55" s="282"/>
      <c r="AL55" s="283"/>
      <c r="AM55" s="337"/>
      <c r="AN55" s="338"/>
      <c r="AO55" s="282"/>
      <c r="AP55" s="283"/>
      <c r="AQ55" s="352"/>
      <c r="AR55" s="353"/>
      <c r="AS55" s="352"/>
      <c r="AT55" s="354"/>
      <c r="AU55" s="443">
        <f>SUM(AG56:AT56)</f>
        <v>0</v>
      </c>
      <c r="AV55" s="282"/>
      <c r="AW55" s="283"/>
      <c r="AX55" s="337"/>
      <c r="AY55" s="338"/>
      <c r="AZ55" s="282"/>
      <c r="BA55" s="283"/>
      <c r="BB55" s="337"/>
      <c r="BC55" s="338"/>
      <c r="BD55" s="282"/>
      <c r="BE55" s="283"/>
      <c r="BF55" s="352"/>
      <c r="BG55" s="353"/>
      <c r="BH55" s="352"/>
      <c r="BI55" s="354"/>
      <c r="BJ55" s="438">
        <f t="shared" ref="BJ55" si="45">SUM(AV56:BI56)</f>
        <v>0</v>
      </c>
      <c r="BK55" s="282"/>
      <c r="BL55" s="283"/>
      <c r="BM55" s="337"/>
      <c r="BN55" s="338"/>
      <c r="BO55" s="282"/>
      <c r="BP55" s="283"/>
      <c r="BQ55" s="337"/>
      <c r="BR55" s="338"/>
      <c r="BS55" s="282"/>
      <c r="BT55" s="283"/>
      <c r="BU55" s="352"/>
      <c r="BV55" s="353"/>
      <c r="BW55" s="352"/>
      <c r="BX55" s="354"/>
      <c r="BY55" s="438">
        <f t="shared" ref="BY55" si="46">SUM(BK56:BX56)</f>
        <v>0</v>
      </c>
      <c r="BZ55" s="282"/>
      <c r="CA55" s="283"/>
      <c r="CB55" s="337"/>
      <c r="CC55" s="338"/>
      <c r="CD55" s="282"/>
      <c r="CE55" s="283"/>
      <c r="CF55" s="337"/>
      <c r="CG55" s="338"/>
      <c r="CH55" s="282"/>
      <c r="CI55" s="283"/>
      <c r="CJ55" s="352"/>
      <c r="CK55" s="353"/>
      <c r="CL55" s="352"/>
      <c r="CM55" s="354"/>
      <c r="CN55" s="438">
        <f t="shared" ref="CN55" si="47">SUM(BZ56:CM56)</f>
        <v>0</v>
      </c>
      <c r="CO55" s="432">
        <f>SUM(Q55,AF56,AU56,BY56,CN56,BJ56)</f>
        <v>0</v>
      </c>
      <c r="CP55" s="433"/>
      <c r="CQ55" s="284"/>
      <c r="CR55" s="453">
        <f>$CO$2-CO55</f>
        <v>6.9666666666666659</v>
      </c>
      <c r="CS55" s="285"/>
      <c r="CT55" s="285"/>
      <c r="CU55" s="285"/>
      <c r="CV55" s="285"/>
      <c r="CW55" s="285"/>
      <c r="CX55" s="285"/>
    </row>
    <row r="56" spans="1:102" s="30" customFormat="1" ht="20" customHeight="1">
      <c r="A56" s="249"/>
      <c r="B56" s="292"/>
      <c r="C56" s="510" t="str">
        <f>IF(AND(C55="",D55=""),"",IFERROR(MATCH("*"&amp;C55&amp;"*",Paramètres!$A$2,0)*INDEX(Paramètres!$B$2:$E$2,MATCH(#REF!,Paramètres!$B$1:$E$1,0))*$B56,IFERROR(VLOOKUP(C55,_T1,2,0)*IF(VLOOKUP(C55,_T1,3,0),$B56,1),IF(AND(C55="23:59"*1,D55="07:59"*1),"08:00"*$B56,IF(AND(C55="20:00"*1,D55="05:00"*1),"09:00"*$B56,IF(AND(C55="21:00"*1,D55="07:00"*1),"10:00"*$B56,IF(AND(C55="21:00"*1,D55="08:00"*1),"11:00"*$B56,IF((D55*24)-(C55*24)&gt;6,((((D55*24)-(C55*24))-0.25)/24),(D55-C55)))))))))</f>
        <v/>
      </c>
      <c r="D56" s="511"/>
      <c r="E56" s="510" t="str">
        <f>IF(AND(E55="",F55=""),"",IFERROR(MATCH("*"&amp;E55&amp;"*",Paramètres!$A$2,0)*INDEX(Paramètres!$B$2:$E$2,MATCH(#REF!,Paramètres!$B$1:$E$1,0))*$B56,IFERROR(VLOOKUP(E55,_T1,2,0)*IF(VLOOKUP(E55,_T1,3,0),$B56,1),IF(AND(E55="23:59"*1,F55="07:59"*1),"08:00"*$B56,IF(AND(E55="20:00"*1,F55="05:00"*1),"09:00"*$B56,IF(AND(E55="21:00"*1,F55="07:00"*1),"10:00"*$B56,IF(AND(E55="21:00"*1,F55="08:00"*1),"11:00"*$B56,IF((F55*24)-(E55*24)&gt;6,((((F55*24)-(E55*24))-0.25)/24),(F55-E55)))))))))</f>
        <v/>
      </c>
      <c r="F56" s="511"/>
      <c r="G56" s="510" t="str">
        <f>IF(AND(G55="",H55=""),"",IFERROR(MATCH("*"&amp;G55&amp;"*",Paramètres!$A$2,0)*INDEX(Paramètres!$B$2:$E$2,MATCH(#REF!,Paramètres!$B$1:$E$1,0))*$B56,IFERROR(VLOOKUP(G55,_T1,2,0)*IF(VLOOKUP(G55,_T1,3,0),$B56,1),IF(AND(G55="23:59"*1,H55="07:59"*1),"08:00"*$B56,IF(AND(G55="20:00"*1,H55="05:00"*1),"09:00"*$B56,IF(AND(G55="21:00"*1,H55="07:00"*1),"10:00"*$B56,IF(AND(G55="21:00"*1,H55="08:00"*1),"11:00"*$B56,IF((H55*24)-(G55*24)&gt;6,((((H55*24)-(G55*24))-0.25)/24),(H55-G55)))))))))</f>
        <v/>
      </c>
      <c r="H56" s="511"/>
      <c r="I56" s="510" t="str">
        <f>IF(AND(I55="",J55=""),"",IFERROR(MATCH("*"&amp;I55&amp;"*",Paramètres!$A$2,0)*INDEX(Paramètres!$B$2:$E$2,MATCH(#REF!,Paramètres!$B$1:$E$1,0))*$B56,IFERROR(VLOOKUP(I55,_T1,2,0)*IF(VLOOKUP(I55,_T1,3,0),$B56,1),IF(AND(I55="23:59"*1,J55="07:59"*1),"08:00"*$B56,IF(AND(I55="20:00"*1,J55="05:00"*1),"09:00"*$B56,IF(AND(I55="21:00"*1,J55="07:00"*1),"10:00"*$B56,IF(AND(I55="21:00"*1,J55="08:00"*1),"11:00"*$B56,IF((J55*24)-(I55*24)&gt;6,((((J55*24)-(I55*24))-0.25)/24),(J55-I55)))))))))</f>
        <v/>
      </c>
      <c r="J56" s="511"/>
      <c r="K56" s="510" t="str">
        <f>IF(AND(K55="",L55=""),"",IFERROR(MATCH("*"&amp;K55&amp;"*",Paramètres!$A$2,0)*INDEX(Paramètres!$B$2:$E$2,MATCH(#REF!,Paramètres!$B$1:$E$1,0))*$B56,IFERROR(VLOOKUP(K55,_T1,2,0)*IF(VLOOKUP(K55,_T1,3,0),$B56,1),IF(AND(K55="23:59"*1,L55="07:59"*1),"08:00"*$B56,IF(AND(K55="20:00"*1,L55="05:00"*1),"09:00"*$B56,IF(AND(K55="21:00"*1,L55="07:00"*1),"10:00"*$B56,IF(AND(K55="21:00"*1,L55="08:00"*1),"11:00"*$B56,IF((L55*24)-(K55*24)&gt;6,((((L55*24)-(K55*24))-0.25)/24),(L55-K55)))))))))</f>
        <v/>
      </c>
      <c r="L56" s="511"/>
      <c r="M56" s="510" t="str">
        <f>IF(AND(M55="",N55=""),"",IFERROR(MATCH("*"&amp;M55&amp;"*",Paramètres!$A$2,0)*INDEX(Paramètres!$B$2:$E$2,MATCH(#REF!,Paramètres!$B$1:$E$1,0))*$B56,IFERROR(VLOOKUP(M55,_T1,2,0)*IF(VLOOKUP(M55,_T1,3,0),$B56,1),IF(AND(M55="23:59"*1,N55="07:59"*1),"08:00"*$B56,IF(AND(M55="20:00"*1,N55="05:00"*1),"09:00"*$B56,IF(AND(M55="21:00"*1,N55="07:00"*1),"10:00"*$B56,IF(AND(M55="21:00"*1,N55="08:00"*1),"11:00"*$B56,IF((N55*24)-(M55*24)&gt;6,((((N55*24)-(M55*24))-0.25)/24),(N55-M55)))))))))</f>
        <v/>
      </c>
      <c r="N56" s="511"/>
      <c r="O56" s="510" t="str">
        <f>IF(AND(O55="",P55=""),"",IFERROR(MATCH("*"&amp;O55&amp;"*",Paramètres!$A$2,0)*INDEX(Paramètres!$B$2:$E$2,MATCH(#REF!,Paramètres!$B$1:$E$1,0))*$B56,IFERROR(VLOOKUP(O55,_T1,2,0)*IF(VLOOKUP(O55,_T1,3,0),$B56,1),IF(AND(O55="23:59"*1,P55="07:59"*1),"08:00"*$B56,IF(AND(O55="20:00"*1,P55="05:00"*1),"09:00"*$B56,IF(AND(O55="21:00"*1,P55="07:00"*1),"10:00"*$B56,IF(AND(O55="21:00"*1,P55="08:00"*1),"11:00"*$B56,IF((P55*24)-(O55*24)&gt;6,((((P55*24)-(O55*24))-0.25)/24),(P55-O55)))))))))</f>
        <v/>
      </c>
      <c r="P56" s="511"/>
      <c r="Q56" s="444"/>
      <c r="R56" s="510" t="str">
        <f>IF(AND(R55="",S55=""),"",IFERROR(MATCH("*"&amp;R55&amp;"*",Paramètres!$A$2,0)*INDEX(Paramètres!$B$2:$E$2,MATCH(#REF!,Paramètres!$B$1:$E$1,0))*$B56,IFERROR(VLOOKUP(R55,_T1,2,0)*IF(VLOOKUP(R55,_T1,3,0),$B56,1),IF(AND(R55="23:59"*1,S55="07:59"*1),"08:00"*$B56,IF(AND(R55="20:00"*1,S55="05:00"*1),"09:00"*$B56,IF(AND(R55="21:00"*1,S55="07:00"*1),"10:00"*$B56,IF(AND(R55="21:00"*1,S55="08:00"*1),"11:00"*$B56,IF((S55*24)-(R55*24)&gt;6,((((S55*24)-(R55*24))-0.25)/24),(S55-R55)))))))))</f>
        <v/>
      </c>
      <c r="S56" s="511"/>
      <c r="T56" s="510" t="str">
        <f>IF(AND(T55="",U55=""),"",IFERROR(MATCH("*"&amp;T55&amp;"*",Paramètres!$A$2,0)*INDEX(Paramètres!$B$2:$E$2,MATCH(#REF!,Paramètres!$B$1:$E$1,0))*$B56,IFERROR(VLOOKUP(T55,_T1,2,0)*IF(VLOOKUP(T55,_T1,3,0),$B56,1),IF(AND(T55="23:59"*1,U55="07:59"*1),"08:00"*$B56,IF(AND(T55="20:00"*1,U55="05:00"*1),"09:00"*$B56,IF(AND(T55="21:00"*1,U55="07:00"*1),"10:00"*$B56,IF(AND(T55="21:00"*1,U55="08:00"*1),"11:00"*$B56,IF((U55*24)-(T55*24)&gt;6,((((U55*24)-(T55*24))-0.25)/24),(U55-T55)))))))))</f>
        <v/>
      </c>
      <c r="U56" s="511"/>
      <c r="V56" s="510" t="str">
        <f>IF(AND(V55="",W55=""),"",IFERROR(MATCH("*"&amp;V55&amp;"*",Paramètres!$A$2,0)*INDEX(Paramètres!$B$2:$E$2,MATCH(#REF!,Paramètres!$B$1:$E$1,0))*$B56,IFERROR(VLOOKUP(V55,_T1,2,0)*IF(VLOOKUP(V55,_T1,3,0),$B56,1),IF(AND(V55="23:59"*1,W55="07:59"*1),"08:00"*$B56,IF(AND(V55="20:00"*1,W55="05:00"*1),"09:00"*$B56,IF(AND(V55="21:00"*1,W55="07:00"*1),"10:00"*$B56,IF(AND(V55="21:00"*1,W55="08:00"*1),"11:00"*$B56,IF((W55*24)-(V55*24)&gt;6,((((W55*24)-(V55*24))-0.25)/24),(W55-V55)))))))))</f>
        <v/>
      </c>
      <c r="W56" s="511"/>
      <c r="X56" s="510" t="str">
        <f>IF(AND(X55="",Y55=""),"",IFERROR(MATCH("*"&amp;X55&amp;"*",Paramètres!$A$2,0)*INDEX(Paramètres!$B$2:$E$2,MATCH(#REF!,Paramètres!$B$1:$E$1,0))*$B56,IFERROR(VLOOKUP(X55,_T1,2,0)*IF(VLOOKUP(X55,_T1,3,0),$B56,1),IF(AND(X55="23:59"*1,Y55="07:59"*1),"08:00"*$B56,IF(AND(X55="20:00"*1,Y55="05:00"*1),"09:00"*$B56,IF(AND(X55="21:00"*1,Y55="07:00"*1),"10:00"*$B56,IF(AND(X55="21:00"*1,Y55="08:00"*1),"11:00"*$B56,IF((Y55*24)-(X55*24)&gt;6,((((Y55*24)-(X55*24))-0.25)/24),(Y55-X55)))))))))</f>
        <v/>
      </c>
      <c r="Y56" s="511"/>
      <c r="Z56" s="510" t="str">
        <f>IF(AND(Z55="",AA55=""),"",IFERROR(MATCH("*"&amp;Z55&amp;"*",Paramètres!$A$2,0)*INDEX(Paramètres!$B$2:$E$2,MATCH(#REF!,Paramètres!$B$1:$E$1,0))*$B56,IFERROR(VLOOKUP(Z55,_T1,2,0)*IF(VLOOKUP(Z55,_T1,3,0),$B56,1),IF(AND(Z55="23:59"*1,AA55="07:59"*1),"08:00"*$B56,IF(AND(Z55="20:00"*1,AA55="05:00"*1),"09:00"*$B56,IF(AND(Z55="21:00"*1,AA55="07:00"*1),"10:00"*$B56,IF(AND(Z55="21:00"*1,AA55="08:00"*1),"11:00"*$B56,IF((AA55*24)-(Z55*24)&gt;6,((((AA55*24)-(Z55*24))-0.25)/24),(AA55-Z55)))))))))</f>
        <v/>
      </c>
      <c r="AA56" s="511"/>
      <c r="AB56" s="510" t="str">
        <f>IF(AND(AB55="",AC55=""),"",IFERROR(MATCH("*"&amp;AB55&amp;"*",Paramètres!$A$2,0)*INDEX(Paramètres!$B$2:$E$2,MATCH(#REF!,Paramètres!$B$1:$E$1,0))*$B56,IFERROR(VLOOKUP(AB55,_T1,2,0)*IF(VLOOKUP(AB55,_T1,3,0),$B56,1),IF(AND(AB55="23:59"*1,AC55="07:59"*1),"08:00"*$B56,IF(AND(AB55="20:00"*1,AC55="05:00"*1),"09:00"*$B56,IF(AND(AB55="21:00"*1,AC55="07:00"*1),"10:00"*$B56,IF(AND(AB55="21:00"*1,AC55="08:00"*1),"11:00"*$B56,IF((AC55*24)-(AB55*24)&gt;6,((((AC55*24)-(AB55*24))-0.25)/24),(AC55-AB55)))))))))</f>
        <v/>
      </c>
      <c r="AC56" s="511"/>
      <c r="AD56" s="510" t="str">
        <f>IF(AND(AD55="",AE55=""),"",IFERROR(MATCH("*"&amp;AD55&amp;"*",Paramètres!$A$2,0)*INDEX(Paramètres!$B$2:$E$2,MATCH(#REF!,Paramètres!$B$1:$E$1,0))*$B56,IFERROR(VLOOKUP(AD55,_T1,2,0)*IF(VLOOKUP(AD55,_T1,3,0),$B56,1),IF(AND(AD55="23:59"*1,AE55="07:59"*1),"08:00"*$B56,IF(AND(AD55="20:00"*1,AE55="05:00"*1),"09:00"*$B56,IF(AND(AD55="21:00"*1,AE55="07:00"*1),"10:00"*$B56,IF(AND(AD55="21:00"*1,AE55="08:00"*1),"11:00"*$B56,IF((AE55*24)-(AD55*24)&gt;6,((((AE55*24)-(AD55*24))-0.25)/24),(AE55-AD55)))))))))</f>
        <v/>
      </c>
      <c r="AE56" s="511"/>
      <c r="AF56" s="444"/>
      <c r="AG56" s="510" t="str">
        <f>IF(AND(AG55="",AH55=""),"",IFERROR(MATCH("*"&amp;AG55&amp;"*",Paramètres!$A$2,0)*INDEX(Paramètres!$B$2:$E$2,MATCH(#REF!,Paramètres!$B$1:$E$1,0))*$B56,IFERROR(VLOOKUP(AG55,_T1,2,0)*IF(VLOOKUP(AG55,_T1,3,0),$B56,1),IF(AND(AG55="23:59"*1,AH55="07:59"*1),"08:00"*$B56,IF(AND(AG55="20:00"*1,AH55="05:00"*1),"09:00"*$B56,IF(AND(AG55="21:00"*1,AH55="07:00"*1),"10:00"*$B56,IF(AND(AG55="21:00"*1,AH55="08:00"*1),"11:00"*$B56,IF((AH55*24)-(AG55*24)&gt;6,((((AH55*24)-(AG55*24))-0.25)/24),(AH55-AG55)))))))))</f>
        <v/>
      </c>
      <c r="AH56" s="511"/>
      <c r="AI56" s="510" t="str">
        <f>IF(AND(AI55="",AJ55=""),"",IFERROR(MATCH("*"&amp;AI55&amp;"*",Paramètres!$A$2,0)*INDEX(Paramètres!$B$2:$E$2,MATCH(#REF!,Paramètres!$B$1:$E$1,0))*$B56,IFERROR(VLOOKUP(AI55,_T1,2,0)*IF(VLOOKUP(AI55,_T1,3,0),$B56,1),IF(AND(AI55="23:59"*1,AJ55="07:59"*1),"08:00"*$B56,IF(AND(AI55="20:00"*1,AJ55="05:00"*1),"09:00"*$B56,IF(AND(AI55="21:00"*1,AJ55="07:00"*1),"10:00"*$B56,IF(AND(AI55="21:00"*1,AJ55="08:00"*1),"11:00"*$B56,IF((AJ55*24)-(AI55*24)&gt;6,((((AJ55*24)-(AI55*24))-0.25)/24),(AJ55-AI55)))))))))</f>
        <v/>
      </c>
      <c r="AJ56" s="511"/>
      <c r="AK56" s="510" t="str">
        <f>IF(AND(AK55="",AL55=""),"",IFERROR(MATCH("*"&amp;AK55&amp;"*",Paramètres!$A$2,0)*INDEX(Paramètres!$B$2:$E$2,MATCH(#REF!,Paramètres!$B$1:$E$1,0))*$B56,IFERROR(VLOOKUP(AK55,_T1,2,0)*IF(VLOOKUP(AK55,_T1,3,0),$B56,1),IF(AND(AK55="23:59"*1,AL55="07:59"*1),"08:00"*$B56,IF(AND(AK55="20:00"*1,AL55="05:00"*1),"09:00"*$B56,IF(AND(AK55="21:00"*1,AL55="07:00"*1),"10:00"*$B56,IF(AND(AK55="21:00"*1,AL55="08:00"*1),"11:00"*$B56,IF((AL55*24)-(AK55*24)&gt;6,((((AL55*24)-(AK55*24))-0.25)/24),(AL55-AK55)))))))))</f>
        <v/>
      </c>
      <c r="AL56" s="511"/>
      <c r="AM56" s="510" t="str">
        <f>IF(AND(AM55="",AN55=""),"",IFERROR(MATCH("*"&amp;AM55&amp;"*",Paramètres!$A$2,0)*INDEX(Paramètres!$B$2:$E$2,MATCH(#REF!,Paramètres!$B$1:$E$1,0))*$B56,IFERROR(VLOOKUP(AM55,_T1,2,0)*IF(VLOOKUP(AM55,_T1,3,0),$B56,1),IF(AND(AM55="23:59"*1,AN55="07:59"*1),"08:00"*$B56,IF(AND(AM55="20:00"*1,AN55="05:00"*1),"09:00"*$B56,IF(AND(AM55="21:00"*1,AN55="07:00"*1),"10:00"*$B56,IF(AND(AM55="21:00"*1,AN55="08:00"*1),"11:00"*$B56,IF((AN55*24)-(AM55*24)&gt;6,((((AN55*24)-(AM55*24))-0.25)/24),(AN55-AM55)))))))))</f>
        <v/>
      </c>
      <c r="AN56" s="511"/>
      <c r="AO56" s="510" t="str">
        <f>IF(AND(AO55="",AP55=""),"",IFERROR(MATCH("*"&amp;AO55&amp;"*",Paramètres!$A$2,0)*INDEX(Paramètres!$B$2:$E$2,MATCH(#REF!,Paramètres!$B$1:$E$1,0))*$B56,IFERROR(VLOOKUP(AO55,_T1,2,0)*IF(VLOOKUP(AO55,_T1,3,0),$B56,1),IF(AND(AO55="23:59"*1,AP55="07:59"*1),"08:00"*$B56,IF(AND(AO55="20:00"*1,AP55="05:00"*1),"09:00"*$B56,IF(AND(AO55="21:00"*1,AP55="07:00"*1),"10:00"*$B56,IF(AND(AO55="21:00"*1,AP55="08:00"*1),"11:00"*$B56,IF((AP55*24)-(AO55*24)&gt;6,((((AP55*24)-(AO55*24))-0.25)/24),(AP55-AO55)))))))))</f>
        <v/>
      </c>
      <c r="AP56" s="511"/>
      <c r="AQ56" s="510" t="str">
        <f>IF(AND(AQ55="",AR55=""),"",IFERROR(MATCH("*"&amp;AQ55&amp;"*",Paramètres!$A$2,0)*INDEX(Paramètres!$B$2:$E$2,MATCH(#REF!,Paramètres!$B$1:$E$1,0))*$B56,IFERROR(VLOOKUP(AQ55,_T1,2,0)*IF(VLOOKUP(AQ55,_T1,3,0),$B56,1),IF(AND(AQ55="23:59"*1,AR55="07:59"*1),"08:00"*$B56,IF(AND(AQ55="20:00"*1,AR55="05:00"*1),"09:00"*$B56,IF(AND(AQ55="21:00"*1,AR55="07:00"*1),"10:00"*$B56,IF(AND(AQ55="21:00"*1,AR55="08:00"*1),"11:00"*$B56,IF((AR55*24)-(AQ55*24)&gt;6,((((AR55*24)-(AQ55*24))-0.25)/24),(AR55-AQ55)))))))))</f>
        <v/>
      </c>
      <c r="AR56" s="511"/>
      <c r="AS56" s="510" t="str">
        <f>IF(AND(AS55="",AT55=""),"",IFERROR(MATCH("*"&amp;AS55&amp;"*",Paramètres!$A$2,0)*INDEX(Paramètres!$B$2:$E$2,MATCH(#REF!,Paramètres!$B$1:$E$1,0))*$B56,IFERROR(VLOOKUP(AS55,_T1,2,0)*IF(VLOOKUP(AS55,_T1,3,0),$B56,1),IF(AND(AS55="23:59"*1,AT55="07:59"*1),"08:00"*$B56,IF(AND(AS55="20:00"*1,AT55="05:00"*1),"09:00"*$B56,IF(AND(AS55="21:00"*1,AT55="07:00"*1),"10:00"*$B56,IF(AND(AS55="21:00"*1,AT55="08:00"*1),"11:00"*$B56,IF((AT55*24)-(AS55*24)&gt;6,((((AT55*24)-(AS55*24))-0.25)/24),(AT55-AS55)))))))))</f>
        <v/>
      </c>
      <c r="AT56" s="511"/>
      <c r="AU56" s="444"/>
      <c r="AV56" s="510" t="str">
        <f>IF(AND(AV55="",AW55=""),"",IFERROR(MATCH("*"&amp;AV55&amp;"*",Paramètres!$A$2,0)*INDEX(Paramètres!$B$2:$E$2,MATCH(#REF!,Paramètres!$B$1:$E$1,0))*$B56,IFERROR(VLOOKUP(AV55,_T1,2,0)*IF(VLOOKUP(AV55,_T1,3,0),$B56,1),IF(AND(AV55="23:59"*1,AW55="07:59"*1),"08:00"*$B56,IF(AND(AV55="20:00"*1,AW55="05:00"*1),"09:00"*$B56,IF(AND(AV55="21:00"*1,AW55="07:00"*1),"10:00"*$B56,IF(AND(AV55="21:00"*1,AW55="08:00"*1),"11:00"*$B56,IF((AW55*24)-(AV55*24)&gt;6,((((AW55*24)-(AV55*24))-0.25)/24),(AW55-AV55)))))))))</f>
        <v/>
      </c>
      <c r="AW56" s="511"/>
      <c r="AX56" s="510" t="str">
        <f>IF(AND(AX55="",AY55=""),"",IFERROR(MATCH("*"&amp;AX55&amp;"*",Paramètres!$A$2,0)*INDEX(Paramètres!$B$2:$E$2,MATCH(#REF!,Paramètres!$B$1:$E$1,0))*$B56,IFERROR(VLOOKUP(AX55,_T1,2,0)*IF(VLOOKUP(AX55,_T1,3,0),$B56,1),IF(AND(AX55="23:59"*1,AY55="07:59"*1),"08:00"*$B56,IF(AND(AX55="20:00"*1,AY55="05:00"*1),"09:00"*$B56,IF(AND(AX55="21:00"*1,AY55="07:00"*1),"10:00"*$B56,IF(AND(AX55="21:00"*1,AY55="08:00"*1),"11:00"*$B56,IF((AY55*24)-(AX55*24)&gt;6,((((AY55*24)-(AX55*24))-0.25)/24),(AY55-AX55)))))))))</f>
        <v/>
      </c>
      <c r="AY56" s="511"/>
      <c r="AZ56" s="510" t="str">
        <f>IF(AND(AZ55="",BA55=""),"",IFERROR(MATCH("*"&amp;AZ55&amp;"*",Paramètres!$A$2,0)*INDEX(Paramètres!$B$2:$E$2,MATCH(#REF!,Paramètres!$B$1:$E$1,0))*$B56,IFERROR(VLOOKUP(AZ55,_T1,2,0)*IF(VLOOKUP(AZ55,_T1,3,0),$B56,1),IF(AND(AZ55="23:59"*1,BA55="07:59"*1),"08:00"*$B56,IF(AND(AZ55="20:00"*1,BA55="05:00"*1),"09:00"*$B56,IF(AND(AZ55="21:00"*1,BA55="07:00"*1),"10:00"*$B56,IF(AND(AZ55="21:00"*1,BA55="08:00"*1),"11:00"*$B56,IF((BA55*24)-(AZ55*24)&gt;6,((((BA55*24)-(AZ55*24))-0.25)/24),(BA55-AZ55)))))))))</f>
        <v/>
      </c>
      <c r="BA56" s="511"/>
      <c r="BB56" s="510" t="str">
        <f>IF(AND(BB55="",BC55=""),"",IFERROR(MATCH("*"&amp;BB55&amp;"*",Paramètres!$A$2,0)*INDEX(Paramètres!$B$2:$E$2,MATCH(#REF!,Paramètres!$B$1:$E$1,0))*$B56,IFERROR(VLOOKUP(BB55,_T1,2,0)*IF(VLOOKUP(BB55,_T1,3,0),$B56,1),IF(AND(BB55="23:59"*1,BC55="07:59"*1),"08:00"*$B56,IF(AND(BB55="20:00"*1,BC55="05:00"*1),"09:00"*$B56,IF(AND(BB55="21:00"*1,BC55="07:00"*1),"10:00"*$B56,IF(AND(BB55="21:00"*1,BC55="08:00"*1),"11:00"*$B56,IF((BC55*24)-(BB55*24)&gt;6,((((BC55*24)-(BB55*24))-0.25)/24),(BC55-BB55)))))))))</f>
        <v/>
      </c>
      <c r="BC56" s="511"/>
      <c r="BD56" s="510" t="str">
        <f>IF(AND(BD55="",BE55=""),"",IFERROR(MATCH("*"&amp;BD55&amp;"*",Paramètres!$A$2,0)*INDEX(Paramètres!$B$2:$E$2,MATCH(#REF!,Paramètres!$B$1:$E$1,0))*$B56,IFERROR(VLOOKUP(BD55,_T1,2,0)*IF(VLOOKUP(BD55,_T1,3,0),$B56,1),IF(AND(BD55="23:59"*1,BE55="07:59"*1),"08:00"*$B56,IF(AND(BD55="20:00"*1,BE55="05:00"*1),"09:00"*$B56,IF(AND(BD55="21:00"*1,BE55="07:00"*1),"10:00"*$B56,IF(AND(BD55="21:00"*1,BE55="08:00"*1),"11:00"*$B56,IF((BE55*24)-(BD55*24)&gt;6,((((BE55*24)-(BD55*24))-0.25)/24),(BE55-BD55)))))))))</f>
        <v/>
      </c>
      <c r="BE56" s="511"/>
      <c r="BF56" s="510" t="str">
        <f>IF(AND(BF55="",BG55=""),"",IFERROR(MATCH("*"&amp;BF55&amp;"*",Paramètres!$A$2,0)*INDEX(Paramètres!$B$2:$E$2,MATCH(#REF!,Paramètres!$B$1:$E$1,0))*$B56,IFERROR(VLOOKUP(BF55,_T1,2,0)*IF(VLOOKUP(BF55,_T1,3,0),$B56,1),IF(AND(BF55="23:59"*1,BG55="07:59"*1),"08:00"*$B56,IF(AND(BF55="20:00"*1,BG55="05:00"*1),"09:00"*$B56,IF(AND(BF55="21:00"*1,BG55="07:00"*1),"10:00"*$B56,IF(AND(BF55="21:00"*1,BG55="08:00"*1),"11:00"*$B56,IF((BG55*24)-(BF55*24)&gt;6,((((BG55*24)-(BF55*24))-0.25)/24),(BG55-BF55)))))))))</f>
        <v/>
      </c>
      <c r="BG56" s="511"/>
      <c r="BH56" s="510" t="str">
        <f>IF(AND(BH55="",BI55=""),"",IFERROR(MATCH("*"&amp;BH55&amp;"*",Paramètres!$A$2,0)*INDEX(Paramètres!$B$2:$E$2,MATCH(#REF!,Paramètres!$B$1:$E$1,0))*$B56,IFERROR(VLOOKUP(BH55,_T1,2,0)*IF(VLOOKUP(BH55,_T1,3,0),$B56,1),IF(AND(BH55="23:59"*1,BI55="07:59"*1),"08:00"*$B56,IF(AND(BH55="20:00"*1,BI55="05:00"*1),"09:00"*$B56,IF(AND(BH55="21:00"*1,BI55="07:00"*1),"10:00"*$B56,IF(AND(BH55="21:00"*1,BI55="08:00"*1),"11:00"*$B56,IF((BI55*24)-(BH55*24)&gt;6,((((BI55*24)-(BH55*24))-0.25)/24),(BI55-BH55)))))))))</f>
        <v/>
      </c>
      <c r="BI56" s="511"/>
      <c r="BJ56" s="440"/>
      <c r="BK56" s="510" t="str">
        <f>IF(AND(BK55="",BL55=""),"",IFERROR(MATCH("*"&amp;BK55&amp;"*",Paramètres!$A$2,0)*INDEX(Paramètres!$B$2:$E$2,MATCH(#REF!,Paramètres!$B$1:$E$1,0))*$B56,IFERROR(VLOOKUP(BK55,_T1,2,0)*IF(VLOOKUP(BK55,_T1,3,0),$B56,1),IF(AND(BK55="23:59"*1,BL55="07:59"*1),"08:00"*$B56,IF(AND(BK55="20:00"*1,BL55="05:00"*1),"09:00"*$B56,IF(AND(BK55="21:00"*1,BL55="07:00"*1),"10:00"*$B56,IF(AND(BK55="21:00"*1,BL55="08:00"*1),"11:00"*$B56,IF((BL55*24)-(BK55*24)&gt;6,((((BL55*24)-(BK55*24))-0.25)/24),(BL55-BK55)))))))))</f>
        <v/>
      </c>
      <c r="BL56" s="511"/>
      <c r="BM56" s="510" t="str">
        <f>IF(AND(BM55="",BN55=""),"",IFERROR(MATCH("*"&amp;BM55&amp;"*",Paramètres!$A$2,0)*INDEX(Paramètres!$B$2:$E$2,MATCH(#REF!,Paramètres!$B$1:$E$1,0))*$B56,IFERROR(VLOOKUP(BM55,_T1,2,0)*IF(VLOOKUP(BM55,_T1,3,0),$B56,1),IF(AND(BM55="23:59"*1,BN55="07:59"*1),"08:00"*$B56,IF(AND(BM55="20:00"*1,BN55="05:00"*1),"09:00"*$B56,IF(AND(BM55="21:00"*1,BN55="07:00"*1),"10:00"*$B56,IF(AND(BM55="21:00"*1,BN55="08:00"*1),"11:00"*$B56,IF((BN55*24)-(BM55*24)&gt;6,((((BN55*24)-(BM55*24))-0.25)/24),(BN55-BM55)))))))))</f>
        <v/>
      </c>
      <c r="BN56" s="511"/>
      <c r="BO56" s="510" t="str">
        <f>IF(AND(BO55="",BP55=""),"",IFERROR(MATCH("*"&amp;BO55&amp;"*",Paramètres!$A$2,0)*INDEX(Paramètres!$B$2:$E$2,MATCH(#REF!,Paramètres!$B$1:$E$1,0))*$B56,IFERROR(VLOOKUP(BO55,_T1,2,0)*IF(VLOOKUP(BO55,_T1,3,0),$B56,1),IF(AND(BO55="23:59"*1,BP55="07:59"*1),"08:00"*$B56,IF(AND(BO55="20:00"*1,BP55="05:00"*1),"09:00"*$B56,IF(AND(BO55="21:00"*1,BP55="07:00"*1),"10:00"*$B56,IF(AND(BO55="21:00"*1,BP55="08:00"*1),"11:00"*$B56,IF((BP55*24)-(BO55*24)&gt;6,((((BP55*24)-(BO55*24))-0.25)/24),(BP55-BO55)))))))))</f>
        <v/>
      </c>
      <c r="BP56" s="511"/>
      <c r="BQ56" s="510" t="str">
        <f>IF(AND(BQ55="",BR55=""),"",IFERROR(MATCH("*"&amp;BQ55&amp;"*",Paramètres!$A$2,0)*INDEX(Paramètres!$B$2:$E$2,MATCH(#REF!,Paramètres!$B$1:$E$1,0))*$B56,IFERROR(VLOOKUP(BQ55,_T1,2,0)*IF(VLOOKUP(BQ55,_T1,3,0),$B56,1),IF(AND(BQ55="23:59"*1,BR55="07:59"*1),"08:00"*$B56,IF(AND(BQ55="20:00"*1,BR55="05:00"*1),"09:00"*$B56,IF(AND(BQ55="21:00"*1,BR55="07:00"*1),"10:00"*$B56,IF(AND(BQ55="21:00"*1,BR55="08:00"*1),"11:00"*$B56,IF((BR55*24)-(BQ55*24)&gt;6,((((BR55*24)-(BQ55*24))-0.25)/24),(BR55-BQ55)))))))))</f>
        <v/>
      </c>
      <c r="BR56" s="511"/>
      <c r="BS56" s="510" t="str">
        <f>IF(AND(BS55="",BT55=""),"",IFERROR(MATCH("*"&amp;BS55&amp;"*",Paramètres!$A$2,0)*INDEX(Paramètres!$B$2:$E$2,MATCH(#REF!,Paramètres!$B$1:$E$1,0))*$B56,IFERROR(VLOOKUP(BS55,_T1,2,0)*IF(VLOOKUP(BS55,_T1,3,0),$B56,1),IF(AND(BS55="23:59"*1,BT55="07:59"*1),"08:00"*$B56,IF(AND(BS55="20:00"*1,BT55="05:00"*1),"09:00"*$B56,IF(AND(BS55="21:00"*1,BT55="07:00"*1),"10:00"*$B56,IF(AND(BS55="21:00"*1,BT55="08:00"*1),"11:00"*$B56,IF((BT55*24)-(BS55*24)&gt;6,((((BT55*24)-(BS55*24))-0.25)/24),(BT55-BS55)))))))))</f>
        <v/>
      </c>
      <c r="BT56" s="511"/>
      <c r="BU56" s="510" t="str">
        <f>IF(AND(BU55="",BV55=""),"",IFERROR(MATCH("*"&amp;BU55&amp;"*",Paramètres!$A$2,0)*INDEX(Paramètres!$B$2:$E$2,MATCH(#REF!,Paramètres!$B$1:$E$1,0))*$B56,IFERROR(VLOOKUP(BU55,_T1,2,0)*IF(VLOOKUP(BU55,_T1,3,0),$B56,1),IF(AND(BU55="23:59"*1,BV55="07:59"*1),"08:00"*$B56,IF(AND(BU55="20:00"*1,BV55="05:00"*1),"09:00"*$B56,IF(AND(BU55="21:00"*1,BV55="07:00"*1),"10:00"*$B56,IF(AND(BU55="21:00"*1,BV55="08:00"*1),"11:00"*$B56,IF((BV55*24)-(BU55*24)&gt;6,((((BV55*24)-(BU55*24))-0.25)/24),(BV55-BU55)))))))))</f>
        <v/>
      </c>
      <c r="BV56" s="511"/>
      <c r="BW56" s="510" t="str">
        <f>IF(AND(BW55="",BX55=""),"",IFERROR(MATCH("*"&amp;BW55&amp;"*",Paramètres!$A$2,0)*INDEX(Paramètres!$B$2:$E$2,MATCH(#REF!,Paramètres!$B$1:$E$1,0))*$B56,IFERROR(VLOOKUP(BW55,_T1,2,0)*IF(VLOOKUP(BW55,_T1,3,0),$B56,1),IF(AND(BW55="23:59"*1,BX55="07:59"*1),"08:00"*$B56,IF(AND(BW55="20:00"*1,BX55="05:00"*1),"09:00"*$B56,IF(AND(BW55="21:00"*1,BX55="07:00"*1),"10:00"*$B56,IF(AND(BW55="21:00"*1,BX55="08:00"*1),"11:00"*$B56,IF((BX55*24)-(BW55*24)&gt;6,((((BX55*24)-(BW55*24))-0.25)/24),(BX55-BW55)))))))))</f>
        <v/>
      </c>
      <c r="BX56" s="511"/>
      <c r="BY56" s="440"/>
      <c r="BZ56" s="510" t="str">
        <f>IF(AND(BZ55="",CA55=""),"",IFERROR(MATCH("*"&amp;BZ55&amp;"*",Paramètres!$A$2,0)*INDEX(Paramètres!$B$2:$E$2,MATCH(#REF!,Paramètres!$B$1:$E$1,0))*$B56,IFERROR(VLOOKUP(BZ55,_T1,2,0)*IF(VLOOKUP(BZ55,_T1,3,0),$B56,1),IF(AND(BZ55="23:59"*1,CA55="07:59"*1),"08:00"*$B56,IF(AND(BZ55="20:00"*1,CA55="05:00"*1),"09:00"*$B56,IF(AND(BZ55="21:00"*1,CA55="07:00"*1),"10:00"*$B56,IF(AND(BZ55="21:00"*1,CA55="08:00"*1),"11:00"*$B56,IF((CA55*24)-(BZ55*24)&gt;6,((((CA55*24)-(BZ55*24))-0.25)/24),(CA55-BZ55)))))))))</f>
        <v/>
      </c>
      <c r="CA56" s="511"/>
      <c r="CB56" s="510" t="str">
        <f>IF(AND(CB55="",CC55=""),"",IFERROR(MATCH("*"&amp;CB55&amp;"*",Paramètres!$A$2,0)*INDEX(Paramètres!$B$2:$E$2,MATCH(#REF!,Paramètres!$B$1:$E$1,0))*$B56,IFERROR(VLOOKUP(CB55,_T1,2,0)*IF(VLOOKUP(CB55,_T1,3,0),$B56,1),IF(AND(CB55="23:59"*1,CC55="07:59"*1),"08:00"*$B56,IF(AND(CB55="20:00"*1,CC55="05:00"*1),"09:00"*$B56,IF(AND(CB55="21:00"*1,CC55="07:00"*1),"10:00"*$B56,IF(AND(CB55="21:00"*1,CC55="08:00"*1),"11:00"*$B56,IF((CC55*24)-(CB55*24)&gt;6,((((CC55*24)-(CB55*24))-0.25)/24),(CC55-CB55)))))))))</f>
        <v/>
      </c>
      <c r="CC56" s="511"/>
      <c r="CD56" s="510" t="str">
        <f>IF(AND(CD55="",CE55=""),"",IFERROR(MATCH("*"&amp;CD55&amp;"*",Paramètres!$A$2,0)*INDEX(Paramètres!$B$2:$E$2,MATCH(#REF!,Paramètres!$B$1:$E$1,0))*$B56,IFERROR(VLOOKUP(CD55,_T1,2,0)*IF(VLOOKUP(CD55,_T1,3,0),$B56,1),IF(AND(CD55="23:59"*1,CE55="07:59"*1),"08:00"*$B56,IF(AND(CD55="20:00"*1,CE55="05:00"*1),"09:00"*$B56,IF(AND(CD55="21:00"*1,CE55="07:00"*1),"10:00"*$B56,IF(AND(CD55="21:00"*1,CE55="08:00"*1),"11:00"*$B56,IF((CE55*24)-(CD55*24)&gt;6,((((CE55*24)-(CD55*24))-0.25)/24),(CE55-CD55)))))))))</f>
        <v/>
      </c>
      <c r="CE56" s="511"/>
      <c r="CF56" s="510" t="str">
        <f>IF(AND(CF55="",CG55=""),"",IFERROR(MATCH("*"&amp;CF55&amp;"*",Paramètres!$A$2,0)*INDEX(Paramètres!$B$2:$E$2,MATCH(#REF!,Paramètres!$B$1:$E$1,0))*$B56,IFERROR(VLOOKUP(CF55,_T1,2,0)*IF(VLOOKUP(CF55,_T1,3,0),$B56,1),IF(AND(CF55="23:59"*1,CG55="07:59"*1),"08:00"*$B56,IF(AND(CF55="20:00"*1,CG55="05:00"*1),"09:00"*$B56,IF(AND(CF55="21:00"*1,CG55="07:00"*1),"10:00"*$B56,IF(AND(CF55="21:00"*1,CG55="08:00"*1),"11:00"*$B56,IF((CG55*24)-(CF55*24)&gt;6,((((CG55*24)-(CF55*24))-0.25)/24),(CG55-CF55)))))))))</f>
        <v/>
      </c>
      <c r="CG56" s="511"/>
      <c r="CH56" s="510" t="str">
        <f>IF(AND(CH55="",CI55=""),"",IFERROR(MATCH("*"&amp;CH55&amp;"*",Paramètres!$A$2,0)*INDEX(Paramètres!$B$2:$E$2,MATCH(#REF!,Paramètres!$B$1:$E$1,0))*$B56,IFERROR(VLOOKUP(CH55,_T1,2,0)*IF(VLOOKUP(CH55,_T1,3,0),$B56,1),IF(AND(CH55="23:59"*1,CI55="07:59"*1),"08:00"*$B56,IF(AND(CH55="20:00"*1,CI55="05:00"*1),"09:00"*$B56,IF(AND(CH55="21:00"*1,CI55="07:00"*1),"10:00"*$B56,IF(AND(CH55="21:00"*1,CI55="08:00"*1),"11:00"*$B56,IF((CI55*24)-(CH55*24)&gt;6,((((CI55*24)-(CH55*24))-0.25)/24),(CI55-CH55)))))))))</f>
        <v/>
      </c>
      <c r="CI56" s="511"/>
      <c r="CJ56" s="510" t="str">
        <f>IF(AND(CJ55="",CK55=""),"",IFERROR(MATCH("*"&amp;CJ55&amp;"*",Paramètres!$A$2,0)*INDEX(Paramètres!$B$2:$E$2,MATCH(#REF!,Paramètres!$B$1:$E$1,0))*$B56,IFERROR(VLOOKUP(CJ55,_T1,2,0)*IF(VLOOKUP(CJ55,_T1,3,0),$B56,1),IF(AND(CJ55="23:59"*1,CK55="07:59"*1),"08:00"*$B56,IF(AND(CJ55="20:00"*1,CK55="05:00"*1),"09:00"*$B56,IF(AND(CJ55="21:00"*1,CK55="07:00"*1),"10:00"*$B56,IF(AND(CJ55="21:00"*1,CK55="08:00"*1),"11:00"*$B56,IF((CK55*24)-(CJ55*24)&gt;6,((((CK55*24)-(CJ55*24))-0.25)/24),(CK55-CJ55)))))))))</f>
        <v/>
      </c>
      <c r="CK56" s="511"/>
      <c r="CL56" s="510" t="str">
        <f>IF(AND(CL55="",CM55=""),"",IFERROR(MATCH("*"&amp;CL55&amp;"*",Paramètres!$A$2,0)*INDEX(Paramètres!$B$2:$E$2,MATCH(#REF!,Paramètres!$B$1:$E$1,0))*$B56,IFERROR(VLOOKUP(CL55,_T1,2,0)*IF(VLOOKUP(CL55,_T1,3,0),$B56,1),IF(AND(CL55="23:59"*1,CM55="07:59"*1),"08:00"*$B56,IF(AND(CL55="20:00"*1,CM55="05:00"*1),"09:00"*$B56,IF(AND(CL55="21:00"*1,CM55="07:00"*1),"10:00"*$B56,IF(AND(CL55="21:00"*1,CM55="08:00"*1),"11:00"*$B56,IF((CM55*24)-(CL55*24)&gt;6,((((CM55*24)-(CL55*24))-0.25)/24),(CM55-CL55)))))))))</f>
        <v/>
      </c>
      <c r="CM56" s="511"/>
      <c r="CN56" s="440"/>
      <c r="CO56" s="436"/>
      <c r="CP56" s="437"/>
      <c r="CQ56" s="156"/>
      <c r="CR56" s="454"/>
      <c r="CS56"/>
      <c r="CT56"/>
      <c r="CU56"/>
      <c r="CV56"/>
      <c r="CW56"/>
      <c r="CX56"/>
    </row>
    <row r="57" spans="1:102" s="285" customFormat="1" ht="30" customHeight="1">
      <c r="A57" s="315"/>
      <c r="B57" s="291"/>
      <c r="C57" s="337"/>
      <c r="D57" s="338"/>
      <c r="E57" s="282"/>
      <c r="F57" s="283"/>
      <c r="G57" s="337"/>
      <c r="H57" s="338"/>
      <c r="I57" s="282"/>
      <c r="J57" s="283"/>
      <c r="K57" s="337"/>
      <c r="L57" s="338"/>
      <c r="M57" s="352"/>
      <c r="N57" s="353"/>
      <c r="O57" s="352"/>
      <c r="P57" s="354"/>
      <c r="Q57" s="443">
        <f>SUM(C58:P58)</f>
        <v>0</v>
      </c>
      <c r="R57" s="337"/>
      <c r="S57" s="338"/>
      <c r="T57" s="282"/>
      <c r="U57" s="283"/>
      <c r="V57" s="337"/>
      <c r="W57" s="338"/>
      <c r="X57" s="282"/>
      <c r="Y57" s="283"/>
      <c r="Z57" s="337"/>
      <c r="AA57" s="338"/>
      <c r="AB57" s="352"/>
      <c r="AC57" s="353"/>
      <c r="AD57" s="352"/>
      <c r="AE57" s="354"/>
      <c r="AF57" s="443">
        <f>SUM(R58:AE58)</f>
        <v>0</v>
      </c>
      <c r="AG57" s="337"/>
      <c r="AH57" s="338"/>
      <c r="AI57" s="282"/>
      <c r="AJ57" s="283"/>
      <c r="AK57" s="337"/>
      <c r="AL57" s="338"/>
      <c r="AM57" s="282"/>
      <c r="AN57" s="283"/>
      <c r="AO57" s="337"/>
      <c r="AP57" s="338"/>
      <c r="AQ57" s="352"/>
      <c r="AR57" s="353"/>
      <c r="AS57" s="352"/>
      <c r="AT57" s="354"/>
      <c r="AU57" s="443">
        <f>SUM(AG58:AT58)</f>
        <v>0</v>
      </c>
      <c r="AV57" s="337"/>
      <c r="AW57" s="338"/>
      <c r="AX57" s="282"/>
      <c r="AY57" s="283"/>
      <c r="AZ57" s="337"/>
      <c r="BA57" s="338"/>
      <c r="BB57" s="282"/>
      <c r="BC57" s="283"/>
      <c r="BD57" s="337"/>
      <c r="BE57" s="338"/>
      <c r="BF57" s="352"/>
      <c r="BG57" s="353"/>
      <c r="BH57" s="352"/>
      <c r="BI57" s="354"/>
      <c r="BJ57" s="438">
        <f t="shared" ref="BJ57" si="48">SUM(AV58:BI58)</f>
        <v>0</v>
      </c>
      <c r="BK57" s="337"/>
      <c r="BL57" s="338"/>
      <c r="BM57" s="282"/>
      <c r="BN57" s="283"/>
      <c r="BO57" s="337"/>
      <c r="BP57" s="338"/>
      <c r="BQ57" s="282"/>
      <c r="BR57" s="283"/>
      <c r="BS57" s="337"/>
      <c r="BT57" s="338"/>
      <c r="BU57" s="352"/>
      <c r="BV57" s="353"/>
      <c r="BW57" s="352"/>
      <c r="BX57" s="354"/>
      <c r="BY57" s="438">
        <f t="shared" ref="BY57" si="49">SUM(BK58:BX58)</f>
        <v>0</v>
      </c>
      <c r="BZ57" s="337"/>
      <c r="CA57" s="338"/>
      <c r="CB57" s="282"/>
      <c r="CC57" s="283"/>
      <c r="CD57" s="337"/>
      <c r="CE57" s="338"/>
      <c r="CF57" s="282"/>
      <c r="CG57" s="283"/>
      <c r="CH57" s="337"/>
      <c r="CI57" s="338"/>
      <c r="CJ57" s="352"/>
      <c r="CK57" s="353"/>
      <c r="CL57" s="352"/>
      <c r="CM57" s="354"/>
      <c r="CN57" s="438">
        <f t="shared" ref="CN57" si="50">SUM(BZ58:CM58)</f>
        <v>0</v>
      </c>
      <c r="CO57" s="432">
        <f>SUM(Q57,AF58,AU58,BY58,CN58,BJ58)</f>
        <v>0</v>
      </c>
      <c r="CP57" s="433"/>
      <c r="CQ57" s="284"/>
      <c r="CR57" s="453">
        <f>$CO$2-CO57</f>
        <v>6.9666666666666659</v>
      </c>
    </row>
    <row r="58" spans="1:102" s="30" customFormat="1" ht="20" customHeight="1" thickBot="1">
      <c r="A58" s="249"/>
      <c r="B58" s="292"/>
      <c r="C58" s="510" t="str">
        <f>IF(AND(C57="",D57=""),"",IFERROR(MATCH("*"&amp;C57&amp;"*",Paramètres!$A$2,0)*INDEX(Paramètres!$B$2:$E$2,MATCH(#REF!,Paramètres!$B$1:$E$1,0))*$B58,IFERROR(VLOOKUP(C57,_T1,2,0)*IF(VLOOKUP(C57,_T1,3,0),$B58,1),IF(AND(C57="23:59"*1,D57="07:59"*1),"08:00"*$B58,IF(AND(C57="20:00"*1,D57="05:00"*1),"09:00"*$B58,IF(AND(C57="21:00"*1,D57="07:00"*1),"10:00"*$B58,IF(AND(C57="21:00"*1,D57="08:00"*1),"11:00"*$B58,IF((D57*24)-(C57*24)&gt;6,((((D57*24)-(C57*24))-0.25)/24),(D57-C57)))))))))</f>
        <v/>
      </c>
      <c r="D58" s="511"/>
      <c r="E58" s="510" t="str">
        <f>IF(AND(E57="",F57=""),"",IFERROR(MATCH("*"&amp;E57&amp;"*",Paramètres!$A$2,0)*INDEX(Paramètres!$B$2:$E$2,MATCH(#REF!,Paramètres!$B$1:$E$1,0))*$B58,IFERROR(VLOOKUP(E57,_T1,2,0)*IF(VLOOKUP(E57,_T1,3,0),$B58,1),IF(AND(E57="23:59"*1,F57="07:59"*1),"08:00"*$B58,IF(AND(E57="20:00"*1,F57="05:00"*1),"09:00"*$B58,IF(AND(E57="21:00"*1,F57="07:00"*1),"10:00"*$B58,IF(AND(E57="21:00"*1,F57="08:00"*1),"11:00"*$B58,IF((F57*24)-(E57*24)&gt;6,((((F57*24)-(E57*24))-0.25)/24),(F57-E57)))))))))</f>
        <v/>
      </c>
      <c r="F58" s="511"/>
      <c r="G58" s="510" t="str">
        <f>IF(AND(G57="",H57=""),"",IFERROR(MATCH("*"&amp;G57&amp;"*",Paramètres!$A$2,0)*INDEX(Paramètres!$B$2:$E$2,MATCH(#REF!,Paramètres!$B$1:$E$1,0))*$B58,IFERROR(VLOOKUP(G57,_T1,2,0)*IF(VLOOKUP(G57,_T1,3,0),$B58,1),IF(AND(G57="23:59"*1,H57="07:59"*1),"08:00"*$B58,IF(AND(G57="20:00"*1,H57="05:00"*1),"09:00"*$B58,IF(AND(G57="21:00"*1,H57="07:00"*1),"10:00"*$B58,IF(AND(G57="21:00"*1,H57="08:00"*1),"11:00"*$B58,IF((H57*24)-(G57*24)&gt;6,((((H57*24)-(G57*24))-0.25)/24),(H57-G57)))))))))</f>
        <v/>
      </c>
      <c r="H58" s="511"/>
      <c r="I58" s="510" t="str">
        <f>IF(AND(I57="",J57=""),"",IFERROR(MATCH("*"&amp;I57&amp;"*",Paramètres!$A$2,0)*INDEX(Paramètres!$B$2:$E$2,MATCH(#REF!,Paramètres!$B$1:$E$1,0))*$B58,IFERROR(VLOOKUP(I57,_T1,2,0)*IF(VLOOKUP(I57,_T1,3,0),$B58,1),IF(AND(I57="23:59"*1,J57="07:59"*1),"08:00"*$B58,IF(AND(I57="20:00"*1,J57="05:00"*1),"09:00"*$B58,IF(AND(I57="21:00"*1,J57="07:00"*1),"10:00"*$B58,IF(AND(I57="21:00"*1,J57="08:00"*1),"11:00"*$B58,IF((J57*24)-(I57*24)&gt;6,((((J57*24)-(I57*24))-0.25)/24),(J57-I57)))))))))</f>
        <v/>
      </c>
      <c r="J58" s="511"/>
      <c r="K58" s="510" t="str">
        <f>IF(AND(K57="",L57=""),"",IFERROR(MATCH("*"&amp;K57&amp;"*",Paramètres!$A$2,0)*INDEX(Paramètres!$B$2:$E$2,MATCH(#REF!,Paramètres!$B$1:$E$1,0))*$B58,IFERROR(VLOOKUP(K57,_T1,2,0)*IF(VLOOKUP(K57,_T1,3,0),$B58,1),IF(AND(K57="23:59"*1,L57="07:59"*1),"08:00"*$B58,IF(AND(K57="20:00"*1,L57="05:00"*1),"09:00"*$B58,IF(AND(K57="21:00"*1,L57="07:00"*1),"10:00"*$B58,IF(AND(K57="21:00"*1,L57="08:00"*1),"11:00"*$B58,IF((L57*24)-(K57*24)&gt;6,((((L57*24)-(K57*24))-0.25)/24),(L57-K57)))))))))</f>
        <v/>
      </c>
      <c r="L58" s="511"/>
      <c r="M58" s="510" t="str">
        <f>IF(AND(M57="",N57=""),"",IFERROR(MATCH("*"&amp;M57&amp;"*",Paramètres!$A$2,0)*INDEX(Paramètres!$B$2:$E$2,MATCH(#REF!,Paramètres!$B$1:$E$1,0))*$B58,IFERROR(VLOOKUP(M57,_T1,2,0)*IF(VLOOKUP(M57,_T1,3,0),$B58,1),IF(AND(M57="23:59"*1,N57="07:59"*1),"08:00"*$B58,IF(AND(M57="20:00"*1,N57="05:00"*1),"09:00"*$B58,IF(AND(M57="21:00"*1,N57="07:00"*1),"10:00"*$B58,IF(AND(M57="21:00"*1,N57="08:00"*1),"11:00"*$B58,IF((N57*24)-(M57*24)&gt;6,((((N57*24)-(M57*24))-0.25)/24),(N57-M57)))))))))</f>
        <v/>
      </c>
      <c r="N58" s="511"/>
      <c r="O58" s="510" t="str">
        <f>IF(AND(O57="",P57=""),"",IFERROR(MATCH("*"&amp;O57&amp;"*",Paramètres!$A$2,0)*INDEX(Paramètres!$B$2:$E$2,MATCH(#REF!,Paramètres!$B$1:$E$1,0))*$B58,IFERROR(VLOOKUP(O57,_T1,2,0)*IF(VLOOKUP(O57,_T1,3,0),$B58,1),IF(AND(O57="23:59"*1,P57="07:59"*1),"08:00"*$B58,IF(AND(O57="20:00"*1,P57="05:00"*1),"09:00"*$B58,IF(AND(O57="21:00"*1,P57="07:00"*1),"10:00"*$B58,IF(AND(O57="21:00"*1,P57="08:00"*1),"11:00"*$B58,IF((P57*24)-(O57*24)&gt;6,((((P57*24)-(O57*24))-0.25)/24),(P57-O57)))))))))</f>
        <v/>
      </c>
      <c r="P58" s="511"/>
      <c r="Q58" s="444"/>
      <c r="R58" s="510" t="str">
        <f>IF(AND(R57="",S57=""),"",IFERROR(MATCH("*"&amp;R57&amp;"*",Paramètres!$A$2,0)*INDEX(Paramètres!$B$2:$E$2,MATCH(#REF!,Paramètres!$B$1:$E$1,0))*$B58,IFERROR(VLOOKUP(R57,_T1,2,0)*IF(VLOOKUP(R57,_T1,3,0),$B58,1),IF(AND(R57="23:59"*1,S57="07:59"*1),"08:00"*$B58,IF(AND(R57="20:00"*1,S57="05:00"*1),"09:00"*$B58,IF(AND(R57="21:00"*1,S57="07:00"*1),"10:00"*$B58,IF(AND(R57="21:00"*1,S57="08:00"*1),"11:00"*$B58,IF((S57*24)-(R57*24)&gt;6,((((S57*24)-(R57*24))-0.25)/24),(S57-R57)))))))))</f>
        <v/>
      </c>
      <c r="S58" s="511"/>
      <c r="T58" s="510" t="str">
        <f>IF(AND(T57="",U57=""),"",IFERROR(MATCH("*"&amp;T57&amp;"*",Paramètres!$A$2,0)*INDEX(Paramètres!$B$2:$E$2,MATCH(#REF!,Paramètres!$B$1:$E$1,0))*$B58,IFERROR(VLOOKUP(T57,_T1,2,0)*IF(VLOOKUP(T57,_T1,3,0),$B58,1),IF(AND(T57="23:59"*1,U57="07:59"*1),"08:00"*$B58,IF(AND(T57="20:00"*1,U57="05:00"*1),"09:00"*$B58,IF(AND(T57="21:00"*1,U57="07:00"*1),"10:00"*$B58,IF(AND(T57="21:00"*1,U57="08:00"*1),"11:00"*$B58,IF((U57*24)-(T57*24)&gt;6,((((U57*24)-(T57*24))-0.25)/24),(U57-T57)))))))))</f>
        <v/>
      </c>
      <c r="U58" s="511"/>
      <c r="V58" s="510" t="str">
        <f>IF(AND(V57="",W57=""),"",IFERROR(MATCH("*"&amp;V57&amp;"*",Paramètres!$A$2,0)*INDEX(Paramètres!$B$2:$E$2,MATCH(#REF!,Paramètres!$B$1:$E$1,0))*$B58,IFERROR(VLOOKUP(V57,_T1,2,0)*IF(VLOOKUP(V57,_T1,3,0),$B58,1),IF(AND(V57="23:59"*1,W57="07:59"*1),"08:00"*$B58,IF(AND(V57="20:00"*1,W57="05:00"*1),"09:00"*$B58,IF(AND(V57="21:00"*1,W57="07:00"*1),"10:00"*$B58,IF(AND(V57="21:00"*1,W57="08:00"*1),"11:00"*$B58,IF((W57*24)-(V57*24)&gt;6,((((W57*24)-(V57*24))-0.25)/24),(W57-V57)))))))))</f>
        <v/>
      </c>
      <c r="W58" s="511"/>
      <c r="X58" s="510" t="str">
        <f>IF(AND(X57="",Y57=""),"",IFERROR(MATCH("*"&amp;X57&amp;"*",Paramètres!$A$2,0)*INDEX(Paramètres!$B$2:$E$2,MATCH(#REF!,Paramètres!$B$1:$E$1,0))*$B58,IFERROR(VLOOKUP(X57,_T1,2,0)*IF(VLOOKUP(X57,_T1,3,0),$B58,1),IF(AND(X57="23:59"*1,Y57="07:59"*1),"08:00"*$B58,IF(AND(X57="20:00"*1,Y57="05:00"*1),"09:00"*$B58,IF(AND(X57="21:00"*1,Y57="07:00"*1),"10:00"*$B58,IF(AND(X57="21:00"*1,Y57="08:00"*1),"11:00"*$B58,IF((Y57*24)-(X57*24)&gt;6,((((Y57*24)-(X57*24))-0.25)/24),(Y57-X57)))))))))</f>
        <v/>
      </c>
      <c r="Y58" s="511"/>
      <c r="Z58" s="510" t="str">
        <f>IF(AND(Z57="",AA57=""),"",IFERROR(MATCH("*"&amp;Z57&amp;"*",Paramètres!$A$2,0)*INDEX(Paramètres!$B$2:$E$2,MATCH(#REF!,Paramètres!$B$1:$E$1,0))*$B58,IFERROR(VLOOKUP(Z57,_T1,2,0)*IF(VLOOKUP(Z57,_T1,3,0),$B58,1),IF(AND(Z57="23:59"*1,AA57="07:59"*1),"08:00"*$B58,IF(AND(Z57="20:00"*1,AA57="05:00"*1),"09:00"*$B58,IF(AND(Z57="21:00"*1,AA57="07:00"*1),"10:00"*$B58,IF(AND(Z57="21:00"*1,AA57="08:00"*1),"11:00"*$B58,IF((AA57*24)-(Z57*24)&gt;6,((((AA57*24)-(Z57*24))-0.25)/24),(AA57-Z57)))))))))</f>
        <v/>
      </c>
      <c r="AA58" s="511"/>
      <c r="AB58" s="510" t="str">
        <f>IF(AND(AB57="",AC57=""),"",IFERROR(MATCH("*"&amp;AB57&amp;"*",Paramètres!$A$2,0)*INDEX(Paramètres!$B$2:$E$2,MATCH(#REF!,Paramètres!$B$1:$E$1,0))*$B58,IFERROR(VLOOKUP(AB57,_T1,2,0)*IF(VLOOKUP(AB57,_T1,3,0),$B58,1),IF(AND(AB57="23:59"*1,AC57="07:59"*1),"08:00"*$B58,IF(AND(AB57="20:00"*1,AC57="05:00"*1),"09:00"*$B58,IF(AND(AB57="21:00"*1,AC57="07:00"*1),"10:00"*$B58,IF(AND(AB57="21:00"*1,AC57="08:00"*1),"11:00"*$B58,IF((AC57*24)-(AB57*24)&gt;6,((((AC57*24)-(AB57*24))-0.25)/24),(AC57-AB57)))))))))</f>
        <v/>
      </c>
      <c r="AC58" s="511"/>
      <c r="AD58" s="510" t="str">
        <f>IF(AND(AD57="",AE57=""),"",IFERROR(MATCH("*"&amp;AD57&amp;"*",Paramètres!$A$2,0)*INDEX(Paramètres!$B$2:$E$2,MATCH(#REF!,Paramètres!$B$1:$E$1,0))*$B58,IFERROR(VLOOKUP(AD57,_T1,2,0)*IF(VLOOKUP(AD57,_T1,3,0),$B58,1),IF(AND(AD57="23:59"*1,AE57="07:59"*1),"08:00"*$B58,IF(AND(AD57="20:00"*1,AE57="05:00"*1),"09:00"*$B58,IF(AND(AD57="21:00"*1,AE57="07:00"*1),"10:00"*$B58,IF(AND(AD57="21:00"*1,AE57="08:00"*1),"11:00"*$B58,IF((AE57*24)-(AD57*24)&gt;6,((((AE57*24)-(AD57*24))-0.25)/24),(AE57-AD57)))))))))</f>
        <v/>
      </c>
      <c r="AE58" s="511"/>
      <c r="AF58" s="444"/>
      <c r="AG58" s="510" t="str">
        <f>IF(AND(AG57="",AH57=""),"",IFERROR(MATCH("*"&amp;AG57&amp;"*",Paramètres!$A$2,0)*INDEX(Paramètres!$B$2:$E$2,MATCH(#REF!,Paramètres!$B$1:$E$1,0))*$B58,IFERROR(VLOOKUP(AG57,_T1,2,0)*IF(VLOOKUP(AG57,_T1,3,0),$B58,1),IF(AND(AG57="23:59"*1,AH57="07:59"*1),"08:00"*$B58,IF(AND(AG57="20:00"*1,AH57="05:00"*1),"09:00"*$B58,IF(AND(AG57="21:00"*1,AH57="07:00"*1),"10:00"*$B58,IF(AND(AG57="21:00"*1,AH57="08:00"*1),"11:00"*$B58,IF((AH57*24)-(AG57*24)&gt;6,((((AH57*24)-(AG57*24))-0.25)/24),(AH57-AG57)))))))))</f>
        <v/>
      </c>
      <c r="AH58" s="511"/>
      <c r="AI58" s="510" t="str">
        <f>IF(AND(AI57="",AJ57=""),"",IFERROR(MATCH("*"&amp;AI57&amp;"*",Paramètres!$A$2,0)*INDEX(Paramètres!$B$2:$E$2,MATCH(#REF!,Paramètres!$B$1:$E$1,0))*$B58,IFERROR(VLOOKUP(AI57,_T1,2,0)*IF(VLOOKUP(AI57,_T1,3,0),$B58,1),IF(AND(AI57="23:59"*1,AJ57="07:59"*1),"08:00"*$B58,IF(AND(AI57="20:00"*1,AJ57="05:00"*1),"09:00"*$B58,IF(AND(AI57="21:00"*1,AJ57="07:00"*1),"10:00"*$B58,IF(AND(AI57="21:00"*1,AJ57="08:00"*1),"11:00"*$B58,IF((AJ57*24)-(AI57*24)&gt;6,((((AJ57*24)-(AI57*24))-0.25)/24),(AJ57-AI57)))))))))</f>
        <v/>
      </c>
      <c r="AJ58" s="511"/>
      <c r="AK58" s="510" t="str">
        <f>IF(AND(AK57="",AL57=""),"",IFERROR(MATCH("*"&amp;AK57&amp;"*",Paramètres!$A$2,0)*INDEX(Paramètres!$B$2:$E$2,MATCH(#REF!,Paramètres!$B$1:$E$1,0))*$B58,IFERROR(VLOOKUP(AK57,_T1,2,0)*IF(VLOOKUP(AK57,_T1,3,0),$B58,1),IF(AND(AK57="23:59"*1,AL57="07:59"*1),"08:00"*$B58,IF(AND(AK57="20:00"*1,AL57="05:00"*1),"09:00"*$B58,IF(AND(AK57="21:00"*1,AL57="07:00"*1),"10:00"*$B58,IF(AND(AK57="21:00"*1,AL57="08:00"*1),"11:00"*$B58,IF((AL57*24)-(AK57*24)&gt;6,((((AL57*24)-(AK57*24))-0.25)/24),(AL57-AK57)))))))))</f>
        <v/>
      </c>
      <c r="AL58" s="511"/>
      <c r="AM58" s="510" t="str">
        <f>IF(AND(AM57="",AN57=""),"",IFERROR(MATCH("*"&amp;AM57&amp;"*",Paramètres!$A$2,0)*INDEX(Paramètres!$B$2:$E$2,MATCH(#REF!,Paramètres!$B$1:$E$1,0))*$B58,IFERROR(VLOOKUP(AM57,_T1,2,0)*IF(VLOOKUP(AM57,_T1,3,0),$B58,1),IF(AND(AM57="23:59"*1,AN57="07:59"*1),"08:00"*$B58,IF(AND(AM57="20:00"*1,AN57="05:00"*1),"09:00"*$B58,IF(AND(AM57="21:00"*1,AN57="07:00"*1),"10:00"*$B58,IF(AND(AM57="21:00"*1,AN57="08:00"*1),"11:00"*$B58,IF((AN57*24)-(AM57*24)&gt;6,((((AN57*24)-(AM57*24))-0.25)/24),(AN57-AM57)))))))))</f>
        <v/>
      </c>
      <c r="AN58" s="511"/>
      <c r="AO58" s="510" t="str">
        <f>IF(AND(AO57="",AP57=""),"",IFERROR(MATCH("*"&amp;AO57&amp;"*",Paramètres!$A$2,0)*INDEX(Paramètres!$B$2:$E$2,MATCH(#REF!,Paramètres!$B$1:$E$1,0))*$B58,IFERROR(VLOOKUP(AO57,_T1,2,0)*IF(VLOOKUP(AO57,_T1,3,0),$B58,1),IF(AND(AO57="23:59"*1,AP57="07:59"*1),"08:00"*$B58,IF(AND(AO57="20:00"*1,AP57="05:00"*1),"09:00"*$B58,IF(AND(AO57="21:00"*1,AP57="07:00"*1),"10:00"*$B58,IF(AND(AO57="21:00"*1,AP57="08:00"*1),"11:00"*$B58,IF((AP57*24)-(AO57*24)&gt;6,((((AP57*24)-(AO57*24))-0.25)/24),(AP57-AO57)))))))))</f>
        <v/>
      </c>
      <c r="AP58" s="511"/>
      <c r="AQ58" s="510" t="str">
        <f>IF(AND(AQ57="",AR57=""),"",IFERROR(MATCH("*"&amp;AQ57&amp;"*",Paramètres!$A$2,0)*INDEX(Paramètres!$B$2:$E$2,MATCH(#REF!,Paramètres!$B$1:$E$1,0))*$B58,IFERROR(VLOOKUP(AQ57,_T1,2,0)*IF(VLOOKUP(AQ57,_T1,3,0),$B58,1),IF(AND(AQ57="23:59"*1,AR57="07:59"*1),"08:00"*$B58,IF(AND(AQ57="20:00"*1,AR57="05:00"*1),"09:00"*$B58,IF(AND(AQ57="21:00"*1,AR57="07:00"*1),"10:00"*$B58,IF(AND(AQ57="21:00"*1,AR57="08:00"*1),"11:00"*$B58,IF((AR57*24)-(AQ57*24)&gt;6,((((AR57*24)-(AQ57*24))-0.25)/24),(AR57-AQ57)))))))))</f>
        <v/>
      </c>
      <c r="AR58" s="511"/>
      <c r="AS58" s="510" t="str">
        <f>IF(AND(AS57="",AT57=""),"",IFERROR(MATCH("*"&amp;AS57&amp;"*",Paramètres!$A$2,0)*INDEX(Paramètres!$B$2:$E$2,MATCH(#REF!,Paramètres!$B$1:$E$1,0))*$B58,IFERROR(VLOOKUP(AS57,_T1,2,0)*IF(VLOOKUP(AS57,_T1,3,0),$B58,1),IF(AND(AS57="23:59"*1,AT57="07:59"*1),"08:00"*$B58,IF(AND(AS57="20:00"*1,AT57="05:00"*1),"09:00"*$B58,IF(AND(AS57="21:00"*1,AT57="07:00"*1),"10:00"*$B58,IF(AND(AS57="21:00"*1,AT57="08:00"*1),"11:00"*$B58,IF((AT57*24)-(AS57*24)&gt;6,((((AT57*24)-(AS57*24))-0.25)/24),(AT57-AS57)))))))))</f>
        <v/>
      </c>
      <c r="AT58" s="511"/>
      <c r="AU58" s="444"/>
      <c r="AV58" s="510" t="str">
        <f>IF(AND(AV57="",AW57=""),"",IFERROR(MATCH("*"&amp;AV57&amp;"*",Paramètres!$A$2,0)*INDEX(Paramètres!$B$2:$E$2,MATCH(#REF!,Paramètres!$B$1:$E$1,0))*$B58,IFERROR(VLOOKUP(AV57,_T1,2,0)*IF(VLOOKUP(AV57,_T1,3,0),$B58,1),IF(AND(AV57="23:59"*1,AW57="07:59"*1),"08:00"*$B58,IF(AND(AV57="20:00"*1,AW57="05:00"*1),"09:00"*$B58,IF(AND(AV57="21:00"*1,AW57="07:00"*1),"10:00"*$B58,IF(AND(AV57="21:00"*1,AW57="08:00"*1),"11:00"*$B58,IF((AW57*24)-(AV57*24)&gt;6,((((AW57*24)-(AV57*24))-0.25)/24),(AW57-AV57)))))))))</f>
        <v/>
      </c>
      <c r="AW58" s="511"/>
      <c r="AX58" s="510" t="str">
        <f>IF(AND(AX57="",AY57=""),"",IFERROR(MATCH("*"&amp;AX57&amp;"*",Paramètres!$A$2,0)*INDEX(Paramètres!$B$2:$E$2,MATCH(#REF!,Paramètres!$B$1:$E$1,0))*$B58,IFERROR(VLOOKUP(AX57,_T1,2,0)*IF(VLOOKUP(AX57,_T1,3,0),$B58,1),IF(AND(AX57="23:59"*1,AY57="07:59"*1),"08:00"*$B58,IF(AND(AX57="20:00"*1,AY57="05:00"*1),"09:00"*$B58,IF(AND(AX57="21:00"*1,AY57="07:00"*1),"10:00"*$B58,IF(AND(AX57="21:00"*1,AY57="08:00"*1),"11:00"*$B58,IF((AY57*24)-(AX57*24)&gt;6,((((AY57*24)-(AX57*24))-0.25)/24),(AY57-AX57)))))))))</f>
        <v/>
      </c>
      <c r="AY58" s="511"/>
      <c r="AZ58" s="510" t="str">
        <f>IF(AND(AZ57="",BA57=""),"",IFERROR(MATCH("*"&amp;AZ57&amp;"*",Paramètres!$A$2,0)*INDEX(Paramètres!$B$2:$E$2,MATCH(#REF!,Paramètres!$B$1:$E$1,0))*$B58,IFERROR(VLOOKUP(AZ57,_T1,2,0)*IF(VLOOKUP(AZ57,_T1,3,0),$B58,1),IF(AND(AZ57="23:59"*1,BA57="07:59"*1),"08:00"*$B58,IF(AND(AZ57="20:00"*1,BA57="05:00"*1),"09:00"*$B58,IF(AND(AZ57="21:00"*1,BA57="07:00"*1),"10:00"*$B58,IF(AND(AZ57="21:00"*1,BA57="08:00"*1),"11:00"*$B58,IF((BA57*24)-(AZ57*24)&gt;6,((((BA57*24)-(AZ57*24))-0.25)/24),(BA57-AZ57)))))))))</f>
        <v/>
      </c>
      <c r="BA58" s="511"/>
      <c r="BB58" s="510" t="str">
        <f>IF(AND(BB57="",BC57=""),"",IFERROR(MATCH("*"&amp;BB57&amp;"*",Paramètres!$A$2,0)*INDEX(Paramètres!$B$2:$E$2,MATCH(#REF!,Paramètres!$B$1:$E$1,0))*$B58,IFERROR(VLOOKUP(BB57,_T1,2,0)*IF(VLOOKUP(BB57,_T1,3,0),$B58,1),IF(AND(BB57="23:59"*1,BC57="07:59"*1),"08:00"*$B58,IF(AND(BB57="20:00"*1,BC57="05:00"*1),"09:00"*$B58,IF(AND(BB57="21:00"*1,BC57="07:00"*1),"10:00"*$B58,IF(AND(BB57="21:00"*1,BC57="08:00"*1),"11:00"*$B58,IF((BC57*24)-(BB57*24)&gt;6,((((BC57*24)-(BB57*24))-0.25)/24),(BC57-BB57)))))))))</f>
        <v/>
      </c>
      <c r="BC58" s="511"/>
      <c r="BD58" s="510" t="str">
        <f>IF(AND(BD57="",BE57=""),"",IFERROR(MATCH("*"&amp;BD57&amp;"*",Paramètres!$A$2,0)*INDEX(Paramètres!$B$2:$E$2,MATCH(#REF!,Paramètres!$B$1:$E$1,0))*$B58,IFERROR(VLOOKUP(BD57,_T1,2,0)*IF(VLOOKUP(BD57,_T1,3,0),$B58,1),IF(AND(BD57="23:59"*1,BE57="07:59"*1),"08:00"*$B58,IF(AND(BD57="20:00"*1,BE57="05:00"*1),"09:00"*$B58,IF(AND(BD57="21:00"*1,BE57="07:00"*1),"10:00"*$B58,IF(AND(BD57="21:00"*1,BE57="08:00"*1),"11:00"*$B58,IF((BE57*24)-(BD57*24)&gt;6,((((BE57*24)-(BD57*24))-0.25)/24),(BE57-BD57)))))))))</f>
        <v/>
      </c>
      <c r="BE58" s="511"/>
      <c r="BF58" s="510" t="str">
        <f>IF(AND(BF57="",BG57=""),"",IFERROR(MATCH("*"&amp;BF57&amp;"*",Paramètres!$A$2,0)*INDEX(Paramètres!$B$2:$E$2,MATCH(#REF!,Paramètres!$B$1:$E$1,0))*$B58,IFERROR(VLOOKUP(BF57,_T1,2,0)*IF(VLOOKUP(BF57,_T1,3,0),$B58,1),IF(AND(BF57="23:59"*1,BG57="07:59"*1),"08:00"*$B58,IF(AND(BF57="20:00"*1,BG57="05:00"*1),"09:00"*$B58,IF(AND(BF57="21:00"*1,BG57="07:00"*1),"10:00"*$B58,IF(AND(BF57="21:00"*1,BG57="08:00"*1),"11:00"*$B58,IF((BG57*24)-(BF57*24)&gt;6,((((BG57*24)-(BF57*24))-0.25)/24),(BG57-BF57)))))))))</f>
        <v/>
      </c>
      <c r="BG58" s="511"/>
      <c r="BH58" s="510" t="str">
        <f>IF(AND(BH57="",BI57=""),"",IFERROR(MATCH("*"&amp;BH57&amp;"*",Paramètres!$A$2,0)*INDEX(Paramètres!$B$2:$E$2,MATCH(#REF!,Paramètres!$B$1:$E$1,0))*$B58,IFERROR(VLOOKUP(BH57,_T1,2,0)*IF(VLOOKUP(BH57,_T1,3,0),$B58,1),IF(AND(BH57="23:59"*1,BI57="07:59"*1),"08:00"*$B58,IF(AND(BH57="20:00"*1,BI57="05:00"*1),"09:00"*$B58,IF(AND(BH57="21:00"*1,BI57="07:00"*1),"10:00"*$B58,IF(AND(BH57="21:00"*1,BI57="08:00"*1),"11:00"*$B58,IF((BI57*24)-(BH57*24)&gt;6,((((BI57*24)-(BH57*24))-0.25)/24),(BI57-BH57)))))))))</f>
        <v/>
      </c>
      <c r="BI58" s="511"/>
      <c r="BJ58" s="440"/>
      <c r="BK58" s="510" t="str">
        <f>IF(AND(BK57="",BL57=""),"",IFERROR(MATCH("*"&amp;BK57&amp;"*",Paramètres!$A$2,0)*INDEX(Paramètres!$B$2:$E$2,MATCH(#REF!,Paramètres!$B$1:$E$1,0))*$B58,IFERROR(VLOOKUP(BK57,_T1,2,0)*IF(VLOOKUP(BK57,_T1,3,0),$B58,1),IF(AND(BK57="23:59"*1,BL57="07:59"*1),"08:00"*$B58,IF(AND(BK57="20:00"*1,BL57="05:00"*1),"09:00"*$B58,IF(AND(BK57="21:00"*1,BL57="07:00"*1),"10:00"*$B58,IF(AND(BK57="21:00"*1,BL57="08:00"*1),"11:00"*$B58,IF((BL57*24)-(BK57*24)&gt;6,((((BL57*24)-(BK57*24))-0.25)/24),(BL57-BK57)))))))))</f>
        <v/>
      </c>
      <c r="BL58" s="511"/>
      <c r="BM58" s="510" t="str">
        <f>IF(AND(BM57="",BN57=""),"",IFERROR(MATCH("*"&amp;BM57&amp;"*",Paramètres!$A$2,0)*INDEX(Paramètres!$B$2:$E$2,MATCH(#REF!,Paramètres!$B$1:$E$1,0))*$B58,IFERROR(VLOOKUP(BM57,_T1,2,0)*IF(VLOOKUP(BM57,_T1,3,0),$B58,1),IF(AND(BM57="23:59"*1,BN57="07:59"*1),"08:00"*$B58,IF(AND(BM57="20:00"*1,BN57="05:00"*1),"09:00"*$B58,IF(AND(BM57="21:00"*1,BN57="07:00"*1),"10:00"*$B58,IF(AND(BM57="21:00"*1,BN57="08:00"*1),"11:00"*$B58,IF((BN57*24)-(BM57*24)&gt;6,((((BN57*24)-(BM57*24))-0.25)/24),(BN57-BM57)))))))))</f>
        <v/>
      </c>
      <c r="BN58" s="511"/>
      <c r="BO58" s="510" t="str">
        <f>IF(AND(BO57="",BP57=""),"",IFERROR(MATCH("*"&amp;BO57&amp;"*",Paramètres!$A$2,0)*INDEX(Paramètres!$B$2:$E$2,MATCH(#REF!,Paramètres!$B$1:$E$1,0))*$B58,IFERROR(VLOOKUP(BO57,_T1,2,0)*IF(VLOOKUP(BO57,_T1,3,0),$B58,1),IF(AND(BO57="23:59"*1,BP57="07:59"*1),"08:00"*$B58,IF(AND(BO57="20:00"*1,BP57="05:00"*1),"09:00"*$B58,IF(AND(BO57="21:00"*1,BP57="07:00"*1),"10:00"*$B58,IF(AND(BO57="21:00"*1,BP57="08:00"*1),"11:00"*$B58,IF((BP57*24)-(BO57*24)&gt;6,((((BP57*24)-(BO57*24))-0.25)/24),(BP57-BO57)))))))))</f>
        <v/>
      </c>
      <c r="BP58" s="511"/>
      <c r="BQ58" s="510" t="str">
        <f>IF(AND(BQ57="",BR57=""),"",IFERROR(MATCH("*"&amp;BQ57&amp;"*",Paramètres!$A$2,0)*INDEX(Paramètres!$B$2:$E$2,MATCH(#REF!,Paramètres!$B$1:$E$1,0))*$B58,IFERROR(VLOOKUP(BQ57,_T1,2,0)*IF(VLOOKUP(BQ57,_T1,3,0),$B58,1),IF(AND(BQ57="23:59"*1,BR57="07:59"*1),"08:00"*$B58,IF(AND(BQ57="20:00"*1,BR57="05:00"*1),"09:00"*$B58,IF(AND(BQ57="21:00"*1,BR57="07:00"*1),"10:00"*$B58,IF(AND(BQ57="21:00"*1,BR57="08:00"*1),"11:00"*$B58,IF((BR57*24)-(BQ57*24)&gt;6,((((BR57*24)-(BQ57*24))-0.25)/24),(BR57-BQ57)))))))))</f>
        <v/>
      </c>
      <c r="BR58" s="511"/>
      <c r="BS58" s="510" t="str">
        <f>IF(AND(BS57="",BT57=""),"",IFERROR(MATCH("*"&amp;BS57&amp;"*",Paramètres!$A$2,0)*INDEX(Paramètres!$B$2:$E$2,MATCH(#REF!,Paramètres!$B$1:$E$1,0))*$B58,IFERROR(VLOOKUP(BS57,_T1,2,0)*IF(VLOOKUP(BS57,_T1,3,0),$B58,1),IF(AND(BS57="23:59"*1,BT57="07:59"*1),"08:00"*$B58,IF(AND(BS57="20:00"*1,BT57="05:00"*1),"09:00"*$B58,IF(AND(BS57="21:00"*1,BT57="07:00"*1),"10:00"*$B58,IF(AND(BS57="21:00"*1,BT57="08:00"*1),"11:00"*$B58,IF((BT57*24)-(BS57*24)&gt;6,((((BT57*24)-(BS57*24))-0.25)/24),(BT57-BS57)))))))))</f>
        <v/>
      </c>
      <c r="BT58" s="511"/>
      <c r="BU58" s="510" t="str">
        <f>IF(AND(BU57="",BV57=""),"",IFERROR(MATCH("*"&amp;BU57&amp;"*",Paramètres!$A$2,0)*INDEX(Paramètres!$B$2:$E$2,MATCH(#REF!,Paramètres!$B$1:$E$1,0))*$B58,IFERROR(VLOOKUP(BU57,_T1,2,0)*IF(VLOOKUP(BU57,_T1,3,0),$B58,1),IF(AND(BU57="23:59"*1,BV57="07:59"*1),"08:00"*$B58,IF(AND(BU57="20:00"*1,BV57="05:00"*1),"09:00"*$B58,IF(AND(BU57="21:00"*1,BV57="07:00"*1),"10:00"*$B58,IF(AND(BU57="21:00"*1,BV57="08:00"*1),"11:00"*$B58,IF((BV57*24)-(BU57*24)&gt;6,((((BV57*24)-(BU57*24))-0.25)/24),(BV57-BU57)))))))))</f>
        <v/>
      </c>
      <c r="BV58" s="511"/>
      <c r="BW58" s="510" t="str">
        <f>IF(AND(BW57="",BX57=""),"",IFERROR(MATCH("*"&amp;BW57&amp;"*",Paramètres!$A$2,0)*INDEX(Paramètres!$B$2:$E$2,MATCH(#REF!,Paramètres!$B$1:$E$1,0))*$B58,IFERROR(VLOOKUP(BW57,_T1,2,0)*IF(VLOOKUP(BW57,_T1,3,0),$B58,1),IF(AND(BW57="23:59"*1,BX57="07:59"*1),"08:00"*$B58,IF(AND(BW57="20:00"*1,BX57="05:00"*1),"09:00"*$B58,IF(AND(BW57="21:00"*1,BX57="07:00"*1),"10:00"*$B58,IF(AND(BW57="21:00"*1,BX57="08:00"*1),"11:00"*$B58,IF((BX57*24)-(BW57*24)&gt;6,((((BX57*24)-(BW57*24))-0.25)/24),(BX57-BW57)))))))))</f>
        <v/>
      </c>
      <c r="BX58" s="511"/>
      <c r="BY58" s="440"/>
      <c r="BZ58" s="510" t="str">
        <f>IF(AND(BZ57="",CA57=""),"",IFERROR(MATCH("*"&amp;BZ57&amp;"*",Paramètres!$A$2,0)*INDEX(Paramètres!$B$2:$E$2,MATCH(#REF!,Paramètres!$B$1:$E$1,0))*$B58,IFERROR(VLOOKUP(BZ57,_T1,2,0)*IF(VLOOKUP(BZ57,_T1,3,0),$B58,1),IF(AND(BZ57="23:59"*1,CA57="07:59"*1),"08:00"*$B58,IF(AND(BZ57="20:00"*1,CA57="05:00"*1),"09:00"*$B58,IF(AND(BZ57="21:00"*1,CA57="07:00"*1),"10:00"*$B58,IF(AND(BZ57="21:00"*1,CA57="08:00"*1),"11:00"*$B58,IF((CA57*24)-(BZ57*24)&gt;6,((((CA57*24)-(BZ57*24))-0.25)/24),(CA57-BZ57)))))))))</f>
        <v/>
      </c>
      <c r="CA58" s="511"/>
      <c r="CB58" s="510" t="str">
        <f>IF(AND(CB57="",CC57=""),"",IFERROR(MATCH("*"&amp;CB57&amp;"*",Paramètres!$A$2,0)*INDEX(Paramètres!$B$2:$E$2,MATCH(#REF!,Paramètres!$B$1:$E$1,0))*$B58,IFERROR(VLOOKUP(CB57,_T1,2,0)*IF(VLOOKUP(CB57,_T1,3,0),$B58,1),IF(AND(CB57="23:59"*1,CC57="07:59"*1),"08:00"*$B58,IF(AND(CB57="20:00"*1,CC57="05:00"*1),"09:00"*$B58,IF(AND(CB57="21:00"*1,CC57="07:00"*1),"10:00"*$B58,IF(AND(CB57="21:00"*1,CC57="08:00"*1),"11:00"*$B58,IF((CC57*24)-(CB57*24)&gt;6,((((CC57*24)-(CB57*24))-0.25)/24),(CC57-CB57)))))))))</f>
        <v/>
      </c>
      <c r="CC58" s="511"/>
      <c r="CD58" s="510" t="str">
        <f>IF(AND(CD57="",CE57=""),"",IFERROR(MATCH("*"&amp;CD57&amp;"*",Paramètres!$A$2,0)*INDEX(Paramètres!$B$2:$E$2,MATCH(#REF!,Paramètres!$B$1:$E$1,0))*$B58,IFERROR(VLOOKUP(CD57,_T1,2,0)*IF(VLOOKUP(CD57,_T1,3,0),$B58,1),IF(AND(CD57="23:59"*1,CE57="07:59"*1),"08:00"*$B58,IF(AND(CD57="20:00"*1,CE57="05:00"*1),"09:00"*$B58,IF(AND(CD57="21:00"*1,CE57="07:00"*1),"10:00"*$B58,IF(AND(CD57="21:00"*1,CE57="08:00"*1),"11:00"*$B58,IF((CE57*24)-(CD57*24)&gt;6,((((CE57*24)-(CD57*24))-0.25)/24),(CE57-CD57)))))))))</f>
        <v/>
      </c>
      <c r="CE58" s="511"/>
      <c r="CF58" s="510" t="str">
        <f>IF(AND(CF57="",CG57=""),"",IFERROR(MATCH("*"&amp;CF57&amp;"*",Paramètres!$A$2,0)*INDEX(Paramètres!$B$2:$E$2,MATCH(#REF!,Paramètres!$B$1:$E$1,0))*$B58,IFERROR(VLOOKUP(CF57,_T1,2,0)*IF(VLOOKUP(CF57,_T1,3,0),$B58,1),IF(AND(CF57="23:59"*1,CG57="07:59"*1),"08:00"*$B58,IF(AND(CF57="20:00"*1,CG57="05:00"*1),"09:00"*$B58,IF(AND(CF57="21:00"*1,CG57="07:00"*1),"10:00"*$B58,IF(AND(CF57="21:00"*1,CG57="08:00"*1),"11:00"*$B58,IF((CG57*24)-(CF57*24)&gt;6,((((CG57*24)-(CF57*24))-0.25)/24),(CG57-CF57)))))))))</f>
        <v/>
      </c>
      <c r="CG58" s="511"/>
      <c r="CH58" s="510" t="str">
        <f>IF(AND(CH57="",CI57=""),"",IFERROR(MATCH("*"&amp;CH57&amp;"*",Paramètres!$A$2,0)*INDEX(Paramètres!$B$2:$E$2,MATCH(#REF!,Paramètres!$B$1:$E$1,0))*$B58,IFERROR(VLOOKUP(CH57,_T1,2,0)*IF(VLOOKUP(CH57,_T1,3,0),$B58,1),IF(AND(CH57="23:59"*1,CI57="07:59"*1),"08:00"*$B58,IF(AND(CH57="20:00"*1,CI57="05:00"*1),"09:00"*$B58,IF(AND(CH57="21:00"*1,CI57="07:00"*1),"10:00"*$B58,IF(AND(CH57="21:00"*1,CI57="08:00"*1),"11:00"*$B58,IF((CI57*24)-(CH57*24)&gt;6,((((CI57*24)-(CH57*24))-0.25)/24),(CI57-CH57)))))))))</f>
        <v/>
      </c>
      <c r="CI58" s="511"/>
      <c r="CJ58" s="510" t="str">
        <f>IF(AND(CJ57="",CK57=""),"",IFERROR(MATCH("*"&amp;CJ57&amp;"*",Paramètres!$A$2,0)*INDEX(Paramètres!$B$2:$E$2,MATCH(#REF!,Paramètres!$B$1:$E$1,0))*$B58,IFERROR(VLOOKUP(CJ57,_T1,2,0)*IF(VLOOKUP(CJ57,_T1,3,0),$B58,1),IF(AND(CJ57="23:59"*1,CK57="07:59"*1),"08:00"*$B58,IF(AND(CJ57="20:00"*1,CK57="05:00"*1),"09:00"*$B58,IF(AND(CJ57="21:00"*1,CK57="07:00"*1),"10:00"*$B58,IF(AND(CJ57="21:00"*1,CK57="08:00"*1),"11:00"*$B58,IF((CK57*24)-(CJ57*24)&gt;6,((((CK57*24)-(CJ57*24))-0.25)/24),(CK57-CJ57)))))))))</f>
        <v/>
      </c>
      <c r="CK58" s="511"/>
      <c r="CL58" s="510" t="str">
        <f>IF(AND(CL57="",CM57=""),"",IFERROR(MATCH("*"&amp;CL57&amp;"*",Paramètres!$A$2,0)*INDEX(Paramètres!$B$2:$E$2,MATCH(#REF!,Paramètres!$B$1:$E$1,0))*$B58,IFERROR(VLOOKUP(CL57,_T1,2,0)*IF(VLOOKUP(CL57,_T1,3,0),$B58,1),IF(AND(CL57="23:59"*1,CM57="07:59"*1),"08:00"*$B58,IF(AND(CL57="20:00"*1,CM57="05:00"*1),"09:00"*$B58,IF(AND(CL57="21:00"*1,CM57="07:00"*1),"10:00"*$B58,IF(AND(CL57="21:00"*1,CM57="08:00"*1),"11:00"*$B58,IF((CM57*24)-(CL57*24)&gt;6,((((CM57*24)-(CL57*24))-0.25)/24),(CM57-CL57)))))))))</f>
        <v/>
      </c>
      <c r="CM58" s="511"/>
      <c r="CN58" s="440"/>
      <c r="CO58" s="436"/>
      <c r="CP58" s="437"/>
      <c r="CQ58" s="156"/>
      <c r="CR58" s="454"/>
      <c r="CS58"/>
      <c r="CT58"/>
      <c r="CU58"/>
      <c r="CV58"/>
      <c r="CW58"/>
      <c r="CX58"/>
    </row>
    <row r="59" spans="1:102" s="30" customFormat="1" ht="40" customHeight="1" thickBot="1">
      <c r="A59" s="275"/>
      <c r="B59" s="299"/>
      <c r="C59" s="187"/>
      <c r="D59" s="188"/>
      <c r="E59" s="188"/>
      <c r="F59" s="188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252"/>
      <c r="R59" s="187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8"/>
      <c r="AE59" s="188"/>
      <c r="AF59" s="252"/>
      <c r="AG59" s="187"/>
      <c r="AH59" s="188"/>
      <c r="AI59" s="188"/>
      <c r="AJ59" s="188"/>
      <c r="AK59" s="188"/>
      <c r="AL59" s="188"/>
      <c r="AM59" s="188"/>
      <c r="AN59" s="188"/>
      <c r="AO59" s="188"/>
      <c r="AP59" s="188"/>
      <c r="AQ59" s="188"/>
      <c r="AR59" s="188"/>
      <c r="AS59" s="188"/>
      <c r="AT59" s="188"/>
      <c r="AU59" s="252"/>
      <c r="AV59" s="187"/>
      <c r="AW59" s="188"/>
      <c r="AX59" s="188"/>
      <c r="AY59" s="188"/>
      <c r="AZ59" s="188"/>
      <c r="BA59" s="188"/>
      <c r="BB59" s="188"/>
      <c r="BC59" s="188"/>
      <c r="BD59" s="188"/>
      <c r="BE59" s="188"/>
      <c r="BF59" s="188"/>
      <c r="BG59" s="188"/>
      <c r="BH59" s="188"/>
      <c r="BI59" s="188"/>
      <c r="BJ59" s="257"/>
      <c r="BK59" s="187"/>
      <c r="BL59" s="188"/>
      <c r="BM59" s="188"/>
      <c r="BN59" s="188"/>
      <c r="BO59" s="188"/>
      <c r="BP59" s="188"/>
      <c r="BQ59" s="188"/>
      <c r="BR59" s="188"/>
      <c r="BS59" s="188"/>
      <c r="BT59" s="188"/>
      <c r="BU59" s="188"/>
      <c r="BV59" s="188"/>
      <c r="BW59" s="188"/>
      <c r="BX59" s="188"/>
      <c r="BY59" s="257"/>
      <c r="BZ59" s="187"/>
      <c r="CA59" s="188"/>
      <c r="CB59" s="188"/>
      <c r="CC59" s="188"/>
      <c r="CD59" s="188"/>
      <c r="CE59" s="188"/>
      <c r="CF59" s="188"/>
      <c r="CG59" s="188"/>
      <c r="CH59" s="188"/>
      <c r="CI59" s="188"/>
      <c r="CJ59" s="188"/>
      <c r="CK59" s="188"/>
      <c r="CL59" s="188"/>
      <c r="CM59" s="188"/>
      <c r="CN59" s="257"/>
      <c r="CO59" s="252"/>
      <c r="CP59" s="264"/>
      <c r="CQ59" s="156"/>
      <c r="CS59"/>
      <c r="CT59"/>
      <c r="CU59"/>
      <c r="CV59"/>
      <c r="CW59"/>
      <c r="CX59"/>
    </row>
    <row r="60" spans="1:102" s="288" customFormat="1" ht="30" customHeight="1">
      <c r="A60" s="281"/>
      <c r="B60" s="291"/>
      <c r="C60" s="282"/>
      <c r="D60" s="283"/>
      <c r="E60" s="337"/>
      <c r="F60" s="338"/>
      <c r="G60" s="282"/>
      <c r="H60" s="283"/>
      <c r="I60" s="337"/>
      <c r="J60" s="338"/>
      <c r="K60" s="282"/>
      <c r="L60" s="283"/>
      <c r="M60" s="352"/>
      <c r="N60" s="353"/>
      <c r="O60" s="352"/>
      <c r="P60" s="354"/>
      <c r="Q60" s="443">
        <f>SUM(C61:P61)</f>
        <v>0</v>
      </c>
      <c r="R60" s="282"/>
      <c r="S60" s="283"/>
      <c r="T60" s="337"/>
      <c r="U60" s="338"/>
      <c r="V60" s="282"/>
      <c r="W60" s="283"/>
      <c r="X60" s="337"/>
      <c r="Y60" s="338"/>
      <c r="Z60" s="282"/>
      <c r="AA60" s="283"/>
      <c r="AB60" s="352"/>
      <c r="AC60" s="353"/>
      <c r="AD60" s="352"/>
      <c r="AE60" s="354"/>
      <c r="AF60" s="443">
        <f>SUM(R61:AE61)</f>
        <v>0</v>
      </c>
      <c r="AG60" s="282"/>
      <c r="AH60" s="283"/>
      <c r="AI60" s="337"/>
      <c r="AJ60" s="338"/>
      <c r="AK60" s="282"/>
      <c r="AL60" s="283"/>
      <c r="AM60" s="337"/>
      <c r="AN60" s="338"/>
      <c r="AO60" s="282"/>
      <c r="AP60" s="283"/>
      <c r="AQ60" s="352"/>
      <c r="AR60" s="353"/>
      <c r="AS60" s="352"/>
      <c r="AT60" s="354"/>
      <c r="AU60" s="443">
        <f>SUM(AG61:AT61)</f>
        <v>0</v>
      </c>
      <c r="AV60" s="282"/>
      <c r="AW60" s="283"/>
      <c r="AX60" s="337"/>
      <c r="AY60" s="338"/>
      <c r="AZ60" s="282"/>
      <c r="BA60" s="283"/>
      <c r="BB60" s="337"/>
      <c r="BC60" s="338"/>
      <c r="BD60" s="282"/>
      <c r="BE60" s="283"/>
      <c r="BF60" s="352"/>
      <c r="BG60" s="353"/>
      <c r="BH60" s="352"/>
      <c r="BI60" s="354"/>
      <c r="BJ60" s="438">
        <f>SUM(AV61:BI61)</f>
        <v>0</v>
      </c>
      <c r="BK60" s="282"/>
      <c r="BL60" s="283"/>
      <c r="BM60" s="337"/>
      <c r="BN60" s="338"/>
      <c r="BO60" s="282"/>
      <c r="BP60" s="283"/>
      <c r="BQ60" s="337"/>
      <c r="BR60" s="338"/>
      <c r="BS60" s="282"/>
      <c r="BT60" s="283"/>
      <c r="BU60" s="352"/>
      <c r="BV60" s="353"/>
      <c r="BW60" s="352"/>
      <c r="BX60" s="354"/>
      <c r="BY60" s="438">
        <f>SUM(BK61:BX61)</f>
        <v>0</v>
      </c>
      <c r="BZ60" s="282"/>
      <c r="CA60" s="283"/>
      <c r="CB60" s="337"/>
      <c r="CC60" s="338"/>
      <c r="CD60" s="282"/>
      <c r="CE60" s="283"/>
      <c r="CF60" s="337"/>
      <c r="CG60" s="338"/>
      <c r="CH60" s="282"/>
      <c r="CI60" s="283"/>
      <c r="CJ60" s="352"/>
      <c r="CK60" s="353"/>
      <c r="CL60" s="352"/>
      <c r="CM60" s="354"/>
      <c r="CN60" s="438">
        <f>SUM(BZ61:CM61)</f>
        <v>0</v>
      </c>
      <c r="CO60" s="432">
        <f>SUM(Q60,AF61,AU61,BY61,CN61,BJ61)</f>
        <v>0</v>
      </c>
      <c r="CP60" s="433"/>
      <c r="CQ60" s="284"/>
      <c r="CR60" s="453">
        <f>$CO$2-CO60</f>
        <v>6.9666666666666659</v>
      </c>
      <c r="CS60" s="285"/>
      <c r="CT60" s="285"/>
      <c r="CU60" s="285"/>
      <c r="CV60" s="285"/>
      <c r="CW60" s="285"/>
      <c r="CX60" s="285"/>
    </row>
    <row r="61" spans="1:102" s="30" customFormat="1" ht="20" customHeight="1">
      <c r="A61" s="250"/>
      <c r="B61" s="292"/>
      <c r="C61" s="510" t="str">
        <f>IF(AND(C60="",D60=""),"",IFERROR(MATCH("*"&amp;C60&amp;"*",Paramètres!$A$2,0)*INDEX(Paramètres!$B$2:$E$2,MATCH(#REF!,Paramètres!$B$1:$E$1,0))*$B61,IFERROR(VLOOKUP(C60,_T1,2,0)*IF(VLOOKUP(C60,_T1,3,0),$B61,1),IF(AND(C60="23:59"*1,D60="07:59"*1),"08:00"*$B61,IF(AND(C60="20:00"*1,D60="05:00"*1),"09:00"*$B61,IF(AND(C60="21:00"*1,D60="07:00"*1),"10:00"*$B61,IF(AND(C60="21:00"*1,D60="08:00"*1),"11:00"*$B61,IF((D60*24)-(C60*24)&gt;6,((((D60*24)-(C60*24))-0.25)/24),(D60-C60)))))))))</f>
        <v/>
      </c>
      <c r="D61" s="511"/>
      <c r="E61" s="510" t="str">
        <f>IF(AND(E60="",F60=""),"",IFERROR(MATCH("*"&amp;E60&amp;"*",Paramètres!$A$2,0)*INDEX(Paramètres!$B$2:$E$2,MATCH(#REF!,Paramètres!$B$1:$E$1,0))*$B61,IFERROR(VLOOKUP(E60,_T1,2,0)*IF(VLOOKUP(E60,_T1,3,0),$B61,1),IF(AND(E60="23:59"*1,F60="07:59"*1),"08:00"*$B61,IF(AND(E60="20:00"*1,F60="05:00"*1),"09:00"*$B61,IF(AND(E60="21:00"*1,F60="07:00"*1),"10:00"*$B61,IF(AND(E60="21:00"*1,F60="08:00"*1),"11:00"*$B61,IF((F60*24)-(E60*24)&gt;6,((((F60*24)-(E60*24))-0.25)/24),(F60-E60)))))))))</f>
        <v/>
      </c>
      <c r="F61" s="511"/>
      <c r="G61" s="510" t="str">
        <f>IF(AND(G60="",H60=""),"",IFERROR(MATCH("*"&amp;G60&amp;"*",Paramètres!$A$2,0)*INDEX(Paramètres!$B$2:$E$2,MATCH(#REF!,Paramètres!$B$1:$E$1,0))*$B61,IFERROR(VLOOKUP(G60,_T1,2,0)*IF(VLOOKUP(G60,_T1,3,0),$B61,1),IF(AND(G60="23:59"*1,H60="07:59"*1),"08:00"*$B61,IF(AND(G60="20:00"*1,H60="05:00"*1),"09:00"*$B61,IF(AND(G60="21:00"*1,H60="07:00"*1),"10:00"*$B61,IF(AND(G60="21:00"*1,H60="08:00"*1),"11:00"*$B61,IF((H60*24)-(G60*24)&gt;6,((((H60*24)-(G60*24))-0.25)/24),(H60-G60)))))))))</f>
        <v/>
      </c>
      <c r="H61" s="511"/>
      <c r="I61" s="510" t="str">
        <f>IF(AND(I60="",J60=""),"",IFERROR(MATCH("*"&amp;I60&amp;"*",Paramètres!$A$2,0)*INDEX(Paramètres!$B$2:$E$2,MATCH(#REF!,Paramètres!$B$1:$E$1,0))*$B61,IFERROR(VLOOKUP(I60,_T1,2,0)*IF(VLOOKUP(I60,_T1,3,0),$B61,1),IF(AND(I60="23:59"*1,J60="07:59"*1),"08:00"*$B61,IF(AND(I60="20:00"*1,J60="05:00"*1),"09:00"*$B61,IF(AND(I60="21:00"*1,J60="07:00"*1),"10:00"*$B61,IF(AND(I60="21:00"*1,J60="08:00"*1),"11:00"*$B61,IF((J60*24)-(I60*24)&gt;6,((((J60*24)-(I60*24))-0.25)/24),(J60-I60)))))))))</f>
        <v/>
      </c>
      <c r="J61" s="511"/>
      <c r="K61" s="510" t="str">
        <f>IF(AND(K60="",L60=""),"",IFERROR(MATCH("*"&amp;K60&amp;"*",Paramètres!$A$2,0)*INDEX(Paramètres!$B$2:$E$2,MATCH(#REF!,Paramètres!$B$1:$E$1,0))*$B61,IFERROR(VLOOKUP(K60,_T1,2,0)*IF(VLOOKUP(K60,_T1,3,0),$B61,1),IF(AND(K60="23:59"*1,L60="07:59"*1),"08:00"*$B61,IF(AND(K60="20:00"*1,L60="05:00"*1),"09:00"*$B61,IF(AND(K60="21:00"*1,L60="07:00"*1),"10:00"*$B61,IF(AND(K60="21:00"*1,L60="08:00"*1),"11:00"*$B61,IF((L60*24)-(K60*24)&gt;6,((((L60*24)-(K60*24))-0.25)/24),(L60-K60)))))))))</f>
        <v/>
      </c>
      <c r="L61" s="511"/>
      <c r="M61" s="510" t="str">
        <f>IF(AND(M60="",N60=""),"",IFERROR(MATCH("*"&amp;M60&amp;"*",Paramètres!$A$2,0)*INDEX(Paramètres!$B$2:$E$2,MATCH(#REF!,Paramètres!$B$1:$E$1,0))*$B61,IFERROR(VLOOKUP(M60,_T1,2,0)*IF(VLOOKUP(M60,_T1,3,0),$B61,1),IF(AND(M60="23:59"*1,N60="07:59"*1),"08:00"*$B61,IF(AND(M60="20:00"*1,N60="05:00"*1),"09:00"*$B61,IF(AND(M60="21:00"*1,N60="07:00"*1),"10:00"*$B61,IF(AND(M60="21:00"*1,N60="08:00"*1),"11:00"*$B61,IF((N60*24)-(M60*24)&gt;6,((((N60*24)-(M60*24))-0.25)/24),(N60-M60)))))))))</f>
        <v/>
      </c>
      <c r="N61" s="511"/>
      <c r="O61" s="510" t="str">
        <f>IF(AND(O60="",P60=""),"",IFERROR(MATCH("*"&amp;O60&amp;"*",Paramètres!$A$2,0)*INDEX(Paramètres!$B$2:$E$2,MATCH(#REF!,Paramètres!$B$1:$E$1,0))*$B61,IFERROR(VLOOKUP(O60,_T1,2,0)*IF(VLOOKUP(O60,_T1,3,0),$B61,1),IF(AND(O60="23:59"*1,P60="07:59"*1),"08:00"*$B61,IF(AND(O60="20:00"*1,P60="05:00"*1),"09:00"*$B61,IF(AND(O60="21:00"*1,P60="07:00"*1),"10:00"*$B61,IF(AND(O60="21:00"*1,P60="08:00"*1),"11:00"*$B61,IF((P60*24)-(O60*24)&gt;6,((((P60*24)-(O60*24))-0.25)/24),(P60-O60)))))))))</f>
        <v/>
      </c>
      <c r="P61" s="511"/>
      <c r="Q61" s="446"/>
      <c r="R61" s="510" t="str">
        <f>IF(AND(R60="",S60=""),"",IFERROR(MATCH("*"&amp;R60&amp;"*",Paramètres!$A$2,0)*INDEX(Paramètres!$B$2:$E$2,MATCH(#REF!,Paramètres!$B$1:$E$1,0))*$B61,IFERROR(VLOOKUP(R60,_T1,2,0)*IF(VLOOKUP(R60,_T1,3,0),$B61,1),IF(AND(R60="23:59"*1,S60="07:59"*1),"08:00"*$B61,IF(AND(R60="20:00"*1,S60="05:00"*1),"09:00"*$B61,IF(AND(R60="21:00"*1,S60="07:00"*1),"10:00"*$B61,IF(AND(R60="21:00"*1,S60="08:00"*1),"11:00"*$B61,IF((S60*24)-(R60*24)&gt;6,((((S60*24)-(R60*24))-0.25)/24),(S60-R60)))))))))</f>
        <v/>
      </c>
      <c r="S61" s="511"/>
      <c r="T61" s="510" t="str">
        <f>IF(AND(T60="",U60=""),"",IFERROR(MATCH("*"&amp;T60&amp;"*",Paramètres!$A$2,0)*INDEX(Paramètres!$B$2:$E$2,MATCH(#REF!,Paramètres!$B$1:$E$1,0))*$B61,IFERROR(VLOOKUP(T60,_T1,2,0)*IF(VLOOKUP(T60,_T1,3,0),$B61,1),IF(AND(T60="23:59"*1,U60="07:59"*1),"08:00"*$B61,IF(AND(T60="20:00"*1,U60="05:00"*1),"09:00"*$B61,IF(AND(T60="21:00"*1,U60="07:00"*1),"10:00"*$B61,IF(AND(T60="21:00"*1,U60="08:00"*1),"11:00"*$B61,IF((U60*24)-(T60*24)&gt;6,((((U60*24)-(T60*24))-0.25)/24),(U60-T60)))))))))</f>
        <v/>
      </c>
      <c r="U61" s="511"/>
      <c r="V61" s="510" t="str">
        <f>IF(AND(V60="",W60=""),"",IFERROR(MATCH("*"&amp;V60&amp;"*",Paramètres!$A$2,0)*INDEX(Paramètres!$B$2:$E$2,MATCH(#REF!,Paramètres!$B$1:$E$1,0))*$B61,IFERROR(VLOOKUP(V60,_T1,2,0)*IF(VLOOKUP(V60,_T1,3,0),$B61,1),IF(AND(V60="23:59"*1,W60="07:59"*1),"08:00"*$B61,IF(AND(V60="20:00"*1,W60="05:00"*1),"09:00"*$B61,IF(AND(V60="21:00"*1,W60="07:00"*1),"10:00"*$B61,IF(AND(V60="21:00"*1,W60="08:00"*1),"11:00"*$B61,IF((W60*24)-(V60*24)&gt;6,((((W60*24)-(V60*24))-0.25)/24),(W60-V60)))))))))</f>
        <v/>
      </c>
      <c r="W61" s="511"/>
      <c r="X61" s="510" t="str">
        <f>IF(AND(X60="",Y60=""),"",IFERROR(MATCH("*"&amp;X60&amp;"*",Paramètres!$A$2,0)*INDEX(Paramètres!$B$2:$E$2,MATCH(#REF!,Paramètres!$B$1:$E$1,0))*$B61,IFERROR(VLOOKUP(X60,_T1,2,0)*IF(VLOOKUP(X60,_T1,3,0),$B61,1),IF(AND(X60="23:59"*1,Y60="07:59"*1),"08:00"*$B61,IF(AND(X60="20:00"*1,Y60="05:00"*1),"09:00"*$B61,IF(AND(X60="21:00"*1,Y60="07:00"*1),"10:00"*$B61,IF(AND(X60="21:00"*1,Y60="08:00"*1),"11:00"*$B61,IF((Y60*24)-(X60*24)&gt;6,((((Y60*24)-(X60*24))-0.25)/24),(Y60-X60)))))))))</f>
        <v/>
      </c>
      <c r="Y61" s="511"/>
      <c r="Z61" s="510" t="str">
        <f>IF(AND(Z60="",AA60=""),"",IFERROR(MATCH("*"&amp;Z60&amp;"*",Paramètres!$A$2,0)*INDEX(Paramètres!$B$2:$E$2,MATCH(#REF!,Paramètres!$B$1:$E$1,0))*$B61,IFERROR(VLOOKUP(Z60,_T1,2,0)*IF(VLOOKUP(Z60,_T1,3,0),$B61,1),IF(AND(Z60="23:59"*1,AA60="07:59"*1),"08:00"*$B61,IF(AND(Z60="20:00"*1,AA60="05:00"*1),"09:00"*$B61,IF(AND(Z60="21:00"*1,AA60="07:00"*1),"10:00"*$B61,IF(AND(Z60="21:00"*1,AA60="08:00"*1),"11:00"*$B61,IF((AA60*24)-(Z60*24)&gt;6,((((AA60*24)-(Z60*24))-0.25)/24),(AA60-Z60)))))))))</f>
        <v/>
      </c>
      <c r="AA61" s="511"/>
      <c r="AB61" s="510" t="str">
        <f>IF(AND(AB60="",AC60=""),"",IFERROR(MATCH("*"&amp;AB60&amp;"*",Paramètres!$A$2,0)*INDEX(Paramètres!$B$2:$E$2,MATCH(#REF!,Paramètres!$B$1:$E$1,0))*$B61,IFERROR(VLOOKUP(AB60,_T1,2,0)*IF(VLOOKUP(AB60,_T1,3,0),$B61,1),IF(AND(AB60="23:59"*1,AC60="07:59"*1),"08:00"*$B61,IF(AND(AB60="20:00"*1,AC60="05:00"*1),"09:00"*$B61,IF(AND(AB60="21:00"*1,AC60="07:00"*1),"10:00"*$B61,IF(AND(AB60="21:00"*1,AC60="08:00"*1),"11:00"*$B61,IF((AC60*24)-(AB60*24)&gt;6,((((AC60*24)-(AB60*24))-0.25)/24),(AC60-AB60)))))))))</f>
        <v/>
      </c>
      <c r="AC61" s="511"/>
      <c r="AD61" s="510" t="str">
        <f>IF(AND(AD60="",AE60=""),"",IFERROR(MATCH("*"&amp;AD60&amp;"*",Paramètres!$A$2,0)*INDEX(Paramètres!$B$2:$E$2,MATCH(#REF!,Paramètres!$B$1:$E$1,0))*$B61,IFERROR(VLOOKUP(AD60,_T1,2,0)*IF(VLOOKUP(AD60,_T1,3,0),$B61,1),IF(AND(AD60="23:59"*1,AE60="07:59"*1),"08:00"*$B61,IF(AND(AD60="20:00"*1,AE60="05:00"*1),"09:00"*$B61,IF(AND(AD60="21:00"*1,AE60="07:00"*1),"10:00"*$B61,IF(AND(AD60="21:00"*1,AE60="08:00"*1),"11:00"*$B61,IF((AE60*24)-(AD60*24)&gt;6,((((AE60*24)-(AD60*24))-0.25)/24),(AE60-AD60)))))))))</f>
        <v/>
      </c>
      <c r="AE61" s="511"/>
      <c r="AF61" s="446"/>
      <c r="AG61" s="510" t="str">
        <f>IF(AND(AG60="",AH60=""),"",IFERROR(MATCH("*"&amp;AG60&amp;"*",Paramètres!$A$2,0)*INDEX(Paramètres!$B$2:$E$2,MATCH(#REF!,Paramètres!$B$1:$E$1,0))*$B61,IFERROR(VLOOKUP(AG60,_T1,2,0)*IF(VLOOKUP(AG60,_T1,3,0),$B61,1),IF(AND(AG60="23:59"*1,AH60="07:59"*1),"08:00"*$B61,IF(AND(AG60="20:00"*1,AH60="05:00"*1),"09:00"*$B61,IF(AND(AG60="21:00"*1,AH60="07:00"*1),"10:00"*$B61,IF(AND(AG60="21:00"*1,AH60="08:00"*1),"11:00"*$B61,IF((AH60*24)-(AG60*24)&gt;6,((((AH60*24)-(AG60*24))-0.25)/24),(AH60-AG60)))))))))</f>
        <v/>
      </c>
      <c r="AH61" s="511"/>
      <c r="AI61" s="510" t="str">
        <f>IF(AND(AI60="",AJ60=""),"",IFERROR(MATCH("*"&amp;AI60&amp;"*",Paramètres!$A$2,0)*INDEX(Paramètres!$B$2:$E$2,MATCH(#REF!,Paramètres!$B$1:$E$1,0))*$B61,IFERROR(VLOOKUP(AI60,_T1,2,0)*IF(VLOOKUP(AI60,_T1,3,0),$B61,1),IF(AND(AI60="23:59"*1,AJ60="07:59"*1),"08:00"*$B61,IF(AND(AI60="20:00"*1,AJ60="05:00"*1),"09:00"*$B61,IF(AND(AI60="21:00"*1,AJ60="07:00"*1),"10:00"*$B61,IF(AND(AI60="21:00"*1,AJ60="08:00"*1),"11:00"*$B61,IF((AJ60*24)-(AI60*24)&gt;6,((((AJ60*24)-(AI60*24))-0.25)/24),(AJ60-AI60)))))))))</f>
        <v/>
      </c>
      <c r="AJ61" s="511"/>
      <c r="AK61" s="510" t="str">
        <f>IF(AND(AK60="",AL60=""),"",IFERROR(MATCH("*"&amp;AK60&amp;"*",Paramètres!$A$2,0)*INDEX(Paramètres!$B$2:$E$2,MATCH(#REF!,Paramètres!$B$1:$E$1,0))*$B61,IFERROR(VLOOKUP(AK60,_T1,2,0)*IF(VLOOKUP(AK60,_T1,3,0),$B61,1),IF(AND(AK60="23:59"*1,AL60="07:59"*1),"08:00"*$B61,IF(AND(AK60="20:00"*1,AL60="05:00"*1),"09:00"*$B61,IF(AND(AK60="21:00"*1,AL60="07:00"*1),"10:00"*$B61,IF(AND(AK60="21:00"*1,AL60="08:00"*1),"11:00"*$B61,IF((AL60*24)-(AK60*24)&gt;6,((((AL60*24)-(AK60*24))-0.25)/24),(AL60-AK60)))))))))</f>
        <v/>
      </c>
      <c r="AL61" s="511"/>
      <c r="AM61" s="510" t="str">
        <f>IF(AND(AM60="",AN60=""),"",IFERROR(MATCH("*"&amp;AM60&amp;"*",Paramètres!$A$2,0)*INDEX(Paramètres!$B$2:$E$2,MATCH(#REF!,Paramètres!$B$1:$E$1,0))*$B61,IFERROR(VLOOKUP(AM60,_T1,2,0)*IF(VLOOKUP(AM60,_T1,3,0),$B61,1),IF(AND(AM60="23:59"*1,AN60="07:59"*1),"08:00"*$B61,IF(AND(AM60="20:00"*1,AN60="05:00"*1),"09:00"*$B61,IF(AND(AM60="21:00"*1,AN60="07:00"*1),"10:00"*$B61,IF(AND(AM60="21:00"*1,AN60="08:00"*1),"11:00"*$B61,IF((AN60*24)-(AM60*24)&gt;6,((((AN60*24)-(AM60*24))-0.25)/24),(AN60-AM60)))))))))</f>
        <v/>
      </c>
      <c r="AN61" s="511"/>
      <c r="AO61" s="510" t="str">
        <f>IF(AND(AO60="",AP60=""),"",IFERROR(MATCH("*"&amp;AO60&amp;"*",Paramètres!$A$2,0)*INDEX(Paramètres!$B$2:$E$2,MATCH(#REF!,Paramètres!$B$1:$E$1,0))*$B61,IFERROR(VLOOKUP(AO60,_T1,2,0)*IF(VLOOKUP(AO60,_T1,3,0),$B61,1),IF(AND(AO60="23:59"*1,AP60="07:59"*1),"08:00"*$B61,IF(AND(AO60="20:00"*1,AP60="05:00"*1),"09:00"*$B61,IF(AND(AO60="21:00"*1,AP60="07:00"*1),"10:00"*$B61,IF(AND(AO60="21:00"*1,AP60="08:00"*1),"11:00"*$B61,IF((AP60*24)-(AO60*24)&gt;6,((((AP60*24)-(AO60*24))-0.25)/24),(AP60-AO60)))))))))</f>
        <v/>
      </c>
      <c r="AP61" s="511"/>
      <c r="AQ61" s="510" t="str">
        <f>IF(AND(AQ60="",AR60=""),"",IFERROR(MATCH("*"&amp;AQ60&amp;"*",Paramètres!$A$2,0)*INDEX(Paramètres!$B$2:$E$2,MATCH(#REF!,Paramètres!$B$1:$E$1,0))*$B61,IFERROR(VLOOKUP(AQ60,_T1,2,0)*IF(VLOOKUP(AQ60,_T1,3,0),$B61,1),IF(AND(AQ60="23:59"*1,AR60="07:59"*1),"08:00"*$B61,IF(AND(AQ60="20:00"*1,AR60="05:00"*1),"09:00"*$B61,IF(AND(AQ60="21:00"*1,AR60="07:00"*1),"10:00"*$B61,IF(AND(AQ60="21:00"*1,AR60="08:00"*1),"11:00"*$B61,IF((AR60*24)-(AQ60*24)&gt;6,((((AR60*24)-(AQ60*24))-0.25)/24),(AR60-AQ60)))))))))</f>
        <v/>
      </c>
      <c r="AR61" s="511"/>
      <c r="AS61" s="510" t="str">
        <f>IF(AND(AS60="",AT60=""),"",IFERROR(MATCH("*"&amp;AS60&amp;"*",Paramètres!$A$2,0)*INDEX(Paramètres!$B$2:$E$2,MATCH(#REF!,Paramètres!$B$1:$E$1,0))*$B61,IFERROR(VLOOKUP(AS60,_T1,2,0)*IF(VLOOKUP(AS60,_T1,3,0),$B61,1),IF(AND(AS60="23:59"*1,AT60="07:59"*1),"08:00"*$B61,IF(AND(AS60="20:00"*1,AT60="05:00"*1),"09:00"*$B61,IF(AND(AS60="21:00"*1,AT60="07:00"*1),"10:00"*$B61,IF(AND(AS60="21:00"*1,AT60="08:00"*1),"11:00"*$B61,IF((AT60*24)-(AS60*24)&gt;6,((((AT60*24)-(AS60*24))-0.25)/24),(AT60-AS60)))))))))</f>
        <v/>
      </c>
      <c r="AT61" s="511"/>
      <c r="AU61" s="446"/>
      <c r="AV61" s="510" t="str">
        <f>IF(AND(AV60="",AW60=""),"",IFERROR(MATCH("*"&amp;AV60&amp;"*",Paramètres!$A$2,0)*INDEX(Paramètres!$B$2:$E$2,MATCH(#REF!,Paramètres!$B$1:$E$1,0))*$B61,IFERROR(VLOOKUP(AV60,_T1,2,0)*IF(VLOOKUP(AV60,_T1,3,0),$B61,1),IF(AND(AV60="23:59"*1,AW60="07:59"*1),"08:00"*$B61,IF(AND(AV60="20:00"*1,AW60="05:00"*1),"09:00"*$B61,IF(AND(AV60="21:00"*1,AW60="07:00"*1),"10:00"*$B61,IF(AND(AV60="21:00"*1,AW60="08:00"*1),"11:00"*$B61,IF((AW60*24)-(AV60*24)&gt;6,((((AW60*24)-(AV60*24))-0.25)/24),(AW60-AV60)))))))))</f>
        <v/>
      </c>
      <c r="AW61" s="511"/>
      <c r="AX61" s="510" t="str">
        <f>IF(AND(AX60="",AY60=""),"",IFERROR(MATCH("*"&amp;AX60&amp;"*",Paramètres!$A$2,0)*INDEX(Paramètres!$B$2:$E$2,MATCH(#REF!,Paramètres!$B$1:$E$1,0))*$B61,IFERROR(VLOOKUP(AX60,_T1,2,0)*IF(VLOOKUP(AX60,_T1,3,0),$B61,1),IF(AND(AX60="23:59"*1,AY60="07:59"*1),"08:00"*$B61,IF(AND(AX60="20:00"*1,AY60="05:00"*1),"09:00"*$B61,IF(AND(AX60="21:00"*1,AY60="07:00"*1),"10:00"*$B61,IF(AND(AX60="21:00"*1,AY60="08:00"*1),"11:00"*$B61,IF((AY60*24)-(AX60*24)&gt;6,((((AY60*24)-(AX60*24))-0.25)/24),(AY60-AX60)))))))))</f>
        <v/>
      </c>
      <c r="AY61" s="511"/>
      <c r="AZ61" s="510" t="str">
        <f>IF(AND(AZ60="",BA60=""),"",IFERROR(MATCH("*"&amp;AZ60&amp;"*",Paramètres!$A$2,0)*INDEX(Paramètres!$B$2:$E$2,MATCH(#REF!,Paramètres!$B$1:$E$1,0))*$B61,IFERROR(VLOOKUP(AZ60,_T1,2,0)*IF(VLOOKUP(AZ60,_T1,3,0),$B61,1),IF(AND(AZ60="23:59"*1,BA60="07:59"*1),"08:00"*$B61,IF(AND(AZ60="20:00"*1,BA60="05:00"*1),"09:00"*$B61,IF(AND(AZ60="21:00"*1,BA60="07:00"*1),"10:00"*$B61,IF(AND(AZ60="21:00"*1,BA60="08:00"*1),"11:00"*$B61,IF((BA60*24)-(AZ60*24)&gt;6,((((BA60*24)-(AZ60*24))-0.25)/24),(BA60-AZ60)))))))))</f>
        <v/>
      </c>
      <c r="BA61" s="511"/>
      <c r="BB61" s="510" t="str">
        <f>IF(AND(BB60="",BC60=""),"",IFERROR(MATCH("*"&amp;BB60&amp;"*",Paramètres!$A$2,0)*INDEX(Paramètres!$B$2:$E$2,MATCH(#REF!,Paramètres!$B$1:$E$1,0))*$B61,IFERROR(VLOOKUP(BB60,_T1,2,0)*IF(VLOOKUP(BB60,_T1,3,0),$B61,1),IF(AND(BB60="23:59"*1,BC60="07:59"*1),"08:00"*$B61,IF(AND(BB60="20:00"*1,BC60="05:00"*1),"09:00"*$B61,IF(AND(BB60="21:00"*1,BC60="07:00"*1),"10:00"*$B61,IF(AND(BB60="21:00"*1,BC60="08:00"*1),"11:00"*$B61,IF((BC60*24)-(BB60*24)&gt;6,((((BC60*24)-(BB60*24))-0.25)/24),(BC60-BB60)))))))))</f>
        <v/>
      </c>
      <c r="BC61" s="511"/>
      <c r="BD61" s="510" t="str">
        <f>IF(AND(BD60="",BE60=""),"",IFERROR(MATCH("*"&amp;BD60&amp;"*",Paramètres!$A$2,0)*INDEX(Paramètres!$B$2:$E$2,MATCH(#REF!,Paramètres!$B$1:$E$1,0))*$B61,IFERROR(VLOOKUP(BD60,_T1,2,0)*IF(VLOOKUP(BD60,_T1,3,0),$B61,1),IF(AND(BD60="23:59"*1,BE60="07:59"*1),"08:00"*$B61,IF(AND(BD60="20:00"*1,BE60="05:00"*1),"09:00"*$B61,IF(AND(BD60="21:00"*1,BE60="07:00"*1),"10:00"*$B61,IF(AND(BD60="21:00"*1,BE60="08:00"*1),"11:00"*$B61,IF((BE60*24)-(BD60*24)&gt;6,((((BE60*24)-(BD60*24))-0.25)/24),(BE60-BD60)))))))))</f>
        <v/>
      </c>
      <c r="BE61" s="511"/>
      <c r="BF61" s="510" t="str">
        <f>IF(AND(BF60="",BG60=""),"",IFERROR(MATCH("*"&amp;BF60&amp;"*",Paramètres!$A$2,0)*INDEX(Paramètres!$B$2:$E$2,MATCH(#REF!,Paramètres!$B$1:$E$1,0))*$B61,IFERROR(VLOOKUP(BF60,_T1,2,0)*IF(VLOOKUP(BF60,_T1,3,0),$B61,1),IF(AND(BF60="23:59"*1,BG60="07:59"*1),"08:00"*$B61,IF(AND(BF60="20:00"*1,BG60="05:00"*1),"09:00"*$B61,IF(AND(BF60="21:00"*1,BG60="07:00"*1),"10:00"*$B61,IF(AND(BF60="21:00"*1,BG60="08:00"*1),"11:00"*$B61,IF((BG60*24)-(BF60*24)&gt;6,((((BG60*24)-(BF60*24))-0.25)/24),(BG60-BF60)))))))))</f>
        <v/>
      </c>
      <c r="BG61" s="511"/>
      <c r="BH61" s="510" t="str">
        <f>IF(AND(BH60="",BI60=""),"",IFERROR(MATCH("*"&amp;BH60&amp;"*",Paramètres!$A$2,0)*INDEX(Paramètres!$B$2:$E$2,MATCH(#REF!,Paramètres!$B$1:$E$1,0))*$B61,IFERROR(VLOOKUP(BH60,_T1,2,0)*IF(VLOOKUP(BH60,_T1,3,0),$B61,1),IF(AND(BH60="23:59"*1,BI60="07:59"*1),"08:00"*$B61,IF(AND(BH60="20:00"*1,BI60="05:00"*1),"09:00"*$B61,IF(AND(BH60="21:00"*1,BI60="07:00"*1),"10:00"*$B61,IF(AND(BH60="21:00"*1,BI60="08:00"*1),"11:00"*$B61,IF((BI60*24)-(BH60*24)&gt;6,((((BI60*24)-(BH60*24))-0.25)/24),(BI60-BH60)))))))))</f>
        <v/>
      </c>
      <c r="BI61" s="511"/>
      <c r="BJ61" s="439"/>
      <c r="BK61" s="510" t="str">
        <f>IF(AND(BK60="",BL60=""),"",IFERROR(MATCH("*"&amp;BK60&amp;"*",Paramètres!$A$2,0)*INDEX(Paramètres!$B$2:$E$2,MATCH(#REF!,Paramètres!$B$1:$E$1,0))*$B61,IFERROR(VLOOKUP(BK60,_T1,2,0)*IF(VLOOKUP(BK60,_T1,3,0),$B61,1),IF(AND(BK60="23:59"*1,BL60="07:59"*1),"08:00"*$B61,IF(AND(BK60="20:00"*1,BL60="05:00"*1),"09:00"*$B61,IF(AND(BK60="21:00"*1,BL60="07:00"*1),"10:00"*$B61,IF(AND(BK60="21:00"*1,BL60="08:00"*1),"11:00"*$B61,IF((BL60*24)-(BK60*24)&gt;6,((((BL60*24)-(BK60*24))-0.25)/24),(BL60-BK60)))))))))</f>
        <v/>
      </c>
      <c r="BL61" s="511"/>
      <c r="BM61" s="510" t="str">
        <f>IF(AND(BM60="",BN60=""),"",IFERROR(MATCH("*"&amp;BM60&amp;"*",Paramètres!$A$2,0)*INDEX(Paramètres!$B$2:$E$2,MATCH(#REF!,Paramètres!$B$1:$E$1,0))*$B61,IFERROR(VLOOKUP(BM60,_T1,2,0)*IF(VLOOKUP(BM60,_T1,3,0),$B61,1),IF(AND(BM60="23:59"*1,BN60="07:59"*1),"08:00"*$B61,IF(AND(BM60="20:00"*1,BN60="05:00"*1),"09:00"*$B61,IF(AND(BM60="21:00"*1,BN60="07:00"*1),"10:00"*$B61,IF(AND(BM60="21:00"*1,BN60="08:00"*1),"11:00"*$B61,IF((BN60*24)-(BM60*24)&gt;6,((((BN60*24)-(BM60*24))-0.25)/24),(BN60-BM60)))))))))</f>
        <v/>
      </c>
      <c r="BN61" s="511"/>
      <c r="BO61" s="510" t="str">
        <f>IF(AND(BO60="",BP60=""),"",IFERROR(MATCH("*"&amp;BO60&amp;"*",Paramètres!$A$2,0)*INDEX(Paramètres!$B$2:$E$2,MATCH(#REF!,Paramètres!$B$1:$E$1,0))*$B61,IFERROR(VLOOKUP(BO60,_T1,2,0)*IF(VLOOKUP(BO60,_T1,3,0),$B61,1),IF(AND(BO60="23:59"*1,BP60="07:59"*1),"08:00"*$B61,IF(AND(BO60="20:00"*1,BP60="05:00"*1),"09:00"*$B61,IF(AND(BO60="21:00"*1,BP60="07:00"*1),"10:00"*$B61,IF(AND(BO60="21:00"*1,BP60="08:00"*1),"11:00"*$B61,IF((BP60*24)-(BO60*24)&gt;6,((((BP60*24)-(BO60*24))-0.25)/24),(BP60-BO60)))))))))</f>
        <v/>
      </c>
      <c r="BP61" s="511"/>
      <c r="BQ61" s="510" t="str">
        <f>IF(AND(BQ60="",BR60=""),"",IFERROR(MATCH("*"&amp;BQ60&amp;"*",Paramètres!$A$2,0)*INDEX(Paramètres!$B$2:$E$2,MATCH(#REF!,Paramètres!$B$1:$E$1,0))*$B61,IFERROR(VLOOKUP(BQ60,_T1,2,0)*IF(VLOOKUP(BQ60,_T1,3,0),$B61,1),IF(AND(BQ60="23:59"*1,BR60="07:59"*1),"08:00"*$B61,IF(AND(BQ60="20:00"*1,BR60="05:00"*1),"09:00"*$B61,IF(AND(BQ60="21:00"*1,BR60="07:00"*1),"10:00"*$B61,IF(AND(BQ60="21:00"*1,BR60="08:00"*1),"11:00"*$B61,IF((BR60*24)-(BQ60*24)&gt;6,((((BR60*24)-(BQ60*24))-0.25)/24),(BR60-BQ60)))))))))</f>
        <v/>
      </c>
      <c r="BR61" s="511"/>
      <c r="BS61" s="510" t="str">
        <f>IF(AND(BS60="",BT60=""),"",IFERROR(MATCH("*"&amp;BS60&amp;"*",Paramètres!$A$2,0)*INDEX(Paramètres!$B$2:$E$2,MATCH(#REF!,Paramètres!$B$1:$E$1,0))*$B61,IFERROR(VLOOKUP(BS60,_T1,2,0)*IF(VLOOKUP(BS60,_T1,3,0),$B61,1),IF(AND(BS60="23:59"*1,BT60="07:59"*1),"08:00"*$B61,IF(AND(BS60="20:00"*1,BT60="05:00"*1),"09:00"*$B61,IF(AND(BS60="21:00"*1,BT60="07:00"*1),"10:00"*$B61,IF(AND(BS60="21:00"*1,BT60="08:00"*1),"11:00"*$B61,IF((BT60*24)-(BS60*24)&gt;6,((((BT60*24)-(BS60*24))-0.25)/24),(BT60-BS60)))))))))</f>
        <v/>
      </c>
      <c r="BT61" s="511"/>
      <c r="BU61" s="510" t="str">
        <f>IF(AND(BU60="",BV60=""),"",IFERROR(MATCH("*"&amp;BU60&amp;"*",Paramètres!$A$2,0)*INDEX(Paramètres!$B$2:$E$2,MATCH(#REF!,Paramètres!$B$1:$E$1,0))*$B61,IFERROR(VLOOKUP(BU60,_T1,2,0)*IF(VLOOKUP(BU60,_T1,3,0),$B61,1),IF(AND(BU60="23:59"*1,BV60="07:59"*1),"08:00"*$B61,IF(AND(BU60="20:00"*1,BV60="05:00"*1),"09:00"*$B61,IF(AND(BU60="21:00"*1,BV60="07:00"*1),"10:00"*$B61,IF(AND(BU60="21:00"*1,BV60="08:00"*1),"11:00"*$B61,IF((BV60*24)-(BU60*24)&gt;6,((((BV60*24)-(BU60*24))-0.25)/24),(BV60-BU60)))))))))</f>
        <v/>
      </c>
      <c r="BV61" s="511"/>
      <c r="BW61" s="510" t="str">
        <f>IF(AND(BW60="",BX60=""),"",IFERROR(MATCH("*"&amp;BW60&amp;"*",Paramètres!$A$2,0)*INDEX(Paramètres!$B$2:$E$2,MATCH(#REF!,Paramètres!$B$1:$E$1,0))*$B61,IFERROR(VLOOKUP(BW60,_T1,2,0)*IF(VLOOKUP(BW60,_T1,3,0),$B61,1),IF(AND(BW60="23:59"*1,BX60="07:59"*1),"08:00"*$B61,IF(AND(BW60="20:00"*1,BX60="05:00"*1),"09:00"*$B61,IF(AND(BW60="21:00"*1,BX60="07:00"*1),"10:00"*$B61,IF(AND(BW60="21:00"*1,BX60="08:00"*1),"11:00"*$B61,IF((BX60*24)-(BW60*24)&gt;6,((((BX60*24)-(BW60*24))-0.25)/24),(BX60-BW60)))))))))</f>
        <v/>
      </c>
      <c r="BX61" s="511"/>
      <c r="BY61" s="439"/>
      <c r="BZ61" s="510" t="str">
        <f>IF(AND(BZ60="",CA60=""),"",IFERROR(MATCH("*"&amp;BZ60&amp;"*",Paramètres!$A$2,0)*INDEX(Paramètres!$B$2:$E$2,MATCH(#REF!,Paramètres!$B$1:$E$1,0))*$B61,IFERROR(VLOOKUP(BZ60,_T1,2,0)*IF(VLOOKUP(BZ60,_T1,3,0),$B61,1),IF(AND(BZ60="23:59"*1,CA60="07:59"*1),"08:00"*$B61,IF(AND(BZ60="20:00"*1,CA60="05:00"*1),"09:00"*$B61,IF(AND(BZ60="21:00"*1,CA60="07:00"*1),"10:00"*$B61,IF(AND(BZ60="21:00"*1,CA60="08:00"*1),"11:00"*$B61,IF((CA60*24)-(BZ60*24)&gt;6,((((CA60*24)-(BZ60*24))-0.25)/24),(CA60-BZ60)))))))))</f>
        <v/>
      </c>
      <c r="CA61" s="511"/>
      <c r="CB61" s="510" t="str">
        <f>IF(AND(CB60="",CC60=""),"",IFERROR(MATCH("*"&amp;CB60&amp;"*",Paramètres!$A$2,0)*INDEX(Paramètres!$B$2:$E$2,MATCH(#REF!,Paramètres!$B$1:$E$1,0))*$B61,IFERROR(VLOOKUP(CB60,_T1,2,0)*IF(VLOOKUP(CB60,_T1,3,0),$B61,1),IF(AND(CB60="23:59"*1,CC60="07:59"*1),"08:00"*$B61,IF(AND(CB60="20:00"*1,CC60="05:00"*1),"09:00"*$B61,IF(AND(CB60="21:00"*1,CC60="07:00"*1),"10:00"*$B61,IF(AND(CB60="21:00"*1,CC60="08:00"*1),"11:00"*$B61,IF((CC60*24)-(CB60*24)&gt;6,((((CC60*24)-(CB60*24))-0.25)/24),(CC60-CB60)))))))))</f>
        <v/>
      </c>
      <c r="CC61" s="511"/>
      <c r="CD61" s="510" t="str">
        <f>IF(AND(CD60="",CE60=""),"",IFERROR(MATCH("*"&amp;CD60&amp;"*",Paramètres!$A$2,0)*INDEX(Paramètres!$B$2:$E$2,MATCH(#REF!,Paramètres!$B$1:$E$1,0))*$B61,IFERROR(VLOOKUP(CD60,_T1,2,0)*IF(VLOOKUP(CD60,_T1,3,0),$B61,1),IF(AND(CD60="23:59"*1,CE60="07:59"*1),"08:00"*$B61,IF(AND(CD60="20:00"*1,CE60="05:00"*1),"09:00"*$B61,IF(AND(CD60="21:00"*1,CE60="07:00"*1),"10:00"*$B61,IF(AND(CD60="21:00"*1,CE60="08:00"*1),"11:00"*$B61,IF((CE60*24)-(CD60*24)&gt;6,((((CE60*24)-(CD60*24))-0.25)/24),(CE60-CD60)))))))))</f>
        <v/>
      </c>
      <c r="CE61" s="511"/>
      <c r="CF61" s="510" t="str">
        <f>IF(AND(CF60="",CG60=""),"",IFERROR(MATCH("*"&amp;CF60&amp;"*",Paramètres!$A$2,0)*INDEX(Paramètres!$B$2:$E$2,MATCH(#REF!,Paramètres!$B$1:$E$1,0))*$B61,IFERROR(VLOOKUP(CF60,_T1,2,0)*IF(VLOOKUP(CF60,_T1,3,0),$B61,1),IF(AND(CF60="23:59"*1,CG60="07:59"*1),"08:00"*$B61,IF(AND(CF60="20:00"*1,CG60="05:00"*1),"09:00"*$B61,IF(AND(CF60="21:00"*1,CG60="07:00"*1),"10:00"*$B61,IF(AND(CF60="21:00"*1,CG60="08:00"*1),"11:00"*$B61,IF((CG60*24)-(CF60*24)&gt;6,((((CG60*24)-(CF60*24))-0.25)/24),(CG60-CF60)))))))))</f>
        <v/>
      </c>
      <c r="CG61" s="511"/>
      <c r="CH61" s="510" t="str">
        <f>IF(AND(CH60="",CI60=""),"",IFERROR(MATCH("*"&amp;CH60&amp;"*",Paramètres!$A$2,0)*INDEX(Paramètres!$B$2:$E$2,MATCH(#REF!,Paramètres!$B$1:$E$1,0))*$B61,IFERROR(VLOOKUP(CH60,_T1,2,0)*IF(VLOOKUP(CH60,_T1,3,0),$B61,1),IF(AND(CH60="23:59"*1,CI60="07:59"*1),"08:00"*$B61,IF(AND(CH60="20:00"*1,CI60="05:00"*1),"09:00"*$B61,IF(AND(CH60="21:00"*1,CI60="07:00"*1),"10:00"*$B61,IF(AND(CH60="21:00"*1,CI60="08:00"*1),"11:00"*$B61,IF((CI60*24)-(CH60*24)&gt;6,((((CI60*24)-(CH60*24))-0.25)/24),(CI60-CH60)))))))))</f>
        <v/>
      </c>
      <c r="CI61" s="511"/>
      <c r="CJ61" s="510" t="str">
        <f>IF(AND(CJ60="",CK60=""),"",IFERROR(MATCH("*"&amp;CJ60&amp;"*",Paramètres!$A$2,0)*INDEX(Paramètres!$B$2:$E$2,MATCH(#REF!,Paramètres!$B$1:$E$1,0))*$B61,IFERROR(VLOOKUP(CJ60,_T1,2,0)*IF(VLOOKUP(CJ60,_T1,3,0),$B61,1),IF(AND(CJ60="23:59"*1,CK60="07:59"*1),"08:00"*$B61,IF(AND(CJ60="20:00"*1,CK60="05:00"*1),"09:00"*$B61,IF(AND(CJ60="21:00"*1,CK60="07:00"*1),"10:00"*$B61,IF(AND(CJ60="21:00"*1,CK60="08:00"*1),"11:00"*$B61,IF((CK60*24)-(CJ60*24)&gt;6,((((CK60*24)-(CJ60*24))-0.25)/24),(CK60-CJ60)))))))))</f>
        <v/>
      </c>
      <c r="CK61" s="511"/>
      <c r="CL61" s="510" t="str">
        <f>IF(AND(CL60="",CM60=""),"",IFERROR(MATCH("*"&amp;CL60&amp;"*",Paramètres!$A$2,0)*INDEX(Paramètres!$B$2:$E$2,MATCH(#REF!,Paramètres!$B$1:$E$1,0))*$B61,IFERROR(VLOOKUP(CL60,_T1,2,0)*IF(VLOOKUP(CL60,_T1,3,0),$B61,1),IF(AND(CL60="23:59"*1,CM60="07:59"*1),"08:00"*$B61,IF(AND(CL60="20:00"*1,CM60="05:00"*1),"09:00"*$B61,IF(AND(CL60="21:00"*1,CM60="07:00"*1),"10:00"*$B61,IF(AND(CL60="21:00"*1,CM60="08:00"*1),"11:00"*$B61,IF((CM60*24)-(CL60*24)&gt;6,((((CM60*24)-(CL60*24))-0.25)/24),(CM60-CL60)))))))))</f>
        <v/>
      </c>
      <c r="CM61" s="511"/>
      <c r="CN61" s="439"/>
      <c r="CO61" s="436"/>
      <c r="CP61" s="437"/>
      <c r="CQ61" s="156"/>
      <c r="CR61" s="454"/>
      <c r="CS61"/>
      <c r="CT61"/>
      <c r="CU61"/>
      <c r="CV61"/>
      <c r="CW61"/>
      <c r="CX61"/>
    </row>
    <row r="62" spans="1:102" s="288" customFormat="1" ht="30" customHeight="1">
      <c r="A62" s="317"/>
      <c r="B62" s="291"/>
      <c r="C62" s="337"/>
      <c r="D62" s="338"/>
      <c r="E62" s="282"/>
      <c r="F62" s="283"/>
      <c r="G62" s="337"/>
      <c r="H62" s="338"/>
      <c r="I62" s="282"/>
      <c r="J62" s="283"/>
      <c r="K62" s="337"/>
      <c r="L62" s="338"/>
      <c r="M62" s="352"/>
      <c r="N62" s="353"/>
      <c r="O62" s="352"/>
      <c r="P62" s="354"/>
      <c r="Q62" s="443">
        <f>SUM(C63:P63)</f>
        <v>0</v>
      </c>
      <c r="R62" s="337"/>
      <c r="S62" s="338"/>
      <c r="T62" s="282"/>
      <c r="U62" s="283"/>
      <c r="V62" s="337"/>
      <c r="W62" s="338"/>
      <c r="X62" s="282"/>
      <c r="Y62" s="283"/>
      <c r="Z62" s="337"/>
      <c r="AA62" s="338"/>
      <c r="AB62" s="352"/>
      <c r="AC62" s="353"/>
      <c r="AD62" s="352"/>
      <c r="AE62" s="354"/>
      <c r="AF62" s="443">
        <f>SUM(R63:AE63)</f>
        <v>0</v>
      </c>
      <c r="AG62" s="337"/>
      <c r="AH62" s="338"/>
      <c r="AI62" s="282"/>
      <c r="AJ62" s="283"/>
      <c r="AK62" s="337"/>
      <c r="AL62" s="338"/>
      <c r="AM62" s="282"/>
      <c r="AN62" s="283"/>
      <c r="AO62" s="337"/>
      <c r="AP62" s="338"/>
      <c r="AQ62" s="352"/>
      <c r="AR62" s="353"/>
      <c r="AS62" s="352"/>
      <c r="AT62" s="354"/>
      <c r="AU62" s="443">
        <f>SUM(AG63:AT63)</f>
        <v>0</v>
      </c>
      <c r="AV62" s="337"/>
      <c r="AW62" s="338"/>
      <c r="AX62" s="282"/>
      <c r="AY62" s="283"/>
      <c r="AZ62" s="337"/>
      <c r="BA62" s="338"/>
      <c r="BB62" s="282"/>
      <c r="BC62" s="283"/>
      <c r="BD62" s="337"/>
      <c r="BE62" s="338"/>
      <c r="BF62" s="352"/>
      <c r="BG62" s="353"/>
      <c r="BH62" s="352"/>
      <c r="BI62" s="354"/>
      <c r="BJ62" s="438">
        <f t="shared" ref="BJ62" si="51">SUM(AV63:BI63)</f>
        <v>0</v>
      </c>
      <c r="BK62" s="337"/>
      <c r="BL62" s="338"/>
      <c r="BM62" s="282"/>
      <c r="BN62" s="283"/>
      <c r="BO62" s="337"/>
      <c r="BP62" s="338"/>
      <c r="BQ62" s="282"/>
      <c r="BR62" s="283"/>
      <c r="BS62" s="337"/>
      <c r="BT62" s="338"/>
      <c r="BU62" s="352"/>
      <c r="BV62" s="353"/>
      <c r="BW62" s="352"/>
      <c r="BX62" s="354"/>
      <c r="BY62" s="438">
        <f t="shared" ref="BY62" si="52">SUM(BK63:BX63)</f>
        <v>0</v>
      </c>
      <c r="BZ62" s="337"/>
      <c r="CA62" s="338"/>
      <c r="CB62" s="282"/>
      <c r="CC62" s="283"/>
      <c r="CD62" s="337"/>
      <c r="CE62" s="338"/>
      <c r="CF62" s="282"/>
      <c r="CG62" s="283"/>
      <c r="CH62" s="337"/>
      <c r="CI62" s="338"/>
      <c r="CJ62" s="352"/>
      <c r="CK62" s="353"/>
      <c r="CL62" s="352"/>
      <c r="CM62" s="354"/>
      <c r="CN62" s="438">
        <f t="shared" ref="CN62" si="53">SUM(BZ63:CM63)</f>
        <v>0</v>
      </c>
      <c r="CO62" s="432">
        <f>SUM(Q62,AF63,AU63,BY63,CN63,BJ63)</f>
        <v>0</v>
      </c>
      <c r="CP62" s="433"/>
      <c r="CQ62" s="284"/>
      <c r="CR62" s="453">
        <f>$CO$2-CO62</f>
        <v>6.9666666666666659</v>
      </c>
      <c r="CS62" s="285"/>
      <c r="CT62" s="285"/>
      <c r="CU62" s="285"/>
      <c r="CV62" s="285"/>
      <c r="CW62" s="285"/>
      <c r="CX62" s="285"/>
    </row>
    <row r="63" spans="1:102" s="30" customFormat="1" ht="20" customHeight="1">
      <c r="A63" s="240"/>
      <c r="B63" s="296"/>
      <c r="C63" s="510" t="str">
        <f>IF(AND(C62="",D62=""),"",IFERROR(MATCH("*"&amp;C62&amp;"*",Paramètres!$A$2,0)*INDEX(Paramètres!$B$2:$E$2,MATCH(#REF!,Paramètres!$B$1:$E$1,0))*$B63,IFERROR(VLOOKUP(C62,_T1,2,0)*IF(VLOOKUP(C62,_T1,3,0),$B63,1),IF(AND(C62="23:59"*1,D62="07:59"*1),"08:00"*$B63,IF(AND(C62="20:00"*1,D62="05:00"*1),"09:00"*$B63,IF(AND(C62="21:00"*1,D62="07:00"*1),"10:00"*$B63,IF(AND(C62="21:00"*1,D62="08:00"*1),"11:00"*$B63,IF((D62*24)-(C62*24)&gt;6,((((D62*24)-(C62*24))-0.25)/24),(D62-C62)))))))))</f>
        <v/>
      </c>
      <c r="D63" s="511"/>
      <c r="E63" s="510" t="str">
        <f>IF(AND(E62="",F62=""),"",IFERROR(MATCH("*"&amp;E62&amp;"*",Paramètres!$A$2,0)*INDEX(Paramètres!$B$2:$E$2,MATCH(#REF!,Paramètres!$B$1:$E$1,0))*$B63,IFERROR(VLOOKUP(E62,_T1,2,0)*IF(VLOOKUP(E62,_T1,3,0),$B63,1),IF(AND(E62="23:59"*1,F62="07:59"*1),"08:00"*$B63,IF(AND(E62="20:00"*1,F62="05:00"*1),"09:00"*$B63,IF(AND(E62="21:00"*1,F62="07:00"*1),"10:00"*$B63,IF(AND(E62="21:00"*1,F62="08:00"*1),"11:00"*$B63,IF((F62*24)-(E62*24)&gt;6,((((F62*24)-(E62*24))-0.25)/24),(F62-E62)))))))))</f>
        <v/>
      </c>
      <c r="F63" s="511"/>
      <c r="G63" s="510" t="str">
        <f>IF(AND(G62="",H62=""),"",IFERROR(MATCH("*"&amp;G62&amp;"*",Paramètres!$A$2,0)*INDEX(Paramètres!$B$2:$E$2,MATCH(#REF!,Paramètres!$B$1:$E$1,0))*$B63,IFERROR(VLOOKUP(G62,_T1,2,0)*IF(VLOOKUP(G62,_T1,3,0),$B63,1),IF(AND(G62="23:59"*1,H62="07:59"*1),"08:00"*$B63,IF(AND(G62="20:00"*1,H62="05:00"*1),"09:00"*$B63,IF(AND(G62="21:00"*1,H62="07:00"*1),"10:00"*$B63,IF(AND(G62="21:00"*1,H62="08:00"*1),"11:00"*$B63,IF((H62*24)-(G62*24)&gt;6,((((H62*24)-(G62*24))-0.25)/24),(H62-G62)))))))))</f>
        <v/>
      </c>
      <c r="H63" s="511"/>
      <c r="I63" s="510" t="str">
        <f>IF(AND(I62="",J62=""),"",IFERROR(MATCH("*"&amp;I62&amp;"*",Paramètres!$A$2,0)*INDEX(Paramètres!$B$2:$E$2,MATCH(#REF!,Paramètres!$B$1:$E$1,0))*$B63,IFERROR(VLOOKUP(I62,_T1,2,0)*IF(VLOOKUP(I62,_T1,3,0),$B63,1),IF(AND(I62="23:59"*1,J62="07:59"*1),"08:00"*$B63,IF(AND(I62="20:00"*1,J62="05:00"*1),"09:00"*$B63,IF(AND(I62="21:00"*1,J62="07:00"*1),"10:00"*$B63,IF(AND(I62="21:00"*1,J62="08:00"*1),"11:00"*$B63,IF((J62*24)-(I62*24)&gt;6,((((J62*24)-(I62*24))-0.25)/24),(J62-I62)))))))))</f>
        <v/>
      </c>
      <c r="J63" s="511"/>
      <c r="K63" s="510" t="str">
        <f>IF(AND(K62="",L62=""),"",IFERROR(MATCH("*"&amp;K62&amp;"*",Paramètres!$A$2,0)*INDEX(Paramètres!$B$2:$E$2,MATCH(#REF!,Paramètres!$B$1:$E$1,0))*$B63,IFERROR(VLOOKUP(K62,_T1,2,0)*IF(VLOOKUP(K62,_T1,3,0),$B63,1),IF(AND(K62="23:59"*1,L62="07:59"*1),"08:00"*$B63,IF(AND(K62="20:00"*1,L62="05:00"*1),"09:00"*$B63,IF(AND(K62="21:00"*1,L62="07:00"*1),"10:00"*$B63,IF(AND(K62="21:00"*1,L62="08:00"*1),"11:00"*$B63,IF((L62*24)-(K62*24)&gt;6,((((L62*24)-(K62*24))-0.25)/24),(L62-K62)))))))))</f>
        <v/>
      </c>
      <c r="L63" s="511"/>
      <c r="M63" s="510" t="str">
        <f>IF(AND(M62="",N62=""),"",IFERROR(MATCH("*"&amp;M62&amp;"*",Paramètres!$A$2,0)*INDEX(Paramètres!$B$2:$E$2,MATCH(#REF!,Paramètres!$B$1:$E$1,0))*$B63,IFERROR(VLOOKUP(M62,_T1,2,0)*IF(VLOOKUP(M62,_T1,3,0),$B63,1),IF(AND(M62="23:59"*1,N62="07:59"*1),"08:00"*$B63,IF(AND(M62="20:00"*1,N62="05:00"*1),"09:00"*$B63,IF(AND(M62="21:00"*1,N62="07:00"*1),"10:00"*$B63,IF(AND(M62="21:00"*1,N62="08:00"*1),"11:00"*$B63,IF((N62*24)-(M62*24)&gt;6,((((N62*24)-(M62*24))-0.25)/24),(N62-M62)))))))))</f>
        <v/>
      </c>
      <c r="N63" s="511"/>
      <c r="O63" s="510" t="str">
        <f>IF(AND(O62="",P62=""),"",IFERROR(MATCH("*"&amp;O62&amp;"*",Paramètres!$A$2,0)*INDEX(Paramètres!$B$2:$E$2,MATCH(#REF!,Paramètres!$B$1:$E$1,0))*$B63,IFERROR(VLOOKUP(O62,_T1,2,0)*IF(VLOOKUP(O62,_T1,3,0),$B63,1),IF(AND(O62="23:59"*1,P62="07:59"*1),"08:00"*$B63,IF(AND(O62="20:00"*1,P62="05:00"*1),"09:00"*$B63,IF(AND(O62="21:00"*1,P62="07:00"*1),"10:00"*$B63,IF(AND(O62="21:00"*1,P62="08:00"*1),"11:00"*$B63,IF((P62*24)-(O62*24)&gt;6,((((P62*24)-(O62*24))-0.25)/24),(P62-O62)))))))))</f>
        <v/>
      </c>
      <c r="P63" s="511"/>
      <c r="Q63" s="444"/>
      <c r="R63" s="510" t="str">
        <f>IF(AND(R62="",S62=""),"",IFERROR(MATCH("*"&amp;R62&amp;"*",Paramètres!$A$2,0)*INDEX(Paramètres!$B$2:$E$2,MATCH(#REF!,Paramètres!$B$1:$E$1,0))*$B63,IFERROR(VLOOKUP(R62,_T1,2,0)*IF(VLOOKUP(R62,_T1,3,0),$B63,1),IF(AND(R62="23:59"*1,S62="07:59"*1),"08:00"*$B63,IF(AND(R62="20:00"*1,S62="05:00"*1),"09:00"*$B63,IF(AND(R62="21:00"*1,S62="07:00"*1),"10:00"*$B63,IF(AND(R62="21:00"*1,S62="08:00"*1),"11:00"*$B63,IF((S62*24)-(R62*24)&gt;6,((((S62*24)-(R62*24))-0.25)/24),(S62-R62)))))))))</f>
        <v/>
      </c>
      <c r="S63" s="511"/>
      <c r="T63" s="510" t="str">
        <f>IF(AND(T62="",U62=""),"",IFERROR(MATCH("*"&amp;T62&amp;"*",Paramètres!$A$2,0)*INDEX(Paramètres!$B$2:$E$2,MATCH(#REF!,Paramètres!$B$1:$E$1,0))*$B63,IFERROR(VLOOKUP(T62,_T1,2,0)*IF(VLOOKUP(T62,_T1,3,0),$B63,1),IF(AND(T62="23:59"*1,U62="07:59"*1),"08:00"*$B63,IF(AND(T62="20:00"*1,U62="05:00"*1),"09:00"*$B63,IF(AND(T62="21:00"*1,U62="07:00"*1),"10:00"*$B63,IF(AND(T62="21:00"*1,U62="08:00"*1),"11:00"*$B63,IF((U62*24)-(T62*24)&gt;6,((((U62*24)-(T62*24))-0.25)/24),(U62-T62)))))))))</f>
        <v/>
      </c>
      <c r="U63" s="511"/>
      <c r="V63" s="510" t="str">
        <f>IF(AND(V62="",W62=""),"",IFERROR(MATCH("*"&amp;V62&amp;"*",Paramètres!$A$2,0)*INDEX(Paramètres!$B$2:$E$2,MATCH(#REF!,Paramètres!$B$1:$E$1,0))*$B63,IFERROR(VLOOKUP(V62,_T1,2,0)*IF(VLOOKUP(V62,_T1,3,0),$B63,1),IF(AND(V62="23:59"*1,W62="07:59"*1),"08:00"*$B63,IF(AND(V62="20:00"*1,W62="05:00"*1),"09:00"*$B63,IF(AND(V62="21:00"*1,W62="07:00"*1),"10:00"*$B63,IF(AND(V62="21:00"*1,W62="08:00"*1),"11:00"*$B63,IF((W62*24)-(V62*24)&gt;6,((((W62*24)-(V62*24))-0.25)/24),(W62-V62)))))))))</f>
        <v/>
      </c>
      <c r="W63" s="511"/>
      <c r="X63" s="510" t="str">
        <f>IF(AND(X62="",Y62=""),"",IFERROR(MATCH("*"&amp;X62&amp;"*",Paramètres!$A$2,0)*INDEX(Paramètres!$B$2:$E$2,MATCH(#REF!,Paramètres!$B$1:$E$1,0))*$B63,IFERROR(VLOOKUP(X62,_T1,2,0)*IF(VLOOKUP(X62,_T1,3,0),$B63,1),IF(AND(X62="23:59"*1,Y62="07:59"*1),"08:00"*$B63,IF(AND(X62="20:00"*1,Y62="05:00"*1),"09:00"*$B63,IF(AND(X62="21:00"*1,Y62="07:00"*1),"10:00"*$B63,IF(AND(X62="21:00"*1,Y62="08:00"*1),"11:00"*$B63,IF((Y62*24)-(X62*24)&gt;6,((((Y62*24)-(X62*24))-0.25)/24),(Y62-X62)))))))))</f>
        <v/>
      </c>
      <c r="Y63" s="511"/>
      <c r="Z63" s="510" t="str">
        <f>IF(AND(Z62="",AA62=""),"",IFERROR(MATCH("*"&amp;Z62&amp;"*",Paramètres!$A$2,0)*INDEX(Paramètres!$B$2:$E$2,MATCH(#REF!,Paramètres!$B$1:$E$1,0))*$B63,IFERROR(VLOOKUP(Z62,_T1,2,0)*IF(VLOOKUP(Z62,_T1,3,0),$B63,1),IF(AND(Z62="23:59"*1,AA62="07:59"*1),"08:00"*$B63,IF(AND(Z62="20:00"*1,AA62="05:00"*1),"09:00"*$B63,IF(AND(Z62="21:00"*1,AA62="07:00"*1),"10:00"*$B63,IF(AND(Z62="21:00"*1,AA62="08:00"*1),"11:00"*$B63,IF((AA62*24)-(Z62*24)&gt;6,((((AA62*24)-(Z62*24))-0.25)/24),(AA62-Z62)))))))))</f>
        <v/>
      </c>
      <c r="AA63" s="511"/>
      <c r="AB63" s="510" t="str">
        <f>IF(AND(AB62="",AC62=""),"",IFERROR(MATCH("*"&amp;AB62&amp;"*",Paramètres!$A$2,0)*INDEX(Paramètres!$B$2:$E$2,MATCH(#REF!,Paramètres!$B$1:$E$1,0))*$B63,IFERROR(VLOOKUP(AB62,_T1,2,0)*IF(VLOOKUP(AB62,_T1,3,0),$B63,1),IF(AND(AB62="23:59"*1,AC62="07:59"*1),"08:00"*$B63,IF(AND(AB62="20:00"*1,AC62="05:00"*1),"09:00"*$B63,IF(AND(AB62="21:00"*1,AC62="07:00"*1),"10:00"*$B63,IF(AND(AB62="21:00"*1,AC62="08:00"*1),"11:00"*$B63,IF((AC62*24)-(AB62*24)&gt;6,((((AC62*24)-(AB62*24))-0.25)/24),(AC62-AB62)))))))))</f>
        <v/>
      </c>
      <c r="AC63" s="511"/>
      <c r="AD63" s="510" t="str">
        <f>IF(AND(AD62="",AE62=""),"",IFERROR(MATCH("*"&amp;AD62&amp;"*",Paramètres!$A$2,0)*INDEX(Paramètres!$B$2:$E$2,MATCH(#REF!,Paramètres!$B$1:$E$1,0))*$B63,IFERROR(VLOOKUP(AD62,_T1,2,0)*IF(VLOOKUP(AD62,_T1,3,0),$B63,1),IF(AND(AD62="23:59"*1,AE62="07:59"*1),"08:00"*$B63,IF(AND(AD62="20:00"*1,AE62="05:00"*1),"09:00"*$B63,IF(AND(AD62="21:00"*1,AE62="07:00"*1),"10:00"*$B63,IF(AND(AD62="21:00"*1,AE62="08:00"*1),"11:00"*$B63,IF((AE62*24)-(AD62*24)&gt;6,((((AE62*24)-(AD62*24))-0.25)/24),(AE62-AD62)))))))))</f>
        <v/>
      </c>
      <c r="AE63" s="511"/>
      <c r="AF63" s="444"/>
      <c r="AG63" s="510" t="str">
        <f>IF(AND(AG62="",AH62=""),"",IFERROR(MATCH("*"&amp;AG62&amp;"*",Paramètres!$A$2,0)*INDEX(Paramètres!$B$2:$E$2,MATCH(#REF!,Paramètres!$B$1:$E$1,0))*$B63,IFERROR(VLOOKUP(AG62,_T1,2,0)*IF(VLOOKUP(AG62,_T1,3,0),$B63,1),IF(AND(AG62="23:59"*1,AH62="07:59"*1),"08:00"*$B63,IF(AND(AG62="20:00"*1,AH62="05:00"*1),"09:00"*$B63,IF(AND(AG62="21:00"*1,AH62="07:00"*1),"10:00"*$B63,IF(AND(AG62="21:00"*1,AH62="08:00"*1),"11:00"*$B63,IF((AH62*24)-(AG62*24)&gt;6,((((AH62*24)-(AG62*24))-0.25)/24),(AH62-AG62)))))))))</f>
        <v/>
      </c>
      <c r="AH63" s="511"/>
      <c r="AI63" s="510" t="str">
        <f>IF(AND(AI62="",AJ62=""),"",IFERROR(MATCH("*"&amp;AI62&amp;"*",Paramètres!$A$2,0)*INDEX(Paramètres!$B$2:$E$2,MATCH(#REF!,Paramètres!$B$1:$E$1,0))*$B63,IFERROR(VLOOKUP(AI62,_T1,2,0)*IF(VLOOKUP(AI62,_T1,3,0),$B63,1),IF(AND(AI62="23:59"*1,AJ62="07:59"*1),"08:00"*$B63,IF(AND(AI62="20:00"*1,AJ62="05:00"*1),"09:00"*$B63,IF(AND(AI62="21:00"*1,AJ62="07:00"*1),"10:00"*$B63,IF(AND(AI62="21:00"*1,AJ62="08:00"*1),"11:00"*$B63,IF((AJ62*24)-(AI62*24)&gt;6,((((AJ62*24)-(AI62*24))-0.25)/24),(AJ62-AI62)))))))))</f>
        <v/>
      </c>
      <c r="AJ63" s="511"/>
      <c r="AK63" s="510" t="str">
        <f>IF(AND(AK62="",AL62=""),"",IFERROR(MATCH("*"&amp;AK62&amp;"*",Paramètres!$A$2,0)*INDEX(Paramètres!$B$2:$E$2,MATCH(#REF!,Paramètres!$B$1:$E$1,0))*$B63,IFERROR(VLOOKUP(AK62,_T1,2,0)*IF(VLOOKUP(AK62,_T1,3,0),$B63,1),IF(AND(AK62="23:59"*1,AL62="07:59"*1),"08:00"*$B63,IF(AND(AK62="20:00"*1,AL62="05:00"*1),"09:00"*$B63,IF(AND(AK62="21:00"*1,AL62="07:00"*1),"10:00"*$B63,IF(AND(AK62="21:00"*1,AL62="08:00"*1),"11:00"*$B63,IF((AL62*24)-(AK62*24)&gt;6,((((AL62*24)-(AK62*24))-0.25)/24),(AL62-AK62)))))))))</f>
        <v/>
      </c>
      <c r="AL63" s="511"/>
      <c r="AM63" s="510" t="str">
        <f>IF(AND(AM62="",AN62=""),"",IFERROR(MATCH("*"&amp;AM62&amp;"*",Paramètres!$A$2,0)*INDEX(Paramètres!$B$2:$E$2,MATCH(#REF!,Paramètres!$B$1:$E$1,0))*$B63,IFERROR(VLOOKUP(AM62,_T1,2,0)*IF(VLOOKUP(AM62,_T1,3,0),$B63,1),IF(AND(AM62="23:59"*1,AN62="07:59"*1),"08:00"*$B63,IF(AND(AM62="20:00"*1,AN62="05:00"*1),"09:00"*$B63,IF(AND(AM62="21:00"*1,AN62="07:00"*1),"10:00"*$B63,IF(AND(AM62="21:00"*1,AN62="08:00"*1),"11:00"*$B63,IF((AN62*24)-(AM62*24)&gt;6,((((AN62*24)-(AM62*24))-0.25)/24),(AN62-AM62)))))))))</f>
        <v/>
      </c>
      <c r="AN63" s="511"/>
      <c r="AO63" s="510" t="str">
        <f>IF(AND(AO62="",AP62=""),"",IFERROR(MATCH("*"&amp;AO62&amp;"*",Paramètres!$A$2,0)*INDEX(Paramètres!$B$2:$E$2,MATCH(#REF!,Paramètres!$B$1:$E$1,0))*$B63,IFERROR(VLOOKUP(AO62,_T1,2,0)*IF(VLOOKUP(AO62,_T1,3,0),$B63,1),IF(AND(AO62="23:59"*1,AP62="07:59"*1),"08:00"*$B63,IF(AND(AO62="20:00"*1,AP62="05:00"*1),"09:00"*$B63,IF(AND(AO62="21:00"*1,AP62="07:00"*1),"10:00"*$B63,IF(AND(AO62="21:00"*1,AP62="08:00"*1),"11:00"*$B63,IF((AP62*24)-(AO62*24)&gt;6,((((AP62*24)-(AO62*24))-0.25)/24),(AP62-AO62)))))))))</f>
        <v/>
      </c>
      <c r="AP63" s="511"/>
      <c r="AQ63" s="510" t="str">
        <f>IF(AND(AQ62="",AR62=""),"",IFERROR(MATCH("*"&amp;AQ62&amp;"*",Paramètres!$A$2,0)*INDEX(Paramètres!$B$2:$E$2,MATCH(#REF!,Paramètres!$B$1:$E$1,0))*$B63,IFERROR(VLOOKUP(AQ62,_T1,2,0)*IF(VLOOKUP(AQ62,_T1,3,0),$B63,1),IF(AND(AQ62="23:59"*1,AR62="07:59"*1),"08:00"*$B63,IF(AND(AQ62="20:00"*1,AR62="05:00"*1),"09:00"*$B63,IF(AND(AQ62="21:00"*1,AR62="07:00"*1),"10:00"*$B63,IF(AND(AQ62="21:00"*1,AR62="08:00"*1),"11:00"*$B63,IF((AR62*24)-(AQ62*24)&gt;6,((((AR62*24)-(AQ62*24))-0.25)/24),(AR62-AQ62)))))))))</f>
        <v/>
      </c>
      <c r="AR63" s="511"/>
      <c r="AS63" s="510" t="str">
        <f>IF(AND(AS62="",AT62=""),"",IFERROR(MATCH("*"&amp;AS62&amp;"*",Paramètres!$A$2,0)*INDEX(Paramètres!$B$2:$E$2,MATCH(#REF!,Paramètres!$B$1:$E$1,0))*$B63,IFERROR(VLOOKUP(AS62,_T1,2,0)*IF(VLOOKUP(AS62,_T1,3,0),$B63,1),IF(AND(AS62="23:59"*1,AT62="07:59"*1),"08:00"*$B63,IF(AND(AS62="20:00"*1,AT62="05:00"*1),"09:00"*$B63,IF(AND(AS62="21:00"*1,AT62="07:00"*1),"10:00"*$B63,IF(AND(AS62="21:00"*1,AT62="08:00"*1),"11:00"*$B63,IF((AT62*24)-(AS62*24)&gt;6,((((AT62*24)-(AS62*24))-0.25)/24),(AT62-AS62)))))))))</f>
        <v/>
      </c>
      <c r="AT63" s="511"/>
      <c r="AU63" s="444"/>
      <c r="AV63" s="510" t="str">
        <f>IF(AND(AV62="",AW62=""),"",IFERROR(MATCH("*"&amp;AV62&amp;"*",Paramètres!$A$2,0)*INDEX(Paramètres!$B$2:$E$2,MATCH(#REF!,Paramètres!$B$1:$E$1,0))*$B63,IFERROR(VLOOKUP(AV62,_T1,2,0)*IF(VLOOKUP(AV62,_T1,3,0),$B63,1),IF(AND(AV62="23:59"*1,AW62="07:59"*1),"08:00"*$B63,IF(AND(AV62="20:00"*1,AW62="05:00"*1),"09:00"*$B63,IF(AND(AV62="21:00"*1,AW62="07:00"*1),"10:00"*$B63,IF(AND(AV62="21:00"*1,AW62="08:00"*1),"11:00"*$B63,IF((AW62*24)-(AV62*24)&gt;6,((((AW62*24)-(AV62*24))-0.25)/24),(AW62-AV62)))))))))</f>
        <v/>
      </c>
      <c r="AW63" s="511"/>
      <c r="AX63" s="510" t="str">
        <f>IF(AND(AX62="",AY62=""),"",IFERROR(MATCH("*"&amp;AX62&amp;"*",Paramètres!$A$2,0)*INDEX(Paramètres!$B$2:$E$2,MATCH(#REF!,Paramètres!$B$1:$E$1,0))*$B63,IFERROR(VLOOKUP(AX62,_T1,2,0)*IF(VLOOKUP(AX62,_T1,3,0),$B63,1),IF(AND(AX62="23:59"*1,AY62="07:59"*1),"08:00"*$B63,IF(AND(AX62="20:00"*1,AY62="05:00"*1),"09:00"*$B63,IF(AND(AX62="21:00"*1,AY62="07:00"*1),"10:00"*$B63,IF(AND(AX62="21:00"*1,AY62="08:00"*1),"11:00"*$B63,IF((AY62*24)-(AX62*24)&gt;6,((((AY62*24)-(AX62*24))-0.25)/24),(AY62-AX62)))))))))</f>
        <v/>
      </c>
      <c r="AY63" s="511"/>
      <c r="AZ63" s="510" t="str">
        <f>IF(AND(AZ62="",BA62=""),"",IFERROR(MATCH("*"&amp;AZ62&amp;"*",Paramètres!$A$2,0)*INDEX(Paramètres!$B$2:$E$2,MATCH(#REF!,Paramètres!$B$1:$E$1,0))*$B63,IFERROR(VLOOKUP(AZ62,_T1,2,0)*IF(VLOOKUP(AZ62,_T1,3,0),$B63,1),IF(AND(AZ62="23:59"*1,BA62="07:59"*1),"08:00"*$B63,IF(AND(AZ62="20:00"*1,BA62="05:00"*1),"09:00"*$B63,IF(AND(AZ62="21:00"*1,BA62="07:00"*1),"10:00"*$B63,IF(AND(AZ62="21:00"*1,BA62="08:00"*1),"11:00"*$B63,IF((BA62*24)-(AZ62*24)&gt;6,((((BA62*24)-(AZ62*24))-0.25)/24),(BA62-AZ62)))))))))</f>
        <v/>
      </c>
      <c r="BA63" s="511"/>
      <c r="BB63" s="510" t="str">
        <f>IF(AND(BB62="",BC62=""),"",IFERROR(MATCH("*"&amp;BB62&amp;"*",Paramètres!$A$2,0)*INDEX(Paramètres!$B$2:$E$2,MATCH(#REF!,Paramètres!$B$1:$E$1,0))*$B63,IFERROR(VLOOKUP(BB62,_T1,2,0)*IF(VLOOKUP(BB62,_T1,3,0),$B63,1),IF(AND(BB62="23:59"*1,BC62="07:59"*1),"08:00"*$B63,IF(AND(BB62="20:00"*1,BC62="05:00"*1),"09:00"*$B63,IF(AND(BB62="21:00"*1,BC62="07:00"*1),"10:00"*$B63,IF(AND(BB62="21:00"*1,BC62="08:00"*1),"11:00"*$B63,IF((BC62*24)-(BB62*24)&gt;6,((((BC62*24)-(BB62*24))-0.25)/24),(BC62-BB62)))))))))</f>
        <v/>
      </c>
      <c r="BC63" s="511"/>
      <c r="BD63" s="510" t="str">
        <f>IF(AND(BD62="",BE62=""),"",IFERROR(MATCH("*"&amp;BD62&amp;"*",Paramètres!$A$2,0)*INDEX(Paramètres!$B$2:$E$2,MATCH(#REF!,Paramètres!$B$1:$E$1,0))*$B63,IFERROR(VLOOKUP(BD62,_T1,2,0)*IF(VLOOKUP(BD62,_T1,3,0),$B63,1),IF(AND(BD62="23:59"*1,BE62="07:59"*1),"08:00"*$B63,IF(AND(BD62="20:00"*1,BE62="05:00"*1),"09:00"*$B63,IF(AND(BD62="21:00"*1,BE62="07:00"*1),"10:00"*$B63,IF(AND(BD62="21:00"*1,BE62="08:00"*1),"11:00"*$B63,IF((BE62*24)-(BD62*24)&gt;6,((((BE62*24)-(BD62*24))-0.25)/24),(BE62-BD62)))))))))</f>
        <v/>
      </c>
      <c r="BE63" s="511"/>
      <c r="BF63" s="510" t="str">
        <f>IF(AND(BF62="",BG62=""),"",IFERROR(MATCH("*"&amp;BF62&amp;"*",Paramètres!$A$2,0)*INDEX(Paramètres!$B$2:$E$2,MATCH(#REF!,Paramètres!$B$1:$E$1,0))*$B63,IFERROR(VLOOKUP(BF62,_T1,2,0)*IF(VLOOKUP(BF62,_T1,3,0),$B63,1),IF(AND(BF62="23:59"*1,BG62="07:59"*1),"08:00"*$B63,IF(AND(BF62="20:00"*1,BG62="05:00"*1),"09:00"*$B63,IF(AND(BF62="21:00"*1,BG62="07:00"*1),"10:00"*$B63,IF(AND(BF62="21:00"*1,BG62="08:00"*1),"11:00"*$B63,IF((BG62*24)-(BF62*24)&gt;6,((((BG62*24)-(BF62*24))-0.25)/24),(BG62-BF62)))))))))</f>
        <v/>
      </c>
      <c r="BG63" s="511"/>
      <c r="BH63" s="510" t="str">
        <f>IF(AND(BH62="",BI62=""),"",IFERROR(MATCH("*"&amp;BH62&amp;"*",Paramètres!$A$2,0)*INDEX(Paramètres!$B$2:$E$2,MATCH(#REF!,Paramètres!$B$1:$E$1,0))*$B63,IFERROR(VLOOKUP(BH62,_T1,2,0)*IF(VLOOKUP(BH62,_T1,3,0),$B63,1),IF(AND(BH62="23:59"*1,BI62="07:59"*1),"08:00"*$B63,IF(AND(BH62="20:00"*1,BI62="05:00"*1),"09:00"*$B63,IF(AND(BH62="21:00"*1,BI62="07:00"*1),"10:00"*$B63,IF(AND(BH62="21:00"*1,BI62="08:00"*1),"11:00"*$B63,IF((BI62*24)-(BH62*24)&gt;6,((((BI62*24)-(BH62*24))-0.25)/24),(BI62-BH62)))))))))</f>
        <v/>
      </c>
      <c r="BI63" s="511"/>
      <c r="BJ63" s="439"/>
      <c r="BK63" s="510" t="str">
        <f>IF(AND(BK62="",BL62=""),"",IFERROR(MATCH("*"&amp;BK62&amp;"*",Paramètres!$A$2,0)*INDEX(Paramètres!$B$2:$E$2,MATCH(#REF!,Paramètres!$B$1:$E$1,0))*$B63,IFERROR(VLOOKUP(BK62,_T1,2,0)*IF(VLOOKUP(BK62,_T1,3,0),$B63,1),IF(AND(BK62="23:59"*1,BL62="07:59"*1),"08:00"*$B63,IF(AND(BK62="20:00"*1,BL62="05:00"*1),"09:00"*$B63,IF(AND(BK62="21:00"*1,BL62="07:00"*1),"10:00"*$B63,IF(AND(BK62="21:00"*1,BL62="08:00"*1),"11:00"*$B63,IF((BL62*24)-(BK62*24)&gt;6,((((BL62*24)-(BK62*24))-0.25)/24),(BL62-BK62)))))))))</f>
        <v/>
      </c>
      <c r="BL63" s="511"/>
      <c r="BM63" s="510" t="str">
        <f>IF(AND(BM62="",BN62=""),"",IFERROR(MATCH("*"&amp;BM62&amp;"*",Paramètres!$A$2,0)*INDEX(Paramètres!$B$2:$E$2,MATCH(#REF!,Paramètres!$B$1:$E$1,0))*$B63,IFERROR(VLOOKUP(BM62,_T1,2,0)*IF(VLOOKUP(BM62,_T1,3,0),$B63,1),IF(AND(BM62="23:59"*1,BN62="07:59"*1),"08:00"*$B63,IF(AND(BM62="20:00"*1,BN62="05:00"*1),"09:00"*$B63,IF(AND(BM62="21:00"*1,BN62="07:00"*1),"10:00"*$B63,IF(AND(BM62="21:00"*1,BN62="08:00"*1),"11:00"*$B63,IF((BN62*24)-(BM62*24)&gt;6,((((BN62*24)-(BM62*24))-0.25)/24),(BN62-BM62)))))))))</f>
        <v/>
      </c>
      <c r="BN63" s="511"/>
      <c r="BO63" s="510" t="str">
        <f>IF(AND(BO62="",BP62=""),"",IFERROR(MATCH("*"&amp;BO62&amp;"*",Paramètres!$A$2,0)*INDEX(Paramètres!$B$2:$E$2,MATCH(#REF!,Paramètres!$B$1:$E$1,0))*$B63,IFERROR(VLOOKUP(BO62,_T1,2,0)*IF(VLOOKUP(BO62,_T1,3,0),$B63,1),IF(AND(BO62="23:59"*1,BP62="07:59"*1),"08:00"*$B63,IF(AND(BO62="20:00"*1,BP62="05:00"*1),"09:00"*$B63,IF(AND(BO62="21:00"*1,BP62="07:00"*1),"10:00"*$B63,IF(AND(BO62="21:00"*1,BP62="08:00"*1),"11:00"*$B63,IF((BP62*24)-(BO62*24)&gt;6,((((BP62*24)-(BO62*24))-0.25)/24),(BP62-BO62)))))))))</f>
        <v/>
      </c>
      <c r="BP63" s="511"/>
      <c r="BQ63" s="510" t="str">
        <f>IF(AND(BQ62="",BR62=""),"",IFERROR(MATCH("*"&amp;BQ62&amp;"*",Paramètres!$A$2,0)*INDEX(Paramètres!$B$2:$E$2,MATCH(#REF!,Paramètres!$B$1:$E$1,0))*$B63,IFERROR(VLOOKUP(BQ62,_T1,2,0)*IF(VLOOKUP(BQ62,_T1,3,0),$B63,1),IF(AND(BQ62="23:59"*1,BR62="07:59"*1),"08:00"*$B63,IF(AND(BQ62="20:00"*1,BR62="05:00"*1),"09:00"*$B63,IF(AND(BQ62="21:00"*1,BR62="07:00"*1),"10:00"*$B63,IF(AND(BQ62="21:00"*1,BR62="08:00"*1),"11:00"*$B63,IF((BR62*24)-(BQ62*24)&gt;6,((((BR62*24)-(BQ62*24))-0.25)/24),(BR62-BQ62)))))))))</f>
        <v/>
      </c>
      <c r="BR63" s="511"/>
      <c r="BS63" s="510" t="str">
        <f>IF(AND(BS62="",BT62=""),"",IFERROR(MATCH("*"&amp;BS62&amp;"*",Paramètres!$A$2,0)*INDEX(Paramètres!$B$2:$E$2,MATCH(#REF!,Paramètres!$B$1:$E$1,0))*$B63,IFERROR(VLOOKUP(BS62,_T1,2,0)*IF(VLOOKUP(BS62,_T1,3,0),$B63,1),IF(AND(BS62="23:59"*1,BT62="07:59"*1),"08:00"*$B63,IF(AND(BS62="20:00"*1,BT62="05:00"*1),"09:00"*$B63,IF(AND(BS62="21:00"*1,BT62="07:00"*1),"10:00"*$B63,IF(AND(BS62="21:00"*1,BT62="08:00"*1),"11:00"*$B63,IF((BT62*24)-(BS62*24)&gt;6,((((BT62*24)-(BS62*24))-0.25)/24),(BT62-BS62)))))))))</f>
        <v/>
      </c>
      <c r="BT63" s="511"/>
      <c r="BU63" s="510" t="str">
        <f>IF(AND(BU62="",BV62=""),"",IFERROR(MATCH("*"&amp;BU62&amp;"*",Paramètres!$A$2,0)*INDEX(Paramètres!$B$2:$E$2,MATCH(#REF!,Paramètres!$B$1:$E$1,0))*$B63,IFERROR(VLOOKUP(BU62,_T1,2,0)*IF(VLOOKUP(BU62,_T1,3,0),$B63,1),IF(AND(BU62="23:59"*1,BV62="07:59"*1),"08:00"*$B63,IF(AND(BU62="20:00"*1,BV62="05:00"*1),"09:00"*$B63,IF(AND(BU62="21:00"*1,BV62="07:00"*1),"10:00"*$B63,IF(AND(BU62="21:00"*1,BV62="08:00"*1),"11:00"*$B63,IF((BV62*24)-(BU62*24)&gt;6,((((BV62*24)-(BU62*24))-0.25)/24),(BV62-BU62)))))))))</f>
        <v/>
      </c>
      <c r="BV63" s="511"/>
      <c r="BW63" s="510" t="str">
        <f>IF(AND(BW62="",BX62=""),"",IFERROR(MATCH("*"&amp;BW62&amp;"*",Paramètres!$A$2,0)*INDEX(Paramètres!$B$2:$E$2,MATCH(#REF!,Paramètres!$B$1:$E$1,0))*$B63,IFERROR(VLOOKUP(BW62,_T1,2,0)*IF(VLOOKUP(BW62,_T1,3,0),$B63,1),IF(AND(BW62="23:59"*1,BX62="07:59"*1),"08:00"*$B63,IF(AND(BW62="20:00"*1,BX62="05:00"*1),"09:00"*$B63,IF(AND(BW62="21:00"*1,BX62="07:00"*1),"10:00"*$B63,IF(AND(BW62="21:00"*1,BX62="08:00"*1),"11:00"*$B63,IF((BX62*24)-(BW62*24)&gt;6,((((BX62*24)-(BW62*24))-0.25)/24),(BX62-BW62)))))))))</f>
        <v/>
      </c>
      <c r="BX63" s="511"/>
      <c r="BY63" s="439"/>
      <c r="BZ63" s="510" t="str">
        <f>IF(AND(BZ62="",CA62=""),"",IFERROR(MATCH("*"&amp;BZ62&amp;"*",Paramètres!$A$2,0)*INDEX(Paramètres!$B$2:$E$2,MATCH(#REF!,Paramètres!$B$1:$E$1,0))*$B63,IFERROR(VLOOKUP(BZ62,_T1,2,0)*IF(VLOOKUP(BZ62,_T1,3,0),$B63,1),IF(AND(BZ62="23:59"*1,CA62="07:59"*1),"08:00"*$B63,IF(AND(BZ62="20:00"*1,CA62="05:00"*1),"09:00"*$B63,IF(AND(BZ62="21:00"*1,CA62="07:00"*1),"10:00"*$B63,IF(AND(BZ62="21:00"*1,CA62="08:00"*1),"11:00"*$B63,IF((CA62*24)-(BZ62*24)&gt;6,((((CA62*24)-(BZ62*24))-0.25)/24),(CA62-BZ62)))))))))</f>
        <v/>
      </c>
      <c r="CA63" s="511"/>
      <c r="CB63" s="510" t="str">
        <f>IF(AND(CB62="",CC62=""),"",IFERROR(MATCH("*"&amp;CB62&amp;"*",Paramètres!$A$2,0)*INDEX(Paramètres!$B$2:$E$2,MATCH(#REF!,Paramètres!$B$1:$E$1,0))*$B63,IFERROR(VLOOKUP(CB62,_T1,2,0)*IF(VLOOKUP(CB62,_T1,3,0),$B63,1),IF(AND(CB62="23:59"*1,CC62="07:59"*1),"08:00"*$B63,IF(AND(CB62="20:00"*1,CC62="05:00"*1),"09:00"*$B63,IF(AND(CB62="21:00"*1,CC62="07:00"*1),"10:00"*$B63,IF(AND(CB62="21:00"*1,CC62="08:00"*1),"11:00"*$B63,IF((CC62*24)-(CB62*24)&gt;6,((((CC62*24)-(CB62*24))-0.25)/24),(CC62-CB62)))))))))</f>
        <v/>
      </c>
      <c r="CC63" s="511"/>
      <c r="CD63" s="510" t="str">
        <f>IF(AND(CD62="",CE62=""),"",IFERROR(MATCH("*"&amp;CD62&amp;"*",Paramètres!$A$2,0)*INDEX(Paramètres!$B$2:$E$2,MATCH(#REF!,Paramètres!$B$1:$E$1,0))*$B63,IFERROR(VLOOKUP(CD62,_T1,2,0)*IF(VLOOKUP(CD62,_T1,3,0),$B63,1),IF(AND(CD62="23:59"*1,CE62="07:59"*1),"08:00"*$B63,IF(AND(CD62="20:00"*1,CE62="05:00"*1),"09:00"*$B63,IF(AND(CD62="21:00"*1,CE62="07:00"*1),"10:00"*$B63,IF(AND(CD62="21:00"*1,CE62="08:00"*1),"11:00"*$B63,IF((CE62*24)-(CD62*24)&gt;6,((((CE62*24)-(CD62*24))-0.25)/24),(CE62-CD62)))))))))</f>
        <v/>
      </c>
      <c r="CE63" s="511"/>
      <c r="CF63" s="510" t="str">
        <f>IF(AND(CF62="",CG62=""),"",IFERROR(MATCH("*"&amp;CF62&amp;"*",Paramètres!$A$2,0)*INDEX(Paramètres!$B$2:$E$2,MATCH(#REF!,Paramètres!$B$1:$E$1,0))*$B63,IFERROR(VLOOKUP(CF62,_T1,2,0)*IF(VLOOKUP(CF62,_T1,3,0),$B63,1),IF(AND(CF62="23:59"*1,CG62="07:59"*1),"08:00"*$B63,IF(AND(CF62="20:00"*1,CG62="05:00"*1),"09:00"*$B63,IF(AND(CF62="21:00"*1,CG62="07:00"*1),"10:00"*$B63,IF(AND(CF62="21:00"*1,CG62="08:00"*1),"11:00"*$B63,IF((CG62*24)-(CF62*24)&gt;6,((((CG62*24)-(CF62*24))-0.25)/24),(CG62-CF62)))))))))</f>
        <v/>
      </c>
      <c r="CG63" s="511"/>
      <c r="CH63" s="510" t="str">
        <f>IF(AND(CH62="",CI62=""),"",IFERROR(MATCH("*"&amp;CH62&amp;"*",Paramètres!$A$2,0)*INDEX(Paramètres!$B$2:$E$2,MATCH(#REF!,Paramètres!$B$1:$E$1,0))*$B63,IFERROR(VLOOKUP(CH62,_T1,2,0)*IF(VLOOKUP(CH62,_T1,3,0),$B63,1),IF(AND(CH62="23:59"*1,CI62="07:59"*1),"08:00"*$B63,IF(AND(CH62="20:00"*1,CI62="05:00"*1),"09:00"*$B63,IF(AND(CH62="21:00"*1,CI62="07:00"*1),"10:00"*$B63,IF(AND(CH62="21:00"*1,CI62="08:00"*1),"11:00"*$B63,IF((CI62*24)-(CH62*24)&gt;6,((((CI62*24)-(CH62*24))-0.25)/24),(CI62-CH62)))))))))</f>
        <v/>
      </c>
      <c r="CI63" s="511"/>
      <c r="CJ63" s="510" t="str">
        <f>IF(AND(CJ62="",CK62=""),"",IFERROR(MATCH("*"&amp;CJ62&amp;"*",Paramètres!$A$2,0)*INDEX(Paramètres!$B$2:$E$2,MATCH(#REF!,Paramètres!$B$1:$E$1,0))*$B63,IFERROR(VLOOKUP(CJ62,_T1,2,0)*IF(VLOOKUP(CJ62,_T1,3,0),$B63,1),IF(AND(CJ62="23:59"*1,CK62="07:59"*1),"08:00"*$B63,IF(AND(CJ62="20:00"*1,CK62="05:00"*1),"09:00"*$B63,IF(AND(CJ62="21:00"*1,CK62="07:00"*1),"10:00"*$B63,IF(AND(CJ62="21:00"*1,CK62="08:00"*1),"11:00"*$B63,IF((CK62*24)-(CJ62*24)&gt;6,((((CK62*24)-(CJ62*24))-0.25)/24),(CK62-CJ62)))))))))</f>
        <v/>
      </c>
      <c r="CK63" s="511"/>
      <c r="CL63" s="510" t="str">
        <f>IF(AND(CL62="",CM62=""),"",IFERROR(MATCH("*"&amp;CL62&amp;"*",Paramètres!$A$2,0)*INDEX(Paramètres!$B$2:$E$2,MATCH(#REF!,Paramètres!$B$1:$E$1,0))*$B63,IFERROR(VLOOKUP(CL62,_T1,2,0)*IF(VLOOKUP(CL62,_T1,3,0),$B63,1),IF(AND(CL62="23:59"*1,CM62="07:59"*1),"08:00"*$B63,IF(AND(CL62="20:00"*1,CM62="05:00"*1),"09:00"*$B63,IF(AND(CL62="21:00"*1,CM62="07:00"*1),"10:00"*$B63,IF(AND(CL62="21:00"*1,CM62="08:00"*1),"11:00"*$B63,IF((CM62*24)-(CL62*24)&gt;6,((((CM62*24)-(CL62*24))-0.25)/24),(CM62-CL62)))))))))</f>
        <v/>
      </c>
      <c r="CM63" s="511"/>
      <c r="CN63" s="439"/>
      <c r="CO63" s="436"/>
      <c r="CP63" s="437"/>
      <c r="CQ63" s="156"/>
      <c r="CR63" s="454"/>
      <c r="CS63"/>
      <c r="CT63"/>
      <c r="CU63"/>
      <c r="CV63"/>
      <c r="CW63"/>
      <c r="CX63"/>
    </row>
    <row r="64" spans="1:102" s="288" customFormat="1" ht="30" customHeight="1">
      <c r="A64" s="317"/>
      <c r="B64" s="291"/>
      <c r="C64" s="282"/>
      <c r="D64" s="283"/>
      <c r="E64" s="337"/>
      <c r="F64" s="338"/>
      <c r="G64" s="282"/>
      <c r="H64" s="283"/>
      <c r="I64" s="337"/>
      <c r="J64" s="338"/>
      <c r="K64" s="282"/>
      <c r="L64" s="283"/>
      <c r="M64" s="352"/>
      <c r="N64" s="353"/>
      <c r="O64" s="352"/>
      <c r="P64" s="354"/>
      <c r="Q64" s="443">
        <f>SUM(C65:P65)</f>
        <v>0</v>
      </c>
      <c r="R64" s="282"/>
      <c r="S64" s="283"/>
      <c r="T64" s="337"/>
      <c r="U64" s="338"/>
      <c r="V64" s="282"/>
      <c r="W64" s="283"/>
      <c r="X64" s="337"/>
      <c r="Y64" s="338"/>
      <c r="Z64" s="282"/>
      <c r="AA64" s="283"/>
      <c r="AB64" s="352"/>
      <c r="AC64" s="353"/>
      <c r="AD64" s="352"/>
      <c r="AE64" s="354"/>
      <c r="AF64" s="443">
        <f>SUM(R65:AE65)</f>
        <v>0</v>
      </c>
      <c r="AG64" s="282"/>
      <c r="AH64" s="283"/>
      <c r="AI64" s="337"/>
      <c r="AJ64" s="338"/>
      <c r="AK64" s="282"/>
      <c r="AL64" s="283"/>
      <c r="AM64" s="337"/>
      <c r="AN64" s="338"/>
      <c r="AO64" s="282"/>
      <c r="AP64" s="283"/>
      <c r="AQ64" s="352"/>
      <c r="AR64" s="353"/>
      <c r="AS64" s="352"/>
      <c r="AT64" s="354"/>
      <c r="AU64" s="443">
        <f>SUM(AG65:AT65)</f>
        <v>0</v>
      </c>
      <c r="AV64" s="282"/>
      <c r="AW64" s="283"/>
      <c r="AX64" s="337"/>
      <c r="AY64" s="338"/>
      <c r="AZ64" s="282"/>
      <c r="BA64" s="283"/>
      <c r="BB64" s="337"/>
      <c r="BC64" s="338"/>
      <c r="BD64" s="282"/>
      <c r="BE64" s="283"/>
      <c r="BF64" s="352"/>
      <c r="BG64" s="353"/>
      <c r="BH64" s="352"/>
      <c r="BI64" s="354"/>
      <c r="BJ64" s="438">
        <f t="shared" ref="BJ64" si="54">SUM(AV65:BI65)</f>
        <v>0</v>
      </c>
      <c r="BK64" s="282"/>
      <c r="BL64" s="283"/>
      <c r="BM64" s="337"/>
      <c r="BN64" s="338"/>
      <c r="BO64" s="282"/>
      <c r="BP64" s="283"/>
      <c r="BQ64" s="337"/>
      <c r="BR64" s="338"/>
      <c r="BS64" s="282"/>
      <c r="BT64" s="283"/>
      <c r="BU64" s="352"/>
      <c r="BV64" s="353"/>
      <c r="BW64" s="352"/>
      <c r="BX64" s="354"/>
      <c r="BY64" s="438">
        <f t="shared" ref="BY64" si="55">SUM(BK65:BX65)</f>
        <v>0</v>
      </c>
      <c r="BZ64" s="282"/>
      <c r="CA64" s="283"/>
      <c r="CB64" s="337"/>
      <c r="CC64" s="338"/>
      <c r="CD64" s="282"/>
      <c r="CE64" s="283"/>
      <c r="CF64" s="337"/>
      <c r="CG64" s="338"/>
      <c r="CH64" s="282"/>
      <c r="CI64" s="283"/>
      <c r="CJ64" s="352"/>
      <c r="CK64" s="353"/>
      <c r="CL64" s="352"/>
      <c r="CM64" s="354"/>
      <c r="CN64" s="438">
        <f t="shared" ref="CN64" si="56">SUM(BZ65:CM65)</f>
        <v>0</v>
      </c>
      <c r="CO64" s="432">
        <f>SUM(Q64,AF65,AU65,BY65,CN65,BJ65)</f>
        <v>0</v>
      </c>
      <c r="CP64" s="433"/>
      <c r="CQ64" s="284"/>
      <c r="CR64" s="453">
        <f>$CO$2-CO64</f>
        <v>6.9666666666666659</v>
      </c>
      <c r="CS64" s="285"/>
      <c r="CT64" s="285"/>
      <c r="CU64" s="285"/>
      <c r="CV64" s="285"/>
      <c r="CW64" s="285"/>
      <c r="CX64" s="285"/>
    </row>
    <row r="65" spans="1:102" s="30" customFormat="1" ht="20" customHeight="1">
      <c r="A65" s="240"/>
      <c r="B65" s="296"/>
      <c r="C65" s="510" t="str">
        <f>IF(AND(C64="",D64=""),"",IFERROR(MATCH("*"&amp;C64&amp;"*",Paramètres!$A$2,0)*INDEX(Paramètres!$B$2:$E$2,MATCH(#REF!,Paramètres!$B$1:$E$1,0))*$B65,IFERROR(VLOOKUP(C64,_T1,2,0)*IF(VLOOKUP(C64,_T1,3,0),$B65,1),IF(AND(C64="23:59"*1,D64="07:59"*1),"08:00"*$B65,IF(AND(C64="20:00"*1,D64="05:00"*1),"09:00"*$B65,IF(AND(C64="21:00"*1,D64="07:00"*1),"10:00"*$B65,IF(AND(C64="21:00"*1,D64="08:00"*1),"11:00"*$B65,IF((D64*24)-(C64*24)&gt;6,((((D64*24)-(C64*24))-0.25)/24),(D64-C64)))))))))</f>
        <v/>
      </c>
      <c r="D65" s="511"/>
      <c r="E65" s="510" t="str">
        <f>IF(AND(E64="",F64=""),"",IFERROR(MATCH("*"&amp;E64&amp;"*",Paramètres!$A$2,0)*INDEX(Paramètres!$B$2:$E$2,MATCH(#REF!,Paramètres!$B$1:$E$1,0))*$B65,IFERROR(VLOOKUP(E64,_T1,2,0)*IF(VLOOKUP(E64,_T1,3,0),$B65,1),IF(AND(E64="23:59"*1,F64="07:59"*1),"08:00"*$B65,IF(AND(E64="20:00"*1,F64="05:00"*1),"09:00"*$B65,IF(AND(E64="21:00"*1,F64="07:00"*1),"10:00"*$B65,IF(AND(E64="21:00"*1,F64="08:00"*1),"11:00"*$B65,IF((F64*24)-(E64*24)&gt;6,((((F64*24)-(E64*24))-0.25)/24),(F64-E64)))))))))</f>
        <v/>
      </c>
      <c r="F65" s="511"/>
      <c r="G65" s="510" t="str">
        <f>IF(AND(G64="",H64=""),"",IFERROR(MATCH("*"&amp;G64&amp;"*",Paramètres!$A$2,0)*INDEX(Paramètres!$B$2:$E$2,MATCH(#REF!,Paramètres!$B$1:$E$1,0))*$B65,IFERROR(VLOOKUP(G64,_T1,2,0)*IF(VLOOKUP(G64,_T1,3,0),$B65,1),IF(AND(G64="23:59"*1,H64="07:59"*1),"08:00"*$B65,IF(AND(G64="20:00"*1,H64="05:00"*1),"09:00"*$B65,IF(AND(G64="21:00"*1,H64="07:00"*1),"10:00"*$B65,IF(AND(G64="21:00"*1,H64="08:00"*1),"11:00"*$B65,IF((H64*24)-(G64*24)&gt;6,((((H64*24)-(G64*24))-0.25)/24),(H64-G64)))))))))</f>
        <v/>
      </c>
      <c r="H65" s="511"/>
      <c r="I65" s="510" t="str">
        <f>IF(AND(I64="",J64=""),"",IFERROR(MATCH("*"&amp;I64&amp;"*",Paramètres!$A$2,0)*INDEX(Paramètres!$B$2:$E$2,MATCH(#REF!,Paramètres!$B$1:$E$1,0))*$B65,IFERROR(VLOOKUP(I64,_T1,2,0)*IF(VLOOKUP(I64,_T1,3,0),$B65,1),IF(AND(I64="23:59"*1,J64="07:59"*1),"08:00"*$B65,IF(AND(I64="20:00"*1,J64="05:00"*1),"09:00"*$B65,IF(AND(I64="21:00"*1,J64="07:00"*1),"10:00"*$B65,IF(AND(I64="21:00"*1,J64="08:00"*1),"11:00"*$B65,IF((J64*24)-(I64*24)&gt;6,((((J64*24)-(I64*24))-0.25)/24),(J64-I64)))))))))</f>
        <v/>
      </c>
      <c r="J65" s="511"/>
      <c r="K65" s="510" t="str">
        <f>IF(AND(K64="",L64=""),"",IFERROR(MATCH("*"&amp;K64&amp;"*",Paramètres!$A$2,0)*INDEX(Paramètres!$B$2:$E$2,MATCH(#REF!,Paramètres!$B$1:$E$1,0))*$B65,IFERROR(VLOOKUP(K64,_T1,2,0)*IF(VLOOKUP(K64,_T1,3,0),$B65,1),IF(AND(K64="23:59"*1,L64="07:59"*1),"08:00"*$B65,IF(AND(K64="20:00"*1,L64="05:00"*1),"09:00"*$B65,IF(AND(K64="21:00"*1,L64="07:00"*1),"10:00"*$B65,IF(AND(K64="21:00"*1,L64="08:00"*1),"11:00"*$B65,IF((L64*24)-(K64*24)&gt;6,((((L64*24)-(K64*24))-0.25)/24),(L64-K64)))))))))</f>
        <v/>
      </c>
      <c r="L65" s="511"/>
      <c r="M65" s="510" t="str">
        <f>IF(AND(M64="",N64=""),"",IFERROR(MATCH("*"&amp;M64&amp;"*",Paramètres!$A$2,0)*INDEX(Paramètres!$B$2:$E$2,MATCH(#REF!,Paramètres!$B$1:$E$1,0))*$B65,IFERROR(VLOOKUP(M64,_T1,2,0)*IF(VLOOKUP(M64,_T1,3,0),$B65,1),IF(AND(M64="23:59"*1,N64="07:59"*1),"08:00"*$B65,IF(AND(M64="20:00"*1,N64="05:00"*1),"09:00"*$B65,IF(AND(M64="21:00"*1,N64="07:00"*1),"10:00"*$B65,IF(AND(M64="21:00"*1,N64="08:00"*1),"11:00"*$B65,IF((N64*24)-(M64*24)&gt;6,((((N64*24)-(M64*24))-0.25)/24),(N64-M64)))))))))</f>
        <v/>
      </c>
      <c r="N65" s="511"/>
      <c r="O65" s="510" t="str">
        <f>IF(AND(O64="",P64=""),"",IFERROR(MATCH("*"&amp;O64&amp;"*",Paramètres!$A$2,0)*INDEX(Paramètres!$B$2:$E$2,MATCH(#REF!,Paramètres!$B$1:$E$1,0))*$B65,IFERROR(VLOOKUP(O64,_T1,2,0)*IF(VLOOKUP(O64,_T1,3,0),$B65,1),IF(AND(O64="23:59"*1,P64="07:59"*1),"08:00"*$B65,IF(AND(O64="20:00"*1,P64="05:00"*1),"09:00"*$B65,IF(AND(O64="21:00"*1,P64="07:00"*1),"10:00"*$B65,IF(AND(O64="21:00"*1,P64="08:00"*1),"11:00"*$B65,IF((P64*24)-(O64*24)&gt;6,((((P64*24)-(O64*24))-0.25)/24),(P64-O64)))))))))</f>
        <v/>
      </c>
      <c r="P65" s="511"/>
      <c r="Q65" s="444"/>
      <c r="R65" s="510" t="str">
        <f>IF(AND(R64="",S64=""),"",IFERROR(MATCH("*"&amp;R64&amp;"*",Paramètres!$A$2,0)*INDEX(Paramètres!$B$2:$E$2,MATCH(#REF!,Paramètres!$B$1:$E$1,0))*$B65,IFERROR(VLOOKUP(R64,_T1,2,0)*IF(VLOOKUP(R64,_T1,3,0),$B65,1),IF(AND(R64="23:59"*1,S64="07:59"*1),"08:00"*$B65,IF(AND(R64="20:00"*1,S64="05:00"*1),"09:00"*$B65,IF(AND(R64="21:00"*1,S64="07:00"*1),"10:00"*$B65,IF(AND(R64="21:00"*1,S64="08:00"*1),"11:00"*$B65,IF((S64*24)-(R64*24)&gt;6,((((S64*24)-(R64*24))-0.25)/24),(S64-R64)))))))))</f>
        <v/>
      </c>
      <c r="S65" s="511"/>
      <c r="T65" s="510" t="str">
        <f>IF(AND(T64="",U64=""),"",IFERROR(MATCH("*"&amp;T64&amp;"*",Paramètres!$A$2,0)*INDEX(Paramètres!$B$2:$E$2,MATCH(#REF!,Paramètres!$B$1:$E$1,0))*$B65,IFERROR(VLOOKUP(T64,_T1,2,0)*IF(VLOOKUP(T64,_T1,3,0),$B65,1),IF(AND(T64="23:59"*1,U64="07:59"*1),"08:00"*$B65,IF(AND(T64="20:00"*1,U64="05:00"*1),"09:00"*$B65,IF(AND(T64="21:00"*1,U64="07:00"*1),"10:00"*$B65,IF(AND(T64="21:00"*1,U64="08:00"*1),"11:00"*$B65,IF((U64*24)-(T64*24)&gt;6,((((U64*24)-(T64*24))-0.25)/24),(U64-T64)))))))))</f>
        <v/>
      </c>
      <c r="U65" s="511"/>
      <c r="V65" s="510" t="str">
        <f>IF(AND(V64="",W64=""),"",IFERROR(MATCH("*"&amp;V64&amp;"*",Paramètres!$A$2,0)*INDEX(Paramètres!$B$2:$E$2,MATCH(#REF!,Paramètres!$B$1:$E$1,0))*$B65,IFERROR(VLOOKUP(V64,_T1,2,0)*IF(VLOOKUP(V64,_T1,3,0),$B65,1),IF(AND(V64="23:59"*1,W64="07:59"*1),"08:00"*$B65,IF(AND(V64="20:00"*1,W64="05:00"*1),"09:00"*$B65,IF(AND(V64="21:00"*1,W64="07:00"*1),"10:00"*$B65,IF(AND(V64="21:00"*1,W64="08:00"*1),"11:00"*$B65,IF((W64*24)-(V64*24)&gt;6,((((W64*24)-(V64*24))-0.25)/24),(W64-V64)))))))))</f>
        <v/>
      </c>
      <c r="W65" s="511"/>
      <c r="X65" s="510" t="str">
        <f>IF(AND(X64="",Y64=""),"",IFERROR(MATCH("*"&amp;X64&amp;"*",Paramètres!$A$2,0)*INDEX(Paramètres!$B$2:$E$2,MATCH(#REF!,Paramètres!$B$1:$E$1,0))*$B65,IFERROR(VLOOKUP(X64,_T1,2,0)*IF(VLOOKUP(X64,_T1,3,0),$B65,1),IF(AND(X64="23:59"*1,Y64="07:59"*1),"08:00"*$B65,IF(AND(X64="20:00"*1,Y64="05:00"*1),"09:00"*$B65,IF(AND(X64="21:00"*1,Y64="07:00"*1),"10:00"*$B65,IF(AND(X64="21:00"*1,Y64="08:00"*1),"11:00"*$B65,IF((Y64*24)-(X64*24)&gt;6,((((Y64*24)-(X64*24))-0.25)/24),(Y64-X64)))))))))</f>
        <v/>
      </c>
      <c r="Y65" s="511"/>
      <c r="Z65" s="510" t="str">
        <f>IF(AND(Z64="",AA64=""),"",IFERROR(MATCH("*"&amp;Z64&amp;"*",Paramètres!$A$2,0)*INDEX(Paramètres!$B$2:$E$2,MATCH(#REF!,Paramètres!$B$1:$E$1,0))*$B65,IFERROR(VLOOKUP(Z64,_T1,2,0)*IF(VLOOKUP(Z64,_T1,3,0),$B65,1),IF(AND(Z64="23:59"*1,AA64="07:59"*1),"08:00"*$B65,IF(AND(Z64="20:00"*1,AA64="05:00"*1),"09:00"*$B65,IF(AND(Z64="21:00"*1,AA64="07:00"*1),"10:00"*$B65,IF(AND(Z64="21:00"*1,AA64="08:00"*1),"11:00"*$B65,IF((AA64*24)-(Z64*24)&gt;6,((((AA64*24)-(Z64*24))-0.25)/24),(AA64-Z64)))))))))</f>
        <v/>
      </c>
      <c r="AA65" s="511"/>
      <c r="AB65" s="510" t="str">
        <f>IF(AND(AB64="",AC64=""),"",IFERROR(MATCH("*"&amp;AB64&amp;"*",Paramètres!$A$2,0)*INDEX(Paramètres!$B$2:$E$2,MATCH(#REF!,Paramètres!$B$1:$E$1,0))*$B65,IFERROR(VLOOKUP(AB64,_T1,2,0)*IF(VLOOKUP(AB64,_T1,3,0),$B65,1),IF(AND(AB64="23:59"*1,AC64="07:59"*1),"08:00"*$B65,IF(AND(AB64="20:00"*1,AC64="05:00"*1),"09:00"*$B65,IF(AND(AB64="21:00"*1,AC64="07:00"*1),"10:00"*$B65,IF(AND(AB64="21:00"*1,AC64="08:00"*1),"11:00"*$B65,IF((AC64*24)-(AB64*24)&gt;6,((((AC64*24)-(AB64*24))-0.25)/24),(AC64-AB64)))))))))</f>
        <v/>
      </c>
      <c r="AC65" s="511"/>
      <c r="AD65" s="510" t="str">
        <f>IF(AND(AD64="",AE64=""),"",IFERROR(MATCH("*"&amp;AD64&amp;"*",Paramètres!$A$2,0)*INDEX(Paramètres!$B$2:$E$2,MATCH(#REF!,Paramètres!$B$1:$E$1,0))*$B65,IFERROR(VLOOKUP(AD64,_T1,2,0)*IF(VLOOKUP(AD64,_T1,3,0),$B65,1),IF(AND(AD64="23:59"*1,AE64="07:59"*1),"08:00"*$B65,IF(AND(AD64="20:00"*1,AE64="05:00"*1),"09:00"*$B65,IF(AND(AD64="21:00"*1,AE64="07:00"*1),"10:00"*$B65,IF(AND(AD64="21:00"*1,AE64="08:00"*1),"11:00"*$B65,IF((AE64*24)-(AD64*24)&gt;6,((((AE64*24)-(AD64*24))-0.25)/24),(AE64-AD64)))))))))</f>
        <v/>
      </c>
      <c r="AE65" s="511"/>
      <c r="AF65" s="444"/>
      <c r="AG65" s="510" t="str">
        <f>IF(AND(AG64="",AH64=""),"",IFERROR(MATCH("*"&amp;AG64&amp;"*",Paramètres!$A$2,0)*INDEX(Paramètres!$B$2:$E$2,MATCH(#REF!,Paramètres!$B$1:$E$1,0))*$B65,IFERROR(VLOOKUP(AG64,_T1,2,0)*IF(VLOOKUP(AG64,_T1,3,0),$B65,1),IF(AND(AG64="23:59"*1,AH64="07:59"*1),"08:00"*$B65,IF(AND(AG64="20:00"*1,AH64="05:00"*1),"09:00"*$B65,IF(AND(AG64="21:00"*1,AH64="07:00"*1),"10:00"*$B65,IF(AND(AG64="21:00"*1,AH64="08:00"*1),"11:00"*$B65,IF((AH64*24)-(AG64*24)&gt;6,((((AH64*24)-(AG64*24))-0.25)/24),(AH64-AG64)))))))))</f>
        <v/>
      </c>
      <c r="AH65" s="511"/>
      <c r="AI65" s="510" t="str">
        <f>IF(AND(AI64="",AJ64=""),"",IFERROR(MATCH("*"&amp;AI64&amp;"*",Paramètres!$A$2,0)*INDEX(Paramètres!$B$2:$E$2,MATCH(#REF!,Paramètres!$B$1:$E$1,0))*$B65,IFERROR(VLOOKUP(AI64,_T1,2,0)*IF(VLOOKUP(AI64,_T1,3,0),$B65,1),IF(AND(AI64="23:59"*1,AJ64="07:59"*1),"08:00"*$B65,IF(AND(AI64="20:00"*1,AJ64="05:00"*1),"09:00"*$B65,IF(AND(AI64="21:00"*1,AJ64="07:00"*1),"10:00"*$B65,IF(AND(AI64="21:00"*1,AJ64="08:00"*1),"11:00"*$B65,IF((AJ64*24)-(AI64*24)&gt;6,((((AJ64*24)-(AI64*24))-0.25)/24),(AJ64-AI64)))))))))</f>
        <v/>
      </c>
      <c r="AJ65" s="511"/>
      <c r="AK65" s="510" t="str">
        <f>IF(AND(AK64="",AL64=""),"",IFERROR(MATCH("*"&amp;AK64&amp;"*",Paramètres!$A$2,0)*INDEX(Paramètres!$B$2:$E$2,MATCH(#REF!,Paramètres!$B$1:$E$1,0))*$B65,IFERROR(VLOOKUP(AK64,_T1,2,0)*IF(VLOOKUP(AK64,_T1,3,0),$B65,1),IF(AND(AK64="23:59"*1,AL64="07:59"*1),"08:00"*$B65,IF(AND(AK64="20:00"*1,AL64="05:00"*1),"09:00"*$B65,IF(AND(AK64="21:00"*1,AL64="07:00"*1),"10:00"*$B65,IF(AND(AK64="21:00"*1,AL64="08:00"*1),"11:00"*$B65,IF((AL64*24)-(AK64*24)&gt;6,((((AL64*24)-(AK64*24))-0.25)/24),(AL64-AK64)))))))))</f>
        <v/>
      </c>
      <c r="AL65" s="511"/>
      <c r="AM65" s="510" t="str">
        <f>IF(AND(AM64="",AN64=""),"",IFERROR(MATCH("*"&amp;AM64&amp;"*",Paramètres!$A$2,0)*INDEX(Paramètres!$B$2:$E$2,MATCH(#REF!,Paramètres!$B$1:$E$1,0))*$B65,IFERROR(VLOOKUP(AM64,_T1,2,0)*IF(VLOOKUP(AM64,_T1,3,0),$B65,1),IF(AND(AM64="23:59"*1,AN64="07:59"*1),"08:00"*$B65,IF(AND(AM64="20:00"*1,AN64="05:00"*1),"09:00"*$B65,IF(AND(AM64="21:00"*1,AN64="07:00"*1),"10:00"*$B65,IF(AND(AM64="21:00"*1,AN64="08:00"*1),"11:00"*$B65,IF((AN64*24)-(AM64*24)&gt;6,((((AN64*24)-(AM64*24))-0.25)/24),(AN64-AM64)))))))))</f>
        <v/>
      </c>
      <c r="AN65" s="511"/>
      <c r="AO65" s="510" t="str">
        <f>IF(AND(AO64="",AP64=""),"",IFERROR(MATCH("*"&amp;AO64&amp;"*",Paramètres!$A$2,0)*INDEX(Paramètres!$B$2:$E$2,MATCH(#REF!,Paramètres!$B$1:$E$1,0))*$B65,IFERROR(VLOOKUP(AO64,_T1,2,0)*IF(VLOOKUP(AO64,_T1,3,0),$B65,1),IF(AND(AO64="23:59"*1,AP64="07:59"*1),"08:00"*$B65,IF(AND(AO64="20:00"*1,AP64="05:00"*1),"09:00"*$B65,IF(AND(AO64="21:00"*1,AP64="07:00"*1),"10:00"*$B65,IF(AND(AO64="21:00"*1,AP64="08:00"*1),"11:00"*$B65,IF((AP64*24)-(AO64*24)&gt;6,((((AP64*24)-(AO64*24))-0.25)/24),(AP64-AO64)))))))))</f>
        <v/>
      </c>
      <c r="AP65" s="511"/>
      <c r="AQ65" s="510" t="str">
        <f>IF(AND(AQ64="",AR64=""),"",IFERROR(MATCH("*"&amp;AQ64&amp;"*",Paramètres!$A$2,0)*INDEX(Paramètres!$B$2:$E$2,MATCH(#REF!,Paramètres!$B$1:$E$1,0))*$B65,IFERROR(VLOOKUP(AQ64,_T1,2,0)*IF(VLOOKUP(AQ64,_T1,3,0),$B65,1),IF(AND(AQ64="23:59"*1,AR64="07:59"*1),"08:00"*$B65,IF(AND(AQ64="20:00"*1,AR64="05:00"*1),"09:00"*$B65,IF(AND(AQ64="21:00"*1,AR64="07:00"*1),"10:00"*$B65,IF(AND(AQ64="21:00"*1,AR64="08:00"*1),"11:00"*$B65,IF((AR64*24)-(AQ64*24)&gt;6,((((AR64*24)-(AQ64*24))-0.25)/24),(AR64-AQ64)))))))))</f>
        <v/>
      </c>
      <c r="AR65" s="511"/>
      <c r="AS65" s="510" t="str">
        <f>IF(AND(AS64="",AT64=""),"",IFERROR(MATCH("*"&amp;AS64&amp;"*",Paramètres!$A$2,0)*INDEX(Paramètres!$B$2:$E$2,MATCH(#REF!,Paramètres!$B$1:$E$1,0))*$B65,IFERROR(VLOOKUP(AS64,_T1,2,0)*IF(VLOOKUP(AS64,_T1,3,0),$B65,1),IF(AND(AS64="23:59"*1,AT64="07:59"*1),"08:00"*$B65,IF(AND(AS64="20:00"*1,AT64="05:00"*1),"09:00"*$B65,IF(AND(AS64="21:00"*1,AT64="07:00"*1),"10:00"*$B65,IF(AND(AS64="21:00"*1,AT64="08:00"*1),"11:00"*$B65,IF((AT64*24)-(AS64*24)&gt;6,((((AT64*24)-(AS64*24))-0.25)/24),(AT64-AS64)))))))))</f>
        <v/>
      </c>
      <c r="AT65" s="511"/>
      <c r="AU65" s="444"/>
      <c r="AV65" s="510" t="str">
        <f>IF(AND(AV64="",AW64=""),"",IFERROR(MATCH("*"&amp;AV64&amp;"*",Paramètres!$A$2,0)*INDEX(Paramètres!$B$2:$E$2,MATCH(#REF!,Paramètres!$B$1:$E$1,0))*$B65,IFERROR(VLOOKUP(AV64,_T1,2,0)*IF(VLOOKUP(AV64,_T1,3,0),$B65,1),IF(AND(AV64="23:59"*1,AW64="07:59"*1),"08:00"*$B65,IF(AND(AV64="20:00"*1,AW64="05:00"*1),"09:00"*$B65,IF(AND(AV64="21:00"*1,AW64="07:00"*1),"10:00"*$B65,IF(AND(AV64="21:00"*1,AW64="08:00"*1),"11:00"*$B65,IF((AW64*24)-(AV64*24)&gt;6,((((AW64*24)-(AV64*24))-0.25)/24),(AW64-AV64)))))))))</f>
        <v/>
      </c>
      <c r="AW65" s="511"/>
      <c r="AX65" s="510" t="str">
        <f>IF(AND(AX64="",AY64=""),"",IFERROR(MATCH("*"&amp;AX64&amp;"*",Paramètres!$A$2,0)*INDEX(Paramètres!$B$2:$E$2,MATCH(#REF!,Paramètres!$B$1:$E$1,0))*$B65,IFERROR(VLOOKUP(AX64,_T1,2,0)*IF(VLOOKUP(AX64,_T1,3,0),$B65,1),IF(AND(AX64="23:59"*1,AY64="07:59"*1),"08:00"*$B65,IF(AND(AX64="20:00"*1,AY64="05:00"*1),"09:00"*$B65,IF(AND(AX64="21:00"*1,AY64="07:00"*1),"10:00"*$B65,IF(AND(AX64="21:00"*1,AY64="08:00"*1),"11:00"*$B65,IF((AY64*24)-(AX64*24)&gt;6,((((AY64*24)-(AX64*24))-0.25)/24),(AY64-AX64)))))))))</f>
        <v/>
      </c>
      <c r="AY65" s="511"/>
      <c r="AZ65" s="510" t="str">
        <f>IF(AND(AZ64="",BA64=""),"",IFERROR(MATCH("*"&amp;AZ64&amp;"*",Paramètres!$A$2,0)*INDEX(Paramètres!$B$2:$E$2,MATCH(#REF!,Paramètres!$B$1:$E$1,0))*$B65,IFERROR(VLOOKUP(AZ64,_T1,2,0)*IF(VLOOKUP(AZ64,_T1,3,0),$B65,1),IF(AND(AZ64="23:59"*1,BA64="07:59"*1),"08:00"*$B65,IF(AND(AZ64="20:00"*1,BA64="05:00"*1),"09:00"*$B65,IF(AND(AZ64="21:00"*1,BA64="07:00"*1),"10:00"*$B65,IF(AND(AZ64="21:00"*1,BA64="08:00"*1),"11:00"*$B65,IF((BA64*24)-(AZ64*24)&gt;6,((((BA64*24)-(AZ64*24))-0.25)/24),(BA64-AZ64)))))))))</f>
        <v/>
      </c>
      <c r="BA65" s="511"/>
      <c r="BB65" s="510" t="str">
        <f>IF(AND(BB64="",BC64=""),"",IFERROR(MATCH("*"&amp;BB64&amp;"*",Paramètres!$A$2,0)*INDEX(Paramètres!$B$2:$E$2,MATCH(#REF!,Paramètres!$B$1:$E$1,0))*$B65,IFERROR(VLOOKUP(BB64,_T1,2,0)*IF(VLOOKUP(BB64,_T1,3,0),$B65,1),IF(AND(BB64="23:59"*1,BC64="07:59"*1),"08:00"*$B65,IF(AND(BB64="20:00"*1,BC64="05:00"*1),"09:00"*$B65,IF(AND(BB64="21:00"*1,BC64="07:00"*1),"10:00"*$B65,IF(AND(BB64="21:00"*1,BC64="08:00"*1),"11:00"*$B65,IF((BC64*24)-(BB64*24)&gt;6,((((BC64*24)-(BB64*24))-0.25)/24),(BC64-BB64)))))))))</f>
        <v/>
      </c>
      <c r="BC65" s="511"/>
      <c r="BD65" s="510" t="str">
        <f>IF(AND(BD64="",BE64=""),"",IFERROR(MATCH("*"&amp;BD64&amp;"*",Paramètres!$A$2,0)*INDEX(Paramètres!$B$2:$E$2,MATCH(#REF!,Paramètres!$B$1:$E$1,0))*$B65,IFERROR(VLOOKUP(BD64,_T1,2,0)*IF(VLOOKUP(BD64,_T1,3,0),$B65,1),IF(AND(BD64="23:59"*1,BE64="07:59"*1),"08:00"*$B65,IF(AND(BD64="20:00"*1,BE64="05:00"*1),"09:00"*$B65,IF(AND(BD64="21:00"*1,BE64="07:00"*1),"10:00"*$B65,IF(AND(BD64="21:00"*1,BE64="08:00"*1),"11:00"*$B65,IF((BE64*24)-(BD64*24)&gt;6,((((BE64*24)-(BD64*24))-0.25)/24),(BE64-BD64)))))))))</f>
        <v/>
      </c>
      <c r="BE65" s="511"/>
      <c r="BF65" s="510" t="str">
        <f>IF(AND(BF64="",BG64=""),"",IFERROR(MATCH("*"&amp;BF64&amp;"*",Paramètres!$A$2,0)*INDEX(Paramètres!$B$2:$E$2,MATCH(#REF!,Paramètres!$B$1:$E$1,0))*$B65,IFERROR(VLOOKUP(BF64,_T1,2,0)*IF(VLOOKUP(BF64,_T1,3,0),$B65,1),IF(AND(BF64="23:59"*1,BG64="07:59"*1),"08:00"*$B65,IF(AND(BF64="20:00"*1,BG64="05:00"*1),"09:00"*$B65,IF(AND(BF64="21:00"*1,BG64="07:00"*1),"10:00"*$B65,IF(AND(BF64="21:00"*1,BG64="08:00"*1),"11:00"*$B65,IF((BG64*24)-(BF64*24)&gt;6,((((BG64*24)-(BF64*24))-0.25)/24),(BG64-BF64)))))))))</f>
        <v/>
      </c>
      <c r="BG65" s="511"/>
      <c r="BH65" s="510" t="str">
        <f>IF(AND(BH64="",BI64=""),"",IFERROR(MATCH("*"&amp;BH64&amp;"*",Paramètres!$A$2,0)*INDEX(Paramètres!$B$2:$E$2,MATCH(#REF!,Paramètres!$B$1:$E$1,0))*$B65,IFERROR(VLOOKUP(BH64,_T1,2,0)*IF(VLOOKUP(BH64,_T1,3,0),$B65,1),IF(AND(BH64="23:59"*1,BI64="07:59"*1),"08:00"*$B65,IF(AND(BH64="20:00"*1,BI64="05:00"*1),"09:00"*$B65,IF(AND(BH64="21:00"*1,BI64="07:00"*1),"10:00"*$B65,IF(AND(BH64="21:00"*1,BI64="08:00"*1),"11:00"*$B65,IF((BI64*24)-(BH64*24)&gt;6,((((BI64*24)-(BH64*24))-0.25)/24),(BI64-BH64)))))))))</f>
        <v/>
      </c>
      <c r="BI65" s="511"/>
      <c r="BJ65" s="439"/>
      <c r="BK65" s="510" t="str">
        <f>IF(AND(BK64="",BL64=""),"",IFERROR(MATCH("*"&amp;BK64&amp;"*",Paramètres!$A$2,0)*INDEX(Paramètres!$B$2:$E$2,MATCH(#REF!,Paramètres!$B$1:$E$1,0))*$B65,IFERROR(VLOOKUP(BK64,_T1,2,0)*IF(VLOOKUP(BK64,_T1,3,0),$B65,1),IF(AND(BK64="23:59"*1,BL64="07:59"*1),"08:00"*$B65,IF(AND(BK64="20:00"*1,BL64="05:00"*1),"09:00"*$B65,IF(AND(BK64="21:00"*1,BL64="07:00"*1),"10:00"*$B65,IF(AND(BK64="21:00"*1,BL64="08:00"*1),"11:00"*$B65,IF((BL64*24)-(BK64*24)&gt;6,((((BL64*24)-(BK64*24))-0.25)/24),(BL64-BK64)))))))))</f>
        <v/>
      </c>
      <c r="BL65" s="511"/>
      <c r="BM65" s="510" t="str">
        <f>IF(AND(BM64="",BN64=""),"",IFERROR(MATCH("*"&amp;BM64&amp;"*",Paramètres!$A$2,0)*INDEX(Paramètres!$B$2:$E$2,MATCH(#REF!,Paramètres!$B$1:$E$1,0))*$B65,IFERROR(VLOOKUP(BM64,_T1,2,0)*IF(VLOOKUP(BM64,_T1,3,0),$B65,1),IF(AND(BM64="23:59"*1,BN64="07:59"*1),"08:00"*$B65,IF(AND(BM64="20:00"*1,BN64="05:00"*1),"09:00"*$B65,IF(AND(BM64="21:00"*1,BN64="07:00"*1),"10:00"*$B65,IF(AND(BM64="21:00"*1,BN64="08:00"*1),"11:00"*$B65,IF((BN64*24)-(BM64*24)&gt;6,((((BN64*24)-(BM64*24))-0.25)/24),(BN64-BM64)))))))))</f>
        <v/>
      </c>
      <c r="BN65" s="511"/>
      <c r="BO65" s="510" t="str">
        <f>IF(AND(BO64="",BP64=""),"",IFERROR(MATCH("*"&amp;BO64&amp;"*",Paramètres!$A$2,0)*INDEX(Paramètres!$B$2:$E$2,MATCH(#REF!,Paramètres!$B$1:$E$1,0))*$B65,IFERROR(VLOOKUP(BO64,_T1,2,0)*IF(VLOOKUP(BO64,_T1,3,0),$B65,1),IF(AND(BO64="23:59"*1,BP64="07:59"*1),"08:00"*$B65,IF(AND(BO64="20:00"*1,BP64="05:00"*1),"09:00"*$B65,IF(AND(BO64="21:00"*1,BP64="07:00"*1),"10:00"*$B65,IF(AND(BO64="21:00"*1,BP64="08:00"*1),"11:00"*$B65,IF((BP64*24)-(BO64*24)&gt;6,((((BP64*24)-(BO64*24))-0.25)/24),(BP64-BO64)))))))))</f>
        <v/>
      </c>
      <c r="BP65" s="511"/>
      <c r="BQ65" s="510" t="str">
        <f>IF(AND(BQ64="",BR64=""),"",IFERROR(MATCH("*"&amp;BQ64&amp;"*",Paramètres!$A$2,0)*INDEX(Paramètres!$B$2:$E$2,MATCH(#REF!,Paramètres!$B$1:$E$1,0))*$B65,IFERROR(VLOOKUP(BQ64,_T1,2,0)*IF(VLOOKUP(BQ64,_T1,3,0),$B65,1),IF(AND(BQ64="23:59"*1,BR64="07:59"*1),"08:00"*$B65,IF(AND(BQ64="20:00"*1,BR64="05:00"*1),"09:00"*$B65,IF(AND(BQ64="21:00"*1,BR64="07:00"*1),"10:00"*$B65,IF(AND(BQ64="21:00"*1,BR64="08:00"*1),"11:00"*$B65,IF((BR64*24)-(BQ64*24)&gt;6,((((BR64*24)-(BQ64*24))-0.25)/24),(BR64-BQ64)))))))))</f>
        <v/>
      </c>
      <c r="BR65" s="511"/>
      <c r="BS65" s="510" t="str">
        <f>IF(AND(BS64="",BT64=""),"",IFERROR(MATCH("*"&amp;BS64&amp;"*",Paramètres!$A$2,0)*INDEX(Paramètres!$B$2:$E$2,MATCH(#REF!,Paramètres!$B$1:$E$1,0))*$B65,IFERROR(VLOOKUP(BS64,_T1,2,0)*IF(VLOOKUP(BS64,_T1,3,0),$B65,1),IF(AND(BS64="23:59"*1,BT64="07:59"*1),"08:00"*$B65,IF(AND(BS64="20:00"*1,BT64="05:00"*1),"09:00"*$B65,IF(AND(BS64="21:00"*1,BT64="07:00"*1),"10:00"*$B65,IF(AND(BS64="21:00"*1,BT64="08:00"*1),"11:00"*$B65,IF((BT64*24)-(BS64*24)&gt;6,((((BT64*24)-(BS64*24))-0.25)/24),(BT64-BS64)))))))))</f>
        <v/>
      </c>
      <c r="BT65" s="511"/>
      <c r="BU65" s="510" t="str">
        <f>IF(AND(BU64="",BV64=""),"",IFERROR(MATCH("*"&amp;BU64&amp;"*",Paramètres!$A$2,0)*INDEX(Paramètres!$B$2:$E$2,MATCH(#REF!,Paramètres!$B$1:$E$1,0))*$B65,IFERROR(VLOOKUP(BU64,_T1,2,0)*IF(VLOOKUP(BU64,_T1,3,0),$B65,1),IF(AND(BU64="23:59"*1,BV64="07:59"*1),"08:00"*$B65,IF(AND(BU64="20:00"*1,BV64="05:00"*1),"09:00"*$B65,IF(AND(BU64="21:00"*1,BV64="07:00"*1),"10:00"*$B65,IF(AND(BU64="21:00"*1,BV64="08:00"*1),"11:00"*$B65,IF((BV64*24)-(BU64*24)&gt;6,((((BV64*24)-(BU64*24))-0.25)/24),(BV64-BU64)))))))))</f>
        <v/>
      </c>
      <c r="BV65" s="511"/>
      <c r="BW65" s="510" t="str">
        <f>IF(AND(BW64="",BX64=""),"",IFERROR(MATCH("*"&amp;BW64&amp;"*",Paramètres!$A$2,0)*INDEX(Paramètres!$B$2:$E$2,MATCH(#REF!,Paramètres!$B$1:$E$1,0))*$B65,IFERROR(VLOOKUP(BW64,_T1,2,0)*IF(VLOOKUP(BW64,_T1,3,0),$B65,1),IF(AND(BW64="23:59"*1,BX64="07:59"*1),"08:00"*$B65,IF(AND(BW64="20:00"*1,BX64="05:00"*1),"09:00"*$B65,IF(AND(BW64="21:00"*1,BX64="07:00"*1),"10:00"*$B65,IF(AND(BW64="21:00"*1,BX64="08:00"*1),"11:00"*$B65,IF((BX64*24)-(BW64*24)&gt;6,((((BX64*24)-(BW64*24))-0.25)/24),(BX64-BW64)))))))))</f>
        <v/>
      </c>
      <c r="BX65" s="511"/>
      <c r="BY65" s="439"/>
      <c r="BZ65" s="510" t="str">
        <f>IF(AND(BZ64="",CA64=""),"",IFERROR(MATCH("*"&amp;BZ64&amp;"*",Paramètres!$A$2,0)*INDEX(Paramètres!$B$2:$E$2,MATCH(#REF!,Paramètres!$B$1:$E$1,0))*$B65,IFERROR(VLOOKUP(BZ64,_T1,2,0)*IF(VLOOKUP(BZ64,_T1,3,0),$B65,1),IF(AND(BZ64="23:59"*1,CA64="07:59"*1),"08:00"*$B65,IF(AND(BZ64="20:00"*1,CA64="05:00"*1),"09:00"*$B65,IF(AND(BZ64="21:00"*1,CA64="07:00"*1),"10:00"*$B65,IF(AND(BZ64="21:00"*1,CA64="08:00"*1),"11:00"*$B65,IF((CA64*24)-(BZ64*24)&gt;6,((((CA64*24)-(BZ64*24))-0.25)/24),(CA64-BZ64)))))))))</f>
        <v/>
      </c>
      <c r="CA65" s="511"/>
      <c r="CB65" s="510" t="str">
        <f>IF(AND(CB64="",CC64=""),"",IFERROR(MATCH("*"&amp;CB64&amp;"*",Paramètres!$A$2,0)*INDEX(Paramètres!$B$2:$E$2,MATCH(#REF!,Paramètres!$B$1:$E$1,0))*$B65,IFERROR(VLOOKUP(CB64,_T1,2,0)*IF(VLOOKUP(CB64,_T1,3,0),$B65,1),IF(AND(CB64="23:59"*1,CC64="07:59"*1),"08:00"*$B65,IF(AND(CB64="20:00"*1,CC64="05:00"*1),"09:00"*$B65,IF(AND(CB64="21:00"*1,CC64="07:00"*1),"10:00"*$B65,IF(AND(CB64="21:00"*1,CC64="08:00"*1),"11:00"*$B65,IF((CC64*24)-(CB64*24)&gt;6,((((CC64*24)-(CB64*24))-0.25)/24),(CC64-CB64)))))))))</f>
        <v/>
      </c>
      <c r="CC65" s="511"/>
      <c r="CD65" s="510" t="str">
        <f>IF(AND(CD64="",CE64=""),"",IFERROR(MATCH("*"&amp;CD64&amp;"*",Paramètres!$A$2,0)*INDEX(Paramètres!$B$2:$E$2,MATCH(#REF!,Paramètres!$B$1:$E$1,0))*$B65,IFERROR(VLOOKUP(CD64,_T1,2,0)*IF(VLOOKUP(CD64,_T1,3,0),$B65,1),IF(AND(CD64="23:59"*1,CE64="07:59"*1),"08:00"*$B65,IF(AND(CD64="20:00"*1,CE64="05:00"*1),"09:00"*$B65,IF(AND(CD64="21:00"*1,CE64="07:00"*1),"10:00"*$B65,IF(AND(CD64="21:00"*1,CE64="08:00"*1),"11:00"*$B65,IF((CE64*24)-(CD64*24)&gt;6,((((CE64*24)-(CD64*24))-0.25)/24),(CE64-CD64)))))))))</f>
        <v/>
      </c>
      <c r="CE65" s="511"/>
      <c r="CF65" s="510" t="str">
        <f>IF(AND(CF64="",CG64=""),"",IFERROR(MATCH("*"&amp;CF64&amp;"*",Paramètres!$A$2,0)*INDEX(Paramètres!$B$2:$E$2,MATCH(#REF!,Paramètres!$B$1:$E$1,0))*$B65,IFERROR(VLOOKUP(CF64,_T1,2,0)*IF(VLOOKUP(CF64,_T1,3,0),$B65,1),IF(AND(CF64="23:59"*1,CG64="07:59"*1),"08:00"*$B65,IF(AND(CF64="20:00"*1,CG64="05:00"*1),"09:00"*$B65,IF(AND(CF64="21:00"*1,CG64="07:00"*1),"10:00"*$B65,IF(AND(CF64="21:00"*1,CG64="08:00"*1),"11:00"*$B65,IF((CG64*24)-(CF64*24)&gt;6,((((CG64*24)-(CF64*24))-0.25)/24),(CG64-CF64)))))))))</f>
        <v/>
      </c>
      <c r="CG65" s="511"/>
      <c r="CH65" s="510" t="str">
        <f>IF(AND(CH64="",CI64=""),"",IFERROR(MATCH("*"&amp;CH64&amp;"*",Paramètres!$A$2,0)*INDEX(Paramètres!$B$2:$E$2,MATCH(#REF!,Paramètres!$B$1:$E$1,0))*$B65,IFERROR(VLOOKUP(CH64,_T1,2,0)*IF(VLOOKUP(CH64,_T1,3,0),$B65,1),IF(AND(CH64="23:59"*1,CI64="07:59"*1),"08:00"*$B65,IF(AND(CH64="20:00"*1,CI64="05:00"*1),"09:00"*$B65,IF(AND(CH64="21:00"*1,CI64="07:00"*1),"10:00"*$B65,IF(AND(CH64="21:00"*1,CI64="08:00"*1),"11:00"*$B65,IF((CI64*24)-(CH64*24)&gt;6,((((CI64*24)-(CH64*24))-0.25)/24),(CI64-CH64)))))))))</f>
        <v/>
      </c>
      <c r="CI65" s="511"/>
      <c r="CJ65" s="510" t="str">
        <f>IF(AND(CJ64="",CK64=""),"",IFERROR(MATCH("*"&amp;CJ64&amp;"*",Paramètres!$A$2,0)*INDEX(Paramètres!$B$2:$E$2,MATCH(#REF!,Paramètres!$B$1:$E$1,0))*$B65,IFERROR(VLOOKUP(CJ64,_T1,2,0)*IF(VLOOKUP(CJ64,_T1,3,0),$B65,1),IF(AND(CJ64="23:59"*1,CK64="07:59"*1),"08:00"*$B65,IF(AND(CJ64="20:00"*1,CK64="05:00"*1),"09:00"*$B65,IF(AND(CJ64="21:00"*1,CK64="07:00"*1),"10:00"*$B65,IF(AND(CJ64="21:00"*1,CK64="08:00"*1),"11:00"*$B65,IF((CK64*24)-(CJ64*24)&gt;6,((((CK64*24)-(CJ64*24))-0.25)/24),(CK64-CJ64)))))))))</f>
        <v/>
      </c>
      <c r="CK65" s="511"/>
      <c r="CL65" s="510" t="str">
        <f>IF(AND(CL64="",CM64=""),"",IFERROR(MATCH("*"&amp;CL64&amp;"*",Paramètres!$A$2,0)*INDEX(Paramètres!$B$2:$E$2,MATCH(#REF!,Paramètres!$B$1:$E$1,0))*$B65,IFERROR(VLOOKUP(CL64,_T1,2,0)*IF(VLOOKUP(CL64,_T1,3,0),$B65,1),IF(AND(CL64="23:59"*1,CM64="07:59"*1),"08:00"*$B65,IF(AND(CL64="20:00"*1,CM64="05:00"*1),"09:00"*$B65,IF(AND(CL64="21:00"*1,CM64="07:00"*1),"10:00"*$B65,IF(AND(CL64="21:00"*1,CM64="08:00"*1),"11:00"*$B65,IF((CM64*24)-(CL64*24)&gt;6,((((CM64*24)-(CL64*24))-0.25)/24),(CM64-CL64)))))))))</f>
        <v/>
      </c>
      <c r="CM65" s="511"/>
      <c r="CN65" s="439"/>
      <c r="CO65" s="436"/>
      <c r="CP65" s="437"/>
      <c r="CQ65" s="156"/>
      <c r="CR65" s="454"/>
      <c r="CS65"/>
      <c r="CT65"/>
      <c r="CU65"/>
      <c r="CV65"/>
      <c r="CW65"/>
      <c r="CX65"/>
    </row>
    <row r="66" spans="1:102" s="288" customFormat="1" ht="30" customHeight="1">
      <c r="A66" s="317"/>
      <c r="B66" s="291"/>
      <c r="C66" s="337"/>
      <c r="D66" s="338"/>
      <c r="E66" s="282"/>
      <c r="F66" s="283"/>
      <c r="G66" s="337"/>
      <c r="H66" s="338"/>
      <c r="I66" s="282"/>
      <c r="J66" s="283"/>
      <c r="K66" s="337"/>
      <c r="L66" s="338"/>
      <c r="M66" s="352"/>
      <c r="N66" s="353"/>
      <c r="O66" s="352"/>
      <c r="P66" s="354"/>
      <c r="Q66" s="443">
        <f>SUM(C67:P67)</f>
        <v>0</v>
      </c>
      <c r="R66" s="337"/>
      <c r="S66" s="338"/>
      <c r="T66" s="282"/>
      <c r="U66" s="283"/>
      <c r="V66" s="337"/>
      <c r="W66" s="338"/>
      <c r="X66" s="282"/>
      <c r="Y66" s="283"/>
      <c r="Z66" s="337"/>
      <c r="AA66" s="338"/>
      <c r="AB66" s="352"/>
      <c r="AC66" s="353"/>
      <c r="AD66" s="352"/>
      <c r="AE66" s="354"/>
      <c r="AF66" s="443">
        <f>SUM(R67:AE67)</f>
        <v>0</v>
      </c>
      <c r="AG66" s="337"/>
      <c r="AH66" s="338"/>
      <c r="AI66" s="282"/>
      <c r="AJ66" s="283"/>
      <c r="AK66" s="337"/>
      <c r="AL66" s="338"/>
      <c r="AM66" s="282"/>
      <c r="AN66" s="283"/>
      <c r="AO66" s="337"/>
      <c r="AP66" s="338"/>
      <c r="AQ66" s="352"/>
      <c r="AR66" s="353"/>
      <c r="AS66" s="352"/>
      <c r="AT66" s="354"/>
      <c r="AU66" s="443">
        <f>SUM(AG67:AT67)</f>
        <v>0</v>
      </c>
      <c r="AV66" s="337"/>
      <c r="AW66" s="338"/>
      <c r="AX66" s="282"/>
      <c r="AY66" s="283"/>
      <c r="AZ66" s="337"/>
      <c r="BA66" s="338"/>
      <c r="BB66" s="282"/>
      <c r="BC66" s="283"/>
      <c r="BD66" s="337"/>
      <c r="BE66" s="338"/>
      <c r="BF66" s="352"/>
      <c r="BG66" s="353"/>
      <c r="BH66" s="352"/>
      <c r="BI66" s="354"/>
      <c r="BJ66" s="438">
        <f t="shared" ref="BJ66" si="57">SUM(AV67:BI67)</f>
        <v>0</v>
      </c>
      <c r="BK66" s="337"/>
      <c r="BL66" s="338"/>
      <c r="BM66" s="282"/>
      <c r="BN66" s="283"/>
      <c r="BO66" s="337"/>
      <c r="BP66" s="338"/>
      <c r="BQ66" s="282"/>
      <c r="BR66" s="283"/>
      <c r="BS66" s="337"/>
      <c r="BT66" s="338"/>
      <c r="BU66" s="352"/>
      <c r="BV66" s="353"/>
      <c r="BW66" s="352"/>
      <c r="BX66" s="354"/>
      <c r="BY66" s="438">
        <f t="shared" ref="BY66" si="58">SUM(BK67:BX67)</f>
        <v>0</v>
      </c>
      <c r="BZ66" s="337"/>
      <c r="CA66" s="338"/>
      <c r="CB66" s="282"/>
      <c r="CC66" s="283"/>
      <c r="CD66" s="337"/>
      <c r="CE66" s="338"/>
      <c r="CF66" s="282"/>
      <c r="CG66" s="283"/>
      <c r="CH66" s="337"/>
      <c r="CI66" s="338"/>
      <c r="CJ66" s="352"/>
      <c r="CK66" s="353"/>
      <c r="CL66" s="352"/>
      <c r="CM66" s="354"/>
      <c r="CN66" s="438">
        <f t="shared" ref="CN66" si="59">SUM(BZ67:CM67)</f>
        <v>0</v>
      </c>
      <c r="CO66" s="432">
        <f>SUM(Q66,AF67,AU67,BY67,CN67,BJ67)</f>
        <v>0</v>
      </c>
      <c r="CP66" s="433"/>
      <c r="CQ66" s="284"/>
      <c r="CR66" s="453">
        <f>$CO$2-CO66</f>
        <v>6.9666666666666659</v>
      </c>
      <c r="CS66" s="285"/>
      <c r="CT66" s="285"/>
      <c r="CU66" s="285"/>
      <c r="CV66" s="285"/>
      <c r="CW66" s="285"/>
      <c r="CX66" s="285"/>
    </row>
    <row r="67" spans="1:102" s="30" customFormat="1" ht="20" customHeight="1" thickBot="1">
      <c r="A67" s="240"/>
      <c r="B67" s="296"/>
      <c r="C67" s="510" t="str">
        <f>IF(AND(C66="",D66=""),"",IFERROR(MATCH("*"&amp;C66&amp;"*",Paramètres!$A$2,0)*INDEX(Paramètres!$B$2:$E$2,MATCH(#REF!,Paramètres!$B$1:$E$1,0))*$B67,IFERROR(VLOOKUP(C66,_T1,2,0)*IF(VLOOKUP(C66,_T1,3,0),$B67,1),IF(AND(C66="23:59"*1,D66="07:59"*1),"08:00"*$B67,IF(AND(C66="20:00"*1,D66="05:00"*1),"09:00"*$B67,IF(AND(C66="21:00"*1,D66="07:00"*1),"10:00"*$B67,IF(AND(C66="21:00"*1,D66="08:00"*1),"11:00"*$B67,IF((D66*24)-(C66*24)&gt;6,((((D66*24)-(C66*24))-0.25)/24),(D66-C66)))))))))</f>
        <v/>
      </c>
      <c r="D67" s="511"/>
      <c r="E67" s="510" t="str">
        <f>IF(AND(E66="",F66=""),"",IFERROR(MATCH("*"&amp;E66&amp;"*",Paramètres!$A$2,0)*INDEX(Paramètres!$B$2:$E$2,MATCH(#REF!,Paramètres!$B$1:$E$1,0))*$B67,IFERROR(VLOOKUP(E66,_T1,2,0)*IF(VLOOKUP(E66,_T1,3,0),$B67,1),IF(AND(E66="23:59"*1,F66="07:59"*1),"08:00"*$B67,IF(AND(E66="20:00"*1,F66="05:00"*1),"09:00"*$B67,IF(AND(E66="21:00"*1,F66="07:00"*1),"10:00"*$B67,IF(AND(E66="21:00"*1,F66="08:00"*1),"11:00"*$B67,IF((F66*24)-(E66*24)&gt;6,((((F66*24)-(E66*24))-0.25)/24),(F66-E66)))))))))</f>
        <v/>
      </c>
      <c r="F67" s="511"/>
      <c r="G67" s="510" t="str">
        <f>IF(AND(G66="",H66=""),"",IFERROR(MATCH("*"&amp;G66&amp;"*",Paramètres!$A$2,0)*INDEX(Paramètres!$B$2:$E$2,MATCH(#REF!,Paramètres!$B$1:$E$1,0))*$B67,IFERROR(VLOOKUP(G66,_T1,2,0)*IF(VLOOKUP(G66,_T1,3,0),$B67,1),IF(AND(G66="23:59"*1,H66="07:59"*1),"08:00"*$B67,IF(AND(G66="20:00"*1,H66="05:00"*1),"09:00"*$B67,IF(AND(G66="21:00"*1,H66="07:00"*1),"10:00"*$B67,IF(AND(G66="21:00"*1,H66="08:00"*1),"11:00"*$B67,IF((H66*24)-(G66*24)&gt;6,((((H66*24)-(G66*24))-0.25)/24),(H66-G66)))))))))</f>
        <v/>
      </c>
      <c r="H67" s="511"/>
      <c r="I67" s="510" t="str">
        <f>IF(AND(I66="",J66=""),"",IFERROR(MATCH("*"&amp;I66&amp;"*",Paramètres!$A$2,0)*INDEX(Paramètres!$B$2:$E$2,MATCH(#REF!,Paramètres!$B$1:$E$1,0))*$B67,IFERROR(VLOOKUP(I66,_T1,2,0)*IF(VLOOKUP(I66,_T1,3,0),$B67,1),IF(AND(I66="23:59"*1,J66="07:59"*1),"08:00"*$B67,IF(AND(I66="20:00"*1,J66="05:00"*1),"09:00"*$B67,IF(AND(I66="21:00"*1,J66="07:00"*1),"10:00"*$B67,IF(AND(I66="21:00"*1,J66="08:00"*1),"11:00"*$B67,IF((J66*24)-(I66*24)&gt;6,((((J66*24)-(I66*24))-0.25)/24),(J66-I66)))))))))</f>
        <v/>
      </c>
      <c r="J67" s="511"/>
      <c r="K67" s="510" t="str">
        <f>IF(AND(K66="",L66=""),"",IFERROR(MATCH("*"&amp;K66&amp;"*",Paramètres!$A$2,0)*INDEX(Paramètres!$B$2:$E$2,MATCH(#REF!,Paramètres!$B$1:$E$1,0))*$B67,IFERROR(VLOOKUP(K66,_T1,2,0)*IF(VLOOKUP(K66,_T1,3,0),$B67,1),IF(AND(K66="23:59"*1,L66="07:59"*1),"08:00"*$B67,IF(AND(K66="20:00"*1,L66="05:00"*1),"09:00"*$B67,IF(AND(K66="21:00"*1,L66="07:00"*1),"10:00"*$B67,IF(AND(K66="21:00"*1,L66="08:00"*1),"11:00"*$B67,IF((L66*24)-(K66*24)&gt;6,((((L66*24)-(K66*24))-0.25)/24),(L66-K66)))))))))</f>
        <v/>
      </c>
      <c r="L67" s="511"/>
      <c r="M67" s="510" t="str">
        <f>IF(AND(M66="",N66=""),"",IFERROR(MATCH("*"&amp;M66&amp;"*",Paramètres!$A$2,0)*INDEX(Paramètres!$B$2:$E$2,MATCH(#REF!,Paramètres!$B$1:$E$1,0))*$B67,IFERROR(VLOOKUP(M66,_T1,2,0)*IF(VLOOKUP(M66,_T1,3,0),$B67,1),IF(AND(M66="23:59"*1,N66="07:59"*1),"08:00"*$B67,IF(AND(M66="20:00"*1,N66="05:00"*1),"09:00"*$B67,IF(AND(M66="21:00"*1,N66="07:00"*1),"10:00"*$B67,IF(AND(M66="21:00"*1,N66="08:00"*1),"11:00"*$B67,IF((N66*24)-(M66*24)&gt;6,((((N66*24)-(M66*24))-0.25)/24),(N66-M66)))))))))</f>
        <v/>
      </c>
      <c r="N67" s="511"/>
      <c r="O67" s="510" t="str">
        <f>IF(AND(O66="",P66=""),"",IFERROR(MATCH("*"&amp;O66&amp;"*",Paramètres!$A$2,0)*INDEX(Paramètres!$B$2:$E$2,MATCH(#REF!,Paramètres!$B$1:$E$1,0))*$B67,IFERROR(VLOOKUP(O66,_T1,2,0)*IF(VLOOKUP(O66,_T1,3,0),$B67,1),IF(AND(O66="23:59"*1,P66="07:59"*1),"08:00"*$B67,IF(AND(O66="20:00"*1,P66="05:00"*1),"09:00"*$B67,IF(AND(O66="21:00"*1,P66="07:00"*1),"10:00"*$B67,IF(AND(O66="21:00"*1,P66="08:00"*1),"11:00"*$B67,IF((P66*24)-(O66*24)&gt;6,((((P66*24)-(O66*24))-0.25)/24),(P66-O66)))))))))</f>
        <v/>
      </c>
      <c r="P67" s="511"/>
      <c r="Q67" s="444"/>
      <c r="R67" s="510" t="str">
        <f>IF(AND(R66="",S66=""),"",IFERROR(MATCH("*"&amp;R66&amp;"*",Paramètres!$A$2,0)*INDEX(Paramètres!$B$2:$E$2,MATCH(#REF!,Paramètres!$B$1:$E$1,0))*$B67,IFERROR(VLOOKUP(R66,_T1,2,0)*IF(VLOOKUP(R66,_T1,3,0),$B67,1),IF(AND(R66="23:59"*1,S66="07:59"*1),"08:00"*$B67,IF(AND(R66="20:00"*1,S66="05:00"*1),"09:00"*$B67,IF(AND(R66="21:00"*1,S66="07:00"*1),"10:00"*$B67,IF(AND(R66="21:00"*1,S66="08:00"*1),"11:00"*$B67,IF((S66*24)-(R66*24)&gt;6,((((S66*24)-(R66*24))-0.25)/24),(S66-R66)))))))))</f>
        <v/>
      </c>
      <c r="S67" s="511"/>
      <c r="T67" s="510" t="str">
        <f>IF(AND(T66="",U66=""),"",IFERROR(MATCH("*"&amp;T66&amp;"*",Paramètres!$A$2,0)*INDEX(Paramètres!$B$2:$E$2,MATCH(#REF!,Paramètres!$B$1:$E$1,0))*$B67,IFERROR(VLOOKUP(T66,_T1,2,0)*IF(VLOOKUP(T66,_T1,3,0),$B67,1),IF(AND(T66="23:59"*1,U66="07:59"*1),"08:00"*$B67,IF(AND(T66="20:00"*1,U66="05:00"*1),"09:00"*$B67,IF(AND(T66="21:00"*1,U66="07:00"*1),"10:00"*$B67,IF(AND(T66="21:00"*1,U66="08:00"*1),"11:00"*$B67,IF((U66*24)-(T66*24)&gt;6,((((U66*24)-(T66*24))-0.25)/24),(U66-T66)))))))))</f>
        <v/>
      </c>
      <c r="U67" s="511"/>
      <c r="V67" s="510" t="str">
        <f>IF(AND(V66="",W66=""),"",IFERROR(MATCH("*"&amp;V66&amp;"*",Paramètres!$A$2,0)*INDEX(Paramètres!$B$2:$E$2,MATCH(#REF!,Paramètres!$B$1:$E$1,0))*$B67,IFERROR(VLOOKUP(V66,_T1,2,0)*IF(VLOOKUP(V66,_T1,3,0),$B67,1),IF(AND(V66="23:59"*1,W66="07:59"*1),"08:00"*$B67,IF(AND(V66="20:00"*1,W66="05:00"*1),"09:00"*$B67,IF(AND(V66="21:00"*1,W66="07:00"*1),"10:00"*$B67,IF(AND(V66="21:00"*1,W66="08:00"*1),"11:00"*$B67,IF((W66*24)-(V66*24)&gt;6,((((W66*24)-(V66*24))-0.25)/24),(W66-V66)))))))))</f>
        <v/>
      </c>
      <c r="W67" s="511"/>
      <c r="X67" s="510" t="str">
        <f>IF(AND(X66="",Y66=""),"",IFERROR(MATCH("*"&amp;X66&amp;"*",Paramètres!$A$2,0)*INDEX(Paramètres!$B$2:$E$2,MATCH(#REF!,Paramètres!$B$1:$E$1,0))*$B67,IFERROR(VLOOKUP(X66,_T1,2,0)*IF(VLOOKUP(X66,_T1,3,0),$B67,1),IF(AND(X66="23:59"*1,Y66="07:59"*1),"08:00"*$B67,IF(AND(X66="20:00"*1,Y66="05:00"*1),"09:00"*$B67,IF(AND(X66="21:00"*1,Y66="07:00"*1),"10:00"*$B67,IF(AND(X66="21:00"*1,Y66="08:00"*1),"11:00"*$B67,IF((Y66*24)-(X66*24)&gt;6,((((Y66*24)-(X66*24))-0.25)/24),(Y66-X66)))))))))</f>
        <v/>
      </c>
      <c r="Y67" s="511"/>
      <c r="Z67" s="510" t="str">
        <f>IF(AND(Z66="",AA66=""),"",IFERROR(MATCH("*"&amp;Z66&amp;"*",Paramètres!$A$2,0)*INDEX(Paramètres!$B$2:$E$2,MATCH(#REF!,Paramètres!$B$1:$E$1,0))*$B67,IFERROR(VLOOKUP(Z66,_T1,2,0)*IF(VLOOKUP(Z66,_T1,3,0),$B67,1),IF(AND(Z66="23:59"*1,AA66="07:59"*1),"08:00"*$B67,IF(AND(Z66="20:00"*1,AA66="05:00"*1),"09:00"*$B67,IF(AND(Z66="21:00"*1,AA66="07:00"*1),"10:00"*$B67,IF(AND(Z66="21:00"*1,AA66="08:00"*1),"11:00"*$B67,IF((AA66*24)-(Z66*24)&gt;6,((((AA66*24)-(Z66*24))-0.25)/24),(AA66-Z66)))))))))</f>
        <v/>
      </c>
      <c r="AA67" s="511"/>
      <c r="AB67" s="510" t="str">
        <f>IF(AND(AB66="",AC66=""),"",IFERROR(MATCH("*"&amp;AB66&amp;"*",Paramètres!$A$2,0)*INDEX(Paramètres!$B$2:$E$2,MATCH(#REF!,Paramètres!$B$1:$E$1,0))*$B67,IFERROR(VLOOKUP(AB66,_T1,2,0)*IF(VLOOKUP(AB66,_T1,3,0),$B67,1),IF(AND(AB66="23:59"*1,AC66="07:59"*1),"08:00"*$B67,IF(AND(AB66="20:00"*1,AC66="05:00"*1),"09:00"*$B67,IF(AND(AB66="21:00"*1,AC66="07:00"*1),"10:00"*$B67,IF(AND(AB66="21:00"*1,AC66="08:00"*1),"11:00"*$B67,IF((AC66*24)-(AB66*24)&gt;6,((((AC66*24)-(AB66*24))-0.25)/24),(AC66-AB66)))))))))</f>
        <v/>
      </c>
      <c r="AC67" s="511"/>
      <c r="AD67" s="510" t="str">
        <f>IF(AND(AD66="",AE66=""),"",IFERROR(MATCH("*"&amp;AD66&amp;"*",Paramètres!$A$2,0)*INDEX(Paramètres!$B$2:$E$2,MATCH(#REF!,Paramètres!$B$1:$E$1,0))*$B67,IFERROR(VLOOKUP(AD66,_T1,2,0)*IF(VLOOKUP(AD66,_T1,3,0),$B67,1),IF(AND(AD66="23:59"*1,AE66="07:59"*1),"08:00"*$B67,IF(AND(AD66="20:00"*1,AE66="05:00"*1),"09:00"*$B67,IF(AND(AD66="21:00"*1,AE66="07:00"*1),"10:00"*$B67,IF(AND(AD66="21:00"*1,AE66="08:00"*1),"11:00"*$B67,IF((AE66*24)-(AD66*24)&gt;6,((((AE66*24)-(AD66*24))-0.25)/24),(AE66-AD66)))))))))</f>
        <v/>
      </c>
      <c r="AE67" s="511"/>
      <c r="AF67" s="444"/>
      <c r="AG67" s="510" t="str">
        <f>IF(AND(AG66="",AH66=""),"",IFERROR(MATCH("*"&amp;AG66&amp;"*",Paramètres!$A$2,0)*INDEX(Paramètres!$B$2:$E$2,MATCH(#REF!,Paramètres!$B$1:$E$1,0))*$B67,IFERROR(VLOOKUP(AG66,_T1,2,0)*IF(VLOOKUP(AG66,_T1,3,0),$B67,1),IF(AND(AG66="23:59"*1,AH66="07:59"*1),"08:00"*$B67,IF(AND(AG66="20:00"*1,AH66="05:00"*1),"09:00"*$B67,IF(AND(AG66="21:00"*1,AH66="07:00"*1),"10:00"*$B67,IF(AND(AG66="21:00"*1,AH66="08:00"*1),"11:00"*$B67,IF((AH66*24)-(AG66*24)&gt;6,((((AH66*24)-(AG66*24))-0.25)/24),(AH66-AG66)))))))))</f>
        <v/>
      </c>
      <c r="AH67" s="511"/>
      <c r="AI67" s="510" t="str">
        <f>IF(AND(AI66="",AJ66=""),"",IFERROR(MATCH("*"&amp;AI66&amp;"*",Paramètres!$A$2,0)*INDEX(Paramètres!$B$2:$E$2,MATCH(#REF!,Paramètres!$B$1:$E$1,0))*$B67,IFERROR(VLOOKUP(AI66,_T1,2,0)*IF(VLOOKUP(AI66,_T1,3,0),$B67,1),IF(AND(AI66="23:59"*1,AJ66="07:59"*1),"08:00"*$B67,IF(AND(AI66="20:00"*1,AJ66="05:00"*1),"09:00"*$B67,IF(AND(AI66="21:00"*1,AJ66="07:00"*1),"10:00"*$B67,IF(AND(AI66="21:00"*1,AJ66="08:00"*1),"11:00"*$B67,IF((AJ66*24)-(AI66*24)&gt;6,((((AJ66*24)-(AI66*24))-0.25)/24),(AJ66-AI66)))))))))</f>
        <v/>
      </c>
      <c r="AJ67" s="511"/>
      <c r="AK67" s="510" t="str">
        <f>IF(AND(AK66="",AL66=""),"",IFERROR(MATCH("*"&amp;AK66&amp;"*",Paramètres!$A$2,0)*INDEX(Paramètres!$B$2:$E$2,MATCH(#REF!,Paramètres!$B$1:$E$1,0))*$B67,IFERROR(VLOOKUP(AK66,_T1,2,0)*IF(VLOOKUP(AK66,_T1,3,0),$B67,1),IF(AND(AK66="23:59"*1,AL66="07:59"*1),"08:00"*$B67,IF(AND(AK66="20:00"*1,AL66="05:00"*1),"09:00"*$B67,IF(AND(AK66="21:00"*1,AL66="07:00"*1),"10:00"*$B67,IF(AND(AK66="21:00"*1,AL66="08:00"*1),"11:00"*$B67,IF((AL66*24)-(AK66*24)&gt;6,((((AL66*24)-(AK66*24))-0.25)/24),(AL66-AK66)))))))))</f>
        <v/>
      </c>
      <c r="AL67" s="511"/>
      <c r="AM67" s="510" t="str">
        <f>IF(AND(AM66="",AN66=""),"",IFERROR(MATCH("*"&amp;AM66&amp;"*",Paramètres!$A$2,0)*INDEX(Paramètres!$B$2:$E$2,MATCH(#REF!,Paramètres!$B$1:$E$1,0))*$B67,IFERROR(VLOOKUP(AM66,_T1,2,0)*IF(VLOOKUP(AM66,_T1,3,0),$B67,1),IF(AND(AM66="23:59"*1,AN66="07:59"*1),"08:00"*$B67,IF(AND(AM66="20:00"*1,AN66="05:00"*1),"09:00"*$B67,IF(AND(AM66="21:00"*1,AN66="07:00"*1),"10:00"*$B67,IF(AND(AM66="21:00"*1,AN66="08:00"*1),"11:00"*$B67,IF((AN66*24)-(AM66*24)&gt;6,((((AN66*24)-(AM66*24))-0.25)/24),(AN66-AM66)))))))))</f>
        <v/>
      </c>
      <c r="AN67" s="511"/>
      <c r="AO67" s="510" t="str">
        <f>IF(AND(AO66="",AP66=""),"",IFERROR(MATCH("*"&amp;AO66&amp;"*",Paramètres!$A$2,0)*INDEX(Paramètres!$B$2:$E$2,MATCH(#REF!,Paramètres!$B$1:$E$1,0))*$B67,IFERROR(VLOOKUP(AO66,_T1,2,0)*IF(VLOOKUP(AO66,_T1,3,0),$B67,1),IF(AND(AO66="23:59"*1,AP66="07:59"*1),"08:00"*$B67,IF(AND(AO66="20:00"*1,AP66="05:00"*1),"09:00"*$B67,IF(AND(AO66="21:00"*1,AP66="07:00"*1),"10:00"*$B67,IF(AND(AO66="21:00"*1,AP66="08:00"*1),"11:00"*$B67,IF((AP66*24)-(AO66*24)&gt;6,((((AP66*24)-(AO66*24))-0.25)/24),(AP66-AO66)))))))))</f>
        <v/>
      </c>
      <c r="AP67" s="511"/>
      <c r="AQ67" s="510" t="str">
        <f>IF(AND(AQ66="",AR66=""),"",IFERROR(MATCH("*"&amp;AQ66&amp;"*",Paramètres!$A$2,0)*INDEX(Paramètres!$B$2:$E$2,MATCH(#REF!,Paramètres!$B$1:$E$1,0))*$B67,IFERROR(VLOOKUP(AQ66,_T1,2,0)*IF(VLOOKUP(AQ66,_T1,3,0),$B67,1),IF(AND(AQ66="23:59"*1,AR66="07:59"*1),"08:00"*$B67,IF(AND(AQ66="20:00"*1,AR66="05:00"*1),"09:00"*$B67,IF(AND(AQ66="21:00"*1,AR66="07:00"*1),"10:00"*$B67,IF(AND(AQ66="21:00"*1,AR66="08:00"*1),"11:00"*$B67,IF((AR66*24)-(AQ66*24)&gt;6,((((AR66*24)-(AQ66*24))-0.25)/24),(AR66-AQ66)))))))))</f>
        <v/>
      </c>
      <c r="AR67" s="511"/>
      <c r="AS67" s="510" t="str">
        <f>IF(AND(AS66="",AT66=""),"",IFERROR(MATCH("*"&amp;AS66&amp;"*",Paramètres!$A$2,0)*INDEX(Paramètres!$B$2:$E$2,MATCH(#REF!,Paramètres!$B$1:$E$1,0))*$B67,IFERROR(VLOOKUP(AS66,_T1,2,0)*IF(VLOOKUP(AS66,_T1,3,0),$B67,1),IF(AND(AS66="23:59"*1,AT66="07:59"*1),"08:00"*$B67,IF(AND(AS66="20:00"*1,AT66="05:00"*1),"09:00"*$B67,IF(AND(AS66="21:00"*1,AT66="07:00"*1),"10:00"*$B67,IF(AND(AS66="21:00"*1,AT66="08:00"*1),"11:00"*$B67,IF((AT66*24)-(AS66*24)&gt;6,((((AT66*24)-(AS66*24))-0.25)/24),(AT66-AS66)))))))))</f>
        <v/>
      </c>
      <c r="AT67" s="511"/>
      <c r="AU67" s="444"/>
      <c r="AV67" s="510" t="str">
        <f>IF(AND(AV66="",AW66=""),"",IFERROR(MATCH("*"&amp;AV66&amp;"*",Paramètres!$A$2,0)*INDEX(Paramètres!$B$2:$E$2,MATCH(#REF!,Paramètres!$B$1:$E$1,0))*$B67,IFERROR(VLOOKUP(AV66,_T1,2,0)*IF(VLOOKUP(AV66,_T1,3,0),$B67,1),IF(AND(AV66="23:59"*1,AW66="07:59"*1),"08:00"*$B67,IF(AND(AV66="20:00"*1,AW66="05:00"*1),"09:00"*$B67,IF(AND(AV66="21:00"*1,AW66="07:00"*1),"10:00"*$B67,IF(AND(AV66="21:00"*1,AW66="08:00"*1),"11:00"*$B67,IF((AW66*24)-(AV66*24)&gt;6,((((AW66*24)-(AV66*24))-0.25)/24),(AW66-AV66)))))))))</f>
        <v/>
      </c>
      <c r="AW67" s="511"/>
      <c r="AX67" s="510" t="str">
        <f>IF(AND(AX66="",AY66=""),"",IFERROR(MATCH("*"&amp;AX66&amp;"*",Paramètres!$A$2,0)*INDEX(Paramètres!$B$2:$E$2,MATCH(#REF!,Paramètres!$B$1:$E$1,0))*$B67,IFERROR(VLOOKUP(AX66,_T1,2,0)*IF(VLOOKUP(AX66,_T1,3,0),$B67,1),IF(AND(AX66="23:59"*1,AY66="07:59"*1),"08:00"*$B67,IF(AND(AX66="20:00"*1,AY66="05:00"*1),"09:00"*$B67,IF(AND(AX66="21:00"*1,AY66="07:00"*1),"10:00"*$B67,IF(AND(AX66="21:00"*1,AY66="08:00"*1),"11:00"*$B67,IF((AY66*24)-(AX66*24)&gt;6,((((AY66*24)-(AX66*24))-0.25)/24),(AY66-AX66)))))))))</f>
        <v/>
      </c>
      <c r="AY67" s="511"/>
      <c r="AZ67" s="510" t="str">
        <f>IF(AND(AZ66="",BA66=""),"",IFERROR(MATCH("*"&amp;AZ66&amp;"*",Paramètres!$A$2,0)*INDEX(Paramètres!$B$2:$E$2,MATCH(#REF!,Paramètres!$B$1:$E$1,0))*$B67,IFERROR(VLOOKUP(AZ66,_T1,2,0)*IF(VLOOKUP(AZ66,_T1,3,0),$B67,1),IF(AND(AZ66="23:59"*1,BA66="07:59"*1),"08:00"*$B67,IF(AND(AZ66="20:00"*1,BA66="05:00"*1),"09:00"*$B67,IF(AND(AZ66="21:00"*1,BA66="07:00"*1),"10:00"*$B67,IF(AND(AZ66="21:00"*1,BA66="08:00"*1),"11:00"*$B67,IF((BA66*24)-(AZ66*24)&gt;6,((((BA66*24)-(AZ66*24))-0.25)/24),(BA66-AZ66)))))))))</f>
        <v/>
      </c>
      <c r="BA67" s="511"/>
      <c r="BB67" s="510" t="str">
        <f>IF(AND(BB66="",BC66=""),"",IFERROR(MATCH("*"&amp;BB66&amp;"*",Paramètres!$A$2,0)*INDEX(Paramètres!$B$2:$E$2,MATCH(#REF!,Paramètres!$B$1:$E$1,0))*$B67,IFERROR(VLOOKUP(BB66,_T1,2,0)*IF(VLOOKUP(BB66,_T1,3,0),$B67,1),IF(AND(BB66="23:59"*1,BC66="07:59"*1),"08:00"*$B67,IF(AND(BB66="20:00"*1,BC66="05:00"*1),"09:00"*$B67,IF(AND(BB66="21:00"*1,BC66="07:00"*1),"10:00"*$B67,IF(AND(BB66="21:00"*1,BC66="08:00"*1),"11:00"*$B67,IF((BC66*24)-(BB66*24)&gt;6,((((BC66*24)-(BB66*24))-0.25)/24),(BC66-BB66)))))))))</f>
        <v/>
      </c>
      <c r="BC67" s="511"/>
      <c r="BD67" s="510" t="str">
        <f>IF(AND(BD66="",BE66=""),"",IFERROR(MATCH("*"&amp;BD66&amp;"*",Paramètres!$A$2,0)*INDEX(Paramètres!$B$2:$E$2,MATCH(#REF!,Paramètres!$B$1:$E$1,0))*$B67,IFERROR(VLOOKUP(BD66,_T1,2,0)*IF(VLOOKUP(BD66,_T1,3,0),$B67,1),IF(AND(BD66="23:59"*1,BE66="07:59"*1),"08:00"*$B67,IF(AND(BD66="20:00"*1,BE66="05:00"*1),"09:00"*$B67,IF(AND(BD66="21:00"*1,BE66="07:00"*1),"10:00"*$B67,IF(AND(BD66="21:00"*1,BE66="08:00"*1),"11:00"*$B67,IF((BE66*24)-(BD66*24)&gt;6,((((BE66*24)-(BD66*24))-0.25)/24),(BE66-BD66)))))))))</f>
        <v/>
      </c>
      <c r="BE67" s="511"/>
      <c r="BF67" s="510" t="str">
        <f>IF(AND(BF66="",BG66=""),"",IFERROR(MATCH("*"&amp;BF66&amp;"*",Paramètres!$A$2,0)*INDEX(Paramètres!$B$2:$E$2,MATCH(#REF!,Paramètres!$B$1:$E$1,0))*$B67,IFERROR(VLOOKUP(BF66,_T1,2,0)*IF(VLOOKUP(BF66,_T1,3,0),$B67,1),IF(AND(BF66="23:59"*1,BG66="07:59"*1),"08:00"*$B67,IF(AND(BF66="20:00"*1,BG66="05:00"*1),"09:00"*$B67,IF(AND(BF66="21:00"*1,BG66="07:00"*1),"10:00"*$B67,IF(AND(BF66="21:00"*1,BG66="08:00"*1),"11:00"*$B67,IF((BG66*24)-(BF66*24)&gt;6,((((BG66*24)-(BF66*24))-0.25)/24),(BG66-BF66)))))))))</f>
        <v/>
      </c>
      <c r="BG67" s="511"/>
      <c r="BH67" s="510" t="str">
        <f>IF(AND(BH66="",BI66=""),"",IFERROR(MATCH("*"&amp;BH66&amp;"*",Paramètres!$A$2,0)*INDEX(Paramètres!$B$2:$E$2,MATCH(#REF!,Paramètres!$B$1:$E$1,0))*$B67,IFERROR(VLOOKUP(BH66,_T1,2,0)*IF(VLOOKUP(BH66,_T1,3,0),$B67,1),IF(AND(BH66="23:59"*1,BI66="07:59"*1),"08:00"*$B67,IF(AND(BH66="20:00"*1,BI66="05:00"*1),"09:00"*$B67,IF(AND(BH66="21:00"*1,BI66="07:00"*1),"10:00"*$B67,IF(AND(BH66="21:00"*1,BI66="08:00"*1),"11:00"*$B67,IF((BI66*24)-(BH66*24)&gt;6,((((BI66*24)-(BH66*24))-0.25)/24),(BI66-BH66)))))))))</f>
        <v/>
      </c>
      <c r="BI67" s="511"/>
      <c r="BJ67" s="439"/>
      <c r="BK67" s="510" t="str">
        <f>IF(AND(BK66="",BL66=""),"",IFERROR(MATCH("*"&amp;BK66&amp;"*",Paramètres!$A$2,0)*INDEX(Paramètres!$B$2:$E$2,MATCH(#REF!,Paramètres!$B$1:$E$1,0))*$B67,IFERROR(VLOOKUP(BK66,_T1,2,0)*IF(VLOOKUP(BK66,_T1,3,0),$B67,1),IF(AND(BK66="23:59"*1,BL66="07:59"*1),"08:00"*$B67,IF(AND(BK66="20:00"*1,BL66="05:00"*1),"09:00"*$B67,IF(AND(BK66="21:00"*1,BL66="07:00"*1),"10:00"*$B67,IF(AND(BK66="21:00"*1,BL66="08:00"*1),"11:00"*$B67,IF((BL66*24)-(BK66*24)&gt;6,((((BL66*24)-(BK66*24))-0.25)/24),(BL66-BK66)))))))))</f>
        <v/>
      </c>
      <c r="BL67" s="511"/>
      <c r="BM67" s="510" t="str">
        <f>IF(AND(BM66="",BN66=""),"",IFERROR(MATCH("*"&amp;BM66&amp;"*",Paramètres!$A$2,0)*INDEX(Paramètres!$B$2:$E$2,MATCH(#REF!,Paramètres!$B$1:$E$1,0))*$B67,IFERROR(VLOOKUP(BM66,_T1,2,0)*IF(VLOOKUP(BM66,_T1,3,0),$B67,1),IF(AND(BM66="23:59"*1,BN66="07:59"*1),"08:00"*$B67,IF(AND(BM66="20:00"*1,BN66="05:00"*1),"09:00"*$B67,IF(AND(BM66="21:00"*1,BN66="07:00"*1),"10:00"*$B67,IF(AND(BM66="21:00"*1,BN66="08:00"*1),"11:00"*$B67,IF((BN66*24)-(BM66*24)&gt;6,((((BN66*24)-(BM66*24))-0.25)/24),(BN66-BM66)))))))))</f>
        <v/>
      </c>
      <c r="BN67" s="511"/>
      <c r="BO67" s="510" t="str">
        <f>IF(AND(BO66="",BP66=""),"",IFERROR(MATCH("*"&amp;BO66&amp;"*",Paramètres!$A$2,0)*INDEX(Paramètres!$B$2:$E$2,MATCH(#REF!,Paramètres!$B$1:$E$1,0))*$B67,IFERROR(VLOOKUP(BO66,_T1,2,0)*IF(VLOOKUP(BO66,_T1,3,0),$B67,1),IF(AND(BO66="23:59"*1,BP66="07:59"*1),"08:00"*$B67,IF(AND(BO66="20:00"*1,BP66="05:00"*1),"09:00"*$B67,IF(AND(BO66="21:00"*1,BP66="07:00"*1),"10:00"*$B67,IF(AND(BO66="21:00"*1,BP66="08:00"*1),"11:00"*$B67,IF((BP66*24)-(BO66*24)&gt;6,((((BP66*24)-(BO66*24))-0.25)/24),(BP66-BO66)))))))))</f>
        <v/>
      </c>
      <c r="BP67" s="511"/>
      <c r="BQ67" s="510" t="str">
        <f>IF(AND(BQ66="",BR66=""),"",IFERROR(MATCH("*"&amp;BQ66&amp;"*",Paramètres!$A$2,0)*INDEX(Paramètres!$B$2:$E$2,MATCH(#REF!,Paramètres!$B$1:$E$1,0))*$B67,IFERROR(VLOOKUP(BQ66,_T1,2,0)*IF(VLOOKUP(BQ66,_T1,3,0),$B67,1),IF(AND(BQ66="23:59"*1,BR66="07:59"*1),"08:00"*$B67,IF(AND(BQ66="20:00"*1,BR66="05:00"*1),"09:00"*$B67,IF(AND(BQ66="21:00"*1,BR66="07:00"*1),"10:00"*$B67,IF(AND(BQ66="21:00"*1,BR66="08:00"*1),"11:00"*$B67,IF((BR66*24)-(BQ66*24)&gt;6,((((BR66*24)-(BQ66*24))-0.25)/24),(BR66-BQ66)))))))))</f>
        <v/>
      </c>
      <c r="BR67" s="511"/>
      <c r="BS67" s="510" t="str">
        <f>IF(AND(BS66="",BT66=""),"",IFERROR(MATCH("*"&amp;BS66&amp;"*",Paramètres!$A$2,0)*INDEX(Paramètres!$B$2:$E$2,MATCH(#REF!,Paramètres!$B$1:$E$1,0))*$B67,IFERROR(VLOOKUP(BS66,_T1,2,0)*IF(VLOOKUP(BS66,_T1,3,0),$B67,1),IF(AND(BS66="23:59"*1,BT66="07:59"*1),"08:00"*$B67,IF(AND(BS66="20:00"*1,BT66="05:00"*1),"09:00"*$B67,IF(AND(BS66="21:00"*1,BT66="07:00"*1),"10:00"*$B67,IF(AND(BS66="21:00"*1,BT66="08:00"*1),"11:00"*$B67,IF((BT66*24)-(BS66*24)&gt;6,((((BT66*24)-(BS66*24))-0.25)/24),(BT66-BS66)))))))))</f>
        <v/>
      </c>
      <c r="BT67" s="511"/>
      <c r="BU67" s="510" t="str">
        <f>IF(AND(BU66="",BV66=""),"",IFERROR(MATCH("*"&amp;BU66&amp;"*",Paramètres!$A$2,0)*INDEX(Paramètres!$B$2:$E$2,MATCH(#REF!,Paramètres!$B$1:$E$1,0))*$B67,IFERROR(VLOOKUP(BU66,_T1,2,0)*IF(VLOOKUP(BU66,_T1,3,0),$B67,1),IF(AND(BU66="23:59"*1,BV66="07:59"*1),"08:00"*$B67,IF(AND(BU66="20:00"*1,BV66="05:00"*1),"09:00"*$B67,IF(AND(BU66="21:00"*1,BV66="07:00"*1),"10:00"*$B67,IF(AND(BU66="21:00"*1,BV66="08:00"*1),"11:00"*$B67,IF((BV66*24)-(BU66*24)&gt;6,((((BV66*24)-(BU66*24))-0.25)/24),(BV66-BU66)))))))))</f>
        <v/>
      </c>
      <c r="BV67" s="511"/>
      <c r="BW67" s="510" t="str">
        <f>IF(AND(BW66="",BX66=""),"",IFERROR(MATCH("*"&amp;BW66&amp;"*",Paramètres!$A$2,0)*INDEX(Paramètres!$B$2:$E$2,MATCH(#REF!,Paramètres!$B$1:$E$1,0))*$B67,IFERROR(VLOOKUP(BW66,_T1,2,0)*IF(VLOOKUP(BW66,_T1,3,0),$B67,1),IF(AND(BW66="23:59"*1,BX66="07:59"*1),"08:00"*$B67,IF(AND(BW66="20:00"*1,BX66="05:00"*1),"09:00"*$B67,IF(AND(BW66="21:00"*1,BX66="07:00"*1),"10:00"*$B67,IF(AND(BW66="21:00"*1,BX66="08:00"*1),"11:00"*$B67,IF((BX66*24)-(BW66*24)&gt;6,((((BX66*24)-(BW66*24))-0.25)/24),(BX66-BW66)))))))))</f>
        <v/>
      </c>
      <c r="BX67" s="511"/>
      <c r="BY67" s="439"/>
      <c r="BZ67" s="510" t="str">
        <f>IF(AND(BZ66="",CA66=""),"",IFERROR(MATCH("*"&amp;BZ66&amp;"*",Paramètres!$A$2,0)*INDEX(Paramètres!$B$2:$E$2,MATCH(#REF!,Paramètres!$B$1:$E$1,0))*$B67,IFERROR(VLOOKUP(BZ66,_T1,2,0)*IF(VLOOKUP(BZ66,_T1,3,0),$B67,1),IF(AND(BZ66="23:59"*1,CA66="07:59"*1),"08:00"*$B67,IF(AND(BZ66="20:00"*1,CA66="05:00"*1),"09:00"*$B67,IF(AND(BZ66="21:00"*1,CA66="07:00"*1),"10:00"*$B67,IF(AND(BZ66="21:00"*1,CA66="08:00"*1),"11:00"*$B67,IF((CA66*24)-(BZ66*24)&gt;6,((((CA66*24)-(BZ66*24))-0.25)/24),(CA66-BZ66)))))))))</f>
        <v/>
      </c>
      <c r="CA67" s="511"/>
      <c r="CB67" s="510" t="str">
        <f>IF(AND(CB66="",CC66=""),"",IFERROR(MATCH("*"&amp;CB66&amp;"*",Paramètres!$A$2,0)*INDEX(Paramètres!$B$2:$E$2,MATCH(#REF!,Paramètres!$B$1:$E$1,0))*$B67,IFERROR(VLOOKUP(CB66,_T1,2,0)*IF(VLOOKUP(CB66,_T1,3,0),$B67,1),IF(AND(CB66="23:59"*1,CC66="07:59"*1),"08:00"*$B67,IF(AND(CB66="20:00"*1,CC66="05:00"*1),"09:00"*$B67,IF(AND(CB66="21:00"*1,CC66="07:00"*1),"10:00"*$B67,IF(AND(CB66="21:00"*1,CC66="08:00"*1),"11:00"*$B67,IF((CC66*24)-(CB66*24)&gt;6,((((CC66*24)-(CB66*24))-0.25)/24),(CC66-CB66)))))))))</f>
        <v/>
      </c>
      <c r="CC67" s="511"/>
      <c r="CD67" s="510" t="str">
        <f>IF(AND(CD66="",CE66=""),"",IFERROR(MATCH("*"&amp;CD66&amp;"*",Paramètres!$A$2,0)*INDEX(Paramètres!$B$2:$E$2,MATCH(#REF!,Paramètres!$B$1:$E$1,0))*$B67,IFERROR(VLOOKUP(CD66,_T1,2,0)*IF(VLOOKUP(CD66,_T1,3,0),$B67,1),IF(AND(CD66="23:59"*1,CE66="07:59"*1),"08:00"*$B67,IF(AND(CD66="20:00"*1,CE66="05:00"*1),"09:00"*$B67,IF(AND(CD66="21:00"*1,CE66="07:00"*1),"10:00"*$B67,IF(AND(CD66="21:00"*1,CE66="08:00"*1),"11:00"*$B67,IF((CE66*24)-(CD66*24)&gt;6,((((CE66*24)-(CD66*24))-0.25)/24),(CE66-CD66)))))))))</f>
        <v/>
      </c>
      <c r="CE67" s="511"/>
      <c r="CF67" s="510" t="str">
        <f>IF(AND(CF66="",CG66=""),"",IFERROR(MATCH("*"&amp;CF66&amp;"*",Paramètres!$A$2,0)*INDEX(Paramètres!$B$2:$E$2,MATCH(#REF!,Paramètres!$B$1:$E$1,0))*$B67,IFERROR(VLOOKUP(CF66,_T1,2,0)*IF(VLOOKUP(CF66,_T1,3,0),$B67,1),IF(AND(CF66="23:59"*1,CG66="07:59"*1),"08:00"*$B67,IF(AND(CF66="20:00"*1,CG66="05:00"*1),"09:00"*$B67,IF(AND(CF66="21:00"*1,CG66="07:00"*1),"10:00"*$B67,IF(AND(CF66="21:00"*1,CG66="08:00"*1),"11:00"*$B67,IF((CG66*24)-(CF66*24)&gt;6,((((CG66*24)-(CF66*24))-0.25)/24),(CG66-CF66)))))))))</f>
        <v/>
      </c>
      <c r="CG67" s="511"/>
      <c r="CH67" s="510" t="str">
        <f>IF(AND(CH66="",CI66=""),"",IFERROR(MATCH("*"&amp;CH66&amp;"*",Paramètres!$A$2,0)*INDEX(Paramètres!$B$2:$E$2,MATCH(#REF!,Paramètres!$B$1:$E$1,0))*$B67,IFERROR(VLOOKUP(CH66,_T1,2,0)*IF(VLOOKUP(CH66,_T1,3,0),$B67,1),IF(AND(CH66="23:59"*1,CI66="07:59"*1),"08:00"*$B67,IF(AND(CH66="20:00"*1,CI66="05:00"*1),"09:00"*$B67,IF(AND(CH66="21:00"*1,CI66="07:00"*1),"10:00"*$B67,IF(AND(CH66="21:00"*1,CI66="08:00"*1),"11:00"*$B67,IF((CI66*24)-(CH66*24)&gt;6,((((CI66*24)-(CH66*24))-0.25)/24),(CI66-CH66)))))))))</f>
        <v/>
      </c>
      <c r="CI67" s="511"/>
      <c r="CJ67" s="510" t="str">
        <f>IF(AND(CJ66="",CK66=""),"",IFERROR(MATCH("*"&amp;CJ66&amp;"*",Paramètres!$A$2,0)*INDEX(Paramètres!$B$2:$E$2,MATCH(#REF!,Paramètres!$B$1:$E$1,0))*$B67,IFERROR(VLOOKUP(CJ66,_T1,2,0)*IF(VLOOKUP(CJ66,_T1,3,0),$B67,1),IF(AND(CJ66="23:59"*1,CK66="07:59"*1),"08:00"*$B67,IF(AND(CJ66="20:00"*1,CK66="05:00"*1),"09:00"*$B67,IF(AND(CJ66="21:00"*1,CK66="07:00"*1),"10:00"*$B67,IF(AND(CJ66="21:00"*1,CK66="08:00"*1),"11:00"*$B67,IF((CK66*24)-(CJ66*24)&gt;6,((((CK66*24)-(CJ66*24))-0.25)/24),(CK66-CJ66)))))))))</f>
        <v/>
      </c>
      <c r="CK67" s="511"/>
      <c r="CL67" s="510" t="str">
        <f>IF(AND(CL66="",CM66=""),"",IFERROR(MATCH("*"&amp;CL66&amp;"*",Paramètres!$A$2,0)*INDEX(Paramètres!$B$2:$E$2,MATCH(#REF!,Paramètres!$B$1:$E$1,0))*$B67,IFERROR(VLOOKUP(CL66,_T1,2,0)*IF(VLOOKUP(CL66,_T1,3,0),$B67,1),IF(AND(CL66="23:59"*1,CM66="07:59"*1),"08:00"*$B67,IF(AND(CL66="20:00"*1,CM66="05:00"*1),"09:00"*$B67,IF(AND(CL66="21:00"*1,CM66="07:00"*1),"10:00"*$B67,IF(AND(CL66="21:00"*1,CM66="08:00"*1),"11:00"*$B67,IF((CM66*24)-(CL66*24)&gt;6,((((CM66*24)-(CL66*24))-0.25)/24),(CM66-CL66)))))))))</f>
        <v/>
      </c>
      <c r="CM67" s="511"/>
      <c r="CN67" s="439"/>
      <c r="CO67" s="436"/>
      <c r="CP67" s="437"/>
      <c r="CQ67" s="156"/>
      <c r="CR67" s="454"/>
      <c r="CS67"/>
      <c r="CT67"/>
      <c r="CU67"/>
      <c r="CV67"/>
      <c r="CW67"/>
      <c r="CX67"/>
    </row>
    <row r="68" spans="1:102" s="30" customFormat="1" ht="40" customHeight="1" thickBot="1">
      <c r="A68" s="276"/>
      <c r="B68" s="299"/>
      <c r="C68" s="186"/>
      <c r="D68" s="186"/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6"/>
      <c r="Q68" s="253"/>
      <c r="R68" s="186"/>
      <c r="S68" s="186"/>
      <c r="T68" s="186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253"/>
      <c r="AG68" s="186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6"/>
      <c r="AT68" s="186"/>
      <c r="AU68" s="253"/>
      <c r="AV68" s="186"/>
      <c r="AW68" s="186"/>
      <c r="AX68" s="186"/>
      <c r="AY68" s="186"/>
      <c r="AZ68" s="186"/>
      <c r="BA68" s="186"/>
      <c r="BB68" s="186"/>
      <c r="BC68" s="186"/>
      <c r="BD68" s="186"/>
      <c r="BE68" s="186"/>
      <c r="BF68" s="186"/>
      <c r="BG68" s="186"/>
      <c r="BH68" s="186"/>
      <c r="BI68" s="186"/>
      <c r="BJ68" s="258"/>
      <c r="BK68" s="186"/>
      <c r="BL68" s="186"/>
      <c r="BM68" s="186"/>
      <c r="BN68" s="186"/>
      <c r="BO68" s="186"/>
      <c r="BP68" s="186"/>
      <c r="BQ68" s="186"/>
      <c r="BR68" s="186"/>
      <c r="BS68" s="186"/>
      <c r="BT68" s="186"/>
      <c r="BU68" s="186"/>
      <c r="BV68" s="186"/>
      <c r="BW68" s="186"/>
      <c r="BX68" s="186"/>
      <c r="BY68" s="258"/>
      <c r="BZ68" s="186"/>
      <c r="CA68" s="186"/>
      <c r="CB68" s="186"/>
      <c r="CC68" s="186"/>
      <c r="CD68" s="186"/>
      <c r="CE68" s="186"/>
      <c r="CF68" s="186"/>
      <c r="CG68" s="186"/>
      <c r="CH68" s="186"/>
      <c r="CI68" s="186"/>
      <c r="CJ68" s="186"/>
      <c r="CK68" s="186"/>
      <c r="CL68" s="186"/>
      <c r="CM68" s="186"/>
      <c r="CN68" s="258"/>
      <c r="CO68" s="253"/>
      <c r="CP68" s="265"/>
      <c r="CQ68" s="11"/>
      <c r="CR68" s="168"/>
      <c r="CS68"/>
      <c r="CT68"/>
      <c r="CU68"/>
      <c r="CV68"/>
      <c r="CW68"/>
      <c r="CX68"/>
    </row>
    <row r="69" spans="1:102" s="288" customFormat="1" ht="30" customHeight="1">
      <c r="A69" s="317"/>
      <c r="B69" s="291"/>
      <c r="C69" s="282">
        <v>0.875</v>
      </c>
      <c r="D69" s="283">
        <v>0.33333333333333331</v>
      </c>
      <c r="E69" s="337"/>
      <c r="F69" s="338"/>
      <c r="G69" s="282"/>
      <c r="H69" s="283"/>
      <c r="I69" s="337"/>
      <c r="J69" s="338"/>
      <c r="K69" s="282"/>
      <c r="L69" s="283"/>
      <c r="M69" s="352"/>
      <c r="N69" s="353"/>
      <c r="O69" s="352"/>
      <c r="P69" s="354"/>
      <c r="Q69" s="443">
        <f>SUM(C70:P70)</f>
        <v>0.45833333333333331</v>
      </c>
      <c r="R69" s="282"/>
      <c r="S69" s="283"/>
      <c r="T69" s="337"/>
      <c r="U69" s="338"/>
      <c r="V69" s="282"/>
      <c r="W69" s="283"/>
      <c r="X69" s="337"/>
      <c r="Y69" s="338"/>
      <c r="Z69" s="282"/>
      <c r="AA69" s="283"/>
      <c r="AB69" s="352"/>
      <c r="AC69" s="353"/>
      <c r="AD69" s="352"/>
      <c r="AE69" s="354"/>
      <c r="AF69" s="443">
        <f>SUM(R70:AE70)</f>
        <v>0</v>
      </c>
      <c r="AG69" s="282"/>
      <c r="AH69" s="283"/>
      <c r="AI69" s="337"/>
      <c r="AJ69" s="338"/>
      <c r="AK69" s="282"/>
      <c r="AL69" s="283"/>
      <c r="AM69" s="337"/>
      <c r="AN69" s="338"/>
      <c r="AO69" s="282"/>
      <c r="AP69" s="283"/>
      <c r="AQ69" s="352"/>
      <c r="AR69" s="353"/>
      <c r="AS69" s="352"/>
      <c r="AT69" s="354"/>
      <c r="AU69" s="443">
        <f>SUM(AG70:AT70)</f>
        <v>0</v>
      </c>
      <c r="AV69" s="282"/>
      <c r="AW69" s="283"/>
      <c r="AX69" s="337"/>
      <c r="AY69" s="338"/>
      <c r="AZ69" s="282"/>
      <c r="BA69" s="283"/>
      <c r="BB69" s="337"/>
      <c r="BC69" s="338"/>
      <c r="BD69" s="282"/>
      <c r="BE69" s="283"/>
      <c r="BF69" s="352"/>
      <c r="BG69" s="353"/>
      <c r="BH69" s="352"/>
      <c r="BI69" s="354"/>
      <c r="BJ69" s="438">
        <f>SUM(AV70:BI70)</f>
        <v>0</v>
      </c>
      <c r="BK69" s="282"/>
      <c r="BL69" s="283"/>
      <c r="BM69" s="337"/>
      <c r="BN69" s="338"/>
      <c r="BO69" s="282"/>
      <c r="BP69" s="283"/>
      <c r="BQ69" s="337"/>
      <c r="BR69" s="338"/>
      <c r="BS69" s="282"/>
      <c r="BT69" s="283"/>
      <c r="BU69" s="352"/>
      <c r="BV69" s="353"/>
      <c r="BW69" s="352"/>
      <c r="BX69" s="354"/>
      <c r="BY69" s="438">
        <f>SUM(BK70:BX70)</f>
        <v>0</v>
      </c>
      <c r="BZ69" s="282"/>
      <c r="CA69" s="283"/>
      <c r="CB69" s="337"/>
      <c r="CC69" s="338"/>
      <c r="CD69" s="282"/>
      <c r="CE69" s="283"/>
      <c r="CF69" s="337"/>
      <c r="CG69" s="338"/>
      <c r="CH69" s="282"/>
      <c r="CI69" s="283"/>
      <c r="CJ69" s="352"/>
      <c r="CK69" s="353"/>
      <c r="CL69" s="352"/>
      <c r="CM69" s="354"/>
      <c r="CN69" s="438">
        <f>SUM(BZ70:CM70)</f>
        <v>0</v>
      </c>
      <c r="CO69" s="432">
        <f>SUM(Q69,AF70,AU70,BY70,CN70,BJ70)</f>
        <v>0.45833333333333331</v>
      </c>
      <c r="CP69" s="433"/>
      <c r="CQ69" s="284"/>
      <c r="CR69" s="453">
        <f>$CO$2-CO69</f>
        <v>6.5083333333333329</v>
      </c>
      <c r="CS69" s="285"/>
      <c r="CT69" s="285"/>
      <c r="CU69" s="285"/>
      <c r="CV69" s="285"/>
      <c r="CW69" s="285"/>
      <c r="CX69" s="285"/>
    </row>
    <row r="70" spans="1:102" s="30" customFormat="1" ht="20" customHeight="1">
      <c r="A70" s="241"/>
      <c r="B70" s="292">
        <v>1</v>
      </c>
      <c r="C70" s="510">
        <f>IF(AND(C69="",D69=""),"",IFERROR(MATCH("*"&amp;C69&amp;"*",Paramètres!$A$2,0)*INDEX(Paramètres!$B$2:$E$2,MATCH(#REF!,Paramètres!$B$1:$E$1,0))*$B70,IFERROR(VLOOKUP(C69,_T1,2,0)*IF(VLOOKUP(C69,_T1,3,0),$B70,1),IF(AND(C69="23:59"*1,D69="07:59"*1),"08:00"*$B70,IF(AND(C69="20:00"*1,D69="05:00"*1),"09:00"*$B70,IF(AND(C69="21:00"*1,D69="07:00"*1),"10:00"*$B70,IF(AND(C69="21:00"*1,D69="08:00"*1),"11:00"*$B70,IF((D69*24)-(C69*24)&gt;6,((((D69*24)-(C69*24))-0.25)/24),(D69-C69)))))))))</f>
        <v>0.45833333333333331</v>
      </c>
      <c r="D70" s="511"/>
      <c r="E70" s="510" t="str">
        <f>IF(AND(E69="",F69=""),"",IFERROR(MATCH("*"&amp;E69&amp;"*",Paramètres!$A$2,0)*INDEX(Paramètres!$B$2:$E$2,MATCH(#REF!,Paramètres!$B$1:$E$1,0))*$B70,IFERROR(VLOOKUP(E69,_T1,2,0)*IF(VLOOKUP(E69,_T1,3,0),$B70,1),IF(AND(E69="23:59"*1,F69="07:59"*1),"08:00"*$B70,IF(AND(E69="20:00"*1,F69="05:00"*1),"09:00"*$B70,IF(AND(E69="21:00"*1,F69="07:00"*1),"10:00"*$B70,IF(AND(E69="21:00"*1,F69="08:00"*1),"11:00"*$B70,IF((F69*24)-(E69*24)&gt;6,((((F69*24)-(E69*24))-0.25)/24),(F69-E69)))))))))</f>
        <v/>
      </c>
      <c r="F70" s="511"/>
      <c r="G70" s="510" t="str">
        <f>IF(AND(G69="",H69=""),"",IFERROR(MATCH("*"&amp;G69&amp;"*",Paramètres!$A$2,0)*INDEX(Paramètres!$B$2:$E$2,MATCH(#REF!,Paramètres!$B$1:$E$1,0))*$B70,IFERROR(VLOOKUP(G69,_T1,2,0)*IF(VLOOKUP(G69,_T1,3,0),$B70,1),IF(AND(G69="23:59"*1,H69="07:59"*1),"08:00"*$B70,IF(AND(G69="20:00"*1,H69="05:00"*1),"09:00"*$B70,IF(AND(G69="21:00"*1,H69="07:00"*1),"10:00"*$B70,IF(AND(G69="21:00"*1,H69="08:00"*1),"11:00"*$B70,IF((H69*24)-(G69*24)&gt;6,((((H69*24)-(G69*24))-0.25)/24),(H69-G69)))))))))</f>
        <v/>
      </c>
      <c r="H70" s="511"/>
      <c r="I70" s="510" t="str">
        <f>IF(AND(I69="",J69=""),"",IFERROR(MATCH("*"&amp;I69&amp;"*",Paramètres!$A$2,0)*INDEX(Paramètres!$B$2:$E$2,MATCH(#REF!,Paramètres!$B$1:$E$1,0))*$B70,IFERROR(VLOOKUP(I69,_T1,2,0)*IF(VLOOKUP(I69,_T1,3,0),$B70,1),IF(AND(I69="23:59"*1,J69="07:59"*1),"08:00"*$B70,IF(AND(I69="20:00"*1,J69="05:00"*1),"09:00"*$B70,IF(AND(I69="21:00"*1,J69="07:00"*1),"10:00"*$B70,IF(AND(I69="21:00"*1,J69="08:00"*1),"11:00"*$B70,IF((J69*24)-(I69*24)&gt;6,((((J69*24)-(I69*24))-0.25)/24),(J69-I69)))))))))</f>
        <v/>
      </c>
      <c r="J70" s="511"/>
      <c r="K70" s="510" t="str">
        <f>IF(AND(K69="",L69=""),"",IFERROR(MATCH("*"&amp;K69&amp;"*",Paramètres!$A$2,0)*INDEX(Paramètres!$B$2:$E$2,MATCH(#REF!,Paramètres!$B$1:$E$1,0))*$B70,IFERROR(VLOOKUP(K69,_T1,2,0)*IF(VLOOKUP(K69,_T1,3,0),$B70,1),IF(AND(K69="23:59"*1,L69="07:59"*1),"08:00"*$B70,IF(AND(K69="20:00"*1,L69="05:00"*1),"09:00"*$B70,IF(AND(K69="21:00"*1,L69="07:00"*1),"10:00"*$B70,IF(AND(K69="21:00"*1,L69="08:00"*1),"11:00"*$B70,IF((L69*24)-(K69*24)&gt;6,((((L69*24)-(K69*24))-0.25)/24),(L69-K69)))))))))</f>
        <v/>
      </c>
      <c r="L70" s="511"/>
      <c r="M70" s="510" t="str">
        <f>IF(AND(M69="",N69=""),"",IFERROR(MATCH("*"&amp;M69&amp;"*",Paramètres!$A$2,0)*INDEX(Paramètres!$B$2:$E$2,MATCH(#REF!,Paramètres!$B$1:$E$1,0))*$B70,IFERROR(VLOOKUP(M69,_T1,2,0)*IF(VLOOKUP(M69,_T1,3,0),$B70,1),IF(AND(M69="23:59"*1,N69="07:59"*1),"08:00"*$B70,IF(AND(M69="20:00"*1,N69="05:00"*1),"09:00"*$B70,IF(AND(M69="21:00"*1,N69="07:00"*1),"10:00"*$B70,IF(AND(M69="21:00"*1,N69="08:00"*1),"11:00"*$B70,IF((N69*24)-(M69*24)&gt;6,((((N69*24)-(M69*24))-0.25)/24),(N69-M69)))))))))</f>
        <v/>
      </c>
      <c r="N70" s="511"/>
      <c r="O70" s="510" t="str">
        <f>IF(AND(O69="",P69=""),"",IFERROR(MATCH("*"&amp;O69&amp;"*",Paramètres!$A$2,0)*INDEX(Paramètres!$B$2:$E$2,MATCH(#REF!,Paramètres!$B$1:$E$1,0))*$B70,IFERROR(VLOOKUP(O69,_T1,2,0)*IF(VLOOKUP(O69,_T1,3,0),$B70,1),IF(AND(O69="23:59"*1,P69="07:59"*1),"08:00"*$B70,IF(AND(O69="20:00"*1,P69="05:00"*1),"09:00"*$B70,IF(AND(O69="21:00"*1,P69="07:00"*1),"10:00"*$B70,IF(AND(O69="21:00"*1,P69="08:00"*1),"11:00"*$B70,IF((P69*24)-(O69*24)&gt;6,((((P69*24)-(O69*24))-0.25)/24),(P69-O69)))))))))</f>
        <v/>
      </c>
      <c r="P70" s="511"/>
      <c r="Q70" s="444"/>
      <c r="R70" s="510" t="str">
        <f>IF(AND(R69="",S69=""),"",IFERROR(MATCH("*"&amp;R69&amp;"*",Paramètres!$A$2,0)*INDEX(Paramètres!$B$2:$E$2,MATCH(#REF!,Paramètres!$B$1:$E$1,0))*$B70,IFERROR(VLOOKUP(R69,_T1,2,0)*IF(VLOOKUP(R69,_T1,3,0),$B70,1),IF(AND(R69="23:59"*1,S69="07:59"*1),"08:00"*$B70,IF(AND(R69="20:00"*1,S69="05:00"*1),"09:00"*$B70,IF(AND(R69="21:00"*1,S69="07:00"*1),"10:00"*$B70,IF(AND(R69="21:00"*1,S69="08:00"*1),"11:00"*$B70,IF((S69*24)-(R69*24)&gt;6,((((S69*24)-(R69*24))-0.25)/24),(S69-R69)))))))))</f>
        <v/>
      </c>
      <c r="S70" s="511"/>
      <c r="T70" s="510" t="str">
        <f>IF(AND(T69="",U69=""),"",IFERROR(MATCH("*"&amp;T69&amp;"*",Paramètres!$A$2,0)*INDEX(Paramètres!$B$2:$E$2,MATCH(#REF!,Paramètres!$B$1:$E$1,0))*$B70,IFERROR(VLOOKUP(T69,_T1,2,0)*IF(VLOOKUP(T69,_T1,3,0),$B70,1),IF(AND(T69="23:59"*1,U69="07:59"*1),"08:00"*$B70,IF(AND(T69="20:00"*1,U69="05:00"*1),"09:00"*$B70,IF(AND(T69="21:00"*1,U69="07:00"*1),"10:00"*$B70,IF(AND(T69="21:00"*1,U69="08:00"*1),"11:00"*$B70,IF((U69*24)-(T69*24)&gt;6,((((U69*24)-(T69*24))-0.25)/24),(U69-T69)))))))))</f>
        <v/>
      </c>
      <c r="U70" s="511"/>
      <c r="V70" s="510" t="str">
        <f>IF(AND(V69="",W69=""),"",IFERROR(MATCH("*"&amp;V69&amp;"*",Paramètres!$A$2,0)*INDEX(Paramètres!$B$2:$E$2,MATCH(#REF!,Paramètres!$B$1:$E$1,0))*$B70,IFERROR(VLOOKUP(V69,_T1,2,0)*IF(VLOOKUP(V69,_T1,3,0),$B70,1),IF(AND(V69="23:59"*1,W69="07:59"*1),"08:00"*$B70,IF(AND(V69="20:00"*1,W69="05:00"*1),"09:00"*$B70,IF(AND(V69="21:00"*1,W69="07:00"*1),"10:00"*$B70,IF(AND(V69="21:00"*1,W69="08:00"*1),"11:00"*$B70,IF((W69*24)-(V69*24)&gt;6,((((W69*24)-(V69*24))-0.25)/24),(W69-V69)))))))))</f>
        <v/>
      </c>
      <c r="W70" s="511"/>
      <c r="X70" s="510" t="str">
        <f>IF(AND(X69="",Y69=""),"",IFERROR(MATCH("*"&amp;X69&amp;"*",Paramètres!$A$2,0)*INDEX(Paramètres!$B$2:$E$2,MATCH(#REF!,Paramètres!$B$1:$E$1,0))*$B70,IFERROR(VLOOKUP(X69,_T1,2,0)*IF(VLOOKUP(X69,_T1,3,0),$B70,1),IF(AND(X69="23:59"*1,Y69="07:59"*1),"08:00"*$B70,IF(AND(X69="20:00"*1,Y69="05:00"*1),"09:00"*$B70,IF(AND(X69="21:00"*1,Y69="07:00"*1),"10:00"*$B70,IF(AND(X69="21:00"*1,Y69="08:00"*1),"11:00"*$B70,IF((Y69*24)-(X69*24)&gt;6,((((Y69*24)-(X69*24))-0.25)/24),(Y69-X69)))))))))</f>
        <v/>
      </c>
      <c r="Y70" s="511"/>
      <c r="Z70" s="510" t="str">
        <f>IF(AND(Z69="",AA69=""),"",IFERROR(MATCH("*"&amp;Z69&amp;"*",Paramètres!$A$2,0)*INDEX(Paramètres!$B$2:$E$2,MATCH(#REF!,Paramètres!$B$1:$E$1,0))*$B70,IFERROR(VLOOKUP(Z69,_T1,2,0)*IF(VLOOKUP(Z69,_T1,3,0),$B70,1),IF(AND(Z69="23:59"*1,AA69="07:59"*1),"08:00"*$B70,IF(AND(Z69="20:00"*1,AA69="05:00"*1),"09:00"*$B70,IF(AND(Z69="21:00"*1,AA69="07:00"*1),"10:00"*$B70,IF(AND(Z69="21:00"*1,AA69="08:00"*1),"11:00"*$B70,IF((AA69*24)-(Z69*24)&gt;6,((((AA69*24)-(Z69*24))-0.25)/24),(AA69-Z69)))))))))</f>
        <v/>
      </c>
      <c r="AA70" s="511"/>
      <c r="AB70" s="510" t="str">
        <f>IF(AND(AB69="",AC69=""),"",IFERROR(MATCH("*"&amp;AB69&amp;"*",Paramètres!$A$2,0)*INDEX(Paramètres!$B$2:$E$2,MATCH(#REF!,Paramètres!$B$1:$E$1,0))*$B70,IFERROR(VLOOKUP(AB69,_T1,2,0)*IF(VLOOKUP(AB69,_T1,3,0),$B70,1),IF(AND(AB69="23:59"*1,AC69="07:59"*1),"08:00"*$B70,IF(AND(AB69="20:00"*1,AC69="05:00"*1),"09:00"*$B70,IF(AND(AB69="21:00"*1,AC69="07:00"*1),"10:00"*$B70,IF(AND(AB69="21:00"*1,AC69="08:00"*1),"11:00"*$B70,IF((AC69*24)-(AB69*24)&gt;6,((((AC69*24)-(AB69*24))-0.25)/24),(AC69-AB69)))))))))</f>
        <v/>
      </c>
      <c r="AC70" s="511"/>
      <c r="AD70" s="510" t="str">
        <f>IF(AND(AD69="",AE69=""),"",IFERROR(MATCH("*"&amp;AD69&amp;"*",Paramètres!$A$2,0)*INDEX(Paramètres!$B$2:$E$2,MATCH(#REF!,Paramètres!$B$1:$E$1,0))*$B70,IFERROR(VLOOKUP(AD69,_T1,2,0)*IF(VLOOKUP(AD69,_T1,3,0),$B70,1),IF(AND(AD69="23:59"*1,AE69="07:59"*1),"08:00"*$B70,IF(AND(AD69="20:00"*1,AE69="05:00"*1),"09:00"*$B70,IF(AND(AD69="21:00"*1,AE69="07:00"*1),"10:00"*$B70,IF(AND(AD69="21:00"*1,AE69="08:00"*1),"11:00"*$B70,IF((AE69*24)-(AD69*24)&gt;6,((((AE69*24)-(AD69*24))-0.25)/24),(AE69-AD69)))))))))</f>
        <v/>
      </c>
      <c r="AE70" s="511"/>
      <c r="AF70" s="444"/>
      <c r="AG70" s="510" t="str">
        <f>IF(AND(AG69="",AH69=""),"",IFERROR(MATCH("*"&amp;AG69&amp;"*",Paramètres!$A$2,0)*INDEX(Paramètres!$B$2:$E$2,MATCH(#REF!,Paramètres!$B$1:$E$1,0))*$B70,IFERROR(VLOOKUP(AG69,_T1,2,0)*IF(VLOOKUP(AG69,_T1,3,0),$B70,1),IF(AND(AG69="23:59"*1,AH69="07:59"*1),"08:00"*$B70,IF(AND(AG69="20:00"*1,AH69="05:00"*1),"09:00"*$B70,IF(AND(AG69="21:00"*1,AH69="07:00"*1),"10:00"*$B70,IF(AND(AG69="21:00"*1,AH69="08:00"*1),"11:00"*$B70,IF((AH69*24)-(AG69*24)&gt;6,((((AH69*24)-(AG69*24))-0.25)/24),(AH69-AG69)))))))))</f>
        <v/>
      </c>
      <c r="AH70" s="511"/>
      <c r="AI70" s="510" t="str">
        <f>IF(AND(AI69="",AJ69=""),"",IFERROR(MATCH("*"&amp;AI69&amp;"*",Paramètres!$A$2,0)*INDEX(Paramètres!$B$2:$E$2,MATCH(#REF!,Paramètres!$B$1:$E$1,0))*$B70,IFERROR(VLOOKUP(AI69,_T1,2,0)*IF(VLOOKUP(AI69,_T1,3,0),$B70,1),IF(AND(AI69="23:59"*1,AJ69="07:59"*1),"08:00"*$B70,IF(AND(AI69="20:00"*1,AJ69="05:00"*1),"09:00"*$B70,IF(AND(AI69="21:00"*1,AJ69="07:00"*1),"10:00"*$B70,IF(AND(AI69="21:00"*1,AJ69="08:00"*1),"11:00"*$B70,IF((AJ69*24)-(AI69*24)&gt;6,((((AJ69*24)-(AI69*24))-0.25)/24),(AJ69-AI69)))))))))</f>
        <v/>
      </c>
      <c r="AJ70" s="511"/>
      <c r="AK70" s="510" t="str">
        <f>IF(AND(AK69="",AL69=""),"",IFERROR(MATCH("*"&amp;AK69&amp;"*",Paramètres!$A$2,0)*INDEX(Paramètres!$B$2:$E$2,MATCH(#REF!,Paramètres!$B$1:$E$1,0))*$B70,IFERROR(VLOOKUP(AK69,_T1,2,0)*IF(VLOOKUP(AK69,_T1,3,0),$B70,1),IF(AND(AK69="23:59"*1,AL69="07:59"*1),"08:00"*$B70,IF(AND(AK69="20:00"*1,AL69="05:00"*1),"09:00"*$B70,IF(AND(AK69="21:00"*1,AL69="07:00"*1),"10:00"*$B70,IF(AND(AK69="21:00"*1,AL69="08:00"*1),"11:00"*$B70,IF((AL69*24)-(AK69*24)&gt;6,((((AL69*24)-(AK69*24))-0.25)/24),(AL69-AK69)))))))))</f>
        <v/>
      </c>
      <c r="AL70" s="511"/>
      <c r="AM70" s="510" t="str">
        <f>IF(AND(AM69="",AN69=""),"",IFERROR(MATCH("*"&amp;AM69&amp;"*",Paramètres!$A$2,0)*INDEX(Paramètres!$B$2:$E$2,MATCH(#REF!,Paramètres!$B$1:$E$1,0))*$B70,IFERROR(VLOOKUP(AM69,_T1,2,0)*IF(VLOOKUP(AM69,_T1,3,0),$B70,1),IF(AND(AM69="23:59"*1,AN69="07:59"*1),"08:00"*$B70,IF(AND(AM69="20:00"*1,AN69="05:00"*1),"09:00"*$B70,IF(AND(AM69="21:00"*1,AN69="07:00"*1),"10:00"*$B70,IF(AND(AM69="21:00"*1,AN69="08:00"*1),"11:00"*$B70,IF((AN69*24)-(AM69*24)&gt;6,((((AN69*24)-(AM69*24))-0.25)/24),(AN69-AM69)))))))))</f>
        <v/>
      </c>
      <c r="AN70" s="511"/>
      <c r="AO70" s="510" t="str">
        <f>IF(AND(AO69="",AP69=""),"",IFERROR(MATCH("*"&amp;AO69&amp;"*",Paramètres!$A$2,0)*INDEX(Paramètres!$B$2:$E$2,MATCH(#REF!,Paramètres!$B$1:$E$1,0))*$B70,IFERROR(VLOOKUP(AO69,_T1,2,0)*IF(VLOOKUP(AO69,_T1,3,0),$B70,1),IF(AND(AO69="23:59"*1,AP69="07:59"*1),"08:00"*$B70,IF(AND(AO69="20:00"*1,AP69="05:00"*1),"09:00"*$B70,IF(AND(AO69="21:00"*1,AP69="07:00"*1),"10:00"*$B70,IF(AND(AO69="21:00"*1,AP69="08:00"*1),"11:00"*$B70,IF((AP69*24)-(AO69*24)&gt;6,((((AP69*24)-(AO69*24))-0.25)/24),(AP69-AO69)))))))))</f>
        <v/>
      </c>
      <c r="AP70" s="511"/>
      <c r="AQ70" s="510" t="str">
        <f>IF(AND(AQ69="",AR69=""),"",IFERROR(MATCH("*"&amp;AQ69&amp;"*",Paramètres!$A$2,0)*INDEX(Paramètres!$B$2:$E$2,MATCH(#REF!,Paramètres!$B$1:$E$1,0))*$B70,IFERROR(VLOOKUP(AQ69,_T1,2,0)*IF(VLOOKUP(AQ69,_T1,3,0),$B70,1),IF(AND(AQ69="23:59"*1,AR69="07:59"*1),"08:00"*$B70,IF(AND(AQ69="20:00"*1,AR69="05:00"*1),"09:00"*$B70,IF(AND(AQ69="21:00"*1,AR69="07:00"*1),"10:00"*$B70,IF(AND(AQ69="21:00"*1,AR69="08:00"*1),"11:00"*$B70,IF((AR69*24)-(AQ69*24)&gt;6,((((AR69*24)-(AQ69*24))-0.25)/24),(AR69-AQ69)))))))))</f>
        <v/>
      </c>
      <c r="AR70" s="511"/>
      <c r="AS70" s="510" t="str">
        <f>IF(AND(AS69="",AT69=""),"",IFERROR(MATCH("*"&amp;AS69&amp;"*",Paramètres!$A$2,0)*INDEX(Paramètres!$B$2:$E$2,MATCH(#REF!,Paramètres!$B$1:$E$1,0))*$B70,IFERROR(VLOOKUP(AS69,_T1,2,0)*IF(VLOOKUP(AS69,_T1,3,0),$B70,1),IF(AND(AS69="23:59"*1,AT69="07:59"*1),"08:00"*$B70,IF(AND(AS69="20:00"*1,AT69="05:00"*1),"09:00"*$B70,IF(AND(AS69="21:00"*1,AT69="07:00"*1),"10:00"*$B70,IF(AND(AS69="21:00"*1,AT69="08:00"*1),"11:00"*$B70,IF((AT69*24)-(AS69*24)&gt;6,((((AT69*24)-(AS69*24))-0.25)/24),(AT69-AS69)))))))))</f>
        <v/>
      </c>
      <c r="AT70" s="511"/>
      <c r="AU70" s="444"/>
      <c r="AV70" s="510" t="str">
        <f>IF(AND(AV69="",AW69=""),"",IFERROR(MATCH("*"&amp;AV69&amp;"*",Paramètres!$A$2,0)*INDEX(Paramètres!$B$2:$E$2,MATCH(#REF!,Paramètres!$B$1:$E$1,0))*$B70,IFERROR(VLOOKUP(AV69,_T1,2,0)*IF(VLOOKUP(AV69,_T1,3,0),$B70,1),IF(AND(AV69="23:59"*1,AW69="07:59"*1),"08:00"*$B70,IF(AND(AV69="20:00"*1,AW69="05:00"*1),"09:00"*$B70,IF(AND(AV69="21:00"*1,AW69="07:00"*1),"10:00"*$B70,IF(AND(AV69="21:00"*1,AW69="08:00"*1),"11:00"*$B70,IF((AW69*24)-(AV69*24)&gt;6,((((AW69*24)-(AV69*24))-0.25)/24),(AW69-AV69)))))))))</f>
        <v/>
      </c>
      <c r="AW70" s="511"/>
      <c r="AX70" s="510" t="str">
        <f>IF(AND(AX69="",AY69=""),"",IFERROR(MATCH("*"&amp;AX69&amp;"*",Paramètres!$A$2,0)*INDEX(Paramètres!$B$2:$E$2,MATCH(#REF!,Paramètres!$B$1:$E$1,0))*$B70,IFERROR(VLOOKUP(AX69,_T1,2,0)*IF(VLOOKUP(AX69,_T1,3,0),$B70,1),IF(AND(AX69="23:59"*1,AY69="07:59"*1),"08:00"*$B70,IF(AND(AX69="20:00"*1,AY69="05:00"*1),"09:00"*$B70,IF(AND(AX69="21:00"*1,AY69="07:00"*1),"10:00"*$B70,IF(AND(AX69="21:00"*1,AY69="08:00"*1),"11:00"*$B70,IF((AY69*24)-(AX69*24)&gt;6,((((AY69*24)-(AX69*24))-0.25)/24),(AY69-AX69)))))))))</f>
        <v/>
      </c>
      <c r="AY70" s="511"/>
      <c r="AZ70" s="510" t="str">
        <f>IF(AND(AZ69="",BA69=""),"",IFERROR(MATCH("*"&amp;AZ69&amp;"*",Paramètres!$A$2,0)*INDEX(Paramètres!$B$2:$E$2,MATCH(#REF!,Paramètres!$B$1:$E$1,0))*$B70,IFERROR(VLOOKUP(AZ69,_T1,2,0)*IF(VLOOKUP(AZ69,_T1,3,0),$B70,1),IF(AND(AZ69="23:59"*1,BA69="07:59"*1),"08:00"*$B70,IF(AND(AZ69="20:00"*1,BA69="05:00"*1),"09:00"*$B70,IF(AND(AZ69="21:00"*1,BA69="07:00"*1),"10:00"*$B70,IF(AND(AZ69="21:00"*1,BA69="08:00"*1),"11:00"*$B70,IF((BA69*24)-(AZ69*24)&gt;6,((((BA69*24)-(AZ69*24))-0.25)/24),(BA69-AZ69)))))))))</f>
        <v/>
      </c>
      <c r="BA70" s="511"/>
      <c r="BB70" s="510" t="str">
        <f>IF(AND(BB69="",BC69=""),"",IFERROR(MATCH("*"&amp;BB69&amp;"*",Paramètres!$A$2,0)*INDEX(Paramètres!$B$2:$E$2,MATCH(#REF!,Paramètres!$B$1:$E$1,0))*$B70,IFERROR(VLOOKUP(BB69,_T1,2,0)*IF(VLOOKUP(BB69,_T1,3,0),$B70,1),IF(AND(BB69="23:59"*1,BC69="07:59"*1),"08:00"*$B70,IF(AND(BB69="20:00"*1,BC69="05:00"*1),"09:00"*$B70,IF(AND(BB69="21:00"*1,BC69="07:00"*1),"10:00"*$B70,IF(AND(BB69="21:00"*1,BC69="08:00"*1),"11:00"*$B70,IF((BC69*24)-(BB69*24)&gt;6,((((BC69*24)-(BB69*24))-0.25)/24),(BC69-BB69)))))))))</f>
        <v/>
      </c>
      <c r="BC70" s="511"/>
      <c r="BD70" s="510" t="str">
        <f>IF(AND(BD69="",BE69=""),"",IFERROR(MATCH("*"&amp;BD69&amp;"*",Paramètres!$A$2,0)*INDEX(Paramètres!$B$2:$E$2,MATCH(#REF!,Paramètres!$B$1:$E$1,0))*$B70,IFERROR(VLOOKUP(BD69,_T1,2,0)*IF(VLOOKUP(BD69,_T1,3,0),$B70,1),IF(AND(BD69="23:59"*1,BE69="07:59"*1),"08:00"*$B70,IF(AND(BD69="20:00"*1,BE69="05:00"*1),"09:00"*$B70,IF(AND(BD69="21:00"*1,BE69="07:00"*1),"10:00"*$B70,IF(AND(BD69="21:00"*1,BE69="08:00"*1),"11:00"*$B70,IF((BE69*24)-(BD69*24)&gt;6,((((BE69*24)-(BD69*24))-0.25)/24),(BE69-BD69)))))))))</f>
        <v/>
      </c>
      <c r="BE70" s="511"/>
      <c r="BF70" s="510" t="str">
        <f>IF(AND(BF69="",BG69=""),"",IFERROR(MATCH("*"&amp;BF69&amp;"*",Paramètres!$A$2,0)*INDEX(Paramètres!$B$2:$E$2,MATCH(#REF!,Paramètres!$B$1:$E$1,0))*$B70,IFERROR(VLOOKUP(BF69,_T1,2,0)*IF(VLOOKUP(BF69,_T1,3,0),$B70,1),IF(AND(BF69="23:59"*1,BG69="07:59"*1),"08:00"*$B70,IF(AND(BF69="20:00"*1,BG69="05:00"*1),"09:00"*$B70,IF(AND(BF69="21:00"*1,BG69="07:00"*1),"10:00"*$B70,IF(AND(BF69="21:00"*1,BG69="08:00"*1),"11:00"*$B70,IF((BG69*24)-(BF69*24)&gt;6,((((BG69*24)-(BF69*24))-0.25)/24),(BG69-BF69)))))))))</f>
        <v/>
      </c>
      <c r="BG70" s="511"/>
      <c r="BH70" s="510" t="str">
        <f>IF(AND(BH69="",BI69=""),"",IFERROR(MATCH("*"&amp;BH69&amp;"*",Paramètres!$A$2,0)*INDEX(Paramètres!$B$2:$E$2,MATCH(#REF!,Paramètres!$B$1:$E$1,0))*$B70,IFERROR(VLOOKUP(BH69,_T1,2,0)*IF(VLOOKUP(BH69,_T1,3,0),$B70,1),IF(AND(BH69="23:59"*1,BI69="07:59"*1),"08:00"*$B70,IF(AND(BH69="20:00"*1,BI69="05:00"*1),"09:00"*$B70,IF(AND(BH69="21:00"*1,BI69="07:00"*1),"10:00"*$B70,IF(AND(BH69="21:00"*1,BI69="08:00"*1),"11:00"*$B70,IF((BI69*24)-(BH69*24)&gt;6,((((BI69*24)-(BH69*24))-0.25)/24),(BI69-BH69)))))))))</f>
        <v/>
      </c>
      <c r="BI70" s="511"/>
      <c r="BJ70" s="440"/>
      <c r="BK70" s="510" t="str">
        <f>IF(AND(BK69="",BL69=""),"",IFERROR(MATCH("*"&amp;BK69&amp;"*",Paramètres!$A$2,0)*INDEX(Paramètres!$B$2:$E$2,MATCH(#REF!,Paramètres!$B$1:$E$1,0))*$B70,IFERROR(VLOOKUP(BK69,_T1,2,0)*IF(VLOOKUP(BK69,_T1,3,0),$B70,1),IF(AND(BK69="23:59"*1,BL69="07:59"*1),"08:00"*$B70,IF(AND(BK69="20:00"*1,BL69="05:00"*1),"09:00"*$B70,IF(AND(BK69="21:00"*1,BL69="07:00"*1),"10:00"*$B70,IF(AND(BK69="21:00"*1,BL69="08:00"*1),"11:00"*$B70,IF((BL69*24)-(BK69*24)&gt;6,((((BL69*24)-(BK69*24))-0.25)/24),(BL69-BK69)))))))))</f>
        <v/>
      </c>
      <c r="BL70" s="511"/>
      <c r="BM70" s="510" t="str">
        <f>IF(AND(BM69="",BN69=""),"",IFERROR(MATCH("*"&amp;BM69&amp;"*",Paramètres!$A$2,0)*INDEX(Paramètres!$B$2:$E$2,MATCH(#REF!,Paramètres!$B$1:$E$1,0))*$B70,IFERROR(VLOOKUP(BM69,_T1,2,0)*IF(VLOOKUP(BM69,_T1,3,0),$B70,1),IF(AND(BM69="23:59"*1,BN69="07:59"*1),"08:00"*$B70,IF(AND(BM69="20:00"*1,BN69="05:00"*1),"09:00"*$B70,IF(AND(BM69="21:00"*1,BN69="07:00"*1),"10:00"*$B70,IF(AND(BM69="21:00"*1,BN69="08:00"*1),"11:00"*$B70,IF((BN69*24)-(BM69*24)&gt;6,((((BN69*24)-(BM69*24))-0.25)/24),(BN69-BM69)))))))))</f>
        <v/>
      </c>
      <c r="BN70" s="511"/>
      <c r="BO70" s="510" t="str">
        <f>IF(AND(BO69="",BP69=""),"",IFERROR(MATCH("*"&amp;BO69&amp;"*",Paramètres!$A$2,0)*INDEX(Paramètres!$B$2:$E$2,MATCH(#REF!,Paramètres!$B$1:$E$1,0))*$B70,IFERROR(VLOOKUP(BO69,_T1,2,0)*IF(VLOOKUP(BO69,_T1,3,0),$B70,1),IF(AND(BO69="23:59"*1,BP69="07:59"*1),"08:00"*$B70,IF(AND(BO69="20:00"*1,BP69="05:00"*1),"09:00"*$B70,IF(AND(BO69="21:00"*1,BP69="07:00"*1),"10:00"*$B70,IF(AND(BO69="21:00"*1,BP69="08:00"*1),"11:00"*$B70,IF((BP69*24)-(BO69*24)&gt;6,((((BP69*24)-(BO69*24))-0.25)/24),(BP69-BO69)))))))))</f>
        <v/>
      </c>
      <c r="BP70" s="511"/>
      <c r="BQ70" s="510" t="str">
        <f>IF(AND(BQ69="",BR69=""),"",IFERROR(MATCH("*"&amp;BQ69&amp;"*",Paramètres!$A$2,0)*INDEX(Paramètres!$B$2:$E$2,MATCH(#REF!,Paramètres!$B$1:$E$1,0))*$B70,IFERROR(VLOOKUP(BQ69,_T1,2,0)*IF(VLOOKUP(BQ69,_T1,3,0),$B70,1),IF(AND(BQ69="23:59"*1,BR69="07:59"*1),"08:00"*$B70,IF(AND(BQ69="20:00"*1,BR69="05:00"*1),"09:00"*$B70,IF(AND(BQ69="21:00"*1,BR69="07:00"*1),"10:00"*$B70,IF(AND(BQ69="21:00"*1,BR69="08:00"*1),"11:00"*$B70,IF((BR69*24)-(BQ69*24)&gt;6,((((BR69*24)-(BQ69*24))-0.25)/24),(BR69-BQ69)))))))))</f>
        <v/>
      </c>
      <c r="BR70" s="511"/>
      <c r="BS70" s="510" t="str">
        <f>IF(AND(BS69="",BT69=""),"",IFERROR(MATCH("*"&amp;BS69&amp;"*",Paramètres!$A$2,0)*INDEX(Paramètres!$B$2:$E$2,MATCH(#REF!,Paramètres!$B$1:$E$1,0))*$B70,IFERROR(VLOOKUP(BS69,_T1,2,0)*IF(VLOOKUP(BS69,_T1,3,0),$B70,1),IF(AND(BS69="23:59"*1,BT69="07:59"*1),"08:00"*$B70,IF(AND(BS69="20:00"*1,BT69="05:00"*1),"09:00"*$B70,IF(AND(BS69="21:00"*1,BT69="07:00"*1),"10:00"*$B70,IF(AND(BS69="21:00"*1,BT69="08:00"*1),"11:00"*$B70,IF((BT69*24)-(BS69*24)&gt;6,((((BT69*24)-(BS69*24))-0.25)/24),(BT69-BS69)))))))))</f>
        <v/>
      </c>
      <c r="BT70" s="511"/>
      <c r="BU70" s="510" t="str">
        <f>IF(AND(BU69="",BV69=""),"",IFERROR(MATCH("*"&amp;BU69&amp;"*",Paramètres!$A$2,0)*INDEX(Paramètres!$B$2:$E$2,MATCH(#REF!,Paramètres!$B$1:$E$1,0))*$B70,IFERROR(VLOOKUP(BU69,_T1,2,0)*IF(VLOOKUP(BU69,_T1,3,0),$B70,1),IF(AND(BU69="23:59"*1,BV69="07:59"*1),"08:00"*$B70,IF(AND(BU69="20:00"*1,BV69="05:00"*1),"09:00"*$B70,IF(AND(BU69="21:00"*1,BV69="07:00"*1),"10:00"*$B70,IF(AND(BU69="21:00"*1,BV69="08:00"*1),"11:00"*$B70,IF((BV69*24)-(BU69*24)&gt;6,((((BV69*24)-(BU69*24))-0.25)/24),(BV69-BU69)))))))))</f>
        <v/>
      </c>
      <c r="BV70" s="511"/>
      <c r="BW70" s="510" t="str">
        <f>IF(AND(BW69="",BX69=""),"",IFERROR(MATCH("*"&amp;BW69&amp;"*",Paramètres!$A$2,0)*INDEX(Paramètres!$B$2:$E$2,MATCH(#REF!,Paramètres!$B$1:$E$1,0))*$B70,IFERROR(VLOOKUP(BW69,_T1,2,0)*IF(VLOOKUP(BW69,_T1,3,0),$B70,1),IF(AND(BW69="23:59"*1,BX69="07:59"*1),"08:00"*$B70,IF(AND(BW69="20:00"*1,BX69="05:00"*1),"09:00"*$B70,IF(AND(BW69="21:00"*1,BX69="07:00"*1),"10:00"*$B70,IF(AND(BW69="21:00"*1,BX69="08:00"*1),"11:00"*$B70,IF((BX69*24)-(BW69*24)&gt;6,((((BX69*24)-(BW69*24))-0.25)/24),(BX69-BW69)))))))))</f>
        <v/>
      </c>
      <c r="BX70" s="511"/>
      <c r="BY70" s="440"/>
      <c r="BZ70" s="510" t="str">
        <f>IF(AND(BZ69="",CA69=""),"",IFERROR(MATCH("*"&amp;BZ69&amp;"*",Paramètres!$A$2,0)*INDEX(Paramètres!$B$2:$E$2,MATCH(#REF!,Paramètres!$B$1:$E$1,0))*$B70,IFERROR(VLOOKUP(BZ69,_T1,2,0)*IF(VLOOKUP(BZ69,_T1,3,0),$B70,1),IF(AND(BZ69="23:59"*1,CA69="07:59"*1),"08:00"*$B70,IF(AND(BZ69="20:00"*1,CA69="05:00"*1),"09:00"*$B70,IF(AND(BZ69="21:00"*1,CA69="07:00"*1),"10:00"*$B70,IF(AND(BZ69="21:00"*1,CA69="08:00"*1),"11:00"*$B70,IF((CA69*24)-(BZ69*24)&gt;6,((((CA69*24)-(BZ69*24))-0.25)/24),(CA69-BZ69)))))))))</f>
        <v/>
      </c>
      <c r="CA70" s="511"/>
      <c r="CB70" s="510" t="str">
        <f>IF(AND(CB69="",CC69=""),"",IFERROR(MATCH("*"&amp;CB69&amp;"*",Paramètres!$A$2,0)*INDEX(Paramètres!$B$2:$E$2,MATCH(#REF!,Paramètres!$B$1:$E$1,0))*$B70,IFERROR(VLOOKUP(CB69,_T1,2,0)*IF(VLOOKUP(CB69,_T1,3,0),$B70,1),IF(AND(CB69="23:59"*1,CC69="07:59"*1),"08:00"*$B70,IF(AND(CB69="20:00"*1,CC69="05:00"*1),"09:00"*$B70,IF(AND(CB69="21:00"*1,CC69="07:00"*1),"10:00"*$B70,IF(AND(CB69="21:00"*1,CC69="08:00"*1),"11:00"*$B70,IF((CC69*24)-(CB69*24)&gt;6,((((CC69*24)-(CB69*24))-0.25)/24),(CC69-CB69)))))))))</f>
        <v/>
      </c>
      <c r="CC70" s="511"/>
      <c r="CD70" s="510" t="str">
        <f>IF(AND(CD69="",CE69=""),"",IFERROR(MATCH("*"&amp;CD69&amp;"*",Paramètres!$A$2,0)*INDEX(Paramètres!$B$2:$E$2,MATCH(#REF!,Paramètres!$B$1:$E$1,0))*$B70,IFERROR(VLOOKUP(CD69,_T1,2,0)*IF(VLOOKUP(CD69,_T1,3,0),$B70,1),IF(AND(CD69="23:59"*1,CE69="07:59"*1),"08:00"*$B70,IF(AND(CD69="20:00"*1,CE69="05:00"*1),"09:00"*$B70,IF(AND(CD69="21:00"*1,CE69="07:00"*1),"10:00"*$B70,IF(AND(CD69="21:00"*1,CE69="08:00"*1),"11:00"*$B70,IF((CE69*24)-(CD69*24)&gt;6,((((CE69*24)-(CD69*24))-0.25)/24),(CE69-CD69)))))))))</f>
        <v/>
      </c>
      <c r="CE70" s="511"/>
      <c r="CF70" s="510" t="str">
        <f>IF(AND(CF69="",CG69=""),"",IFERROR(MATCH("*"&amp;CF69&amp;"*",Paramètres!$A$2,0)*INDEX(Paramètres!$B$2:$E$2,MATCH(#REF!,Paramètres!$B$1:$E$1,0))*$B70,IFERROR(VLOOKUP(CF69,_T1,2,0)*IF(VLOOKUP(CF69,_T1,3,0),$B70,1),IF(AND(CF69="23:59"*1,CG69="07:59"*1),"08:00"*$B70,IF(AND(CF69="20:00"*1,CG69="05:00"*1),"09:00"*$B70,IF(AND(CF69="21:00"*1,CG69="07:00"*1),"10:00"*$B70,IF(AND(CF69="21:00"*1,CG69="08:00"*1),"11:00"*$B70,IF((CG69*24)-(CF69*24)&gt;6,((((CG69*24)-(CF69*24))-0.25)/24),(CG69-CF69)))))))))</f>
        <v/>
      </c>
      <c r="CG70" s="511"/>
      <c r="CH70" s="510" t="str">
        <f>IF(AND(CH69="",CI69=""),"",IFERROR(MATCH("*"&amp;CH69&amp;"*",Paramètres!$A$2,0)*INDEX(Paramètres!$B$2:$E$2,MATCH(#REF!,Paramètres!$B$1:$E$1,0))*$B70,IFERROR(VLOOKUP(CH69,_T1,2,0)*IF(VLOOKUP(CH69,_T1,3,0),$B70,1),IF(AND(CH69="23:59"*1,CI69="07:59"*1),"08:00"*$B70,IF(AND(CH69="20:00"*1,CI69="05:00"*1),"09:00"*$B70,IF(AND(CH69="21:00"*1,CI69="07:00"*1),"10:00"*$B70,IF(AND(CH69="21:00"*1,CI69="08:00"*1),"11:00"*$B70,IF((CI69*24)-(CH69*24)&gt;6,((((CI69*24)-(CH69*24))-0.25)/24),(CI69-CH69)))))))))</f>
        <v/>
      </c>
      <c r="CI70" s="511"/>
      <c r="CJ70" s="510" t="str">
        <f>IF(AND(CJ69="",CK69=""),"",IFERROR(MATCH("*"&amp;CJ69&amp;"*",Paramètres!$A$2,0)*INDEX(Paramètres!$B$2:$E$2,MATCH(#REF!,Paramètres!$B$1:$E$1,0))*$B70,IFERROR(VLOOKUP(CJ69,_T1,2,0)*IF(VLOOKUP(CJ69,_T1,3,0),$B70,1),IF(AND(CJ69="23:59"*1,CK69="07:59"*1),"08:00"*$B70,IF(AND(CJ69="20:00"*1,CK69="05:00"*1),"09:00"*$B70,IF(AND(CJ69="21:00"*1,CK69="07:00"*1),"10:00"*$B70,IF(AND(CJ69="21:00"*1,CK69="08:00"*1),"11:00"*$B70,IF((CK69*24)-(CJ69*24)&gt;6,((((CK69*24)-(CJ69*24))-0.25)/24),(CK69-CJ69)))))))))</f>
        <v/>
      </c>
      <c r="CK70" s="511"/>
      <c r="CL70" s="510" t="str">
        <f>IF(AND(CL69="",CM69=""),"",IFERROR(MATCH("*"&amp;CL69&amp;"*",Paramètres!$A$2,0)*INDEX(Paramètres!$B$2:$E$2,MATCH(#REF!,Paramètres!$B$1:$E$1,0))*$B70,IFERROR(VLOOKUP(CL69,_T1,2,0)*IF(VLOOKUP(CL69,_T1,3,0),$B70,1),IF(AND(CL69="23:59"*1,CM69="07:59"*1),"08:00"*$B70,IF(AND(CL69="20:00"*1,CM69="05:00"*1),"09:00"*$B70,IF(AND(CL69="21:00"*1,CM69="07:00"*1),"10:00"*$B70,IF(AND(CL69="21:00"*1,CM69="08:00"*1),"11:00"*$B70,IF((CM69*24)-(CL69*24)&gt;6,((((CM69*24)-(CL69*24))-0.25)/24),(CM69-CL69)))))))))</f>
        <v/>
      </c>
      <c r="CM70" s="511"/>
      <c r="CN70" s="440"/>
      <c r="CO70" s="436"/>
      <c r="CP70" s="437"/>
      <c r="CQ70" s="156"/>
      <c r="CR70" s="454"/>
      <c r="CS70"/>
      <c r="CT70"/>
      <c r="CU70"/>
      <c r="CV70"/>
      <c r="CW70"/>
      <c r="CX70"/>
    </row>
    <row r="71" spans="1:102" s="288" customFormat="1" ht="30" customHeight="1">
      <c r="A71" s="317"/>
      <c r="B71" s="291"/>
      <c r="C71" s="337"/>
      <c r="D71" s="338"/>
      <c r="E71" s="282"/>
      <c r="F71" s="283"/>
      <c r="G71" s="337"/>
      <c r="H71" s="338"/>
      <c r="I71" s="282"/>
      <c r="J71" s="283"/>
      <c r="K71" s="337"/>
      <c r="L71" s="338"/>
      <c r="M71" s="352"/>
      <c r="N71" s="353"/>
      <c r="O71" s="352"/>
      <c r="P71" s="354"/>
      <c r="Q71" s="443">
        <f>SUM(C72:P72)</f>
        <v>0</v>
      </c>
      <c r="R71" s="337"/>
      <c r="S71" s="338"/>
      <c r="T71" s="282"/>
      <c r="U71" s="283"/>
      <c r="V71" s="337"/>
      <c r="W71" s="338"/>
      <c r="X71" s="282"/>
      <c r="Y71" s="283"/>
      <c r="Z71" s="337"/>
      <c r="AA71" s="338"/>
      <c r="AB71" s="352"/>
      <c r="AC71" s="353"/>
      <c r="AD71" s="352"/>
      <c r="AE71" s="354"/>
      <c r="AF71" s="443">
        <f>SUM(R72:AE72)</f>
        <v>0</v>
      </c>
      <c r="AG71" s="337"/>
      <c r="AH71" s="338"/>
      <c r="AI71" s="282"/>
      <c r="AJ71" s="283"/>
      <c r="AK71" s="337"/>
      <c r="AL71" s="338"/>
      <c r="AM71" s="282"/>
      <c r="AN71" s="283"/>
      <c r="AO71" s="337"/>
      <c r="AP71" s="338"/>
      <c r="AQ71" s="352"/>
      <c r="AR71" s="353"/>
      <c r="AS71" s="352"/>
      <c r="AT71" s="354"/>
      <c r="AU71" s="443">
        <f>SUM(AG72:AT72)</f>
        <v>0</v>
      </c>
      <c r="AV71" s="337"/>
      <c r="AW71" s="338"/>
      <c r="AX71" s="282"/>
      <c r="AY71" s="283"/>
      <c r="AZ71" s="337"/>
      <c r="BA71" s="338"/>
      <c r="BB71" s="282"/>
      <c r="BC71" s="283"/>
      <c r="BD71" s="337"/>
      <c r="BE71" s="338"/>
      <c r="BF71" s="352"/>
      <c r="BG71" s="353"/>
      <c r="BH71" s="352"/>
      <c r="BI71" s="354"/>
      <c r="BJ71" s="438">
        <f t="shared" ref="BJ71" si="60">SUM(AV72:BI72)</f>
        <v>0</v>
      </c>
      <c r="BK71" s="337"/>
      <c r="BL71" s="338"/>
      <c r="BM71" s="282"/>
      <c r="BN71" s="283"/>
      <c r="BO71" s="337"/>
      <c r="BP71" s="338"/>
      <c r="BQ71" s="282"/>
      <c r="BR71" s="283"/>
      <c r="BS71" s="337"/>
      <c r="BT71" s="338"/>
      <c r="BU71" s="352"/>
      <c r="BV71" s="353"/>
      <c r="BW71" s="352"/>
      <c r="BX71" s="354"/>
      <c r="BY71" s="438">
        <f t="shared" ref="BY71" si="61">SUM(BK72:BX72)</f>
        <v>0</v>
      </c>
      <c r="BZ71" s="337"/>
      <c r="CA71" s="338"/>
      <c r="CB71" s="282"/>
      <c r="CC71" s="283"/>
      <c r="CD71" s="337"/>
      <c r="CE71" s="338"/>
      <c r="CF71" s="282"/>
      <c r="CG71" s="283"/>
      <c r="CH71" s="337"/>
      <c r="CI71" s="338"/>
      <c r="CJ71" s="352"/>
      <c r="CK71" s="353"/>
      <c r="CL71" s="352"/>
      <c r="CM71" s="354"/>
      <c r="CN71" s="438">
        <f t="shared" ref="CN71" si="62">SUM(BZ72:CM72)</f>
        <v>0</v>
      </c>
      <c r="CO71" s="432">
        <f>SUM(Q71,AF72,AU72,BY72,CN72,BJ72)</f>
        <v>0</v>
      </c>
      <c r="CP71" s="433"/>
      <c r="CQ71" s="284"/>
      <c r="CR71" s="453">
        <f>$CO$2-CO71</f>
        <v>6.9666666666666659</v>
      </c>
      <c r="CS71" s="285"/>
      <c r="CT71" s="285"/>
      <c r="CU71" s="285"/>
      <c r="CV71" s="285"/>
      <c r="CW71" s="285"/>
      <c r="CX71" s="285"/>
    </row>
    <row r="72" spans="1:102" s="30" customFormat="1" ht="20" customHeight="1">
      <c r="A72" s="241"/>
      <c r="B72" s="292">
        <v>1</v>
      </c>
      <c r="C72" s="510" t="str">
        <f>IF(AND(C71="",D71=""),"",IFERROR(MATCH("*"&amp;C71&amp;"*",Paramètres!$A$2,0)*INDEX(Paramètres!$B$2:$E$2,MATCH(#REF!,Paramètres!$B$1:$E$1,0))*$B72,IFERROR(VLOOKUP(C71,_T1,2,0)*IF(VLOOKUP(C71,_T1,3,0),$B72,1),IF(AND(C71="23:59"*1,D71="07:59"*1),"08:00"*$B72,IF(AND(C71="20:00"*1,D71="05:00"*1),"09:00"*$B72,IF(AND(C71="21:00"*1,D71="07:00"*1),"10:00"*$B72,IF(AND(C71="21:00"*1,D71="08:00"*1),"11:00"*$B72,IF((D71*24)-(C71*24)&gt;6,((((D71*24)-(C71*24))-0.25)/24),(D71-C71)))))))))</f>
        <v/>
      </c>
      <c r="D72" s="511"/>
      <c r="E72" s="510" t="str">
        <f>IF(AND(E71="",F71=""),"",IFERROR(MATCH("*"&amp;E71&amp;"*",Paramètres!$A$2,0)*INDEX(Paramètres!$B$2:$E$2,MATCH(#REF!,Paramètres!$B$1:$E$1,0))*$B72,IFERROR(VLOOKUP(E71,_T1,2,0)*IF(VLOOKUP(E71,_T1,3,0),$B72,1),IF(AND(E71="23:59"*1,F71="07:59"*1),"08:00"*$B72,IF(AND(E71="20:00"*1,F71="05:00"*1),"09:00"*$B72,IF(AND(E71="21:00"*1,F71="07:00"*1),"10:00"*$B72,IF(AND(E71="21:00"*1,F71="08:00"*1),"11:00"*$B72,IF((F71*24)-(E71*24)&gt;6,((((F71*24)-(E71*24))-0.25)/24),(F71-E71)))))))))</f>
        <v/>
      </c>
      <c r="F72" s="511"/>
      <c r="G72" s="510" t="str">
        <f>IF(AND(G71="",H71=""),"",IFERROR(MATCH("*"&amp;G71&amp;"*",Paramètres!$A$2,0)*INDEX(Paramètres!$B$2:$E$2,MATCH(#REF!,Paramètres!$B$1:$E$1,0))*$B72,IFERROR(VLOOKUP(G71,_T1,2,0)*IF(VLOOKUP(G71,_T1,3,0),$B72,1),IF(AND(G71="23:59"*1,H71="07:59"*1),"08:00"*$B72,IF(AND(G71="20:00"*1,H71="05:00"*1),"09:00"*$B72,IF(AND(G71="21:00"*1,H71="07:00"*1),"10:00"*$B72,IF(AND(G71="21:00"*1,H71="08:00"*1),"11:00"*$B72,IF((H71*24)-(G71*24)&gt;6,((((H71*24)-(G71*24))-0.25)/24),(H71-G71)))))))))</f>
        <v/>
      </c>
      <c r="H72" s="511"/>
      <c r="I72" s="510" t="str">
        <f>IF(AND(I71="",J71=""),"",IFERROR(MATCH("*"&amp;I71&amp;"*",Paramètres!$A$2,0)*INDEX(Paramètres!$B$2:$E$2,MATCH(#REF!,Paramètres!$B$1:$E$1,0))*$B72,IFERROR(VLOOKUP(I71,_T1,2,0)*IF(VLOOKUP(I71,_T1,3,0),$B72,1),IF(AND(I71="23:59"*1,J71="07:59"*1),"08:00"*$B72,IF(AND(I71="20:00"*1,J71="05:00"*1),"09:00"*$B72,IF(AND(I71="21:00"*1,J71="07:00"*1),"10:00"*$B72,IF(AND(I71="21:00"*1,J71="08:00"*1),"11:00"*$B72,IF((J71*24)-(I71*24)&gt;6,((((J71*24)-(I71*24))-0.25)/24),(J71-I71)))))))))</f>
        <v/>
      </c>
      <c r="J72" s="511"/>
      <c r="K72" s="510" t="str">
        <f>IF(AND(K71="",L71=""),"",IFERROR(MATCH("*"&amp;K71&amp;"*",Paramètres!$A$2,0)*INDEX(Paramètres!$B$2:$E$2,MATCH(#REF!,Paramètres!$B$1:$E$1,0))*$B72,IFERROR(VLOOKUP(K71,_T1,2,0)*IF(VLOOKUP(K71,_T1,3,0),$B72,1),IF(AND(K71="23:59"*1,L71="07:59"*1),"08:00"*$B72,IF(AND(K71="20:00"*1,L71="05:00"*1),"09:00"*$B72,IF(AND(K71="21:00"*1,L71="07:00"*1),"10:00"*$B72,IF(AND(K71="21:00"*1,L71="08:00"*1),"11:00"*$B72,IF((L71*24)-(K71*24)&gt;6,((((L71*24)-(K71*24))-0.25)/24),(L71-K71)))))))))</f>
        <v/>
      </c>
      <c r="L72" s="511"/>
      <c r="M72" s="510" t="str">
        <f>IF(AND(M71="",N71=""),"",IFERROR(MATCH("*"&amp;M71&amp;"*",Paramètres!$A$2,0)*INDEX(Paramètres!$B$2:$E$2,MATCH(#REF!,Paramètres!$B$1:$E$1,0))*$B72,IFERROR(VLOOKUP(M71,_T1,2,0)*IF(VLOOKUP(M71,_T1,3,0),$B72,1),IF(AND(M71="23:59"*1,N71="07:59"*1),"08:00"*$B72,IF(AND(M71="20:00"*1,N71="05:00"*1),"09:00"*$B72,IF(AND(M71="21:00"*1,N71="07:00"*1),"10:00"*$B72,IF(AND(M71="21:00"*1,N71="08:00"*1),"11:00"*$B72,IF((N71*24)-(M71*24)&gt;6,((((N71*24)-(M71*24))-0.25)/24),(N71-M71)))))))))</f>
        <v/>
      </c>
      <c r="N72" s="511"/>
      <c r="O72" s="510" t="str">
        <f>IF(AND(O71="",P71=""),"",IFERROR(MATCH("*"&amp;O71&amp;"*",Paramètres!$A$2,0)*INDEX(Paramètres!$B$2:$E$2,MATCH(#REF!,Paramètres!$B$1:$E$1,0))*$B72,IFERROR(VLOOKUP(O71,_T1,2,0)*IF(VLOOKUP(O71,_T1,3,0),$B72,1),IF(AND(O71="23:59"*1,P71="07:59"*1),"08:00"*$B72,IF(AND(O71="20:00"*1,P71="05:00"*1),"09:00"*$B72,IF(AND(O71="21:00"*1,P71="07:00"*1),"10:00"*$B72,IF(AND(O71="21:00"*1,P71="08:00"*1),"11:00"*$B72,IF((P71*24)-(O71*24)&gt;6,((((P71*24)-(O71*24))-0.25)/24),(P71-O71)))))))))</f>
        <v/>
      </c>
      <c r="P72" s="511"/>
      <c r="Q72" s="444"/>
      <c r="R72" s="510" t="str">
        <f>IF(AND(R71="",S71=""),"",IFERROR(MATCH("*"&amp;R71&amp;"*",Paramètres!$A$2,0)*INDEX(Paramètres!$B$2:$E$2,MATCH(#REF!,Paramètres!$B$1:$E$1,0))*$B72,IFERROR(VLOOKUP(R71,_T1,2,0)*IF(VLOOKUP(R71,_T1,3,0),$B72,1),IF(AND(R71="23:59"*1,S71="07:59"*1),"08:00"*$B72,IF(AND(R71="20:00"*1,S71="05:00"*1),"09:00"*$B72,IF(AND(R71="21:00"*1,S71="07:00"*1),"10:00"*$B72,IF(AND(R71="21:00"*1,S71="08:00"*1),"11:00"*$B72,IF((S71*24)-(R71*24)&gt;6,((((S71*24)-(R71*24))-0.25)/24),(S71-R71)))))))))</f>
        <v/>
      </c>
      <c r="S72" s="511"/>
      <c r="T72" s="510" t="str">
        <f>IF(AND(T71="",U71=""),"",IFERROR(MATCH("*"&amp;T71&amp;"*",Paramètres!$A$2,0)*INDEX(Paramètres!$B$2:$E$2,MATCH(#REF!,Paramètres!$B$1:$E$1,0))*$B72,IFERROR(VLOOKUP(T71,_T1,2,0)*IF(VLOOKUP(T71,_T1,3,0),$B72,1),IF(AND(T71="23:59"*1,U71="07:59"*1),"08:00"*$B72,IF(AND(T71="20:00"*1,U71="05:00"*1),"09:00"*$B72,IF(AND(T71="21:00"*1,U71="07:00"*1),"10:00"*$B72,IF(AND(T71="21:00"*1,U71="08:00"*1),"11:00"*$B72,IF((U71*24)-(T71*24)&gt;6,((((U71*24)-(T71*24))-0.25)/24),(U71-T71)))))))))</f>
        <v/>
      </c>
      <c r="U72" s="511"/>
      <c r="V72" s="510" t="str">
        <f>IF(AND(V71="",W71=""),"",IFERROR(MATCH("*"&amp;V71&amp;"*",Paramètres!$A$2,0)*INDEX(Paramètres!$B$2:$E$2,MATCH(#REF!,Paramètres!$B$1:$E$1,0))*$B72,IFERROR(VLOOKUP(V71,_T1,2,0)*IF(VLOOKUP(V71,_T1,3,0),$B72,1),IF(AND(V71="23:59"*1,W71="07:59"*1),"08:00"*$B72,IF(AND(V71="20:00"*1,W71="05:00"*1),"09:00"*$B72,IF(AND(V71="21:00"*1,W71="07:00"*1),"10:00"*$B72,IF(AND(V71="21:00"*1,W71="08:00"*1),"11:00"*$B72,IF((W71*24)-(V71*24)&gt;6,((((W71*24)-(V71*24))-0.25)/24),(W71-V71)))))))))</f>
        <v/>
      </c>
      <c r="W72" s="511"/>
      <c r="X72" s="510" t="str">
        <f>IF(AND(X71="",Y71=""),"",IFERROR(MATCH("*"&amp;X71&amp;"*",Paramètres!$A$2,0)*INDEX(Paramètres!$B$2:$E$2,MATCH(#REF!,Paramètres!$B$1:$E$1,0))*$B72,IFERROR(VLOOKUP(X71,_T1,2,0)*IF(VLOOKUP(X71,_T1,3,0),$B72,1),IF(AND(X71="23:59"*1,Y71="07:59"*1),"08:00"*$B72,IF(AND(X71="20:00"*1,Y71="05:00"*1),"09:00"*$B72,IF(AND(X71="21:00"*1,Y71="07:00"*1),"10:00"*$B72,IF(AND(X71="21:00"*1,Y71="08:00"*1),"11:00"*$B72,IF((Y71*24)-(X71*24)&gt;6,((((Y71*24)-(X71*24))-0.25)/24),(Y71-X71)))))))))</f>
        <v/>
      </c>
      <c r="Y72" s="511"/>
      <c r="Z72" s="510" t="str">
        <f>IF(AND(Z71="",AA71=""),"",IFERROR(MATCH("*"&amp;Z71&amp;"*",Paramètres!$A$2,0)*INDEX(Paramètres!$B$2:$E$2,MATCH(#REF!,Paramètres!$B$1:$E$1,0))*$B72,IFERROR(VLOOKUP(Z71,_T1,2,0)*IF(VLOOKUP(Z71,_T1,3,0),$B72,1),IF(AND(Z71="23:59"*1,AA71="07:59"*1),"08:00"*$B72,IF(AND(Z71="20:00"*1,AA71="05:00"*1),"09:00"*$B72,IF(AND(Z71="21:00"*1,AA71="07:00"*1),"10:00"*$B72,IF(AND(Z71="21:00"*1,AA71="08:00"*1),"11:00"*$B72,IF((AA71*24)-(Z71*24)&gt;6,((((AA71*24)-(Z71*24))-0.25)/24),(AA71-Z71)))))))))</f>
        <v/>
      </c>
      <c r="AA72" s="511"/>
      <c r="AB72" s="510" t="str">
        <f>IF(AND(AB71="",AC71=""),"",IFERROR(MATCH("*"&amp;AB71&amp;"*",Paramètres!$A$2,0)*INDEX(Paramètres!$B$2:$E$2,MATCH(#REF!,Paramètres!$B$1:$E$1,0))*$B72,IFERROR(VLOOKUP(AB71,_T1,2,0)*IF(VLOOKUP(AB71,_T1,3,0),$B72,1),IF(AND(AB71="23:59"*1,AC71="07:59"*1),"08:00"*$B72,IF(AND(AB71="20:00"*1,AC71="05:00"*1),"09:00"*$B72,IF(AND(AB71="21:00"*1,AC71="07:00"*1),"10:00"*$B72,IF(AND(AB71="21:00"*1,AC71="08:00"*1),"11:00"*$B72,IF((AC71*24)-(AB71*24)&gt;6,((((AC71*24)-(AB71*24))-0.25)/24),(AC71-AB71)))))))))</f>
        <v/>
      </c>
      <c r="AC72" s="511"/>
      <c r="AD72" s="510" t="str">
        <f>IF(AND(AD71="",AE71=""),"",IFERROR(MATCH("*"&amp;AD71&amp;"*",Paramètres!$A$2,0)*INDEX(Paramètres!$B$2:$E$2,MATCH(#REF!,Paramètres!$B$1:$E$1,0))*$B72,IFERROR(VLOOKUP(AD71,_T1,2,0)*IF(VLOOKUP(AD71,_T1,3,0),$B72,1),IF(AND(AD71="23:59"*1,AE71="07:59"*1),"08:00"*$B72,IF(AND(AD71="20:00"*1,AE71="05:00"*1),"09:00"*$B72,IF(AND(AD71="21:00"*1,AE71="07:00"*1),"10:00"*$B72,IF(AND(AD71="21:00"*1,AE71="08:00"*1),"11:00"*$B72,IF((AE71*24)-(AD71*24)&gt;6,((((AE71*24)-(AD71*24))-0.25)/24),(AE71-AD71)))))))))</f>
        <v/>
      </c>
      <c r="AE72" s="511"/>
      <c r="AF72" s="444"/>
      <c r="AG72" s="510" t="str">
        <f>IF(AND(AG71="",AH71=""),"",IFERROR(MATCH("*"&amp;AG71&amp;"*",Paramètres!$A$2,0)*INDEX(Paramètres!$B$2:$E$2,MATCH(#REF!,Paramètres!$B$1:$E$1,0))*$B72,IFERROR(VLOOKUP(AG71,_T1,2,0)*IF(VLOOKUP(AG71,_T1,3,0),$B72,1),IF(AND(AG71="23:59"*1,AH71="07:59"*1),"08:00"*$B72,IF(AND(AG71="20:00"*1,AH71="05:00"*1),"09:00"*$B72,IF(AND(AG71="21:00"*1,AH71="07:00"*1),"10:00"*$B72,IF(AND(AG71="21:00"*1,AH71="08:00"*1),"11:00"*$B72,IF((AH71*24)-(AG71*24)&gt;6,((((AH71*24)-(AG71*24))-0.25)/24),(AH71-AG71)))))))))</f>
        <v/>
      </c>
      <c r="AH72" s="511"/>
      <c r="AI72" s="510" t="str">
        <f>IF(AND(AI71="",AJ71=""),"",IFERROR(MATCH("*"&amp;AI71&amp;"*",Paramètres!$A$2,0)*INDEX(Paramètres!$B$2:$E$2,MATCH(#REF!,Paramètres!$B$1:$E$1,0))*$B72,IFERROR(VLOOKUP(AI71,_T1,2,0)*IF(VLOOKUP(AI71,_T1,3,0),$B72,1),IF(AND(AI71="23:59"*1,AJ71="07:59"*1),"08:00"*$B72,IF(AND(AI71="20:00"*1,AJ71="05:00"*1),"09:00"*$B72,IF(AND(AI71="21:00"*1,AJ71="07:00"*1),"10:00"*$B72,IF(AND(AI71="21:00"*1,AJ71="08:00"*1),"11:00"*$B72,IF((AJ71*24)-(AI71*24)&gt;6,((((AJ71*24)-(AI71*24))-0.25)/24),(AJ71-AI71)))))))))</f>
        <v/>
      </c>
      <c r="AJ72" s="511"/>
      <c r="AK72" s="510" t="str">
        <f>IF(AND(AK71="",AL71=""),"",IFERROR(MATCH("*"&amp;AK71&amp;"*",Paramètres!$A$2,0)*INDEX(Paramètres!$B$2:$E$2,MATCH(#REF!,Paramètres!$B$1:$E$1,0))*$B72,IFERROR(VLOOKUP(AK71,_T1,2,0)*IF(VLOOKUP(AK71,_T1,3,0),$B72,1),IF(AND(AK71="23:59"*1,AL71="07:59"*1),"08:00"*$B72,IF(AND(AK71="20:00"*1,AL71="05:00"*1),"09:00"*$B72,IF(AND(AK71="21:00"*1,AL71="07:00"*1),"10:00"*$B72,IF(AND(AK71="21:00"*1,AL71="08:00"*1),"11:00"*$B72,IF((AL71*24)-(AK71*24)&gt;6,((((AL71*24)-(AK71*24))-0.25)/24),(AL71-AK71)))))))))</f>
        <v/>
      </c>
      <c r="AL72" s="511"/>
      <c r="AM72" s="510" t="str">
        <f>IF(AND(AM71="",AN71=""),"",IFERROR(MATCH("*"&amp;AM71&amp;"*",Paramètres!$A$2,0)*INDEX(Paramètres!$B$2:$E$2,MATCH(#REF!,Paramètres!$B$1:$E$1,0))*$B72,IFERROR(VLOOKUP(AM71,_T1,2,0)*IF(VLOOKUP(AM71,_T1,3,0),$B72,1),IF(AND(AM71="23:59"*1,AN71="07:59"*1),"08:00"*$B72,IF(AND(AM71="20:00"*1,AN71="05:00"*1),"09:00"*$B72,IF(AND(AM71="21:00"*1,AN71="07:00"*1),"10:00"*$B72,IF(AND(AM71="21:00"*1,AN71="08:00"*1),"11:00"*$B72,IF((AN71*24)-(AM71*24)&gt;6,((((AN71*24)-(AM71*24))-0.25)/24),(AN71-AM71)))))))))</f>
        <v/>
      </c>
      <c r="AN72" s="511"/>
      <c r="AO72" s="510" t="str">
        <f>IF(AND(AO71="",AP71=""),"",IFERROR(MATCH("*"&amp;AO71&amp;"*",Paramètres!$A$2,0)*INDEX(Paramètres!$B$2:$E$2,MATCH(#REF!,Paramètres!$B$1:$E$1,0))*$B72,IFERROR(VLOOKUP(AO71,_T1,2,0)*IF(VLOOKUP(AO71,_T1,3,0),$B72,1),IF(AND(AO71="23:59"*1,AP71="07:59"*1),"08:00"*$B72,IF(AND(AO71="20:00"*1,AP71="05:00"*1),"09:00"*$B72,IF(AND(AO71="21:00"*1,AP71="07:00"*1),"10:00"*$B72,IF(AND(AO71="21:00"*1,AP71="08:00"*1),"11:00"*$B72,IF((AP71*24)-(AO71*24)&gt;6,((((AP71*24)-(AO71*24))-0.25)/24),(AP71-AO71)))))))))</f>
        <v/>
      </c>
      <c r="AP72" s="511"/>
      <c r="AQ72" s="510" t="str">
        <f>IF(AND(AQ71="",AR71=""),"",IFERROR(MATCH("*"&amp;AQ71&amp;"*",Paramètres!$A$2,0)*INDEX(Paramètres!$B$2:$E$2,MATCH(#REF!,Paramètres!$B$1:$E$1,0))*$B72,IFERROR(VLOOKUP(AQ71,_T1,2,0)*IF(VLOOKUP(AQ71,_T1,3,0),$B72,1),IF(AND(AQ71="23:59"*1,AR71="07:59"*1),"08:00"*$B72,IF(AND(AQ71="20:00"*1,AR71="05:00"*1),"09:00"*$B72,IF(AND(AQ71="21:00"*1,AR71="07:00"*1),"10:00"*$B72,IF(AND(AQ71="21:00"*1,AR71="08:00"*1),"11:00"*$B72,IF((AR71*24)-(AQ71*24)&gt;6,((((AR71*24)-(AQ71*24))-0.25)/24),(AR71-AQ71)))))))))</f>
        <v/>
      </c>
      <c r="AR72" s="511"/>
      <c r="AS72" s="510" t="str">
        <f>IF(AND(AS71="",AT71=""),"",IFERROR(MATCH("*"&amp;AS71&amp;"*",Paramètres!$A$2,0)*INDEX(Paramètres!$B$2:$E$2,MATCH(#REF!,Paramètres!$B$1:$E$1,0))*$B72,IFERROR(VLOOKUP(AS71,_T1,2,0)*IF(VLOOKUP(AS71,_T1,3,0),$B72,1),IF(AND(AS71="23:59"*1,AT71="07:59"*1),"08:00"*$B72,IF(AND(AS71="20:00"*1,AT71="05:00"*1),"09:00"*$B72,IF(AND(AS71="21:00"*1,AT71="07:00"*1),"10:00"*$B72,IF(AND(AS71="21:00"*1,AT71="08:00"*1),"11:00"*$B72,IF((AT71*24)-(AS71*24)&gt;6,((((AT71*24)-(AS71*24))-0.25)/24),(AT71-AS71)))))))))</f>
        <v/>
      </c>
      <c r="AT72" s="511"/>
      <c r="AU72" s="444"/>
      <c r="AV72" s="510" t="str">
        <f>IF(AND(AV71="",AW71=""),"",IFERROR(MATCH("*"&amp;AV71&amp;"*",Paramètres!$A$2,0)*INDEX(Paramètres!$B$2:$E$2,MATCH(#REF!,Paramètres!$B$1:$E$1,0))*$B72,IFERROR(VLOOKUP(AV71,_T1,2,0)*IF(VLOOKUP(AV71,_T1,3,0),$B72,1),IF(AND(AV71="23:59"*1,AW71="07:59"*1),"08:00"*$B72,IF(AND(AV71="20:00"*1,AW71="05:00"*1),"09:00"*$B72,IF(AND(AV71="21:00"*1,AW71="07:00"*1),"10:00"*$B72,IF(AND(AV71="21:00"*1,AW71="08:00"*1),"11:00"*$B72,IF((AW71*24)-(AV71*24)&gt;6,((((AW71*24)-(AV71*24))-0.25)/24),(AW71-AV71)))))))))</f>
        <v/>
      </c>
      <c r="AW72" s="511"/>
      <c r="AX72" s="510" t="str">
        <f>IF(AND(AX71="",AY71=""),"",IFERROR(MATCH("*"&amp;AX71&amp;"*",Paramètres!$A$2,0)*INDEX(Paramètres!$B$2:$E$2,MATCH(#REF!,Paramètres!$B$1:$E$1,0))*$B72,IFERROR(VLOOKUP(AX71,_T1,2,0)*IF(VLOOKUP(AX71,_T1,3,0),$B72,1),IF(AND(AX71="23:59"*1,AY71="07:59"*1),"08:00"*$B72,IF(AND(AX71="20:00"*1,AY71="05:00"*1),"09:00"*$B72,IF(AND(AX71="21:00"*1,AY71="07:00"*1),"10:00"*$B72,IF(AND(AX71="21:00"*1,AY71="08:00"*1),"11:00"*$B72,IF((AY71*24)-(AX71*24)&gt;6,((((AY71*24)-(AX71*24))-0.25)/24),(AY71-AX71)))))))))</f>
        <v/>
      </c>
      <c r="AY72" s="511"/>
      <c r="AZ72" s="510" t="str">
        <f>IF(AND(AZ71="",BA71=""),"",IFERROR(MATCH("*"&amp;AZ71&amp;"*",Paramètres!$A$2,0)*INDEX(Paramètres!$B$2:$E$2,MATCH(#REF!,Paramètres!$B$1:$E$1,0))*$B72,IFERROR(VLOOKUP(AZ71,_T1,2,0)*IF(VLOOKUP(AZ71,_T1,3,0),$B72,1),IF(AND(AZ71="23:59"*1,BA71="07:59"*1),"08:00"*$B72,IF(AND(AZ71="20:00"*1,BA71="05:00"*1),"09:00"*$B72,IF(AND(AZ71="21:00"*1,BA71="07:00"*1),"10:00"*$B72,IF(AND(AZ71="21:00"*1,BA71="08:00"*1),"11:00"*$B72,IF((BA71*24)-(AZ71*24)&gt;6,((((BA71*24)-(AZ71*24))-0.25)/24),(BA71-AZ71)))))))))</f>
        <v/>
      </c>
      <c r="BA72" s="511"/>
      <c r="BB72" s="510" t="str">
        <f>IF(AND(BB71="",BC71=""),"",IFERROR(MATCH("*"&amp;BB71&amp;"*",Paramètres!$A$2,0)*INDEX(Paramètres!$B$2:$E$2,MATCH(#REF!,Paramètres!$B$1:$E$1,0))*$B72,IFERROR(VLOOKUP(BB71,_T1,2,0)*IF(VLOOKUP(BB71,_T1,3,0),$B72,1),IF(AND(BB71="23:59"*1,BC71="07:59"*1),"08:00"*$B72,IF(AND(BB71="20:00"*1,BC71="05:00"*1),"09:00"*$B72,IF(AND(BB71="21:00"*1,BC71="07:00"*1),"10:00"*$B72,IF(AND(BB71="21:00"*1,BC71="08:00"*1),"11:00"*$B72,IF((BC71*24)-(BB71*24)&gt;6,((((BC71*24)-(BB71*24))-0.25)/24),(BC71-BB71)))))))))</f>
        <v/>
      </c>
      <c r="BC72" s="511"/>
      <c r="BD72" s="510" t="str">
        <f>IF(AND(BD71="",BE71=""),"",IFERROR(MATCH("*"&amp;BD71&amp;"*",Paramètres!$A$2,0)*INDEX(Paramètres!$B$2:$E$2,MATCH(#REF!,Paramètres!$B$1:$E$1,0))*$B72,IFERROR(VLOOKUP(BD71,_T1,2,0)*IF(VLOOKUP(BD71,_T1,3,0),$B72,1),IF(AND(BD71="23:59"*1,BE71="07:59"*1),"08:00"*$B72,IF(AND(BD71="20:00"*1,BE71="05:00"*1),"09:00"*$B72,IF(AND(BD71="21:00"*1,BE71="07:00"*1),"10:00"*$B72,IF(AND(BD71="21:00"*1,BE71="08:00"*1),"11:00"*$B72,IF((BE71*24)-(BD71*24)&gt;6,((((BE71*24)-(BD71*24))-0.25)/24),(BE71-BD71)))))))))</f>
        <v/>
      </c>
      <c r="BE72" s="511"/>
      <c r="BF72" s="510" t="str">
        <f>IF(AND(BF71="",BG71=""),"",IFERROR(MATCH("*"&amp;BF71&amp;"*",Paramètres!$A$2,0)*INDEX(Paramètres!$B$2:$E$2,MATCH(#REF!,Paramètres!$B$1:$E$1,0))*$B72,IFERROR(VLOOKUP(BF71,_T1,2,0)*IF(VLOOKUP(BF71,_T1,3,0),$B72,1),IF(AND(BF71="23:59"*1,BG71="07:59"*1),"08:00"*$B72,IF(AND(BF71="20:00"*1,BG71="05:00"*1),"09:00"*$B72,IF(AND(BF71="21:00"*1,BG71="07:00"*1),"10:00"*$B72,IF(AND(BF71="21:00"*1,BG71="08:00"*1),"11:00"*$B72,IF((BG71*24)-(BF71*24)&gt;6,((((BG71*24)-(BF71*24))-0.25)/24),(BG71-BF71)))))))))</f>
        <v/>
      </c>
      <c r="BG72" s="511"/>
      <c r="BH72" s="510" t="str">
        <f>IF(AND(BH71="",BI71=""),"",IFERROR(MATCH("*"&amp;BH71&amp;"*",Paramètres!$A$2,0)*INDEX(Paramètres!$B$2:$E$2,MATCH(#REF!,Paramètres!$B$1:$E$1,0))*$B72,IFERROR(VLOOKUP(BH71,_T1,2,0)*IF(VLOOKUP(BH71,_T1,3,0),$B72,1),IF(AND(BH71="23:59"*1,BI71="07:59"*1),"08:00"*$B72,IF(AND(BH71="20:00"*1,BI71="05:00"*1),"09:00"*$B72,IF(AND(BH71="21:00"*1,BI71="07:00"*1),"10:00"*$B72,IF(AND(BH71="21:00"*1,BI71="08:00"*1),"11:00"*$B72,IF((BI71*24)-(BH71*24)&gt;6,((((BI71*24)-(BH71*24))-0.25)/24),(BI71-BH71)))))))))</f>
        <v/>
      </c>
      <c r="BI72" s="511"/>
      <c r="BJ72" s="440"/>
      <c r="BK72" s="510" t="str">
        <f>IF(AND(BK71="",BL71=""),"",IFERROR(MATCH("*"&amp;BK71&amp;"*",Paramètres!$A$2,0)*INDEX(Paramètres!$B$2:$E$2,MATCH(#REF!,Paramètres!$B$1:$E$1,0))*$B72,IFERROR(VLOOKUP(BK71,_T1,2,0)*IF(VLOOKUP(BK71,_T1,3,0),$B72,1),IF(AND(BK71="23:59"*1,BL71="07:59"*1),"08:00"*$B72,IF(AND(BK71="20:00"*1,BL71="05:00"*1),"09:00"*$B72,IF(AND(BK71="21:00"*1,BL71="07:00"*1),"10:00"*$B72,IF(AND(BK71="21:00"*1,BL71="08:00"*1),"11:00"*$B72,IF((BL71*24)-(BK71*24)&gt;6,((((BL71*24)-(BK71*24))-0.25)/24),(BL71-BK71)))))))))</f>
        <v/>
      </c>
      <c r="BL72" s="511"/>
      <c r="BM72" s="510" t="str">
        <f>IF(AND(BM71="",BN71=""),"",IFERROR(MATCH("*"&amp;BM71&amp;"*",Paramètres!$A$2,0)*INDEX(Paramètres!$B$2:$E$2,MATCH(#REF!,Paramètres!$B$1:$E$1,0))*$B72,IFERROR(VLOOKUP(BM71,_T1,2,0)*IF(VLOOKUP(BM71,_T1,3,0),$B72,1),IF(AND(BM71="23:59"*1,BN71="07:59"*1),"08:00"*$B72,IF(AND(BM71="20:00"*1,BN71="05:00"*1),"09:00"*$B72,IF(AND(BM71="21:00"*1,BN71="07:00"*1),"10:00"*$B72,IF(AND(BM71="21:00"*1,BN71="08:00"*1),"11:00"*$B72,IF((BN71*24)-(BM71*24)&gt;6,((((BN71*24)-(BM71*24))-0.25)/24),(BN71-BM71)))))))))</f>
        <v/>
      </c>
      <c r="BN72" s="511"/>
      <c r="BO72" s="510" t="str">
        <f>IF(AND(BO71="",BP71=""),"",IFERROR(MATCH("*"&amp;BO71&amp;"*",Paramètres!$A$2,0)*INDEX(Paramètres!$B$2:$E$2,MATCH(#REF!,Paramètres!$B$1:$E$1,0))*$B72,IFERROR(VLOOKUP(BO71,_T1,2,0)*IF(VLOOKUP(BO71,_T1,3,0),$B72,1),IF(AND(BO71="23:59"*1,BP71="07:59"*1),"08:00"*$B72,IF(AND(BO71="20:00"*1,BP71="05:00"*1),"09:00"*$B72,IF(AND(BO71="21:00"*1,BP71="07:00"*1),"10:00"*$B72,IF(AND(BO71="21:00"*1,BP71="08:00"*1),"11:00"*$B72,IF((BP71*24)-(BO71*24)&gt;6,((((BP71*24)-(BO71*24))-0.25)/24),(BP71-BO71)))))))))</f>
        <v/>
      </c>
      <c r="BP72" s="511"/>
      <c r="BQ72" s="510" t="str">
        <f>IF(AND(BQ71="",BR71=""),"",IFERROR(MATCH("*"&amp;BQ71&amp;"*",Paramètres!$A$2,0)*INDEX(Paramètres!$B$2:$E$2,MATCH(#REF!,Paramètres!$B$1:$E$1,0))*$B72,IFERROR(VLOOKUP(BQ71,_T1,2,0)*IF(VLOOKUP(BQ71,_T1,3,0),$B72,1),IF(AND(BQ71="23:59"*1,BR71="07:59"*1),"08:00"*$B72,IF(AND(BQ71="20:00"*1,BR71="05:00"*1),"09:00"*$B72,IF(AND(BQ71="21:00"*1,BR71="07:00"*1),"10:00"*$B72,IF(AND(BQ71="21:00"*1,BR71="08:00"*1),"11:00"*$B72,IF((BR71*24)-(BQ71*24)&gt;6,((((BR71*24)-(BQ71*24))-0.25)/24),(BR71-BQ71)))))))))</f>
        <v/>
      </c>
      <c r="BR72" s="511"/>
      <c r="BS72" s="510" t="str">
        <f>IF(AND(BS71="",BT71=""),"",IFERROR(MATCH("*"&amp;BS71&amp;"*",Paramètres!$A$2,0)*INDEX(Paramètres!$B$2:$E$2,MATCH(#REF!,Paramètres!$B$1:$E$1,0))*$B72,IFERROR(VLOOKUP(BS71,_T1,2,0)*IF(VLOOKUP(BS71,_T1,3,0),$B72,1),IF(AND(BS71="23:59"*1,BT71="07:59"*1),"08:00"*$B72,IF(AND(BS71="20:00"*1,BT71="05:00"*1),"09:00"*$B72,IF(AND(BS71="21:00"*1,BT71="07:00"*1),"10:00"*$B72,IF(AND(BS71="21:00"*1,BT71="08:00"*1),"11:00"*$B72,IF((BT71*24)-(BS71*24)&gt;6,((((BT71*24)-(BS71*24))-0.25)/24),(BT71-BS71)))))))))</f>
        <v/>
      </c>
      <c r="BT72" s="511"/>
      <c r="BU72" s="510" t="str">
        <f>IF(AND(BU71="",BV71=""),"",IFERROR(MATCH("*"&amp;BU71&amp;"*",Paramètres!$A$2,0)*INDEX(Paramètres!$B$2:$E$2,MATCH(#REF!,Paramètres!$B$1:$E$1,0))*$B72,IFERROR(VLOOKUP(BU71,_T1,2,0)*IF(VLOOKUP(BU71,_T1,3,0),$B72,1),IF(AND(BU71="23:59"*1,BV71="07:59"*1),"08:00"*$B72,IF(AND(BU71="20:00"*1,BV71="05:00"*1),"09:00"*$B72,IF(AND(BU71="21:00"*1,BV71="07:00"*1),"10:00"*$B72,IF(AND(BU71="21:00"*1,BV71="08:00"*1),"11:00"*$B72,IF((BV71*24)-(BU71*24)&gt;6,((((BV71*24)-(BU71*24))-0.25)/24),(BV71-BU71)))))))))</f>
        <v/>
      </c>
      <c r="BV72" s="511"/>
      <c r="BW72" s="510" t="str">
        <f>IF(AND(BW71="",BX71=""),"",IFERROR(MATCH("*"&amp;BW71&amp;"*",Paramètres!$A$2,0)*INDEX(Paramètres!$B$2:$E$2,MATCH(#REF!,Paramètres!$B$1:$E$1,0))*$B72,IFERROR(VLOOKUP(BW71,_T1,2,0)*IF(VLOOKUP(BW71,_T1,3,0),$B72,1),IF(AND(BW71="23:59"*1,BX71="07:59"*1),"08:00"*$B72,IF(AND(BW71="20:00"*1,BX71="05:00"*1),"09:00"*$B72,IF(AND(BW71="21:00"*1,BX71="07:00"*1),"10:00"*$B72,IF(AND(BW71="21:00"*1,BX71="08:00"*1),"11:00"*$B72,IF((BX71*24)-(BW71*24)&gt;6,((((BX71*24)-(BW71*24))-0.25)/24),(BX71-BW71)))))))))</f>
        <v/>
      </c>
      <c r="BX72" s="511"/>
      <c r="BY72" s="440"/>
      <c r="BZ72" s="510" t="str">
        <f>IF(AND(BZ71="",CA71=""),"",IFERROR(MATCH("*"&amp;BZ71&amp;"*",Paramètres!$A$2,0)*INDEX(Paramètres!$B$2:$E$2,MATCH(#REF!,Paramètres!$B$1:$E$1,0))*$B72,IFERROR(VLOOKUP(BZ71,_T1,2,0)*IF(VLOOKUP(BZ71,_T1,3,0),$B72,1),IF(AND(BZ71="23:59"*1,CA71="07:59"*1),"08:00"*$B72,IF(AND(BZ71="20:00"*1,CA71="05:00"*1),"09:00"*$B72,IF(AND(BZ71="21:00"*1,CA71="07:00"*1),"10:00"*$B72,IF(AND(BZ71="21:00"*1,CA71="08:00"*1),"11:00"*$B72,IF((CA71*24)-(BZ71*24)&gt;6,((((CA71*24)-(BZ71*24))-0.25)/24),(CA71-BZ71)))))))))</f>
        <v/>
      </c>
      <c r="CA72" s="511"/>
      <c r="CB72" s="510" t="str">
        <f>IF(AND(CB71="",CC71=""),"",IFERROR(MATCH("*"&amp;CB71&amp;"*",Paramètres!$A$2,0)*INDEX(Paramètres!$B$2:$E$2,MATCH(#REF!,Paramètres!$B$1:$E$1,0))*$B72,IFERROR(VLOOKUP(CB71,_T1,2,0)*IF(VLOOKUP(CB71,_T1,3,0),$B72,1),IF(AND(CB71="23:59"*1,CC71="07:59"*1),"08:00"*$B72,IF(AND(CB71="20:00"*1,CC71="05:00"*1),"09:00"*$B72,IF(AND(CB71="21:00"*1,CC71="07:00"*1),"10:00"*$B72,IF(AND(CB71="21:00"*1,CC71="08:00"*1),"11:00"*$B72,IF((CC71*24)-(CB71*24)&gt;6,((((CC71*24)-(CB71*24))-0.25)/24),(CC71-CB71)))))))))</f>
        <v/>
      </c>
      <c r="CC72" s="511"/>
      <c r="CD72" s="510" t="str">
        <f>IF(AND(CD71="",CE71=""),"",IFERROR(MATCH("*"&amp;CD71&amp;"*",Paramètres!$A$2,0)*INDEX(Paramètres!$B$2:$E$2,MATCH(#REF!,Paramètres!$B$1:$E$1,0))*$B72,IFERROR(VLOOKUP(CD71,_T1,2,0)*IF(VLOOKUP(CD71,_T1,3,0),$B72,1),IF(AND(CD71="23:59"*1,CE71="07:59"*1),"08:00"*$B72,IF(AND(CD71="20:00"*1,CE71="05:00"*1),"09:00"*$B72,IF(AND(CD71="21:00"*1,CE71="07:00"*1),"10:00"*$B72,IF(AND(CD71="21:00"*1,CE71="08:00"*1),"11:00"*$B72,IF((CE71*24)-(CD71*24)&gt;6,((((CE71*24)-(CD71*24))-0.25)/24),(CE71-CD71)))))))))</f>
        <v/>
      </c>
      <c r="CE72" s="511"/>
      <c r="CF72" s="510" t="str">
        <f>IF(AND(CF71="",CG71=""),"",IFERROR(MATCH("*"&amp;CF71&amp;"*",Paramètres!$A$2,0)*INDEX(Paramètres!$B$2:$E$2,MATCH(#REF!,Paramètres!$B$1:$E$1,0))*$B72,IFERROR(VLOOKUP(CF71,_T1,2,0)*IF(VLOOKUP(CF71,_T1,3,0),$B72,1),IF(AND(CF71="23:59"*1,CG71="07:59"*1),"08:00"*$B72,IF(AND(CF71="20:00"*1,CG71="05:00"*1),"09:00"*$B72,IF(AND(CF71="21:00"*1,CG71="07:00"*1),"10:00"*$B72,IF(AND(CF71="21:00"*1,CG71="08:00"*1),"11:00"*$B72,IF((CG71*24)-(CF71*24)&gt;6,((((CG71*24)-(CF71*24))-0.25)/24),(CG71-CF71)))))))))</f>
        <v/>
      </c>
      <c r="CG72" s="511"/>
      <c r="CH72" s="510" t="str">
        <f>IF(AND(CH71="",CI71=""),"",IFERROR(MATCH("*"&amp;CH71&amp;"*",Paramètres!$A$2,0)*INDEX(Paramètres!$B$2:$E$2,MATCH(#REF!,Paramètres!$B$1:$E$1,0))*$B72,IFERROR(VLOOKUP(CH71,_T1,2,0)*IF(VLOOKUP(CH71,_T1,3,0),$B72,1),IF(AND(CH71="23:59"*1,CI71="07:59"*1),"08:00"*$B72,IF(AND(CH71="20:00"*1,CI71="05:00"*1),"09:00"*$B72,IF(AND(CH71="21:00"*1,CI71="07:00"*1),"10:00"*$B72,IF(AND(CH71="21:00"*1,CI71="08:00"*1),"11:00"*$B72,IF((CI71*24)-(CH71*24)&gt;6,((((CI71*24)-(CH71*24))-0.25)/24),(CI71-CH71)))))))))</f>
        <v/>
      </c>
      <c r="CI72" s="511"/>
      <c r="CJ72" s="510" t="str">
        <f>IF(AND(CJ71="",CK71=""),"",IFERROR(MATCH("*"&amp;CJ71&amp;"*",Paramètres!$A$2,0)*INDEX(Paramètres!$B$2:$E$2,MATCH(#REF!,Paramètres!$B$1:$E$1,0))*$B72,IFERROR(VLOOKUP(CJ71,_T1,2,0)*IF(VLOOKUP(CJ71,_T1,3,0),$B72,1),IF(AND(CJ71="23:59"*1,CK71="07:59"*1),"08:00"*$B72,IF(AND(CJ71="20:00"*1,CK71="05:00"*1),"09:00"*$B72,IF(AND(CJ71="21:00"*1,CK71="07:00"*1),"10:00"*$B72,IF(AND(CJ71="21:00"*1,CK71="08:00"*1),"11:00"*$B72,IF((CK71*24)-(CJ71*24)&gt;6,((((CK71*24)-(CJ71*24))-0.25)/24),(CK71-CJ71)))))))))</f>
        <v/>
      </c>
      <c r="CK72" s="511"/>
      <c r="CL72" s="510" t="str">
        <f>IF(AND(CL71="",CM71=""),"",IFERROR(MATCH("*"&amp;CL71&amp;"*",Paramètres!$A$2,0)*INDEX(Paramètres!$B$2:$E$2,MATCH(#REF!,Paramètres!$B$1:$E$1,0))*$B72,IFERROR(VLOOKUP(CL71,_T1,2,0)*IF(VLOOKUP(CL71,_T1,3,0),$B72,1),IF(AND(CL71="23:59"*1,CM71="07:59"*1),"08:00"*$B72,IF(AND(CL71="20:00"*1,CM71="05:00"*1),"09:00"*$B72,IF(AND(CL71="21:00"*1,CM71="07:00"*1),"10:00"*$B72,IF(AND(CL71="21:00"*1,CM71="08:00"*1),"11:00"*$B72,IF((CM71*24)-(CL71*24)&gt;6,((((CM71*24)-(CL71*24))-0.25)/24),(CM71-CL71)))))))))</f>
        <v/>
      </c>
      <c r="CM72" s="511"/>
      <c r="CN72" s="440"/>
      <c r="CO72" s="436"/>
      <c r="CP72" s="437"/>
      <c r="CQ72" s="156"/>
      <c r="CR72" s="454"/>
      <c r="CS72"/>
      <c r="CT72"/>
      <c r="CU72"/>
      <c r="CV72"/>
      <c r="CW72"/>
      <c r="CX72"/>
    </row>
    <row r="73" spans="1:102" s="288" customFormat="1" ht="30" customHeight="1">
      <c r="A73" s="317"/>
      <c r="B73" s="291"/>
      <c r="C73" s="282"/>
      <c r="D73" s="283"/>
      <c r="E73" s="337"/>
      <c r="F73" s="338"/>
      <c r="G73" s="282"/>
      <c r="H73" s="283"/>
      <c r="I73" s="337"/>
      <c r="J73" s="338"/>
      <c r="K73" s="282"/>
      <c r="L73" s="283"/>
      <c r="M73" s="352"/>
      <c r="N73" s="353"/>
      <c r="O73" s="352"/>
      <c r="P73" s="354"/>
      <c r="Q73" s="443">
        <f>SUM(C74:P74)</f>
        <v>0</v>
      </c>
      <c r="R73" s="282"/>
      <c r="S73" s="283"/>
      <c r="T73" s="337"/>
      <c r="U73" s="338"/>
      <c r="V73" s="282"/>
      <c r="W73" s="283"/>
      <c r="X73" s="337"/>
      <c r="Y73" s="338"/>
      <c r="Z73" s="282"/>
      <c r="AA73" s="283"/>
      <c r="AB73" s="352"/>
      <c r="AC73" s="353"/>
      <c r="AD73" s="352"/>
      <c r="AE73" s="354"/>
      <c r="AF73" s="443">
        <f>SUM(R74:AE74)</f>
        <v>0</v>
      </c>
      <c r="AG73" s="282"/>
      <c r="AH73" s="283"/>
      <c r="AI73" s="337"/>
      <c r="AJ73" s="338"/>
      <c r="AK73" s="282"/>
      <c r="AL73" s="283"/>
      <c r="AM73" s="337"/>
      <c r="AN73" s="338"/>
      <c r="AO73" s="282"/>
      <c r="AP73" s="283"/>
      <c r="AQ73" s="352"/>
      <c r="AR73" s="353"/>
      <c r="AS73" s="352"/>
      <c r="AT73" s="354"/>
      <c r="AU73" s="443">
        <f>SUM(AG74:AT74)</f>
        <v>0</v>
      </c>
      <c r="AV73" s="282"/>
      <c r="AW73" s="283"/>
      <c r="AX73" s="337"/>
      <c r="AY73" s="338"/>
      <c r="AZ73" s="282"/>
      <c r="BA73" s="283"/>
      <c r="BB73" s="337"/>
      <c r="BC73" s="338"/>
      <c r="BD73" s="282"/>
      <c r="BE73" s="283"/>
      <c r="BF73" s="352"/>
      <c r="BG73" s="353"/>
      <c r="BH73" s="352"/>
      <c r="BI73" s="354"/>
      <c r="BJ73" s="438">
        <f t="shared" ref="BJ73" si="63">SUM(AV74:BI74)</f>
        <v>0</v>
      </c>
      <c r="BK73" s="282"/>
      <c r="BL73" s="283"/>
      <c r="BM73" s="337"/>
      <c r="BN73" s="338"/>
      <c r="BO73" s="282"/>
      <c r="BP73" s="283"/>
      <c r="BQ73" s="337"/>
      <c r="BR73" s="338"/>
      <c r="BS73" s="282"/>
      <c r="BT73" s="283"/>
      <c r="BU73" s="352"/>
      <c r="BV73" s="353"/>
      <c r="BW73" s="352"/>
      <c r="BX73" s="354"/>
      <c r="BY73" s="438">
        <f t="shared" ref="BY73" si="64">SUM(BK74:BX74)</f>
        <v>0</v>
      </c>
      <c r="BZ73" s="282"/>
      <c r="CA73" s="283"/>
      <c r="CB73" s="337"/>
      <c r="CC73" s="338"/>
      <c r="CD73" s="282"/>
      <c r="CE73" s="283"/>
      <c r="CF73" s="337"/>
      <c r="CG73" s="338"/>
      <c r="CH73" s="282"/>
      <c r="CI73" s="283"/>
      <c r="CJ73" s="352"/>
      <c r="CK73" s="353"/>
      <c r="CL73" s="352"/>
      <c r="CM73" s="354"/>
      <c r="CN73" s="438">
        <f t="shared" ref="CN73" si="65">SUM(BZ74:CM74)</f>
        <v>0</v>
      </c>
      <c r="CO73" s="432">
        <f>SUM(Q73,AF74,AU74,BY74,CN74,BJ74)</f>
        <v>0</v>
      </c>
      <c r="CP73" s="433"/>
      <c r="CQ73" s="284"/>
      <c r="CR73" s="453">
        <f>$CO$2-CO73</f>
        <v>6.9666666666666659</v>
      </c>
      <c r="CS73" s="285"/>
      <c r="CT73" s="285"/>
      <c r="CU73" s="285"/>
      <c r="CV73" s="285"/>
      <c r="CW73" s="285"/>
      <c r="CX73" s="285"/>
    </row>
    <row r="74" spans="1:102" s="30" customFormat="1" ht="20" customHeight="1">
      <c r="A74" s="240"/>
      <c r="B74" s="296">
        <v>1</v>
      </c>
      <c r="C74" s="510" t="str">
        <f>IF(AND(C73="",D73=""),"",IFERROR(MATCH("*"&amp;C73&amp;"*",Paramètres!$A$2,0)*INDEX(Paramètres!$B$2:$E$2,MATCH(#REF!,Paramètres!$B$1:$E$1,0))*$B74,IFERROR(VLOOKUP(C73,_T1,2,0)*IF(VLOOKUP(C73,_T1,3,0),$B74,1),IF(AND(C73="23:59"*1,D73="07:59"*1),"08:00"*$B74,IF(AND(C73="20:00"*1,D73="05:00"*1),"09:00"*$B74,IF(AND(C73="21:00"*1,D73="07:00"*1),"10:00"*$B74,IF(AND(C73="21:00"*1,D73="08:00"*1),"11:00"*$B74,IF((D73*24)-(C73*24)&gt;6,((((D73*24)-(C73*24))-0.25)/24),(D73-C73)))))))))</f>
        <v/>
      </c>
      <c r="D74" s="511"/>
      <c r="E74" s="510" t="str">
        <f>IF(AND(E73="",F73=""),"",IFERROR(MATCH("*"&amp;E73&amp;"*",Paramètres!$A$2,0)*INDEX(Paramètres!$B$2:$E$2,MATCH(#REF!,Paramètres!$B$1:$E$1,0))*$B74,IFERROR(VLOOKUP(E73,_T1,2,0)*IF(VLOOKUP(E73,_T1,3,0),$B74,1),IF(AND(E73="23:59"*1,F73="07:59"*1),"08:00"*$B74,IF(AND(E73="20:00"*1,F73="05:00"*1),"09:00"*$B74,IF(AND(E73="21:00"*1,F73="07:00"*1),"10:00"*$B74,IF(AND(E73="21:00"*1,F73="08:00"*1),"11:00"*$B74,IF((F73*24)-(E73*24)&gt;6,((((F73*24)-(E73*24))-0.25)/24),(F73-E73)))))))))</f>
        <v/>
      </c>
      <c r="F74" s="511"/>
      <c r="G74" s="510" t="str">
        <f>IF(AND(G73="",H73=""),"",IFERROR(MATCH("*"&amp;G73&amp;"*",Paramètres!$A$2,0)*INDEX(Paramètres!$B$2:$E$2,MATCH(#REF!,Paramètres!$B$1:$E$1,0))*$B74,IFERROR(VLOOKUP(G73,_T1,2,0)*IF(VLOOKUP(G73,_T1,3,0),$B74,1),IF(AND(G73="23:59"*1,H73="07:59"*1),"08:00"*$B74,IF(AND(G73="20:00"*1,H73="05:00"*1),"09:00"*$B74,IF(AND(G73="21:00"*1,H73="07:00"*1),"10:00"*$B74,IF(AND(G73="21:00"*1,H73="08:00"*1),"11:00"*$B74,IF((H73*24)-(G73*24)&gt;6,((((H73*24)-(G73*24))-0.25)/24),(H73-G73)))))))))</f>
        <v/>
      </c>
      <c r="H74" s="511"/>
      <c r="I74" s="510" t="str">
        <f>IF(AND(I73="",J73=""),"",IFERROR(MATCH("*"&amp;I73&amp;"*",Paramètres!$A$2,0)*INDEX(Paramètres!$B$2:$E$2,MATCH(#REF!,Paramètres!$B$1:$E$1,0))*$B74,IFERROR(VLOOKUP(I73,_T1,2,0)*IF(VLOOKUP(I73,_T1,3,0),$B74,1),IF(AND(I73="23:59"*1,J73="07:59"*1),"08:00"*$B74,IF(AND(I73="20:00"*1,J73="05:00"*1),"09:00"*$B74,IF(AND(I73="21:00"*1,J73="07:00"*1),"10:00"*$B74,IF(AND(I73="21:00"*1,J73="08:00"*1),"11:00"*$B74,IF((J73*24)-(I73*24)&gt;6,((((J73*24)-(I73*24))-0.25)/24),(J73-I73)))))))))</f>
        <v/>
      </c>
      <c r="J74" s="511"/>
      <c r="K74" s="510" t="str">
        <f>IF(AND(K73="",L73=""),"",IFERROR(MATCH("*"&amp;K73&amp;"*",Paramètres!$A$2,0)*INDEX(Paramètres!$B$2:$E$2,MATCH(#REF!,Paramètres!$B$1:$E$1,0))*$B74,IFERROR(VLOOKUP(K73,_T1,2,0)*IF(VLOOKUP(K73,_T1,3,0),$B74,1),IF(AND(K73="23:59"*1,L73="07:59"*1),"08:00"*$B74,IF(AND(K73="20:00"*1,L73="05:00"*1),"09:00"*$B74,IF(AND(K73="21:00"*1,L73="07:00"*1),"10:00"*$B74,IF(AND(K73="21:00"*1,L73="08:00"*1),"11:00"*$B74,IF((L73*24)-(K73*24)&gt;6,((((L73*24)-(K73*24))-0.25)/24),(L73-K73)))))))))</f>
        <v/>
      </c>
      <c r="L74" s="511"/>
      <c r="M74" s="510" t="str">
        <f>IF(AND(M73="",N73=""),"",IFERROR(MATCH("*"&amp;M73&amp;"*",Paramètres!$A$2,0)*INDEX(Paramètres!$B$2:$E$2,MATCH(#REF!,Paramètres!$B$1:$E$1,0))*$B74,IFERROR(VLOOKUP(M73,_T1,2,0)*IF(VLOOKUP(M73,_T1,3,0),$B74,1),IF(AND(M73="23:59"*1,N73="07:59"*1),"08:00"*$B74,IF(AND(M73="20:00"*1,N73="05:00"*1),"09:00"*$B74,IF(AND(M73="21:00"*1,N73="07:00"*1),"10:00"*$B74,IF(AND(M73="21:00"*1,N73="08:00"*1),"11:00"*$B74,IF((N73*24)-(M73*24)&gt;6,((((N73*24)-(M73*24))-0.25)/24),(N73-M73)))))))))</f>
        <v/>
      </c>
      <c r="N74" s="511"/>
      <c r="O74" s="510" t="str">
        <f>IF(AND(O73="",P73=""),"",IFERROR(MATCH("*"&amp;O73&amp;"*",Paramètres!$A$2,0)*INDEX(Paramètres!$B$2:$E$2,MATCH(#REF!,Paramètres!$B$1:$E$1,0))*$B74,IFERROR(VLOOKUP(O73,_T1,2,0)*IF(VLOOKUP(O73,_T1,3,0),$B74,1),IF(AND(O73="23:59"*1,P73="07:59"*1),"08:00"*$B74,IF(AND(O73="20:00"*1,P73="05:00"*1),"09:00"*$B74,IF(AND(O73="21:00"*1,P73="07:00"*1),"10:00"*$B74,IF(AND(O73="21:00"*1,P73="08:00"*1),"11:00"*$B74,IF((P73*24)-(O73*24)&gt;6,((((P73*24)-(O73*24))-0.25)/24),(P73-O73)))))))))</f>
        <v/>
      </c>
      <c r="P74" s="511"/>
      <c r="Q74" s="444"/>
      <c r="R74" s="510" t="str">
        <f>IF(AND(R73="",S73=""),"",IFERROR(MATCH("*"&amp;R73&amp;"*",Paramètres!$A$2,0)*INDEX(Paramètres!$B$2:$E$2,MATCH(#REF!,Paramètres!$B$1:$E$1,0))*$B74,IFERROR(VLOOKUP(R73,_T1,2,0)*IF(VLOOKUP(R73,_T1,3,0),$B74,1),IF(AND(R73="23:59"*1,S73="07:59"*1),"08:00"*$B74,IF(AND(R73="20:00"*1,S73="05:00"*1),"09:00"*$B74,IF(AND(R73="21:00"*1,S73="07:00"*1),"10:00"*$B74,IF(AND(R73="21:00"*1,S73="08:00"*1),"11:00"*$B74,IF((S73*24)-(R73*24)&gt;6,((((S73*24)-(R73*24))-0.25)/24),(S73-R73)))))))))</f>
        <v/>
      </c>
      <c r="S74" s="511"/>
      <c r="T74" s="510" t="str">
        <f>IF(AND(T73="",U73=""),"",IFERROR(MATCH("*"&amp;T73&amp;"*",Paramètres!$A$2,0)*INDEX(Paramètres!$B$2:$E$2,MATCH(#REF!,Paramètres!$B$1:$E$1,0))*$B74,IFERROR(VLOOKUP(T73,_T1,2,0)*IF(VLOOKUP(T73,_T1,3,0),$B74,1),IF(AND(T73="23:59"*1,U73="07:59"*1),"08:00"*$B74,IF(AND(T73="20:00"*1,U73="05:00"*1),"09:00"*$B74,IF(AND(T73="21:00"*1,U73="07:00"*1),"10:00"*$B74,IF(AND(T73="21:00"*1,U73="08:00"*1),"11:00"*$B74,IF((U73*24)-(T73*24)&gt;6,((((U73*24)-(T73*24))-0.25)/24),(U73-T73)))))))))</f>
        <v/>
      </c>
      <c r="U74" s="511"/>
      <c r="V74" s="510" t="str">
        <f>IF(AND(V73="",W73=""),"",IFERROR(MATCH("*"&amp;V73&amp;"*",Paramètres!$A$2,0)*INDEX(Paramètres!$B$2:$E$2,MATCH(#REF!,Paramètres!$B$1:$E$1,0))*$B74,IFERROR(VLOOKUP(V73,_T1,2,0)*IF(VLOOKUP(V73,_T1,3,0),$B74,1),IF(AND(V73="23:59"*1,W73="07:59"*1),"08:00"*$B74,IF(AND(V73="20:00"*1,W73="05:00"*1),"09:00"*$B74,IF(AND(V73="21:00"*1,W73="07:00"*1),"10:00"*$B74,IF(AND(V73="21:00"*1,W73="08:00"*1),"11:00"*$B74,IF((W73*24)-(V73*24)&gt;6,((((W73*24)-(V73*24))-0.25)/24),(W73-V73)))))))))</f>
        <v/>
      </c>
      <c r="W74" s="511"/>
      <c r="X74" s="510" t="str">
        <f>IF(AND(X73="",Y73=""),"",IFERROR(MATCH("*"&amp;X73&amp;"*",Paramètres!$A$2,0)*INDEX(Paramètres!$B$2:$E$2,MATCH(#REF!,Paramètres!$B$1:$E$1,0))*$B74,IFERROR(VLOOKUP(X73,_T1,2,0)*IF(VLOOKUP(X73,_T1,3,0),$B74,1),IF(AND(X73="23:59"*1,Y73="07:59"*1),"08:00"*$B74,IF(AND(X73="20:00"*1,Y73="05:00"*1),"09:00"*$B74,IF(AND(X73="21:00"*1,Y73="07:00"*1),"10:00"*$B74,IF(AND(X73="21:00"*1,Y73="08:00"*1),"11:00"*$B74,IF((Y73*24)-(X73*24)&gt;6,((((Y73*24)-(X73*24))-0.25)/24),(Y73-X73)))))))))</f>
        <v/>
      </c>
      <c r="Y74" s="511"/>
      <c r="Z74" s="510" t="str">
        <f>IF(AND(Z73="",AA73=""),"",IFERROR(MATCH("*"&amp;Z73&amp;"*",Paramètres!$A$2,0)*INDEX(Paramètres!$B$2:$E$2,MATCH(#REF!,Paramètres!$B$1:$E$1,0))*$B74,IFERROR(VLOOKUP(Z73,_T1,2,0)*IF(VLOOKUP(Z73,_T1,3,0),$B74,1),IF(AND(Z73="23:59"*1,AA73="07:59"*1),"08:00"*$B74,IF(AND(Z73="20:00"*1,AA73="05:00"*1),"09:00"*$B74,IF(AND(Z73="21:00"*1,AA73="07:00"*1),"10:00"*$B74,IF(AND(Z73="21:00"*1,AA73="08:00"*1),"11:00"*$B74,IF((AA73*24)-(Z73*24)&gt;6,((((AA73*24)-(Z73*24))-0.25)/24),(AA73-Z73)))))))))</f>
        <v/>
      </c>
      <c r="AA74" s="511"/>
      <c r="AB74" s="510" t="str">
        <f>IF(AND(AB73="",AC73=""),"",IFERROR(MATCH("*"&amp;AB73&amp;"*",Paramètres!$A$2,0)*INDEX(Paramètres!$B$2:$E$2,MATCH(#REF!,Paramètres!$B$1:$E$1,0))*$B74,IFERROR(VLOOKUP(AB73,_T1,2,0)*IF(VLOOKUP(AB73,_T1,3,0),$B74,1),IF(AND(AB73="23:59"*1,AC73="07:59"*1),"08:00"*$B74,IF(AND(AB73="20:00"*1,AC73="05:00"*1),"09:00"*$B74,IF(AND(AB73="21:00"*1,AC73="07:00"*1),"10:00"*$B74,IF(AND(AB73="21:00"*1,AC73="08:00"*1),"11:00"*$B74,IF((AC73*24)-(AB73*24)&gt;6,((((AC73*24)-(AB73*24))-0.25)/24),(AC73-AB73)))))))))</f>
        <v/>
      </c>
      <c r="AC74" s="511"/>
      <c r="AD74" s="510" t="str">
        <f>IF(AND(AD73="",AE73=""),"",IFERROR(MATCH("*"&amp;AD73&amp;"*",Paramètres!$A$2,0)*INDEX(Paramètres!$B$2:$E$2,MATCH(#REF!,Paramètres!$B$1:$E$1,0))*$B74,IFERROR(VLOOKUP(AD73,_T1,2,0)*IF(VLOOKUP(AD73,_T1,3,0),$B74,1),IF(AND(AD73="23:59"*1,AE73="07:59"*1),"08:00"*$B74,IF(AND(AD73="20:00"*1,AE73="05:00"*1),"09:00"*$B74,IF(AND(AD73="21:00"*1,AE73="07:00"*1),"10:00"*$B74,IF(AND(AD73="21:00"*1,AE73="08:00"*1),"11:00"*$B74,IF((AE73*24)-(AD73*24)&gt;6,((((AE73*24)-(AD73*24))-0.25)/24),(AE73-AD73)))))))))</f>
        <v/>
      </c>
      <c r="AE74" s="511"/>
      <c r="AF74" s="444"/>
      <c r="AG74" s="510" t="str">
        <f>IF(AND(AG73="",AH73=""),"",IFERROR(MATCH("*"&amp;AG73&amp;"*",Paramètres!$A$2,0)*INDEX(Paramètres!$B$2:$E$2,MATCH(#REF!,Paramètres!$B$1:$E$1,0))*$B74,IFERROR(VLOOKUP(AG73,_T1,2,0)*IF(VLOOKUP(AG73,_T1,3,0),$B74,1),IF(AND(AG73="23:59"*1,AH73="07:59"*1),"08:00"*$B74,IF(AND(AG73="20:00"*1,AH73="05:00"*1),"09:00"*$B74,IF(AND(AG73="21:00"*1,AH73="07:00"*1),"10:00"*$B74,IF(AND(AG73="21:00"*1,AH73="08:00"*1),"11:00"*$B74,IF((AH73*24)-(AG73*24)&gt;6,((((AH73*24)-(AG73*24))-0.25)/24),(AH73-AG73)))))))))</f>
        <v/>
      </c>
      <c r="AH74" s="511"/>
      <c r="AI74" s="510" t="str">
        <f>IF(AND(AI73="",AJ73=""),"",IFERROR(MATCH("*"&amp;AI73&amp;"*",Paramètres!$A$2,0)*INDEX(Paramètres!$B$2:$E$2,MATCH(#REF!,Paramètres!$B$1:$E$1,0))*$B74,IFERROR(VLOOKUP(AI73,_T1,2,0)*IF(VLOOKUP(AI73,_T1,3,0),$B74,1),IF(AND(AI73="23:59"*1,AJ73="07:59"*1),"08:00"*$B74,IF(AND(AI73="20:00"*1,AJ73="05:00"*1),"09:00"*$B74,IF(AND(AI73="21:00"*1,AJ73="07:00"*1),"10:00"*$B74,IF(AND(AI73="21:00"*1,AJ73="08:00"*1),"11:00"*$B74,IF((AJ73*24)-(AI73*24)&gt;6,((((AJ73*24)-(AI73*24))-0.25)/24),(AJ73-AI73)))))))))</f>
        <v/>
      </c>
      <c r="AJ74" s="511"/>
      <c r="AK74" s="510" t="str">
        <f>IF(AND(AK73="",AL73=""),"",IFERROR(MATCH("*"&amp;AK73&amp;"*",Paramètres!$A$2,0)*INDEX(Paramètres!$B$2:$E$2,MATCH(#REF!,Paramètres!$B$1:$E$1,0))*$B74,IFERROR(VLOOKUP(AK73,_T1,2,0)*IF(VLOOKUP(AK73,_T1,3,0),$B74,1),IF(AND(AK73="23:59"*1,AL73="07:59"*1),"08:00"*$B74,IF(AND(AK73="20:00"*1,AL73="05:00"*1),"09:00"*$B74,IF(AND(AK73="21:00"*1,AL73="07:00"*1),"10:00"*$B74,IF(AND(AK73="21:00"*1,AL73="08:00"*1),"11:00"*$B74,IF((AL73*24)-(AK73*24)&gt;6,((((AL73*24)-(AK73*24))-0.25)/24),(AL73-AK73)))))))))</f>
        <v/>
      </c>
      <c r="AL74" s="511"/>
      <c r="AM74" s="510" t="str">
        <f>IF(AND(AM73="",AN73=""),"",IFERROR(MATCH("*"&amp;AM73&amp;"*",Paramètres!$A$2,0)*INDEX(Paramètres!$B$2:$E$2,MATCH(#REF!,Paramètres!$B$1:$E$1,0))*$B74,IFERROR(VLOOKUP(AM73,_T1,2,0)*IF(VLOOKUP(AM73,_T1,3,0),$B74,1),IF(AND(AM73="23:59"*1,AN73="07:59"*1),"08:00"*$B74,IF(AND(AM73="20:00"*1,AN73="05:00"*1),"09:00"*$B74,IF(AND(AM73="21:00"*1,AN73="07:00"*1),"10:00"*$B74,IF(AND(AM73="21:00"*1,AN73="08:00"*1),"11:00"*$B74,IF((AN73*24)-(AM73*24)&gt;6,((((AN73*24)-(AM73*24))-0.25)/24),(AN73-AM73)))))))))</f>
        <v/>
      </c>
      <c r="AN74" s="511"/>
      <c r="AO74" s="510" t="str">
        <f>IF(AND(AO73="",AP73=""),"",IFERROR(MATCH("*"&amp;AO73&amp;"*",Paramètres!$A$2,0)*INDEX(Paramètres!$B$2:$E$2,MATCH(#REF!,Paramètres!$B$1:$E$1,0))*$B74,IFERROR(VLOOKUP(AO73,_T1,2,0)*IF(VLOOKUP(AO73,_T1,3,0),$B74,1),IF(AND(AO73="23:59"*1,AP73="07:59"*1),"08:00"*$B74,IF(AND(AO73="20:00"*1,AP73="05:00"*1),"09:00"*$B74,IF(AND(AO73="21:00"*1,AP73="07:00"*1),"10:00"*$B74,IF(AND(AO73="21:00"*1,AP73="08:00"*1),"11:00"*$B74,IF((AP73*24)-(AO73*24)&gt;6,((((AP73*24)-(AO73*24))-0.25)/24),(AP73-AO73)))))))))</f>
        <v/>
      </c>
      <c r="AP74" s="511"/>
      <c r="AQ74" s="510" t="str">
        <f>IF(AND(AQ73="",AR73=""),"",IFERROR(MATCH("*"&amp;AQ73&amp;"*",Paramètres!$A$2,0)*INDEX(Paramètres!$B$2:$E$2,MATCH(#REF!,Paramètres!$B$1:$E$1,0))*$B74,IFERROR(VLOOKUP(AQ73,_T1,2,0)*IF(VLOOKUP(AQ73,_T1,3,0),$B74,1),IF(AND(AQ73="23:59"*1,AR73="07:59"*1),"08:00"*$B74,IF(AND(AQ73="20:00"*1,AR73="05:00"*1),"09:00"*$B74,IF(AND(AQ73="21:00"*1,AR73="07:00"*1),"10:00"*$B74,IF(AND(AQ73="21:00"*1,AR73="08:00"*1),"11:00"*$B74,IF((AR73*24)-(AQ73*24)&gt;6,((((AR73*24)-(AQ73*24))-0.25)/24),(AR73-AQ73)))))))))</f>
        <v/>
      </c>
      <c r="AR74" s="511"/>
      <c r="AS74" s="510" t="str">
        <f>IF(AND(AS73="",AT73=""),"",IFERROR(MATCH("*"&amp;AS73&amp;"*",Paramètres!$A$2,0)*INDEX(Paramètres!$B$2:$E$2,MATCH(#REF!,Paramètres!$B$1:$E$1,0))*$B74,IFERROR(VLOOKUP(AS73,_T1,2,0)*IF(VLOOKUP(AS73,_T1,3,0),$B74,1),IF(AND(AS73="23:59"*1,AT73="07:59"*1),"08:00"*$B74,IF(AND(AS73="20:00"*1,AT73="05:00"*1),"09:00"*$B74,IF(AND(AS73="21:00"*1,AT73="07:00"*1),"10:00"*$B74,IF(AND(AS73="21:00"*1,AT73="08:00"*1),"11:00"*$B74,IF((AT73*24)-(AS73*24)&gt;6,((((AT73*24)-(AS73*24))-0.25)/24),(AT73-AS73)))))))))</f>
        <v/>
      </c>
      <c r="AT74" s="511"/>
      <c r="AU74" s="444"/>
      <c r="AV74" s="510" t="str">
        <f>IF(AND(AV73="",AW73=""),"",IFERROR(MATCH("*"&amp;AV73&amp;"*",Paramètres!$A$2,0)*INDEX(Paramètres!$B$2:$E$2,MATCH(#REF!,Paramètres!$B$1:$E$1,0))*$B74,IFERROR(VLOOKUP(AV73,_T1,2,0)*IF(VLOOKUP(AV73,_T1,3,0),$B74,1),IF(AND(AV73="23:59"*1,AW73="07:59"*1),"08:00"*$B74,IF(AND(AV73="20:00"*1,AW73="05:00"*1),"09:00"*$B74,IF(AND(AV73="21:00"*1,AW73="07:00"*1),"10:00"*$B74,IF(AND(AV73="21:00"*1,AW73="08:00"*1),"11:00"*$B74,IF((AW73*24)-(AV73*24)&gt;6,((((AW73*24)-(AV73*24))-0.25)/24),(AW73-AV73)))))))))</f>
        <v/>
      </c>
      <c r="AW74" s="511"/>
      <c r="AX74" s="510" t="str">
        <f>IF(AND(AX73="",AY73=""),"",IFERROR(MATCH("*"&amp;AX73&amp;"*",Paramètres!$A$2,0)*INDEX(Paramètres!$B$2:$E$2,MATCH(#REF!,Paramètres!$B$1:$E$1,0))*$B74,IFERROR(VLOOKUP(AX73,_T1,2,0)*IF(VLOOKUP(AX73,_T1,3,0),$B74,1),IF(AND(AX73="23:59"*1,AY73="07:59"*1),"08:00"*$B74,IF(AND(AX73="20:00"*1,AY73="05:00"*1),"09:00"*$B74,IF(AND(AX73="21:00"*1,AY73="07:00"*1),"10:00"*$B74,IF(AND(AX73="21:00"*1,AY73="08:00"*1),"11:00"*$B74,IF((AY73*24)-(AX73*24)&gt;6,((((AY73*24)-(AX73*24))-0.25)/24),(AY73-AX73)))))))))</f>
        <v/>
      </c>
      <c r="AY74" s="511"/>
      <c r="AZ74" s="510" t="str">
        <f>IF(AND(AZ73="",BA73=""),"",IFERROR(MATCH("*"&amp;AZ73&amp;"*",Paramètres!$A$2,0)*INDEX(Paramètres!$B$2:$E$2,MATCH(#REF!,Paramètres!$B$1:$E$1,0))*$B74,IFERROR(VLOOKUP(AZ73,_T1,2,0)*IF(VLOOKUP(AZ73,_T1,3,0),$B74,1),IF(AND(AZ73="23:59"*1,BA73="07:59"*1),"08:00"*$B74,IF(AND(AZ73="20:00"*1,BA73="05:00"*1),"09:00"*$B74,IF(AND(AZ73="21:00"*1,BA73="07:00"*1),"10:00"*$B74,IF(AND(AZ73="21:00"*1,BA73="08:00"*1),"11:00"*$B74,IF((BA73*24)-(AZ73*24)&gt;6,((((BA73*24)-(AZ73*24))-0.25)/24),(BA73-AZ73)))))))))</f>
        <v/>
      </c>
      <c r="BA74" s="511"/>
      <c r="BB74" s="510" t="str">
        <f>IF(AND(BB73="",BC73=""),"",IFERROR(MATCH("*"&amp;BB73&amp;"*",Paramètres!$A$2,0)*INDEX(Paramètres!$B$2:$E$2,MATCH(#REF!,Paramètres!$B$1:$E$1,0))*$B74,IFERROR(VLOOKUP(BB73,_T1,2,0)*IF(VLOOKUP(BB73,_T1,3,0),$B74,1),IF(AND(BB73="23:59"*1,BC73="07:59"*1),"08:00"*$B74,IF(AND(BB73="20:00"*1,BC73="05:00"*1),"09:00"*$B74,IF(AND(BB73="21:00"*1,BC73="07:00"*1),"10:00"*$B74,IF(AND(BB73="21:00"*1,BC73="08:00"*1),"11:00"*$B74,IF((BC73*24)-(BB73*24)&gt;6,((((BC73*24)-(BB73*24))-0.25)/24),(BC73-BB73)))))))))</f>
        <v/>
      </c>
      <c r="BC74" s="511"/>
      <c r="BD74" s="510" t="str">
        <f>IF(AND(BD73="",BE73=""),"",IFERROR(MATCH("*"&amp;BD73&amp;"*",Paramètres!$A$2,0)*INDEX(Paramètres!$B$2:$E$2,MATCH(#REF!,Paramètres!$B$1:$E$1,0))*$B74,IFERROR(VLOOKUP(BD73,_T1,2,0)*IF(VLOOKUP(BD73,_T1,3,0),$B74,1),IF(AND(BD73="23:59"*1,BE73="07:59"*1),"08:00"*$B74,IF(AND(BD73="20:00"*1,BE73="05:00"*1),"09:00"*$B74,IF(AND(BD73="21:00"*1,BE73="07:00"*1),"10:00"*$B74,IF(AND(BD73="21:00"*1,BE73="08:00"*1),"11:00"*$B74,IF((BE73*24)-(BD73*24)&gt;6,((((BE73*24)-(BD73*24))-0.25)/24),(BE73-BD73)))))))))</f>
        <v/>
      </c>
      <c r="BE74" s="511"/>
      <c r="BF74" s="510" t="str">
        <f>IF(AND(BF73="",BG73=""),"",IFERROR(MATCH("*"&amp;BF73&amp;"*",Paramètres!$A$2,0)*INDEX(Paramètres!$B$2:$E$2,MATCH(#REF!,Paramètres!$B$1:$E$1,0))*$B74,IFERROR(VLOOKUP(BF73,_T1,2,0)*IF(VLOOKUP(BF73,_T1,3,0),$B74,1),IF(AND(BF73="23:59"*1,BG73="07:59"*1),"08:00"*$B74,IF(AND(BF73="20:00"*1,BG73="05:00"*1),"09:00"*$B74,IF(AND(BF73="21:00"*1,BG73="07:00"*1),"10:00"*$B74,IF(AND(BF73="21:00"*1,BG73="08:00"*1),"11:00"*$B74,IF((BG73*24)-(BF73*24)&gt;6,((((BG73*24)-(BF73*24))-0.25)/24),(BG73-BF73)))))))))</f>
        <v/>
      </c>
      <c r="BG74" s="511"/>
      <c r="BH74" s="510" t="str">
        <f>IF(AND(BH73="",BI73=""),"",IFERROR(MATCH("*"&amp;BH73&amp;"*",Paramètres!$A$2,0)*INDEX(Paramètres!$B$2:$E$2,MATCH(#REF!,Paramètres!$B$1:$E$1,0))*$B74,IFERROR(VLOOKUP(BH73,_T1,2,0)*IF(VLOOKUP(BH73,_T1,3,0),$B74,1),IF(AND(BH73="23:59"*1,BI73="07:59"*1),"08:00"*$B74,IF(AND(BH73="20:00"*1,BI73="05:00"*1),"09:00"*$B74,IF(AND(BH73="21:00"*1,BI73="07:00"*1),"10:00"*$B74,IF(AND(BH73="21:00"*1,BI73="08:00"*1),"11:00"*$B74,IF((BI73*24)-(BH73*24)&gt;6,((((BI73*24)-(BH73*24))-0.25)/24),(BI73-BH73)))))))))</f>
        <v/>
      </c>
      <c r="BI74" s="511"/>
      <c r="BJ74" s="440"/>
      <c r="BK74" s="510" t="str">
        <f>IF(AND(BK73="",BL73=""),"",IFERROR(MATCH("*"&amp;BK73&amp;"*",Paramètres!$A$2,0)*INDEX(Paramètres!$B$2:$E$2,MATCH(#REF!,Paramètres!$B$1:$E$1,0))*$B74,IFERROR(VLOOKUP(BK73,_T1,2,0)*IF(VLOOKUP(BK73,_T1,3,0),$B74,1),IF(AND(BK73="23:59"*1,BL73="07:59"*1),"08:00"*$B74,IF(AND(BK73="20:00"*1,BL73="05:00"*1),"09:00"*$B74,IF(AND(BK73="21:00"*1,BL73="07:00"*1),"10:00"*$B74,IF(AND(BK73="21:00"*1,BL73="08:00"*1),"11:00"*$B74,IF((BL73*24)-(BK73*24)&gt;6,((((BL73*24)-(BK73*24))-0.25)/24),(BL73-BK73)))))))))</f>
        <v/>
      </c>
      <c r="BL74" s="511"/>
      <c r="BM74" s="510" t="str">
        <f>IF(AND(BM73="",BN73=""),"",IFERROR(MATCH("*"&amp;BM73&amp;"*",Paramètres!$A$2,0)*INDEX(Paramètres!$B$2:$E$2,MATCH(#REF!,Paramètres!$B$1:$E$1,0))*$B74,IFERROR(VLOOKUP(BM73,_T1,2,0)*IF(VLOOKUP(BM73,_T1,3,0),$B74,1),IF(AND(BM73="23:59"*1,BN73="07:59"*1),"08:00"*$B74,IF(AND(BM73="20:00"*1,BN73="05:00"*1),"09:00"*$B74,IF(AND(BM73="21:00"*1,BN73="07:00"*1),"10:00"*$B74,IF(AND(BM73="21:00"*1,BN73="08:00"*1),"11:00"*$B74,IF((BN73*24)-(BM73*24)&gt;6,((((BN73*24)-(BM73*24))-0.25)/24),(BN73-BM73)))))))))</f>
        <v/>
      </c>
      <c r="BN74" s="511"/>
      <c r="BO74" s="510" t="str">
        <f>IF(AND(BO73="",BP73=""),"",IFERROR(MATCH("*"&amp;BO73&amp;"*",Paramètres!$A$2,0)*INDEX(Paramètres!$B$2:$E$2,MATCH(#REF!,Paramètres!$B$1:$E$1,0))*$B74,IFERROR(VLOOKUP(BO73,_T1,2,0)*IF(VLOOKUP(BO73,_T1,3,0),$B74,1),IF(AND(BO73="23:59"*1,BP73="07:59"*1),"08:00"*$B74,IF(AND(BO73="20:00"*1,BP73="05:00"*1),"09:00"*$B74,IF(AND(BO73="21:00"*1,BP73="07:00"*1),"10:00"*$B74,IF(AND(BO73="21:00"*1,BP73="08:00"*1),"11:00"*$B74,IF((BP73*24)-(BO73*24)&gt;6,((((BP73*24)-(BO73*24))-0.25)/24),(BP73-BO73)))))))))</f>
        <v/>
      </c>
      <c r="BP74" s="511"/>
      <c r="BQ74" s="510" t="str">
        <f>IF(AND(BQ73="",BR73=""),"",IFERROR(MATCH("*"&amp;BQ73&amp;"*",Paramètres!$A$2,0)*INDEX(Paramètres!$B$2:$E$2,MATCH(#REF!,Paramètres!$B$1:$E$1,0))*$B74,IFERROR(VLOOKUP(BQ73,_T1,2,0)*IF(VLOOKUP(BQ73,_T1,3,0),$B74,1),IF(AND(BQ73="23:59"*1,BR73="07:59"*1),"08:00"*$B74,IF(AND(BQ73="20:00"*1,BR73="05:00"*1),"09:00"*$B74,IF(AND(BQ73="21:00"*1,BR73="07:00"*1),"10:00"*$B74,IF(AND(BQ73="21:00"*1,BR73="08:00"*1),"11:00"*$B74,IF((BR73*24)-(BQ73*24)&gt;6,((((BR73*24)-(BQ73*24))-0.25)/24),(BR73-BQ73)))))))))</f>
        <v/>
      </c>
      <c r="BR74" s="511"/>
      <c r="BS74" s="510" t="str">
        <f>IF(AND(BS73="",BT73=""),"",IFERROR(MATCH("*"&amp;BS73&amp;"*",Paramètres!$A$2,0)*INDEX(Paramètres!$B$2:$E$2,MATCH(#REF!,Paramètres!$B$1:$E$1,0))*$B74,IFERROR(VLOOKUP(BS73,_T1,2,0)*IF(VLOOKUP(BS73,_T1,3,0),$B74,1),IF(AND(BS73="23:59"*1,BT73="07:59"*1),"08:00"*$B74,IF(AND(BS73="20:00"*1,BT73="05:00"*1),"09:00"*$B74,IF(AND(BS73="21:00"*1,BT73="07:00"*1),"10:00"*$B74,IF(AND(BS73="21:00"*1,BT73="08:00"*1),"11:00"*$B74,IF((BT73*24)-(BS73*24)&gt;6,((((BT73*24)-(BS73*24))-0.25)/24),(BT73-BS73)))))))))</f>
        <v/>
      </c>
      <c r="BT74" s="511"/>
      <c r="BU74" s="510" t="str">
        <f>IF(AND(BU73="",BV73=""),"",IFERROR(MATCH("*"&amp;BU73&amp;"*",Paramètres!$A$2,0)*INDEX(Paramètres!$B$2:$E$2,MATCH(#REF!,Paramètres!$B$1:$E$1,0))*$B74,IFERROR(VLOOKUP(BU73,_T1,2,0)*IF(VLOOKUP(BU73,_T1,3,0),$B74,1),IF(AND(BU73="23:59"*1,BV73="07:59"*1),"08:00"*$B74,IF(AND(BU73="20:00"*1,BV73="05:00"*1),"09:00"*$B74,IF(AND(BU73="21:00"*1,BV73="07:00"*1),"10:00"*$B74,IF(AND(BU73="21:00"*1,BV73="08:00"*1),"11:00"*$B74,IF((BV73*24)-(BU73*24)&gt;6,((((BV73*24)-(BU73*24))-0.25)/24),(BV73-BU73)))))))))</f>
        <v/>
      </c>
      <c r="BV74" s="511"/>
      <c r="BW74" s="510" t="str">
        <f>IF(AND(BW73="",BX73=""),"",IFERROR(MATCH("*"&amp;BW73&amp;"*",Paramètres!$A$2,0)*INDEX(Paramètres!$B$2:$E$2,MATCH(#REF!,Paramètres!$B$1:$E$1,0))*$B74,IFERROR(VLOOKUP(BW73,_T1,2,0)*IF(VLOOKUP(BW73,_T1,3,0),$B74,1),IF(AND(BW73="23:59"*1,BX73="07:59"*1),"08:00"*$B74,IF(AND(BW73="20:00"*1,BX73="05:00"*1),"09:00"*$B74,IF(AND(BW73="21:00"*1,BX73="07:00"*1),"10:00"*$B74,IF(AND(BW73="21:00"*1,BX73="08:00"*1),"11:00"*$B74,IF((BX73*24)-(BW73*24)&gt;6,((((BX73*24)-(BW73*24))-0.25)/24),(BX73-BW73)))))))))</f>
        <v/>
      </c>
      <c r="BX74" s="511"/>
      <c r="BY74" s="440"/>
      <c r="BZ74" s="510" t="str">
        <f>IF(AND(BZ73="",CA73=""),"",IFERROR(MATCH("*"&amp;BZ73&amp;"*",Paramètres!$A$2,0)*INDEX(Paramètres!$B$2:$E$2,MATCH(#REF!,Paramètres!$B$1:$E$1,0))*$B74,IFERROR(VLOOKUP(BZ73,_T1,2,0)*IF(VLOOKUP(BZ73,_T1,3,0),$B74,1),IF(AND(BZ73="23:59"*1,CA73="07:59"*1),"08:00"*$B74,IF(AND(BZ73="20:00"*1,CA73="05:00"*1),"09:00"*$B74,IF(AND(BZ73="21:00"*1,CA73="07:00"*1),"10:00"*$B74,IF(AND(BZ73="21:00"*1,CA73="08:00"*1),"11:00"*$B74,IF((CA73*24)-(BZ73*24)&gt;6,((((CA73*24)-(BZ73*24))-0.25)/24),(CA73-BZ73)))))))))</f>
        <v/>
      </c>
      <c r="CA74" s="511"/>
      <c r="CB74" s="510" t="str">
        <f>IF(AND(CB73="",CC73=""),"",IFERROR(MATCH("*"&amp;CB73&amp;"*",Paramètres!$A$2,0)*INDEX(Paramètres!$B$2:$E$2,MATCH(#REF!,Paramètres!$B$1:$E$1,0))*$B74,IFERROR(VLOOKUP(CB73,_T1,2,0)*IF(VLOOKUP(CB73,_T1,3,0),$B74,1),IF(AND(CB73="23:59"*1,CC73="07:59"*1),"08:00"*$B74,IF(AND(CB73="20:00"*1,CC73="05:00"*1),"09:00"*$B74,IF(AND(CB73="21:00"*1,CC73="07:00"*1),"10:00"*$B74,IF(AND(CB73="21:00"*1,CC73="08:00"*1),"11:00"*$B74,IF((CC73*24)-(CB73*24)&gt;6,((((CC73*24)-(CB73*24))-0.25)/24),(CC73-CB73)))))))))</f>
        <v/>
      </c>
      <c r="CC74" s="511"/>
      <c r="CD74" s="510" t="str">
        <f>IF(AND(CD73="",CE73=""),"",IFERROR(MATCH("*"&amp;CD73&amp;"*",Paramètres!$A$2,0)*INDEX(Paramètres!$B$2:$E$2,MATCH(#REF!,Paramètres!$B$1:$E$1,0))*$B74,IFERROR(VLOOKUP(CD73,_T1,2,0)*IF(VLOOKUP(CD73,_T1,3,0),$B74,1),IF(AND(CD73="23:59"*1,CE73="07:59"*1),"08:00"*$B74,IF(AND(CD73="20:00"*1,CE73="05:00"*1),"09:00"*$B74,IF(AND(CD73="21:00"*1,CE73="07:00"*1),"10:00"*$B74,IF(AND(CD73="21:00"*1,CE73="08:00"*1),"11:00"*$B74,IF((CE73*24)-(CD73*24)&gt;6,((((CE73*24)-(CD73*24))-0.25)/24),(CE73-CD73)))))))))</f>
        <v/>
      </c>
      <c r="CE74" s="511"/>
      <c r="CF74" s="510" t="str">
        <f>IF(AND(CF73="",CG73=""),"",IFERROR(MATCH("*"&amp;CF73&amp;"*",Paramètres!$A$2,0)*INDEX(Paramètres!$B$2:$E$2,MATCH(#REF!,Paramètres!$B$1:$E$1,0))*$B74,IFERROR(VLOOKUP(CF73,_T1,2,0)*IF(VLOOKUP(CF73,_T1,3,0),$B74,1),IF(AND(CF73="23:59"*1,CG73="07:59"*1),"08:00"*$B74,IF(AND(CF73="20:00"*1,CG73="05:00"*1),"09:00"*$B74,IF(AND(CF73="21:00"*1,CG73="07:00"*1),"10:00"*$B74,IF(AND(CF73="21:00"*1,CG73="08:00"*1),"11:00"*$B74,IF((CG73*24)-(CF73*24)&gt;6,((((CG73*24)-(CF73*24))-0.25)/24),(CG73-CF73)))))))))</f>
        <v/>
      </c>
      <c r="CG74" s="511"/>
      <c r="CH74" s="510" t="str">
        <f>IF(AND(CH73="",CI73=""),"",IFERROR(MATCH("*"&amp;CH73&amp;"*",Paramètres!$A$2,0)*INDEX(Paramètres!$B$2:$E$2,MATCH(#REF!,Paramètres!$B$1:$E$1,0))*$B74,IFERROR(VLOOKUP(CH73,_T1,2,0)*IF(VLOOKUP(CH73,_T1,3,0),$B74,1),IF(AND(CH73="23:59"*1,CI73="07:59"*1),"08:00"*$B74,IF(AND(CH73="20:00"*1,CI73="05:00"*1),"09:00"*$B74,IF(AND(CH73="21:00"*1,CI73="07:00"*1),"10:00"*$B74,IF(AND(CH73="21:00"*1,CI73="08:00"*1),"11:00"*$B74,IF((CI73*24)-(CH73*24)&gt;6,((((CI73*24)-(CH73*24))-0.25)/24),(CI73-CH73)))))))))</f>
        <v/>
      </c>
      <c r="CI74" s="511"/>
      <c r="CJ74" s="510" t="str">
        <f>IF(AND(CJ73="",CK73=""),"",IFERROR(MATCH("*"&amp;CJ73&amp;"*",Paramètres!$A$2,0)*INDEX(Paramètres!$B$2:$E$2,MATCH(#REF!,Paramètres!$B$1:$E$1,0))*$B74,IFERROR(VLOOKUP(CJ73,_T1,2,0)*IF(VLOOKUP(CJ73,_T1,3,0),$B74,1),IF(AND(CJ73="23:59"*1,CK73="07:59"*1),"08:00"*$B74,IF(AND(CJ73="20:00"*1,CK73="05:00"*1),"09:00"*$B74,IF(AND(CJ73="21:00"*1,CK73="07:00"*1),"10:00"*$B74,IF(AND(CJ73="21:00"*1,CK73="08:00"*1),"11:00"*$B74,IF((CK73*24)-(CJ73*24)&gt;6,((((CK73*24)-(CJ73*24))-0.25)/24),(CK73-CJ73)))))))))</f>
        <v/>
      </c>
      <c r="CK74" s="511"/>
      <c r="CL74" s="510" t="str">
        <f>IF(AND(CL73="",CM73=""),"",IFERROR(MATCH("*"&amp;CL73&amp;"*",Paramètres!$A$2,0)*INDEX(Paramètres!$B$2:$E$2,MATCH(#REF!,Paramètres!$B$1:$E$1,0))*$B74,IFERROR(VLOOKUP(CL73,_T1,2,0)*IF(VLOOKUP(CL73,_T1,3,0),$B74,1),IF(AND(CL73="23:59"*1,CM73="07:59"*1),"08:00"*$B74,IF(AND(CL73="20:00"*1,CM73="05:00"*1),"09:00"*$B74,IF(AND(CL73="21:00"*1,CM73="07:00"*1),"10:00"*$B74,IF(AND(CL73="21:00"*1,CM73="08:00"*1),"11:00"*$B74,IF((CM73*24)-(CL73*24)&gt;6,((((CM73*24)-(CL73*24))-0.25)/24),(CM73-CL73)))))))))</f>
        <v/>
      </c>
      <c r="CM74" s="511"/>
      <c r="CN74" s="440"/>
      <c r="CO74" s="436"/>
      <c r="CP74" s="437"/>
      <c r="CQ74" s="156"/>
      <c r="CR74" s="454"/>
      <c r="CS74"/>
      <c r="CT74"/>
      <c r="CU74"/>
      <c r="CV74"/>
      <c r="CW74"/>
      <c r="CX74"/>
    </row>
    <row r="75" spans="1:102" s="288" customFormat="1" ht="30" customHeight="1">
      <c r="A75" s="317"/>
      <c r="B75" s="291"/>
      <c r="C75" s="337"/>
      <c r="D75" s="338"/>
      <c r="E75" s="282"/>
      <c r="F75" s="283"/>
      <c r="G75" s="337"/>
      <c r="H75" s="338"/>
      <c r="I75" s="282"/>
      <c r="J75" s="283"/>
      <c r="K75" s="337"/>
      <c r="L75" s="338"/>
      <c r="M75" s="352"/>
      <c r="N75" s="353"/>
      <c r="O75" s="352"/>
      <c r="P75" s="354"/>
      <c r="Q75" s="443">
        <f>SUM(C76:P76)</f>
        <v>0</v>
      </c>
      <c r="R75" s="337"/>
      <c r="S75" s="338"/>
      <c r="T75" s="282"/>
      <c r="U75" s="283"/>
      <c r="V75" s="337"/>
      <c r="W75" s="338"/>
      <c r="X75" s="282"/>
      <c r="Y75" s="283"/>
      <c r="Z75" s="337"/>
      <c r="AA75" s="338"/>
      <c r="AB75" s="352"/>
      <c r="AC75" s="353"/>
      <c r="AD75" s="352"/>
      <c r="AE75" s="354"/>
      <c r="AF75" s="443">
        <f>SUM(R76:AE76)</f>
        <v>0</v>
      </c>
      <c r="AG75" s="337"/>
      <c r="AH75" s="338"/>
      <c r="AI75" s="282"/>
      <c r="AJ75" s="283"/>
      <c r="AK75" s="337"/>
      <c r="AL75" s="338"/>
      <c r="AM75" s="282"/>
      <c r="AN75" s="283"/>
      <c r="AO75" s="337"/>
      <c r="AP75" s="338"/>
      <c r="AQ75" s="352"/>
      <c r="AR75" s="353"/>
      <c r="AS75" s="352"/>
      <c r="AT75" s="354"/>
      <c r="AU75" s="443">
        <f>SUM(AG76:AT76)</f>
        <v>0</v>
      </c>
      <c r="AV75" s="337"/>
      <c r="AW75" s="338"/>
      <c r="AX75" s="282"/>
      <c r="AY75" s="283"/>
      <c r="AZ75" s="337"/>
      <c r="BA75" s="338"/>
      <c r="BB75" s="282"/>
      <c r="BC75" s="283"/>
      <c r="BD75" s="337"/>
      <c r="BE75" s="338"/>
      <c r="BF75" s="352"/>
      <c r="BG75" s="353"/>
      <c r="BH75" s="352"/>
      <c r="BI75" s="354"/>
      <c r="BJ75" s="438">
        <f t="shared" ref="BJ75" si="66">SUM(AV76:BI76)</f>
        <v>0</v>
      </c>
      <c r="BK75" s="337"/>
      <c r="BL75" s="338"/>
      <c r="BM75" s="282"/>
      <c r="BN75" s="283"/>
      <c r="BO75" s="337"/>
      <c r="BP75" s="338"/>
      <c r="BQ75" s="282"/>
      <c r="BR75" s="283"/>
      <c r="BS75" s="337"/>
      <c r="BT75" s="338"/>
      <c r="BU75" s="352"/>
      <c r="BV75" s="353"/>
      <c r="BW75" s="352"/>
      <c r="BX75" s="354"/>
      <c r="BY75" s="438">
        <f t="shared" ref="BY75" si="67">SUM(BK76:BX76)</f>
        <v>0</v>
      </c>
      <c r="BZ75" s="337"/>
      <c r="CA75" s="338"/>
      <c r="CB75" s="282"/>
      <c r="CC75" s="283"/>
      <c r="CD75" s="337"/>
      <c r="CE75" s="338"/>
      <c r="CF75" s="282"/>
      <c r="CG75" s="283"/>
      <c r="CH75" s="337"/>
      <c r="CI75" s="338"/>
      <c r="CJ75" s="352"/>
      <c r="CK75" s="353"/>
      <c r="CL75" s="352"/>
      <c r="CM75" s="354"/>
      <c r="CN75" s="438">
        <f t="shared" ref="CN75" si="68">SUM(BZ76:CM76)</f>
        <v>0</v>
      </c>
      <c r="CO75" s="432">
        <f>SUM(Q75,AF76,AU76,BY76,CN76,BJ76)</f>
        <v>0</v>
      </c>
      <c r="CP75" s="433"/>
      <c r="CQ75" s="284"/>
      <c r="CR75" s="453">
        <f>$CO$2-CO75</f>
        <v>6.9666666666666659</v>
      </c>
      <c r="CS75" s="285"/>
      <c r="CT75" s="285"/>
      <c r="CU75" s="285"/>
      <c r="CV75" s="285"/>
      <c r="CW75" s="285"/>
      <c r="CX75" s="285"/>
    </row>
    <row r="76" spans="1:102" s="30" customFormat="1" ht="20" customHeight="1">
      <c r="A76" s="241"/>
      <c r="B76" s="292">
        <v>1</v>
      </c>
      <c r="C76" s="510" t="str">
        <f>IF(AND(C75="",D75=""),"",IFERROR(MATCH("*"&amp;C75&amp;"*",Paramètres!$A$2,0)*INDEX(Paramètres!$B$2:$E$2,MATCH(#REF!,Paramètres!$B$1:$E$1,0))*$B76,IFERROR(VLOOKUP(C75,_T1,2,0)*IF(VLOOKUP(C75,_T1,3,0),$B76,1),IF(AND(C75="23:59"*1,D75="07:59"*1),"08:00"*$B76,IF(AND(C75="20:00"*1,D75="05:00"*1),"09:00"*$B76,IF(AND(C75="21:00"*1,D75="07:00"*1),"10:00"*$B76,IF(AND(C75="21:00"*1,D75="08:00"*1),"11:00"*$B76,IF((D75*24)-(C75*24)&gt;6,((((D75*24)-(C75*24))-0.25)/24),(D75-C75)))))))))</f>
        <v/>
      </c>
      <c r="D76" s="511"/>
      <c r="E76" s="510" t="str">
        <f>IF(AND(E75="",F75=""),"",IFERROR(MATCH("*"&amp;E75&amp;"*",Paramètres!$A$2,0)*INDEX(Paramètres!$B$2:$E$2,MATCH(#REF!,Paramètres!$B$1:$E$1,0))*$B76,IFERROR(VLOOKUP(E75,_T1,2,0)*IF(VLOOKUP(E75,_T1,3,0),$B76,1),IF(AND(E75="23:59"*1,F75="07:59"*1),"08:00"*$B76,IF(AND(E75="20:00"*1,F75="05:00"*1),"09:00"*$B76,IF(AND(E75="21:00"*1,F75="07:00"*1),"10:00"*$B76,IF(AND(E75="21:00"*1,F75="08:00"*1),"11:00"*$B76,IF((F75*24)-(E75*24)&gt;6,((((F75*24)-(E75*24))-0.25)/24),(F75-E75)))))))))</f>
        <v/>
      </c>
      <c r="F76" s="511"/>
      <c r="G76" s="510" t="str">
        <f>IF(AND(G75="",H75=""),"",IFERROR(MATCH("*"&amp;G75&amp;"*",Paramètres!$A$2,0)*INDEX(Paramètres!$B$2:$E$2,MATCH(#REF!,Paramètres!$B$1:$E$1,0))*$B76,IFERROR(VLOOKUP(G75,_T1,2,0)*IF(VLOOKUP(G75,_T1,3,0),$B76,1),IF(AND(G75="23:59"*1,H75="07:59"*1),"08:00"*$B76,IF(AND(G75="20:00"*1,H75="05:00"*1),"09:00"*$B76,IF(AND(G75="21:00"*1,H75="07:00"*1),"10:00"*$B76,IF(AND(G75="21:00"*1,H75="08:00"*1),"11:00"*$B76,IF((H75*24)-(G75*24)&gt;6,((((H75*24)-(G75*24))-0.25)/24),(H75-G75)))))))))</f>
        <v/>
      </c>
      <c r="H76" s="511"/>
      <c r="I76" s="510" t="str">
        <f>IF(AND(I75="",J75=""),"",IFERROR(MATCH("*"&amp;I75&amp;"*",Paramètres!$A$2,0)*INDEX(Paramètres!$B$2:$E$2,MATCH(#REF!,Paramètres!$B$1:$E$1,0))*$B76,IFERROR(VLOOKUP(I75,_T1,2,0)*IF(VLOOKUP(I75,_T1,3,0),$B76,1),IF(AND(I75="23:59"*1,J75="07:59"*1),"08:00"*$B76,IF(AND(I75="20:00"*1,J75="05:00"*1),"09:00"*$B76,IF(AND(I75="21:00"*1,J75="07:00"*1),"10:00"*$B76,IF(AND(I75="21:00"*1,J75="08:00"*1),"11:00"*$B76,IF((J75*24)-(I75*24)&gt;6,((((J75*24)-(I75*24))-0.25)/24),(J75-I75)))))))))</f>
        <v/>
      </c>
      <c r="J76" s="511"/>
      <c r="K76" s="510" t="str">
        <f>IF(AND(K75="",L75=""),"",IFERROR(MATCH("*"&amp;K75&amp;"*",Paramètres!$A$2,0)*INDEX(Paramètres!$B$2:$E$2,MATCH(#REF!,Paramètres!$B$1:$E$1,0))*$B76,IFERROR(VLOOKUP(K75,_T1,2,0)*IF(VLOOKUP(K75,_T1,3,0),$B76,1),IF(AND(K75="23:59"*1,L75="07:59"*1),"08:00"*$B76,IF(AND(K75="20:00"*1,L75="05:00"*1),"09:00"*$B76,IF(AND(K75="21:00"*1,L75="07:00"*1),"10:00"*$B76,IF(AND(K75="21:00"*1,L75="08:00"*1),"11:00"*$B76,IF((L75*24)-(K75*24)&gt;6,((((L75*24)-(K75*24))-0.25)/24),(L75-K75)))))))))</f>
        <v/>
      </c>
      <c r="L76" s="511"/>
      <c r="M76" s="510" t="str">
        <f>IF(AND(M75="",N75=""),"",IFERROR(MATCH("*"&amp;M75&amp;"*",Paramètres!$A$2,0)*INDEX(Paramètres!$B$2:$E$2,MATCH(#REF!,Paramètres!$B$1:$E$1,0))*$B76,IFERROR(VLOOKUP(M75,_T1,2,0)*IF(VLOOKUP(M75,_T1,3,0),$B76,1),IF(AND(M75="23:59"*1,N75="07:59"*1),"08:00"*$B76,IF(AND(M75="20:00"*1,N75="05:00"*1),"09:00"*$B76,IF(AND(M75="21:00"*1,N75="07:00"*1),"10:00"*$B76,IF(AND(M75="21:00"*1,N75="08:00"*1),"11:00"*$B76,IF((N75*24)-(M75*24)&gt;6,((((N75*24)-(M75*24))-0.25)/24),(N75-M75)))))))))</f>
        <v/>
      </c>
      <c r="N76" s="511"/>
      <c r="O76" s="510" t="str">
        <f>IF(AND(O75="",P75=""),"",IFERROR(MATCH("*"&amp;O75&amp;"*",Paramètres!$A$2,0)*INDEX(Paramètres!$B$2:$E$2,MATCH(#REF!,Paramètres!$B$1:$E$1,0))*$B76,IFERROR(VLOOKUP(O75,_T1,2,0)*IF(VLOOKUP(O75,_T1,3,0),$B76,1),IF(AND(O75="23:59"*1,P75="07:59"*1),"08:00"*$B76,IF(AND(O75="20:00"*1,P75="05:00"*1),"09:00"*$B76,IF(AND(O75="21:00"*1,P75="07:00"*1),"10:00"*$B76,IF(AND(O75="21:00"*1,P75="08:00"*1),"11:00"*$B76,IF((P75*24)-(O75*24)&gt;6,((((P75*24)-(O75*24))-0.25)/24),(P75-O75)))))))))</f>
        <v/>
      </c>
      <c r="P76" s="511"/>
      <c r="Q76" s="444"/>
      <c r="R76" s="510" t="str">
        <f>IF(AND(R75="",S75=""),"",IFERROR(MATCH("*"&amp;R75&amp;"*",Paramètres!$A$2,0)*INDEX(Paramètres!$B$2:$E$2,MATCH(#REF!,Paramètres!$B$1:$E$1,0))*$B76,IFERROR(VLOOKUP(R75,_T1,2,0)*IF(VLOOKUP(R75,_T1,3,0),$B76,1),IF(AND(R75="23:59"*1,S75="07:59"*1),"08:00"*$B76,IF(AND(R75="20:00"*1,S75="05:00"*1),"09:00"*$B76,IF(AND(R75="21:00"*1,S75="07:00"*1),"10:00"*$B76,IF(AND(R75="21:00"*1,S75="08:00"*1),"11:00"*$B76,IF((S75*24)-(R75*24)&gt;6,((((S75*24)-(R75*24))-0.25)/24),(S75-R75)))))))))</f>
        <v/>
      </c>
      <c r="S76" s="511"/>
      <c r="T76" s="510" t="str">
        <f>IF(AND(T75="",U75=""),"",IFERROR(MATCH("*"&amp;T75&amp;"*",Paramètres!$A$2,0)*INDEX(Paramètres!$B$2:$E$2,MATCH(#REF!,Paramètres!$B$1:$E$1,0))*$B76,IFERROR(VLOOKUP(T75,_T1,2,0)*IF(VLOOKUP(T75,_T1,3,0),$B76,1),IF(AND(T75="23:59"*1,U75="07:59"*1),"08:00"*$B76,IF(AND(T75="20:00"*1,U75="05:00"*1),"09:00"*$B76,IF(AND(T75="21:00"*1,U75="07:00"*1),"10:00"*$B76,IF(AND(T75="21:00"*1,U75="08:00"*1),"11:00"*$B76,IF((U75*24)-(T75*24)&gt;6,((((U75*24)-(T75*24))-0.25)/24),(U75-T75)))))))))</f>
        <v/>
      </c>
      <c r="U76" s="511"/>
      <c r="V76" s="510" t="str">
        <f>IF(AND(V75="",W75=""),"",IFERROR(MATCH("*"&amp;V75&amp;"*",Paramètres!$A$2,0)*INDEX(Paramètres!$B$2:$E$2,MATCH(#REF!,Paramètres!$B$1:$E$1,0))*$B76,IFERROR(VLOOKUP(V75,_T1,2,0)*IF(VLOOKUP(V75,_T1,3,0),$B76,1),IF(AND(V75="23:59"*1,W75="07:59"*1),"08:00"*$B76,IF(AND(V75="20:00"*1,W75="05:00"*1),"09:00"*$B76,IF(AND(V75="21:00"*1,W75="07:00"*1),"10:00"*$B76,IF(AND(V75="21:00"*1,W75="08:00"*1),"11:00"*$B76,IF((W75*24)-(V75*24)&gt;6,((((W75*24)-(V75*24))-0.25)/24),(W75-V75)))))))))</f>
        <v/>
      </c>
      <c r="W76" s="511"/>
      <c r="X76" s="510" t="str">
        <f>IF(AND(X75="",Y75=""),"",IFERROR(MATCH("*"&amp;X75&amp;"*",Paramètres!$A$2,0)*INDEX(Paramètres!$B$2:$E$2,MATCH(#REF!,Paramètres!$B$1:$E$1,0))*$B76,IFERROR(VLOOKUP(X75,_T1,2,0)*IF(VLOOKUP(X75,_T1,3,0),$B76,1),IF(AND(X75="23:59"*1,Y75="07:59"*1),"08:00"*$B76,IF(AND(X75="20:00"*1,Y75="05:00"*1),"09:00"*$B76,IF(AND(X75="21:00"*1,Y75="07:00"*1),"10:00"*$B76,IF(AND(X75="21:00"*1,Y75="08:00"*1),"11:00"*$B76,IF((Y75*24)-(X75*24)&gt;6,((((Y75*24)-(X75*24))-0.25)/24),(Y75-X75)))))))))</f>
        <v/>
      </c>
      <c r="Y76" s="511"/>
      <c r="Z76" s="510" t="str">
        <f>IF(AND(Z75="",AA75=""),"",IFERROR(MATCH("*"&amp;Z75&amp;"*",Paramètres!$A$2,0)*INDEX(Paramètres!$B$2:$E$2,MATCH(#REF!,Paramètres!$B$1:$E$1,0))*$B76,IFERROR(VLOOKUP(Z75,_T1,2,0)*IF(VLOOKUP(Z75,_T1,3,0),$B76,1),IF(AND(Z75="23:59"*1,AA75="07:59"*1),"08:00"*$B76,IF(AND(Z75="20:00"*1,AA75="05:00"*1),"09:00"*$B76,IF(AND(Z75="21:00"*1,AA75="07:00"*1),"10:00"*$B76,IF(AND(Z75="21:00"*1,AA75="08:00"*1),"11:00"*$B76,IF((AA75*24)-(Z75*24)&gt;6,((((AA75*24)-(Z75*24))-0.25)/24),(AA75-Z75)))))))))</f>
        <v/>
      </c>
      <c r="AA76" s="511"/>
      <c r="AB76" s="510" t="str">
        <f>IF(AND(AB75="",AC75=""),"",IFERROR(MATCH("*"&amp;AB75&amp;"*",Paramètres!$A$2,0)*INDEX(Paramètres!$B$2:$E$2,MATCH(#REF!,Paramètres!$B$1:$E$1,0))*$B76,IFERROR(VLOOKUP(AB75,_T1,2,0)*IF(VLOOKUP(AB75,_T1,3,0),$B76,1),IF(AND(AB75="23:59"*1,AC75="07:59"*1),"08:00"*$B76,IF(AND(AB75="20:00"*1,AC75="05:00"*1),"09:00"*$B76,IF(AND(AB75="21:00"*1,AC75="07:00"*1),"10:00"*$B76,IF(AND(AB75="21:00"*1,AC75="08:00"*1),"11:00"*$B76,IF((AC75*24)-(AB75*24)&gt;6,((((AC75*24)-(AB75*24))-0.25)/24),(AC75-AB75)))))))))</f>
        <v/>
      </c>
      <c r="AC76" s="511"/>
      <c r="AD76" s="510" t="str">
        <f>IF(AND(AD75="",AE75=""),"",IFERROR(MATCH("*"&amp;AD75&amp;"*",Paramètres!$A$2,0)*INDEX(Paramètres!$B$2:$E$2,MATCH(#REF!,Paramètres!$B$1:$E$1,0))*$B76,IFERROR(VLOOKUP(AD75,_T1,2,0)*IF(VLOOKUP(AD75,_T1,3,0),$B76,1),IF(AND(AD75="23:59"*1,AE75="07:59"*1),"08:00"*$B76,IF(AND(AD75="20:00"*1,AE75="05:00"*1),"09:00"*$B76,IF(AND(AD75="21:00"*1,AE75="07:00"*1),"10:00"*$B76,IF(AND(AD75="21:00"*1,AE75="08:00"*1),"11:00"*$B76,IF((AE75*24)-(AD75*24)&gt;6,((((AE75*24)-(AD75*24))-0.25)/24),(AE75-AD75)))))))))</f>
        <v/>
      </c>
      <c r="AE76" s="511"/>
      <c r="AF76" s="444"/>
      <c r="AG76" s="510" t="str">
        <f>IF(AND(AG75="",AH75=""),"",IFERROR(MATCH("*"&amp;AG75&amp;"*",Paramètres!$A$2,0)*INDEX(Paramètres!$B$2:$E$2,MATCH(#REF!,Paramètres!$B$1:$E$1,0))*$B76,IFERROR(VLOOKUP(AG75,_T1,2,0)*IF(VLOOKUP(AG75,_T1,3,0),$B76,1),IF(AND(AG75="23:59"*1,AH75="07:59"*1),"08:00"*$B76,IF(AND(AG75="20:00"*1,AH75="05:00"*1),"09:00"*$B76,IF(AND(AG75="21:00"*1,AH75="07:00"*1),"10:00"*$B76,IF(AND(AG75="21:00"*1,AH75="08:00"*1),"11:00"*$B76,IF((AH75*24)-(AG75*24)&gt;6,((((AH75*24)-(AG75*24))-0.25)/24),(AH75-AG75)))))))))</f>
        <v/>
      </c>
      <c r="AH76" s="511"/>
      <c r="AI76" s="510" t="str">
        <f>IF(AND(AI75="",AJ75=""),"",IFERROR(MATCH("*"&amp;AI75&amp;"*",Paramètres!$A$2,0)*INDEX(Paramètres!$B$2:$E$2,MATCH(#REF!,Paramètres!$B$1:$E$1,0))*$B76,IFERROR(VLOOKUP(AI75,_T1,2,0)*IF(VLOOKUP(AI75,_T1,3,0),$B76,1),IF(AND(AI75="23:59"*1,AJ75="07:59"*1),"08:00"*$B76,IF(AND(AI75="20:00"*1,AJ75="05:00"*1),"09:00"*$B76,IF(AND(AI75="21:00"*1,AJ75="07:00"*1),"10:00"*$B76,IF(AND(AI75="21:00"*1,AJ75="08:00"*1),"11:00"*$B76,IF((AJ75*24)-(AI75*24)&gt;6,((((AJ75*24)-(AI75*24))-0.25)/24),(AJ75-AI75)))))))))</f>
        <v/>
      </c>
      <c r="AJ76" s="511"/>
      <c r="AK76" s="510" t="str">
        <f>IF(AND(AK75="",AL75=""),"",IFERROR(MATCH("*"&amp;AK75&amp;"*",Paramètres!$A$2,0)*INDEX(Paramètres!$B$2:$E$2,MATCH(#REF!,Paramètres!$B$1:$E$1,0))*$B76,IFERROR(VLOOKUP(AK75,_T1,2,0)*IF(VLOOKUP(AK75,_T1,3,0),$B76,1),IF(AND(AK75="23:59"*1,AL75="07:59"*1),"08:00"*$B76,IF(AND(AK75="20:00"*1,AL75="05:00"*1),"09:00"*$B76,IF(AND(AK75="21:00"*1,AL75="07:00"*1),"10:00"*$B76,IF(AND(AK75="21:00"*1,AL75="08:00"*1),"11:00"*$B76,IF((AL75*24)-(AK75*24)&gt;6,((((AL75*24)-(AK75*24))-0.25)/24),(AL75-AK75)))))))))</f>
        <v/>
      </c>
      <c r="AL76" s="511"/>
      <c r="AM76" s="510" t="str">
        <f>IF(AND(AM75="",AN75=""),"",IFERROR(MATCH("*"&amp;AM75&amp;"*",Paramètres!$A$2,0)*INDEX(Paramètres!$B$2:$E$2,MATCH(#REF!,Paramètres!$B$1:$E$1,0))*$B76,IFERROR(VLOOKUP(AM75,_T1,2,0)*IF(VLOOKUP(AM75,_T1,3,0),$B76,1),IF(AND(AM75="23:59"*1,AN75="07:59"*1),"08:00"*$B76,IF(AND(AM75="20:00"*1,AN75="05:00"*1),"09:00"*$B76,IF(AND(AM75="21:00"*1,AN75="07:00"*1),"10:00"*$B76,IF(AND(AM75="21:00"*1,AN75="08:00"*1),"11:00"*$B76,IF((AN75*24)-(AM75*24)&gt;6,((((AN75*24)-(AM75*24))-0.25)/24),(AN75-AM75)))))))))</f>
        <v/>
      </c>
      <c r="AN76" s="511"/>
      <c r="AO76" s="510" t="str">
        <f>IF(AND(AO75="",AP75=""),"",IFERROR(MATCH("*"&amp;AO75&amp;"*",Paramètres!$A$2,0)*INDEX(Paramètres!$B$2:$E$2,MATCH(#REF!,Paramètres!$B$1:$E$1,0))*$B76,IFERROR(VLOOKUP(AO75,_T1,2,0)*IF(VLOOKUP(AO75,_T1,3,0),$B76,1),IF(AND(AO75="23:59"*1,AP75="07:59"*1),"08:00"*$B76,IF(AND(AO75="20:00"*1,AP75="05:00"*1),"09:00"*$B76,IF(AND(AO75="21:00"*1,AP75="07:00"*1),"10:00"*$B76,IF(AND(AO75="21:00"*1,AP75="08:00"*1),"11:00"*$B76,IF((AP75*24)-(AO75*24)&gt;6,((((AP75*24)-(AO75*24))-0.25)/24),(AP75-AO75)))))))))</f>
        <v/>
      </c>
      <c r="AP76" s="511"/>
      <c r="AQ76" s="510" t="str">
        <f>IF(AND(AQ75="",AR75=""),"",IFERROR(MATCH("*"&amp;AQ75&amp;"*",Paramètres!$A$2,0)*INDEX(Paramètres!$B$2:$E$2,MATCH(#REF!,Paramètres!$B$1:$E$1,0))*$B76,IFERROR(VLOOKUP(AQ75,_T1,2,0)*IF(VLOOKUP(AQ75,_T1,3,0),$B76,1),IF(AND(AQ75="23:59"*1,AR75="07:59"*1),"08:00"*$B76,IF(AND(AQ75="20:00"*1,AR75="05:00"*1),"09:00"*$B76,IF(AND(AQ75="21:00"*1,AR75="07:00"*1),"10:00"*$B76,IF(AND(AQ75="21:00"*1,AR75="08:00"*1),"11:00"*$B76,IF((AR75*24)-(AQ75*24)&gt;6,((((AR75*24)-(AQ75*24))-0.25)/24),(AR75-AQ75)))))))))</f>
        <v/>
      </c>
      <c r="AR76" s="511"/>
      <c r="AS76" s="510" t="str">
        <f>IF(AND(AS75="",AT75=""),"",IFERROR(MATCH("*"&amp;AS75&amp;"*",Paramètres!$A$2,0)*INDEX(Paramètres!$B$2:$E$2,MATCH(#REF!,Paramètres!$B$1:$E$1,0))*$B76,IFERROR(VLOOKUP(AS75,_T1,2,0)*IF(VLOOKUP(AS75,_T1,3,0),$B76,1),IF(AND(AS75="23:59"*1,AT75="07:59"*1),"08:00"*$B76,IF(AND(AS75="20:00"*1,AT75="05:00"*1),"09:00"*$B76,IF(AND(AS75="21:00"*1,AT75="07:00"*1),"10:00"*$B76,IF(AND(AS75="21:00"*1,AT75="08:00"*1),"11:00"*$B76,IF((AT75*24)-(AS75*24)&gt;6,((((AT75*24)-(AS75*24))-0.25)/24),(AT75-AS75)))))))))</f>
        <v/>
      </c>
      <c r="AT76" s="511"/>
      <c r="AU76" s="444"/>
      <c r="AV76" s="510" t="str">
        <f>IF(AND(AV75="",AW75=""),"",IFERROR(MATCH("*"&amp;AV75&amp;"*",Paramètres!$A$2,0)*INDEX(Paramètres!$B$2:$E$2,MATCH(#REF!,Paramètres!$B$1:$E$1,0))*$B76,IFERROR(VLOOKUP(AV75,_T1,2,0)*IF(VLOOKUP(AV75,_T1,3,0),$B76,1),IF(AND(AV75="23:59"*1,AW75="07:59"*1),"08:00"*$B76,IF(AND(AV75="20:00"*1,AW75="05:00"*1),"09:00"*$B76,IF(AND(AV75="21:00"*1,AW75="07:00"*1),"10:00"*$B76,IF(AND(AV75="21:00"*1,AW75="08:00"*1),"11:00"*$B76,IF((AW75*24)-(AV75*24)&gt;6,((((AW75*24)-(AV75*24))-0.25)/24),(AW75-AV75)))))))))</f>
        <v/>
      </c>
      <c r="AW76" s="511"/>
      <c r="AX76" s="510" t="str">
        <f>IF(AND(AX75="",AY75=""),"",IFERROR(MATCH("*"&amp;AX75&amp;"*",Paramètres!$A$2,0)*INDEX(Paramètres!$B$2:$E$2,MATCH(#REF!,Paramètres!$B$1:$E$1,0))*$B76,IFERROR(VLOOKUP(AX75,_T1,2,0)*IF(VLOOKUP(AX75,_T1,3,0),$B76,1),IF(AND(AX75="23:59"*1,AY75="07:59"*1),"08:00"*$B76,IF(AND(AX75="20:00"*1,AY75="05:00"*1),"09:00"*$B76,IF(AND(AX75="21:00"*1,AY75="07:00"*1),"10:00"*$B76,IF(AND(AX75="21:00"*1,AY75="08:00"*1),"11:00"*$B76,IF((AY75*24)-(AX75*24)&gt;6,((((AY75*24)-(AX75*24))-0.25)/24),(AY75-AX75)))))))))</f>
        <v/>
      </c>
      <c r="AY76" s="511"/>
      <c r="AZ76" s="510" t="str">
        <f>IF(AND(AZ75="",BA75=""),"",IFERROR(MATCH("*"&amp;AZ75&amp;"*",Paramètres!$A$2,0)*INDEX(Paramètres!$B$2:$E$2,MATCH(#REF!,Paramètres!$B$1:$E$1,0))*$B76,IFERROR(VLOOKUP(AZ75,_T1,2,0)*IF(VLOOKUP(AZ75,_T1,3,0),$B76,1),IF(AND(AZ75="23:59"*1,BA75="07:59"*1),"08:00"*$B76,IF(AND(AZ75="20:00"*1,BA75="05:00"*1),"09:00"*$B76,IF(AND(AZ75="21:00"*1,BA75="07:00"*1),"10:00"*$B76,IF(AND(AZ75="21:00"*1,BA75="08:00"*1),"11:00"*$B76,IF((BA75*24)-(AZ75*24)&gt;6,((((BA75*24)-(AZ75*24))-0.25)/24),(BA75-AZ75)))))))))</f>
        <v/>
      </c>
      <c r="BA76" s="511"/>
      <c r="BB76" s="510" t="str">
        <f>IF(AND(BB75="",BC75=""),"",IFERROR(MATCH("*"&amp;BB75&amp;"*",Paramètres!$A$2,0)*INDEX(Paramètres!$B$2:$E$2,MATCH(#REF!,Paramètres!$B$1:$E$1,0))*$B76,IFERROR(VLOOKUP(BB75,_T1,2,0)*IF(VLOOKUP(BB75,_T1,3,0),$B76,1),IF(AND(BB75="23:59"*1,BC75="07:59"*1),"08:00"*$B76,IF(AND(BB75="20:00"*1,BC75="05:00"*1),"09:00"*$B76,IF(AND(BB75="21:00"*1,BC75="07:00"*1),"10:00"*$B76,IF(AND(BB75="21:00"*1,BC75="08:00"*1),"11:00"*$B76,IF((BC75*24)-(BB75*24)&gt;6,((((BC75*24)-(BB75*24))-0.25)/24),(BC75-BB75)))))))))</f>
        <v/>
      </c>
      <c r="BC76" s="511"/>
      <c r="BD76" s="510" t="str">
        <f>IF(AND(BD75="",BE75=""),"",IFERROR(MATCH("*"&amp;BD75&amp;"*",Paramètres!$A$2,0)*INDEX(Paramètres!$B$2:$E$2,MATCH(#REF!,Paramètres!$B$1:$E$1,0))*$B76,IFERROR(VLOOKUP(BD75,_T1,2,0)*IF(VLOOKUP(BD75,_T1,3,0),$B76,1),IF(AND(BD75="23:59"*1,BE75="07:59"*1),"08:00"*$B76,IF(AND(BD75="20:00"*1,BE75="05:00"*1),"09:00"*$B76,IF(AND(BD75="21:00"*1,BE75="07:00"*1),"10:00"*$B76,IF(AND(BD75="21:00"*1,BE75="08:00"*1),"11:00"*$B76,IF((BE75*24)-(BD75*24)&gt;6,((((BE75*24)-(BD75*24))-0.25)/24),(BE75-BD75)))))))))</f>
        <v/>
      </c>
      <c r="BE76" s="511"/>
      <c r="BF76" s="510" t="str">
        <f>IF(AND(BF75="",BG75=""),"",IFERROR(MATCH("*"&amp;BF75&amp;"*",Paramètres!$A$2,0)*INDEX(Paramètres!$B$2:$E$2,MATCH(#REF!,Paramètres!$B$1:$E$1,0))*$B76,IFERROR(VLOOKUP(BF75,_T1,2,0)*IF(VLOOKUP(BF75,_T1,3,0),$B76,1),IF(AND(BF75="23:59"*1,BG75="07:59"*1),"08:00"*$B76,IF(AND(BF75="20:00"*1,BG75="05:00"*1),"09:00"*$B76,IF(AND(BF75="21:00"*1,BG75="07:00"*1),"10:00"*$B76,IF(AND(BF75="21:00"*1,BG75="08:00"*1),"11:00"*$B76,IF((BG75*24)-(BF75*24)&gt;6,((((BG75*24)-(BF75*24))-0.25)/24),(BG75-BF75)))))))))</f>
        <v/>
      </c>
      <c r="BG76" s="511"/>
      <c r="BH76" s="510" t="str">
        <f>IF(AND(BH75="",BI75=""),"",IFERROR(MATCH("*"&amp;BH75&amp;"*",Paramètres!$A$2,0)*INDEX(Paramètres!$B$2:$E$2,MATCH(#REF!,Paramètres!$B$1:$E$1,0))*$B76,IFERROR(VLOOKUP(BH75,_T1,2,0)*IF(VLOOKUP(BH75,_T1,3,0),$B76,1),IF(AND(BH75="23:59"*1,BI75="07:59"*1),"08:00"*$B76,IF(AND(BH75="20:00"*1,BI75="05:00"*1),"09:00"*$B76,IF(AND(BH75="21:00"*1,BI75="07:00"*1),"10:00"*$B76,IF(AND(BH75="21:00"*1,BI75="08:00"*1),"11:00"*$B76,IF((BI75*24)-(BH75*24)&gt;6,((((BI75*24)-(BH75*24))-0.25)/24),(BI75-BH75)))))))))</f>
        <v/>
      </c>
      <c r="BI76" s="511"/>
      <c r="BJ76" s="440"/>
      <c r="BK76" s="510" t="str">
        <f>IF(AND(BK75="",BL75=""),"",IFERROR(MATCH("*"&amp;BK75&amp;"*",Paramètres!$A$2,0)*INDEX(Paramètres!$B$2:$E$2,MATCH(#REF!,Paramètres!$B$1:$E$1,0))*$B76,IFERROR(VLOOKUP(BK75,_T1,2,0)*IF(VLOOKUP(BK75,_T1,3,0),$B76,1),IF(AND(BK75="23:59"*1,BL75="07:59"*1),"08:00"*$B76,IF(AND(BK75="20:00"*1,BL75="05:00"*1),"09:00"*$B76,IF(AND(BK75="21:00"*1,BL75="07:00"*1),"10:00"*$B76,IF(AND(BK75="21:00"*1,BL75="08:00"*1),"11:00"*$B76,IF((BL75*24)-(BK75*24)&gt;6,((((BL75*24)-(BK75*24))-0.25)/24),(BL75-BK75)))))))))</f>
        <v/>
      </c>
      <c r="BL76" s="511"/>
      <c r="BM76" s="510" t="str">
        <f>IF(AND(BM75="",BN75=""),"",IFERROR(MATCH("*"&amp;BM75&amp;"*",Paramètres!$A$2,0)*INDEX(Paramètres!$B$2:$E$2,MATCH(#REF!,Paramètres!$B$1:$E$1,0))*$B76,IFERROR(VLOOKUP(BM75,_T1,2,0)*IF(VLOOKUP(BM75,_T1,3,0),$B76,1),IF(AND(BM75="23:59"*1,BN75="07:59"*1),"08:00"*$B76,IF(AND(BM75="20:00"*1,BN75="05:00"*1),"09:00"*$B76,IF(AND(BM75="21:00"*1,BN75="07:00"*1),"10:00"*$B76,IF(AND(BM75="21:00"*1,BN75="08:00"*1),"11:00"*$B76,IF((BN75*24)-(BM75*24)&gt;6,((((BN75*24)-(BM75*24))-0.25)/24),(BN75-BM75)))))))))</f>
        <v/>
      </c>
      <c r="BN76" s="511"/>
      <c r="BO76" s="510" t="str">
        <f>IF(AND(BO75="",BP75=""),"",IFERROR(MATCH("*"&amp;BO75&amp;"*",Paramètres!$A$2,0)*INDEX(Paramètres!$B$2:$E$2,MATCH(#REF!,Paramètres!$B$1:$E$1,0))*$B76,IFERROR(VLOOKUP(BO75,_T1,2,0)*IF(VLOOKUP(BO75,_T1,3,0),$B76,1),IF(AND(BO75="23:59"*1,BP75="07:59"*1),"08:00"*$B76,IF(AND(BO75="20:00"*1,BP75="05:00"*1),"09:00"*$B76,IF(AND(BO75="21:00"*1,BP75="07:00"*1),"10:00"*$B76,IF(AND(BO75="21:00"*1,BP75="08:00"*1),"11:00"*$B76,IF((BP75*24)-(BO75*24)&gt;6,((((BP75*24)-(BO75*24))-0.25)/24),(BP75-BO75)))))))))</f>
        <v/>
      </c>
      <c r="BP76" s="511"/>
      <c r="BQ76" s="510" t="str">
        <f>IF(AND(BQ75="",BR75=""),"",IFERROR(MATCH("*"&amp;BQ75&amp;"*",Paramètres!$A$2,0)*INDEX(Paramètres!$B$2:$E$2,MATCH(#REF!,Paramètres!$B$1:$E$1,0))*$B76,IFERROR(VLOOKUP(BQ75,_T1,2,0)*IF(VLOOKUP(BQ75,_T1,3,0),$B76,1),IF(AND(BQ75="23:59"*1,BR75="07:59"*1),"08:00"*$B76,IF(AND(BQ75="20:00"*1,BR75="05:00"*1),"09:00"*$B76,IF(AND(BQ75="21:00"*1,BR75="07:00"*1),"10:00"*$B76,IF(AND(BQ75="21:00"*1,BR75="08:00"*1),"11:00"*$B76,IF((BR75*24)-(BQ75*24)&gt;6,((((BR75*24)-(BQ75*24))-0.25)/24),(BR75-BQ75)))))))))</f>
        <v/>
      </c>
      <c r="BR76" s="511"/>
      <c r="BS76" s="510" t="str">
        <f>IF(AND(BS75="",BT75=""),"",IFERROR(MATCH("*"&amp;BS75&amp;"*",Paramètres!$A$2,0)*INDEX(Paramètres!$B$2:$E$2,MATCH(#REF!,Paramètres!$B$1:$E$1,0))*$B76,IFERROR(VLOOKUP(BS75,_T1,2,0)*IF(VLOOKUP(BS75,_T1,3,0),$B76,1),IF(AND(BS75="23:59"*1,BT75="07:59"*1),"08:00"*$B76,IF(AND(BS75="20:00"*1,BT75="05:00"*1),"09:00"*$B76,IF(AND(BS75="21:00"*1,BT75="07:00"*1),"10:00"*$B76,IF(AND(BS75="21:00"*1,BT75="08:00"*1),"11:00"*$B76,IF((BT75*24)-(BS75*24)&gt;6,((((BT75*24)-(BS75*24))-0.25)/24),(BT75-BS75)))))))))</f>
        <v/>
      </c>
      <c r="BT76" s="511"/>
      <c r="BU76" s="510" t="str">
        <f>IF(AND(BU75="",BV75=""),"",IFERROR(MATCH("*"&amp;BU75&amp;"*",Paramètres!$A$2,0)*INDEX(Paramètres!$B$2:$E$2,MATCH(#REF!,Paramètres!$B$1:$E$1,0))*$B76,IFERROR(VLOOKUP(BU75,_T1,2,0)*IF(VLOOKUP(BU75,_T1,3,0),$B76,1),IF(AND(BU75="23:59"*1,BV75="07:59"*1),"08:00"*$B76,IF(AND(BU75="20:00"*1,BV75="05:00"*1),"09:00"*$B76,IF(AND(BU75="21:00"*1,BV75="07:00"*1),"10:00"*$B76,IF(AND(BU75="21:00"*1,BV75="08:00"*1),"11:00"*$B76,IF((BV75*24)-(BU75*24)&gt;6,((((BV75*24)-(BU75*24))-0.25)/24),(BV75-BU75)))))))))</f>
        <v/>
      </c>
      <c r="BV76" s="511"/>
      <c r="BW76" s="510" t="str">
        <f>IF(AND(BW75="",BX75=""),"",IFERROR(MATCH("*"&amp;BW75&amp;"*",Paramètres!$A$2,0)*INDEX(Paramètres!$B$2:$E$2,MATCH(#REF!,Paramètres!$B$1:$E$1,0))*$B76,IFERROR(VLOOKUP(BW75,_T1,2,0)*IF(VLOOKUP(BW75,_T1,3,0),$B76,1),IF(AND(BW75="23:59"*1,BX75="07:59"*1),"08:00"*$B76,IF(AND(BW75="20:00"*1,BX75="05:00"*1),"09:00"*$B76,IF(AND(BW75="21:00"*1,BX75="07:00"*1),"10:00"*$B76,IF(AND(BW75="21:00"*1,BX75="08:00"*1),"11:00"*$B76,IF((BX75*24)-(BW75*24)&gt;6,((((BX75*24)-(BW75*24))-0.25)/24),(BX75-BW75)))))))))</f>
        <v/>
      </c>
      <c r="BX76" s="511"/>
      <c r="BY76" s="440"/>
      <c r="BZ76" s="510" t="str">
        <f>IF(AND(BZ75="",CA75=""),"",IFERROR(MATCH("*"&amp;BZ75&amp;"*",Paramètres!$A$2,0)*INDEX(Paramètres!$B$2:$E$2,MATCH(#REF!,Paramètres!$B$1:$E$1,0))*$B76,IFERROR(VLOOKUP(BZ75,_T1,2,0)*IF(VLOOKUP(BZ75,_T1,3,0),$B76,1),IF(AND(BZ75="23:59"*1,CA75="07:59"*1),"08:00"*$B76,IF(AND(BZ75="20:00"*1,CA75="05:00"*1),"09:00"*$B76,IF(AND(BZ75="21:00"*1,CA75="07:00"*1),"10:00"*$B76,IF(AND(BZ75="21:00"*1,CA75="08:00"*1),"11:00"*$B76,IF((CA75*24)-(BZ75*24)&gt;6,((((CA75*24)-(BZ75*24))-0.25)/24),(CA75-BZ75)))))))))</f>
        <v/>
      </c>
      <c r="CA76" s="511"/>
      <c r="CB76" s="510" t="str">
        <f>IF(AND(CB75="",CC75=""),"",IFERROR(MATCH("*"&amp;CB75&amp;"*",Paramètres!$A$2,0)*INDEX(Paramètres!$B$2:$E$2,MATCH(#REF!,Paramètres!$B$1:$E$1,0))*$B76,IFERROR(VLOOKUP(CB75,_T1,2,0)*IF(VLOOKUP(CB75,_T1,3,0),$B76,1),IF(AND(CB75="23:59"*1,CC75="07:59"*1),"08:00"*$B76,IF(AND(CB75="20:00"*1,CC75="05:00"*1),"09:00"*$B76,IF(AND(CB75="21:00"*1,CC75="07:00"*1),"10:00"*$B76,IF(AND(CB75="21:00"*1,CC75="08:00"*1),"11:00"*$B76,IF((CC75*24)-(CB75*24)&gt;6,((((CC75*24)-(CB75*24))-0.25)/24),(CC75-CB75)))))))))</f>
        <v/>
      </c>
      <c r="CC76" s="511"/>
      <c r="CD76" s="510" t="str">
        <f>IF(AND(CD75="",CE75=""),"",IFERROR(MATCH("*"&amp;CD75&amp;"*",Paramètres!$A$2,0)*INDEX(Paramètres!$B$2:$E$2,MATCH(#REF!,Paramètres!$B$1:$E$1,0))*$B76,IFERROR(VLOOKUP(CD75,_T1,2,0)*IF(VLOOKUP(CD75,_T1,3,0),$B76,1),IF(AND(CD75="23:59"*1,CE75="07:59"*1),"08:00"*$B76,IF(AND(CD75="20:00"*1,CE75="05:00"*1),"09:00"*$B76,IF(AND(CD75="21:00"*1,CE75="07:00"*1),"10:00"*$B76,IF(AND(CD75="21:00"*1,CE75="08:00"*1),"11:00"*$B76,IF((CE75*24)-(CD75*24)&gt;6,((((CE75*24)-(CD75*24))-0.25)/24),(CE75-CD75)))))))))</f>
        <v/>
      </c>
      <c r="CE76" s="511"/>
      <c r="CF76" s="510" t="str">
        <f>IF(AND(CF75="",CG75=""),"",IFERROR(MATCH("*"&amp;CF75&amp;"*",Paramètres!$A$2,0)*INDEX(Paramètres!$B$2:$E$2,MATCH(#REF!,Paramètres!$B$1:$E$1,0))*$B76,IFERROR(VLOOKUP(CF75,_T1,2,0)*IF(VLOOKUP(CF75,_T1,3,0),$B76,1),IF(AND(CF75="23:59"*1,CG75="07:59"*1),"08:00"*$B76,IF(AND(CF75="20:00"*1,CG75="05:00"*1),"09:00"*$B76,IF(AND(CF75="21:00"*1,CG75="07:00"*1),"10:00"*$B76,IF(AND(CF75="21:00"*1,CG75="08:00"*1),"11:00"*$B76,IF((CG75*24)-(CF75*24)&gt;6,((((CG75*24)-(CF75*24))-0.25)/24),(CG75-CF75)))))))))</f>
        <v/>
      </c>
      <c r="CG76" s="511"/>
      <c r="CH76" s="510" t="str">
        <f>IF(AND(CH75="",CI75=""),"",IFERROR(MATCH("*"&amp;CH75&amp;"*",Paramètres!$A$2,0)*INDEX(Paramètres!$B$2:$E$2,MATCH(#REF!,Paramètres!$B$1:$E$1,0))*$B76,IFERROR(VLOOKUP(CH75,_T1,2,0)*IF(VLOOKUP(CH75,_T1,3,0),$B76,1),IF(AND(CH75="23:59"*1,CI75="07:59"*1),"08:00"*$B76,IF(AND(CH75="20:00"*1,CI75="05:00"*1),"09:00"*$B76,IF(AND(CH75="21:00"*1,CI75="07:00"*1),"10:00"*$B76,IF(AND(CH75="21:00"*1,CI75="08:00"*1),"11:00"*$B76,IF((CI75*24)-(CH75*24)&gt;6,((((CI75*24)-(CH75*24))-0.25)/24),(CI75-CH75)))))))))</f>
        <v/>
      </c>
      <c r="CI76" s="511"/>
      <c r="CJ76" s="510" t="str">
        <f>IF(AND(CJ75="",CK75=""),"",IFERROR(MATCH("*"&amp;CJ75&amp;"*",Paramètres!$A$2,0)*INDEX(Paramètres!$B$2:$E$2,MATCH(#REF!,Paramètres!$B$1:$E$1,0))*$B76,IFERROR(VLOOKUP(CJ75,_T1,2,0)*IF(VLOOKUP(CJ75,_T1,3,0),$B76,1),IF(AND(CJ75="23:59"*1,CK75="07:59"*1),"08:00"*$B76,IF(AND(CJ75="20:00"*1,CK75="05:00"*1),"09:00"*$B76,IF(AND(CJ75="21:00"*1,CK75="07:00"*1),"10:00"*$B76,IF(AND(CJ75="21:00"*1,CK75="08:00"*1),"11:00"*$B76,IF((CK75*24)-(CJ75*24)&gt;6,((((CK75*24)-(CJ75*24))-0.25)/24),(CK75-CJ75)))))))))</f>
        <v/>
      </c>
      <c r="CK76" s="511"/>
      <c r="CL76" s="510" t="str">
        <f>IF(AND(CL75="",CM75=""),"",IFERROR(MATCH("*"&amp;CL75&amp;"*",Paramètres!$A$2,0)*INDEX(Paramètres!$B$2:$E$2,MATCH(#REF!,Paramètres!$B$1:$E$1,0))*$B76,IFERROR(VLOOKUP(CL75,_T1,2,0)*IF(VLOOKUP(CL75,_T1,3,0),$B76,1),IF(AND(CL75="23:59"*1,CM75="07:59"*1),"08:00"*$B76,IF(AND(CL75="20:00"*1,CM75="05:00"*1),"09:00"*$B76,IF(AND(CL75="21:00"*1,CM75="07:00"*1),"10:00"*$B76,IF(AND(CL75="21:00"*1,CM75="08:00"*1),"11:00"*$B76,IF((CM75*24)-(CL75*24)&gt;6,((((CM75*24)-(CL75*24))-0.25)/24),(CM75-CL75)))))))))</f>
        <v/>
      </c>
      <c r="CM76" s="511"/>
      <c r="CN76" s="440"/>
      <c r="CO76" s="436"/>
      <c r="CP76" s="437"/>
      <c r="CQ76" s="156"/>
      <c r="CR76" s="454"/>
      <c r="CS76"/>
      <c r="CT76"/>
      <c r="CU76"/>
      <c r="CV76"/>
      <c r="CW76"/>
      <c r="CX76"/>
    </row>
    <row r="77" spans="1:102" s="288" customFormat="1" ht="30" customHeight="1">
      <c r="A77" s="317"/>
      <c r="B77" s="291"/>
      <c r="C77" s="282"/>
      <c r="D77" s="283"/>
      <c r="E77" s="337"/>
      <c r="F77" s="338"/>
      <c r="G77" s="282"/>
      <c r="H77" s="283"/>
      <c r="I77" s="337"/>
      <c r="J77" s="338"/>
      <c r="K77" s="282"/>
      <c r="L77" s="283"/>
      <c r="M77" s="352"/>
      <c r="N77" s="353"/>
      <c r="O77" s="352"/>
      <c r="P77" s="354"/>
      <c r="Q77" s="443">
        <f>SUM(C78:P78)</f>
        <v>0</v>
      </c>
      <c r="R77" s="282"/>
      <c r="S77" s="283"/>
      <c r="T77" s="337"/>
      <c r="U77" s="338"/>
      <c r="V77" s="282"/>
      <c r="W77" s="283"/>
      <c r="X77" s="337"/>
      <c r="Y77" s="338"/>
      <c r="Z77" s="282"/>
      <c r="AA77" s="283"/>
      <c r="AB77" s="352"/>
      <c r="AC77" s="353"/>
      <c r="AD77" s="352"/>
      <c r="AE77" s="354"/>
      <c r="AF77" s="443">
        <f>SUM(R78:AE78)</f>
        <v>0</v>
      </c>
      <c r="AG77" s="282"/>
      <c r="AH77" s="283"/>
      <c r="AI77" s="337"/>
      <c r="AJ77" s="338"/>
      <c r="AK77" s="282"/>
      <c r="AL77" s="283"/>
      <c r="AM77" s="337"/>
      <c r="AN77" s="338"/>
      <c r="AO77" s="282"/>
      <c r="AP77" s="283"/>
      <c r="AQ77" s="352"/>
      <c r="AR77" s="353"/>
      <c r="AS77" s="352"/>
      <c r="AT77" s="354"/>
      <c r="AU77" s="443">
        <f>SUM(AG78:AT78)</f>
        <v>0</v>
      </c>
      <c r="AV77" s="282"/>
      <c r="AW77" s="283"/>
      <c r="AX77" s="337"/>
      <c r="AY77" s="338"/>
      <c r="AZ77" s="282"/>
      <c r="BA77" s="283"/>
      <c r="BB77" s="337"/>
      <c r="BC77" s="338"/>
      <c r="BD77" s="282"/>
      <c r="BE77" s="283"/>
      <c r="BF77" s="352"/>
      <c r="BG77" s="353"/>
      <c r="BH77" s="352"/>
      <c r="BI77" s="354"/>
      <c r="BJ77" s="438">
        <f t="shared" ref="BJ77" si="69">SUM(AV78:BI78)</f>
        <v>0</v>
      </c>
      <c r="BK77" s="282"/>
      <c r="BL77" s="283"/>
      <c r="BM77" s="337"/>
      <c r="BN77" s="338"/>
      <c r="BO77" s="282"/>
      <c r="BP77" s="283"/>
      <c r="BQ77" s="337"/>
      <c r="BR77" s="338"/>
      <c r="BS77" s="282"/>
      <c r="BT77" s="283"/>
      <c r="BU77" s="352"/>
      <c r="BV77" s="353"/>
      <c r="BW77" s="352"/>
      <c r="BX77" s="354"/>
      <c r="BY77" s="438">
        <f t="shared" ref="BY77" si="70">SUM(BK78:BX78)</f>
        <v>0</v>
      </c>
      <c r="BZ77" s="282"/>
      <c r="CA77" s="283"/>
      <c r="CB77" s="337"/>
      <c r="CC77" s="338"/>
      <c r="CD77" s="282"/>
      <c r="CE77" s="283"/>
      <c r="CF77" s="337"/>
      <c r="CG77" s="338"/>
      <c r="CH77" s="282"/>
      <c r="CI77" s="283"/>
      <c r="CJ77" s="352"/>
      <c r="CK77" s="353"/>
      <c r="CL77" s="352"/>
      <c r="CM77" s="354"/>
      <c r="CN77" s="438">
        <f t="shared" ref="CN77" si="71">SUM(BZ78:CM78)</f>
        <v>0</v>
      </c>
      <c r="CO77" s="432">
        <f>SUM(Q77,AF78,AU78,BY78,CN78,BJ78)</f>
        <v>0</v>
      </c>
      <c r="CP77" s="433"/>
      <c r="CQ77" s="284"/>
      <c r="CR77" s="453">
        <f>$CO$2-CO77</f>
        <v>6.9666666666666659</v>
      </c>
      <c r="CS77" s="285"/>
      <c r="CT77" s="285"/>
      <c r="CU77" s="285"/>
      <c r="CV77" s="285"/>
      <c r="CW77" s="285"/>
      <c r="CX77" s="285"/>
    </row>
    <row r="78" spans="1:102" s="30" customFormat="1" ht="20" customHeight="1" thickBot="1">
      <c r="A78" s="241"/>
      <c r="B78" s="292">
        <v>1</v>
      </c>
      <c r="C78" s="510" t="str">
        <f>IF(AND(C77="",D77=""),"",IFERROR(MATCH("*"&amp;C77&amp;"*",Paramètres!$A$2,0)*INDEX(Paramètres!$B$2:$E$2,MATCH(#REF!,Paramètres!$B$1:$E$1,0))*$B78,IFERROR(VLOOKUP(C77,_T1,2,0)*IF(VLOOKUP(C77,_T1,3,0),$B78,1),IF(AND(C77="23:59"*1,D77="07:59"*1),"08:00"*$B78,IF(AND(C77="20:00"*1,D77="05:00"*1),"09:00"*$B78,IF(AND(C77="21:00"*1,D77="07:00"*1),"10:00"*$B78,IF(AND(C77="21:00"*1,D77="08:00"*1),"11:00"*$B78,IF((D77*24)-(C77*24)&gt;6,((((D77*24)-(C77*24))-0.25)/24),(D77-C77)))))))))</f>
        <v/>
      </c>
      <c r="D78" s="511"/>
      <c r="E78" s="510" t="str">
        <f>IF(AND(E77="",F77=""),"",IFERROR(MATCH("*"&amp;E77&amp;"*",Paramètres!$A$2,0)*INDEX(Paramètres!$B$2:$E$2,MATCH(#REF!,Paramètres!$B$1:$E$1,0))*$B78,IFERROR(VLOOKUP(E77,_T1,2,0)*IF(VLOOKUP(E77,_T1,3,0),$B78,1),IF(AND(E77="23:59"*1,F77="07:59"*1),"08:00"*$B78,IF(AND(E77="20:00"*1,F77="05:00"*1),"09:00"*$B78,IF(AND(E77="21:00"*1,F77="07:00"*1),"10:00"*$B78,IF(AND(E77="21:00"*1,F77="08:00"*1),"11:00"*$B78,IF((F77*24)-(E77*24)&gt;6,((((F77*24)-(E77*24))-0.25)/24),(F77-E77)))))))))</f>
        <v/>
      </c>
      <c r="F78" s="511"/>
      <c r="G78" s="510" t="str">
        <f>IF(AND(G77="",H77=""),"",IFERROR(MATCH("*"&amp;G77&amp;"*",Paramètres!$A$2,0)*INDEX(Paramètres!$B$2:$E$2,MATCH(#REF!,Paramètres!$B$1:$E$1,0))*$B78,IFERROR(VLOOKUP(G77,_T1,2,0)*IF(VLOOKUP(G77,_T1,3,0),$B78,1),IF(AND(G77="23:59"*1,H77="07:59"*1),"08:00"*$B78,IF(AND(G77="20:00"*1,H77="05:00"*1),"09:00"*$B78,IF(AND(G77="21:00"*1,H77="07:00"*1),"10:00"*$B78,IF(AND(G77="21:00"*1,H77="08:00"*1),"11:00"*$B78,IF((H77*24)-(G77*24)&gt;6,((((H77*24)-(G77*24))-0.25)/24),(H77-G77)))))))))</f>
        <v/>
      </c>
      <c r="H78" s="511"/>
      <c r="I78" s="510" t="str">
        <f>IF(AND(I77="",J77=""),"",IFERROR(MATCH("*"&amp;I77&amp;"*",Paramètres!$A$2,0)*INDEX(Paramètres!$B$2:$E$2,MATCH(#REF!,Paramètres!$B$1:$E$1,0))*$B78,IFERROR(VLOOKUP(I77,_T1,2,0)*IF(VLOOKUP(I77,_T1,3,0),$B78,1),IF(AND(I77="23:59"*1,J77="07:59"*1),"08:00"*$B78,IF(AND(I77="20:00"*1,J77="05:00"*1),"09:00"*$B78,IF(AND(I77="21:00"*1,J77="07:00"*1),"10:00"*$B78,IF(AND(I77="21:00"*1,J77="08:00"*1),"11:00"*$B78,IF((J77*24)-(I77*24)&gt;6,((((J77*24)-(I77*24))-0.25)/24),(J77-I77)))))))))</f>
        <v/>
      </c>
      <c r="J78" s="511"/>
      <c r="K78" s="510" t="str">
        <f>IF(AND(K77="",L77=""),"",IFERROR(MATCH("*"&amp;K77&amp;"*",Paramètres!$A$2,0)*INDEX(Paramètres!$B$2:$E$2,MATCH(#REF!,Paramètres!$B$1:$E$1,0))*$B78,IFERROR(VLOOKUP(K77,_T1,2,0)*IF(VLOOKUP(K77,_T1,3,0),$B78,1),IF(AND(K77="23:59"*1,L77="07:59"*1),"08:00"*$B78,IF(AND(K77="20:00"*1,L77="05:00"*1),"09:00"*$B78,IF(AND(K77="21:00"*1,L77="07:00"*1),"10:00"*$B78,IF(AND(K77="21:00"*1,L77="08:00"*1),"11:00"*$B78,IF((L77*24)-(K77*24)&gt;6,((((L77*24)-(K77*24))-0.25)/24),(L77-K77)))))))))</f>
        <v/>
      </c>
      <c r="L78" s="511"/>
      <c r="M78" s="510" t="str">
        <f>IF(AND(M77="",N77=""),"",IFERROR(MATCH("*"&amp;M77&amp;"*",Paramètres!$A$2,0)*INDEX(Paramètres!$B$2:$E$2,MATCH(#REF!,Paramètres!$B$1:$E$1,0))*$B78,IFERROR(VLOOKUP(M77,_T1,2,0)*IF(VLOOKUP(M77,_T1,3,0),$B78,1),IF(AND(M77="23:59"*1,N77="07:59"*1),"08:00"*$B78,IF(AND(M77="20:00"*1,N77="05:00"*1),"09:00"*$B78,IF(AND(M77="21:00"*1,N77="07:00"*1),"10:00"*$B78,IF(AND(M77="21:00"*1,N77="08:00"*1),"11:00"*$B78,IF((N77*24)-(M77*24)&gt;6,((((N77*24)-(M77*24))-0.25)/24),(N77-M77)))))))))</f>
        <v/>
      </c>
      <c r="N78" s="511"/>
      <c r="O78" s="510" t="str">
        <f>IF(AND(O77="",P77=""),"",IFERROR(MATCH("*"&amp;O77&amp;"*",Paramètres!$A$2,0)*INDEX(Paramètres!$B$2:$E$2,MATCH(#REF!,Paramètres!$B$1:$E$1,0))*$B78,IFERROR(VLOOKUP(O77,_T1,2,0)*IF(VLOOKUP(O77,_T1,3,0),$B78,1),IF(AND(O77="23:59"*1,P77="07:59"*1),"08:00"*$B78,IF(AND(O77="20:00"*1,P77="05:00"*1),"09:00"*$B78,IF(AND(O77="21:00"*1,P77="07:00"*1),"10:00"*$B78,IF(AND(O77="21:00"*1,P77="08:00"*1),"11:00"*$B78,IF((P77*24)-(O77*24)&gt;6,((((P77*24)-(O77*24))-0.25)/24),(P77-O77)))))))))</f>
        <v/>
      </c>
      <c r="P78" s="511"/>
      <c r="Q78" s="444"/>
      <c r="R78" s="510" t="str">
        <f>IF(AND(R77="",S77=""),"",IFERROR(MATCH("*"&amp;R77&amp;"*",Paramètres!$A$2,0)*INDEX(Paramètres!$B$2:$E$2,MATCH(#REF!,Paramètres!$B$1:$E$1,0))*$B78,IFERROR(VLOOKUP(R77,_T1,2,0)*IF(VLOOKUP(R77,_T1,3,0),$B78,1),IF(AND(R77="23:59"*1,S77="07:59"*1),"08:00"*$B78,IF(AND(R77="20:00"*1,S77="05:00"*1),"09:00"*$B78,IF(AND(R77="21:00"*1,S77="07:00"*1),"10:00"*$B78,IF(AND(R77="21:00"*1,S77="08:00"*1),"11:00"*$B78,IF((S77*24)-(R77*24)&gt;6,((((S77*24)-(R77*24))-0.25)/24),(S77-R77)))))))))</f>
        <v/>
      </c>
      <c r="S78" s="511"/>
      <c r="T78" s="510" t="str">
        <f>IF(AND(T77="",U77=""),"",IFERROR(MATCH("*"&amp;T77&amp;"*",Paramètres!$A$2,0)*INDEX(Paramètres!$B$2:$E$2,MATCH(#REF!,Paramètres!$B$1:$E$1,0))*$B78,IFERROR(VLOOKUP(T77,_T1,2,0)*IF(VLOOKUP(T77,_T1,3,0),$B78,1),IF(AND(T77="23:59"*1,U77="07:59"*1),"08:00"*$B78,IF(AND(T77="20:00"*1,U77="05:00"*1),"09:00"*$B78,IF(AND(T77="21:00"*1,U77="07:00"*1),"10:00"*$B78,IF(AND(T77="21:00"*1,U77="08:00"*1),"11:00"*$B78,IF((U77*24)-(T77*24)&gt;6,((((U77*24)-(T77*24))-0.25)/24),(U77-T77)))))))))</f>
        <v/>
      </c>
      <c r="U78" s="511"/>
      <c r="V78" s="510" t="str">
        <f>IF(AND(V77="",W77=""),"",IFERROR(MATCH("*"&amp;V77&amp;"*",Paramètres!$A$2,0)*INDEX(Paramètres!$B$2:$E$2,MATCH(#REF!,Paramètres!$B$1:$E$1,0))*$B78,IFERROR(VLOOKUP(V77,_T1,2,0)*IF(VLOOKUP(V77,_T1,3,0),$B78,1),IF(AND(V77="23:59"*1,W77="07:59"*1),"08:00"*$B78,IF(AND(V77="20:00"*1,W77="05:00"*1),"09:00"*$B78,IF(AND(V77="21:00"*1,W77="07:00"*1),"10:00"*$B78,IF(AND(V77="21:00"*1,W77="08:00"*1),"11:00"*$B78,IF((W77*24)-(V77*24)&gt;6,((((W77*24)-(V77*24))-0.25)/24),(W77-V77)))))))))</f>
        <v/>
      </c>
      <c r="W78" s="511"/>
      <c r="X78" s="510" t="str">
        <f>IF(AND(X77="",Y77=""),"",IFERROR(MATCH("*"&amp;X77&amp;"*",Paramètres!$A$2,0)*INDEX(Paramètres!$B$2:$E$2,MATCH(#REF!,Paramètres!$B$1:$E$1,0))*$B78,IFERROR(VLOOKUP(X77,_T1,2,0)*IF(VLOOKUP(X77,_T1,3,0),$B78,1),IF(AND(X77="23:59"*1,Y77="07:59"*1),"08:00"*$B78,IF(AND(X77="20:00"*1,Y77="05:00"*1),"09:00"*$B78,IF(AND(X77="21:00"*1,Y77="07:00"*1),"10:00"*$B78,IF(AND(X77="21:00"*1,Y77="08:00"*1),"11:00"*$B78,IF((Y77*24)-(X77*24)&gt;6,((((Y77*24)-(X77*24))-0.25)/24),(Y77-X77)))))))))</f>
        <v/>
      </c>
      <c r="Y78" s="511"/>
      <c r="Z78" s="510" t="str">
        <f>IF(AND(Z77="",AA77=""),"",IFERROR(MATCH("*"&amp;Z77&amp;"*",Paramètres!$A$2,0)*INDEX(Paramètres!$B$2:$E$2,MATCH(#REF!,Paramètres!$B$1:$E$1,0))*$B78,IFERROR(VLOOKUP(Z77,_T1,2,0)*IF(VLOOKUP(Z77,_T1,3,0),$B78,1),IF(AND(Z77="23:59"*1,AA77="07:59"*1),"08:00"*$B78,IF(AND(Z77="20:00"*1,AA77="05:00"*1),"09:00"*$B78,IF(AND(Z77="21:00"*1,AA77="07:00"*1),"10:00"*$B78,IF(AND(Z77="21:00"*1,AA77="08:00"*1),"11:00"*$B78,IF((AA77*24)-(Z77*24)&gt;6,((((AA77*24)-(Z77*24))-0.25)/24),(AA77-Z77)))))))))</f>
        <v/>
      </c>
      <c r="AA78" s="511"/>
      <c r="AB78" s="510" t="str">
        <f>IF(AND(AB77="",AC77=""),"",IFERROR(MATCH("*"&amp;AB77&amp;"*",Paramètres!$A$2,0)*INDEX(Paramètres!$B$2:$E$2,MATCH(#REF!,Paramètres!$B$1:$E$1,0))*$B78,IFERROR(VLOOKUP(AB77,_T1,2,0)*IF(VLOOKUP(AB77,_T1,3,0),$B78,1),IF(AND(AB77="23:59"*1,AC77="07:59"*1),"08:00"*$B78,IF(AND(AB77="20:00"*1,AC77="05:00"*1),"09:00"*$B78,IF(AND(AB77="21:00"*1,AC77="07:00"*1),"10:00"*$B78,IF(AND(AB77="21:00"*1,AC77="08:00"*1),"11:00"*$B78,IF((AC77*24)-(AB77*24)&gt;6,((((AC77*24)-(AB77*24))-0.25)/24),(AC77-AB77)))))))))</f>
        <v/>
      </c>
      <c r="AC78" s="511"/>
      <c r="AD78" s="510" t="str">
        <f>IF(AND(AD77="",AE77=""),"",IFERROR(MATCH("*"&amp;AD77&amp;"*",Paramètres!$A$2,0)*INDEX(Paramètres!$B$2:$E$2,MATCH(#REF!,Paramètres!$B$1:$E$1,0))*$B78,IFERROR(VLOOKUP(AD77,_T1,2,0)*IF(VLOOKUP(AD77,_T1,3,0),$B78,1),IF(AND(AD77="23:59"*1,AE77="07:59"*1),"08:00"*$B78,IF(AND(AD77="20:00"*1,AE77="05:00"*1),"09:00"*$B78,IF(AND(AD77="21:00"*1,AE77="07:00"*1),"10:00"*$B78,IF(AND(AD77="21:00"*1,AE77="08:00"*1),"11:00"*$B78,IF((AE77*24)-(AD77*24)&gt;6,((((AE77*24)-(AD77*24))-0.25)/24),(AE77-AD77)))))))))</f>
        <v/>
      </c>
      <c r="AE78" s="511"/>
      <c r="AF78" s="444"/>
      <c r="AG78" s="510" t="str">
        <f>IF(AND(AG77="",AH77=""),"",IFERROR(MATCH("*"&amp;AG77&amp;"*",Paramètres!$A$2,0)*INDEX(Paramètres!$B$2:$E$2,MATCH(#REF!,Paramètres!$B$1:$E$1,0))*$B78,IFERROR(VLOOKUP(AG77,_T1,2,0)*IF(VLOOKUP(AG77,_T1,3,0),$B78,1),IF(AND(AG77="23:59"*1,AH77="07:59"*1),"08:00"*$B78,IF(AND(AG77="20:00"*1,AH77="05:00"*1),"09:00"*$B78,IF(AND(AG77="21:00"*1,AH77="07:00"*1),"10:00"*$B78,IF(AND(AG77="21:00"*1,AH77="08:00"*1),"11:00"*$B78,IF((AH77*24)-(AG77*24)&gt;6,((((AH77*24)-(AG77*24))-0.25)/24),(AH77-AG77)))))))))</f>
        <v/>
      </c>
      <c r="AH78" s="511"/>
      <c r="AI78" s="510" t="str">
        <f>IF(AND(AI77="",AJ77=""),"",IFERROR(MATCH("*"&amp;AI77&amp;"*",Paramètres!$A$2,0)*INDEX(Paramètres!$B$2:$E$2,MATCH(#REF!,Paramètres!$B$1:$E$1,0))*$B78,IFERROR(VLOOKUP(AI77,_T1,2,0)*IF(VLOOKUP(AI77,_T1,3,0),$B78,1),IF(AND(AI77="23:59"*1,AJ77="07:59"*1),"08:00"*$B78,IF(AND(AI77="20:00"*1,AJ77="05:00"*1),"09:00"*$B78,IF(AND(AI77="21:00"*1,AJ77="07:00"*1),"10:00"*$B78,IF(AND(AI77="21:00"*1,AJ77="08:00"*1),"11:00"*$B78,IF((AJ77*24)-(AI77*24)&gt;6,((((AJ77*24)-(AI77*24))-0.25)/24),(AJ77-AI77)))))))))</f>
        <v/>
      </c>
      <c r="AJ78" s="511"/>
      <c r="AK78" s="510" t="str">
        <f>IF(AND(AK77="",AL77=""),"",IFERROR(MATCH("*"&amp;AK77&amp;"*",Paramètres!$A$2,0)*INDEX(Paramètres!$B$2:$E$2,MATCH(#REF!,Paramètres!$B$1:$E$1,0))*$B78,IFERROR(VLOOKUP(AK77,_T1,2,0)*IF(VLOOKUP(AK77,_T1,3,0),$B78,1),IF(AND(AK77="23:59"*1,AL77="07:59"*1),"08:00"*$B78,IF(AND(AK77="20:00"*1,AL77="05:00"*1),"09:00"*$B78,IF(AND(AK77="21:00"*1,AL77="07:00"*1),"10:00"*$B78,IF(AND(AK77="21:00"*1,AL77="08:00"*1),"11:00"*$B78,IF((AL77*24)-(AK77*24)&gt;6,((((AL77*24)-(AK77*24))-0.25)/24),(AL77-AK77)))))))))</f>
        <v/>
      </c>
      <c r="AL78" s="511"/>
      <c r="AM78" s="510" t="str">
        <f>IF(AND(AM77="",AN77=""),"",IFERROR(MATCH("*"&amp;AM77&amp;"*",Paramètres!$A$2,0)*INDEX(Paramètres!$B$2:$E$2,MATCH(#REF!,Paramètres!$B$1:$E$1,0))*$B78,IFERROR(VLOOKUP(AM77,_T1,2,0)*IF(VLOOKUP(AM77,_T1,3,0),$B78,1),IF(AND(AM77="23:59"*1,AN77="07:59"*1),"08:00"*$B78,IF(AND(AM77="20:00"*1,AN77="05:00"*1),"09:00"*$B78,IF(AND(AM77="21:00"*1,AN77="07:00"*1),"10:00"*$B78,IF(AND(AM77="21:00"*1,AN77="08:00"*1),"11:00"*$B78,IF((AN77*24)-(AM77*24)&gt;6,((((AN77*24)-(AM77*24))-0.25)/24),(AN77-AM77)))))))))</f>
        <v/>
      </c>
      <c r="AN78" s="511"/>
      <c r="AO78" s="510" t="str">
        <f>IF(AND(AO77="",AP77=""),"",IFERROR(MATCH("*"&amp;AO77&amp;"*",Paramètres!$A$2,0)*INDEX(Paramètres!$B$2:$E$2,MATCH(#REF!,Paramètres!$B$1:$E$1,0))*$B78,IFERROR(VLOOKUP(AO77,_T1,2,0)*IF(VLOOKUP(AO77,_T1,3,0),$B78,1),IF(AND(AO77="23:59"*1,AP77="07:59"*1),"08:00"*$B78,IF(AND(AO77="20:00"*1,AP77="05:00"*1),"09:00"*$B78,IF(AND(AO77="21:00"*1,AP77="07:00"*1),"10:00"*$B78,IF(AND(AO77="21:00"*1,AP77="08:00"*1),"11:00"*$B78,IF((AP77*24)-(AO77*24)&gt;6,((((AP77*24)-(AO77*24))-0.25)/24),(AP77-AO77)))))))))</f>
        <v/>
      </c>
      <c r="AP78" s="511"/>
      <c r="AQ78" s="510" t="str">
        <f>IF(AND(AQ77="",AR77=""),"",IFERROR(MATCH("*"&amp;AQ77&amp;"*",Paramètres!$A$2,0)*INDEX(Paramètres!$B$2:$E$2,MATCH(#REF!,Paramètres!$B$1:$E$1,0))*$B78,IFERROR(VLOOKUP(AQ77,_T1,2,0)*IF(VLOOKUP(AQ77,_T1,3,0),$B78,1),IF(AND(AQ77="23:59"*1,AR77="07:59"*1),"08:00"*$B78,IF(AND(AQ77="20:00"*1,AR77="05:00"*1),"09:00"*$B78,IF(AND(AQ77="21:00"*1,AR77="07:00"*1),"10:00"*$B78,IF(AND(AQ77="21:00"*1,AR77="08:00"*1),"11:00"*$B78,IF((AR77*24)-(AQ77*24)&gt;6,((((AR77*24)-(AQ77*24))-0.25)/24),(AR77-AQ77)))))))))</f>
        <v/>
      </c>
      <c r="AR78" s="511"/>
      <c r="AS78" s="510" t="str">
        <f>IF(AND(AS77="",AT77=""),"",IFERROR(MATCH("*"&amp;AS77&amp;"*",Paramètres!$A$2,0)*INDEX(Paramètres!$B$2:$E$2,MATCH(#REF!,Paramètres!$B$1:$E$1,0))*$B78,IFERROR(VLOOKUP(AS77,_T1,2,0)*IF(VLOOKUP(AS77,_T1,3,0),$B78,1),IF(AND(AS77="23:59"*1,AT77="07:59"*1),"08:00"*$B78,IF(AND(AS77="20:00"*1,AT77="05:00"*1),"09:00"*$B78,IF(AND(AS77="21:00"*1,AT77="07:00"*1),"10:00"*$B78,IF(AND(AS77="21:00"*1,AT77="08:00"*1),"11:00"*$B78,IF((AT77*24)-(AS77*24)&gt;6,((((AT77*24)-(AS77*24))-0.25)/24),(AT77-AS77)))))))))</f>
        <v/>
      </c>
      <c r="AT78" s="511"/>
      <c r="AU78" s="444"/>
      <c r="AV78" s="510" t="str">
        <f>IF(AND(AV77="",AW77=""),"",IFERROR(MATCH("*"&amp;AV77&amp;"*",Paramètres!$A$2,0)*INDEX(Paramètres!$B$2:$E$2,MATCH(#REF!,Paramètres!$B$1:$E$1,0))*$B78,IFERROR(VLOOKUP(AV77,_T1,2,0)*IF(VLOOKUP(AV77,_T1,3,0),$B78,1),IF(AND(AV77="23:59"*1,AW77="07:59"*1),"08:00"*$B78,IF(AND(AV77="20:00"*1,AW77="05:00"*1),"09:00"*$B78,IF(AND(AV77="21:00"*1,AW77="07:00"*1),"10:00"*$B78,IF(AND(AV77="21:00"*1,AW77="08:00"*1),"11:00"*$B78,IF((AW77*24)-(AV77*24)&gt;6,((((AW77*24)-(AV77*24))-0.25)/24),(AW77-AV77)))))))))</f>
        <v/>
      </c>
      <c r="AW78" s="511"/>
      <c r="AX78" s="510" t="str">
        <f>IF(AND(AX77="",AY77=""),"",IFERROR(MATCH("*"&amp;AX77&amp;"*",Paramètres!$A$2,0)*INDEX(Paramètres!$B$2:$E$2,MATCH(#REF!,Paramètres!$B$1:$E$1,0))*$B78,IFERROR(VLOOKUP(AX77,_T1,2,0)*IF(VLOOKUP(AX77,_T1,3,0),$B78,1),IF(AND(AX77="23:59"*1,AY77="07:59"*1),"08:00"*$B78,IF(AND(AX77="20:00"*1,AY77="05:00"*1),"09:00"*$B78,IF(AND(AX77="21:00"*1,AY77="07:00"*1),"10:00"*$B78,IF(AND(AX77="21:00"*1,AY77="08:00"*1),"11:00"*$B78,IF((AY77*24)-(AX77*24)&gt;6,((((AY77*24)-(AX77*24))-0.25)/24),(AY77-AX77)))))))))</f>
        <v/>
      </c>
      <c r="AY78" s="511"/>
      <c r="AZ78" s="510" t="str">
        <f>IF(AND(AZ77="",BA77=""),"",IFERROR(MATCH("*"&amp;AZ77&amp;"*",Paramètres!$A$2,0)*INDEX(Paramètres!$B$2:$E$2,MATCH(#REF!,Paramètres!$B$1:$E$1,0))*$B78,IFERROR(VLOOKUP(AZ77,_T1,2,0)*IF(VLOOKUP(AZ77,_T1,3,0),$B78,1),IF(AND(AZ77="23:59"*1,BA77="07:59"*1),"08:00"*$B78,IF(AND(AZ77="20:00"*1,BA77="05:00"*1),"09:00"*$B78,IF(AND(AZ77="21:00"*1,BA77="07:00"*1),"10:00"*$B78,IF(AND(AZ77="21:00"*1,BA77="08:00"*1),"11:00"*$B78,IF((BA77*24)-(AZ77*24)&gt;6,((((BA77*24)-(AZ77*24))-0.25)/24),(BA77-AZ77)))))))))</f>
        <v/>
      </c>
      <c r="BA78" s="511"/>
      <c r="BB78" s="510" t="str">
        <f>IF(AND(BB77="",BC77=""),"",IFERROR(MATCH("*"&amp;BB77&amp;"*",Paramètres!$A$2,0)*INDEX(Paramètres!$B$2:$E$2,MATCH(#REF!,Paramètres!$B$1:$E$1,0))*$B78,IFERROR(VLOOKUP(BB77,_T1,2,0)*IF(VLOOKUP(BB77,_T1,3,0),$B78,1),IF(AND(BB77="23:59"*1,BC77="07:59"*1),"08:00"*$B78,IF(AND(BB77="20:00"*1,BC77="05:00"*1),"09:00"*$B78,IF(AND(BB77="21:00"*1,BC77="07:00"*1),"10:00"*$B78,IF(AND(BB77="21:00"*1,BC77="08:00"*1),"11:00"*$B78,IF((BC77*24)-(BB77*24)&gt;6,((((BC77*24)-(BB77*24))-0.25)/24),(BC77-BB77)))))))))</f>
        <v/>
      </c>
      <c r="BC78" s="511"/>
      <c r="BD78" s="510" t="str">
        <f>IF(AND(BD77="",BE77=""),"",IFERROR(MATCH("*"&amp;BD77&amp;"*",Paramètres!$A$2,0)*INDEX(Paramètres!$B$2:$E$2,MATCH(#REF!,Paramètres!$B$1:$E$1,0))*$B78,IFERROR(VLOOKUP(BD77,_T1,2,0)*IF(VLOOKUP(BD77,_T1,3,0),$B78,1),IF(AND(BD77="23:59"*1,BE77="07:59"*1),"08:00"*$B78,IF(AND(BD77="20:00"*1,BE77="05:00"*1),"09:00"*$B78,IF(AND(BD77="21:00"*1,BE77="07:00"*1),"10:00"*$B78,IF(AND(BD77="21:00"*1,BE77="08:00"*1),"11:00"*$B78,IF((BE77*24)-(BD77*24)&gt;6,((((BE77*24)-(BD77*24))-0.25)/24),(BE77-BD77)))))))))</f>
        <v/>
      </c>
      <c r="BE78" s="511"/>
      <c r="BF78" s="510" t="str">
        <f>IF(AND(BF77="",BG77=""),"",IFERROR(MATCH("*"&amp;BF77&amp;"*",Paramètres!$A$2,0)*INDEX(Paramètres!$B$2:$E$2,MATCH(#REF!,Paramètres!$B$1:$E$1,0))*$B78,IFERROR(VLOOKUP(BF77,_T1,2,0)*IF(VLOOKUP(BF77,_T1,3,0),$B78,1),IF(AND(BF77="23:59"*1,BG77="07:59"*1),"08:00"*$B78,IF(AND(BF77="20:00"*1,BG77="05:00"*1),"09:00"*$B78,IF(AND(BF77="21:00"*1,BG77="07:00"*1),"10:00"*$B78,IF(AND(BF77="21:00"*1,BG77="08:00"*1),"11:00"*$B78,IF((BG77*24)-(BF77*24)&gt;6,((((BG77*24)-(BF77*24))-0.25)/24),(BG77-BF77)))))))))</f>
        <v/>
      </c>
      <c r="BG78" s="511"/>
      <c r="BH78" s="510" t="str">
        <f>IF(AND(BH77="",BI77=""),"",IFERROR(MATCH("*"&amp;BH77&amp;"*",Paramètres!$A$2,0)*INDEX(Paramètres!$B$2:$E$2,MATCH(#REF!,Paramètres!$B$1:$E$1,0))*$B78,IFERROR(VLOOKUP(BH77,_T1,2,0)*IF(VLOOKUP(BH77,_T1,3,0),$B78,1),IF(AND(BH77="23:59"*1,BI77="07:59"*1),"08:00"*$B78,IF(AND(BH77="20:00"*1,BI77="05:00"*1),"09:00"*$B78,IF(AND(BH77="21:00"*1,BI77="07:00"*1),"10:00"*$B78,IF(AND(BH77="21:00"*1,BI77="08:00"*1),"11:00"*$B78,IF((BI77*24)-(BH77*24)&gt;6,((((BI77*24)-(BH77*24))-0.25)/24),(BI77-BH77)))))))))</f>
        <v/>
      </c>
      <c r="BI78" s="511"/>
      <c r="BJ78" s="440"/>
      <c r="BK78" s="510" t="str">
        <f>IF(AND(BK77="",BL77=""),"",IFERROR(MATCH("*"&amp;BK77&amp;"*",Paramètres!$A$2,0)*INDEX(Paramètres!$B$2:$E$2,MATCH(#REF!,Paramètres!$B$1:$E$1,0))*$B78,IFERROR(VLOOKUP(BK77,_T1,2,0)*IF(VLOOKUP(BK77,_T1,3,0),$B78,1),IF(AND(BK77="23:59"*1,BL77="07:59"*1),"08:00"*$B78,IF(AND(BK77="20:00"*1,BL77="05:00"*1),"09:00"*$B78,IF(AND(BK77="21:00"*1,BL77="07:00"*1),"10:00"*$B78,IF(AND(BK77="21:00"*1,BL77="08:00"*1),"11:00"*$B78,IF((BL77*24)-(BK77*24)&gt;6,((((BL77*24)-(BK77*24))-0.25)/24),(BL77-BK77)))))))))</f>
        <v/>
      </c>
      <c r="BL78" s="511"/>
      <c r="BM78" s="510" t="str">
        <f>IF(AND(BM77="",BN77=""),"",IFERROR(MATCH("*"&amp;BM77&amp;"*",Paramètres!$A$2,0)*INDEX(Paramètres!$B$2:$E$2,MATCH(#REF!,Paramètres!$B$1:$E$1,0))*$B78,IFERROR(VLOOKUP(BM77,_T1,2,0)*IF(VLOOKUP(BM77,_T1,3,0),$B78,1),IF(AND(BM77="23:59"*1,BN77="07:59"*1),"08:00"*$B78,IF(AND(BM77="20:00"*1,BN77="05:00"*1),"09:00"*$B78,IF(AND(BM77="21:00"*1,BN77="07:00"*1),"10:00"*$B78,IF(AND(BM77="21:00"*1,BN77="08:00"*1),"11:00"*$B78,IF((BN77*24)-(BM77*24)&gt;6,((((BN77*24)-(BM77*24))-0.25)/24),(BN77-BM77)))))))))</f>
        <v/>
      </c>
      <c r="BN78" s="511"/>
      <c r="BO78" s="510" t="str">
        <f>IF(AND(BO77="",BP77=""),"",IFERROR(MATCH("*"&amp;BO77&amp;"*",Paramètres!$A$2,0)*INDEX(Paramètres!$B$2:$E$2,MATCH(#REF!,Paramètres!$B$1:$E$1,0))*$B78,IFERROR(VLOOKUP(BO77,_T1,2,0)*IF(VLOOKUP(BO77,_T1,3,0),$B78,1),IF(AND(BO77="23:59"*1,BP77="07:59"*1),"08:00"*$B78,IF(AND(BO77="20:00"*1,BP77="05:00"*1),"09:00"*$B78,IF(AND(BO77="21:00"*1,BP77="07:00"*1),"10:00"*$B78,IF(AND(BO77="21:00"*1,BP77="08:00"*1),"11:00"*$B78,IF((BP77*24)-(BO77*24)&gt;6,((((BP77*24)-(BO77*24))-0.25)/24),(BP77-BO77)))))))))</f>
        <v/>
      </c>
      <c r="BP78" s="511"/>
      <c r="BQ78" s="510" t="str">
        <f>IF(AND(BQ77="",BR77=""),"",IFERROR(MATCH("*"&amp;BQ77&amp;"*",Paramètres!$A$2,0)*INDEX(Paramètres!$B$2:$E$2,MATCH(#REF!,Paramètres!$B$1:$E$1,0))*$B78,IFERROR(VLOOKUP(BQ77,_T1,2,0)*IF(VLOOKUP(BQ77,_T1,3,0),$B78,1),IF(AND(BQ77="23:59"*1,BR77="07:59"*1),"08:00"*$B78,IF(AND(BQ77="20:00"*1,BR77="05:00"*1),"09:00"*$B78,IF(AND(BQ77="21:00"*1,BR77="07:00"*1),"10:00"*$B78,IF(AND(BQ77="21:00"*1,BR77="08:00"*1),"11:00"*$B78,IF((BR77*24)-(BQ77*24)&gt;6,((((BR77*24)-(BQ77*24))-0.25)/24),(BR77-BQ77)))))))))</f>
        <v/>
      </c>
      <c r="BR78" s="511"/>
      <c r="BS78" s="510" t="str">
        <f>IF(AND(BS77="",BT77=""),"",IFERROR(MATCH("*"&amp;BS77&amp;"*",Paramètres!$A$2,0)*INDEX(Paramètres!$B$2:$E$2,MATCH(#REF!,Paramètres!$B$1:$E$1,0))*$B78,IFERROR(VLOOKUP(BS77,_T1,2,0)*IF(VLOOKUP(BS77,_T1,3,0),$B78,1),IF(AND(BS77="23:59"*1,BT77="07:59"*1),"08:00"*$B78,IF(AND(BS77="20:00"*1,BT77="05:00"*1),"09:00"*$B78,IF(AND(BS77="21:00"*1,BT77="07:00"*1),"10:00"*$B78,IF(AND(BS77="21:00"*1,BT77="08:00"*1),"11:00"*$B78,IF((BT77*24)-(BS77*24)&gt;6,((((BT77*24)-(BS77*24))-0.25)/24),(BT77-BS77)))))))))</f>
        <v/>
      </c>
      <c r="BT78" s="511"/>
      <c r="BU78" s="510" t="str">
        <f>IF(AND(BU77="",BV77=""),"",IFERROR(MATCH("*"&amp;BU77&amp;"*",Paramètres!$A$2,0)*INDEX(Paramètres!$B$2:$E$2,MATCH(#REF!,Paramètres!$B$1:$E$1,0))*$B78,IFERROR(VLOOKUP(BU77,_T1,2,0)*IF(VLOOKUP(BU77,_T1,3,0),$B78,1),IF(AND(BU77="23:59"*1,BV77="07:59"*1),"08:00"*$B78,IF(AND(BU77="20:00"*1,BV77="05:00"*1),"09:00"*$B78,IF(AND(BU77="21:00"*1,BV77="07:00"*1),"10:00"*$B78,IF(AND(BU77="21:00"*1,BV77="08:00"*1),"11:00"*$B78,IF((BV77*24)-(BU77*24)&gt;6,((((BV77*24)-(BU77*24))-0.25)/24),(BV77-BU77)))))))))</f>
        <v/>
      </c>
      <c r="BV78" s="511"/>
      <c r="BW78" s="510" t="str">
        <f>IF(AND(BW77="",BX77=""),"",IFERROR(MATCH("*"&amp;BW77&amp;"*",Paramètres!$A$2,0)*INDEX(Paramètres!$B$2:$E$2,MATCH(#REF!,Paramètres!$B$1:$E$1,0))*$B78,IFERROR(VLOOKUP(BW77,_T1,2,0)*IF(VLOOKUP(BW77,_T1,3,0),$B78,1),IF(AND(BW77="23:59"*1,BX77="07:59"*1),"08:00"*$B78,IF(AND(BW77="20:00"*1,BX77="05:00"*1),"09:00"*$B78,IF(AND(BW77="21:00"*1,BX77="07:00"*1),"10:00"*$B78,IF(AND(BW77="21:00"*1,BX77="08:00"*1),"11:00"*$B78,IF((BX77*24)-(BW77*24)&gt;6,((((BX77*24)-(BW77*24))-0.25)/24),(BX77-BW77)))))))))</f>
        <v/>
      </c>
      <c r="BX78" s="511"/>
      <c r="BY78" s="440"/>
      <c r="BZ78" s="510" t="str">
        <f>IF(AND(BZ77="",CA77=""),"",IFERROR(MATCH("*"&amp;BZ77&amp;"*",Paramètres!$A$2,0)*INDEX(Paramètres!$B$2:$E$2,MATCH(#REF!,Paramètres!$B$1:$E$1,0))*$B78,IFERROR(VLOOKUP(BZ77,_T1,2,0)*IF(VLOOKUP(BZ77,_T1,3,0),$B78,1),IF(AND(BZ77="23:59"*1,CA77="07:59"*1),"08:00"*$B78,IF(AND(BZ77="20:00"*1,CA77="05:00"*1),"09:00"*$B78,IF(AND(BZ77="21:00"*1,CA77="07:00"*1),"10:00"*$B78,IF(AND(BZ77="21:00"*1,CA77="08:00"*1),"11:00"*$B78,IF((CA77*24)-(BZ77*24)&gt;6,((((CA77*24)-(BZ77*24))-0.25)/24),(CA77-BZ77)))))))))</f>
        <v/>
      </c>
      <c r="CA78" s="511"/>
      <c r="CB78" s="510" t="str">
        <f>IF(AND(CB77="",CC77=""),"",IFERROR(MATCH("*"&amp;CB77&amp;"*",Paramètres!$A$2,0)*INDEX(Paramètres!$B$2:$E$2,MATCH(#REF!,Paramètres!$B$1:$E$1,0))*$B78,IFERROR(VLOOKUP(CB77,_T1,2,0)*IF(VLOOKUP(CB77,_T1,3,0),$B78,1),IF(AND(CB77="23:59"*1,CC77="07:59"*1),"08:00"*$B78,IF(AND(CB77="20:00"*1,CC77="05:00"*1),"09:00"*$B78,IF(AND(CB77="21:00"*1,CC77="07:00"*1),"10:00"*$B78,IF(AND(CB77="21:00"*1,CC77="08:00"*1),"11:00"*$B78,IF((CC77*24)-(CB77*24)&gt;6,((((CC77*24)-(CB77*24))-0.25)/24),(CC77-CB77)))))))))</f>
        <v/>
      </c>
      <c r="CC78" s="511"/>
      <c r="CD78" s="510" t="str">
        <f>IF(AND(CD77="",CE77=""),"",IFERROR(MATCH("*"&amp;CD77&amp;"*",Paramètres!$A$2,0)*INDEX(Paramètres!$B$2:$E$2,MATCH(#REF!,Paramètres!$B$1:$E$1,0))*$B78,IFERROR(VLOOKUP(CD77,_T1,2,0)*IF(VLOOKUP(CD77,_T1,3,0),$B78,1),IF(AND(CD77="23:59"*1,CE77="07:59"*1),"08:00"*$B78,IF(AND(CD77="20:00"*1,CE77="05:00"*1),"09:00"*$B78,IF(AND(CD77="21:00"*1,CE77="07:00"*1),"10:00"*$B78,IF(AND(CD77="21:00"*1,CE77="08:00"*1),"11:00"*$B78,IF((CE77*24)-(CD77*24)&gt;6,((((CE77*24)-(CD77*24))-0.25)/24),(CE77-CD77)))))))))</f>
        <v/>
      </c>
      <c r="CE78" s="511"/>
      <c r="CF78" s="510" t="str">
        <f>IF(AND(CF77="",CG77=""),"",IFERROR(MATCH("*"&amp;CF77&amp;"*",Paramètres!$A$2,0)*INDEX(Paramètres!$B$2:$E$2,MATCH(#REF!,Paramètres!$B$1:$E$1,0))*$B78,IFERROR(VLOOKUP(CF77,_T1,2,0)*IF(VLOOKUP(CF77,_T1,3,0),$B78,1),IF(AND(CF77="23:59"*1,CG77="07:59"*1),"08:00"*$B78,IF(AND(CF77="20:00"*1,CG77="05:00"*1),"09:00"*$B78,IF(AND(CF77="21:00"*1,CG77="07:00"*1),"10:00"*$B78,IF(AND(CF77="21:00"*1,CG77="08:00"*1),"11:00"*$B78,IF((CG77*24)-(CF77*24)&gt;6,((((CG77*24)-(CF77*24))-0.25)/24),(CG77-CF77)))))))))</f>
        <v/>
      </c>
      <c r="CG78" s="511"/>
      <c r="CH78" s="510" t="str">
        <f>IF(AND(CH77="",CI77=""),"",IFERROR(MATCH("*"&amp;CH77&amp;"*",Paramètres!$A$2,0)*INDEX(Paramètres!$B$2:$E$2,MATCH(#REF!,Paramètres!$B$1:$E$1,0))*$B78,IFERROR(VLOOKUP(CH77,_T1,2,0)*IF(VLOOKUP(CH77,_T1,3,0),$B78,1),IF(AND(CH77="23:59"*1,CI77="07:59"*1),"08:00"*$B78,IF(AND(CH77="20:00"*1,CI77="05:00"*1),"09:00"*$B78,IF(AND(CH77="21:00"*1,CI77="07:00"*1),"10:00"*$B78,IF(AND(CH77="21:00"*1,CI77="08:00"*1),"11:00"*$B78,IF((CI77*24)-(CH77*24)&gt;6,((((CI77*24)-(CH77*24))-0.25)/24),(CI77-CH77)))))))))</f>
        <v/>
      </c>
      <c r="CI78" s="511"/>
      <c r="CJ78" s="510" t="str">
        <f>IF(AND(CJ77="",CK77=""),"",IFERROR(MATCH("*"&amp;CJ77&amp;"*",Paramètres!$A$2,0)*INDEX(Paramètres!$B$2:$E$2,MATCH(#REF!,Paramètres!$B$1:$E$1,0))*$B78,IFERROR(VLOOKUP(CJ77,_T1,2,0)*IF(VLOOKUP(CJ77,_T1,3,0),$B78,1),IF(AND(CJ77="23:59"*1,CK77="07:59"*1),"08:00"*$B78,IF(AND(CJ77="20:00"*1,CK77="05:00"*1),"09:00"*$B78,IF(AND(CJ77="21:00"*1,CK77="07:00"*1),"10:00"*$B78,IF(AND(CJ77="21:00"*1,CK77="08:00"*1),"11:00"*$B78,IF((CK77*24)-(CJ77*24)&gt;6,((((CK77*24)-(CJ77*24))-0.25)/24),(CK77-CJ77)))))))))</f>
        <v/>
      </c>
      <c r="CK78" s="511"/>
      <c r="CL78" s="510" t="str">
        <f>IF(AND(CL77="",CM77=""),"",IFERROR(MATCH("*"&amp;CL77&amp;"*",Paramètres!$A$2,0)*INDEX(Paramètres!$B$2:$E$2,MATCH(#REF!,Paramètres!$B$1:$E$1,0))*$B78,IFERROR(VLOOKUP(CL77,_T1,2,0)*IF(VLOOKUP(CL77,_T1,3,0),$B78,1),IF(AND(CL77="23:59"*1,CM77="07:59"*1),"08:00"*$B78,IF(AND(CL77="20:00"*1,CM77="05:00"*1),"09:00"*$B78,IF(AND(CL77="21:00"*1,CM77="07:00"*1),"10:00"*$B78,IF(AND(CL77="21:00"*1,CM77="08:00"*1),"11:00"*$B78,IF((CM77*24)-(CL77*24)&gt;6,((((CM77*24)-(CL77*24))-0.25)/24),(CM77-CL77)))))))))</f>
        <v/>
      </c>
      <c r="CM78" s="511"/>
      <c r="CN78" s="440"/>
      <c r="CO78" s="436"/>
      <c r="CP78" s="437"/>
      <c r="CQ78" s="156"/>
      <c r="CR78" s="454"/>
      <c r="CS78"/>
      <c r="CT78"/>
      <c r="CU78"/>
      <c r="CV78"/>
      <c r="CW78"/>
      <c r="CX78"/>
    </row>
    <row r="79" spans="1:102" s="30" customFormat="1" ht="40" customHeight="1" thickBot="1">
      <c r="A79" s="277"/>
      <c r="B79" s="300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254"/>
      <c r="R79" s="185"/>
      <c r="S79" s="185"/>
      <c r="T79" s="185"/>
      <c r="U79" s="185"/>
      <c r="V79" s="185"/>
      <c r="W79" s="185"/>
      <c r="X79" s="185"/>
      <c r="Y79" s="185"/>
      <c r="Z79" s="185"/>
      <c r="AA79" s="185"/>
      <c r="AB79" s="185"/>
      <c r="AC79" s="185"/>
      <c r="AD79" s="185"/>
      <c r="AE79" s="185"/>
      <c r="AF79" s="254"/>
      <c r="AG79" s="185"/>
      <c r="AH79" s="185"/>
      <c r="AI79" s="185"/>
      <c r="AJ79" s="185"/>
      <c r="AK79" s="185"/>
      <c r="AL79" s="185"/>
      <c r="AM79" s="185"/>
      <c r="AN79" s="185"/>
      <c r="AO79" s="185"/>
      <c r="AP79" s="185"/>
      <c r="AQ79" s="185"/>
      <c r="AR79" s="185"/>
      <c r="AS79" s="185"/>
      <c r="AT79" s="185"/>
      <c r="AU79" s="254"/>
      <c r="AV79" s="185"/>
      <c r="AW79" s="185"/>
      <c r="AX79" s="185"/>
      <c r="AY79" s="185"/>
      <c r="AZ79" s="185"/>
      <c r="BA79" s="185"/>
      <c r="BB79" s="185"/>
      <c r="BC79" s="185"/>
      <c r="BD79" s="185"/>
      <c r="BE79" s="185"/>
      <c r="BF79" s="185"/>
      <c r="BG79" s="185"/>
      <c r="BH79" s="185"/>
      <c r="BI79" s="185"/>
      <c r="BJ79" s="259"/>
      <c r="BK79" s="185"/>
      <c r="BL79" s="185"/>
      <c r="BM79" s="185"/>
      <c r="BN79" s="185"/>
      <c r="BO79" s="185"/>
      <c r="BP79" s="185"/>
      <c r="BQ79" s="185"/>
      <c r="BR79" s="185"/>
      <c r="BS79" s="185"/>
      <c r="BT79" s="185"/>
      <c r="BU79" s="185"/>
      <c r="BV79" s="185"/>
      <c r="BW79" s="185"/>
      <c r="BX79" s="185"/>
      <c r="BY79" s="259"/>
      <c r="BZ79" s="185"/>
      <c r="CA79" s="185"/>
      <c r="CB79" s="185"/>
      <c r="CC79" s="185"/>
      <c r="CD79" s="185"/>
      <c r="CE79" s="185"/>
      <c r="CF79" s="185"/>
      <c r="CG79" s="185"/>
      <c r="CH79" s="185"/>
      <c r="CI79" s="185"/>
      <c r="CJ79" s="185"/>
      <c r="CK79" s="185"/>
      <c r="CL79" s="185"/>
      <c r="CM79" s="185"/>
      <c r="CN79" s="259"/>
      <c r="CO79" s="254"/>
      <c r="CP79" s="266"/>
      <c r="CR79" s="168"/>
      <c r="CS79"/>
      <c r="CT79"/>
      <c r="CU79"/>
      <c r="CV79"/>
      <c r="CW79"/>
      <c r="CX79"/>
    </row>
    <row r="80" spans="1:102" s="288" customFormat="1" ht="30" customHeight="1">
      <c r="A80" s="318"/>
      <c r="B80" s="297"/>
      <c r="C80" s="282"/>
      <c r="D80" s="283"/>
      <c r="E80" s="337"/>
      <c r="F80" s="338"/>
      <c r="G80" s="282"/>
      <c r="H80" s="282"/>
      <c r="I80" s="337"/>
      <c r="J80" s="338"/>
      <c r="K80" s="282"/>
      <c r="L80" s="283"/>
      <c r="M80" s="352"/>
      <c r="N80" s="353"/>
      <c r="O80" s="352"/>
      <c r="P80" s="354"/>
      <c r="Q80" s="443">
        <f>SUM(C81:P81)</f>
        <v>0</v>
      </c>
      <c r="R80" s="282"/>
      <c r="S80" s="283"/>
      <c r="T80" s="337"/>
      <c r="U80" s="338"/>
      <c r="V80" s="282"/>
      <c r="W80" s="282"/>
      <c r="X80" s="337"/>
      <c r="Y80" s="338"/>
      <c r="Z80" s="282"/>
      <c r="AA80" s="283"/>
      <c r="AB80" s="352"/>
      <c r="AC80" s="353"/>
      <c r="AD80" s="352"/>
      <c r="AE80" s="354"/>
      <c r="AF80" s="443">
        <f>SUM(R81:AE81)</f>
        <v>0</v>
      </c>
      <c r="AG80" s="282"/>
      <c r="AH80" s="283"/>
      <c r="AI80" s="337"/>
      <c r="AJ80" s="338"/>
      <c r="AK80" s="282"/>
      <c r="AL80" s="282"/>
      <c r="AM80" s="337"/>
      <c r="AN80" s="338"/>
      <c r="AO80" s="282"/>
      <c r="AP80" s="283"/>
      <c r="AQ80" s="352"/>
      <c r="AR80" s="353"/>
      <c r="AS80" s="352"/>
      <c r="AT80" s="354"/>
      <c r="AU80" s="443">
        <f>SUM(AG81:AT81)</f>
        <v>0</v>
      </c>
      <c r="AV80" s="282"/>
      <c r="AW80" s="283"/>
      <c r="AX80" s="337"/>
      <c r="AY80" s="338"/>
      <c r="AZ80" s="282"/>
      <c r="BA80" s="282"/>
      <c r="BB80" s="337"/>
      <c r="BC80" s="338"/>
      <c r="BD80" s="282"/>
      <c r="BE80" s="283"/>
      <c r="BF80" s="352"/>
      <c r="BG80" s="353"/>
      <c r="BH80" s="352"/>
      <c r="BI80" s="354"/>
      <c r="BJ80" s="438">
        <f>SUM(AV81:BI81)</f>
        <v>0</v>
      </c>
      <c r="BK80" s="282"/>
      <c r="BL80" s="283"/>
      <c r="BM80" s="337"/>
      <c r="BN80" s="338"/>
      <c r="BO80" s="282"/>
      <c r="BP80" s="282"/>
      <c r="BQ80" s="337"/>
      <c r="BR80" s="338"/>
      <c r="BS80" s="282"/>
      <c r="BT80" s="283"/>
      <c r="BU80" s="352"/>
      <c r="BV80" s="353"/>
      <c r="BW80" s="352"/>
      <c r="BX80" s="354"/>
      <c r="BY80" s="438">
        <f>SUM(BK81:BX81)</f>
        <v>0</v>
      </c>
      <c r="BZ80" s="282"/>
      <c r="CA80" s="283"/>
      <c r="CB80" s="337"/>
      <c r="CC80" s="338"/>
      <c r="CD80" s="282"/>
      <c r="CE80" s="282"/>
      <c r="CF80" s="337"/>
      <c r="CG80" s="338"/>
      <c r="CH80" s="282"/>
      <c r="CI80" s="283"/>
      <c r="CJ80" s="352"/>
      <c r="CK80" s="353"/>
      <c r="CL80" s="352"/>
      <c r="CM80" s="354"/>
      <c r="CN80" s="438">
        <f>SUM(BZ81:CM81)</f>
        <v>0</v>
      </c>
      <c r="CO80" s="432">
        <f>SUM(Q80,AF81,AU81,BY81,CN81,BJ81)</f>
        <v>0</v>
      </c>
      <c r="CP80" s="433"/>
      <c r="CQ80" s="284"/>
      <c r="CR80" s="453">
        <f>$CO$2-CO80</f>
        <v>6.9666666666666659</v>
      </c>
      <c r="CS80" s="285"/>
      <c r="CT80" s="285"/>
      <c r="CU80" s="285"/>
      <c r="CV80" s="285"/>
      <c r="CW80" s="285"/>
      <c r="CX80" s="285"/>
    </row>
    <row r="81" spans="1:102" s="30" customFormat="1" ht="20" customHeight="1">
      <c r="A81" s="240"/>
      <c r="B81" s="298">
        <v>1</v>
      </c>
      <c r="C81" s="510" t="str">
        <f>IF(AND(C80="",D80=""),"",IFERROR(MATCH("*"&amp;C80&amp;"*",Paramètres!$A$2,0)*INDEX(Paramètres!$B$2:$E$2,MATCH(#REF!,Paramètres!$B$1:$E$1,0))*$B81,IFERROR(VLOOKUP(C80,_T1,2,0)*IF(VLOOKUP(C80,_T1,3,0),$B81,1),IF(AND(C80="23:59"*1,D80="07:59"*1),"08:00"*$B81,IF(AND(C80="20:00"*1,D80="05:00"*1),"09:00"*$B81,IF(AND(C80="21:00"*1,D80="07:00"*1),"10:00"*$B81,IF(AND(C80="21:00"*1,D80="08:00"*1),"11:00"*$B81,IF((D80*24)-(C80*24)&gt;6,((((D80*24)-(C80*24))-0.25)/24),(D80-C80)))))))))</f>
        <v/>
      </c>
      <c r="D81" s="511"/>
      <c r="E81" s="510" t="str">
        <f>IF(AND(E80="",F80=""),"",IFERROR(MATCH("*"&amp;E80&amp;"*",Paramètres!$A$2,0)*INDEX(Paramètres!$B$2:$E$2,MATCH(#REF!,Paramètres!$B$1:$E$1,0))*$B81,IFERROR(VLOOKUP(E80,_T1,2,0)*IF(VLOOKUP(E80,_T1,3,0),$B81,1),IF(AND(E80="23:59"*1,F80="07:59"*1),"08:00"*$B81,IF(AND(E80="20:00"*1,F80="05:00"*1),"09:00"*$B81,IF(AND(E80="21:00"*1,F80="07:00"*1),"10:00"*$B81,IF(AND(E80="21:00"*1,F80="08:00"*1),"11:00"*$B81,IF((F80*24)-(E80*24)&gt;6,((((F80*24)-(E80*24))-0.25)/24),(F80-E80)))))))))</f>
        <v/>
      </c>
      <c r="F81" s="511"/>
      <c r="G81" s="510" t="str">
        <f>IF(AND(G80="",H80=""),"",IFERROR(MATCH("*"&amp;G80&amp;"*",Paramètres!$A$2,0)*INDEX(Paramètres!$B$2:$E$2,MATCH(#REF!,Paramètres!$B$1:$E$1,0))*$B81,IFERROR(VLOOKUP(G80,_T1,2,0)*IF(VLOOKUP(G80,_T1,3,0),$B81,1),IF(AND(G80="23:59"*1,H80="07:59"*1),"08:00"*$B81,IF(AND(G80="20:00"*1,H80="05:00"*1),"09:00"*$B81,IF(AND(G80="21:00"*1,H80="07:00"*1),"10:00"*$B81,IF(AND(G80="21:00"*1,H80="08:00"*1),"11:00"*$B81,IF((H80*24)-(G80*24)&gt;6,((((H80*24)-(G80*24))-0.25)/24),(H80-G80)))))))))</f>
        <v/>
      </c>
      <c r="H81" s="511"/>
      <c r="I81" s="510" t="str">
        <f>IF(AND(I80="",J80=""),"",IFERROR(MATCH("*"&amp;I80&amp;"*",Paramètres!$A$2,0)*INDEX(Paramètres!$B$2:$E$2,MATCH(#REF!,Paramètres!$B$1:$E$1,0))*$B81,IFERROR(VLOOKUP(I80,_T1,2,0)*IF(VLOOKUP(I80,_T1,3,0),$B81,1),IF(AND(I80="23:59"*1,J80="07:59"*1),"08:00"*$B81,IF(AND(I80="20:00"*1,J80="05:00"*1),"09:00"*$B81,IF(AND(I80="21:00"*1,J80="07:00"*1),"10:00"*$B81,IF(AND(I80="21:00"*1,J80="08:00"*1),"11:00"*$B81,IF((J80*24)-(I80*24)&gt;6,((((J80*24)-(I80*24))-0.25)/24),(J80-I80)))))))))</f>
        <v/>
      </c>
      <c r="J81" s="511"/>
      <c r="K81" s="510" t="str">
        <f>IF(AND(K80="",L80=""),"",IFERROR(MATCH("*"&amp;K80&amp;"*",Paramètres!$A$2,0)*INDEX(Paramètres!$B$2:$E$2,MATCH(#REF!,Paramètres!$B$1:$E$1,0))*$B81,IFERROR(VLOOKUP(K80,_T1,2,0)*IF(VLOOKUP(K80,_T1,3,0),$B81,1),IF(AND(K80="23:59"*1,L80="07:59"*1),"08:00"*$B81,IF(AND(K80="20:00"*1,L80="05:00"*1),"09:00"*$B81,IF(AND(K80="21:00"*1,L80="07:00"*1),"10:00"*$B81,IF(AND(K80="21:00"*1,L80="08:00"*1),"11:00"*$B81,IF((L80*24)-(K80*24)&gt;6,((((L80*24)-(K80*24))-0.25)/24),(L80-K80)))))))))</f>
        <v/>
      </c>
      <c r="L81" s="511"/>
      <c r="M81" s="510" t="str">
        <f>IF(AND(M80="",N80=""),"",IFERROR(MATCH("*"&amp;M80&amp;"*",Paramètres!$A$2,0)*INDEX(Paramètres!$B$2:$E$2,MATCH(#REF!,Paramètres!$B$1:$E$1,0))*$B81,IFERROR(VLOOKUP(M80,_T1,2,0)*IF(VLOOKUP(M80,_T1,3,0),$B81,1),IF(AND(M80="23:59"*1,N80="07:59"*1),"08:00"*$B81,IF(AND(M80="20:00"*1,N80="05:00"*1),"09:00"*$B81,IF(AND(M80="21:00"*1,N80="07:00"*1),"10:00"*$B81,IF(AND(M80="21:00"*1,N80="08:00"*1),"11:00"*$B81,IF((N80*24)-(M80*24)&gt;6,((((N80*24)-(M80*24))-0.25)/24),(N80-M80)))))))))</f>
        <v/>
      </c>
      <c r="N81" s="511"/>
      <c r="O81" s="510" t="str">
        <f>IF(AND(O80="",P80=""),"",IFERROR(MATCH("*"&amp;O80&amp;"*",Paramètres!$A$2,0)*INDEX(Paramètres!$B$2:$E$2,MATCH(#REF!,Paramètres!$B$1:$E$1,0))*$B81,IFERROR(VLOOKUP(O80,_T1,2,0)*IF(VLOOKUP(O80,_T1,3,0),$B81,1),IF(AND(O80="23:59"*1,P80="07:59"*1),"08:00"*$B81,IF(AND(O80="20:00"*1,P80="05:00"*1),"09:00"*$B81,IF(AND(O80="21:00"*1,P80="07:00"*1),"10:00"*$B81,IF(AND(O80="21:00"*1,P80="08:00"*1),"11:00"*$B81,IF((P80*24)-(O80*24)&gt;6,((((P80*24)-(O80*24))-0.25)/24),(P80-O80)))))))))</f>
        <v/>
      </c>
      <c r="P81" s="511"/>
      <c r="Q81" s="444"/>
      <c r="R81" s="510" t="str">
        <f>IF(AND(R80="",S80=""),"",IFERROR(MATCH("*"&amp;R80&amp;"*",Paramètres!$A$2,0)*INDEX(Paramètres!$B$2:$E$2,MATCH(#REF!,Paramètres!$B$1:$E$1,0))*$B81,IFERROR(VLOOKUP(R80,_T1,2,0)*IF(VLOOKUP(R80,_T1,3,0),$B81,1),IF(AND(R80="23:59"*1,S80="07:59"*1),"08:00"*$B81,IF(AND(R80="20:00"*1,S80="05:00"*1),"09:00"*$B81,IF(AND(R80="21:00"*1,S80="07:00"*1),"10:00"*$B81,IF(AND(R80="21:00"*1,S80="08:00"*1),"11:00"*$B81,IF((S80*24)-(R80*24)&gt;6,((((S80*24)-(R80*24))-0.25)/24),(S80-R80)))))))))</f>
        <v/>
      </c>
      <c r="S81" s="511"/>
      <c r="T81" s="510" t="str">
        <f>IF(AND(T80="",U80=""),"",IFERROR(MATCH("*"&amp;T80&amp;"*",Paramètres!$A$2,0)*INDEX(Paramètres!$B$2:$E$2,MATCH(#REF!,Paramètres!$B$1:$E$1,0))*$B81,IFERROR(VLOOKUP(T80,_T1,2,0)*IF(VLOOKUP(T80,_T1,3,0),$B81,1),IF(AND(T80="23:59"*1,U80="07:59"*1),"08:00"*$B81,IF(AND(T80="20:00"*1,U80="05:00"*1),"09:00"*$B81,IF(AND(T80="21:00"*1,U80="07:00"*1),"10:00"*$B81,IF(AND(T80="21:00"*1,U80="08:00"*1),"11:00"*$B81,IF((U80*24)-(T80*24)&gt;6,((((U80*24)-(T80*24))-0.25)/24),(U80-T80)))))))))</f>
        <v/>
      </c>
      <c r="U81" s="511"/>
      <c r="V81" s="510" t="str">
        <f>IF(AND(V80="",W80=""),"",IFERROR(MATCH("*"&amp;V80&amp;"*",Paramètres!$A$2,0)*INDEX(Paramètres!$B$2:$E$2,MATCH(#REF!,Paramètres!$B$1:$E$1,0))*$B81,IFERROR(VLOOKUP(V80,_T1,2,0)*IF(VLOOKUP(V80,_T1,3,0),$B81,1),IF(AND(V80="23:59"*1,W80="07:59"*1),"08:00"*$B81,IF(AND(V80="20:00"*1,W80="05:00"*1),"09:00"*$B81,IF(AND(V80="21:00"*1,W80="07:00"*1),"10:00"*$B81,IF(AND(V80="21:00"*1,W80="08:00"*1),"11:00"*$B81,IF((W80*24)-(V80*24)&gt;6,((((W80*24)-(V80*24))-0.25)/24),(W80-V80)))))))))</f>
        <v/>
      </c>
      <c r="W81" s="511"/>
      <c r="X81" s="510" t="str">
        <f>IF(AND(X80="",Y80=""),"",IFERROR(MATCH("*"&amp;X80&amp;"*",Paramètres!$A$2,0)*INDEX(Paramètres!$B$2:$E$2,MATCH(#REF!,Paramètres!$B$1:$E$1,0))*$B81,IFERROR(VLOOKUP(X80,_T1,2,0)*IF(VLOOKUP(X80,_T1,3,0),$B81,1),IF(AND(X80="23:59"*1,Y80="07:59"*1),"08:00"*$B81,IF(AND(X80="20:00"*1,Y80="05:00"*1),"09:00"*$B81,IF(AND(X80="21:00"*1,Y80="07:00"*1),"10:00"*$B81,IF(AND(X80="21:00"*1,Y80="08:00"*1),"11:00"*$B81,IF((Y80*24)-(X80*24)&gt;6,((((Y80*24)-(X80*24))-0.25)/24),(Y80-X80)))))))))</f>
        <v/>
      </c>
      <c r="Y81" s="511"/>
      <c r="Z81" s="510" t="str">
        <f>IF(AND(Z80="",AA80=""),"",IFERROR(MATCH("*"&amp;Z80&amp;"*",Paramètres!$A$2,0)*INDEX(Paramètres!$B$2:$E$2,MATCH(#REF!,Paramètres!$B$1:$E$1,0))*$B81,IFERROR(VLOOKUP(Z80,_T1,2,0)*IF(VLOOKUP(Z80,_T1,3,0),$B81,1),IF(AND(Z80="23:59"*1,AA80="07:59"*1),"08:00"*$B81,IF(AND(Z80="20:00"*1,AA80="05:00"*1),"09:00"*$B81,IF(AND(Z80="21:00"*1,AA80="07:00"*1),"10:00"*$B81,IF(AND(Z80="21:00"*1,AA80="08:00"*1),"11:00"*$B81,IF((AA80*24)-(Z80*24)&gt;6,((((AA80*24)-(Z80*24))-0.25)/24),(AA80-Z80)))))))))</f>
        <v/>
      </c>
      <c r="AA81" s="511"/>
      <c r="AB81" s="510" t="str">
        <f>IF(AND(AB80="",AC80=""),"",IFERROR(MATCH("*"&amp;AB80&amp;"*",Paramètres!$A$2,0)*INDEX(Paramètres!$B$2:$E$2,MATCH(#REF!,Paramètres!$B$1:$E$1,0))*$B81,IFERROR(VLOOKUP(AB80,_T1,2,0)*IF(VLOOKUP(AB80,_T1,3,0),$B81,1),IF(AND(AB80="23:59"*1,AC80="07:59"*1),"08:00"*$B81,IF(AND(AB80="20:00"*1,AC80="05:00"*1),"09:00"*$B81,IF(AND(AB80="21:00"*1,AC80="07:00"*1),"10:00"*$B81,IF(AND(AB80="21:00"*1,AC80="08:00"*1),"11:00"*$B81,IF((AC80*24)-(AB80*24)&gt;6,((((AC80*24)-(AB80*24))-0.25)/24),(AC80-AB80)))))))))</f>
        <v/>
      </c>
      <c r="AC81" s="511"/>
      <c r="AD81" s="510" t="str">
        <f>IF(AND(AD80="",AE80=""),"",IFERROR(MATCH("*"&amp;AD80&amp;"*",Paramètres!$A$2,0)*INDEX(Paramètres!$B$2:$E$2,MATCH(#REF!,Paramètres!$B$1:$E$1,0))*$B81,IFERROR(VLOOKUP(AD80,_T1,2,0)*IF(VLOOKUP(AD80,_T1,3,0),$B81,1),IF(AND(AD80="23:59"*1,AE80="07:59"*1),"08:00"*$B81,IF(AND(AD80="20:00"*1,AE80="05:00"*1),"09:00"*$B81,IF(AND(AD80="21:00"*1,AE80="07:00"*1),"10:00"*$B81,IF(AND(AD80="21:00"*1,AE80="08:00"*1),"11:00"*$B81,IF((AE80*24)-(AD80*24)&gt;6,((((AE80*24)-(AD80*24))-0.25)/24),(AE80-AD80)))))))))</f>
        <v/>
      </c>
      <c r="AE81" s="511"/>
      <c r="AF81" s="444"/>
      <c r="AG81" s="510" t="str">
        <f>IF(AND(AG80="",AH80=""),"",IFERROR(MATCH("*"&amp;AG80&amp;"*",Paramètres!$A$2,0)*INDEX(Paramètres!$B$2:$E$2,MATCH(#REF!,Paramètres!$B$1:$E$1,0))*$B81,IFERROR(VLOOKUP(AG80,_T1,2,0)*IF(VLOOKUP(AG80,_T1,3,0),$B81,1),IF(AND(AG80="23:59"*1,AH80="07:59"*1),"08:00"*$B81,IF(AND(AG80="20:00"*1,AH80="05:00"*1),"09:00"*$B81,IF(AND(AG80="21:00"*1,AH80="07:00"*1),"10:00"*$B81,IF(AND(AG80="21:00"*1,AH80="08:00"*1),"11:00"*$B81,IF((AH80*24)-(AG80*24)&gt;6,((((AH80*24)-(AG80*24))-0.25)/24),(AH80-AG80)))))))))</f>
        <v/>
      </c>
      <c r="AH81" s="511"/>
      <c r="AI81" s="510" t="str">
        <f>IF(AND(AI80="",AJ80=""),"",IFERROR(MATCH("*"&amp;AI80&amp;"*",Paramètres!$A$2,0)*INDEX(Paramètres!$B$2:$E$2,MATCH(#REF!,Paramètres!$B$1:$E$1,0))*$B81,IFERROR(VLOOKUP(AI80,_T1,2,0)*IF(VLOOKUP(AI80,_T1,3,0),$B81,1),IF(AND(AI80="23:59"*1,AJ80="07:59"*1),"08:00"*$B81,IF(AND(AI80="20:00"*1,AJ80="05:00"*1),"09:00"*$B81,IF(AND(AI80="21:00"*1,AJ80="07:00"*1),"10:00"*$B81,IF(AND(AI80="21:00"*1,AJ80="08:00"*1),"11:00"*$B81,IF((AJ80*24)-(AI80*24)&gt;6,((((AJ80*24)-(AI80*24))-0.25)/24),(AJ80-AI80)))))))))</f>
        <v/>
      </c>
      <c r="AJ81" s="511"/>
      <c r="AK81" s="510" t="str">
        <f>IF(AND(AK80="",AL80=""),"",IFERROR(MATCH("*"&amp;AK80&amp;"*",Paramètres!$A$2,0)*INDEX(Paramètres!$B$2:$E$2,MATCH(#REF!,Paramètres!$B$1:$E$1,0))*$B81,IFERROR(VLOOKUP(AK80,_T1,2,0)*IF(VLOOKUP(AK80,_T1,3,0),$B81,1),IF(AND(AK80="23:59"*1,AL80="07:59"*1),"08:00"*$B81,IF(AND(AK80="20:00"*1,AL80="05:00"*1),"09:00"*$B81,IF(AND(AK80="21:00"*1,AL80="07:00"*1),"10:00"*$B81,IF(AND(AK80="21:00"*1,AL80="08:00"*1),"11:00"*$B81,IF((AL80*24)-(AK80*24)&gt;6,((((AL80*24)-(AK80*24))-0.25)/24),(AL80-AK80)))))))))</f>
        <v/>
      </c>
      <c r="AL81" s="511"/>
      <c r="AM81" s="510" t="str">
        <f>IF(AND(AM80="",AN80=""),"",IFERROR(MATCH("*"&amp;AM80&amp;"*",Paramètres!$A$2,0)*INDEX(Paramètres!$B$2:$E$2,MATCH(#REF!,Paramètres!$B$1:$E$1,0))*$B81,IFERROR(VLOOKUP(AM80,_T1,2,0)*IF(VLOOKUP(AM80,_T1,3,0),$B81,1),IF(AND(AM80="23:59"*1,AN80="07:59"*1),"08:00"*$B81,IF(AND(AM80="20:00"*1,AN80="05:00"*1),"09:00"*$B81,IF(AND(AM80="21:00"*1,AN80="07:00"*1),"10:00"*$B81,IF(AND(AM80="21:00"*1,AN80="08:00"*1),"11:00"*$B81,IF((AN80*24)-(AM80*24)&gt;6,((((AN80*24)-(AM80*24))-0.25)/24),(AN80-AM80)))))))))</f>
        <v/>
      </c>
      <c r="AN81" s="511"/>
      <c r="AO81" s="510" t="str">
        <f>IF(AND(AO80="",AP80=""),"",IFERROR(MATCH("*"&amp;AO80&amp;"*",Paramètres!$A$2,0)*INDEX(Paramètres!$B$2:$E$2,MATCH(#REF!,Paramètres!$B$1:$E$1,0))*$B81,IFERROR(VLOOKUP(AO80,_T1,2,0)*IF(VLOOKUP(AO80,_T1,3,0),$B81,1),IF(AND(AO80="23:59"*1,AP80="07:59"*1),"08:00"*$B81,IF(AND(AO80="20:00"*1,AP80="05:00"*1),"09:00"*$B81,IF(AND(AO80="21:00"*1,AP80="07:00"*1),"10:00"*$B81,IF(AND(AO80="21:00"*1,AP80="08:00"*1),"11:00"*$B81,IF((AP80*24)-(AO80*24)&gt;6,((((AP80*24)-(AO80*24))-0.25)/24),(AP80-AO80)))))))))</f>
        <v/>
      </c>
      <c r="AP81" s="511"/>
      <c r="AQ81" s="510" t="str">
        <f>IF(AND(AQ80="",AR80=""),"",IFERROR(MATCH("*"&amp;AQ80&amp;"*",Paramètres!$A$2,0)*INDEX(Paramètres!$B$2:$E$2,MATCH(#REF!,Paramètres!$B$1:$E$1,0))*$B81,IFERROR(VLOOKUP(AQ80,_T1,2,0)*IF(VLOOKUP(AQ80,_T1,3,0),$B81,1),IF(AND(AQ80="23:59"*1,AR80="07:59"*1),"08:00"*$B81,IF(AND(AQ80="20:00"*1,AR80="05:00"*1),"09:00"*$B81,IF(AND(AQ80="21:00"*1,AR80="07:00"*1),"10:00"*$B81,IF(AND(AQ80="21:00"*1,AR80="08:00"*1),"11:00"*$B81,IF((AR80*24)-(AQ80*24)&gt;6,((((AR80*24)-(AQ80*24))-0.25)/24),(AR80-AQ80)))))))))</f>
        <v/>
      </c>
      <c r="AR81" s="511"/>
      <c r="AS81" s="510" t="str">
        <f>IF(AND(AS80="",AT80=""),"",IFERROR(MATCH("*"&amp;AS80&amp;"*",Paramètres!$A$2,0)*INDEX(Paramètres!$B$2:$E$2,MATCH(#REF!,Paramètres!$B$1:$E$1,0))*$B81,IFERROR(VLOOKUP(AS80,_T1,2,0)*IF(VLOOKUP(AS80,_T1,3,0),$B81,1),IF(AND(AS80="23:59"*1,AT80="07:59"*1),"08:00"*$B81,IF(AND(AS80="20:00"*1,AT80="05:00"*1),"09:00"*$B81,IF(AND(AS80="21:00"*1,AT80="07:00"*1),"10:00"*$B81,IF(AND(AS80="21:00"*1,AT80="08:00"*1),"11:00"*$B81,IF((AT80*24)-(AS80*24)&gt;6,((((AT80*24)-(AS80*24))-0.25)/24),(AT80-AS80)))))))))</f>
        <v/>
      </c>
      <c r="AT81" s="511"/>
      <c r="AU81" s="444"/>
      <c r="AV81" s="510" t="str">
        <f>IF(AND(AV80="",AW80=""),"",IFERROR(MATCH("*"&amp;AV80&amp;"*",Paramètres!$A$2,0)*INDEX(Paramètres!$B$2:$E$2,MATCH(#REF!,Paramètres!$B$1:$E$1,0))*$B81,IFERROR(VLOOKUP(AV80,_T1,2,0)*IF(VLOOKUP(AV80,_T1,3,0),$B81,1),IF(AND(AV80="23:59"*1,AW80="07:59"*1),"08:00"*$B81,IF(AND(AV80="20:00"*1,AW80="05:00"*1),"09:00"*$B81,IF(AND(AV80="21:00"*1,AW80="07:00"*1),"10:00"*$B81,IF(AND(AV80="21:00"*1,AW80="08:00"*1),"11:00"*$B81,IF((AW80*24)-(AV80*24)&gt;6,((((AW80*24)-(AV80*24))-0.25)/24),(AW80-AV80)))))))))</f>
        <v/>
      </c>
      <c r="AW81" s="511"/>
      <c r="AX81" s="510" t="str">
        <f>IF(AND(AX80="",AY80=""),"",IFERROR(MATCH("*"&amp;AX80&amp;"*",Paramètres!$A$2,0)*INDEX(Paramètres!$B$2:$E$2,MATCH(#REF!,Paramètres!$B$1:$E$1,0))*$B81,IFERROR(VLOOKUP(AX80,_T1,2,0)*IF(VLOOKUP(AX80,_T1,3,0),$B81,1),IF(AND(AX80="23:59"*1,AY80="07:59"*1),"08:00"*$B81,IF(AND(AX80="20:00"*1,AY80="05:00"*1),"09:00"*$B81,IF(AND(AX80="21:00"*1,AY80="07:00"*1),"10:00"*$B81,IF(AND(AX80="21:00"*1,AY80="08:00"*1),"11:00"*$B81,IF((AY80*24)-(AX80*24)&gt;6,((((AY80*24)-(AX80*24))-0.25)/24),(AY80-AX80)))))))))</f>
        <v/>
      </c>
      <c r="AY81" s="511"/>
      <c r="AZ81" s="510" t="str">
        <f>IF(AND(AZ80="",BA80=""),"",IFERROR(MATCH("*"&amp;AZ80&amp;"*",Paramètres!$A$2,0)*INDEX(Paramètres!$B$2:$E$2,MATCH(#REF!,Paramètres!$B$1:$E$1,0))*$B81,IFERROR(VLOOKUP(AZ80,_T1,2,0)*IF(VLOOKUP(AZ80,_T1,3,0),$B81,1),IF(AND(AZ80="23:59"*1,BA80="07:59"*1),"08:00"*$B81,IF(AND(AZ80="20:00"*1,BA80="05:00"*1),"09:00"*$B81,IF(AND(AZ80="21:00"*1,BA80="07:00"*1),"10:00"*$B81,IF(AND(AZ80="21:00"*1,BA80="08:00"*1),"11:00"*$B81,IF((BA80*24)-(AZ80*24)&gt;6,((((BA80*24)-(AZ80*24))-0.25)/24),(BA80-AZ80)))))))))</f>
        <v/>
      </c>
      <c r="BA81" s="511"/>
      <c r="BB81" s="510" t="str">
        <f>IF(AND(BB80="",BC80=""),"",IFERROR(MATCH("*"&amp;BB80&amp;"*",Paramètres!$A$2,0)*INDEX(Paramètres!$B$2:$E$2,MATCH(#REF!,Paramètres!$B$1:$E$1,0))*$B81,IFERROR(VLOOKUP(BB80,_T1,2,0)*IF(VLOOKUP(BB80,_T1,3,0),$B81,1),IF(AND(BB80="23:59"*1,BC80="07:59"*1),"08:00"*$B81,IF(AND(BB80="20:00"*1,BC80="05:00"*1),"09:00"*$B81,IF(AND(BB80="21:00"*1,BC80="07:00"*1),"10:00"*$B81,IF(AND(BB80="21:00"*1,BC80="08:00"*1),"11:00"*$B81,IF((BC80*24)-(BB80*24)&gt;6,((((BC80*24)-(BB80*24))-0.25)/24),(BC80-BB80)))))))))</f>
        <v/>
      </c>
      <c r="BC81" s="511"/>
      <c r="BD81" s="510" t="str">
        <f>IF(AND(BD80="",BE80=""),"",IFERROR(MATCH("*"&amp;BD80&amp;"*",Paramètres!$A$2,0)*INDEX(Paramètres!$B$2:$E$2,MATCH(#REF!,Paramètres!$B$1:$E$1,0))*$B81,IFERROR(VLOOKUP(BD80,_T1,2,0)*IF(VLOOKUP(BD80,_T1,3,0),$B81,1),IF(AND(BD80="23:59"*1,BE80="07:59"*1),"08:00"*$B81,IF(AND(BD80="20:00"*1,BE80="05:00"*1),"09:00"*$B81,IF(AND(BD80="21:00"*1,BE80="07:00"*1),"10:00"*$B81,IF(AND(BD80="21:00"*1,BE80="08:00"*1),"11:00"*$B81,IF((BE80*24)-(BD80*24)&gt;6,((((BE80*24)-(BD80*24))-0.25)/24),(BE80-BD80)))))))))</f>
        <v/>
      </c>
      <c r="BE81" s="511"/>
      <c r="BF81" s="510" t="str">
        <f>IF(AND(BF80="",BG80=""),"",IFERROR(MATCH("*"&amp;BF80&amp;"*",Paramètres!$A$2,0)*INDEX(Paramètres!$B$2:$E$2,MATCH(#REF!,Paramètres!$B$1:$E$1,0))*$B81,IFERROR(VLOOKUP(BF80,_T1,2,0)*IF(VLOOKUP(BF80,_T1,3,0),$B81,1),IF(AND(BF80="23:59"*1,BG80="07:59"*1),"08:00"*$B81,IF(AND(BF80="20:00"*1,BG80="05:00"*1),"09:00"*$B81,IF(AND(BF80="21:00"*1,BG80="07:00"*1),"10:00"*$B81,IF(AND(BF80="21:00"*1,BG80="08:00"*1),"11:00"*$B81,IF((BG80*24)-(BF80*24)&gt;6,((((BG80*24)-(BF80*24))-0.25)/24),(BG80-BF80)))))))))</f>
        <v/>
      </c>
      <c r="BG81" s="511"/>
      <c r="BH81" s="510" t="str">
        <f>IF(AND(BH80="",BI80=""),"",IFERROR(MATCH("*"&amp;BH80&amp;"*",Paramètres!$A$2,0)*INDEX(Paramètres!$B$2:$E$2,MATCH(#REF!,Paramètres!$B$1:$E$1,0))*$B81,IFERROR(VLOOKUP(BH80,_T1,2,0)*IF(VLOOKUP(BH80,_T1,3,0),$B81,1),IF(AND(BH80="23:59"*1,BI80="07:59"*1),"08:00"*$B81,IF(AND(BH80="20:00"*1,BI80="05:00"*1),"09:00"*$B81,IF(AND(BH80="21:00"*1,BI80="07:00"*1),"10:00"*$B81,IF(AND(BH80="21:00"*1,BI80="08:00"*1),"11:00"*$B81,IF((BI80*24)-(BH80*24)&gt;6,((((BI80*24)-(BH80*24))-0.25)/24),(BI80-BH80)))))))))</f>
        <v/>
      </c>
      <c r="BI81" s="511"/>
      <c r="BJ81" s="440"/>
      <c r="BK81" s="510" t="str">
        <f>IF(AND(BK80="",BL80=""),"",IFERROR(MATCH("*"&amp;BK80&amp;"*",Paramètres!$A$2,0)*INDEX(Paramètres!$B$2:$E$2,MATCH(#REF!,Paramètres!$B$1:$E$1,0))*$B81,IFERROR(VLOOKUP(BK80,_T1,2,0)*IF(VLOOKUP(BK80,_T1,3,0),$B81,1),IF(AND(BK80="23:59"*1,BL80="07:59"*1),"08:00"*$B81,IF(AND(BK80="20:00"*1,BL80="05:00"*1),"09:00"*$B81,IF(AND(BK80="21:00"*1,BL80="07:00"*1),"10:00"*$B81,IF(AND(BK80="21:00"*1,BL80="08:00"*1),"11:00"*$B81,IF((BL80*24)-(BK80*24)&gt;6,((((BL80*24)-(BK80*24))-0.25)/24),(BL80-BK80)))))))))</f>
        <v/>
      </c>
      <c r="BL81" s="511"/>
      <c r="BM81" s="510" t="str">
        <f>IF(AND(BM80="",BN80=""),"",IFERROR(MATCH("*"&amp;BM80&amp;"*",Paramètres!$A$2,0)*INDEX(Paramètres!$B$2:$E$2,MATCH(#REF!,Paramètres!$B$1:$E$1,0))*$B81,IFERROR(VLOOKUP(BM80,_T1,2,0)*IF(VLOOKUP(BM80,_T1,3,0),$B81,1),IF(AND(BM80="23:59"*1,BN80="07:59"*1),"08:00"*$B81,IF(AND(BM80="20:00"*1,BN80="05:00"*1),"09:00"*$B81,IF(AND(BM80="21:00"*1,BN80="07:00"*1),"10:00"*$B81,IF(AND(BM80="21:00"*1,BN80="08:00"*1),"11:00"*$B81,IF((BN80*24)-(BM80*24)&gt;6,((((BN80*24)-(BM80*24))-0.25)/24),(BN80-BM80)))))))))</f>
        <v/>
      </c>
      <c r="BN81" s="511"/>
      <c r="BO81" s="510" t="str">
        <f>IF(AND(BO80="",BP80=""),"",IFERROR(MATCH("*"&amp;BO80&amp;"*",Paramètres!$A$2,0)*INDEX(Paramètres!$B$2:$E$2,MATCH(#REF!,Paramètres!$B$1:$E$1,0))*$B81,IFERROR(VLOOKUP(BO80,_T1,2,0)*IF(VLOOKUP(BO80,_T1,3,0),$B81,1),IF(AND(BO80="23:59"*1,BP80="07:59"*1),"08:00"*$B81,IF(AND(BO80="20:00"*1,BP80="05:00"*1),"09:00"*$B81,IF(AND(BO80="21:00"*1,BP80="07:00"*1),"10:00"*$B81,IF(AND(BO80="21:00"*1,BP80="08:00"*1),"11:00"*$B81,IF((BP80*24)-(BO80*24)&gt;6,((((BP80*24)-(BO80*24))-0.25)/24),(BP80-BO80)))))))))</f>
        <v/>
      </c>
      <c r="BP81" s="511"/>
      <c r="BQ81" s="510" t="str">
        <f>IF(AND(BQ80="",BR80=""),"",IFERROR(MATCH("*"&amp;BQ80&amp;"*",Paramètres!$A$2,0)*INDEX(Paramètres!$B$2:$E$2,MATCH(#REF!,Paramètres!$B$1:$E$1,0))*$B81,IFERROR(VLOOKUP(BQ80,_T1,2,0)*IF(VLOOKUP(BQ80,_T1,3,0),$B81,1),IF(AND(BQ80="23:59"*1,BR80="07:59"*1),"08:00"*$B81,IF(AND(BQ80="20:00"*1,BR80="05:00"*1),"09:00"*$B81,IF(AND(BQ80="21:00"*1,BR80="07:00"*1),"10:00"*$B81,IF(AND(BQ80="21:00"*1,BR80="08:00"*1),"11:00"*$B81,IF((BR80*24)-(BQ80*24)&gt;6,((((BR80*24)-(BQ80*24))-0.25)/24),(BR80-BQ80)))))))))</f>
        <v/>
      </c>
      <c r="BR81" s="511"/>
      <c r="BS81" s="510" t="str">
        <f>IF(AND(BS80="",BT80=""),"",IFERROR(MATCH("*"&amp;BS80&amp;"*",Paramètres!$A$2,0)*INDEX(Paramètres!$B$2:$E$2,MATCH(#REF!,Paramètres!$B$1:$E$1,0))*$B81,IFERROR(VLOOKUP(BS80,_T1,2,0)*IF(VLOOKUP(BS80,_T1,3,0),$B81,1),IF(AND(BS80="23:59"*1,BT80="07:59"*1),"08:00"*$B81,IF(AND(BS80="20:00"*1,BT80="05:00"*1),"09:00"*$B81,IF(AND(BS80="21:00"*1,BT80="07:00"*1),"10:00"*$B81,IF(AND(BS80="21:00"*1,BT80="08:00"*1),"11:00"*$B81,IF((BT80*24)-(BS80*24)&gt;6,((((BT80*24)-(BS80*24))-0.25)/24),(BT80-BS80)))))))))</f>
        <v/>
      </c>
      <c r="BT81" s="511"/>
      <c r="BU81" s="510" t="str">
        <f>IF(AND(BU80="",BV80=""),"",IFERROR(MATCH("*"&amp;BU80&amp;"*",Paramètres!$A$2,0)*INDEX(Paramètres!$B$2:$E$2,MATCH(#REF!,Paramètres!$B$1:$E$1,0))*$B81,IFERROR(VLOOKUP(BU80,_T1,2,0)*IF(VLOOKUP(BU80,_T1,3,0),$B81,1),IF(AND(BU80="23:59"*1,BV80="07:59"*1),"08:00"*$B81,IF(AND(BU80="20:00"*1,BV80="05:00"*1),"09:00"*$B81,IF(AND(BU80="21:00"*1,BV80="07:00"*1),"10:00"*$B81,IF(AND(BU80="21:00"*1,BV80="08:00"*1),"11:00"*$B81,IF((BV80*24)-(BU80*24)&gt;6,((((BV80*24)-(BU80*24))-0.25)/24),(BV80-BU80)))))))))</f>
        <v/>
      </c>
      <c r="BV81" s="511"/>
      <c r="BW81" s="510" t="str">
        <f>IF(AND(BW80="",BX80=""),"",IFERROR(MATCH("*"&amp;BW80&amp;"*",Paramètres!$A$2,0)*INDEX(Paramètres!$B$2:$E$2,MATCH(#REF!,Paramètres!$B$1:$E$1,0))*$B81,IFERROR(VLOOKUP(BW80,_T1,2,0)*IF(VLOOKUP(BW80,_T1,3,0),$B81,1),IF(AND(BW80="23:59"*1,BX80="07:59"*1),"08:00"*$B81,IF(AND(BW80="20:00"*1,BX80="05:00"*1),"09:00"*$B81,IF(AND(BW80="21:00"*1,BX80="07:00"*1),"10:00"*$B81,IF(AND(BW80="21:00"*1,BX80="08:00"*1),"11:00"*$B81,IF((BX80*24)-(BW80*24)&gt;6,((((BX80*24)-(BW80*24))-0.25)/24),(BX80-BW80)))))))))</f>
        <v/>
      </c>
      <c r="BX81" s="511"/>
      <c r="BY81" s="440"/>
      <c r="BZ81" s="510" t="str">
        <f>IF(AND(BZ80="",CA80=""),"",IFERROR(MATCH("*"&amp;BZ80&amp;"*",Paramètres!$A$2,0)*INDEX(Paramètres!$B$2:$E$2,MATCH(#REF!,Paramètres!$B$1:$E$1,0))*$B81,IFERROR(VLOOKUP(BZ80,_T1,2,0)*IF(VLOOKUP(BZ80,_T1,3,0),$B81,1),IF(AND(BZ80="23:59"*1,CA80="07:59"*1),"08:00"*$B81,IF(AND(BZ80="20:00"*1,CA80="05:00"*1),"09:00"*$B81,IF(AND(BZ80="21:00"*1,CA80="07:00"*1),"10:00"*$B81,IF(AND(BZ80="21:00"*1,CA80="08:00"*1),"11:00"*$B81,IF((CA80*24)-(BZ80*24)&gt;6,((((CA80*24)-(BZ80*24))-0.25)/24),(CA80-BZ80)))))))))</f>
        <v/>
      </c>
      <c r="CA81" s="511"/>
      <c r="CB81" s="510" t="str">
        <f>IF(AND(CB80="",CC80=""),"",IFERROR(MATCH("*"&amp;CB80&amp;"*",Paramètres!$A$2,0)*INDEX(Paramètres!$B$2:$E$2,MATCH(#REF!,Paramètres!$B$1:$E$1,0))*$B81,IFERROR(VLOOKUP(CB80,_T1,2,0)*IF(VLOOKUP(CB80,_T1,3,0),$B81,1),IF(AND(CB80="23:59"*1,CC80="07:59"*1),"08:00"*$B81,IF(AND(CB80="20:00"*1,CC80="05:00"*1),"09:00"*$B81,IF(AND(CB80="21:00"*1,CC80="07:00"*1),"10:00"*$B81,IF(AND(CB80="21:00"*1,CC80="08:00"*1),"11:00"*$B81,IF((CC80*24)-(CB80*24)&gt;6,((((CC80*24)-(CB80*24))-0.25)/24),(CC80-CB80)))))))))</f>
        <v/>
      </c>
      <c r="CC81" s="511"/>
      <c r="CD81" s="510" t="str">
        <f>IF(AND(CD80="",CE80=""),"",IFERROR(MATCH("*"&amp;CD80&amp;"*",Paramètres!$A$2,0)*INDEX(Paramètres!$B$2:$E$2,MATCH(#REF!,Paramètres!$B$1:$E$1,0))*$B81,IFERROR(VLOOKUP(CD80,_T1,2,0)*IF(VLOOKUP(CD80,_T1,3,0),$B81,1),IF(AND(CD80="23:59"*1,CE80="07:59"*1),"08:00"*$B81,IF(AND(CD80="20:00"*1,CE80="05:00"*1),"09:00"*$B81,IF(AND(CD80="21:00"*1,CE80="07:00"*1),"10:00"*$B81,IF(AND(CD80="21:00"*1,CE80="08:00"*1),"11:00"*$B81,IF((CE80*24)-(CD80*24)&gt;6,((((CE80*24)-(CD80*24))-0.25)/24),(CE80-CD80)))))))))</f>
        <v/>
      </c>
      <c r="CE81" s="511"/>
      <c r="CF81" s="510" t="str">
        <f>IF(AND(CF80="",CG80=""),"",IFERROR(MATCH("*"&amp;CF80&amp;"*",Paramètres!$A$2,0)*INDEX(Paramètres!$B$2:$E$2,MATCH(#REF!,Paramètres!$B$1:$E$1,0))*$B81,IFERROR(VLOOKUP(CF80,_T1,2,0)*IF(VLOOKUP(CF80,_T1,3,0),$B81,1),IF(AND(CF80="23:59"*1,CG80="07:59"*1),"08:00"*$B81,IF(AND(CF80="20:00"*1,CG80="05:00"*1),"09:00"*$B81,IF(AND(CF80="21:00"*1,CG80="07:00"*1),"10:00"*$B81,IF(AND(CF80="21:00"*1,CG80="08:00"*1),"11:00"*$B81,IF((CG80*24)-(CF80*24)&gt;6,((((CG80*24)-(CF80*24))-0.25)/24),(CG80-CF80)))))))))</f>
        <v/>
      </c>
      <c r="CG81" s="511"/>
      <c r="CH81" s="510" t="str">
        <f>IF(AND(CH80="",CI80=""),"",IFERROR(MATCH("*"&amp;CH80&amp;"*",Paramètres!$A$2,0)*INDEX(Paramètres!$B$2:$E$2,MATCH(#REF!,Paramètres!$B$1:$E$1,0))*$B81,IFERROR(VLOOKUP(CH80,_T1,2,0)*IF(VLOOKUP(CH80,_T1,3,0),$B81,1),IF(AND(CH80="23:59"*1,CI80="07:59"*1),"08:00"*$B81,IF(AND(CH80="20:00"*1,CI80="05:00"*1),"09:00"*$B81,IF(AND(CH80="21:00"*1,CI80="07:00"*1),"10:00"*$B81,IF(AND(CH80="21:00"*1,CI80="08:00"*1),"11:00"*$B81,IF((CI80*24)-(CH80*24)&gt;6,((((CI80*24)-(CH80*24))-0.25)/24),(CI80-CH80)))))))))</f>
        <v/>
      </c>
      <c r="CI81" s="511"/>
      <c r="CJ81" s="510" t="str">
        <f>IF(AND(CJ80="",CK80=""),"",IFERROR(MATCH("*"&amp;CJ80&amp;"*",Paramètres!$A$2,0)*INDEX(Paramètres!$B$2:$E$2,MATCH(#REF!,Paramètres!$B$1:$E$1,0))*$B81,IFERROR(VLOOKUP(CJ80,_T1,2,0)*IF(VLOOKUP(CJ80,_T1,3,0),$B81,1),IF(AND(CJ80="23:59"*1,CK80="07:59"*1),"08:00"*$B81,IF(AND(CJ80="20:00"*1,CK80="05:00"*1),"09:00"*$B81,IF(AND(CJ80="21:00"*1,CK80="07:00"*1),"10:00"*$B81,IF(AND(CJ80="21:00"*1,CK80="08:00"*1),"11:00"*$B81,IF((CK80*24)-(CJ80*24)&gt;6,((((CK80*24)-(CJ80*24))-0.25)/24),(CK80-CJ80)))))))))</f>
        <v/>
      </c>
      <c r="CK81" s="511"/>
      <c r="CL81" s="510" t="str">
        <f>IF(AND(CL80="",CM80=""),"",IFERROR(MATCH("*"&amp;CL80&amp;"*",Paramètres!$A$2,0)*INDEX(Paramètres!$B$2:$E$2,MATCH(#REF!,Paramètres!$B$1:$E$1,0))*$B81,IFERROR(VLOOKUP(CL80,_T1,2,0)*IF(VLOOKUP(CL80,_T1,3,0),$B81,1),IF(AND(CL80="23:59"*1,CM80="07:59"*1),"08:00"*$B81,IF(AND(CL80="20:00"*1,CM80="05:00"*1),"09:00"*$B81,IF(AND(CL80="21:00"*1,CM80="07:00"*1),"10:00"*$B81,IF(AND(CL80="21:00"*1,CM80="08:00"*1),"11:00"*$B81,IF((CM80*24)-(CL80*24)&gt;6,((((CM80*24)-(CL80*24))-0.25)/24),(CM80-CL80)))))))))</f>
        <v/>
      </c>
      <c r="CM81" s="511"/>
      <c r="CN81" s="440"/>
      <c r="CO81" s="436"/>
      <c r="CP81" s="437"/>
      <c r="CQ81" s="156"/>
      <c r="CR81" s="454"/>
      <c r="CS81"/>
      <c r="CT81"/>
      <c r="CU81"/>
      <c r="CV81"/>
      <c r="CW81"/>
      <c r="CX81"/>
    </row>
    <row r="82" spans="1:102" s="288" customFormat="1" ht="30" customHeight="1">
      <c r="A82" s="318"/>
      <c r="B82" s="297"/>
      <c r="C82" s="337"/>
      <c r="D82" s="338"/>
      <c r="E82" s="282"/>
      <c r="F82" s="283"/>
      <c r="G82" s="337"/>
      <c r="H82" s="337"/>
      <c r="I82" s="282"/>
      <c r="J82" s="283"/>
      <c r="K82" s="337"/>
      <c r="L82" s="338"/>
      <c r="M82" s="352"/>
      <c r="N82" s="353"/>
      <c r="O82" s="352"/>
      <c r="P82" s="354"/>
      <c r="Q82" s="443">
        <f>SUM(C83:P83)</f>
        <v>0</v>
      </c>
      <c r="R82" s="337"/>
      <c r="S82" s="338"/>
      <c r="T82" s="282"/>
      <c r="U82" s="283"/>
      <c r="V82" s="337"/>
      <c r="W82" s="337"/>
      <c r="X82" s="282"/>
      <c r="Y82" s="283"/>
      <c r="Z82" s="337"/>
      <c r="AA82" s="338"/>
      <c r="AB82" s="352"/>
      <c r="AC82" s="353"/>
      <c r="AD82" s="352"/>
      <c r="AE82" s="354"/>
      <c r="AF82" s="443">
        <f>SUM(R83:AE83)</f>
        <v>0</v>
      </c>
      <c r="AG82" s="337"/>
      <c r="AH82" s="338"/>
      <c r="AI82" s="282"/>
      <c r="AJ82" s="283"/>
      <c r="AK82" s="337"/>
      <c r="AL82" s="337"/>
      <c r="AM82" s="282"/>
      <c r="AN82" s="283"/>
      <c r="AO82" s="337"/>
      <c r="AP82" s="338"/>
      <c r="AQ82" s="352"/>
      <c r="AR82" s="353"/>
      <c r="AS82" s="352"/>
      <c r="AT82" s="354"/>
      <c r="AU82" s="443">
        <f>SUM(AG83:AT83)</f>
        <v>0</v>
      </c>
      <c r="AV82" s="337"/>
      <c r="AW82" s="338"/>
      <c r="AX82" s="282"/>
      <c r="AY82" s="283"/>
      <c r="AZ82" s="337"/>
      <c r="BA82" s="337"/>
      <c r="BB82" s="282"/>
      <c r="BC82" s="283"/>
      <c r="BD82" s="337"/>
      <c r="BE82" s="338"/>
      <c r="BF82" s="352"/>
      <c r="BG82" s="353"/>
      <c r="BH82" s="352"/>
      <c r="BI82" s="354"/>
      <c r="BJ82" s="438">
        <f t="shared" ref="BJ82" si="72">SUM(AV83:BI83)</f>
        <v>0</v>
      </c>
      <c r="BK82" s="337"/>
      <c r="BL82" s="338"/>
      <c r="BM82" s="282"/>
      <c r="BN82" s="283"/>
      <c r="BO82" s="337"/>
      <c r="BP82" s="337"/>
      <c r="BQ82" s="282"/>
      <c r="BR82" s="283"/>
      <c r="BS82" s="337"/>
      <c r="BT82" s="338"/>
      <c r="BU82" s="352"/>
      <c r="BV82" s="353"/>
      <c r="BW82" s="352"/>
      <c r="BX82" s="354"/>
      <c r="BY82" s="438">
        <f t="shared" ref="BY82" si="73">SUM(BK83:BX83)</f>
        <v>0</v>
      </c>
      <c r="BZ82" s="337"/>
      <c r="CA82" s="338"/>
      <c r="CB82" s="282"/>
      <c r="CC82" s="283"/>
      <c r="CD82" s="337"/>
      <c r="CE82" s="337"/>
      <c r="CF82" s="282"/>
      <c r="CG82" s="283"/>
      <c r="CH82" s="337"/>
      <c r="CI82" s="338"/>
      <c r="CJ82" s="352"/>
      <c r="CK82" s="353"/>
      <c r="CL82" s="352"/>
      <c r="CM82" s="354"/>
      <c r="CN82" s="438">
        <f t="shared" ref="CN82" si="74">SUM(BZ83:CM83)</f>
        <v>0</v>
      </c>
      <c r="CO82" s="432">
        <f>SUM(Q82,AF83,AU83,BY83,CN83,BJ83)</f>
        <v>0</v>
      </c>
      <c r="CP82" s="433"/>
      <c r="CQ82" s="284"/>
      <c r="CR82" s="453">
        <f>$CO$2-CO82</f>
        <v>6.9666666666666659</v>
      </c>
      <c r="CS82" s="285"/>
      <c r="CT82" s="285"/>
      <c r="CU82" s="285"/>
      <c r="CV82" s="285"/>
      <c r="CW82" s="285"/>
      <c r="CX82" s="285"/>
    </row>
    <row r="83" spans="1:102" s="30" customFormat="1" ht="20" customHeight="1">
      <c r="A83" s="241"/>
      <c r="B83" s="301"/>
      <c r="C83" s="510" t="str">
        <f>IF(AND(C82="",D82=""),"",IFERROR(MATCH("*"&amp;C82&amp;"*",Paramètres!$A$2,0)*INDEX(Paramètres!$B$2:$E$2,MATCH(#REF!,Paramètres!$B$1:$E$1,0))*$B83,IFERROR(VLOOKUP(C82,_T1,2,0)*IF(VLOOKUP(C82,_T1,3,0),$B83,1),IF(AND(C82="23:59"*1,D82="07:59"*1),"08:00"*$B83,IF(AND(C82="20:00"*1,D82="05:00"*1),"09:00"*$B83,IF(AND(C82="21:00"*1,D82="07:00"*1),"10:00"*$B83,IF(AND(C82="21:00"*1,D82="08:00"*1),"11:00"*$B83,IF((D82*24)-(C82*24)&gt;6,((((D82*24)-(C82*24))-0.25)/24),(D82-C82)))))))))</f>
        <v/>
      </c>
      <c r="D83" s="511"/>
      <c r="E83" s="510" t="str">
        <f>IF(AND(E82="",F82=""),"",IFERROR(MATCH("*"&amp;E82&amp;"*",Paramètres!$A$2,0)*INDEX(Paramètres!$B$2:$E$2,MATCH(#REF!,Paramètres!$B$1:$E$1,0))*$B83,IFERROR(VLOOKUP(E82,_T1,2,0)*IF(VLOOKUP(E82,_T1,3,0),$B83,1),IF(AND(E82="23:59"*1,F82="07:59"*1),"08:00"*$B83,IF(AND(E82="20:00"*1,F82="05:00"*1),"09:00"*$B83,IF(AND(E82="21:00"*1,F82="07:00"*1),"10:00"*$B83,IF(AND(E82="21:00"*1,F82="08:00"*1),"11:00"*$B83,IF((F82*24)-(E82*24)&gt;6,((((F82*24)-(E82*24))-0.25)/24),(F82-E82)))))))))</f>
        <v/>
      </c>
      <c r="F83" s="511"/>
      <c r="G83" s="510" t="str">
        <f>IF(AND(G82="",H82=""),"",IFERROR(MATCH("*"&amp;G82&amp;"*",Paramètres!$A$2,0)*INDEX(Paramètres!$B$2:$E$2,MATCH(#REF!,Paramètres!$B$1:$E$1,0))*$B83,IFERROR(VLOOKUP(G82,_T1,2,0)*IF(VLOOKUP(G82,_T1,3,0),$B83,1),IF(AND(G82="23:59"*1,H82="07:59"*1),"08:00"*$B83,IF(AND(G82="20:00"*1,H82="05:00"*1),"09:00"*$B83,IF(AND(G82="21:00"*1,H82="07:00"*1),"10:00"*$B83,IF(AND(G82="21:00"*1,H82="08:00"*1),"11:00"*$B83,IF((H82*24)-(G82*24)&gt;6,((((H82*24)-(G82*24))-0.25)/24),(H82-G82)))))))))</f>
        <v/>
      </c>
      <c r="H83" s="511"/>
      <c r="I83" s="510" t="str">
        <f>IF(AND(I82="",J82=""),"",IFERROR(MATCH("*"&amp;I82&amp;"*",Paramètres!$A$2,0)*INDEX(Paramètres!$B$2:$E$2,MATCH(#REF!,Paramètres!$B$1:$E$1,0))*$B83,IFERROR(VLOOKUP(I82,_T1,2,0)*IF(VLOOKUP(I82,_T1,3,0),$B83,1),IF(AND(I82="23:59"*1,J82="07:59"*1),"08:00"*$B83,IF(AND(I82="20:00"*1,J82="05:00"*1),"09:00"*$B83,IF(AND(I82="21:00"*1,J82="07:00"*1),"10:00"*$B83,IF(AND(I82="21:00"*1,J82="08:00"*1),"11:00"*$B83,IF((J82*24)-(I82*24)&gt;6,((((J82*24)-(I82*24))-0.25)/24),(J82-I82)))))))))</f>
        <v/>
      </c>
      <c r="J83" s="511"/>
      <c r="K83" s="510" t="str">
        <f>IF(AND(K82="",L82=""),"",IFERROR(MATCH("*"&amp;K82&amp;"*",Paramètres!$A$2,0)*INDEX(Paramètres!$B$2:$E$2,MATCH(#REF!,Paramètres!$B$1:$E$1,0))*$B83,IFERROR(VLOOKUP(K82,_T1,2,0)*IF(VLOOKUP(K82,_T1,3,0),$B83,1),IF(AND(K82="23:59"*1,L82="07:59"*1),"08:00"*$B83,IF(AND(K82="20:00"*1,L82="05:00"*1),"09:00"*$B83,IF(AND(K82="21:00"*1,L82="07:00"*1),"10:00"*$B83,IF(AND(K82="21:00"*1,L82="08:00"*1),"11:00"*$B83,IF((L82*24)-(K82*24)&gt;6,((((L82*24)-(K82*24))-0.25)/24),(L82-K82)))))))))</f>
        <v/>
      </c>
      <c r="L83" s="511"/>
      <c r="M83" s="510" t="str">
        <f>IF(AND(M82="",N82=""),"",IFERROR(MATCH("*"&amp;M82&amp;"*",Paramètres!$A$2,0)*INDEX(Paramètres!$B$2:$E$2,MATCH(#REF!,Paramètres!$B$1:$E$1,0))*$B83,IFERROR(VLOOKUP(M82,_T1,2,0)*IF(VLOOKUP(M82,_T1,3,0),$B83,1),IF(AND(M82="23:59"*1,N82="07:59"*1),"08:00"*$B83,IF(AND(M82="20:00"*1,N82="05:00"*1),"09:00"*$B83,IF(AND(M82="21:00"*1,N82="07:00"*1),"10:00"*$B83,IF(AND(M82="21:00"*1,N82="08:00"*1),"11:00"*$B83,IF((N82*24)-(M82*24)&gt;6,((((N82*24)-(M82*24))-0.25)/24),(N82-M82)))))))))</f>
        <v/>
      </c>
      <c r="N83" s="511"/>
      <c r="O83" s="510" t="str">
        <f>IF(AND(O82="",P82=""),"",IFERROR(MATCH("*"&amp;O82&amp;"*",Paramètres!$A$2,0)*INDEX(Paramètres!$B$2:$E$2,MATCH(#REF!,Paramètres!$B$1:$E$1,0))*$B83,IFERROR(VLOOKUP(O82,_T1,2,0)*IF(VLOOKUP(O82,_T1,3,0),$B83,1),IF(AND(O82="23:59"*1,P82="07:59"*1),"08:00"*$B83,IF(AND(O82="20:00"*1,P82="05:00"*1),"09:00"*$B83,IF(AND(O82="21:00"*1,P82="07:00"*1),"10:00"*$B83,IF(AND(O82="21:00"*1,P82="08:00"*1),"11:00"*$B83,IF((P82*24)-(O82*24)&gt;6,((((P82*24)-(O82*24))-0.25)/24),(P82-O82)))))))))</f>
        <v/>
      </c>
      <c r="P83" s="511"/>
      <c r="Q83" s="444"/>
      <c r="R83" s="510" t="str">
        <f>IF(AND(R82="",S82=""),"",IFERROR(MATCH("*"&amp;R82&amp;"*",Paramètres!$A$2,0)*INDEX(Paramètres!$B$2:$E$2,MATCH(#REF!,Paramètres!$B$1:$E$1,0))*$B83,IFERROR(VLOOKUP(R82,_T1,2,0)*IF(VLOOKUP(R82,_T1,3,0),$B83,1),IF(AND(R82="23:59"*1,S82="07:59"*1),"08:00"*$B83,IF(AND(R82="20:00"*1,S82="05:00"*1),"09:00"*$B83,IF(AND(R82="21:00"*1,S82="07:00"*1),"10:00"*$B83,IF(AND(R82="21:00"*1,S82="08:00"*1),"11:00"*$B83,IF((S82*24)-(R82*24)&gt;6,((((S82*24)-(R82*24))-0.25)/24),(S82-R82)))))))))</f>
        <v/>
      </c>
      <c r="S83" s="511"/>
      <c r="T83" s="510" t="str">
        <f>IF(AND(T82="",U82=""),"",IFERROR(MATCH("*"&amp;T82&amp;"*",Paramètres!$A$2,0)*INDEX(Paramètres!$B$2:$E$2,MATCH(#REF!,Paramètres!$B$1:$E$1,0))*$B83,IFERROR(VLOOKUP(T82,_T1,2,0)*IF(VLOOKUP(T82,_T1,3,0),$B83,1),IF(AND(T82="23:59"*1,U82="07:59"*1),"08:00"*$B83,IF(AND(T82="20:00"*1,U82="05:00"*1),"09:00"*$B83,IF(AND(T82="21:00"*1,U82="07:00"*1),"10:00"*$B83,IF(AND(T82="21:00"*1,U82="08:00"*1),"11:00"*$B83,IF((U82*24)-(T82*24)&gt;6,((((U82*24)-(T82*24))-0.25)/24),(U82-T82)))))))))</f>
        <v/>
      </c>
      <c r="U83" s="511"/>
      <c r="V83" s="510" t="str">
        <f>IF(AND(V82="",W82=""),"",IFERROR(MATCH("*"&amp;V82&amp;"*",Paramètres!$A$2,0)*INDEX(Paramètres!$B$2:$E$2,MATCH(#REF!,Paramètres!$B$1:$E$1,0))*$B83,IFERROR(VLOOKUP(V82,_T1,2,0)*IF(VLOOKUP(V82,_T1,3,0),$B83,1),IF(AND(V82="23:59"*1,W82="07:59"*1),"08:00"*$B83,IF(AND(V82="20:00"*1,W82="05:00"*1),"09:00"*$B83,IF(AND(V82="21:00"*1,W82="07:00"*1),"10:00"*$B83,IF(AND(V82="21:00"*1,W82="08:00"*1),"11:00"*$B83,IF((W82*24)-(V82*24)&gt;6,((((W82*24)-(V82*24))-0.25)/24),(W82-V82)))))))))</f>
        <v/>
      </c>
      <c r="W83" s="511"/>
      <c r="X83" s="510" t="str">
        <f>IF(AND(X82="",Y82=""),"",IFERROR(MATCH("*"&amp;X82&amp;"*",Paramètres!$A$2,0)*INDEX(Paramètres!$B$2:$E$2,MATCH(#REF!,Paramètres!$B$1:$E$1,0))*$B83,IFERROR(VLOOKUP(X82,_T1,2,0)*IF(VLOOKUP(X82,_T1,3,0),$B83,1),IF(AND(X82="23:59"*1,Y82="07:59"*1),"08:00"*$B83,IF(AND(X82="20:00"*1,Y82="05:00"*1),"09:00"*$B83,IF(AND(X82="21:00"*1,Y82="07:00"*1),"10:00"*$B83,IF(AND(X82="21:00"*1,Y82="08:00"*1),"11:00"*$B83,IF((Y82*24)-(X82*24)&gt;6,((((Y82*24)-(X82*24))-0.25)/24),(Y82-X82)))))))))</f>
        <v/>
      </c>
      <c r="Y83" s="511"/>
      <c r="Z83" s="510" t="str">
        <f>IF(AND(Z82="",AA82=""),"",IFERROR(MATCH("*"&amp;Z82&amp;"*",Paramètres!$A$2,0)*INDEX(Paramètres!$B$2:$E$2,MATCH(#REF!,Paramètres!$B$1:$E$1,0))*$B83,IFERROR(VLOOKUP(Z82,_T1,2,0)*IF(VLOOKUP(Z82,_T1,3,0),$B83,1),IF(AND(Z82="23:59"*1,AA82="07:59"*1),"08:00"*$B83,IF(AND(Z82="20:00"*1,AA82="05:00"*1),"09:00"*$B83,IF(AND(Z82="21:00"*1,AA82="07:00"*1),"10:00"*$B83,IF(AND(Z82="21:00"*1,AA82="08:00"*1),"11:00"*$B83,IF((AA82*24)-(Z82*24)&gt;6,((((AA82*24)-(Z82*24))-0.25)/24),(AA82-Z82)))))))))</f>
        <v/>
      </c>
      <c r="AA83" s="511"/>
      <c r="AB83" s="510" t="str">
        <f>IF(AND(AB82="",AC82=""),"",IFERROR(MATCH("*"&amp;AB82&amp;"*",Paramètres!$A$2,0)*INDEX(Paramètres!$B$2:$E$2,MATCH(#REF!,Paramètres!$B$1:$E$1,0))*$B83,IFERROR(VLOOKUP(AB82,_T1,2,0)*IF(VLOOKUP(AB82,_T1,3,0),$B83,1),IF(AND(AB82="23:59"*1,AC82="07:59"*1),"08:00"*$B83,IF(AND(AB82="20:00"*1,AC82="05:00"*1),"09:00"*$B83,IF(AND(AB82="21:00"*1,AC82="07:00"*1),"10:00"*$B83,IF(AND(AB82="21:00"*1,AC82="08:00"*1),"11:00"*$B83,IF((AC82*24)-(AB82*24)&gt;6,((((AC82*24)-(AB82*24))-0.25)/24),(AC82-AB82)))))))))</f>
        <v/>
      </c>
      <c r="AC83" s="511"/>
      <c r="AD83" s="510" t="str">
        <f>IF(AND(AD82="",AE82=""),"",IFERROR(MATCH("*"&amp;AD82&amp;"*",Paramètres!$A$2,0)*INDEX(Paramètres!$B$2:$E$2,MATCH(#REF!,Paramètres!$B$1:$E$1,0))*$B83,IFERROR(VLOOKUP(AD82,_T1,2,0)*IF(VLOOKUP(AD82,_T1,3,0),$B83,1),IF(AND(AD82="23:59"*1,AE82="07:59"*1),"08:00"*$B83,IF(AND(AD82="20:00"*1,AE82="05:00"*1),"09:00"*$B83,IF(AND(AD82="21:00"*1,AE82="07:00"*1),"10:00"*$B83,IF(AND(AD82="21:00"*1,AE82="08:00"*1),"11:00"*$B83,IF((AE82*24)-(AD82*24)&gt;6,((((AE82*24)-(AD82*24))-0.25)/24),(AE82-AD82)))))))))</f>
        <v/>
      </c>
      <c r="AE83" s="511"/>
      <c r="AF83" s="444"/>
      <c r="AG83" s="510" t="str">
        <f>IF(AND(AG82="",AH82=""),"",IFERROR(MATCH("*"&amp;AG82&amp;"*",Paramètres!$A$2,0)*INDEX(Paramètres!$B$2:$E$2,MATCH(#REF!,Paramètres!$B$1:$E$1,0))*$B83,IFERROR(VLOOKUP(AG82,_T1,2,0)*IF(VLOOKUP(AG82,_T1,3,0),$B83,1),IF(AND(AG82="23:59"*1,AH82="07:59"*1),"08:00"*$B83,IF(AND(AG82="20:00"*1,AH82="05:00"*1),"09:00"*$B83,IF(AND(AG82="21:00"*1,AH82="07:00"*1),"10:00"*$B83,IF(AND(AG82="21:00"*1,AH82="08:00"*1),"11:00"*$B83,IF((AH82*24)-(AG82*24)&gt;6,((((AH82*24)-(AG82*24))-0.25)/24),(AH82-AG82)))))))))</f>
        <v/>
      </c>
      <c r="AH83" s="511"/>
      <c r="AI83" s="510" t="str">
        <f>IF(AND(AI82="",AJ82=""),"",IFERROR(MATCH("*"&amp;AI82&amp;"*",Paramètres!$A$2,0)*INDEX(Paramètres!$B$2:$E$2,MATCH(#REF!,Paramètres!$B$1:$E$1,0))*$B83,IFERROR(VLOOKUP(AI82,_T1,2,0)*IF(VLOOKUP(AI82,_T1,3,0),$B83,1),IF(AND(AI82="23:59"*1,AJ82="07:59"*1),"08:00"*$B83,IF(AND(AI82="20:00"*1,AJ82="05:00"*1),"09:00"*$B83,IF(AND(AI82="21:00"*1,AJ82="07:00"*1),"10:00"*$B83,IF(AND(AI82="21:00"*1,AJ82="08:00"*1),"11:00"*$B83,IF((AJ82*24)-(AI82*24)&gt;6,((((AJ82*24)-(AI82*24))-0.25)/24),(AJ82-AI82)))))))))</f>
        <v/>
      </c>
      <c r="AJ83" s="511"/>
      <c r="AK83" s="510" t="str">
        <f>IF(AND(AK82="",AL82=""),"",IFERROR(MATCH("*"&amp;AK82&amp;"*",Paramètres!$A$2,0)*INDEX(Paramètres!$B$2:$E$2,MATCH(#REF!,Paramètres!$B$1:$E$1,0))*$B83,IFERROR(VLOOKUP(AK82,_T1,2,0)*IF(VLOOKUP(AK82,_T1,3,0),$B83,1),IF(AND(AK82="23:59"*1,AL82="07:59"*1),"08:00"*$B83,IF(AND(AK82="20:00"*1,AL82="05:00"*1),"09:00"*$B83,IF(AND(AK82="21:00"*1,AL82="07:00"*1),"10:00"*$B83,IF(AND(AK82="21:00"*1,AL82="08:00"*1),"11:00"*$B83,IF((AL82*24)-(AK82*24)&gt;6,((((AL82*24)-(AK82*24))-0.25)/24),(AL82-AK82)))))))))</f>
        <v/>
      </c>
      <c r="AL83" s="511"/>
      <c r="AM83" s="510" t="str">
        <f>IF(AND(AM82="",AN82=""),"",IFERROR(MATCH("*"&amp;AM82&amp;"*",Paramètres!$A$2,0)*INDEX(Paramètres!$B$2:$E$2,MATCH(#REF!,Paramètres!$B$1:$E$1,0))*$B83,IFERROR(VLOOKUP(AM82,_T1,2,0)*IF(VLOOKUP(AM82,_T1,3,0),$B83,1),IF(AND(AM82="23:59"*1,AN82="07:59"*1),"08:00"*$B83,IF(AND(AM82="20:00"*1,AN82="05:00"*1),"09:00"*$B83,IF(AND(AM82="21:00"*1,AN82="07:00"*1),"10:00"*$B83,IF(AND(AM82="21:00"*1,AN82="08:00"*1),"11:00"*$B83,IF((AN82*24)-(AM82*24)&gt;6,((((AN82*24)-(AM82*24))-0.25)/24),(AN82-AM82)))))))))</f>
        <v/>
      </c>
      <c r="AN83" s="511"/>
      <c r="AO83" s="510" t="str">
        <f>IF(AND(AO82="",AP82=""),"",IFERROR(MATCH("*"&amp;AO82&amp;"*",Paramètres!$A$2,0)*INDEX(Paramètres!$B$2:$E$2,MATCH(#REF!,Paramètres!$B$1:$E$1,0))*$B83,IFERROR(VLOOKUP(AO82,_T1,2,0)*IF(VLOOKUP(AO82,_T1,3,0),$B83,1),IF(AND(AO82="23:59"*1,AP82="07:59"*1),"08:00"*$B83,IF(AND(AO82="20:00"*1,AP82="05:00"*1),"09:00"*$B83,IF(AND(AO82="21:00"*1,AP82="07:00"*1),"10:00"*$B83,IF(AND(AO82="21:00"*1,AP82="08:00"*1),"11:00"*$B83,IF((AP82*24)-(AO82*24)&gt;6,((((AP82*24)-(AO82*24))-0.25)/24),(AP82-AO82)))))))))</f>
        <v/>
      </c>
      <c r="AP83" s="511"/>
      <c r="AQ83" s="510" t="str">
        <f>IF(AND(AQ82="",AR82=""),"",IFERROR(MATCH("*"&amp;AQ82&amp;"*",Paramètres!$A$2,0)*INDEX(Paramètres!$B$2:$E$2,MATCH(#REF!,Paramètres!$B$1:$E$1,0))*$B83,IFERROR(VLOOKUP(AQ82,_T1,2,0)*IF(VLOOKUP(AQ82,_T1,3,0),$B83,1),IF(AND(AQ82="23:59"*1,AR82="07:59"*1),"08:00"*$B83,IF(AND(AQ82="20:00"*1,AR82="05:00"*1),"09:00"*$B83,IF(AND(AQ82="21:00"*1,AR82="07:00"*1),"10:00"*$B83,IF(AND(AQ82="21:00"*1,AR82="08:00"*1),"11:00"*$B83,IF((AR82*24)-(AQ82*24)&gt;6,((((AR82*24)-(AQ82*24))-0.25)/24),(AR82-AQ82)))))))))</f>
        <v/>
      </c>
      <c r="AR83" s="511"/>
      <c r="AS83" s="510" t="str">
        <f>IF(AND(AS82="",AT82=""),"",IFERROR(MATCH("*"&amp;AS82&amp;"*",Paramètres!$A$2,0)*INDEX(Paramètres!$B$2:$E$2,MATCH(#REF!,Paramètres!$B$1:$E$1,0))*$B83,IFERROR(VLOOKUP(AS82,_T1,2,0)*IF(VLOOKUP(AS82,_T1,3,0),$B83,1),IF(AND(AS82="23:59"*1,AT82="07:59"*1),"08:00"*$B83,IF(AND(AS82="20:00"*1,AT82="05:00"*1),"09:00"*$B83,IF(AND(AS82="21:00"*1,AT82="07:00"*1),"10:00"*$B83,IF(AND(AS82="21:00"*1,AT82="08:00"*1),"11:00"*$B83,IF((AT82*24)-(AS82*24)&gt;6,((((AT82*24)-(AS82*24))-0.25)/24),(AT82-AS82)))))))))</f>
        <v/>
      </c>
      <c r="AT83" s="511"/>
      <c r="AU83" s="444"/>
      <c r="AV83" s="510" t="str">
        <f>IF(AND(AV82="",AW82=""),"",IFERROR(MATCH("*"&amp;AV82&amp;"*",Paramètres!$A$2,0)*INDEX(Paramètres!$B$2:$E$2,MATCH(#REF!,Paramètres!$B$1:$E$1,0))*$B83,IFERROR(VLOOKUP(AV82,_T1,2,0)*IF(VLOOKUP(AV82,_T1,3,0),$B83,1),IF(AND(AV82="23:59"*1,AW82="07:59"*1),"08:00"*$B83,IF(AND(AV82="20:00"*1,AW82="05:00"*1),"09:00"*$B83,IF(AND(AV82="21:00"*1,AW82="07:00"*1),"10:00"*$B83,IF(AND(AV82="21:00"*1,AW82="08:00"*1),"11:00"*$B83,IF((AW82*24)-(AV82*24)&gt;6,((((AW82*24)-(AV82*24))-0.25)/24),(AW82-AV82)))))))))</f>
        <v/>
      </c>
      <c r="AW83" s="511"/>
      <c r="AX83" s="510" t="str">
        <f>IF(AND(AX82="",AY82=""),"",IFERROR(MATCH("*"&amp;AX82&amp;"*",Paramètres!$A$2,0)*INDEX(Paramètres!$B$2:$E$2,MATCH(#REF!,Paramètres!$B$1:$E$1,0))*$B83,IFERROR(VLOOKUP(AX82,_T1,2,0)*IF(VLOOKUP(AX82,_T1,3,0),$B83,1),IF(AND(AX82="23:59"*1,AY82="07:59"*1),"08:00"*$B83,IF(AND(AX82="20:00"*1,AY82="05:00"*1),"09:00"*$B83,IF(AND(AX82="21:00"*1,AY82="07:00"*1),"10:00"*$B83,IF(AND(AX82="21:00"*1,AY82="08:00"*1),"11:00"*$B83,IF((AY82*24)-(AX82*24)&gt;6,((((AY82*24)-(AX82*24))-0.25)/24),(AY82-AX82)))))))))</f>
        <v/>
      </c>
      <c r="AY83" s="511"/>
      <c r="AZ83" s="510" t="str">
        <f>IF(AND(AZ82="",BA82=""),"",IFERROR(MATCH("*"&amp;AZ82&amp;"*",Paramètres!$A$2,0)*INDEX(Paramètres!$B$2:$E$2,MATCH(#REF!,Paramètres!$B$1:$E$1,0))*$B83,IFERROR(VLOOKUP(AZ82,_T1,2,0)*IF(VLOOKUP(AZ82,_T1,3,0),$B83,1),IF(AND(AZ82="23:59"*1,BA82="07:59"*1),"08:00"*$B83,IF(AND(AZ82="20:00"*1,BA82="05:00"*1),"09:00"*$B83,IF(AND(AZ82="21:00"*1,BA82="07:00"*1),"10:00"*$B83,IF(AND(AZ82="21:00"*1,BA82="08:00"*1),"11:00"*$B83,IF((BA82*24)-(AZ82*24)&gt;6,((((BA82*24)-(AZ82*24))-0.25)/24),(BA82-AZ82)))))))))</f>
        <v/>
      </c>
      <c r="BA83" s="511"/>
      <c r="BB83" s="510" t="str">
        <f>IF(AND(BB82="",BC82=""),"",IFERROR(MATCH("*"&amp;BB82&amp;"*",Paramètres!$A$2,0)*INDEX(Paramètres!$B$2:$E$2,MATCH(#REF!,Paramètres!$B$1:$E$1,0))*$B83,IFERROR(VLOOKUP(BB82,_T1,2,0)*IF(VLOOKUP(BB82,_T1,3,0),$B83,1),IF(AND(BB82="23:59"*1,BC82="07:59"*1),"08:00"*$B83,IF(AND(BB82="20:00"*1,BC82="05:00"*1),"09:00"*$B83,IF(AND(BB82="21:00"*1,BC82="07:00"*1),"10:00"*$B83,IF(AND(BB82="21:00"*1,BC82="08:00"*1),"11:00"*$B83,IF((BC82*24)-(BB82*24)&gt;6,((((BC82*24)-(BB82*24))-0.25)/24),(BC82-BB82)))))))))</f>
        <v/>
      </c>
      <c r="BC83" s="511"/>
      <c r="BD83" s="510" t="str">
        <f>IF(AND(BD82="",BE82=""),"",IFERROR(MATCH("*"&amp;BD82&amp;"*",Paramètres!$A$2,0)*INDEX(Paramètres!$B$2:$E$2,MATCH(#REF!,Paramètres!$B$1:$E$1,0))*$B83,IFERROR(VLOOKUP(BD82,_T1,2,0)*IF(VLOOKUP(BD82,_T1,3,0),$B83,1),IF(AND(BD82="23:59"*1,BE82="07:59"*1),"08:00"*$B83,IF(AND(BD82="20:00"*1,BE82="05:00"*1),"09:00"*$B83,IF(AND(BD82="21:00"*1,BE82="07:00"*1),"10:00"*$B83,IF(AND(BD82="21:00"*1,BE82="08:00"*1),"11:00"*$B83,IF((BE82*24)-(BD82*24)&gt;6,((((BE82*24)-(BD82*24))-0.25)/24),(BE82-BD82)))))))))</f>
        <v/>
      </c>
      <c r="BE83" s="511"/>
      <c r="BF83" s="510" t="str">
        <f>IF(AND(BF82="",BG82=""),"",IFERROR(MATCH("*"&amp;BF82&amp;"*",Paramètres!$A$2,0)*INDEX(Paramètres!$B$2:$E$2,MATCH(#REF!,Paramètres!$B$1:$E$1,0))*$B83,IFERROR(VLOOKUP(BF82,_T1,2,0)*IF(VLOOKUP(BF82,_T1,3,0),$B83,1),IF(AND(BF82="23:59"*1,BG82="07:59"*1),"08:00"*$B83,IF(AND(BF82="20:00"*1,BG82="05:00"*1),"09:00"*$B83,IF(AND(BF82="21:00"*1,BG82="07:00"*1),"10:00"*$B83,IF(AND(BF82="21:00"*1,BG82="08:00"*1),"11:00"*$B83,IF((BG82*24)-(BF82*24)&gt;6,((((BG82*24)-(BF82*24))-0.25)/24),(BG82-BF82)))))))))</f>
        <v/>
      </c>
      <c r="BG83" s="511"/>
      <c r="BH83" s="510" t="str">
        <f>IF(AND(BH82="",BI82=""),"",IFERROR(MATCH("*"&amp;BH82&amp;"*",Paramètres!$A$2,0)*INDEX(Paramètres!$B$2:$E$2,MATCH(#REF!,Paramètres!$B$1:$E$1,0))*$B83,IFERROR(VLOOKUP(BH82,_T1,2,0)*IF(VLOOKUP(BH82,_T1,3,0),$B83,1),IF(AND(BH82="23:59"*1,BI82="07:59"*1),"08:00"*$B83,IF(AND(BH82="20:00"*1,BI82="05:00"*1),"09:00"*$B83,IF(AND(BH82="21:00"*1,BI82="07:00"*1),"10:00"*$B83,IF(AND(BH82="21:00"*1,BI82="08:00"*1),"11:00"*$B83,IF((BI82*24)-(BH82*24)&gt;6,((((BI82*24)-(BH82*24))-0.25)/24),(BI82-BH82)))))))))</f>
        <v/>
      </c>
      <c r="BI83" s="511"/>
      <c r="BJ83" s="440"/>
      <c r="BK83" s="510" t="str">
        <f>IF(AND(BK82="",BL82=""),"",IFERROR(MATCH("*"&amp;BK82&amp;"*",Paramètres!$A$2,0)*INDEX(Paramètres!$B$2:$E$2,MATCH(#REF!,Paramètres!$B$1:$E$1,0))*$B83,IFERROR(VLOOKUP(BK82,_T1,2,0)*IF(VLOOKUP(BK82,_T1,3,0),$B83,1),IF(AND(BK82="23:59"*1,BL82="07:59"*1),"08:00"*$B83,IF(AND(BK82="20:00"*1,BL82="05:00"*1),"09:00"*$B83,IF(AND(BK82="21:00"*1,BL82="07:00"*1),"10:00"*$B83,IF(AND(BK82="21:00"*1,BL82="08:00"*1),"11:00"*$B83,IF((BL82*24)-(BK82*24)&gt;6,((((BL82*24)-(BK82*24))-0.25)/24),(BL82-BK82)))))))))</f>
        <v/>
      </c>
      <c r="BL83" s="511"/>
      <c r="BM83" s="510" t="str">
        <f>IF(AND(BM82="",BN82=""),"",IFERROR(MATCH("*"&amp;BM82&amp;"*",Paramètres!$A$2,0)*INDEX(Paramètres!$B$2:$E$2,MATCH(#REF!,Paramètres!$B$1:$E$1,0))*$B83,IFERROR(VLOOKUP(BM82,_T1,2,0)*IF(VLOOKUP(BM82,_T1,3,0),$B83,1),IF(AND(BM82="23:59"*1,BN82="07:59"*1),"08:00"*$B83,IF(AND(BM82="20:00"*1,BN82="05:00"*1),"09:00"*$B83,IF(AND(BM82="21:00"*1,BN82="07:00"*1),"10:00"*$B83,IF(AND(BM82="21:00"*1,BN82="08:00"*1),"11:00"*$B83,IF((BN82*24)-(BM82*24)&gt;6,((((BN82*24)-(BM82*24))-0.25)/24),(BN82-BM82)))))))))</f>
        <v/>
      </c>
      <c r="BN83" s="511"/>
      <c r="BO83" s="510" t="str">
        <f>IF(AND(BO82="",BP82=""),"",IFERROR(MATCH("*"&amp;BO82&amp;"*",Paramètres!$A$2,0)*INDEX(Paramètres!$B$2:$E$2,MATCH(#REF!,Paramètres!$B$1:$E$1,0))*$B83,IFERROR(VLOOKUP(BO82,_T1,2,0)*IF(VLOOKUP(BO82,_T1,3,0),$B83,1),IF(AND(BO82="23:59"*1,BP82="07:59"*1),"08:00"*$B83,IF(AND(BO82="20:00"*1,BP82="05:00"*1),"09:00"*$B83,IF(AND(BO82="21:00"*1,BP82="07:00"*1),"10:00"*$B83,IF(AND(BO82="21:00"*1,BP82="08:00"*1),"11:00"*$B83,IF((BP82*24)-(BO82*24)&gt;6,((((BP82*24)-(BO82*24))-0.25)/24),(BP82-BO82)))))))))</f>
        <v/>
      </c>
      <c r="BP83" s="511"/>
      <c r="BQ83" s="510" t="str">
        <f>IF(AND(BQ82="",BR82=""),"",IFERROR(MATCH("*"&amp;BQ82&amp;"*",Paramètres!$A$2,0)*INDEX(Paramètres!$B$2:$E$2,MATCH(#REF!,Paramètres!$B$1:$E$1,0))*$B83,IFERROR(VLOOKUP(BQ82,_T1,2,0)*IF(VLOOKUP(BQ82,_T1,3,0),$B83,1),IF(AND(BQ82="23:59"*1,BR82="07:59"*1),"08:00"*$B83,IF(AND(BQ82="20:00"*1,BR82="05:00"*1),"09:00"*$B83,IF(AND(BQ82="21:00"*1,BR82="07:00"*1),"10:00"*$B83,IF(AND(BQ82="21:00"*1,BR82="08:00"*1),"11:00"*$B83,IF((BR82*24)-(BQ82*24)&gt;6,((((BR82*24)-(BQ82*24))-0.25)/24),(BR82-BQ82)))))))))</f>
        <v/>
      </c>
      <c r="BR83" s="511"/>
      <c r="BS83" s="510" t="str">
        <f>IF(AND(BS82="",BT82=""),"",IFERROR(MATCH("*"&amp;BS82&amp;"*",Paramètres!$A$2,0)*INDEX(Paramètres!$B$2:$E$2,MATCH(#REF!,Paramètres!$B$1:$E$1,0))*$B83,IFERROR(VLOOKUP(BS82,_T1,2,0)*IF(VLOOKUP(BS82,_T1,3,0),$B83,1),IF(AND(BS82="23:59"*1,BT82="07:59"*1),"08:00"*$B83,IF(AND(BS82="20:00"*1,BT82="05:00"*1),"09:00"*$B83,IF(AND(BS82="21:00"*1,BT82="07:00"*1),"10:00"*$B83,IF(AND(BS82="21:00"*1,BT82="08:00"*1),"11:00"*$B83,IF((BT82*24)-(BS82*24)&gt;6,((((BT82*24)-(BS82*24))-0.25)/24),(BT82-BS82)))))))))</f>
        <v/>
      </c>
      <c r="BT83" s="511"/>
      <c r="BU83" s="510" t="str">
        <f>IF(AND(BU82="",BV82=""),"",IFERROR(MATCH("*"&amp;BU82&amp;"*",Paramètres!$A$2,0)*INDEX(Paramètres!$B$2:$E$2,MATCH(#REF!,Paramètres!$B$1:$E$1,0))*$B83,IFERROR(VLOOKUP(BU82,_T1,2,0)*IF(VLOOKUP(BU82,_T1,3,0),$B83,1),IF(AND(BU82="23:59"*1,BV82="07:59"*1),"08:00"*$B83,IF(AND(BU82="20:00"*1,BV82="05:00"*1),"09:00"*$B83,IF(AND(BU82="21:00"*1,BV82="07:00"*1),"10:00"*$B83,IF(AND(BU82="21:00"*1,BV82="08:00"*1),"11:00"*$B83,IF((BV82*24)-(BU82*24)&gt;6,((((BV82*24)-(BU82*24))-0.25)/24),(BV82-BU82)))))))))</f>
        <v/>
      </c>
      <c r="BV83" s="511"/>
      <c r="BW83" s="510" t="str">
        <f>IF(AND(BW82="",BX82=""),"",IFERROR(MATCH("*"&amp;BW82&amp;"*",Paramètres!$A$2,0)*INDEX(Paramètres!$B$2:$E$2,MATCH(#REF!,Paramètres!$B$1:$E$1,0))*$B83,IFERROR(VLOOKUP(BW82,_T1,2,0)*IF(VLOOKUP(BW82,_T1,3,0),$B83,1),IF(AND(BW82="23:59"*1,BX82="07:59"*1),"08:00"*$B83,IF(AND(BW82="20:00"*1,BX82="05:00"*1),"09:00"*$B83,IF(AND(BW82="21:00"*1,BX82="07:00"*1),"10:00"*$B83,IF(AND(BW82="21:00"*1,BX82="08:00"*1),"11:00"*$B83,IF((BX82*24)-(BW82*24)&gt;6,((((BX82*24)-(BW82*24))-0.25)/24),(BX82-BW82)))))))))</f>
        <v/>
      </c>
      <c r="BX83" s="511"/>
      <c r="BY83" s="440"/>
      <c r="BZ83" s="510" t="str">
        <f>IF(AND(BZ82="",CA82=""),"",IFERROR(MATCH("*"&amp;BZ82&amp;"*",Paramètres!$A$2,0)*INDEX(Paramètres!$B$2:$E$2,MATCH(#REF!,Paramètres!$B$1:$E$1,0))*$B83,IFERROR(VLOOKUP(BZ82,_T1,2,0)*IF(VLOOKUP(BZ82,_T1,3,0),$B83,1),IF(AND(BZ82="23:59"*1,CA82="07:59"*1),"08:00"*$B83,IF(AND(BZ82="20:00"*1,CA82="05:00"*1),"09:00"*$B83,IF(AND(BZ82="21:00"*1,CA82="07:00"*1),"10:00"*$B83,IF(AND(BZ82="21:00"*1,CA82="08:00"*1),"11:00"*$B83,IF((CA82*24)-(BZ82*24)&gt;6,((((CA82*24)-(BZ82*24))-0.25)/24),(CA82-BZ82)))))))))</f>
        <v/>
      </c>
      <c r="CA83" s="511"/>
      <c r="CB83" s="510" t="str">
        <f>IF(AND(CB82="",CC82=""),"",IFERROR(MATCH("*"&amp;CB82&amp;"*",Paramètres!$A$2,0)*INDEX(Paramètres!$B$2:$E$2,MATCH(#REF!,Paramètres!$B$1:$E$1,0))*$B83,IFERROR(VLOOKUP(CB82,_T1,2,0)*IF(VLOOKUP(CB82,_T1,3,0),$B83,1),IF(AND(CB82="23:59"*1,CC82="07:59"*1),"08:00"*$B83,IF(AND(CB82="20:00"*1,CC82="05:00"*1),"09:00"*$B83,IF(AND(CB82="21:00"*1,CC82="07:00"*1),"10:00"*$B83,IF(AND(CB82="21:00"*1,CC82="08:00"*1),"11:00"*$B83,IF((CC82*24)-(CB82*24)&gt;6,((((CC82*24)-(CB82*24))-0.25)/24),(CC82-CB82)))))))))</f>
        <v/>
      </c>
      <c r="CC83" s="511"/>
      <c r="CD83" s="510" t="str">
        <f>IF(AND(CD82="",CE82=""),"",IFERROR(MATCH("*"&amp;CD82&amp;"*",Paramètres!$A$2,0)*INDEX(Paramètres!$B$2:$E$2,MATCH(#REF!,Paramètres!$B$1:$E$1,0))*$B83,IFERROR(VLOOKUP(CD82,_T1,2,0)*IF(VLOOKUP(CD82,_T1,3,0),$B83,1),IF(AND(CD82="23:59"*1,CE82="07:59"*1),"08:00"*$B83,IF(AND(CD82="20:00"*1,CE82="05:00"*1),"09:00"*$B83,IF(AND(CD82="21:00"*1,CE82="07:00"*1),"10:00"*$B83,IF(AND(CD82="21:00"*1,CE82="08:00"*1),"11:00"*$B83,IF((CE82*24)-(CD82*24)&gt;6,((((CE82*24)-(CD82*24))-0.25)/24),(CE82-CD82)))))))))</f>
        <v/>
      </c>
      <c r="CE83" s="511"/>
      <c r="CF83" s="510" t="str">
        <f>IF(AND(CF82="",CG82=""),"",IFERROR(MATCH("*"&amp;CF82&amp;"*",Paramètres!$A$2,0)*INDEX(Paramètres!$B$2:$E$2,MATCH(#REF!,Paramètres!$B$1:$E$1,0))*$B83,IFERROR(VLOOKUP(CF82,_T1,2,0)*IF(VLOOKUP(CF82,_T1,3,0),$B83,1),IF(AND(CF82="23:59"*1,CG82="07:59"*1),"08:00"*$B83,IF(AND(CF82="20:00"*1,CG82="05:00"*1),"09:00"*$B83,IF(AND(CF82="21:00"*1,CG82="07:00"*1),"10:00"*$B83,IF(AND(CF82="21:00"*1,CG82="08:00"*1),"11:00"*$B83,IF((CG82*24)-(CF82*24)&gt;6,((((CG82*24)-(CF82*24))-0.25)/24),(CG82-CF82)))))))))</f>
        <v/>
      </c>
      <c r="CG83" s="511"/>
      <c r="CH83" s="510" t="str">
        <f>IF(AND(CH82="",CI82=""),"",IFERROR(MATCH("*"&amp;CH82&amp;"*",Paramètres!$A$2,0)*INDEX(Paramètres!$B$2:$E$2,MATCH(#REF!,Paramètres!$B$1:$E$1,0))*$B83,IFERROR(VLOOKUP(CH82,_T1,2,0)*IF(VLOOKUP(CH82,_T1,3,0),$B83,1),IF(AND(CH82="23:59"*1,CI82="07:59"*1),"08:00"*$B83,IF(AND(CH82="20:00"*1,CI82="05:00"*1),"09:00"*$B83,IF(AND(CH82="21:00"*1,CI82="07:00"*1),"10:00"*$B83,IF(AND(CH82="21:00"*1,CI82="08:00"*1),"11:00"*$B83,IF((CI82*24)-(CH82*24)&gt;6,((((CI82*24)-(CH82*24))-0.25)/24),(CI82-CH82)))))))))</f>
        <v/>
      </c>
      <c r="CI83" s="511"/>
      <c r="CJ83" s="510" t="str">
        <f>IF(AND(CJ82="",CK82=""),"",IFERROR(MATCH("*"&amp;CJ82&amp;"*",Paramètres!$A$2,0)*INDEX(Paramètres!$B$2:$E$2,MATCH(#REF!,Paramètres!$B$1:$E$1,0))*$B83,IFERROR(VLOOKUP(CJ82,_T1,2,0)*IF(VLOOKUP(CJ82,_T1,3,0),$B83,1),IF(AND(CJ82="23:59"*1,CK82="07:59"*1),"08:00"*$B83,IF(AND(CJ82="20:00"*1,CK82="05:00"*1),"09:00"*$B83,IF(AND(CJ82="21:00"*1,CK82="07:00"*1),"10:00"*$B83,IF(AND(CJ82="21:00"*1,CK82="08:00"*1),"11:00"*$B83,IF((CK82*24)-(CJ82*24)&gt;6,((((CK82*24)-(CJ82*24))-0.25)/24),(CK82-CJ82)))))))))</f>
        <v/>
      </c>
      <c r="CK83" s="511"/>
      <c r="CL83" s="510" t="str">
        <f>IF(AND(CL82="",CM82=""),"",IFERROR(MATCH("*"&amp;CL82&amp;"*",Paramètres!$A$2,0)*INDEX(Paramètres!$B$2:$E$2,MATCH(#REF!,Paramètres!$B$1:$E$1,0))*$B83,IFERROR(VLOOKUP(CL82,_T1,2,0)*IF(VLOOKUP(CL82,_T1,3,0),$B83,1),IF(AND(CL82="23:59"*1,CM82="07:59"*1),"08:00"*$B83,IF(AND(CL82="20:00"*1,CM82="05:00"*1),"09:00"*$B83,IF(AND(CL82="21:00"*1,CM82="07:00"*1),"10:00"*$B83,IF(AND(CL82="21:00"*1,CM82="08:00"*1),"11:00"*$B83,IF((CM82*24)-(CL82*24)&gt;6,((((CM82*24)-(CL82*24))-0.25)/24),(CM82-CL82)))))))))</f>
        <v/>
      </c>
      <c r="CM83" s="511"/>
      <c r="CN83" s="440"/>
      <c r="CO83" s="436"/>
      <c r="CP83" s="437"/>
      <c r="CQ83" s="156"/>
      <c r="CR83" s="454"/>
      <c r="CS83"/>
      <c r="CT83"/>
      <c r="CU83"/>
      <c r="CV83"/>
      <c r="CW83"/>
      <c r="CX83"/>
    </row>
    <row r="84" spans="1:102" s="288" customFormat="1" ht="30" customHeight="1">
      <c r="A84" s="318"/>
      <c r="B84" s="297"/>
      <c r="C84" s="282"/>
      <c r="D84" s="283"/>
      <c r="E84" s="337"/>
      <c r="F84" s="338"/>
      <c r="G84" s="282"/>
      <c r="H84" s="282"/>
      <c r="I84" s="337"/>
      <c r="J84" s="338"/>
      <c r="K84" s="282"/>
      <c r="L84" s="283"/>
      <c r="M84" s="352"/>
      <c r="N84" s="353"/>
      <c r="O84" s="352"/>
      <c r="P84" s="354"/>
      <c r="Q84" s="443">
        <f>SUM(C85:P85)</f>
        <v>0</v>
      </c>
      <c r="R84" s="282"/>
      <c r="S84" s="283"/>
      <c r="T84" s="337"/>
      <c r="U84" s="338"/>
      <c r="V84" s="282"/>
      <c r="W84" s="282"/>
      <c r="X84" s="337"/>
      <c r="Y84" s="338"/>
      <c r="Z84" s="282"/>
      <c r="AA84" s="283"/>
      <c r="AB84" s="352"/>
      <c r="AC84" s="353"/>
      <c r="AD84" s="352"/>
      <c r="AE84" s="354"/>
      <c r="AF84" s="443">
        <f>SUM(R85:AE85)</f>
        <v>0</v>
      </c>
      <c r="AG84" s="282"/>
      <c r="AH84" s="283"/>
      <c r="AI84" s="337"/>
      <c r="AJ84" s="338"/>
      <c r="AK84" s="282"/>
      <c r="AL84" s="282"/>
      <c r="AM84" s="337"/>
      <c r="AN84" s="338"/>
      <c r="AO84" s="282"/>
      <c r="AP84" s="283"/>
      <c r="AQ84" s="352"/>
      <c r="AR84" s="353"/>
      <c r="AS84" s="352"/>
      <c r="AT84" s="354"/>
      <c r="AU84" s="443">
        <f>SUM(AG85:AT85)</f>
        <v>0</v>
      </c>
      <c r="AV84" s="282"/>
      <c r="AW84" s="283"/>
      <c r="AX84" s="337"/>
      <c r="AY84" s="338"/>
      <c r="AZ84" s="282"/>
      <c r="BA84" s="282"/>
      <c r="BB84" s="337"/>
      <c r="BC84" s="338"/>
      <c r="BD84" s="282"/>
      <c r="BE84" s="283"/>
      <c r="BF84" s="352"/>
      <c r="BG84" s="353"/>
      <c r="BH84" s="352"/>
      <c r="BI84" s="354"/>
      <c r="BJ84" s="438">
        <f t="shared" ref="BJ84" si="75">SUM(AV85:BI85)</f>
        <v>0</v>
      </c>
      <c r="BK84" s="282"/>
      <c r="BL84" s="283"/>
      <c r="BM84" s="337"/>
      <c r="BN84" s="338"/>
      <c r="BO84" s="282"/>
      <c r="BP84" s="282"/>
      <c r="BQ84" s="337"/>
      <c r="BR84" s="338"/>
      <c r="BS84" s="282"/>
      <c r="BT84" s="283"/>
      <c r="BU84" s="352"/>
      <c r="BV84" s="353"/>
      <c r="BW84" s="352"/>
      <c r="BX84" s="354"/>
      <c r="BY84" s="438">
        <f t="shared" ref="BY84" si="76">SUM(BK85:BX85)</f>
        <v>0</v>
      </c>
      <c r="BZ84" s="282"/>
      <c r="CA84" s="283"/>
      <c r="CB84" s="337"/>
      <c r="CC84" s="338"/>
      <c r="CD84" s="282"/>
      <c r="CE84" s="282"/>
      <c r="CF84" s="337"/>
      <c r="CG84" s="338"/>
      <c r="CH84" s="282"/>
      <c r="CI84" s="283"/>
      <c r="CJ84" s="352"/>
      <c r="CK84" s="353"/>
      <c r="CL84" s="352"/>
      <c r="CM84" s="354"/>
      <c r="CN84" s="438">
        <f t="shared" ref="CN84" si="77">SUM(BZ85:CM85)</f>
        <v>0</v>
      </c>
      <c r="CO84" s="432">
        <f>SUM(Q84,AF85,AU85,BY85,CN85,BJ85)</f>
        <v>0</v>
      </c>
      <c r="CP84" s="433"/>
      <c r="CQ84" s="284"/>
      <c r="CR84" s="453">
        <f>$CO$2-CO84</f>
        <v>6.9666666666666659</v>
      </c>
      <c r="CS84" s="285"/>
      <c r="CT84" s="285"/>
      <c r="CU84" s="285"/>
      <c r="CV84" s="285"/>
      <c r="CW84" s="285"/>
      <c r="CX84" s="285"/>
    </row>
    <row r="85" spans="1:102" s="30" customFormat="1" ht="20" customHeight="1">
      <c r="A85" s="241"/>
      <c r="B85" s="301"/>
      <c r="C85" s="510" t="str">
        <f>IF(AND(C84="",D84=""),"",IFERROR(MATCH("*"&amp;C84&amp;"*",Paramètres!$A$2,0)*INDEX(Paramètres!$B$2:$E$2,MATCH(#REF!,Paramètres!$B$1:$E$1,0))*$B85,IFERROR(VLOOKUP(C84,_T1,2,0)*IF(VLOOKUP(C84,_T1,3,0),$B85,1),IF(AND(C84="23:59"*1,D84="07:59"*1),"08:00"*$B85,IF(AND(C84="20:00"*1,D84="05:00"*1),"09:00"*$B85,IF(AND(C84="21:00"*1,D84="07:00"*1),"10:00"*$B85,IF(AND(C84="21:00"*1,D84="08:00"*1),"11:00"*$B85,IF((D84*24)-(C84*24)&gt;6,((((D84*24)-(C84*24))-0.25)/24),(D84-C84)))))))))</f>
        <v/>
      </c>
      <c r="D85" s="511"/>
      <c r="E85" s="510" t="str">
        <f>IF(AND(E84="",F84=""),"",IFERROR(MATCH("*"&amp;E84&amp;"*",Paramètres!$A$2,0)*INDEX(Paramètres!$B$2:$E$2,MATCH(#REF!,Paramètres!$B$1:$E$1,0))*$B85,IFERROR(VLOOKUP(E84,_T1,2,0)*IF(VLOOKUP(E84,_T1,3,0),$B85,1),IF(AND(E84="23:59"*1,F84="07:59"*1),"08:00"*$B85,IF(AND(E84="20:00"*1,F84="05:00"*1),"09:00"*$B85,IF(AND(E84="21:00"*1,F84="07:00"*1),"10:00"*$B85,IF(AND(E84="21:00"*1,F84="08:00"*1),"11:00"*$B85,IF((F84*24)-(E84*24)&gt;6,((((F84*24)-(E84*24))-0.25)/24),(F84-E84)))))))))</f>
        <v/>
      </c>
      <c r="F85" s="511"/>
      <c r="G85" s="510" t="str">
        <f>IF(AND(G84="",H84=""),"",IFERROR(MATCH("*"&amp;G84&amp;"*",Paramètres!$A$2,0)*INDEX(Paramètres!$B$2:$E$2,MATCH(#REF!,Paramètres!$B$1:$E$1,0))*$B85,IFERROR(VLOOKUP(G84,_T1,2,0)*IF(VLOOKUP(G84,_T1,3,0),$B85,1),IF(AND(G84="23:59"*1,H84="07:59"*1),"08:00"*$B85,IF(AND(G84="20:00"*1,H84="05:00"*1),"09:00"*$B85,IF(AND(G84="21:00"*1,H84="07:00"*1),"10:00"*$B85,IF(AND(G84="21:00"*1,H84="08:00"*1),"11:00"*$B85,IF((H84*24)-(G84*24)&gt;6,((((H84*24)-(G84*24))-0.25)/24),(H84-G84)))))))))</f>
        <v/>
      </c>
      <c r="H85" s="511"/>
      <c r="I85" s="510" t="str">
        <f>IF(AND(I84="",J84=""),"",IFERROR(MATCH("*"&amp;I84&amp;"*",Paramètres!$A$2,0)*INDEX(Paramètres!$B$2:$E$2,MATCH(#REF!,Paramètres!$B$1:$E$1,0))*$B85,IFERROR(VLOOKUP(I84,_T1,2,0)*IF(VLOOKUP(I84,_T1,3,0),$B85,1),IF(AND(I84="23:59"*1,J84="07:59"*1),"08:00"*$B85,IF(AND(I84="20:00"*1,J84="05:00"*1),"09:00"*$B85,IF(AND(I84="21:00"*1,J84="07:00"*1),"10:00"*$B85,IF(AND(I84="21:00"*1,J84="08:00"*1),"11:00"*$B85,IF((J84*24)-(I84*24)&gt;6,((((J84*24)-(I84*24))-0.25)/24),(J84-I84)))))))))</f>
        <v/>
      </c>
      <c r="J85" s="511"/>
      <c r="K85" s="510" t="str">
        <f>IF(AND(K84="",L84=""),"",IFERROR(MATCH("*"&amp;K84&amp;"*",Paramètres!$A$2,0)*INDEX(Paramètres!$B$2:$E$2,MATCH(#REF!,Paramètres!$B$1:$E$1,0))*$B85,IFERROR(VLOOKUP(K84,_T1,2,0)*IF(VLOOKUP(K84,_T1,3,0),$B85,1),IF(AND(K84="23:59"*1,L84="07:59"*1),"08:00"*$B85,IF(AND(K84="20:00"*1,L84="05:00"*1),"09:00"*$B85,IF(AND(K84="21:00"*1,L84="07:00"*1),"10:00"*$B85,IF(AND(K84="21:00"*1,L84="08:00"*1),"11:00"*$B85,IF((L84*24)-(K84*24)&gt;6,((((L84*24)-(K84*24))-0.25)/24),(L84-K84)))))))))</f>
        <v/>
      </c>
      <c r="L85" s="511"/>
      <c r="M85" s="510" t="str">
        <f>IF(AND(M84="",N84=""),"",IFERROR(MATCH("*"&amp;M84&amp;"*",Paramètres!$A$2,0)*INDEX(Paramètres!$B$2:$E$2,MATCH(#REF!,Paramètres!$B$1:$E$1,0))*$B85,IFERROR(VLOOKUP(M84,_T1,2,0)*IF(VLOOKUP(M84,_T1,3,0),$B85,1),IF(AND(M84="23:59"*1,N84="07:59"*1),"08:00"*$B85,IF(AND(M84="20:00"*1,N84="05:00"*1),"09:00"*$B85,IF(AND(M84="21:00"*1,N84="07:00"*1),"10:00"*$B85,IF(AND(M84="21:00"*1,N84="08:00"*1),"11:00"*$B85,IF((N84*24)-(M84*24)&gt;6,((((N84*24)-(M84*24))-0.25)/24),(N84-M84)))))))))</f>
        <v/>
      </c>
      <c r="N85" s="511"/>
      <c r="O85" s="510" t="str">
        <f>IF(AND(O84="",P84=""),"",IFERROR(MATCH("*"&amp;O84&amp;"*",Paramètres!$A$2,0)*INDEX(Paramètres!$B$2:$E$2,MATCH(#REF!,Paramètres!$B$1:$E$1,0))*$B85,IFERROR(VLOOKUP(O84,_T1,2,0)*IF(VLOOKUP(O84,_T1,3,0),$B85,1),IF(AND(O84="23:59"*1,P84="07:59"*1),"08:00"*$B85,IF(AND(O84="20:00"*1,P84="05:00"*1),"09:00"*$B85,IF(AND(O84="21:00"*1,P84="07:00"*1),"10:00"*$B85,IF(AND(O84="21:00"*1,P84="08:00"*1),"11:00"*$B85,IF((P84*24)-(O84*24)&gt;6,((((P84*24)-(O84*24))-0.25)/24),(P84-O84)))))))))</f>
        <v/>
      </c>
      <c r="P85" s="511"/>
      <c r="Q85" s="444"/>
      <c r="R85" s="510" t="str">
        <f>IF(AND(R84="",S84=""),"",IFERROR(MATCH("*"&amp;R84&amp;"*",Paramètres!$A$2,0)*INDEX(Paramètres!$B$2:$E$2,MATCH(#REF!,Paramètres!$B$1:$E$1,0))*$B85,IFERROR(VLOOKUP(R84,_T1,2,0)*IF(VLOOKUP(R84,_T1,3,0),$B85,1),IF(AND(R84="23:59"*1,S84="07:59"*1),"08:00"*$B85,IF(AND(R84="20:00"*1,S84="05:00"*1),"09:00"*$B85,IF(AND(R84="21:00"*1,S84="07:00"*1),"10:00"*$B85,IF(AND(R84="21:00"*1,S84="08:00"*1),"11:00"*$B85,IF((S84*24)-(R84*24)&gt;6,((((S84*24)-(R84*24))-0.25)/24),(S84-R84)))))))))</f>
        <v/>
      </c>
      <c r="S85" s="511"/>
      <c r="T85" s="510" t="str">
        <f>IF(AND(T84="",U84=""),"",IFERROR(MATCH("*"&amp;T84&amp;"*",Paramètres!$A$2,0)*INDEX(Paramètres!$B$2:$E$2,MATCH(#REF!,Paramètres!$B$1:$E$1,0))*$B85,IFERROR(VLOOKUP(T84,_T1,2,0)*IF(VLOOKUP(T84,_T1,3,0),$B85,1),IF(AND(T84="23:59"*1,U84="07:59"*1),"08:00"*$B85,IF(AND(T84="20:00"*1,U84="05:00"*1),"09:00"*$B85,IF(AND(T84="21:00"*1,U84="07:00"*1),"10:00"*$B85,IF(AND(T84="21:00"*1,U84="08:00"*1),"11:00"*$B85,IF((U84*24)-(T84*24)&gt;6,((((U84*24)-(T84*24))-0.25)/24),(U84-T84)))))))))</f>
        <v/>
      </c>
      <c r="U85" s="511"/>
      <c r="V85" s="510" t="str">
        <f>IF(AND(V84="",W84=""),"",IFERROR(MATCH("*"&amp;V84&amp;"*",Paramètres!$A$2,0)*INDEX(Paramètres!$B$2:$E$2,MATCH(#REF!,Paramètres!$B$1:$E$1,0))*$B85,IFERROR(VLOOKUP(V84,_T1,2,0)*IF(VLOOKUP(V84,_T1,3,0),$B85,1),IF(AND(V84="23:59"*1,W84="07:59"*1),"08:00"*$B85,IF(AND(V84="20:00"*1,W84="05:00"*1),"09:00"*$B85,IF(AND(V84="21:00"*1,W84="07:00"*1),"10:00"*$B85,IF(AND(V84="21:00"*1,W84="08:00"*1),"11:00"*$B85,IF((W84*24)-(V84*24)&gt;6,((((W84*24)-(V84*24))-0.25)/24),(W84-V84)))))))))</f>
        <v/>
      </c>
      <c r="W85" s="511"/>
      <c r="X85" s="510" t="str">
        <f>IF(AND(X84="",Y84=""),"",IFERROR(MATCH("*"&amp;X84&amp;"*",Paramètres!$A$2,0)*INDEX(Paramètres!$B$2:$E$2,MATCH(#REF!,Paramètres!$B$1:$E$1,0))*$B85,IFERROR(VLOOKUP(X84,_T1,2,0)*IF(VLOOKUP(X84,_T1,3,0),$B85,1),IF(AND(X84="23:59"*1,Y84="07:59"*1),"08:00"*$B85,IF(AND(X84="20:00"*1,Y84="05:00"*1),"09:00"*$B85,IF(AND(X84="21:00"*1,Y84="07:00"*1),"10:00"*$B85,IF(AND(X84="21:00"*1,Y84="08:00"*1),"11:00"*$B85,IF((Y84*24)-(X84*24)&gt;6,((((Y84*24)-(X84*24))-0.25)/24),(Y84-X84)))))))))</f>
        <v/>
      </c>
      <c r="Y85" s="511"/>
      <c r="Z85" s="510" t="str">
        <f>IF(AND(Z84="",AA84=""),"",IFERROR(MATCH("*"&amp;Z84&amp;"*",Paramètres!$A$2,0)*INDEX(Paramètres!$B$2:$E$2,MATCH(#REF!,Paramètres!$B$1:$E$1,0))*$B85,IFERROR(VLOOKUP(Z84,_T1,2,0)*IF(VLOOKUP(Z84,_T1,3,0),$B85,1),IF(AND(Z84="23:59"*1,AA84="07:59"*1),"08:00"*$B85,IF(AND(Z84="20:00"*1,AA84="05:00"*1),"09:00"*$B85,IF(AND(Z84="21:00"*1,AA84="07:00"*1),"10:00"*$B85,IF(AND(Z84="21:00"*1,AA84="08:00"*1),"11:00"*$B85,IF((AA84*24)-(Z84*24)&gt;6,((((AA84*24)-(Z84*24))-0.25)/24),(AA84-Z84)))))))))</f>
        <v/>
      </c>
      <c r="AA85" s="511"/>
      <c r="AB85" s="510" t="str">
        <f>IF(AND(AB84="",AC84=""),"",IFERROR(MATCH("*"&amp;AB84&amp;"*",Paramètres!$A$2,0)*INDEX(Paramètres!$B$2:$E$2,MATCH(#REF!,Paramètres!$B$1:$E$1,0))*$B85,IFERROR(VLOOKUP(AB84,_T1,2,0)*IF(VLOOKUP(AB84,_T1,3,0),$B85,1),IF(AND(AB84="23:59"*1,AC84="07:59"*1),"08:00"*$B85,IF(AND(AB84="20:00"*1,AC84="05:00"*1),"09:00"*$B85,IF(AND(AB84="21:00"*1,AC84="07:00"*1),"10:00"*$B85,IF(AND(AB84="21:00"*1,AC84="08:00"*1),"11:00"*$B85,IF((AC84*24)-(AB84*24)&gt;6,((((AC84*24)-(AB84*24))-0.25)/24),(AC84-AB84)))))))))</f>
        <v/>
      </c>
      <c r="AC85" s="511"/>
      <c r="AD85" s="510" t="str">
        <f>IF(AND(AD84="",AE84=""),"",IFERROR(MATCH("*"&amp;AD84&amp;"*",Paramètres!$A$2,0)*INDEX(Paramètres!$B$2:$E$2,MATCH(#REF!,Paramètres!$B$1:$E$1,0))*$B85,IFERROR(VLOOKUP(AD84,_T1,2,0)*IF(VLOOKUP(AD84,_T1,3,0),$B85,1),IF(AND(AD84="23:59"*1,AE84="07:59"*1),"08:00"*$B85,IF(AND(AD84="20:00"*1,AE84="05:00"*1),"09:00"*$B85,IF(AND(AD84="21:00"*1,AE84="07:00"*1),"10:00"*$B85,IF(AND(AD84="21:00"*1,AE84="08:00"*1),"11:00"*$B85,IF((AE84*24)-(AD84*24)&gt;6,((((AE84*24)-(AD84*24))-0.25)/24),(AE84-AD84)))))))))</f>
        <v/>
      </c>
      <c r="AE85" s="511"/>
      <c r="AF85" s="444"/>
      <c r="AG85" s="510" t="str">
        <f>IF(AND(AG84="",AH84=""),"",IFERROR(MATCH("*"&amp;AG84&amp;"*",Paramètres!$A$2,0)*INDEX(Paramètres!$B$2:$E$2,MATCH(#REF!,Paramètres!$B$1:$E$1,0))*$B85,IFERROR(VLOOKUP(AG84,_T1,2,0)*IF(VLOOKUP(AG84,_T1,3,0),$B85,1),IF(AND(AG84="23:59"*1,AH84="07:59"*1),"08:00"*$B85,IF(AND(AG84="20:00"*1,AH84="05:00"*1),"09:00"*$B85,IF(AND(AG84="21:00"*1,AH84="07:00"*1),"10:00"*$B85,IF(AND(AG84="21:00"*1,AH84="08:00"*1),"11:00"*$B85,IF((AH84*24)-(AG84*24)&gt;6,((((AH84*24)-(AG84*24))-0.25)/24),(AH84-AG84)))))))))</f>
        <v/>
      </c>
      <c r="AH85" s="511"/>
      <c r="AI85" s="510" t="str">
        <f>IF(AND(AI84="",AJ84=""),"",IFERROR(MATCH("*"&amp;AI84&amp;"*",Paramètres!$A$2,0)*INDEX(Paramètres!$B$2:$E$2,MATCH(#REF!,Paramètres!$B$1:$E$1,0))*$B85,IFERROR(VLOOKUP(AI84,_T1,2,0)*IF(VLOOKUP(AI84,_T1,3,0),$B85,1),IF(AND(AI84="23:59"*1,AJ84="07:59"*1),"08:00"*$B85,IF(AND(AI84="20:00"*1,AJ84="05:00"*1),"09:00"*$B85,IF(AND(AI84="21:00"*1,AJ84="07:00"*1),"10:00"*$B85,IF(AND(AI84="21:00"*1,AJ84="08:00"*1),"11:00"*$B85,IF((AJ84*24)-(AI84*24)&gt;6,((((AJ84*24)-(AI84*24))-0.25)/24),(AJ84-AI84)))))))))</f>
        <v/>
      </c>
      <c r="AJ85" s="511"/>
      <c r="AK85" s="510" t="str">
        <f>IF(AND(AK84="",AL84=""),"",IFERROR(MATCH("*"&amp;AK84&amp;"*",Paramètres!$A$2,0)*INDEX(Paramètres!$B$2:$E$2,MATCH(#REF!,Paramètres!$B$1:$E$1,0))*$B85,IFERROR(VLOOKUP(AK84,_T1,2,0)*IF(VLOOKUP(AK84,_T1,3,0),$B85,1),IF(AND(AK84="23:59"*1,AL84="07:59"*1),"08:00"*$B85,IF(AND(AK84="20:00"*1,AL84="05:00"*1),"09:00"*$B85,IF(AND(AK84="21:00"*1,AL84="07:00"*1),"10:00"*$B85,IF(AND(AK84="21:00"*1,AL84="08:00"*1),"11:00"*$B85,IF((AL84*24)-(AK84*24)&gt;6,((((AL84*24)-(AK84*24))-0.25)/24),(AL84-AK84)))))))))</f>
        <v/>
      </c>
      <c r="AL85" s="511"/>
      <c r="AM85" s="510" t="str">
        <f>IF(AND(AM84="",AN84=""),"",IFERROR(MATCH("*"&amp;AM84&amp;"*",Paramètres!$A$2,0)*INDEX(Paramètres!$B$2:$E$2,MATCH(#REF!,Paramètres!$B$1:$E$1,0))*$B85,IFERROR(VLOOKUP(AM84,_T1,2,0)*IF(VLOOKUP(AM84,_T1,3,0),$B85,1),IF(AND(AM84="23:59"*1,AN84="07:59"*1),"08:00"*$B85,IF(AND(AM84="20:00"*1,AN84="05:00"*1),"09:00"*$B85,IF(AND(AM84="21:00"*1,AN84="07:00"*1),"10:00"*$B85,IF(AND(AM84="21:00"*1,AN84="08:00"*1),"11:00"*$B85,IF((AN84*24)-(AM84*24)&gt;6,((((AN84*24)-(AM84*24))-0.25)/24),(AN84-AM84)))))))))</f>
        <v/>
      </c>
      <c r="AN85" s="511"/>
      <c r="AO85" s="510" t="str">
        <f>IF(AND(AO84="",AP84=""),"",IFERROR(MATCH("*"&amp;AO84&amp;"*",Paramètres!$A$2,0)*INDEX(Paramètres!$B$2:$E$2,MATCH(#REF!,Paramètres!$B$1:$E$1,0))*$B85,IFERROR(VLOOKUP(AO84,_T1,2,0)*IF(VLOOKUP(AO84,_T1,3,0),$B85,1),IF(AND(AO84="23:59"*1,AP84="07:59"*1),"08:00"*$B85,IF(AND(AO84="20:00"*1,AP84="05:00"*1),"09:00"*$B85,IF(AND(AO84="21:00"*1,AP84="07:00"*1),"10:00"*$B85,IF(AND(AO84="21:00"*1,AP84="08:00"*1),"11:00"*$B85,IF((AP84*24)-(AO84*24)&gt;6,((((AP84*24)-(AO84*24))-0.25)/24),(AP84-AO84)))))))))</f>
        <v/>
      </c>
      <c r="AP85" s="511"/>
      <c r="AQ85" s="510" t="str">
        <f>IF(AND(AQ84="",AR84=""),"",IFERROR(MATCH("*"&amp;AQ84&amp;"*",Paramètres!$A$2,0)*INDEX(Paramètres!$B$2:$E$2,MATCH(#REF!,Paramètres!$B$1:$E$1,0))*$B85,IFERROR(VLOOKUP(AQ84,_T1,2,0)*IF(VLOOKUP(AQ84,_T1,3,0),$B85,1),IF(AND(AQ84="23:59"*1,AR84="07:59"*1),"08:00"*$B85,IF(AND(AQ84="20:00"*1,AR84="05:00"*1),"09:00"*$B85,IF(AND(AQ84="21:00"*1,AR84="07:00"*1),"10:00"*$B85,IF(AND(AQ84="21:00"*1,AR84="08:00"*1),"11:00"*$B85,IF((AR84*24)-(AQ84*24)&gt;6,((((AR84*24)-(AQ84*24))-0.25)/24),(AR84-AQ84)))))))))</f>
        <v/>
      </c>
      <c r="AR85" s="511"/>
      <c r="AS85" s="510" t="str">
        <f>IF(AND(AS84="",AT84=""),"",IFERROR(MATCH("*"&amp;AS84&amp;"*",Paramètres!$A$2,0)*INDEX(Paramètres!$B$2:$E$2,MATCH(#REF!,Paramètres!$B$1:$E$1,0))*$B85,IFERROR(VLOOKUP(AS84,_T1,2,0)*IF(VLOOKUP(AS84,_T1,3,0),$B85,1),IF(AND(AS84="23:59"*1,AT84="07:59"*1),"08:00"*$B85,IF(AND(AS84="20:00"*1,AT84="05:00"*1),"09:00"*$B85,IF(AND(AS84="21:00"*1,AT84="07:00"*1),"10:00"*$B85,IF(AND(AS84="21:00"*1,AT84="08:00"*1),"11:00"*$B85,IF((AT84*24)-(AS84*24)&gt;6,((((AT84*24)-(AS84*24))-0.25)/24),(AT84-AS84)))))))))</f>
        <v/>
      </c>
      <c r="AT85" s="511"/>
      <c r="AU85" s="444"/>
      <c r="AV85" s="510" t="str">
        <f>IF(AND(AV84="",AW84=""),"",IFERROR(MATCH("*"&amp;AV84&amp;"*",Paramètres!$A$2,0)*INDEX(Paramètres!$B$2:$E$2,MATCH(#REF!,Paramètres!$B$1:$E$1,0))*$B85,IFERROR(VLOOKUP(AV84,_T1,2,0)*IF(VLOOKUP(AV84,_T1,3,0),$B85,1),IF(AND(AV84="23:59"*1,AW84="07:59"*1),"08:00"*$B85,IF(AND(AV84="20:00"*1,AW84="05:00"*1),"09:00"*$B85,IF(AND(AV84="21:00"*1,AW84="07:00"*1),"10:00"*$B85,IF(AND(AV84="21:00"*1,AW84="08:00"*1),"11:00"*$B85,IF((AW84*24)-(AV84*24)&gt;6,((((AW84*24)-(AV84*24))-0.25)/24),(AW84-AV84)))))))))</f>
        <v/>
      </c>
      <c r="AW85" s="511"/>
      <c r="AX85" s="510" t="str">
        <f>IF(AND(AX84="",AY84=""),"",IFERROR(MATCH("*"&amp;AX84&amp;"*",Paramètres!$A$2,0)*INDEX(Paramètres!$B$2:$E$2,MATCH(#REF!,Paramètres!$B$1:$E$1,0))*$B85,IFERROR(VLOOKUP(AX84,_T1,2,0)*IF(VLOOKUP(AX84,_T1,3,0),$B85,1),IF(AND(AX84="23:59"*1,AY84="07:59"*1),"08:00"*$B85,IF(AND(AX84="20:00"*1,AY84="05:00"*1),"09:00"*$B85,IF(AND(AX84="21:00"*1,AY84="07:00"*1),"10:00"*$B85,IF(AND(AX84="21:00"*1,AY84="08:00"*1),"11:00"*$B85,IF((AY84*24)-(AX84*24)&gt;6,((((AY84*24)-(AX84*24))-0.25)/24),(AY84-AX84)))))))))</f>
        <v/>
      </c>
      <c r="AY85" s="511"/>
      <c r="AZ85" s="510" t="str">
        <f>IF(AND(AZ84="",BA84=""),"",IFERROR(MATCH("*"&amp;AZ84&amp;"*",Paramètres!$A$2,0)*INDEX(Paramètres!$B$2:$E$2,MATCH(#REF!,Paramètres!$B$1:$E$1,0))*$B85,IFERROR(VLOOKUP(AZ84,_T1,2,0)*IF(VLOOKUP(AZ84,_T1,3,0),$B85,1),IF(AND(AZ84="23:59"*1,BA84="07:59"*1),"08:00"*$B85,IF(AND(AZ84="20:00"*1,BA84="05:00"*1),"09:00"*$B85,IF(AND(AZ84="21:00"*1,BA84="07:00"*1),"10:00"*$B85,IF(AND(AZ84="21:00"*1,BA84="08:00"*1),"11:00"*$B85,IF((BA84*24)-(AZ84*24)&gt;6,((((BA84*24)-(AZ84*24))-0.25)/24),(BA84-AZ84)))))))))</f>
        <v/>
      </c>
      <c r="BA85" s="511"/>
      <c r="BB85" s="510" t="str">
        <f>IF(AND(BB84="",BC84=""),"",IFERROR(MATCH("*"&amp;BB84&amp;"*",Paramètres!$A$2,0)*INDEX(Paramètres!$B$2:$E$2,MATCH(#REF!,Paramètres!$B$1:$E$1,0))*$B85,IFERROR(VLOOKUP(BB84,_T1,2,0)*IF(VLOOKUP(BB84,_T1,3,0),$B85,1),IF(AND(BB84="23:59"*1,BC84="07:59"*1),"08:00"*$B85,IF(AND(BB84="20:00"*1,BC84="05:00"*1),"09:00"*$B85,IF(AND(BB84="21:00"*1,BC84="07:00"*1),"10:00"*$B85,IF(AND(BB84="21:00"*1,BC84="08:00"*1),"11:00"*$B85,IF((BC84*24)-(BB84*24)&gt;6,((((BC84*24)-(BB84*24))-0.25)/24),(BC84-BB84)))))))))</f>
        <v/>
      </c>
      <c r="BC85" s="511"/>
      <c r="BD85" s="510" t="str">
        <f>IF(AND(BD84="",BE84=""),"",IFERROR(MATCH("*"&amp;BD84&amp;"*",Paramètres!$A$2,0)*INDEX(Paramètres!$B$2:$E$2,MATCH(#REF!,Paramètres!$B$1:$E$1,0))*$B85,IFERROR(VLOOKUP(BD84,_T1,2,0)*IF(VLOOKUP(BD84,_T1,3,0),$B85,1),IF(AND(BD84="23:59"*1,BE84="07:59"*1),"08:00"*$B85,IF(AND(BD84="20:00"*1,BE84="05:00"*1),"09:00"*$B85,IF(AND(BD84="21:00"*1,BE84="07:00"*1),"10:00"*$B85,IF(AND(BD84="21:00"*1,BE84="08:00"*1),"11:00"*$B85,IF((BE84*24)-(BD84*24)&gt;6,((((BE84*24)-(BD84*24))-0.25)/24),(BE84-BD84)))))))))</f>
        <v/>
      </c>
      <c r="BE85" s="511"/>
      <c r="BF85" s="510" t="str">
        <f>IF(AND(BF84="",BG84=""),"",IFERROR(MATCH("*"&amp;BF84&amp;"*",Paramètres!$A$2,0)*INDEX(Paramètres!$B$2:$E$2,MATCH(#REF!,Paramètres!$B$1:$E$1,0))*$B85,IFERROR(VLOOKUP(BF84,_T1,2,0)*IF(VLOOKUP(BF84,_T1,3,0),$B85,1),IF(AND(BF84="23:59"*1,BG84="07:59"*1),"08:00"*$B85,IF(AND(BF84="20:00"*1,BG84="05:00"*1),"09:00"*$B85,IF(AND(BF84="21:00"*1,BG84="07:00"*1),"10:00"*$B85,IF(AND(BF84="21:00"*1,BG84="08:00"*1),"11:00"*$B85,IF((BG84*24)-(BF84*24)&gt;6,((((BG84*24)-(BF84*24))-0.25)/24),(BG84-BF84)))))))))</f>
        <v/>
      </c>
      <c r="BG85" s="511"/>
      <c r="BH85" s="510" t="str">
        <f>IF(AND(BH84="",BI84=""),"",IFERROR(MATCH("*"&amp;BH84&amp;"*",Paramètres!$A$2,0)*INDEX(Paramètres!$B$2:$E$2,MATCH(#REF!,Paramètres!$B$1:$E$1,0))*$B85,IFERROR(VLOOKUP(BH84,_T1,2,0)*IF(VLOOKUP(BH84,_T1,3,0),$B85,1),IF(AND(BH84="23:59"*1,BI84="07:59"*1),"08:00"*$B85,IF(AND(BH84="20:00"*1,BI84="05:00"*1),"09:00"*$B85,IF(AND(BH84="21:00"*1,BI84="07:00"*1),"10:00"*$B85,IF(AND(BH84="21:00"*1,BI84="08:00"*1),"11:00"*$B85,IF((BI84*24)-(BH84*24)&gt;6,((((BI84*24)-(BH84*24))-0.25)/24),(BI84-BH84)))))))))</f>
        <v/>
      </c>
      <c r="BI85" s="511"/>
      <c r="BJ85" s="440"/>
      <c r="BK85" s="510" t="str">
        <f>IF(AND(BK84="",BL84=""),"",IFERROR(MATCH("*"&amp;BK84&amp;"*",Paramètres!$A$2,0)*INDEX(Paramètres!$B$2:$E$2,MATCH(#REF!,Paramètres!$B$1:$E$1,0))*$B85,IFERROR(VLOOKUP(BK84,_T1,2,0)*IF(VLOOKUP(BK84,_T1,3,0),$B85,1),IF(AND(BK84="23:59"*1,BL84="07:59"*1),"08:00"*$B85,IF(AND(BK84="20:00"*1,BL84="05:00"*1),"09:00"*$B85,IF(AND(BK84="21:00"*1,BL84="07:00"*1),"10:00"*$B85,IF(AND(BK84="21:00"*1,BL84="08:00"*1),"11:00"*$B85,IF((BL84*24)-(BK84*24)&gt;6,((((BL84*24)-(BK84*24))-0.25)/24),(BL84-BK84)))))))))</f>
        <v/>
      </c>
      <c r="BL85" s="511"/>
      <c r="BM85" s="510" t="str">
        <f>IF(AND(BM84="",BN84=""),"",IFERROR(MATCH("*"&amp;BM84&amp;"*",Paramètres!$A$2,0)*INDEX(Paramètres!$B$2:$E$2,MATCH(#REF!,Paramètres!$B$1:$E$1,0))*$B85,IFERROR(VLOOKUP(BM84,_T1,2,0)*IF(VLOOKUP(BM84,_T1,3,0),$B85,1),IF(AND(BM84="23:59"*1,BN84="07:59"*1),"08:00"*$B85,IF(AND(BM84="20:00"*1,BN84="05:00"*1),"09:00"*$B85,IF(AND(BM84="21:00"*1,BN84="07:00"*1),"10:00"*$B85,IF(AND(BM84="21:00"*1,BN84="08:00"*1),"11:00"*$B85,IF((BN84*24)-(BM84*24)&gt;6,((((BN84*24)-(BM84*24))-0.25)/24),(BN84-BM84)))))))))</f>
        <v/>
      </c>
      <c r="BN85" s="511"/>
      <c r="BO85" s="510" t="str">
        <f>IF(AND(BO84="",BP84=""),"",IFERROR(MATCH("*"&amp;BO84&amp;"*",Paramètres!$A$2,0)*INDEX(Paramètres!$B$2:$E$2,MATCH(#REF!,Paramètres!$B$1:$E$1,0))*$B85,IFERROR(VLOOKUP(BO84,_T1,2,0)*IF(VLOOKUP(BO84,_T1,3,0),$B85,1),IF(AND(BO84="23:59"*1,BP84="07:59"*1),"08:00"*$B85,IF(AND(BO84="20:00"*1,BP84="05:00"*1),"09:00"*$B85,IF(AND(BO84="21:00"*1,BP84="07:00"*1),"10:00"*$B85,IF(AND(BO84="21:00"*1,BP84="08:00"*1),"11:00"*$B85,IF((BP84*24)-(BO84*24)&gt;6,((((BP84*24)-(BO84*24))-0.25)/24),(BP84-BO84)))))))))</f>
        <v/>
      </c>
      <c r="BP85" s="511"/>
      <c r="BQ85" s="510" t="str">
        <f>IF(AND(BQ84="",BR84=""),"",IFERROR(MATCH("*"&amp;BQ84&amp;"*",Paramètres!$A$2,0)*INDEX(Paramètres!$B$2:$E$2,MATCH(#REF!,Paramètres!$B$1:$E$1,0))*$B85,IFERROR(VLOOKUP(BQ84,_T1,2,0)*IF(VLOOKUP(BQ84,_T1,3,0),$B85,1),IF(AND(BQ84="23:59"*1,BR84="07:59"*1),"08:00"*$B85,IF(AND(BQ84="20:00"*1,BR84="05:00"*1),"09:00"*$B85,IF(AND(BQ84="21:00"*1,BR84="07:00"*1),"10:00"*$B85,IF(AND(BQ84="21:00"*1,BR84="08:00"*1),"11:00"*$B85,IF((BR84*24)-(BQ84*24)&gt;6,((((BR84*24)-(BQ84*24))-0.25)/24),(BR84-BQ84)))))))))</f>
        <v/>
      </c>
      <c r="BR85" s="511"/>
      <c r="BS85" s="510" t="str">
        <f>IF(AND(BS84="",BT84=""),"",IFERROR(MATCH("*"&amp;BS84&amp;"*",Paramètres!$A$2,0)*INDEX(Paramètres!$B$2:$E$2,MATCH(#REF!,Paramètres!$B$1:$E$1,0))*$B85,IFERROR(VLOOKUP(BS84,_T1,2,0)*IF(VLOOKUP(BS84,_T1,3,0),$B85,1),IF(AND(BS84="23:59"*1,BT84="07:59"*1),"08:00"*$B85,IF(AND(BS84="20:00"*1,BT84="05:00"*1),"09:00"*$B85,IF(AND(BS84="21:00"*1,BT84="07:00"*1),"10:00"*$B85,IF(AND(BS84="21:00"*1,BT84="08:00"*1),"11:00"*$B85,IF((BT84*24)-(BS84*24)&gt;6,((((BT84*24)-(BS84*24))-0.25)/24),(BT84-BS84)))))))))</f>
        <v/>
      </c>
      <c r="BT85" s="511"/>
      <c r="BU85" s="510" t="str">
        <f>IF(AND(BU84="",BV84=""),"",IFERROR(MATCH("*"&amp;BU84&amp;"*",Paramètres!$A$2,0)*INDEX(Paramètres!$B$2:$E$2,MATCH(#REF!,Paramètres!$B$1:$E$1,0))*$B85,IFERROR(VLOOKUP(BU84,_T1,2,0)*IF(VLOOKUP(BU84,_T1,3,0),$B85,1),IF(AND(BU84="23:59"*1,BV84="07:59"*1),"08:00"*$B85,IF(AND(BU84="20:00"*1,BV84="05:00"*1),"09:00"*$B85,IF(AND(BU84="21:00"*1,BV84="07:00"*1),"10:00"*$B85,IF(AND(BU84="21:00"*1,BV84="08:00"*1),"11:00"*$B85,IF((BV84*24)-(BU84*24)&gt;6,((((BV84*24)-(BU84*24))-0.25)/24),(BV84-BU84)))))))))</f>
        <v/>
      </c>
      <c r="BV85" s="511"/>
      <c r="BW85" s="510" t="str">
        <f>IF(AND(BW84="",BX84=""),"",IFERROR(MATCH("*"&amp;BW84&amp;"*",Paramètres!$A$2,0)*INDEX(Paramètres!$B$2:$E$2,MATCH(#REF!,Paramètres!$B$1:$E$1,0))*$B85,IFERROR(VLOOKUP(BW84,_T1,2,0)*IF(VLOOKUP(BW84,_T1,3,0),$B85,1),IF(AND(BW84="23:59"*1,BX84="07:59"*1),"08:00"*$B85,IF(AND(BW84="20:00"*1,BX84="05:00"*1),"09:00"*$B85,IF(AND(BW84="21:00"*1,BX84="07:00"*1),"10:00"*$B85,IF(AND(BW84="21:00"*1,BX84="08:00"*1),"11:00"*$B85,IF((BX84*24)-(BW84*24)&gt;6,((((BX84*24)-(BW84*24))-0.25)/24),(BX84-BW84)))))))))</f>
        <v/>
      </c>
      <c r="BX85" s="511"/>
      <c r="BY85" s="440"/>
      <c r="BZ85" s="510" t="str">
        <f>IF(AND(BZ84="",CA84=""),"",IFERROR(MATCH("*"&amp;BZ84&amp;"*",Paramètres!$A$2,0)*INDEX(Paramètres!$B$2:$E$2,MATCH(#REF!,Paramètres!$B$1:$E$1,0))*$B85,IFERROR(VLOOKUP(BZ84,_T1,2,0)*IF(VLOOKUP(BZ84,_T1,3,0),$B85,1),IF(AND(BZ84="23:59"*1,CA84="07:59"*1),"08:00"*$B85,IF(AND(BZ84="20:00"*1,CA84="05:00"*1),"09:00"*$B85,IF(AND(BZ84="21:00"*1,CA84="07:00"*1),"10:00"*$B85,IF(AND(BZ84="21:00"*1,CA84="08:00"*1),"11:00"*$B85,IF((CA84*24)-(BZ84*24)&gt;6,((((CA84*24)-(BZ84*24))-0.25)/24),(CA84-BZ84)))))))))</f>
        <v/>
      </c>
      <c r="CA85" s="511"/>
      <c r="CB85" s="510" t="str">
        <f>IF(AND(CB84="",CC84=""),"",IFERROR(MATCH("*"&amp;CB84&amp;"*",Paramètres!$A$2,0)*INDEX(Paramètres!$B$2:$E$2,MATCH(#REF!,Paramètres!$B$1:$E$1,0))*$B85,IFERROR(VLOOKUP(CB84,_T1,2,0)*IF(VLOOKUP(CB84,_T1,3,0),$B85,1),IF(AND(CB84="23:59"*1,CC84="07:59"*1),"08:00"*$B85,IF(AND(CB84="20:00"*1,CC84="05:00"*1),"09:00"*$B85,IF(AND(CB84="21:00"*1,CC84="07:00"*1),"10:00"*$B85,IF(AND(CB84="21:00"*1,CC84="08:00"*1),"11:00"*$B85,IF((CC84*24)-(CB84*24)&gt;6,((((CC84*24)-(CB84*24))-0.25)/24),(CC84-CB84)))))))))</f>
        <v/>
      </c>
      <c r="CC85" s="511"/>
      <c r="CD85" s="510" t="str">
        <f>IF(AND(CD84="",CE84=""),"",IFERROR(MATCH("*"&amp;CD84&amp;"*",Paramètres!$A$2,0)*INDEX(Paramètres!$B$2:$E$2,MATCH(#REF!,Paramètres!$B$1:$E$1,0))*$B85,IFERROR(VLOOKUP(CD84,_T1,2,0)*IF(VLOOKUP(CD84,_T1,3,0),$B85,1),IF(AND(CD84="23:59"*1,CE84="07:59"*1),"08:00"*$B85,IF(AND(CD84="20:00"*1,CE84="05:00"*1),"09:00"*$B85,IF(AND(CD84="21:00"*1,CE84="07:00"*1),"10:00"*$B85,IF(AND(CD84="21:00"*1,CE84="08:00"*1),"11:00"*$B85,IF((CE84*24)-(CD84*24)&gt;6,((((CE84*24)-(CD84*24))-0.25)/24),(CE84-CD84)))))))))</f>
        <v/>
      </c>
      <c r="CE85" s="511"/>
      <c r="CF85" s="510" t="str">
        <f>IF(AND(CF84="",CG84=""),"",IFERROR(MATCH("*"&amp;CF84&amp;"*",Paramètres!$A$2,0)*INDEX(Paramètres!$B$2:$E$2,MATCH(#REF!,Paramètres!$B$1:$E$1,0))*$B85,IFERROR(VLOOKUP(CF84,_T1,2,0)*IF(VLOOKUP(CF84,_T1,3,0),$B85,1),IF(AND(CF84="23:59"*1,CG84="07:59"*1),"08:00"*$B85,IF(AND(CF84="20:00"*1,CG84="05:00"*1),"09:00"*$B85,IF(AND(CF84="21:00"*1,CG84="07:00"*1),"10:00"*$B85,IF(AND(CF84="21:00"*1,CG84="08:00"*1),"11:00"*$B85,IF((CG84*24)-(CF84*24)&gt;6,((((CG84*24)-(CF84*24))-0.25)/24),(CG84-CF84)))))))))</f>
        <v/>
      </c>
      <c r="CG85" s="511"/>
      <c r="CH85" s="510" t="str">
        <f>IF(AND(CH84="",CI84=""),"",IFERROR(MATCH("*"&amp;CH84&amp;"*",Paramètres!$A$2,0)*INDEX(Paramètres!$B$2:$E$2,MATCH(#REF!,Paramètres!$B$1:$E$1,0))*$B85,IFERROR(VLOOKUP(CH84,_T1,2,0)*IF(VLOOKUP(CH84,_T1,3,0),$B85,1),IF(AND(CH84="23:59"*1,CI84="07:59"*1),"08:00"*$B85,IF(AND(CH84="20:00"*1,CI84="05:00"*1),"09:00"*$B85,IF(AND(CH84="21:00"*1,CI84="07:00"*1),"10:00"*$B85,IF(AND(CH84="21:00"*1,CI84="08:00"*1),"11:00"*$B85,IF((CI84*24)-(CH84*24)&gt;6,((((CI84*24)-(CH84*24))-0.25)/24),(CI84-CH84)))))))))</f>
        <v/>
      </c>
      <c r="CI85" s="511"/>
      <c r="CJ85" s="510" t="str">
        <f>IF(AND(CJ84="",CK84=""),"",IFERROR(MATCH("*"&amp;CJ84&amp;"*",Paramètres!$A$2,0)*INDEX(Paramètres!$B$2:$E$2,MATCH(#REF!,Paramètres!$B$1:$E$1,0))*$B85,IFERROR(VLOOKUP(CJ84,_T1,2,0)*IF(VLOOKUP(CJ84,_T1,3,0),$B85,1),IF(AND(CJ84="23:59"*1,CK84="07:59"*1),"08:00"*$B85,IF(AND(CJ84="20:00"*1,CK84="05:00"*1),"09:00"*$B85,IF(AND(CJ84="21:00"*1,CK84="07:00"*1),"10:00"*$B85,IF(AND(CJ84="21:00"*1,CK84="08:00"*1),"11:00"*$B85,IF((CK84*24)-(CJ84*24)&gt;6,((((CK84*24)-(CJ84*24))-0.25)/24),(CK84-CJ84)))))))))</f>
        <v/>
      </c>
      <c r="CK85" s="511"/>
      <c r="CL85" s="510" t="str">
        <f>IF(AND(CL84="",CM84=""),"",IFERROR(MATCH("*"&amp;CL84&amp;"*",Paramètres!$A$2,0)*INDEX(Paramètres!$B$2:$E$2,MATCH(#REF!,Paramètres!$B$1:$E$1,0))*$B85,IFERROR(VLOOKUP(CL84,_T1,2,0)*IF(VLOOKUP(CL84,_T1,3,0),$B85,1),IF(AND(CL84="23:59"*1,CM84="07:59"*1),"08:00"*$B85,IF(AND(CL84="20:00"*1,CM84="05:00"*1),"09:00"*$B85,IF(AND(CL84="21:00"*1,CM84="07:00"*1),"10:00"*$B85,IF(AND(CL84="21:00"*1,CM84="08:00"*1),"11:00"*$B85,IF((CM84*24)-(CL84*24)&gt;6,((((CM84*24)-(CL84*24))-0.25)/24),(CM84-CL84)))))))))</f>
        <v/>
      </c>
      <c r="CM85" s="511"/>
      <c r="CN85" s="440"/>
      <c r="CO85" s="436"/>
      <c r="CP85" s="437"/>
      <c r="CQ85" s="156"/>
      <c r="CR85" s="454"/>
      <c r="CS85"/>
      <c r="CT85"/>
      <c r="CU85"/>
      <c r="CV85"/>
      <c r="CW85"/>
      <c r="CX85"/>
    </row>
    <row r="86" spans="1:102" s="288" customFormat="1" ht="30" customHeight="1">
      <c r="A86" s="318"/>
      <c r="B86" s="297"/>
      <c r="C86" s="337"/>
      <c r="D86" s="338"/>
      <c r="E86" s="282"/>
      <c r="F86" s="283"/>
      <c r="G86" s="337"/>
      <c r="H86" s="337"/>
      <c r="I86" s="282"/>
      <c r="J86" s="283"/>
      <c r="K86" s="337"/>
      <c r="L86" s="338"/>
      <c r="M86" s="352"/>
      <c r="N86" s="353"/>
      <c r="O86" s="352"/>
      <c r="P86" s="354"/>
      <c r="Q86" s="443">
        <f>SUM(C87:P87)</f>
        <v>0</v>
      </c>
      <c r="R86" s="337"/>
      <c r="S86" s="338"/>
      <c r="T86" s="282"/>
      <c r="U86" s="283"/>
      <c r="V86" s="337"/>
      <c r="W86" s="337"/>
      <c r="X86" s="282"/>
      <c r="Y86" s="283"/>
      <c r="Z86" s="337"/>
      <c r="AA86" s="338"/>
      <c r="AB86" s="352"/>
      <c r="AC86" s="353"/>
      <c r="AD86" s="352"/>
      <c r="AE86" s="354"/>
      <c r="AF86" s="443">
        <f>SUM(R87:AE87)</f>
        <v>0</v>
      </c>
      <c r="AG86" s="337"/>
      <c r="AH86" s="338"/>
      <c r="AI86" s="282"/>
      <c r="AJ86" s="283"/>
      <c r="AK86" s="337"/>
      <c r="AL86" s="337"/>
      <c r="AM86" s="282"/>
      <c r="AN86" s="283"/>
      <c r="AO86" s="337"/>
      <c r="AP86" s="338"/>
      <c r="AQ86" s="352"/>
      <c r="AR86" s="353"/>
      <c r="AS86" s="352"/>
      <c r="AT86" s="354"/>
      <c r="AU86" s="443">
        <f>SUM(AG87:AT87)</f>
        <v>0</v>
      </c>
      <c r="AV86" s="337"/>
      <c r="AW86" s="338"/>
      <c r="AX86" s="282"/>
      <c r="AY86" s="283"/>
      <c r="AZ86" s="337"/>
      <c r="BA86" s="337"/>
      <c r="BB86" s="282"/>
      <c r="BC86" s="283"/>
      <c r="BD86" s="337"/>
      <c r="BE86" s="338"/>
      <c r="BF86" s="352"/>
      <c r="BG86" s="353"/>
      <c r="BH86" s="352"/>
      <c r="BI86" s="354"/>
      <c r="BJ86" s="438">
        <f t="shared" ref="BJ86" si="78">SUM(AV87:BI87)</f>
        <v>0</v>
      </c>
      <c r="BK86" s="337"/>
      <c r="BL86" s="338"/>
      <c r="BM86" s="282"/>
      <c r="BN86" s="283"/>
      <c r="BO86" s="337"/>
      <c r="BP86" s="337"/>
      <c r="BQ86" s="282"/>
      <c r="BR86" s="283"/>
      <c r="BS86" s="337"/>
      <c r="BT86" s="338"/>
      <c r="BU86" s="352"/>
      <c r="BV86" s="353"/>
      <c r="BW86" s="352"/>
      <c r="BX86" s="354"/>
      <c r="BY86" s="438">
        <f t="shared" ref="BY86" si="79">SUM(BK87:BX87)</f>
        <v>0</v>
      </c>
      <c r="BZ86" s="337"/>
      <c r="CA86" s="338"/>
      <c r="CB86" s="282"/>
      <c r="CC86" s="283"/>
      <c r="CD86" s="337"/>
      <c r="CE86" s="337"/>
      <c r="CF86" s="282"/>
      <c r="CG86" s="283"/>
      <c r="CH86" s="337"/>
      <c r="CI86" s="338"/>
      <c r="CJ86" s="352"/>
      <c r="CK86" s="353"/>
      <c r="CL86" s="352"/>
      <c r="CM86" s="354"/>
      <c r="CN86" s="438">
        <f t="shared" ref="CN86" si="80">SUM(BZ87:CM87)</f>
        <v>0</v>
      </c>
      <c r="CO86" s="432">
        <f>SUM(Q86,AF87,AU87,BY87,CN87,BJ87)</f>
        <v>0</v>
      </c>
      <c r="CP86" s="433"/>
      <c r="CQ86" s="284"/>
      <c r="CR86" s="453">
        <f>$CO$2-CO86</f>
        <v>6.9666666666666659</v>
      </c>
      <c r="CS86" s="285"/>
      <c r="CT86" s="285"/>
      <c r="CU86" s="285"/>
      <c r="CV86" s="285"/>
      <c r="CW86" s="285"/>
      <c r="CX86" s="285"/>
    </row>
    <row r="87" spans="1:102" s="30" customFormat="1" ht="20" customHeight="1">
      <c r="A87" s="240"/>
      <c r="B87" s="298"/>
      <c r="C87" s="510" t="str">
        <f>IF(AND(C86="",D86=""),"",IFERROR(MATCH("*"&amp;C86&amp;"*",Paramètres!$A$2,0)*INDEX(Paramètres!$B$2:$E$2,MATCH(#REF!,Paramètres!$B$1:$E$1,0))*$B87,IFERROR(VLOOKUP(C86,_T1,2,0)*IF(VLOOKUP(C86,_T1,3,0),$B87,1),IF(AND(C86="23:59"*1,D86="07:59"*1),"08:00"*$B87,IF(AND(C86="20:00"*1,D86="05:00"*1),"09:00"*$B87,IF(AND(C86="21:00"*1,D86="07:00"*1),"10:00"*$B87,IF(AND(C86="21:00"*1,D86="08:00"*1),"11:00"*$B87,IF((D86*24)-(C86*24)&gt;6,((((D86*24)-(C86*24))-0.25)/24),(D86-C86)))))))))</f>
        <v/>
      </c>
      <c r="D87" s="511"/>
      <c r="E87" s="510" t="str">
        <f>IF(AND(E86="",F86=""),"",IFERROR(MATCH("*"&amp;E86&amp;"*",Paramètres!$A$2,0)*INDEX(Paramètres!$B$2:$E$2,MATCH(#REF!,Paramètres!$B$1:$E$1,0))*$B87,IFERROR(VLOOKUP(E86,_T1,2,0)*IF(VLOOKUP(E86,_T1,3,0),$B87,1),IF(AND(E86="23:59"*1,F86="07:59"*1),"08:00"*$B87,IF(AND(E86="20:00"*1,F86="05:00"*1),"09:00"*$B87,IF(AND(E86="21:00"*1,F86="07:00"*1),"10:00"*$B87,IF(AND(E86="21:00"*1,F86="08:00"*1),"11:00"*$B87,IF((F86*24)-(E86*24)&gt;6,((((F86*24)-(E86*24))-0.25)/24),(F86-E86)))))))))</f>
        <v/>
      </c>
      <c r="F87" s="511"/>
      <c r="G87" s="510" t="str">
        <f>IF(AND(G86="",H86=""),"",IFERROR(MATCH("*"&amp;G86&amp;"*",Paramètres!$A$2,0)*INDEX(Paramètres!$B$2:$E$2,MATCH(#REF!,Paramètres!$B$1:$E$1,0))*$B87,IFERROR(VLOOKUP(G86,_T1,2,0)*IF(VLOOKUP(G86,_T1,3,0),$B87,1),IF(AND(G86="23:59"*1,H86="07:59"*1),"08:00"*$B87,IF(AND(G86="20:00"*1,H86="05:00"*1),"09:00"*$B87,IF(AND(G86="21:00"*1,H86="07:00"*1),"10:00"*$B87,IF(AND(G86="21:00"*1,H86="08:00"*1),"11:00"*$B87,IF((H86*24)-(G86*24)&gt;6,((((H86*24)-(G86*24))-0.25)/24),(H86-G86)))))))))</f>
        <v/>
      </c>
      <c r="H87" s="511"/>
      <c r="I87" s="510" t="str">
        <f>IF(AND(I86="",J86=""),"",IFERROR(MATCH("*"&amp;I86&amp;"*",Paramètres!$A$2,0)*INDEX(Paramètres!$B$2:$E$2,MATCH(#REF!,Paramètres!$B$1:$E$1,0))*$B87,IFERROR(VLOOKUP(I86,_T1,2,0)*IF(VLOOKUP(I86,_T1,3,0),$B87,1),IF(AND(I86="23:59"*1,J86="07:59"*1),"08:00"*$B87,IF(AND(I86="20:00"*1,J86="05:00"*1),"09:00"*$B87,IF(AND(I86="21:00"*1,J86="07:00"*1),"10:00"*$B87,IF(AND(I86="21:00"*1,J86="08:00"*1),"11:00"*$B87,IF((J86*24)-(I86*24)&gt;6,((((J86*24)-(I86*24))-0.25)/24),(J86-I86)))))))))</f>
        <v/>
      </c>
      <c r="J87" s="511"/>
      <c r="K87" s="510" t="str">
        <f>IF(AND(K86="",L86=""),"",IFERROR(MATCH("*"&amp;K86&amp;"*",Paramètres!$A$2,0)*INDEX(Paramètres!$B$2:$E$2,MATCH(#REF!,Paramètres!$B$1:$E$1,0))*$B87,IFERROR(VLOOKUP(K86,_T1,2,0)*IF(VLOOKUP(K86,_T1,3,0),$B87,1),IF(AND(K86="23:59"*1,L86="07:59"*1),"08:00"*$B87,IF(AND(K86="20:00"*1,L86="05:00"*1),"09:00"*$B87,IF(AND(K86="21:00"*1,L86="07:00"*1),"10:00"*$B87,IF(AND(K86="21:00"*1,L86="08:00"*1),"11:00"*$B87,IF((L86*24)-(K86*24)&gt;6,((((L86*24)-(K86*24))-0.25)/24),(L86-K86)))))))))</f>
        <v/>
      </c>
      <c r="L87" s="511"/>
      <c r="M87" s="510" t="str">
        <f>IF(AND(M86="",N86=""),"",IFERROR(MATCH("*"&amp;M86&amp;"*",Paramètres!$A$2,0)*INDEX(Paramètres!$B$2:$E$2,MATCH(#REF!,Paramètres!$B$1:$E$1,0))*$B87,IFERROR(VLOOKUP(M86,_T1,2,0)*IF(VLOOKUP(M86,_T1,3,0),$B87,1),IF(AND(M86="23:59"*1,N86="07:59"*1),"08:00"*$B87,IF(AND(M86="20:00"*1,N86="05:00"*1),"09:00"*$B87,IF(AND(M86="21:00"*1,N86="07:00"*1),"10:00"*$B87,IF(AND(M86="21:00"*1,N86="08:00"*1),"11:00"*$B87,IF((N86*24)-(M86*24)&gt;6,((((N86*24)-(M86*24))-0.25)/24),(N86-M86)))))))))</f>
        <v/>
      </c>
      <c r="N87" s="511"/>
      <c r="O87" s="510" t="str">
        <f>IF(AND(O86="",P86=""),"",IFERROR(MATCH("*"&amp;O86&amp;"*",Paramètres!$A$2,0)*INDEX(Paramètres!$B$2:$E$2,MATCH(#REF!,Paramètres!$B$1:$E$1,0))*$B87,IFERROR(VLOOKUP(O86,_T1,2,0)*IF(VLOOKUP(O86,_T1,3,0),$B87,1),IF(AND(O86="23:59"*1,P86="07:59"*1),"08:00"*$B87,IF(AND(O86="20:00"*1,P86="05:00"*1),"09:00"*$B87,IF(AND(O86="21:00"*1,P86="07:00"*1),"10:00"*$B87,IF(AND(O86="21:00"*1,P86="08:00"*1),"11:00"*$B87,IF((P86*24)-(O86*24)&gt;6,((((P86*24)-(O86*24))-0.25)/24),(P86-O86)))))))))</f>
        <v/>
      </c>
      <c r="P87" s="511"/>
      <c r="Q87" s="444"/>
      <c r="R87" s="510" t="str">
        <f>IF(AND(R86="",S86=""),"",IFERROR(MATCH("*"&amp;R86&amp;"*",Paramètres!$A$2,0)*INDEX(Paramètres!$B$2:$E$2,MATCH(#REF!,Paramètres!$B$1:$E$1,0))*$B87,IFERROR(VLOOKUP(R86,_T1,2,0)*IF(VLOOKUP(R86,_T1,3,0),$B87,1),IF(AND(R86="23:59"*1,S86="07:59"*1),"08:00"*$B87,IF(AND(R86="20:00"*1,S86="05:00"*1),"09:00"*$B87,IF(AND(R86="21:00"*1,S86="07:00"*1),"10:00"*$B87,IF(AND(R86="21:00"*1,S86="08:00"*1),"11:00"*$B87,IF((S86*24)-(R86*24)&gt;6,((((S86*24)-(R86*24))-0.25)/24),(S86-R86)))))))))</f>
        <v/>
      </c>
      <c r="S87" s="511"/>
      <c r="T87" s="510" t="str">
        <f>IF(AND(T86="",U86=""),"",IFERROR(MATCH("*"&amp;T86&amp;"*",Paramètres!$A$2,0)*INDEX(Paramètres!$B$2:$E$2,MATCH(#REF!,Paramètres!$B$1:$E$1,0))*$B87,IFERROR(VLOOKUP(T86,_T1,2,0)*IF(VLOOKUP(T86,_T1,3,0),$B87,1),IF(AND(T86="23:59"*1,U86="07:59"*1),"08:00"*$B87,IF(AND(T86="20:00"*1,U86="05:00"*1),"09:00"*$B87,IF(AND(T86="21:00"*1,U86="07:00"*1),"10:00"*$B87,IF(AND(T86="21:00"*1,U86="08:00"*1),"11:00"*$B87,IF((U86*24)-(T86*24)&gt;6,((((U86*24)-(T86*24))-0.25)/24),(U86-T86)))))))))</f>
        <v/>
      </c>
      <c r="U87" s="511"/>
      <c r="V87" s="510" t="str">
        <f>IF(AND(V86="",W86=""),"",IFERROR(MATCH("*"&amp;V86&amp;"*",Paramètres!$A$2,0)*INDEX(Paramètres!$B$2:$E$2,MATCH(#REF!,Paramètres!$B$1:$E$1,0))*$B87,IFERROR(VLOOKUP(V86,_T1,2,0)*IF(VLOOKUP(V86,_T1,3,0),$B87,1),IF(AND(V86="23:59"*1,W86="07:59"*1),"08:00"*$B87,IF(AND(V86="20:00"*1,W86="05:00"*1),"09:00"*$B87,IF(AND(V86="21:00"*1,W86="07:00"*1),"10:00"*$B87,IF(AND(V86="21:00"*1,W86="08:00"*1),"11:00"*$B87,IF((W86*24)-(V86*24)&gt;6,((((W86*24)-(V86*24))-0.25)/24),(W86-V86)))))))))</f>
        <v/>
      </c>
      <c r="W87" s="511"/>
      <c r="X87" s="510" t="str">
        <f>IF(AND(X86="",Y86=""),"",IFERROR(MATCH("*"&amp;X86&amp;"*",Paramètres!$A$2,0)*INDEX(Paramètres!$B$2:$E$2,MATCH(#REF!,Paramètres!$B$1:$E$1,0))*$B87,IFERROR(VLOOKUP(X86,_T1,2,0)*IF(VLOOKUP(X86,_T1,3,0),$B87,1),IF(AND(X86="23:59"*1,Y86="07:59"*1),"08:00"*$B87,IF(AND(X86="20:00"*1,Y86="05:00"*1),"09:00"*$B87,IF(AND(X86="21:00"*1,Y86="07:00"*1),"10:00"*$B87,IF(AND(X86="21:00"*1,Y86="08:00"*1),"11:00"*$B87,IF((Y86*24)-(X86*24)&gt;6,((((Y86*24)-(X86*24))-0.25)/24),(Y86-X86)))))))))</f>
        <v/>
      </c>
      <c r="Y87" s="511"/>
      <c r="Z87" s="510" t="str">
        <f>IF(AND(Z86="",AA86=""),"",IFERROR(MATCH("*"&amp;Z86&amp;"*",Paramètres!$A$2,0)*INDEX(Paramètres!$B$2:$E$2,MATCH(#REF!,Paramètres!$B$1:$E$1,0))*$B87,IFERROR(VLOOKUP(Z86,_T1,2,0)*IF(VLOOKUP(Z86,_T1,3,0),$B87,1),IF(AND(Z86="23:59"*1,AA86="07:59"*1),"08:00"*$B87,IF(AND(Z86="20:00"*1,AA86="05:00"*1),"09:00"*$B87,IF(AND(Z86="21:00"*1,AA86="07:00"*1),"10:00"*$B87,IF(AND(Z86="21:00"*1,AA86="08:00"*1),"11:00"*$B87,IF((AA86*24)-(Z86*24)&gt;6,((((AA86*24)-(Z86*24))-0.25)/24),(AA86-Z86)))))))))</f>
        <v/>
      </c>
      <c r="AA87" s="511"/>
      <c r="AB87" s="510" t="str">
        <f>IF(AND(AB86="",AC86=""),"",IFERROR(MATCH("*"&amp;AB86&amp;"*",Paramètres!$A$2,0)*INDEX(Paramètres!$B$2:$E$2,MATCH(#REF!,Paramètres!$B$1:$E$1,0))*$B87,IFERROR(VLOOKUP(AB86,_T1,2,0)*IF(VLOOKUP(AB86,_T1,3,0),$B87,1),IF(AND(AB86="23:59"*1,AC86="07:59"*1),"08:00"*$B87,IF(AND(AB86="20:00"*1,AC86="05:00"*1),"09:00"*$B87,IF(AND(AB86="21:00"*1,AC86="07:00"*1),"10:00"*$B87,IF(AND(AB86="21:00"*1,AC86="08:00"*1),"11:00"*$B87,IF((AC86*24)-(AB86*24)&gt;6,((((AC86*24)-(AB86*24))-0.25)/24),(AC86-AB86)))))))))</f>
        <v/>
      </c>
      <c r="AC87" s="511"/>
      <c r="AD87" s="510" t="str">
        <f>IF(AND(AD86="",AE86=""),"",IFERROR(MATCH("*"&amp;AD86&amp;"*",Paramètres!$A$2,0)*INDEX(Paramètres!$B$2:$E$2,MATCH(#REF!,Paramètres!$B$1:$E$1,0))*$B87,IFERROR(VLOOKUP(AD86,_T1,2,0)*IF(VLOOKUP(AD86,_T1,3,0),$B87,1),IF(AND(AD86="23:59"*1,AE86="07:59"*1),"08:00"*$B87,IF(AND(AD86="20:00"*1,AE86="05:00"*1),"09:00"*$B87,IF(AND(AD86="21:00"*1,AE86="07:00"*1),"10:00"*$B87,IF(AND(AD86="21:00"*1,AE86="08:00"*1),"11:00"*$B87,IF((AE86*24)-(AD86*24)&gt;6,((((AE86*24)-(AD86*24))-0.25)/24),(AE86-AD86)))))))))</f>
        <v/>
      </c>
      <c r="AE87" s="511"/>
      <c r="AF87" s="444"/>
      <c r="AG87" s="510" t="str">
        <f>IF(AND(AG86="",AH86=""),"",IFERROR(MATCH("*"&amp;AG86&amp;"*",Paramètres!$A$2,0)*INDEX(Paramètres!$B$2:$E$2,MATCH(#REF!,Paramètres!$B$1:$E$1,0))*$B87,IFERROR(VLOOKUP(AG86,_T1,2,0)*IF(VLOOKUP(AG86,_T1,3,0),$B87,1),IF(AND(AG86="23:59"*1,AH86="07:59"*1),"08:00"*$B87,IF(AND(AG86="20:00"*1,AH86="05:00"*1),"09:00"*$B87,IF(AND(AG86="21:00"*1,AH86="07:00"*1),"10:00"*$B87,IF(AND(AG86="21:00"*1,AH86="08:00"*1),"11:00"*$B87,IF((AH86*24)-(AG86*24)&gt;6,((((AH86*24)-(AG86*24))-0.25)/24),(AH86-AG86)))))))))</f>
        <v/>
      </c>
      <c r="AH87" s="511"/>
      <c r="AI87" s="510" t="str">
        <f>IF(AND(AI86="",AJ86=""),"",IFERROR(MATCH("*"&amp;AI86&amp;"*",Paramètres!$A$2,0)*INDEX(Paramètres!$B$2:$E$2,MATCH(#REF!,Paramètres!$B$1:$E$1,0))*$B87,IFERROR(VLOOKUP(AI86,_T1,2,0)*IF(VLOOKUP(AI86,_T1,3,0),$B87,1),IF(AND(AI86="23:59"*1,AJ86="07:59"*1),"08:00"*$B87,IF(AND(AI86="20:00"*1,AJ86="05:00"*1),"09:00"*$B87,IF(AND(AI86="21:00"*1,AJ86="07:00"*1),"10:00"*$B87,IF(AND(AI86="21:00"*1,AJ86="08:00"*1),"11:00"*$B87,IF((AJ86*24)-(AI86*24)&gt;6,((((AJ86*24)-(AI86*24))-0.25)/24),(AJ86-AI86)))))))))</f>
        <v/>
      </c>
      <c r="AJ87" s="511"/>
      <c r="AK87" s="510" t="str">
        <f>IF(AND(AK86="",AL86=""),"",IFERROR(MATCH("*"&amp;AK86&amp;"*",Paramètres!$A$2,0)*INDEX(Paramètres!$B$2:$E$2,MATCH(#REF!,Paramètres!$B$1:$E$1,0))*$B87,IFERROR(VLOOKUP(AK86,_T1,2,0)*IF(VLOOKUP(AK86,_T1,3,0),$B87,1),IF(AND(AK86="23:59"*1,AL86="07:59"*1),"08:00"*$B87,IF(AND(AK86="20:00"*1,AL86="05:00"*1),"09:00"*$B87,IF(AND(AK86="21:00"*1,AL86="07:00"*1),"10:00"*$B87,IF(AND(AK86="21:00"*1,AL86="08:00"*1),"11:00"*$B87,IF((AL86*24)-(AK86*24)&gt;6,((((AL86*24)-(AK86*24))-0.25)/24),(AL86-AK86)))))))))</f>
        <v/>
      </c>
      <c r="AL87" s="511"/>
      <c r="AM87" s="510" t="str">
        <f>IF(AND(AM86="",AN86=""),"",IFERROR(MATCH("*"&amp;AM86&amp;"*",Paramètres!$A$2,0)*INDEX(Paramètres!$B$2:$E$2,MATCH(#REF!,Paramètres!$B$1:$E$1,0))*$B87,IFERROR(VLOOKUP(AM86,_T1,2,0)*IF(VLOOKUP(AM86,_T1,3,0),$B87,1),IF(AND(AM86="23:59"*1,AN86="07:59"*1),"08:00"*$B87,IF(AND(AM86="20:00"*1,AN86="05:00"*1),"09:00"*$B87,IF(AND(AM86="21:00"*1,AN86="07:00"*1),"10:00"*$B87,IF(AND(AM86="21:00"*1,AN86="08:00"*1),"11:00"*$B87,IF((AN86*24)-(AM86*24)&gt;6,((((AN86*24)-(AM86*24))-0.25)/24),(AN86-AM86)))))))))</f>
        <v/>
      </c>
      <c r="AN87" s="511"/>
      <c r="AO87" s="510" t="str">
        <f>IF(AND(AO86="",AP86=""),"",IFERROR(MATCH("*"&amp;AO86&amp;"*",Paramètres!$A$2,0)*INDEX(Paramètres!$B$2:$E$2,MATCH(#REF!,Paramètres!$B$1:$E$1,0))*$B87,IFERROR(VLOOKUP(AO86,_T1,2,0)*IF(VLOOKUP(AO86,_T1,3,0),$B87,1),IF(AND(AO86="23:59"*1,AP86="07:59"*1),"08:00"*$B87,IF(AND(AO86="20:00"*1,AP86="05:00"*1),"09:00"*$B87,IF(AND(AO86="21:00"*1,AP86="07:00"*1),"10:00"*$B87,IF(AND(AO86="21:00"*1,AP86="08:00"*1),"11:00"*$B87,IF((AP86*24)-(AO86*24)&gt;6,((((AP86*24)-(AO86*24))-0.25)/24),(AP86-AO86)))))))))</f>
        <v/>
      </c>
      <c r="AP87" s="511"/>
      <c r="AQ87" s="510" t="str">
        <f>IF(AND(AQ86="",AR86=""),"",IFERROR(MATCH("*"&amp;AQ86&amp;"*",Paramètres!$A$2,0)*INDEX(Paramètres!$B$2:$E$2,MATCH(#REF!,Paramètres!$B$1:$E$1,0))*$B87,IFERROR(VLOOKUP(AQ86,_T1,2,0)*IF(VLOOKUP(AQ86,_T1,3,0),$B87,1),IF(AND(AQ86="23:59"*1,AR86="07:59"*1),"08:00"*$B87,IF(AND(AQ86="20:00"*1,AR86="05:00"*1),"09:00"*$B87,IF(AND(AQ86="21:00"*1,AR86="07:00"*1),"10:00"*$B87,IF(AND(AQ86="21:00"*1,AR86="08:00"*1),"11:00"*$B87,IF((AR86*24)-(AQ86*24)&gt;6,((((AR86*24)-(AQ86*24))-0.25)/24),(AR86-AQ86)))))))))</f>
        <v/>
      </c>
      <c r="AR87" s="511"/>
      <c r="AS87" s="510" t="str">
        <f>IF(AND(AS86="",AT86=""),"",IFERROR(MATCH("*"&amp;AS86&amp;"*",Paramètres!$A$2,0)*INDEX(Paramètres!$B$2:$E$2,MATCH(#REF!,Paramètres!$B$1:$E$1,0))*$B87,IFERROR(VLOOKUP(AS86,_T1,2,0)*IF(VLOOKUP(AS86,_T1,3,0),$B87,1),IF(AND(AS86="23:59"*1,AT86="07:59"*1),"08:00"*$B87,IF(AND(AS86="20:00"*1,AT86="05:00"*1),"09:00"*$B87,IF(AND(AS86="21:00"*1,AT86="07:00"*1),"10:00"*$B87,IF(AND(AS86="21:00"*1,AT86="08:00"*1),"11:00"*$B87,IF((AT86*24)-(AS86*24)&gt;6,((((AT86*24)-(AS86*24))-0.25)/24),(AT86-AS86)))))))))</f>
        <v/>
      </c>
      <c r="AT87" s="511"/>
      <c r="AU87" s="444"/>
      <c r="AV87" s="510" t="str">
        <f>IF(AND(AV86="",AW86=""),"",IFERROR(MATCH("*"&amp;AV86&amp;"*",Paramètres!$A$2,0)*INDEX(Paramètres!$B$2:$E$2,MATCH(#REF!,Paramètres!$B$1:$E$1,0))*$B87,IFERROR(VLOOKUP(AV86,_T1,2,0)*IF(VLOOKUP(AV86,_T1,3,0),$B87,1),IF(AND(AV86="23:59"*1,AW86="07:59"*1),"08:00"*$B87,IF(AND(AV86="20:00"*1,AW86="05:00"*1),"09:00"*$B87,IF(AND(AV86="21:00"*1,AW86="07:00"*1),"10:00"*$B87,IF(AND(AV86="21:00"*1,AW86="08:00"*1),"11:00"*$B87,IF((AW86*24)-(AV86*24)&gt;6,((((AW86*24)-(AV86*24))-0.25)/24),(AW86-AV86)))))))))</f>
        <v/>
      </c>
      <c r="AW87" s="511"/>
      <c r="AX87" s="510" t="str">
        <f>IF(AND(AX86="",AY86=""),"",IFERROR(MATCH("*"&amp;AX86&amp;"*",Paramètres!$A$2,0)*INDEX(Paramètres!$B$2:$E$2,MATCH(#REF!,Paramètres!$B$1:$E$1,0))*$B87,IFERROR(VLOOKUP(AX86,_T1,2,0)*IF(VLOOKUP(AX86,_T1,3,0),$B87,1),IF(AND(AX86="23:59"*1,AY86="07:59"*1),"08:00"*$B87,IF(AND(AX86="20:00"*1,AY86="05:00"*1),"09:00"*$B87,IF(AND(AX86="21:00"*1,AY86="07:00"*1),"10:00"*$B87,IF(AND(AX86="21:00"*1,AY86="08:00"*1),"11:00"*$B87,IF((AY86*24)-(AX86*24)&gt;6,((((AY86*24)-(AX86*24))-0.25)/24),(AY86-AX86)))))))))</f>
        <v/>
      </c>
      <c r="AY87" s="511"/>
      <c r="AZ87" s="510" t="str">
        <f>IF(AND(AZ86="",BA86=""),"",IFERROR(MATCH("*"&amp;AZ86&amp;"*",Paramètres!$A$2,0)*INDEX(Paramètres!$B$2:$E$2,MATCH(#REF!,Paramètres!$B$1:$E$1,0))*$B87,IFERROR(VLOOKUP(AZ86,_T1,2,0)*IF(VLOOKUP(AZ86,_T1,3,0),$B87,1),IF(AND(AZ86="23:59"*1,BA86="07:59"*1),"08:00"*$B87,IF(AND(AZ86="20:00"*1,BA86="05:00"*1),"09:00"*$B87,IF(AND(AZ86="21:00"*1,BA86="07:00"*1),"10:00"*$B87,IF(AND(AZ86="21:00"*1,BA86="08:00"*1),"11:00"*$B87,IF((BA86*24)-(AZ86*24)&gt;6,((((BA86*24)-(AZ86*24))-0.25)/24),(BA86-AZ86)))))))))</f>
        <v/>
      </c>
      <c r="BA87" s="511"/>
      <c r="BB87" s="510" t="str">
        <f>IF(AND(BB86="",BC86=""),"",IFERROR(MATCH("*"&amp;BB86&amp;"*",Paramètres!$A$2,0)*INDEX(Paramètres!$B$2:$E$2,MATCH(#REF!,Paramètres!$B$1:$E$1,0))*$B87,IFERROR(VLOOKUP(BB86,_T1,2,0)*IF(VLOOKUP(BB86,_T1,3,0),$B87,1),IF(AND(BB86="23:59"*1,BC86="07:59"*1),"08:00"*$B87,IF(AND(BB86="20:00"*1,BC86="05:00"*1),"09:00"*$B87,IF(AND(BB86="21:00"*1,BC86="07:00"*1),"10:00"*$B87,IF(AND(BB86="21:00"*1,BC86="08:00"*1),"11:00"*$B87,IF((BC86*24)-(BB86*24)&gt;6,((((BC86*24)-(BB86*24))-0.25)/24),(BC86-BB86)))))))))</f>
        <v/>
      </c>
      <c r="BC87" s="511"/>
      <c r="BD87" s="510" t="str">
        <f>IF(AND(BD86="",BE86=""),"",IFERROR(MATCH("*"&amp;BD86&amp;"*",Paramètres!$A$2,0)*INDEX(Paramètres!$B$2:$E$2,MATCH(#REF!,Paramètres!$B$1:$E$1,0))*$B87,IFERROR(VLOOKUP(BD86,_T1,2,0)*IF(VLOOKUP(BD86,_T1,3,0),$B87,1),IF(AND(BD86="23:59"*1,BE86="07:59"*1),"08:00"*$B87,IF(AND(BD86="20:00"*1,BE86="05:00"*1),"09:00"*$B87,IF(AND(BD86="21:00"*1,BE86="07:00"*1),"10:00"*$B87,IF(AND(BD86="21:00"*1,BE86="08:00"*1),"11:00"*$B87,IF((BE86*24)-(BD86*24)&gt;6,((((BE86*24)-(BD86*24))-0.25)/24),(BE86-BD86)))))))))</f>
        <v/>
      </c>
      <c r="BE87" s="511"/>
      <c r="BF87" s="510" t="str">
        <f>IF(AND(BF86="",BG86=""),"",IFERROR(MATCH("*"&amp;BF86&amp;"*",Paramètres!$A$2,0)*INDEX(Paramètres!$B$2:$E$2,MATCH(#REF!,Paramètres!$B$1:$E$1,0))*$B87,IFERROR(VLOOKUP(BF86,_T1,2,0)*IF(VLOOKUP(BF86,_T1,3,0),$B87,1),IF(AND(BF86="23:59"*1,BG86="07:59"*1),"08:00"*$B87,IF(AND(BF86="20:00"*1,BG86="05:00"*1),"09:00"*$B87,IF(AND(BF86="21:00"*1,BG86="07:00"*1),"10:00"*$B87,IF(AND(BF86="21:00"*1,BG86="08:00"*1),"11:00"*$B87,IF((BG86*24)-(BF86*24)&gt;6,((((BG86*24)-(BF86*24))-0.25)/24),(BG86-BF86)))))))))</f>
        <v/>
      </c>
      <c r="BG87" s="511"/>
      <c r="BH87" s="510" t="str">
        <f>IF(AND(BH86="",BI86=""),"",IFERROR(MATCH("*"&amp;BH86&amp;"*",Paramètres!$A$2,0)*INDEX(Paramètres!$B$2:$E$2,MATCH(#REF!,Paramètres!$B$1:$E$1,0))*$B87,IFERROR(VLOOKUP(BH86,_T1,2,0)*IF(VLOOKUP(BH86,_T1,3,0),$B87,1),IF(AND(BH86="23:59"*1,BI86="07:59"*1),"08:00"*$B87,IF(AND(BH86="20:00"*1,BI86="05:00"*1),"09:00"*$B87,IF(AND(BH86="21:00"*1,BI86="07:00"*1),"10:00"*$B87,IF(AND(BH86="21:00"*1,BI86="08:00"*1),"11:00"*$B87,IF((BI86*24)-(BH86*24)&gt;6,((((BI86*24)-(BH86*24))-0.25)/24),(BI86-BH86)))))))))</f>
        <v/>
      </c>
      <c r="BI87" s="511"/>
      <c r="BJ87" s="440"/>
      <c r="BK87" s="510" t="str">
        <f>IF(AND(BK86="",BL86=""),"",IFERROR(MATCH("*"&amp;BK86&amp;"*",Paramètres!$A$2,0)*INDEX(Paramètres!$B$2:$E$2,MATCH(#REF!,Paramètres!$B$1:$E$1,0))*$B87,IFERROR(VLOOKUP(BK86,_T1,2,0)*IF(VLOOKUP(BK86,_T1,3,0),$B87,1),IF(AND(BK86="23:59"*1,BL86="07:59"*1),"08:00"*$B87,IF(AND(BK86="20:00"*1,BL86="05:00"*1),"09:00"*$B87,IF(AND(BK86="21:00"*1,BL86="07:00"*1),"10:00"*$B87,IF(AND(BK86="21:00"*1,BL86="08:00"*1),"11:00"*$B87,IF((BL86*24)-(BK86*24)&gt;6,((((BL86*24)-(BK86*24))-0.25)/24),(BL86-BK86)))))))))</f>
        <v/>
      </c>
      <c r="BL87" s="511"/>
      <c r="BM87" s="510" t="str">
        <f>IF(AND(BM86="",BN86=""),"",IFERROR(MATCH("*"&amp;BM86&amp;"*",Paramètres!$A$2,0)*INDEX(Paramètres!$B$2:$E$2,MATCH(#REF!,Paramètres!$B$1:$E$1,0))*$B87,IFERROR(VLOOKUP(BM86,_T1,2,0)*IF(VLOOKUP(BM86,_T1,3,0),$B87,1),IF(AND(BM86="23:59"*1,BN86="07:59"*1),"08:00"*$B87,IF(AND(BM86="20:00"*1,BN86="05:00"*1),"09:00"*$B87,IF(AND(BM86="21:00"*1,BN86="07:00"*1),"10:00"*$B87,IF(AND(BM86="21:00"*1,BN86="08:00"*1),"11:00"*$B87,IF((BN86*24)-(BM86*24)&gt;6,((((BN86*24)-(BM86*24))-0.25)/24),(BN86-BM86)))))))))</f>
        <v/>
      </c>
      <c r="BN87" s="511"/>
      <c r="BO87" s="510" t="str">
        <f>IF(AND(BO86="",BP86=""),"",IFERROR(MATCH("*"&amp;BO86&amp;"*",Paramètres!$A$2,0)*INDEX(Paramètres!$B$2:$E$2,MATCH(#REF!,Paramètres!$B$1:$E$1,0))*$B87,IFERROR(VLOOKUP(BO86,_T1,2,0)*IF(VLOOKUP(BO86,_T1,3,0),$B87,1),IF(AND(BO86="23:59"*1,BP86="07:59"*1),"08:00"*$B87,IF(AND(BO86="20:00"*1,BP86="05:00"*1),"09:00"*$B87,IF(AND(BO86="21:00"*1,BP86="07:00"*1),"10:00"*$B87,IF(AND(BO86="21:00"*1,BP86="08:00"*1),"11:00"*$B87,IF((BP86*24)-(BO86*24)&gt;6,((((BP86*24)-(BO86*24))-0.25)/24),(BP86-BO86)))))))))</f>
        <v/>
      </c>
      <c r="BP87" s="511"/>
      <c r="BQ87" s="510" t="str">
        <f>IF(AND(BQ86="",BR86=""),"",IFERROR(MATCH("*"&amp;BQ86&amp;"*",Paramètres!$A$2,0)*INDEX(Paramètres!$B$2:$E$2,MATCH(#REF!,Paramètres!$B$1:$E$1,0))*$B87,IFERROR(VLOOKUP(BQ86,_T1,2,0)*IF(VLOOKUP(BQ86,_T1,3,0),$B87,1),IF(AND(BQ86="23:59"*1,BR86="07:59"*1),"08:00"*$B87,IF(AND(BQ86="20:00"*1,BR86="05:00"*1),"09:00"*$B87,IF(AND(BQ86="21:00"*1,BR86="07:00"*1),"10:00"*$B87,IF(AND(BQ86="21:00"*1,BR86="08:00"*1),"11:00"*$B87,IF((BR86*24)-(BQ86*24)&gt;6,((((BR86*24)-(BQ86*24))-0.25)/24),(BR86-BQ86)))))))))</f>
        <v/>
      </c>
      <c r="BR87" s="511"/>
      <c r="BS87" s="510" t="str">
        <f>IF(AND(BS86="",BT86=""),"",IFERROR(MATCH("*"&amp;BS86&amp;"*",Paramètres!$A$2,0)*INDEX(Paramètres!$B$2:$E$2,MATCH(#REF!,Paramètres!$B$1:$E$1,0))*$B87,IFERROR(VLOOKUP(BS86,_T1,2,0)*IF(VLOOKUP(BS86,_T1,3,0),$B87,1),IF(AND(BS86="23:59"*1,BT86="07:59"*1),"08:00"*$B87,IF(AND(BS86="20:00"*1,BT86="05:00"*1),"09:00"*$B87,IF(AND(BS86="21:00"*1,BT86="07:00"*1),"10:00"*$B87,IF(AND(BS86="21:00"*1,BT86="08:00"*1),"11:00"*$B87,IF((BT86*24)-(BS86*24)&gt;6,((((BT86*24)-(BS86*24))-0.25)/24),(BT86-BS86)))))))))</f>
        <v/>
      </c>
      <c r="BT87" s="511"/>
      <c r="BU87" s="510" t="str">
        <f>IF(AND(BU86="",BV86=""),"",IFERROR(MATCH("*"&amp;BU86&amp;"*",Paramètres!$A$2,0)*INDEX(Paramètres!$B$2:$E$2,MATCH(#REF!,Paramètres!$B$1:$E$1,0))*$B87,IFERROR(VLOOKUP(BU86,_T1,2,0)*IF(VLOOKUP(BU86,_T1,3,0),$B87,1),IF(AND(BU86="23:59"*1,BV86="07:59"*1),"08:00"*$B87,IF(AND(BU86="20:00"*1,BV86="05:00"*1),"09:00"*$B87,IF(AND(BU86="21:00"*1,BV86="07:00"*1),"10:00"*$B87,IF(AND(BU86="21:00"*1,BV86="08:00"*1),"11:00"*$B87,IF((BV86*24)-(BU86*24)&gt;6,((((BV86*24)-(BU86*24))-0.25)/24),(BV86-BU86)))))))))</f>
        <v/>
      </c>
      <c r="BV87" s="511"/>
      <c r="BW87" s="510" t="str">
        <f>IF(AND(BW86="",BX86=""),"",IFERROR(MATCH("*"&amp;BW86&amp;"*",Paramètres!$A$2,0)*INDEX(Paramètres!$B$2:$E$2,MATCH(#REF!,Paramètres!$B$1:$E$1,0))*$B87,IFERROR(VLOOKUP(BW86,_T1,2,0)*IF(VLOOKUP(BW86,_T1,3,0),$B87,1),IF(AND(BW86="23:59"*1,BX86="07:59"*1),"08:00"*$B87,IF(AND(BW86="20:00"*1,BX86="05:00"*1),"09:00"*$B87,IF(AND(BW86="21:00"*1,BX86="07:00"*1),"10:00"*$B87,IF(AND(BW86="21:00"*1,BX86="08:00"*1),"11:00"*$B87,IF((BX86*24)-(BW86*24)&gt;6,((((BX86*24)-(BW86*24))-0.25)/24),(BX86-BW86)))))))))</f>
        <v/>
      </c>
      <c r="BX87" s="511"/>
      <c r="BY87" s="440"/>
      <c r="BZ87" s="510" t="str">
        <f>IF(AND(BZ86="",CA86=""),"",IFERROR(MATCH("*"&amp;BZ86&amp;"*",Paramètres!$A$2,0)*INDEX(Paramètres!$B$2:$E$2,MATCH(#REF!,Paramètres!$B$1:$E$1,0))*$B87,IFERROR(VLOOKUP(BZ86,_T1,2,0)*IF(VLOOKUP(BZ86,_T1,3,0),$B87,1),IF(AND(BZ86="23:59"*1,CA86="07:59"*1),"08:00"*$B87,IF(AND(BZ86="20:00"*1,CA86="05:00"*1),"09:00"*$B87,IF(AND(BZ86="21:00"*1,CA86="07:00"*1),"10:00"*$B87,IF(AND(BZ86="21:00"*1,CA86="08:00"*1),"11:00"*$B87,IF((CA86*24)-(BZ86*24)&gt;6,((((CA86*24)-(BZ86*24))-0.25)/24),(CA86-BZ86)))))))))</f>
        <v/>
      </c>
      <c r="CA87" s="511"/>
      <c r="CB87" s="510" t="str">
        <f>IF(AND(CB86="",CC86=""),"",IFERROR(MATCH("*"&amp;CB86&amp;"*",Paramètres!$A$2,0)*INDEX(Paramètres!$B$2:$E$2,MATCH(#REF!,Paramètres!$B$1:$E$1,0))*$B87,IFERROR(VLOOKUP(CB86,_T1,2,0)*IF(VLOOKUP(CB86,_T1,3,0),$B87,1),IF(AND(CB86="23:59"*1,CC86="07:59"*1),"08:00"*$B87,IF(AND(CB86="20:00"*1,CC86="05:00"*1),"09:00"*$B87,IF(AND(CB86="21:00"*1,CC86="07:00"*1),"10:00"*$B87,IF(AND(CB86="21:00"*1,CC86="08:00"*1),"11:00"*$B87,IF((CC86*24)-(CB86*24)&gt;6,((((CC86*24)-(CB86*24))-0.25)/24),(CC86-CB86)))))))))</f>
        <v/>
      </c>
      <c r="CC87" s="511"/>
      <c r="CD87" s="510" t="str">
        <f>IF(AND(CD86="",CE86=""),"",IFERROR(MATCH("*"&amp;CD86&amp;"*",Paramètres!$A$2,0)*INDEX(Paramètres!$B$2:$E$2,MATCH(#REF!,Paramètres!$B$1:$E$1,0))*$B87,IFERROR(VLOOKUP(CD86,_T1,2,0)*IF(VLOOKUP(CD86,_T1,3,0),$B87,1),IF(AND(CD86="23:59"*1,CE86="07:59"*1),"08:00"*$B87,IF(AND(CD86="20:00"*1,CE86="05:00"*1),"09:00"*$B87,IF(AND(CD86="21:00"*1,CE86="07:00"*1),"10:00"*$B87,IF(AND(CD86="21:00"*1,CE86="08:00"*1),"11:00"*$B87,IF((CE86*24)-(CD86*24)&gt;6,((((CE86*24)-(CD86*24))-0.25)/24),(CE86-CD86)))))))))</f>
        <v/>
      </c>
      <c r="CE87" s="511"/>
      <c r="CF87" s="510" t="str">
        <f>IF(AND(CF86="",CG86=""),"",IFERROR(MATCH("*"&amp;CF86&amp;"*",Paramètres!$A$2,0)*INDEX(Paramètres!$B$2:$E$2,MATCH(#REF!,Paramètres!$B$1:$E$1,0))*$B87,IFERROR(VLOOKUP(CF86,_T1,2,0)*IF(VLOOKUP(CF86,_T1,3,0),$B87,1),IF(AND(CF86="23:59"*1,CG86="07:59"*1),"08:00"*$B87,IF(AND(CF86="20:00"*1,CG86="05:00"*1),"09:00"*$B87,IF(AND(CF86="21:00"*1,CG86="07:00"*1),"10:00"*$B87,IF(AND(CF86="21:00"*1,CG86="08:00"*1),"11:00"*$B87,IF((CG86*24)-(CF86*24)&gt;6,((((CG86*24)-(CF86*24))-0.25)/24),(CG86-CF86)))))))))</f>
        <v/>
      </c>
      <c r="CG87" s="511"/>
      <c r="CH87" s="510" t="str">
        <f>IF(AND(CH86="",CI86=""),"",IFERROR(MATCH("*"&amp;CH86&amp;"*",Paramètres!$A$2,0)*INDEX(Paramètres!$B$2:$E$2,MATCH(#REF!,Paramètres!$B$1:$E$1,0))*$B87,IFERROR(VLOOKUP(CH86,_T1,2,0)*IF(VLOOKUP(CH86,_T1,3,0),$B87,1),IF(AND(CH86="23:59"*1,CI86="07:59"*1),"08:00"*$B87,IF(AND(CH86="20:00"*1,CI86="05:00"*1),"09:00"*$B87,IF(AND(CH86="21:00"*1,CI86="07:00"*1),"10:00"*$B87,IF(AND(CH86="21:00"*1,CI86="08:00"*1),"11:00"*$B87,IF((CI86*24)-(CH86*24)&gt;6,((((CI86*24)-(CH86*24))-0.25)/24),(CI86-CH86)))))))))</f>
        <v/>
      </c>
      <c r="CI87" s="511"/>
      <c r="CJ87" s="510" t="str">
        <f>IF(AND(CJ86="",CK86=""),"",IFERROR(MATCH("*"&amp;CJ86&amp;"*",Paramètres!$A$2,0)*INDEX(Paramètres!$B$2:$E$2,MATCH(#REF!,Paramètres!$B$1:$E$1,0))*$B87,IFERROR(VLOOKUP(CJ86,_T1,2,0)*IF(VLOOKUP(CJ86,_T1,3,0),$B87,1),IF(AND(CJ86="23:59"*1,CK86="07:59"*1),"08:00"*$B87,IF(AND(CJ86="20:00"*1,CK86="05:00"*1),"09:00"*$B87,IF(AND(CJ86="21:00"*1,CK86="07:00"*1),"10:00"*$B87,IF(AND(CJ86="21:00"*1,CK86="08:00"*1),"11:00"*$B87,IF((CK86*24)-(CJ86*24)&gt;6,((((CK86*24)-(CJ86*24))-0.25)/24),(CK86-CJ86)))))))))</f>
        <v/>
      </c>
      <c r="CK87" s="511"/>
      <c r="CL87" s="510" t="str">
        <f>IF(AND(CL86="",CM86=""),"",IFERROR(MATCH("*"&amp;CL86&amp;"*",Paramètres!$A$2,0)*INDEX(Paramètres!$B$2:$E$2,MATCH(#REF!,Paramètres!$B$1:$E$1,0))*$B87,IFERROR(VLOOKUP(CL86,_T1,2,0)*IF(VLOOKUP(CL86,_T1,3,0),$B87,1),IF(AND(CL86="23:59"*1,CM86="07:59"*1),"08:00"*$B87,IF(AND(CL86="20:00"*1,CM86="05:00"*1),"09:00"*$B87,IF(AND(CL86="21:00"*1,CM86="07:00"*1),"10:00"*$B87,IF(AND(CL86="21:00"*1,CM86="08:00"*1),"11:00"*$B87,IF((CM86*24)-(CL86*24)&gt;6,((((CM86*24)-(CL86*24))-0.25)/24),(CM86-CL86)))))))))</f>
        <v/>
      </c>
      <c r="CM87" s="511"/>
      <c r="CN87" s="440"/>
      <c r="CO87" s="436"/>
      <c r="CP87" s="437"/>
      <c r="CQ87" s="156"/>
      <c r="CR87" s="454"/>
      <c r="CS87"/>
      <c r="CT87"/>
      <c r="CU87"/>
      <c r="CV87"/>
      <c r="CW87"/>
      <c r="CX87"/>
    </row>
    <row r="88" spans="1:102" s="288" customFormat="1" ht="30" customHeight="1">
      <c r="A88" s="318"/>
      <c r="B88" s="297"/>
      <c r="C88" s="282"/>
      <c r="D88" s="283"/>
      <c r="E88" s="337"/>
      <c r="F88" s="338"/>
      <c r="G88" s="282"/>
      <c r="H88" s="282"/>
      <c r="I88" s="337"/>
      <c r="J88" s="338"/>
      <c r="K88" s="282"/>
      <c r="L88" s="283"/>
      <c r="M88" s="352"/>
      <c r="N88" s="353"/>
      <c r="O88" s="352"/>
      <c r="P88" s="354"/>
      <c r="Q88" s="443">
        <f>SUM(C89:P89)</f>
        <v>0</v>
      </c>
      <c r="R88" s="282"/>
      <c r="S88" s="283"/>
      <c r="T88" s="337"/>
      <c r="U88" s="338"/>
      <c r="V88" s="282"/>
      <c r="W88" s="282"/>
      <c r="X88" s="337"/>
      <c r="Y88" s="338"/>
      <c r="Z88" s="282"/>
      <c r="AA88" s="283"/>
      <c r="AB88" s="352"/>
      <c r="AC88" s="353"/>
      <c r="AD88" s="352"/>
      <c r="AE88" s="354"/>
      <c r="AF88" s="443">
        <f>SUM(R89:AE89)</f>
        <v>0</v>
      </c>
      <c r="AG88" s="282"/>
      <c r="AH88" s="283"/>
      <c r="AI88" s="337"/>
      <c r="AJ88" s="338"/>
      <c r="AK88" s="282"/>
      <c r="AL88" s="282"/>
      <c r="AM88" s="337"/>
      <c r="AN88" s="338"/>
      <c r="AO88" s="282"/>
      <c r="AP88" s="283"/>
      <c r="AQ88" s="352"/>
      <c r="AR88" s="353"/>
      <c r="AS88" s="352"/>
      <c r="AT88" s="354"/>
      <c r="AU88" s="443">
        <f>SUM(AG89:AT89)</f>
        <v>0</v>
      </c>
      <c r="AV88" s="282"/>
      <c r="AW88" s="283"/>
      <c r="AX88" s="337"/>
      <c r="AY88" s="338"/>
      <c r="AZ88" s="282"/>
      <c r="BA88" s="282"/>
      <c r="BB88" s="337"/>
      <c r="BC88" s="338"/>
      <c r="BD88" s="282"/>
      <c r="BE88" s="283"/>
      <c r="BF88" s="352"/>
      <c r="BG88" s="353"/>
      <c r="BH88" s="352"/>
      <c r="BI88" s="354"/>
      <c r="BJ88" s="438">
        <f t="shared" ref="BJ88" si="81">SUM(AV89:BI89)</f>
        <v>0</v>
      </c>
      <c r="BK88" s="282"/>
      <c r="BL88" s="283"/>
      <c r="BM88" s="337"/>
      <c r="BN88" s="338"/>
      <c r="BO88" s="282"/>
      <c r="BP88" s="282"/>
      <c r="BQ88" s="337"/>
      <c r="BR88" s="338"/>
      <c r="BS88" s="282"/>
      <c r="BT88" s="283"/>
      <c r="BU88" s="352"/>
      <c r="BV88" s="353"/>
      <c r="BW88" s="352"/>
      <c r="BX88" s="354"/>
      <c r="BY88" s="438">
        <f t="shared" ref="BY88" si="82">SUM(BK89:BX89)</f>
        <v>0</v>
      </c>
      <c r="BZ88" s="282"/>
      <c r="CA88" s="283"/>
      <c r="CB88" s="337"/>
      <c r="CC88" s="338"/>
      <c r="CD88" s="282"/>
      <c r="CE88" s="282"/>
      <c r="CF88" s="337"/>
      <c r="CG88" s="338"/>
      <c r="CH88" s="282"/>
      <c r="CI88" s="283"/>
      <c r="CJ88" s="352"/>
      <c r="CK88" s="353"/>
      <c r="CL88" s="352"/>
      <c r="CM88" s="354"/>
      <c r="CN88" s="438">
        <f t="shared" ref="CN88" si="83">SUM(BZ89:CM89)</f>
        <v>0</v>
      </c>
      <c r="CO88" s="432">
        <f>SUM(Q88,AF89,AU89,BY89,CN89,BJ89)</f>
        <v>0</v>
      </c>
      <c r="CP88" s="433"/>
      <c r="CQ88" s="284"/>
      <c r="CR88" s="453">
        <f>$CO$2-CO88</f>
        <v>6.9666666666666659</v>
      </c>
      <c r="CS88" s="285"/>
      <c r="CT88" s="285"/>
      <c r="CU88" s="285"/>
      <c r="CV88" s="285"/>
      <c r="CW88" s="285"/>
      <c r="CX88" s="285"/>
    </row>
    <row r="89" spans="1:102" s="30" customFormat="1" ht="20" customHeight="1">
      <c r="A89" s="241"/>
      <c r="B89" s="301"/>
      <c r="C89" s="510" t="str">
        <f>IF(AND(C88="",D88=""),"",IFERROR(MATCH("*"&amp;C88&amp;"*",Paramètres!$A$2,0)*INDEX(Paramètres!$B$2:$E$2,MATCH(#REF!,Paramètres!$B$1:$E$1,0))*$B89,IFERROR(VLOOKUP(C88,_T1,2,0)*IF(VLOOKUP(C88,_T1,3,0),$B89,1),IF(AND(C88="23:59"*1,D88="07:59"*1),"08:00"*$B89,IF(AND(C88="20:00"*1,D88="05:00"*1),"09:00"*$B89,IF(AND(C88="21:00"*1,D88="07:00"*1),"10:00"*$B89,IF(AND(C88="21:00"*1,D88="08:00"*1),"11:00"*$B89,IF((D88*24)-(C88*24)&gt;6,((((D88*24)-(C88*24))-0.25)/24),(D88-C88)))))))))</f>
        <v/>
      </c>
      <c r="D89" s="511"/>
      <c r="E89" s="510" t="str">
        <f>IF(AND(E88="",F88=""),"",IFERROR(MATCH("*"&amp;E88&amp;"*",Paramètres!$A$2,0)*INDEX(Paramètres!$B$2:$E$2,MATCH(#REF!,Paramètres!$B$1:$E$1,0))*$B89,IFERROR(VLOOKUP(E88,_T1,2,0)*IF(VLOOKUP(E88,_T1,3,0),$B89,1),IF(AND(E88="23:59"*1,F88="07:59"*1),"08:00"*$B89,IF(AND(E88="20:00"*1,F88="05:00"*1),"09:00"*$B89,IF(AND(E88="21:00"*1,F88="07:00"*1),"10:00"*$B89,IF(AND(E88="21:00"*1,F88="08:00"*1),"11:00"*$B89,IF((F88*24)-(E88*24)&gt;6,((((F88*24)-(E88*24))-0.25)/24),(F88-E88)))))))))</f>
        <v/>
      </c>
      <c r="F89" s="511"/>
      <c r="G89" s="510" t="str">
        <f>IF(AND(G88="",H88=""),"",IFERROR(MATCH("*"&amp;G88&amp;"*",Paramètres!$A$2,0)*INDEX(Paramètres!$B$2:$E$2,MATCH(#REF!,Paramètres!$B$1:$E$1,0))*$B89,IFERROR(VLOOKUP(G88,_T1,2,0)*IF(VLOOKUP(G88,_T1,3,0),$B89,1),IF(AND(G88="23:59"*1,H88="07:59"*1),"08:00"*$B89,IF(AND(G88="20:00"*1,H88="05:00"*1),"09:00"*$B89,IF(AND(G88="21:00"*1,H88="07:00"*1),"10:00"*$B89,IF(AND(G88="21:00"*1,H88="08:00"*1),"11:00"*$B89,IF((H88*24)-(G88*24)&gt;6,((((H88*24)-(G88*24))-0.25)/24),(H88-G88)))))))))</f>
        <v/>
      </c>
      <c r="H89" s="511"/>
      <c r="I89" s="510" t="str">
        <f>IF(AND(I88="",J88=""),"",IFERROR(MATCH("*"&amp;I88&amp;"*",Paramètres!$A$2,0)*INDEX(Paramètres!$B$2:$E$2,MATCH(#REF!,Paramètres!$B$1:$E$1,0))*$B89,IFERROR(VLOOKUP(I88,_T1,2,0)*IF(VLOOKUP(I88,_T1,3,0),$B89,1),IF(AND(I88="23:59"*1,J88="07:59"*1),"08:00"*$B89,IF(AND(I88="20:00"*1,J88="05:00"*1),"09:00"*$B89,IF(AND(I88="21:00"*1,J88="07:00"*1),"10:00"*$B89,IF(AND(I88="21:00"*1,J88="08:00"*1),"11:00"*$B89,IF((J88*24)-(I88*24)&gt;6,((((J88*24)-(I88*24))-0.25)/24),(J88-I88)))))))))</f>
        <v/>
      </c>
      <c r="J89" s="511"/>
      <c r="K89" s="510" t="str">
        <f>IF(AND(K88="",L88=""),"",IFERROR(MATCH("*"&amp;K88&amp;"*",Paramètres!$A$2,0)*INDEX(Paramètres!$B$2:$E$2,MATCH(#REF!,Paramètres!$B$1:$E$1,0))*$B89,IFERROR(VLOOKUP(K88,_T1,2,0)*IF(VLOOKUP(K88,_T1,3,0),$B89,1),IF(AND(K88="23:59"*1,L88="07:59"*1),"08:00"*$B89,IF(AND(K88="20:00"*1,L88="05:00"*1),"09:00"*$B89,IF(AND(K88="21:00"*1,L88="07:00"*1),"10:00"*$B89,IF(AND(K88="21:00"*1,L88="08:00"*1),"11:00"*$B89,IF((L88*24)-(K88*24)&gt;6,((((L88*24)-(K88*24))-0.25)/24),(L88-K88)))))))))</f>
        <v/>
      </c>
      <c r="L89" s="511"/>
      <c r="M89" s="510" t="str">
        <f>IF(AND(M88="",N88=""),"",IFERROR(MATCH("*"&amp;M88&amp;"*",Paramètres!$A$2,0)*INDEX(Paramètres!$B$2:$E$2,MATCH(#REF!,Paramètres!$B$1:$E$1,0))*$B89,IFERROR(VLOOKUP(M88,_T1,2,0)*IF(VLOOKUP(M88,_T1,3,0),$B89,1),IF(AND(M88="23:59"*1,N88="07:59"*1),"08:00"*$B89,IF(AND(M88="20:00"*1,N88="05:00"*1),"09:00"*$B89,IF(AND(M88="21:00"*1,N88="07:00"*1),"10:00"*$B89,IF(AND(M88="21:00"*1,N88="08:00"*1),"11:00"*$B89,IF((N88*24)-(M88*24)&gt;6,((((N88*24)-(M88*24))-0.25)/24),(N88-M88)))))))))</f>
        <v/>
      </c>
      <c r="N89" s="511"/>
      <c r="O89" s="510" t="str">
        <f>IF(AND(O88="",P88=""),"",IFERROR(MATCH("*"&amp;O88&amp;"*",Paramètres!$A$2,0)*INDEX(Paramètres!$B$2:$E$2,MATCH(#REF!,Paramètres!$B$1:$E$1,0))*$B89,IFERROR(VLOOKUP(O88,_T1,2,0)*IF(VLOOKUP(O88,_T1,3,0),$B89,1),IF(AND(O88="23:59"*1,P88="07:59"*1),"08:00"*$B89,IF(AND(O88="20:00"*1,P88="05:00"*1),"09:00"*$B89,IF(AND(O88="21:00"*1,P88="07:00"*1),"10:00"*$B89,IF(AND(O88="21:00"*1,P88="08:00"*1),"11:00"*$B89,IF((P88*24)-(O88*24)&gt;6,((((P88*24)-(O88*24))-0.25)/24),(P88-O88)))))))))</f>
        <v/>
      </c>
      <c r="P89" s="511"/>
      <c r="Q89" s="444"/>
      <c r="R89" s="510" t="str">
        <f>IF(AND(R88="",S88=""),"",IFERROR(MATCH("*"&amp;R88&amp;"*",Paramètres!$A$2,0)*INDEX(Paramètres!$B$2:$E$2,MATCH(#REF!,Paramètres!$B$1:$E$1,0))*$B89,IFERROR(VLOOKUP(R88,_T1,2,0)*IF(VLOOKUP(R88,_T1,3,0),$B89,1),IF(AND(R88="23:59"*1,S88="07:59"*1),"08:00"*$B89,IF(AND(R88="20:00"*1,S88="05:00"*1),"09:00"*$B89,IF(AND(R88="21:00"*1,S88="07:00"*1),"10:00"*$B89,IF(AND(R88="21:00"*1,S88="08:00"*1),"11:00"*$B89,IF((S88*24)-(R88*24)&gt;6,((((S88*24)-(R88*24))-0.25)/24),(S88-R88)))))))))</f>
        <v/>
      </c>
      <c r="S89" s="511"/>
      <c r="T89" s="510" t="str">
        <f>IF(AND(T88="",U88=""),"",IFERROR(MATCH("*"&amp;T88&amp;"*",Paramètres!$A$2,0)*INDEX(Paramètres!$B$2:$E$2,MATCH(#REF!,Paramètres!$B$1:$E$1,0))*$B89,IFERROR(VLOOKUP(T88,_T1,2,0)*IF(VLOOKUP(T88,_T1,3,0),$B89,1),IF(AND(T88="23:59"*1,U88="07:59"*1),"08:00"*$B89,IF(AND(T88="20:00"*1,U88="05:00"*1),"09:00"*$B89,IF(AND(T88="21:00"*1,U88="07:00"*1),"10:00"*$B89,IF(AND(T88="21:00"*1,U88="08:00"*1),"11:00"*$B89,IF((U88*24)-(T88*24)&gt;6,((((U88*24)-(T88*24))-0.25)/24),(U88-T88)))))))))</f>
        <v/>
      </c>
      <c r="U89" s="511"/>
      <c r="V89" s="510" t="str">
        <f>IF(AND(V88="",W88=""),"",IFERROR(MATCH("*"&amp;V88&amp;"*",Paramètres!$A$2,0)*INDEX(Paramètres!$B$2:$E$2,MATCH(#REF!,Paramètres!$B$1:$E$1,0))*$B89,IFERROR(VLOOKUP(V88,_T1,2,0)*IF(VLOOKUP(V88,_T1,3,0),$B89,1),IF(AND(V88="23:59"*1,W88="07:59"*1),"08:00"*$B89,IF(AND(V88="20:00"*1,W88="05:00"*1),"09:00"*$B89,IF(AND(V88="21:00"*1,W88="07:00"*1),"10:00"*$B89,IF(AND(V88="21:00"*1,W88="08:00"*1),"11:00"*$B89,IF((W88*24)-(V88*24)&gt;6,((((W88*24)-(V88*24))-0.25)/24),(W88-V88)))))))))</f>
        <v/>
      </c>
      <c r="W89" s="511"/>
      <c r="X89" s="510" t="str">
        <f>IF(AND(X88="",Y88=""),"",IFERROR(MATCH("*"&amp;X88&amp;"*",Paramètres!$A$2,0)*INDEX(Paramètres!$B$2:$E$2,MATCH(#REF!,Paramètres!$B$1:$E$1,0))*$B89,IFERROR(VLOOKUP(X88,_T1,2,0)*IF(VLOOKUP(X88,_T1,3,0),$B89,1),IF(AND(X88="23:59"*1,Y88="07:59"*1),"08:00"*$B89,IF(AND(X88="20:00"*1,Y88="05:00"*1),"09:00"*$B89,IF(AND(X88="21:00"*1,Y88="07:00"*1),"10:00"*$B89,IF(AND(X88="21:00"*1,Y88="08:00"*1),"11:00"*$B89,IF((Y88*24)-(X88*24)&gt;6,((((Y88*24)-(X88*24))-0.25)/24),(Y88-X88)))))))))</f>
        <v/>
      </c>
      <c r="Y89" s="511"/>
      <c r="Z89" s="510" t="str">
        <f>IF(AND(Z88="",AA88=""),"",IFERROR(MATCH("*"&amp;Z88&amp;"*",Paramètres!$A$2,0)*INDEX(Paramètres!$B$2:$E$2,MATCH(#REF!,Paramètres!$B$1:$E$1,0))*$B89,IFERROR(VLOOKUP(Z88,_T1,2,0)*IF(VLOOKUP(Z88,_T1,3,0),$B89,1),IF(AND(Z88="23:59"*1,AA88="07:59"*1),"08:00"*$B89,IF(AND(Z88="20:00"*1,AA88="05:00"*1),"09:00"*$B89,IF(AND(Z88="21:00"*1,AA88="07:00"*1),"10:00"*$B89,IF(AND(Z88="21:00"*1,AA88="08:00"*1),"11:00"*$B89,IF((AA88*24)-(Z88*24)&gt;6,((((AA88*24)-(Z88*24))-0.25)/24),(AA88-Z88)))))))))</f>
        <v/>
      </c>
      <c r="AA89" s="511"/>
      <c r="AB89" s="510" t="str">
        <f>IF(AND(AB88="",AC88=""),"",IFERROR(MATCH("*"&amp;AB88&amp;"*",Paramètres!$A$2,0)*INDEX(Paramètres!$B$2:$E$2,MATCH(#REF!,Paramètres!$B$1:$E$1,0))*$B89,IFERROR(VLOOKUP(AB88,_T1,2,0)*IF(VLOOKUP(AB88,_T1,3,0),$B89,1),IF(AND(AB88="23:59"*1,AC88="07:59"*1),"08:00"*$B89,IF(AND(AB88="20:00"*1,AC88="05:00"*1),"09:00"*$B89,IF(AND(AB88="21:00"*1,AC88="07:00"*1),"10:00"*$B89,IF(AND(AB88="21:00"*1,AC88="08:00"*1),"11:00"*$B89,IF((AC88*24)-(AB88*24)&gt;6,((((AC88*24)-(AB88*24))-0.25)/24),(AC88-AB88)))))))))</f>
        <v/>
      </c>
      <c r="AC89" s="511"/>
      <c r="AD89" s="510" t="str">
        <f>IF(AND(AD88="",AE88=""),"",IFERROR(MATCH("*"&amp;AD88&amp;"*",Paramètres!$A$2,0)*INDEX(Paramètres!$B$2:$E$2,MATCH(#REF!,Paramètres!$B$1:$E$1,0))*$B89,IFERROR(VLOOKUP(AD88,_T1,2,0)*IF(VLOOKUP(AD88,_T1,3,0),$B89,1),IF(AND(AD88="23:59"*1,AE88="07:59"*1),"08:00"*$B89,IF(AND(AD88="20:00"*1,AE88="05:00"*1),"09:00"*$B89,IF(AND(AD88="21:00"*1,AE88="07:00"*1),"10:00"*$B89,IF(AND(AD88="21:00"*1,AE88="08:00"*1),"11:00"*$B89,IF((AE88*24)-(AD88*24)&gt;6,((((AE88*24)-(AD88*24))-0.25)/24),(AE88-AD88)))))))))</f>
        <v/>
      </c>
      <c r="AE89" s="511"/>
      <c r="AF89" s="444"/>
      <c r="AG89" s="510" t="str">
        <f>IF(AND(AG88="",AH88=""),"",IFERROR(MATCH("*"&amp;AG88&amp;"*",Paramètres!$A$2,0)*INDEX(Paramètres!$B$2:$E$2,MATCH(#REF!,Paramètres!$B$1:$E$1,0))*$B89,IFERROR(VLOOKUP(AG88,_T1,2,0)*IF(VLOOKUP(AG88,_T1,3,0),$B89,1),IF(AND(AG88="23:59"*1,AH88="07:59"*1),"08:00"*$B89,IF(AND(AG88="20:00"*1,AH88="05:00"*1),"09:00"*$B89,IF(AND(AG88="21:00"*1,AH88="07:00"*1),"10:00"*$B89,IF(AND(AG88="21:00"*1,AH88="08:00"*1),"11:00"*$B89,IF((AH88*24)-(AG88*24)&gt;6,((((AH88*24)-(AG88*24))-0.25)/24),(AH88-AG88)))))))))</f>
        <v/>
      </c>
      <c r="AH89" s="511"/>
      <c r="AI89" s="510" t="str">
        <f>IF(AND(AI88="",AJ88=""),"",IFERROR(MATCH("*"&amp;AI88&amp;"*",Paramètres!$A$2,0)*INDEX(Paramètres!$B$2:$E$2,MATCH(#REF!,Paramètres!$B$1:$E$1,0))*$B89,IFERROR(VLOOKUP(AI88,_T1,2,0)*IF(VLOOKUP(AI88,_T1,3,0),$B89,1),IF(AND(AI88="23:59"*1,AJ88="07:59"*1),"08:00"*$B89,IF(AND(AI88="20:00"*1,AJ88="05:00"*1),"09:00"*$B89,IF(AND(AI88="21:00"*1,AJ88="07:00"*1),"10:00"*$B89,IF(AND(AI88="21:00"*1,AJ88="08:00"*1),"11:00"*$B89,IF((AJ88*24)-(AI88*24)&gt;6,((((AJ88*24)-(AI88*24))-0.25)/24),(AJ88-AI88)))))))))</f>
        <v/>
      </c>
      <c r="AJ89" s="511"/>
      <c r="AK89" s="510" t="str">
        <f>IF(AND(AK88="",AL88=""),"",IFERROR(MATCH("*"&amp;AK88&amp;"*",Paramètres!$A$2,0)*INDEX(Paramètres!$B$2:$E$2,MATCH(#REF!,Paramètres!$B$1:$E$1,0))*$B89,IFERROR(VLOOKUP(AK88,_T1,2,0)*IF(VLOOKUP(AK88,_T1,3,0),$B89,1),IF(AND(AK88="23:59"*1,AL88="07:59"*1),"08:00"*$B89,IF(AND(AK88="20:00"*1,AL88="05:00"*1),"09:00"*$B89,IF(AND(AK88="21:00"*1,AL88="07:00"*1),"10:00"*$B89,IF(AND(AK88="21:00"*1,AL88="08:00"*1),"11:00"*$B89,IF((AL88*24)-(AK88*24)&gt;6,((((AL88*24)-(AK88*24))-0.25)/24),(AL88-AK88)))))))))</f>
        <v/>
      </c>
      <c r="AL89" s="511"/>
      <c r="AM89" s="510" t="str">
        <f>IF(AND(AM88="",AN88=""),"",IFERROR(MATCH("*"&amp;AM88&amp;"*",Paramètres!$A$2,0)*INDEX(Paramètres!$B$2:$E$2,MATCH(#REF!,Paramètres!$B$1:$E$1,0))*$B89,IFERROR(VLOOKUP(AM88,_T1,2,0)*IF(VLOOKUP(AM88,_T1,3,0),$B89,1),IF(AND(AM88="23:59"*1,AN88="07:59"*1),"08:00"*$B89,IF(AND(AM88="20:00"*1,AN88="05:00"*1),"09:00"*$B89,IF(AND(AM88="21:00"*1,AN88="07:00"*1),"10:00"*$B89,IF(AND(AM88="21:00"*1,AN88="08:00"*1),"11:00"*$B89,IF((AN88*24)-(AM88*24)&gt;6,((((AN88*24)-(AM88*24))-0.25)/24),(AN88-AM88)))))))))</f>
        <v/>
      </c>
      <c r="AN89" s="511"/>
      <c r="AO89" s="510" t="str">
        <f>IF(AND(AO88="",AP88=""),"",IFERROR(MATCH("*"&amp;AO88&amp;"*",Paramètres!$A$2,0)*INDEX(Paramètres!$B$2:$E$2,MATCH(#REF!,Paramètres!$B$1:$E$1,0))*$B89,IFERROR(VLOOKUP(AO88,_T1,2,0)*IF(VLOOKUP(AO88,_T1,3,0),$B89,1),IF(AND(AO88="23:59"*1,AP88="07:59"*1),"08:00"*$B89,IF(AND(AO88="20:00"*1,AP88="05:00"*1),"09:00"*$B89,IF(AND(AO88="21:00"*1,AP88="07:00"*1),"10:00"*$B89,IF(AND(AO88="21:00"*1,AP88="08:00"*1),"11:00"*$B89,IF((AP88*24)-(AO88*24)&gt;6,((((AP88*24)-(AO88*24))-0.25)/24),(AP88-AO88)))))))))</f>
        <v/>
      </c>
      <c r="AP89" s="511"/>
      <c r="AQ89" s="510" t="str">
        <f>IF(AND(AQ88="",AR88=""),"",IFERROR(MATCH("*"&amp;AQ88&amp;"*",Paramètres!$A$2,0)*INDEX(Paramètres!$B$2:$E$2,MATCH(#REF!,Paramètres!$B$1:$E$1,0))*$B89,IFERROR(VLOOKUP(AQ88,_T1,2,0)*IF(VLOOKUP(AQ88,_T1,3,0),$B89,1),IF(AND(AQ88="23:59"*1,AR88="07:59"*1),"08:00"*$B89,IF(AND(AQ88="20:00"*1,AR88="05:00"*1),"09:00"*$B89,IF(AND(AQ88="21:00"*1,AR88="07:00"*1),"10:00"*$B89,IF(AND(AQ88="21:00"*1,AR88="08:00"*1),"11:00"*$B89,IF((AR88*24)-(AQ88*24)&gt;6,((((AR88*24)-(AQ88*24))-0.25)/24),(AR88-AQ88)))))))))</f>
        <v/>
      </c>
      <c r="AR89" s="511"/>
      <c r="AS89" s="510" t="str">
        <f>IF(AND(AS88="",AT88=""),"",IFERROR(MATCH("*"&amp;AS88&amp;"*",Paramètres!$A$2,0)*INDEX(Paramètres!$B$2:$E$2,MATCH(#REF!,Paramètres!$B$1:$E$1,0))*$B89,IFERROR(VLOOKUP(AS88,_T1,2,0)*IF(VLOOKUP(AS88,_T1,3,0),$B89,1),IF(AND(AS88="23:59"*1,AT88="07:59"*1),"08:00"*$B89,IF(AND(AS88="20:00"*1,AT88="05:00"*1),"09:00"*$B89,IF(AND(AS88="21:00"*1,AT88="07:00"*1),"10:00"*$B89,IF(AND(AS88="21:00"*1,AT88="08:00"*1),"11:00"*$B89,IF((AT88*24)-(AS88*24)&gt;6,((((AT88*24)-(AS88*24))-0.25)/24),(AT88-AS88)))))))))</f>
        <v/>
      </c>
      <c r="AT89" s="511"/>
      <c r="AU89" s="444"/>
      <c r="AV89" s="510" t="str">
        <f>IF(AND(AV88="",AW88=""),"",IFERROR(MATCH("*"&amp;AV88&amp;"*",Paramètres!$A$2,0)*INDEX(Paramètres!$B$2:$E$2,MATCH(#REF!,Paramètres!$B$1:$E$1,0))*$B89,IFERROR(VLOOKUP(AV88,_T1,2,0)*IF(VLOOKUP(AV88,_T1,3,0),$B89,1),IF(AND(AV88="23:59"*1,AW88="07:59"*1),"08:00"*$B89,IF(AND(AV88="20:00"*1,AW88="05:00"*1),"09:00"*$B89,IF(AND(AV88="21:00"*1,AW88="07:00"*1),"10:00"*$B89,IF(AND(AV88="21:00"*1,AW88="08:00"*1),"11:00"*$B89,IF((AW88*24)-(AV88*24)&gt;6,((((AW88*24)-(AV88*24))-0.25)/24),(AW88-AV88)))))))))</f>
        <v/>
      </c>
      <c r="AW89" s="511"/>
      <c r="AX89" s="510" t="str">
        <f>IF(AND(AX88="",AY88=""),"",IFERROR(MATCH("*"&amp;AX88&amp;"*",Paramètres!$A$2,0)*INDEX(Paramètres!$B$2:$E$2,MATCH(#REF!,Paramètres!$B$1:$E$1,0))*$B89,IFERROR(VLOOKUP(AX88,_T1,2,0)*IF(VLOOKUP(AX88,_T1,3,0),$B89,1),IF(AND(AX88="23:59"*1,AY88="07:59"*1),"08:00"*$B89,IF(AND(AX88="20:00"*1,AY88="05:00"*1),"09:00"*$B89,IF(AND(AX88="21:00"*1,AY88="07:00"*1),"10:00"*$B89,IF(AND(AX88="21:00"*1,AY88="08:00"*1),"11:00"*$B89,IF((AY88*24)-(AX88*24)&gt;6,((((AY88*24)-(AX88*24))-0.25)/24),(AY88-AX88)))))))))</f>
        <v/>
      </c>
      <c r="AY89" s="511"/>
      <c r="AZ89" s="510" t="str">
        <f>IF(AND(AZ88="",BA88=""),"",IFERROR(MATCH("*"&amp;AZ88&amp;"*",Paramètres!$A$2,0)*INDEX(Paramètres!$B$2:$E$2,MATCH(#REF!,Paramètres!$B$1:$E$1,0))*$B89,IFERROR(VLOOKUP(AZ88,_T1,2,0)*IF(VLOOKUP(AZ88,_T1,3,0),$B89,1),IF(AND(AZ88="23:59"*1,BA88="07:59"*1),"08:00"*$B89,IF(AND(AZ88="20:00"*1,BA88="05:00"*1),"09:00"*$B89,IF(AND(AZ88="21:00"*1,BA88="07:00"*1),"10:00"*$B89,IF(AND(AZ88="21:00"*1,BA88="08:00"*1),"11:00"*$B89,IF((BA88*24)-(AZ88*24)&gt;6,((((BA88*24)-(AZ88*24))-0.25)/24),(BA88-AZ88)))))))))</f>
        <v/>
      </c>
      <c r="BA89" s="511"/>
      <c r="BB89" s="510" t="str">
        <f>IF(AND(BB88="",BC88=""),"",IFERROR(MATCH("*"&amp;BB88&amp;"*",Paramètres!$A$2,0)*INDEX(Paramètres!$B$2:$E$2,MATCH(#REF!,Paramètres!$B$1:$E$1,0))*$B89,IFERROR(VLOOKUP(BB88,_T1,2,0)*IF(VLOOKUP(BB88,_T1,3,0),$B89,1),IF(AND(BB88="23:59"*1,BC88="07:59"*1),"08:00"*$B89,IF(AND(BB88="20:00"*1,BC88="05:00"*1),"09:00"*$B89,IF(AND(BB88="21:00"*1,BC88="07:00"*1),"10:00"*$B89,IF(AND(BB88="21:00"*1,BC88="08:00"*1),"11:00"*$B89,IF((BC88*24)-(BB88*24)&gt;6,((((BC88*24)-(BB88*24))-0.25)/24),(BC88-BB88)))))))))</f>
        <v/>
      </c>
      <c r="BC89" s="511"/>
      <c r="BD89" s="510" t="str">
        <f>IF(AND(BD88="",BE88=""),"",IFERROR(MATCH("*"&amp;BD88&amp;"*",Paramètres!$A$2,0)*INDEX(Paramètres!$B$2:$E$2,MATCH(#REF!,Paramètres!$B$1:$E$1,0))*$B89,IFERROR(VLOOKUP(BD88,_T1,2,0)*IF(VLOOKUP(BD88,_T1,3,0),$B89,1),IF(AND(BD88="23:59"*1,BE88="07:59"*1),"08:00"*$B89,IF(AND(BD88="20:00"*1,BE88="05:00"*1),"09:00"*$B89,IF(AND(BD88="21:00"*1,BE88="07:00"*1),"10:00"*$B89,IF(AND(BD88="21:00"*1,BE88="08:00"*1),"11:00"*$B89,IF((BE88*24)-(BD88*24)&gt;6,((((BE88*24)-(BD88*24))-0.25)/24),(BE88-BD88)))))))))</f>
        <v/>
      </c>
      <c r="BE89" s="511"/>
      <c r="BF89" s="510" t="str">
        <f>IF(AND(BF88="",BG88=""),"",IFERROR(MATCH("*"&amp;BF88&amp;"*",Paramètres!$A$2,0)*INDEX(Paramètres!$B$2:$E$2,MATCH(#REF!,Paramètres!$B$1:$E$1,0))*$B89,IFERROR(VLOOKUP(BF88,_T1,2,0)*IF(VLOOKUP(BF88,_T1,3,0),$B89,1),IF(AND(BF88="23:59"*1,BG88="07:59"*1),"08:00"*$B89,IF(AND(BF88="20:00"*1,BG88="05:00"*1),"09:00"*$B89,IF(AND(BF88="21:00"*1,BG88="07:00"*1),"10:00"*$B89,IF(AND(BF88="21:00"*1,BG88="08:00"*1),"11:00"*$B89,IF((BG88*24)-(BF88*24)&gt;6,((((BG88*24)-(BF88*24))-0.25)/24),(BG88-BF88)))))))))</f>
        <v/>
      </c>
      <c r="BG89" s="511"/>
      <c r="BH89" s="510" t="str">
        <f>IF(AND(BH88="",BI88=""),"",IFERROR(MATCH("*"&amp;BH88&amp;"*",Paramètres!$A$2,0)*INDEX(Paramètres!$B$2:$E$2,MATCH(#REF!,Paramètres!$B$1:$E$1,0))*$B89,IFERROR(VLOOKUP(BH88,_T1,2,0)*IF(VLOOKUP(BH88,_T1,3,0),$B89,1),IF(AND(BH88="23:59"*1,BI88="07:59"*1),"08:00"*$B89,IF(AND(BH88="20:00"*1,BI88="05:00"*1),"09:00"*$B89,IF(AND(BH88="21:00"*1,BI88="07:00"*1),"10:00"*$B89,IF(AND(BH88="21:00"*1,BI88="08:00"*1),"11:00"*$B89,IF((BI88*24)-(BH88*24)&gt;6,((((BI88*24)-(BH88*24))-0.25)/24),(BI88-BH88)))))))))</f>
        <v/>
      </c>
      <c r="BI89" s="511"/>
      <c r="BJ89" s="440"/>
      <c r="BK89" s="510" t="str">
        <f>IF(AND(BK88="",BL88=""),"",IFERROR(MATCH("*"&amp;BK88&amp;"*",Paramètres!$A$2,0)*INDEX(Paramètres!$B$2:$E$2,MATCH(#REF!,Paramètres!$B$1:$E$1,0))*$B89,IFERROR(VLOOKUP(BK88,_T1,2,0)*IF(VLOOKUP(BK88,_T1,3,0),$B89,1),IF(AND(BK88="23:59"*1,BL88="07:59"*1),"08:00"*$B89,IF(AND(BK88="20:00"*1,BL88="05:00"*1),"09:00"*$B89,IF(AND(BK88="21:00"*1,BL88="07:00"*1),"10:00"*$B89,IF(AND(BK88="21:00"*1,BL88="08:00"*1),"11:00"*$B89,IF((BL88*24)-(BK88*24)&gt;6,((((BL88*24)-(BK88*24))-0.25)/24),(BL88-BK88)))))))))</f>
        <v/>
      </c>
      <c r="BL89" s="511"/>
      <c r="BM89" s="510" t="str">
        <f>IF(AND(BM88="",BN88=""),"",IFERROR(MATCH("*"&amp;BM88&amp;"*",Paramètres!$A$2,0)*INDEX(Paramètres!$B$2:$E$2,MATCH(#REF!,Paramètres!$B$1:$E$1,0))*$B89,IFERROR(VLOOKUP(BM88,_T1,2,0)*IF(VLOOKUP(BM88,_T1,3,0),$B89,1),IF(AND(BM88="23:59"*1,BN88="07:59"*1),"08:00"*$B89,IF(AND(BM88="20:00"*1,BN88="05:00"*1),"09:00"*$B89,IF(AND(BM88="21:00"*1,BN88="07:00"*1),"10:00"*$B89,IF(AND(BM88="21:00"*1,BN88="08:00"*1),"11:00"*$B89,IF((BN88*24)-(BM88*24)&gt;6,((((BN88*24)-(BM88*24))-0.25)/24),(BN88-BM88)))))))))</f>
        <v/>
      </c>
      <c r="BN89" s="511"/>
      <c r="BO89" s="510" t="str">
        <f>IF(AND(BO88="",BP88=""),"",IFERROR(MATCH("*"&amp;BO88&amp;"*",Paramètres!$A$2,0)*INDEX(Paramètres!$B$2:$E$2,MATCH(#REF!,Paramètres!$B$1:$E$1,0))*$B89,IFERROR(VLOOKUP(BO88,_T1,2,0)*IF(VLOOKUP(BO88,_T1,3,0),$B89,1),IF(AND(BO88="23:59"*1,BP88="07:59"*1),"08:00"*$B89,IF(AND(BO88="20:00"*1,BP88="05:00"*1),"09:00"*$B89,IF(AND(BO88="21:00"*1,BP88="07:00"*1),"10:00"*$B89,IF(AND(BO88="21:00"*1,BP88="08:00"*1),"11:00"*$B89,IF((BP88*24)-(BO88*24)&gt;6,((((BP88*24)-(BO88*24))-0.25)/24),(BP88-BO88)))))))))</f>
        <v/>
      </c>
      <c r="BP89" s="511"/>
      <c r="BQ89" s="510" t="str">
        <f>IF(AND(BQ88="",BR88=""),"",IFERROR(MATCH("*"&amp;BQ88&amp;"*",Paramètres!$A$2,0)*INDEX(Paramètres!$B$2:$E$2,MATCH(#REF!,Paramètres!$B$1:$E$1,0))*$B89,IFERROR(VLOOKUP(BQ88,_T1,2,0)*IF(VLOOKUP(BQ88,_T1,3,0),$B89,1),IF(AND(BQ88="23:59"*1,BR88="07:59"*1),"08:00"*$B89,IF(AND(BQ88="20:00"*1,BR88="05:00"*1),"09:00"*$B89,IF(AND(BQ88="21:00"*1,BR88="07:00"*1),"10:00"*$B89,IF(AND(BQ88="21:00"*1,BR88="08:00"*1),"11:00"*$B89,IF((BR88*24)-(BQ88*24)&gt;6,((((BR88*24)-(BQ88*24))-0.25)/24),(BR88-BQ88)))))))))</f>
        <v/>
      </c>
      <c r="BR89" s="511"/>
      <c r="BS89" s="510" t="str">
        <f>IF(AND(BS88="",BT88=""),"",IFERROR(MATCH("*"&amp;BS88&amp;"*",Paramètres!$A$2,0)*INDEX(Paramètres!$B$2:$E$2,MATCH(#REF!,Paramètres!$B$1:$E$1,0))*$B89,IFERROR(VLOOKUP(BS88,_T1,2,0)*IF(VLOOKUP(BS88,_T1,3,0),$B89,1),IF(AND(BS88="23:59"*1,BT88="07:59"*1),"08:00"*$B89,IF(AND(BS88="20:00"*1,BT88="05:00"*1),"09:00"*$B89,IF(AND(BS88="21:00"*1,BT88="07:00"*1),"10:00"*$B89,IF(AND(BS88="21:00"*1,BT88="08:00"*1),"11:00"*$B89,IF((BT88*24)-(BS88*24)&gt;6,((((BT88*24)-(BS88*24))-0.25)/24),(BT88-BS88)))))))))</f>
        <v/>
      </c>
      <c r="BT89" s="511"/>
      <c r="BU89" s="510" t="str">
        <f>IF(AND(BU88="",BV88=""),"",IFERROR(MATCH("*"&amp;BU88&amp;"*",Paramètres!$A$2,0)*INDEX(Paramètres!$B$2:$E$2,MATCH(#REF!,Paramètres!$B$1:$E$1,0))*$B89,IFERROR(VLOOKUP(BU88,_T1,2,0)*IF(VLOOKUP(BU88,_T1,3,0),$B89,1),IF(AND(BU88="23:59"*1,BV88="07:59"*1),"08:00"*$B89,IF(AND(BU88="20:00"*1,BV88="05:00"*1),"09:00"*$B89,IF(AND(BU88="21:00"*1,BV88="07:00"*1),"10:00"*$B89,IF(AND(BU88="21:00"*1,BV88="08:00"*1),"11:00"*$B89,IF((BV88*24)-(BU88*24)&gt;6,((((BV88*24)-(BU88*24))-0.25)/24),(BV88-BU88)))))))))</f>
        <v/>
      </c>
      <c r="BV89" s="511"/>
      <c r="BW89" s="510" t="str">
        <f>IF(AND(BW88="",BX88=""),"",IFERROR(MATCH("*"&amp;BW88&amp;"*",Paramètres!$A$2,0)*INDEX(Paramètres!$B$2:$E$2,MATCH(#REF!,Paramètres!$B$1:$E$1,0))*$B89,IFERROR(VLOOKUP(BW88,_T1,2,0)*IF(VLOOKUP(BW88,_T1,3,0),$B89,1),IF(AND(BW88="23:59"*1,BX88="07:59"*1),"08:00"*$B89,IF(AND(BW88="20:00"*1,BX88="05:00"*1),"09:00"*$B89,IF(AND(BW88="21:00"*1,BX88="07:00"*1),"10:00"*$B89,IF(AND(BW88="21:00"*1,BX88="08:00"*1),"11:00"*$B89,IF((BX88*24)-(BW88*24)&gt;6,((((BX88*24)-(BW88*24))-0.25)/24),(BX88-BW88)))))))))</f>
        <v/>
      </c>
      <c r="BX89" s="511"/>
      <c r="BY89" s="440"/>
      <c r="BZ89" s="510" t="str">
        <f>IF(AND(BZ88="",CA88=""),"",IFERROR(MATCH("*"&amp;BZ88&amp;"*",Paramètres!$A$2,0)*INDEX(Paramètres!$B$2:$E$2,MATCH(#REF!,Paramètres!$B$1:$E$1,0))*$B89,IFERROR(VLOOKUP(BZ88,_T1,2,0)*IF(VLOOKUP(BZ88,_T1,3,0),$B89,1),IF(AND(BZ88="23:59"*1,CA88="07:59"*1),"08:00"*$B89,IF(AND(BZ88="20:00"*1,CA88="05:00"*1),"09:00"*$B89,IF(AND(BZ88="21:00"*1,CA88="07:00"*1),"10:00"*$B89,IF(AND(BZ88="21:00"*1,CA88="08:00"*1),"11:00"*$B89,IF((CA88*24)-(BZ88*24)&gt;6,((((CA88*24)-(BZ88*24))-0.25)/24),(CA88-BZ88)))))))))</f>
        <v/>
      </c>
      <c r="CA89" s="511"/>
      <c r="CB89" s="510" t="str">
        <f>IF(AND(CB88="",CC88=""),"",IFERROR(MATCH("*"&amp;CB88&amp;"*",Paramètres!$A$2,0)*INDEX(Paramètres!$B$2:$E$2,MATCH(#REF!,Paramètres!$B$1:$E$1,0))*$B89,IFERROR(VLOOKUP(CB88,_T1,2,0)*IF(VLOOKUP(CB88,_T1,3,0),$B89,1),IF(AND(CB88="23:59"*1,CC88="07:59"*1),"08:00"*$B89,IF(AND(CB88="20:00"*1,CC88="05:00"*1),"09:00"*$B89,IF(AND(CB88="21:00"*1,CC88="07:00"*1),"10:00"*$B89,IF(AND(CB88="21:00"*1,CC88="08:00"*1),"11:00"*$B89,IF((CC88*24)-(CB88*24)&gt;6,((((CC88*24)-(CB88*24))-0.25)/24),(CC88-CB88)))))))))</f>
        <v/>
      </c>
      <c r="CC89" s="511"/>
      <c r="CD89" s="510" t="str">
        <f>IF(AND(CD88="",CE88=""),"",IFERROR(MATCH("*"&amp;CD88&amp;"*",Paramètres!$A$2,0)*INDEX(Paramètres!$B$2:$E$2,MATCH(#REF!,Paramètres!$B$1:$E$1,0))*$B89,IFERROR(VLOOKUP(CD88,_T1,2,0)*IF(VLOOKUP(CD88,_T1,3,0),$B89,1),IF(AND(CD88="23:59"*1,CE88="07:59"*1),"08:00"*$B89,IF(AND(CD88="20:00"*1,CE88="05:00"*1),"09:00"*$B89,IF(AND(CD88="21:00"*1,CE88="07:00"*1),"10:00"*$B89,IF(AND(CD88="21:00"*1,CE88="08:00"*1),"11:00"*$B89,IF((CE88*24)-(CD88*24)&gt;6,((((CE88*24)-(CD88*24))-0.25)/24),(CE88-CD88)))))))))</f>
        <v/>
      </c>
      <c r="CE89" s="511"/>
      <c r="CF89" s="510" t="str">
        <f>IF(AND(CF88="",CG88=""),"",IFERROR(MATCH("*"&amp;CF88&amp;"*",Paramètres!$A$2,0)*INDEX(Paramètres!$B$2:$E$2,MATCH(#REF!,Paramètres!$B$1:$E$1,0))*$B89,IFERROR(VLOOKUP(CF88,_T1,2,0)*IF(VLOOKUP(CF88,_T1,3,0),$B89,1),IF(AND(CF88="23:59"*1,CG88="07:59"*1),"08:00"*$B89,IF(AND(CF88="20:00"*1,CG88="05:00"*1),"09:00"*$B89,IF(AND(CF88="21:00"*1,CG88="07:00"*1),"10:00"*$B89,IF(AND(CF88="21:00"*1,CG88="08:00"*1),"11:00"*$B89,IF((CG88*24)-(CF88*24)&gt;6,((((CG88*24)-(CF88*24))-0.25)/24),(CG88-CF88)))))))))</f>
        <v/>
      </c>
      <c r="CG89" s="511"/>
      <c r="CH89" s="510" t="str">
        <f>IF(AND(CH88="",CI88=""),"",IFERROR(MATCH("*"&amp;CH88&amp;"*",Paramètres!$A$2,0)*INDEX(Paramètres!$B$2:$E$2,MATCH(#REF!,Paramètres!$B$1:$E$1,0))*$B89,IFERROR(VLOOKUP(CH88,_T1,2,0)*IF(VLOOKUP(CH88,_T1,3,0),$B89,1),IF(AND(CH88="23:59"*1,CI88="07:59"*1),"08:00"*$B89,IF(AND(CH88="20:00"*1,CI88="05:00"*1),"09:00"*$B89,IF(AND(CH88="21:00"*1,CI88="07:00"*1),"10:00"*$B89,IF(AND(CH88="21:00"*1,CI88="08:00"*1),"11:00"*$B89,IF((CI88*24)-(CH88*24)&gt;6,((((CI88*24)-(CH88*24))-0.25)/24),(CI88-CH88)))))))))</f>
        <v/>
      </c>
      <c r="CI89" s="511"/>
      <c r="CJ89" s="510" t="str">
        <f>IF(AND(CJ88="",CK88=""),"",IFERROR(MATCH("*"&amp;CJ88&amp;"*",Paramètres!$A$2,0)*INDEX(Paramètres!$B$2:$E$2,MATCH(#REF!,Paramètres!$B$1:$E$1,0))*$B89,IFERROR(VLOOKUP(CJ88,_T1,2,0)*IF(VLOOKUP(CJ88,_T1,3,0),$B89,1),IF(AND(CJ88="23:59"*1,CK88="07:59"*1),"08:00"*$B89,IF(AND(CJ88="20:00"*1,CK88="05:00"*1),"09:00"*$B89,IF(AND(CJ88="21:00"*1,CK88="07:00"*1),"10:00"*$B89,IF(AND(CJ88="21:00"*1,CK88="08:00"*1),"11:00"*$B89,IF((CK88*24)-(CJ88*24)&gt;6,((((CK88*24)-(CJ88*24))-0.25)/24),(CK88-CJ88)))))))))</f>
        <v/>
      </c>
      <c r="CK89" s="511"/>
      <c r="CL89" s="510" t="str">
        <f>IF(AND(CL88="",CM88=""),"",IFERROR(MATCH("*"&amp;CL88&amp;"*",Paramètres!$A$2,0)*INDEX(Paramètres!$B$2:$E$2,MATCH(#REF!,Paramètres!$B$1:$E$1,0))*$B89,IFERROR(VLOOKUP(CL88,_T1,2,0)*IF(VLOOKUP(CL88,_T1,3,0),$B89,1),IF(AND(CL88="23:59"*1,CM88="07:59"*1),"08:00"*$B89,IF(AND(CL88="20:00"*1,CM88="05:00"*1),"09:00"*$B89,IF(AND(CL88="21:00"*1,CM88="07:00"*1),"10:00"*$B89,IF(AND(CL88="21:00"*1,CM88="08:00"*1),"11:00"*$B89,IF((CM88*24)-(CL88*24)&gt;6,((((CM88*24)-(CL88*24))-0.25)/24),(CM88-CL88)))))))))</f>
        <v/>
      </c>
      <c r="CM89" s="511"/>
      <c r="CN89" s="440"/>
      <c r="CO89" s="436"/>
      <c r="CP89" s="437"/>
      <c r="CQ89" s="156"/>
      <c r="CR89" s="454"/>
      <c r="CS89"/>
      <c r="CT89"/>
      <c r="CU89"/>
      <c r="CV89"/>
      <c r="CW89"/>
      <c r="CX89"/>
    </row>
    <row r="90" spans="1:102" s="288" customFormat="1" ht="30" customHeight="1">
      <c r="A90" s="318"/>
      <c r="B90" s="297"/>
      <c r="C90" s="337"/>
      <c r="D90" s="338"/>
      <c r="E90" s="282"/>
      <c r="F90" s="283"/>
      <c r="G90" s="337"/>
      <c r="H90" s="337"/>
      <c r="I90" s="282"/>
      <c r="J90" s="283"/>
      <c r="K90" s="337"/>
      <c r="L90" s="338"/>
      <c r="M90" s="352"/>
      <c r="N90" s="353"/>
      <c r="O90" s="352"/>
      <c r="P90" s="354"/>
      <c r="Q90" s="443">
        <f>SUM(C91:P91)</f>
        <v>0</v>
      </c>
      <c r="R90" s="337"/>
      <c r="S90" s="338"/>
      <c r="T90" s="282"/>
      <c r="U90" s="283"/>
      <c r="V90" s="337"/>
      <c r="W90" s="337"/>
      <c r="X90" s="282"/>
      <c r="Y90" s="283"/>
      <c r="Z90" s="337"/>
      <c r="AA90" s="338"/>
      <c r="AB90" s="352"/>
      <c r="AC90" s="353"/>
      <c r="AD90" s="352"/>
      <c r="AE90" s="354"/>
      <c r="AF90" s="443">
        <f>SUM(R91:AE91)</f>
        <v>0</v>
      </c>
      <c r="AG90" s="337"/>
      <c r="AH90" s="338"/>
      <c r="AI90" s="282"/>
      <c r="AJ90" s="283"/>
      <c r="AK90" s="337"/>
      <c r="AL90" s="337"/>
      <c r="AM90" s="282"/>
      <c r="AN90" s="283"/>
      <c r="AO90" s="337"/>
      <c r="AP90" s="338"/>
      <c r="AQ90" s="352"/>
      <c r="AR90" s="353"/>
      <c r="AS90" s="352"/>
      <c r="AT90" s="354"/>
      <c r="AU90" s="443">
        <f>SUM(AG91:AT91)</f>
        <v>0</v>
      </c>
      <c r="AV90" s="337"/>
      <c r="AW90" s="338"/>
      <c r="AX90" s="282"/>
      <c r="AY90" s="283"/>
      <c r="AZ90" s="337"/>
      <c r="BA90" s="337"/>
      <c r="BB90" s="282"/>
      <c r="BC90" s="283"/>
      <c r="BD90" s="337"/>
      <c r="BE90" s="338"/>
      <c r="BF90" s="352"/>
      <c r="BG90" s="353"/>
      <c r="BH90" s="352"/>
      <c r="BI90" s="354"/>
      <c r="BJ90" s="438">
        <f t="shared" ref="BJ90" si="84">SUM(AV91:BI91)</f>
        <v>0</v>
      </c>
      <c r="BK90" s="337"/>
      <c r="BL90" s="338"/>
      <c r="BM90" s="282"/>
      <c r="BN90" s="283"/>
      <c r="BO90" s="337"/>
      <c r="BP90" s="337"/>
      <c r="BQ90" s="282"/>
      <c r="BR90" s="283"/>
      <c r="BS90" s="337"/>
      <c r="BT90" s="338"/>
      <c r="BU90" s="352"/>
      <c r="BV90" s="353"/>
      <c r="BW90" s="352"/>
      <c r="BX90" s="354"/>
      <c r="BY90" s="438">
        <f t="shared" ref="BY90" si="85">SUM(BK91:BX91)</f>
        <v>0</v>
      </c>
      <c r="BZ90" s="337"/>
      <c r="CA90" s="338"/>
      <c r="CB90" s="282"/>
      <c r="CC90" s="283"/>
      <c r="CD90" s="337"/>
      <c r="CE90" s="337"/>
      <c r="CF90" s="282"/>
      <c r="CG90" s="283"/>
      <c r="CH90" s="337"/>
      <c r="CI90" s="338"/>
      <c r="CJ90" s="352"/>
      <c r="CK90" s="353"/>
      <c r="CL90" s="352"/>
      <c r="CM90" s="354"/>
      <c r="CN90" s="438">
        <f t="shared" ref="CN90" si="86">SUM(BZ91:CM91)</f>
        <v>0</v>
      </c>
      <c r="CO90" s="432">
        <f>SUM(Q90,AF91,AU91,BY91,CN91,BJ91)</f>
        <v>0</v>
      </c>
      <c r="CP90" s="433"/>
      <c r="CQ90" s="284"/>
      <c r="CR90" s="453">
        <f>$CO$2-CO90</f>
        <v>6.9666666666666659</v>
      </c>
      <c r="CS90" s="285"/>
      <c r="CT90" s="285"/>
      <c r="CU90" s="285"/>
      <c r="CV90" s="285"/>
      <c r="CW90" s="285"/>
      <c r="CX90" s="285"/>
    </row>
    <row r="91" spans="1:102" s="30" customFormat="1" ht="20" customHeight="1">
      <c r="A91" s="241"/>
      <c r="B91" s="301"/>
      <c r="C91" s="510" t="str">
        <f>IF(AND(C90="",D90=""),"",IFERROR(MATCH("*"&amp;C90&amp;"*",Paramètres!$A$2,0)*INDEX(Paramètres!$B$2:$E$2,MATCH(#REF!,Paramètres!$B$1:$E$1,0))*$B91,IFERROR(VLOOKUP(C90,_T1,2,0)*IF(VLOOKUP(C90,_T1,3,0),$B91,1),IF(AND(C90="23:59"*1,D90="07:59"*1),"08:00"*$B91,IF(AND(C90="20:00"*1,D90="05:00"*1),"09:00"*$B91,IF(AND(C90="21:00"*1,D90="07:00"*1),"10:00"*$B91,IF(AND(C90="21:00"*1,D90="08:00"*1),"11:00"*$B91,IF((D90*24)-(C90*24)&gt;6,((((D90*24)-(C90*24))-0.25)/24),(D90-C90)))))))))</f>
        <v/>
      </c>
      <c r="D91" s="511"/>
      <c r="E91" s="510" t="str">
        <f>IF(AND(E90="",F90=""),"",IFERROR(MATCH("*"&amp;E90&amp;"*",Paramètres!$A$2,0)*INDEX(Paramètres!$B$2:$E$2,MATCH(#REF!,Paramètres!$B$1:$E$1,0))*$B91,IFERROR(VLOOKUP(E90,_T1,2,0)*IF(VLOOKUP(E90,_T1,3,0),$B91,1),IF(AND(E90="23:59"*1,F90="07:59"*1),"08:00"*$B91,IF(AND(E90="20:00"*1,F90="05:00"*1),"09:00"*$B91,IF(AND(E90="21:00"*1,F90="07:00"*1),"10:00"*$B91,IF(AND(E90="21:00"*1,F90="08:00"*1),"11:00"*$B91,IF((F90*24)-(E90*24)&gt;6,((((F90*24)-(E90*24))-0.25)/24),(F90-E90)))))))))</f>
        <v/>
      </c>
      <c r="F91" s="511"/>
      <c r="G91" s="510" t="str">
        <f>IF(AND(G90="",H90=""),"",IFERROR(MATCH("*"&amp;G90&amp;"*",Paramètres!$A$2,0)*INDEX(Paramètres!$B$2:$E$2,MATCH(#REF!,Paramètres!$B$1:$E$1,0))*$B91,IFERROR(VLOOKUP(G90,_T1,2,0)*IF(VLOOKUP(G90,_T1,3,0),$B91,1),IF(AND(G90="23:59"*1,H90="07:59"*1),"08:00"*$B91,IF(AND(G90="20:00"*1,H90="05:00"*1),"09:00"*$B91,IF(AND(G90="21:00"*1,H90="07:00"*1),"10:00"*$B91,IF(AND(G90="21:00"*1,H90="08:00"*1),"11:00"*$B91,IF((H90*24)-(G90*24)&gt;6,((((H90*24)-(G90*24))-0.25)/24),(H90-G90)))))))))</f>
        <v/>
      </c>
      <c r="H91" s="511"/>
      <c r="I91" s="510" t="str">
        <f>IF(AND(I90="",J90=""),"",IFERROR(MATCH("*"&amp;I90&amp;"*",Paramètres!$A$2,0)*INDEX(Paramètres!$B$2:$E$2,MATCH(#REF!,Paramètres!$B$1:$E$1,0))*$B91,IFERROR(VLOOKUP(I90,_T1,2,0)*IF(VLOOKUP(I90,_T1,3,0),$B91,1),IF(AND(I90="23:59"*1,J90="07:59"*1),"08:00"*$B91,IF(AND(I90="20:00"*1,J90="05:00"*1),"09:00"*$B91,IF(AND(I90="21:00"*1,J90="07:00"*1),"10:00"*$B91,IF(AND(I90="21:00"*1,J90="08:00"*1),"11:00"*$B91,IF((J90*24)-(I90*24)&gt;6,((((J90*24)-(I90*24))-0.25)/24),(J90-I90)))))))))</f>
        <v/>
      </c>
      <c r="J91" s="511"/>
      <c r="K91" s="510" t="str">
        <f>IF(AND(K90="",L90=""),"",IFERROR(MATCH("*"&amp;K90&amp;"*",Paramètres!$A$2,0)*INDEX(Paramètres!$B$2:$E$2,MATCH(#REF!,Paramètres!$B$1:$E$1,0))*$B91,IFERROR(VLOOKUP(K90,_T1,2,0)*IF(VLOOKUP(K90,_T1,3,0),$B91,1),IF(AND(K90="23:59"*1,L90="07:59"*1),"08:00"*$B91,IF(AND(K90="20:00"*1,L90="05:00"*1),"09:00"*$B91,IF(AND(K90="21:00"*1,L90="07:00"*1),"10:00"*$B91,IF(AND(K90="21:00"*1,L90="08:00"*1),"11:00"*$B91,IF((L90*24)-(K90*24)&gt;6,((((L90*24)-(K90*24))-0.25)/24),(L90-K90)))))))))</f>
        <v/>
      </c>
      <c r="L91" s="511"/>
      <c r="M91" s="510" t="str">
        <f>IF(AND(M90="",N90=""),"",IFERROR(MATCH("*"&amp;M90&amp;"*",Paramètres!$A$2,0)*INDEX(Paramètres!$B$2:$E$2,MATCH(#REF!,Paramètres!$B$1:$E$1,0))*$B91,IFERROR(VLOOKUP(M90,_T1,2,0)*IF(VLOOKUP(M90,_T1,3,0),$B91,1),IF(AND(M90="23:59"*1,N90="07:59"*1),"08:00"*$B91,IF(AND(M90="20:00"*1,N90="05:00"*1),"09:00"*$B91,IF(AND(M90="21:00"*1,N90="07:00"*1),"10:00"*$B91,IF(AND(M90="21:00"*1,N90="08:00"*1),"11:00"*$B91,IF((N90*24)-(M90*24)&gt;6,((((N90*24)-(M90*24))-0.25)/24),(N90-M90)))))))))</f>
        <v/>
      </c>
      <c r="N91" s="511"/>
      <c r="O91" s="510" t="str">
        <f>IF(AND(O90="",P90=""),"",IFERROR(MATCH("*"&amp;O90&amp;"*",Paramètres!$A$2,0)*INDEX(Paramètres!$B$2:$E$2,MATCH(#REF!,Paramètres!$B$1:$E$1,0))*$B91,IFERROR(VLOOKUP(O90,_T1,2,0)*IF(VLOOKUP(O90,_T1,3,0),$B91,1),IF(AND(O90="23:59"*1,P90="07:59"*1),"08:00"*$B91,IF(AND(O90="20:00"*1,P90="05:00"*1),"09:00"*$B91,IF(AND(O90="21:00"*1,P90="07:00"*1),"10:00"*$B91,IF(AND(O90="21:00"*1,P90="08:00"*1),"11:00"*$B91,IF((P90*24)-(O90*24)&gt;6,((((P90*24)-(O90*24))-0.25)/24),(P90-O90)))))))))</f>
        <v/>
      </c>
      <c r="P91" s="511"/>
      <c r="Q91" s="444"/>
      <c r="R91" s="510" t="str">
        <f>IF(AND(R90="",S90=""),"",IFERROR(MATCH("*"&amp;R90&amp;"*",Paramètres!$A$2,0)*INDEX(Paramètres!$B$2:$E$2,MATCH(#REF!,Paramètres!$B$1:$E$1,0))*$B91,IFERROR(VLOOKUP(R90,_T1,2,0)*IF(VLOOKUP(R90,_T1,3,0),$B91,1),IF(AND(R90="23:59"*1,S90="07:59"*1),"08:00"*$B91,IF(AND(R90="20:00"*1,S90="05:00"*1),"09:00"*$B91,IF(AND(R90="21:00"*1,S90="07:00"*1),"10:00"*$B91,IF(AND(R90="21:00"*1,S90="08:00"*1),"11:00"*$B91,IF((S90*24)-(R90*24)&gt;6,((((S90*24)-(R90*24))-0.25)/24),(S90-R90)))))))))</f>
        <v/>
      </c>
      <c r="S91" s="511"/>
      <c r="T91" s="510" t="str">
        <f>IF(AND(T90="",U90=""),"",IFERROR(MATCH("*"&amp;T90&amp;"*",Paramètres!$A$2,0)*INDEX(Paramètres!$B$2:$E$2,MATCH(#REF!,Paramètres!$B$1:$E$1,0))*$B91,IFERROR(VLOOKUP(T90,_T1,2,0)*IF(VLOOKUP(T90,_T1,3,0),$B91,1),IF(AND(T90="23:59"*1,U90="07:59"*1),"08:00"*$B91,IF(AND(T90="20:00"*1,U90="05:00"*1),"09:00"*$B91,IF(AND(T90="21:00"*1,U90="07:00"*1),"10:00"*$B91,IF(AND(T90="21:00"*1,U90="08:00"*1),"11:00"*$B91,IF((U90*24)-(T90*24)&gt;6,((((U90*24)-(T90*24))-0.25)/24),(U90-T90)))))))))</f>
        <v/>
      </c>
      <c r="U91" s="511"/>
      <c r="V91" s="510" t="str">
        <f>IF(AND(V90="",W90=""),"",IFERROR(MATCH("*"&amp;V90&amp;"*",Paramètres!$A$2,0)*INDEX(Paramètres!$B$2:$E$2,MATCH(#REF!,Paramètres!$B$1:$E$1,0))*$B91,IFERROR(VLOOKUP(V90,_T1,2,0)*IF(VLOOKUP(V90,_T1,3,0),$B91,1),IF(AND(V90="23:59"*1,W90="07:59"*1),"08:00"*$B91,IF(AND(V90="20:00"*1,W90="05:00"*1),"09:00"*$B91,IF(AND(V90="21:00"*1,W90="07:00"*1),"10:00"*$B91,IF(AND(V90="21:00"*1,W90="08:00"*1),"11:00"*$B91,IF((W90*24)-(V90*24)&gt;6,((((W90*24)-(V90*24))-0.25)/24),(W90-V90)))))))))</f>
        <v/>
      </c>
      <c r="W91" s="511"/>
      <c r="X91" s="510" t="str">
        <f>IF(AND(X90="",Y90=""),"",IFERROR(MATCH("*"&amp;X90&amp;"*",Paramètres!$A$2,0)*INDEX(Paramètres!$B$2:$E$2,MATCH(#REF!,Paramètres!$B$1:$E$1,0))*$B91,IFERROR(VLOOKUP(X90,_T1,2,0)*IF(VLOOKUP(X90,_T1,3,0),$B91,1),IF(AND(X90="23:59"*1,Y90="07:59"*1),"08:00"*$B91,IF(AND(X90="20:00"*1,Y90="05:00"*1),"09:00"*$B91,IF(AND(X90="21:00"*1,Y90="07:00"*1),"10:00"*$B91,IF(AND(X90="21:00"*1,Y90="08:00"*1),"11:00"*$B91,IF((Y90*24)-(X90*24)&gt;6,((((Y90*24)-(X90*24))-0.25)/24),(Y90-X90)))))))))</f>
        <v/>
      </c>
      <c r="Y91" s="511"/>
      <c r="Z91" s="510" t="str">
        <f>IF(AND(Z90="",AA90=""),"",IFERROR(MATCH("*"&amp;Z90&amp;"*",Paramètres!$A$2,0)*INDEX(Paramètres!$B$2:$E$2,MATCH(#REF!,Paramètres!$B$1:$E$1,0))*$B91,IFERROR(VLOOKUP(Z90,_T1,2,0)*IF(VLOOKUP(Z90,_T1,3,0),$B91,1),IF(AND(Z90="23:59"*1,AA90="07:59"*1),"08:00"*$B91,IF(AND(Z90="20:00"*1,AA90="05:00"*1),"09:00"*$B91,IF(AND(Z90="21:00"*1,AA90="07:00"*1),"10:00"*$B91,IF(AND(Z90="21:00"*1,AA90="08:00"*1),"11:00"*$B91,IF((AA90*24)-(Z90*24)&gt;6,((((AA90*24)-(Z90*24))-0.25)/24),(AA90-Z90)))))))))</f>
        <v/>
      </c>
      <c r="AA91" s="511"/>
      <c r="AB91" s="510" t="str">
        <f>IF(AND(AB90="",AC90=""),"",IFERROR(MATCH("*"&amp;AB90&amp;"*",Paramètres!$A$2,0)*INDEX(Paramètres!$B$2:$E$2,MATCH(#REF!,Paramètres!$B$1:$E$1,0))*$B91,IFERROR(VLOOKUP(AB90,_T1,2,0)*IF(VLOOKUP(AB90,_T1,3,0),$B91,1),IF(AND(AB90="23:59"*1,AC90="07:59"*1),"08:00"*$B91,IF(AND(AB90="20:00"*1,AC90="05:00"*1),"09:00"*$B91,IF(AND(AB90="21:00"*1,AC90="07:00"*1),"10:00"*$B91,IF(AND(AB90="21:00"*1,AC90="08:00"*1),"11:00"*$B91,IF((AC90*24)-(AB90*24)&gt;6,((((AC90*24)-(AB90*24))-0.25)/24),(AC90-AB90)))))))))</f>
        <v/>
      </c>
      <c r="AC91" s="511"/>
      <c r="AD91" s="510" t="str">
        <f>IF(AND(AD90="",AE90=""),"",IFERROR(MATCH("*"&amp;AD90&amp;"*",Paramètres!$A$2,0)*INDEX(Paramètres!$B$2:$E$2,MATCH(#REF!,Paramètres!$B$1:$E$1,0))*$B91,IFERROR(VLOOKUP(AD90,_T1,2,0)*IF(VLOOKUP(AD90,_T1,3,0),$B91,1),IF(AND(AD90="23:59"*1,AE90="07:59"*1),"08:00"*$B91,IF(AND(AD90="20:00"*1,AE90="05:00"*1),"09:00"*$B91,IF(AND(AD90="21:00"*1,AE90="07:00"*1),"10:00"*$B91,IF(AND(AD90="21:00"*1,AE90="08:00"*1),"11:00"*$B91,IF((AE90*24)-(AD90*24)&gt;6,((((AE90*24)-(AD90*24))-0.25)/24),(AE90-AD90)))))))))</f>
        <v/>
      </c>
      <c r="AE91" s="511"/>
      <c r="AF91" s="444"/>
      <c r="AG91" s="510" t="str">
        <f>IF(AND(AG90="",AH90=""),"",IFERROR(MATCH("*"&amp;AG90&amp;"*",Paramètres!$A$2,0)*INDEX(Paramètres!$B$2:$E$2,MATCH(#REF!,Paramètres!$B$1:$E$1,0))*$B91,IFERROR(VLOOKUP(AG90,_T1,2,0)*IF(VLOOKUP(AG90,_T1,3,0),$B91,1),IF(AND(AG90="23:59"*1,AH90="07:59"*1),"08:00"*$B91,IF(AND(AG90="20:00"*1,AH90="05:00"*1),"09:00"*$B91,IF(AND(AG90="21:00"*1,AH90="07:00"*1),"10:00"*$B91,IF(AND(AG90="21:00"*1,AH90="08:00"*1),"11:00"*$B91,IF((AH90*24)-(AG90*24)&gt;6,((((AH90*24)-(AG90*24))-0.25)/24),(AH90-AG90)))))))))</f>
        <v/>
      </c>
      <c r="AH91" s="511"/>
      <c r="AI91" s="510" t="str">
        <f>IF(AND(AI90="",AJ90=""),"",IFERROR(MATCH("*"&amp;AI90&amp;"*",Paramètres!$A$2,0)*INDEX(Paramètres!$B$2:$E$2,MATCH(#REF!,Paramètres!$B$1:$E$1,0))*$B91,IFERROR(VLOOKUP(AI90,_T1,2,0)*IF(VLOOKUP(AI90,_T1,3,0),$B91,1),IF(AND(AI90="23:59"*1,AJ90="07:59"*1),"08:00"*$B91,IF(AND(AI90="20:00"*1,AJ90="05:00"*1),"09:00"*$B91,IF(AND(AI90="21:00"*1,AJ90="07:00"*1),"10:00"*$B91,IF(AND(AI90="21:00"*1,AJ90="08:00"*1),"11:00"*$B91,IF((AJ90*24)-(AI90*24)&gt;6,((((AJ90*24)-(AI90*24))-0.25)/24),(AJ90-AI90)))))))))</f>
        <v/>
      </c>
      <c r="AJ91" s="511"/>
      <c r="AK91" s="510" t="str">
        <f>IF(AND(AK90="",AL90=""),"",IFERROR(MATCH("*"&amp;AK90&amp;"*",Paramètres!$A$2,0)*INDEX(Paramètres!$B$2:$E$2,MATCH(#REF!,Paramètres!$B$1:$E$1,0))*$B91,IFERROR(VLOOKUP(AK90,_T1,2,0)*IF(VLOOKUP(AK90,_T1,3,0),$B91,1),IF(AND(AK90="23:59"*1,AL90="07:59"*1),"08:00"*$B91,IF(AND(AK90="20:00"*1,AL90="05:00"*1),"09:00"*$B91,IF(AND(AK90="21:00"*1,AL90="07:00"*1),"10:00"*$B91,IF(AND(AK90="21:00"*1,AL90="08:00"*1),"11:00"*$B91,IF((AL90*24)-(AK90*24)&gt;6,((((AL90*24)-(AK90*24))-0.25)/24),(AL90-AK90)))))))))</f>
        <v/>
      </c>
      <c r="AL91" s="511"/>
      <c r="AM91" s="510" t="str">
        <f>IF(AND(AM90="",AN90=""),"",IFERROR(MATCH("*"&amp;AM90&amp;"*",Paramètres!$A$2,0)*INDEX(Paramètres!$B$2:$E$2,MATCH(#REF!,Paramètres!$B$1:$E$1,0))*$B91,IFERROR(VLOOKUP(AM90,_T1,2,0)*IF(VLOOKUP(AM90,_T1,3,0),$B91,1),IF(AND(AM90="23:59"*1,AN90="07:59"*1),"08:00"*$B91,IF(AND(AM90="20:00"*1,AN90="05:00"*1),"09:00"*$B91,IF(AND(AM90="21:00"*1,AN90="07:00"*1),"10:00"*$B91,IF(AND(AM90="21:00"*1,AN90="08:00"*1),"11:00"*$B91,IF((AN90*24)-(AM90*24)&gt;6,((((AN90*24)-(AM90*24))-0.25)/24),(AN90-AM90)))))))))</f>
        <v/>
      </c>
      <c r="AN91" s="511"/>
      <c r="AO91" s="510" t="str">
        <f>IF(AND(AO90="",AP90=""),"",IFERROR(MATCH("*"&amp;AO90&amp;"*",Paramètres!$A$2,0)*INDEX(Paramètres!$B$2:$E$2,MATCH(#REF!,Paramètres!$B$1:$E$1,0))*$B91,IFERROR(VLOOKUP(AO90,_T1,2,0)*IF(VLOOKUP(AO90,_T1,3,0),$B91,1),IF(AND(AO90="23:59"*1,AP90="07:59"*1),"08:00"*$B91,IF(AND(AO90="20:00"*1,AP90="05:00"*1),"09:00"*$B91,IF(AND(AO90="21:00"*1,AP90="07:00"*1),"10:00"*$B91,IF(AND(AO90="21:00"*1,AP90="08:00"*1),"11:00"*$B91,IF((AP90*24)-(AO90*24)&gt;6,((((AP90*24)-(AO90*24))-0.25)/24),(AP90-AO90)))))))))</f>
        <v/>
      </c>
      <c r="AP91" s="511"/>
      <c r="AQ91" s="510" t="str">
        <f>IF(AND(AQ90="",AR90=""),"",IFERROR(MATCH("*"&amp;AQ90&amp;"*",Paramètres!$A$2,0)*INDEX(Paramètres!$B$2:$E$2,MATCH(#REF!,Paramètres!$B$1:$E$1,0))*$B91,IFERROR(VLOOKUP(AQ90,_T1,2,0)*IF(VLOOKUP(AQ90,_T1,3,0),$B91,1),IF(AND(AQ90="23:59"*1,AR90="07:59"*1),"08:00"*$B91,IF(AND(AQ90="20:00"*1,AR90="05:00"*1),"09:00"*$B91,IF(AND(AQ90="21:00"*1,AR90="07:00"*1),"10:00"*$B91,IF(AND(AQ90="21:00"*1,AR90="08:00"*1),"11:00"*$B91,IF((AR90*24)-(AQ90*24)&gt;6,((((AR90*24)-(AQ90*24))-0.25)/24),(AR90-AQ90)))))))))</f>
        <v/>
      </c>
      <c r="AR91" s="511"/>
      <c r="AS91" s="510" t="str">
        <f>IF(AND(AS90="",AT90=""),"",IFERROR(MATCH("*"&amp;AS90&amp;"*",Paramètres!$A$2,0)*INDEX(Paramètres!$B$2:$E$2,MATCH(#REF!,Paramètres!$B$1:$E$1,0))*$B91,IFERROR(VLOOKUP(AS90,_T1,2,0)*IF(VLOOKUP(AS90,_T1,3,0),$B91,1),IF(AND(AS90="23:59"*1,AT90="07:59"*1),"08:00"*$B91,IF(AND(AS90="20:00"*1,AT90="05:00"*1),"09:00"*$B91,IF(AND(AS90="21:00"*1,AT90="07:00"*1),"10:00"*$B91,IF(AND(AS90="21:00"*1,AT90="08:00"*1),"11:00"*$B91,IF((AT90*24)-(AS90*24)&gt;6,((((AT90*24)-(AS90*24))-0.25)/24),(AT90-AS90)))))))))</f>
        <v/>
      </c>
      <c r="AT91" s="511"/>
      <c r="AU91" s="444"/>
      <c r="AV91" s="510" t="str">
        <f>IF(AND(AV90="",AW90=""),"",IFERROR(MATCH("*"&amp;AV90&amp;"*",Paramètres!$A$2,0)*INDEX(Paramètres!$B$2:$E$2,MATCH(#REF!,Paramètres!$B$1:$E$1,0))*$B91,IFERROR(VLOOKUP(AV90,_T1,2,0)*IF(VLOOKUP(AV90,_T1,3,0),$B91,1),IF(AND(AV90="23:59"*1,AW90="07:59"*1),"08:00"*$B91,IF(AND(AV90="20:00"*1,AW90="05:00"*1),"09:00"*$B91,IF(AND(AV90="21:00"*1,AW90="07:00"*1),"10:00"*$B91,IF(AND(AV90="21:00"*1,AW90="08:00"*1),"11:00"*$B91,IF((AW90*24)-(AV90*24)&gt;6,((((AW90*24)-(AV90*24))-0.25)/24),(AW90-AV90)))))))))</f>
        <v/>
      </c>
      <c r="AW91" s="511"/>
      <c r="AX91" s="510" t="str">
        <f>IF(AND(AX90="",AY90=""),"",IFERROR(MATCH("*"&amp;AX90&amp;"*",Paramètres!$A$2,0)*INDEX(Paramètres!$B$2:$E$2,MATCH(#REF!,Paramètres!$B$1:$E$1,0))*$B91,IFERROR(VLOOKUP(AX90,_T1,2,0)*IF(VLOOKUP(AX90,_T1,3,0),$B91,1),IF(AND(AX90="23:59"*1,AY90="07:59"*1),"08:00"*$B91,IF(AND(AX90="20:00"*1,AY90="05:00"*1),"09:00"*$B91,IF(AND(AX90="21:00"*1,AY90="07:00"*1),"10:00"*$B91,IF(AND(AX90="21:00"*1,AY90="08:00"*1),"11:00"*$B91,IF((AY90*24)-(AX90*24)&gt;6,((((AY90*24)-(AX90*24))-0.25)/24),(AY90-AX90)))))))))</f>
        <v/>
      </c>
      <c r="AY91" s="511"/>
      <c r="AZ91" s="510" t="str">
        <f>IF(AND(AZ90="",BA90=""),"",IFERROR(MATCH("*"&amp;AZ90&amp;"*",Paramètres!$A$2,0)*INDEX(Paramètres!$B$2:$E$2,MATCH(#REF!,Paramètres!$B$1:$E$1,0))*$B91,IFERROR(VLOOKUP(AZ90,_T1,2,0)*IF(VLOOKUP(AZ90,_T1,3,0),$B91,1),IF(AND(AZ90="23:59"*1,BA90="07:59"*1),"08:00"*$B91,IF(AND(AZ90="20:00"*1,BA90="05:00"*1),"09:00"*$B91,IF(AND(AZ90="21:00"*1,BA90="07:00"*1),"10:00"*$B91,IF(AND(AZ90="21:00"*1,BA90="08:00"*1),"11:00"*$B91,IF((BA90*24)-(AZ90*24)&gt;6,((((BA90*24)-(AZ90*24))-0.25)/24),(BA90-AZ90)))))))))</f>
        <v/>
      </c>
      <c r="BA91" s="511"/>
      <c r="BB91" s="510" t="str">
        <f>IF(AND(BB90="",BC90=""),"",IFERROR(MATCH("*"&amp;BB90&amp;"*",Paramètres!$A$2,0)*INDEX(Paramètres!$B$2:$E$2,MATCH(#REF!,Paramètres!$B$1:$E$1,0))*$B91,IFERROR(VLOOKUP(BB90,_T1,2,0)*IF(VLOOKUP(BB90,_T1,3,0),$B91,1),IF(AND(BB90="23:59"*1,BC90="07:59"*1),"08:00"*$B91,IF(AND(BB90="20:00"*1,BC90="05:00"*1),"09:00"*$B91,IF(AND(BB90="21:00"*1,BC90="07:00"*1),"10:00"*$B91,IF(AND(BB90="21:00"*1,BC90="08:00"*1),"11:00"*$B91,IF((BC90*24)-(BB90*24)&gt;6,((((BC90*24)-(BB90*24))-0.25)/24),(BC90-BB90)))))))))</f>
        <v/>
      </c>
      <c r="BC91" s="511"/>
      <c r="BD91" s="510" t="str">
        <f>IF(AND(BD90="",BE90=""),"",IFERROR(MATCH("*"&amp;BD90&amp;"*",Paramètres!$A$2,0)*INDEX(Paramètres!$B$2:$E$2,MATCH(#REF!,Paramètres!$B$1:$E$1,0))*$B91,IFERROR(VLOOKUP(BD90,_T1,2,0)*IF(VLOOKUP(BD90,_T1,3,0),$B91,1),IF(AND(BD90="23:59"*1,BE90="07:59"*1),"08:00"*$B91,IF(AND(BD90="20:00"*1,BE90="05:00"*1),"09:00"*$B91,IF(AND(BD90="21:00"*1,BE90="07:00"*1),"10:00"*$B91,IF(AND(BD90="21:00"*1,BE90="08:00"*1),"11:00"*$B91,IF((BE90*24)-(BD90*24)&gt;6,((((BE90*24)-(BD90*24))-0.25)/24),(BE90-BD90)))))))))</f>
        <v/>
      </c>
      <c r="BE91" s="511"/>
      <c r="BF91" s="510" t="str">
        <f>IF(AND(BF90="",BG90=""),"",IFERROR(MATCH("*"&amp;BF90&amp;"*",Paramètres!$A$2,0)*INDEX(Paramètres!$B$2:$E$2,MATCH(#REF!,Paramètres!$B$1:$E$1,0))*$B91,IFERROR(VLOOKUP(BF90,_T1,2,0)*IF(VLOOKUP(BF90,_T1,3,0),$B91,1),IF(AND(BF90="23:59"*1,BG90="07:59"*1),"08:00"*$B91,IF(AND(BF90="20:00"*1,BG90="05:00"*1),"09:00"*$B91,IF(AND(BF90="21:00"*1,BG90="07:00"*1),"10:00"*$B91,IF(AND(BF90="21:00"*1,BG90="08:00"*1),"11:00"*$B91,IF((BG90*24)-(BF90*24)&gt;6,((((BG90*24)-(BF90*24))-0.25)/24),(BG90-BF90)))))))))</f>
        <v/>
      </c>
      <c r="BG91" s="511"/>
      <c r="BH91" s="510" t="str">
        <f>IF(AND(BH90="",BI90=""),"",IFERROR(MATCH("*"&amp;BH90&amp;"*",Paramètres!$A$2,0)*INDEX(Paramètres!$B$2:$E$2,MATCH(#REF!,Paramètres!$B$1:$E$1,0))*$B91,IFERROR(VLOOKUP(BH90,_T1,2,0)*IF(VLOOKUP(BH90,_T1,3,0),$B91,1),IF(AND(BH90="23:59"*1,BI90="07:59"*1),"08:00"*$B91,IF(AND(BH90="20:00"*1,BI90="05:00"*1),"09:00"*$B91,IF(AND(BH90="21:00"*1,BI90="07:00"*1),"10:00"*$B91,IF(AND(BH90="21:00"*1,BI90="08:00"*1),"11:00"*$B91,IF((BI90*24)-(BH90*24)&gt;6,((((BI90*24)-(BH90*24))-0.25)/24),(BI90-BH90)))))))))</f>
        <v/>
      </c>
      <c r="BI91" s="511"/>
      <c r="BJ91" s="440"/>
      <c r="BK91" s="510" t="str">
        <f>IF(AND(BK90="",BL90=""),"",IFERROR(MATCH("*"&amp;BK90&amp;"*",Paramètres!$A$2,0)*INDEX(Paramètres!$B$2:$E$2,MATCH(#REF!,Paramètres!$B$1:$E$1,0))*$B91,IFERROR(VLOOKUP(BK90,_T1,2,0)*IF(VLOOKUP(BK90,_T1,3,0),$B91,1),IF(AND(BK90="23:59"*1,BL90="07:59"*1),"08:00"*$B91,IF(AND(BK90="20:00"*1,BL90="05:00"*1),"09:00"*$B91,IF(AND(BK90="21:00"*1,BL90="07:00"*1),"10:00"*$B91,IF(AND(BK90="21:00"*1,BL90="08:00"*1),"11:00"*$B91,IF((BL90*24)-(BK90*24)&gt;6,((((BL90*24)-(BK90*24))-0.25)/24),(BL90-BK90)))))))))</f>
        <v/>
      </c>
      <c r="BL91" s="511"/>
      <c r="BM91" s="510" t="str">
        <f>IF(AND(BM90="",BN90=""),"",IFERROR(MATCH("*"&amp;BM90&amp;"*",Paramètres!$A$2,0)*INDEX(Paramètres!$B$2:$E$2,MATCH(#REF!,Paramètres!$B$1:$E$1,0))*$B91,IFERROR(VLOOKUP(BM90,_T1,2,0)*IF(VLOOKUP(BM90,_T1,3,0),$B91,1),IF(AND(BM90="23:59"*1,BN90="07:59"*1),"08:00"*$B91,IF(AND(BM90="20:00"*1,BN90="05:00"*1),"09:00"*$B91,IF(AND(BM90="21:00"*1,BN90="07:00"*1),"10:00"*$B91,IF(AND(BM90="21:00"*1,BN90="08:00"*1),"11:00"*$B91,IF((BN90*24)-(BM90*24)&gt;6,((((BN90*24)-(BM90*24))-0.25)/24),(BN90-BM90)))))))))</f>
        <v/>
      </c>
      <c r="BN91" s="511"/>
      <c r="BO91" s="510" t="str">
        <f>IF(AND(BO90="",BP90=""),"",IFERROR(MATCH("*"&amp;BO90&amp;"*",Paramètres!$A$2,0)*INDEX(Paramètres!$B$2:$E$2,MATCH(#REF!,Paramètres!$B$1:$E$1,0))*$B91,IFERROR(VLOOKUP(BO90,_T1,2,0)*IF(VLOOKUP(BO90,_T1,3,0),$B91,1),IF(AND(BO90="23:59"*1,BP90="07:59"*1),"08:00"*$B91,IF(AND(BO90="20:00"*1,BP90="05:00"*1),"09:00"*$B91,IF(AND(BO90="21:00"*1,BP90="07:00"*1),"10:00"*$B91,IF(AND(BO90="21:00"*1,BP90="08:00"*1),"11:00"*$B91,IF((BP90*24)-(BO90*24)&gt;6,((((BP90*24)-(BO90*24))-0.25)/24),(BP90-BO90)))))))))</f>
        <v/>
      </c>
      <c r="BP91" s="511"/>
      <c r="BQ91" s="510" t="str">
        <f>IF(AND(BQ90="",BR90=""),"",IFERROR(MATCH("*"&amp;BQ90&amp;"*",Paramètres!$A$2,0)*INDEX(Paramètres!$B$2:$E$2,MATCH(#REF!,Paramètres!$B$1:$E$1,0))*$B91,IFERROR(VLOOKUP(BQ90,_T1,2,0)*IF(VLOOKUP(BQ90,_T1,3,0),$B91,1),IF(AND(BQ90="23:59"*1,BR90="07:59"*1),"08:00"*$B91,IF(AND(BQ90="20:00"*1,BR90="05:00"*1),"09:00"*$B91,IF(AND(BQ90="21:00"*1,BR90="07:00"*1),"10:00"*$B91,IF(AND(BQ90="21:00"*1,BR90="08:00"*1),"11:00"*$B91,IF((BR90*24)-(BQ90*24)&gt;6,((((BR90*24)-(BQ90*24))-0.25)/24),(BR90-BQ90)))))))))</f>
        <v/>
      </c>
      <c r="BR91" s="511"/>
      <c r="BS91" s="510" t="str">
        <f>IF(AND(BS90="",BT90=""),"",IFERROR(MATCH("*"&amp;BS90&amp;"*",Paramètres!$A$2,0)*INDEX(Paramètres!$B$2:$E$2,MATCH(#REF!,Paramètres!$B$1:$E$1,0))*$B91,IFERROR(VLOOKUP(BS90,_T1,2,0)*IF(VLOOKUP(BS90,_T1,3,0),$B91,1),IF(AND(BS90="23:59"*1,BT90="07:59"*1),"08:00"*$B91,IF(AND(BS90="20:00"*1,BT90="05:00"*1),"09:00"*$B91,IF(AND(BS90="21:00"*1,BT90="07:00"*1),"10:00"*$B91,IF(AND(BS90="21:00"*1,BT90="08:00"*1),"11:00"*$B91,IF((BT90*24)-(BS90*24)&gt;6,((((BT90*24)-(BS90*24))-0.25)/24),(BT90-BS90)))))))))</f>
        <v/>
      </c>
      <c r="BT91" s="511"/>
      <c r="BU91" s="510" t="str">
        <f>IF(AND(BU90="",BV90=""),"",IFERROR(MATCH("*"&amp;BU90&amp;"*",Paramètres!$A$2,0)*INDEX(Paramètres!$B$2:$E$2,MATCH(#REF!,Paramètres!$B$1:$E$1,0))*$B91,IFERROR(VLOOKUP(BU90,_T1,2,0)*IF(VLOOKUP(BU90,_T1,3,0),$B91,1),IF(AND(BU90="23:59"*1,BV90="07:59"*1),"08:00"*$B91,IF(AND(BU90="20:00"*1,BV90="05:00"*1),"09:00"*$B91,IF(AND(BU90="21:00"*1,BV90="07:00"*1),"10:00"*$B91,IF(AND(BU90="21:00"*1,BV90="08:00"*1),"11:00"*$B91,IF((BV90*24)-(BU90*24)&gt;6,((((BV90*24)-(BU90*24))-0.25)/24),(BV90-BU90)))))))))</f>
        <v/>
      </c>
      <c r="BV91" s="511"/>
      <c r="BW91" s="510" t="str">
        <f>IF(AND(BW90="",BX90=""),"",IFERROR(MATCH("*"&amp;BW90&amp;"*",Paramètres!$A$2,0)*INDEX(Paramètres!$B$2:$E$2,MATCH(#REF!,Paramètres!$B$1:$E$1,0))*$B91,IFERROR(VLOOKUP(BW90,_T1,2,0)*IF(VLOOKUP(BW90,_T1,3,0),$B91,1),IF(AND(BW90="23:59"*1,BX90="07:59"*1),"08:00"*$B91,IF(AND(BW90="20:00"*1,BX90="05:00"*1),"09:00"*$B91,IF(AND(BW90="21:00"*1,BX90="07:00"*1),"10:00"*$B91,IF(AND(BW90="21:00"*1,BX90="08:00"*1),"11:00"*$B91,IF((BX90*24)-(BW90*24)&gt;6,((((BX90*24)-(BW90*24))-0.25)/24),(BX90-BW90)))))))))</f>
        <v/>
      </c>
      <c r="BX91" s="511"/>
      <c r="BY91" s="440"/>
      <c r="BZ91" s="510" t="str">
        <f>IF(AND(BZ90="",CA90=""),"",IFERROR(MATCH("*"&amp;BZ90&amp;"*",Paramètres!$A$2,0)*INDEX(Paramètres!$B$2:$E$2,MATCH(#REF!,Paramètres!$B$1:$E$1,0))*$B91,IFERROR(VLOOKUP(BZ90,_T1,2,0)*IF(VLOOKUP(BZ90,_T1,3,0),$B91,1),IF(AND(BZ90="23:59"*1,CA90="07:59"*1),"08:00"*$B91,IF(AND(BZ90="20:00"*1,CA90="05:00"*1),"09:00"*$B91,IF(AND(BZ90="21:00"*1,CA90="07:00"*1),"10:00"*$B91,IF(AND(BZ90="21:00"*1,CA90="08:00"*1),"11:00"*$B91,IF((CA90*24)-(BZ90*24)&gt;6,((((CA90*24)-(BZ90*24))-0.25)/24),(CA90-BZ90)))))))))</f>
        <v/>
      </c>
      <c r="CA91" s="511"/>
      <c r="CB91" s="510" t="str">
        <f>IF(AND(CB90="",CC90=""),"",IFERROR(MATCH("*"&amp;CB90&amp;"*",Paramètres!$A$2,0)*INDEX(Paramètres!$B$2:$E$2,MATCH(#REF!,Paramètres!$B$1:$E$1,0))*$B91,IFERROR(VLOOKUP(CB90,_T1,2,0)*IF(VLOOKUP(CB90,_T1,3,0),$B91,1),IF(AND(CB90="23:59"*1,CC90="07:59"*1),"08:00"*$B91,IF(AND(CB90="20:00"*1,CC90="05:00"*1),"09:00"*$B91,IF(AND(CB90="21:00"*1,CC90="07:00"*1),"10:00"*$B91,IF(AND(CB90="21:00"*1,CC90="08:00"*1),"11:00"*$B91,IF((CC90*24)-(CB90*24)&gt;6,((((CC90*24)-(CB90*24))-0.25)/24),(CC90-CB90)))))))))</f>
        <v/>
      </c>
      <c r="CC91" s="511"/>
      <c r="CD91" s="510" t="str">
        <f>IF(AND(CD90="",CE90=""),"",IFERROR(MATCH("*"&amp;CD90&amp;"*",Paramètres!$A$2,0)*INDEX(Paramètres!$B$2:$E$2,MATCH(#REF!,Paramètres!$B$1:$E$1,0))*$B91,IFERROR(VLOOKUP(CD90,_T1,2,0)*IF(VLOOKUP(CD90,_T1,3,0),$B91,1),IF(AND(CD90="23:59"*1,CE90="07:59"*1),"08:00"*$B91,IF(AND(CD90="20:00"*1,CE90="05:00"*1),"09:00"*$B91,IF(AND(CD90="21:00"*1,CE90="07:00"*1),"10:00"*$B91,IF(AND(CD90="21:00"*1,CE90="08:00"*1),"11:00"*$B91,IF((CE90*24)-(CD90*24)&gt;6,((((CE90*24)-(CD90*24))-0.25)/24),(CE90-CD90)))))))))</f>
        <v/>
      </c>
      <c r="CE91" s="511"/>
      <c r="CF91" s="510" t="str">
        <f>IF(AND(CF90="",CG90=""),"",IFERROR(MATCH("*"&amp;CF90&amp;"*",Paramètres!$A$2,0)*INDEX(Paramètres!$B$2:$E$2,MATCH(#REF!,Paramètres!$B$1:$E$1,0))*$B91,IFERROR(VLOOKUP(CF90,_T1,2,0)*IF(VLOOKUP(CF90,_T1,3,0),$B91,1),IF(AND(CF90="23:59"*1,CG90="07:59"*1),"08:00"*$B91,IF(AND(CF90="20:00"*1,CG90="05:00"*1),"09:00"*$B91,IF(AND(CF90="21:00"*1,CG90="07:00"*1),"10:00"*$B91,IF(AND(CF90="21:00"*1,CG90="08:00"*1),"11:00"*$B91,IF((CG90*24)-(CF90*24)&gt;6,((((CG90*24)-(CF90*24))-0.25)/24),(CG90-CF90)))))))))</f>
        <v/>
      </c>
      <c r="CG91" s="511"/>
      <c r="CH91" s="510" t="str">
        <f>IF(AND(CH90="",CI90=""),"",IFERROR(MATCH("*"&amp;CH90&amp;"*",Paramètres!$A$2,0)*INDEX(Paramètres!$B$2:$E$2,MATCH(#REF!,Paramètres!$B$1:$E$1,0))*$B91,IFERROR(VLOOKUP(CH90,_T1,2,0)*IF(VLOOKUP(CH90,_T1,3,0),$B91,1),IF(AND(CH90="23:59"*1,CI90="07:59"*1),"08:00"*$B91,IF(AND(CH90="20:00"*1,CI90="05:00"*1),"09:00"*$B91,IF(AND(CH90="21:00"*1,CI90="07:00"*1),"10:00"*$B91,IF(AND(CH90="21:00"*1,CI90="08:00"*1),"11:00"*$B91,IF((CI90*24)-(CH90*24)&gt;6,((((CI90*24)-(CH90*24))-0.25)/24),(CI90-CH90)))))))))</f>
        <v/>
      </c>
      <c r="CI91" s="511"/>
      <c r="CJ91" s="510" t="str">
        <f>IF(AND(CJ90="",CK90=""),"",IFERROR(MATCH("*"&amp;CJ90&amp;"*",Paramètres!$A$2,0)*INDEX(Paramètres!$B$2:$E$2,MATCH(#REF!,Paramètres!$B$1:$E$1,0))*$B91,IFERROR(VLOOKUP(CJ90,_T1,2,0)*IF(VLOOKUP(CJ90,_T1,3,0),$B91,1),IF(AND(CJ90="23:59"*1,CK90="07:59"*1),"08:00"*$B91,IF(AND(CJ90="20:00"*1,CK90="05:00"*1),"09:00"*$B91,IF(AND(CJ90="21:00"*1,CK90="07:00"*1),"10:00"*$B91,IF(AND(CJ90="21:00"*1,CK90="08:00"*1),"11:00"*$B91,IF((CK90*24)-(CJ90*24)&gt;6,((((CK90*24)-(CJ90*24))-0.25)/24),(CK90-CJ90)))))))))</f>
        <v/>
      </c>
      <c r="CK91" s="511"/>
      <c r="CL91" s="510" t="str">
        <f>IF(AND(CL90="",CM90=""),"",IFERROR(MATCH("*"&amp;CL90&amp;"*",Paramètres!$A$2,0)*INDEX(Paramètres!$B$2:$E$2,MATCH(#REF!,Paramètres!$B$1:$E$1,0))*$B91,IFERROR(VLOOKUP(CL90,_T1,2,0)*IF(VLOOKUP(CL90,_T1,3,0),$B91,1),IF(AND(CL90="23:59"*1,CM90="07:59"*1),"08:00"*$B91,IF(AND(CL90="20:00"*1,CM90="05:00"*1),"09:00"*$B91,IF(AND(CL90="21:00"*1,CM90="07:00"*1),"10:00"*$B91,IF(AND(CL90="21:00"*1,CM90="08:00"*1),"11:00"*$B91,IF((CM90*24)-(CL90*24)&gt;6,((((CM90*24)-(CL90*24))-0.25)/24),(CM90-CL90)))))))))</f>
        <v/>
      </c>
      <c r="CM91" s="511"/>
      <c r="CN91" s="440"/>
      <c r="CO91" s="436"/>
      <c r="CP91" s="437"/>
      <c r="CQ91" s="156"/>
      <c r="CR91" s="454"/>
      <c r="CS91"/>
      <c r="CT91"/>
      <c r="CU91"/>
      <c r="CV91"/>
      <c r="CW91"/>
      <c r="CX91"/>
    </row>
    <row r="92" spans="1:102" s="288" customFormat="1" ht="30" customHeight="1">
      <c r="A92" s="318"/>
      <c r="B92" s="297"/>
      <c r="C92" s="498" t="s">
        <v>110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502"/>
      <c r="Q92" s="443">
        <f t="shared" ref="Q92" si="87">SUM(C93:P93)</f>
        <v>0.79166666666666663</v>
      </c>
      <c r="R92" s="498" t="s">
        <v>110</v>
      </c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43">
        <f t="shared" ref="AF92" si="88">SUM(R93:AE93)</f>
        <v>0.79166666666666663</v>
      </c>
      <c r="AG92" s="498" t="s">
        <v>110</v>
      </c>
      <c r="AH92" s="499"/>
      <c r="AI92" s="499"/>
      <c r="AJ92" s="499"/>
      <c r="AK92" s="499"/>
      <c r="AL92" s="499"/>
      <c r="AM92" s="499"/>
      <c r="AN92" s="499"/>
      <c r="AO92" s="499"/>
      <c r="AP92" s="499"/>
      <c r="AQ92" s="499"/>
      <c r="AR92" s="499"/>
      <c r="AS92" s="499"/>
      <c r="AT92" s="499"/>
      <c r="AU92" s="443">
        <f t="shared" ref="AU92" si="89">SUM(AG93:AT93)</f>
        <v>0.79166666666666663</v>
      </c>
      <c r="AV92" s="498" t="s">
        <v>110</v>
      </c>
      <c r="AW92" s="499"/>
      <c r="AX92" s="499"/>
      <c r="AY92" s="499"/>
      <c r="AZ92" s="499"/>
      <c r="BA92" s="499"/>
      <c r="BB92" s="499"/>
      <c r="BC92" s="499"/>
      <c r="BD92" s="499"/>
      <c r="BE92" s="499"/>
      <c r="BF92" s="499"/>
      <c r="BG92" s="499"/>
      <c r="BH92" s="499"/>
      <c r="BI92" s="499"/>
      <c r="BJ92" s="438">
        <f t="shared" ref="BJ92" si="90">SUM(AV93:BI93)</f>
        <v>0.79166666666666663</v>
      </c>
      <c r="BK92" s="498" t="s">
        <v>110</v>
      </c>
      <c r="BL92" s="499"/>
      <c r="BM92" s="499"/>
      <c r="BN92" s="499"/>
      <c r="BO92" s="499"/>
      <c r="BP92" s="499"/>
      <c r="BQ92" s="499"/>
      <c r="BR92" s="499"/>
      <c r="BS92" s="499"/>
      <c r="BT92" s="499"/>
      <c r="BU92" s="499"/>
      <c r="BV92" s="499"/>
      <c r="BW92" s="499"/>
      <c r="BX92" s="499"/>
      <c r="BY92" s="438">
        <f t="shared" ref="BY92" si="91">SUM(BK93:BX93)</f>
        <v>0.79166666666666663</v>
      </c>
      <c r="BZ92" s="498" t="s">
        <v>110</v>
      </c>
      <c r="CA92" s="499"/>
      <c r="CB92" s="499"/>
      <c r="CC92" s="499"/>
      <c r="CD92" s="499"/>
      <c r="CE92" s="499"/>
      <c r="CF92" s="499"/>
      <c r="CG92" s="499"/>
      <c r="CH92" s="499"/>
      <c r="CI92" s="499"/>
      <c r="CJ92" s="499"/>
      <c r="CK92" s="499"/>
      <c r="CL92" s="499"/>
      <c r="CM92" s="499"/>
      <c r="CN92" s="438">
        <f t="shared" ref="CN92" si="92">SUM(BZ93:CM93)</f>
        <v>0.79166666666666663</v>
      </c>
      <c r="CO92" s="432">
        <f>SUM(Q92,AF93,AU93,BY93,CN93,BJ93)</f>
        <v>0.79166666666666663</v>
      </c>
      <c r="CP92" s="433"/>
      <c r="CQ92" s="284"/>
      <c r="CR92" s="453">
        <f>$CO$2-CO92</f>
        <v>6.1749999999999989</v>
      </c>
      <c r="CS92" s="285"/>
      <c r="CT92" s="285"/>
      <c r="CU92" s="285"/>
      <c r="CV92" s="285"/>
      <c r="CW92" s="285"/>
      <c r="CX92" s="285"/>
    </row>
    <row r="93" spans="1:102" ht="20" customHeight="1">
      <c r="A93" s="240"/>
      <c r="B93" s="298"/>
      <c r="C93" s="483">
        <v>0.79166666666666663</v>
      </c>
      <c r="D93" s="484"/>
      <c r="E93" s="484"/>
      <c r="F93" s="484"/>
      <c r="G93" s="484"/>
      <c r="H93" s="484"/>
      <c r="I93" s="484"/>
      <c r="J93" s="484"/>
      <c r="K93" s="484"/>
      <c r="L93" s="484"/>
      <c r="M93" s="484"/>
      <c r="N93" s="484"/>
      <c r="O93" s="484"/>
      <c r="P93" s="503"/>
      <c r="Q93" s="444"/>
      <c r="R93" s="483">
        <v>0.79166666666666663</v>
      </c>
      <c r="S93" s="484"/>
      <c r="T93" s="484"/>
      <c r="U93" s="484"/>
      <c r="V93" s="484"/>
      <c r="W93" s="484"/>
      <c r="X93" s="484"/>
      <c r="Y93" s="484"/>
      <c r="Z93" s="484"/>
      <c r="AA93" s="484"/>
      <c r="AB93" s="484"/>
      <c r="AC93" s="484"/>
      <c r="AD93" s="484"/>
      <c r="AE93" s="484"/>
      <c r="AF93" s="444"/>
      <c r="AG93" s="483">
        <v>0.79166666666666663</v>
      </c>
      <c r="AH93" s="484"/>
      <c r="AI93" s="484"/>
      <c r="AJ93" s="484"/>
      <c r="AK93" s="484"/>
      <c r="AL93" s="484"/>
      <c r="AM93" s="484"/>
      <c r="AN93" s="484"/>
      <c r="AO93" s="484"/>
      <c r="AP93" s="484"/>
      <c r="AQ93" s="484"/>
      <c r="AR93" s="484"/>
      <c r="AS93" s="484"/>
      <c r="AT93" s="484"/>
      <c r="AU93" s="444"/>
      <c r="AV93" s="483">
        <v>0.79166666666666663</v>
      </c>
      <c r="AW93" s="484"/>
      <c r="AX93" s="484"/>
      <c r="AY93" s="484"/>
      <c r="AZ93" s="484"/>
      <c r="BA93" s="484"/>
      <c r="BB93" s="484"/>
      <c r="BC93" s="484"/>
      <c r="BD93" s="484"/>
      <c r="BE93" s="484"/>
      <c r="BF93" s="484"/>
      <c r="BG93" s="484"/>
      <c r="BH93" s="484"/>
      <c r="BI93" s="484"/>
      <c r="BJ93" s="440"/>
      <c r="BK93" s="483">
        <v>0.79166666666666663</v>
      </c>
      <c r="BL93" s="484"/>
      <c r="BM93" s="484"/>
      <c r="BN93" s="484"/>
      <c r="BO93" s="484"/>
      <c r="BP93" s="484"/>
      <c r="BQ93" s="484"/>
      <c r="BR93" s="484"/>
      <c r="BS93" s="484"/>
      <c r="BT93" s="484"/>
      <c r="BU93" s="484"/>
      <c r="BV93" s="484"/>
      <c r="BW93" s="484"/>
      <c r="BX93" s="484"/>
      <c r="BY93" s="440"/>
      <c r="BZ93" s="483">
        <v>0.79166666666666663</v>
      </c>
      <c r="CA93" s="484"/>
      <c r="CB93" s="484"/>
      <c r="CC93" s="484"/>
      <c r="CD93" s="484"/>
      <c r="CE93" s="484"/>
      <c r="CF93" s="484"/>
      <c r="CG93" s="484"/>
      <c r="CH93" s="484"/>
      <c r="CI93" s="484"/>
      <c r="CJ93" s="484"/>
      <c r="CK93" s="484"/>
      <c r="CL93" s="484"/>
      <c r="CM93" s="484"/>
      <c r="CN93" s="440"/>
      <c r="CO93" s="436"/>
      <c r="CP93" s="437"/>
      <c r="CQ93" s="156"/>
      <c r="CR93" s="454"/>
      <c r="CS93"/>
      <c r="CT93"/>
    </row>
    <row r="94" spans="1:102" s="285" customFormat="1" ht="30" customHeight="1">
      <c r="A94" s="318"/>
      <c r="B94" s="297"/>
      <c r="C94" s="498" t="s">
        <v>110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502"/>
      <c r="Q94" s="443">
        <f t="shared" ref="Q94" si="93">SUM(C95:P95)</f>
        <v>0.79166666666666663</v>
      </c>
      <c r="R94" s="498" t="s">
        <v>110</v>
      </c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43">
        <f t="shared" ref="AF94" si="94">SUM(R95:AE95)</f>
        <v>0.79166666666666663</v>
      </c>
      <c r="AG94" s="498" t="s">
        <v>110</v>
      </c>
      <c r="AH94" s="499"/>
      <c r="AI94" s="499"/>
      <c r="AJ94" s="499"/>
      <c r="AK94" s="499"/>
      <c r="AL94" s="499"/>
      <c r="AM94" s="499"/>
      <c r="AN94" s="499"/>
      <c r="AO94" s="499"/>
      <c r="AP94" s="499"/>
      <c r="AQ94" s="499"/>
      <c r="AR94" s="499"/>
      <c r="AS94" s="499"/>
      <c r="AT94" s="499"/>
      <c r="AU94" s="443">
        <f t="shared" ref="AU94" si="95">SUM(AG95:AT95)</f>
        <v>0.79166666666666663</v>
      </c>
      <c r="AV94" s="498" t="s">
        <v>110</v>
      </c>
      <c r="AW94" s="499"/>
      <c r="AX94" s="499"/>
      <c r="AY94" s="499"/>
      <c r="AZ94" s="499"/>
      <c r="BA94" s="499"/>
      <c r="BB94" s="499"/>
      <c r="BC94" s="499"/>
      <c r="BD94" s="499"/>
      <c r="BE94" s="499"/>
      <c r="BF94" s="499"/>
      <c r="BG94" s="499"/>
      <c r="BH94" s="499"/>
      <c r="BI94" s="499"/>
      <c r="BJ94" s="438">
        <f t="shared" ref="BJ94" si="96">SUM(AV95:BI95)</f>
        <v>0.79166666666666663</v>
      </c>
      <c r="BK94" s="498" t="s">
        <v>110</v>
      </c>
      <c r="BL94" s="499"/>
      <c r="BM94" s="499"/>
      <c r="BN94" s="499"/>
      <c r="BO94" s="499"/>
      <c r="BP94" s="499"/>
      <c r="BQ94" s="499"/>
      <c r="BR94" s="499"/>
      <c r="BS94" s="499"/>
      <c r="BT94" s="499"/>
      <c r="BU94" s="499"/>
      <c r="BV94" s="499"/>
      <c r="BW94" s="499"/>
      <c r="BX94" s="499"/>
      <c r="BY94" s="438">
        <f t="shared" ref="BY94" si="97">SUM(BK95:BX95)</f>
        <v>0.79166666666666663</v>
      </c>
      <c r="BZ94" s="498" t="s">
        <v>110</v>
      </c>
      <c r="CA94" s="499"/>
      <c r="CB94" s="499"/>
      <c r="CC94" s="499"/>
      <c r="CD94" s="499"/>
      <c r="CE94" s="499"/>
      <c r="CF94" s="499"/>
      <c r="CG94" s="499"/>
      <c r="CH94" s="499"/>
      <c r="CI94" s="499"/>
      <c r="CJ94" s="499"/>
      <c r="CK94" s="499"/>
      <c r="CL94" s="499"/>
      <c r="CM94" s="499"/>
      <c r="CN94" s="438">
        <f t="shared" ref="CN94" si="98">SUM(BZ95:CM95)</f>
        <v>0.79166666666666663</v>
      </c>
      <c r="CO94" s="432">
        <f>SUM(Q94,AF95,AU95,BY95,CN95,BJ95)</f>
        <v>0.79166666666666663</v>
      </c>
      <c r="CP94" s="433"/>
      <c r="CQ94" s="284"/>
      <c r="CR94" s="453">
        <f>$CO$2-CO94</f>
        <v>6.1749999999999989</v>
      </c>
    </row>
    <row r="95" spans="1:102" ht="20" customHeight="1" thickBot="1">
      <c r="A95" s="240"/>
      <c r="B95" s="298"/>
      <c r="C95" s="500">
        <v>0.79166666666666663</v>
      </c>
      <c r="D95" s="501"/>
      <c r="E95" s="501"/>
      <c r="F95" s="501"/>
      <c r="G95" s="501"/>
      <c r="H95" s="501"/>
      <c r="I95" s="501"/>
      <c r="J95" s="501"/>
      <c r="K95" s="501"/>
      <c r="L95" s="501"/>
      <c r="M95" s="501"/>
      <c r="N95" s="501"/>
      <c r="O95" s="501"/>
      <c r="P95" s="512"/>
      <c r="Q95" s="444"/>
      <c r="R95" s="500">
        <v>0.79166666666666663</v>
      </c>
      <c r="S95" s="501"/>
      <c r="T95" s="501"/>
      <c r="U95" s="501"/>
      <c r="V95" s="501"/>
      <c r="W95" s="501"/>
      <c r="X95" s="501"/>
      <c r="Y95" s="501"/>
      <c r="Z95" s="501"/>
      <c r="AA95" s="501"/>
      <c r="AB95" s="501"/>
      <c r="AC95" s="501"/>
      <c r="AD95" s="501"/>
      <c r="AE95" s="501"/>
      <c r="AF95" s="444"/>
      <c r="AG95" s="500">
        <v>0.79166666666666663</v>
      </c>
      <c r="AH95" s="501"/>
      <c r="AI95" s="501"/>
      <c r="AJ95" s="501"/>
      <c r="AK95" s="501"/>
      <c r="AL95" s="501"/>
      <c r="AM95" s="501"/>
      <c r="AN95" s="501"/>
      <c r="AO95" s="501"/>
      <c r="AP95" s="501"/>
      <c r="AQ95" s="501"/>
      <c r="AR95" s="501"/>
      <c r="AS95" s="501"/>
      <c r="AT95" s="501"/>
      <c r="AU95" s="444"/>
      <c r="AV95" s="500">
        <v>0.79166666666666663</v>
      </c>
      <c r="AW95" s="501"/>
      <c r="AX95" s="501"/>
      <c r="AY95" s="501"/>
      <c r="AZ95" s="501"/>
      <c r="BA95" s="501"/>
      <c r="BB95" s="501"/>
      <c r="BC95" s="501"/>
      <c r="BD95" s="501"/>
      <c r="BE95" s="501"/>
      <c r="BF95" s="501"/>
      <c r="BG95" s="501"/>
      <c r="BH95" s="501"/>
      <c r="BI95" s="501"/>
      <c r="BJ95" s="440"/>
      <c r="BK95" s="500">
        <v>0.79166666666666663</v>
      </c>
      <c r="BL95" s="501"/>
      <c r="BM95" s="501"/>
      <c r="BN95" s="501"/>
      <c r="BO95" s="501"/>
      <c r="BP95" s="501"/>
      <c r="BQ95" s="501"/>
      <c r="BR95" s="501"/>
      <c r="BS95" s="501"/>
      <c r="BT95" s="501"/>
      <c r="BU95" s="501"/>
      <c r="BV95" s="501"/>
      <c r="BW95" s="501"/>
      <c r="BX95" s="501"/>
      <c r="BY95" s="440"/>
      <c r="BZ95" s="500">
        <v>0.79166666666666663</v>
      </c>
      <c r="CA95" s="501"/>
      <c r="CB95" s="501"/>
      <c r="CC95" s="501"/>
      <c r="CD95" s="501"/>
      <c r="CE95" s="501"/>
      <c r="CF95" s="501"/>
      <c r="CG95" s="501"/>
      <c r="CH95" s="501"/>
      <c r="CI95" s="501"/>
      <c r="CJ95" s="501"/>
      <c r="CK95" s="501"/>
      <c r="CL95" s="501"/>
      <c r="CM95" s="501"/>
      <c r="CN95" s="440"/>
      <c r="CO95" s="436"/>
      <c r="CP95" s="437"/>
      <c r="CQ95" s="156"/>
      <c r="CR95" s="454"/>
      <c r="CS95"/>
      <c r="CT95"/>
    </row>
    <row r="96" spans="1:102" ht="40" customHeight="1" thickBot="1">
      <c r="A96" s="277"/>
      <c r="B96" s="300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254"/>
      <c r="R96" s="185"/>
      <c r="S96" s="185"/>
      <c r="T96" s="185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254"/>
      <c r="AG96" s="185"/>
      <c r="AH96" s="185"/>
      <c r="AI96" s="185"/>
      <c r="AJ96" s="185"/>
      <c r="AK96" s="185"/>
      <c r="AL96" s="185"/>
      <c r="AM96" s="185"/>
      <c r="AN96" s="185"/>
      <c r="AO96" s="185"/>
      <c r="AP96" s="185"/>
      <c r="AQ96" s="185"/>
      <c r="AR96" s="185"/>
      <c r="AS96" s="185"/>
      <c r="AT96" s="185"/>
      <c r="AU96" s="254"/>
      <c r="AV96" s="185"/>
      <c r="AW96" s="185"/>
      <c r="AX96" s="185"/>
      <c r="AY96" s="185"/>
      <c r="AZ96" s="185"/>
      <c r="BA96" s="185"/>
      <c r="BB96" s="185"/>
      <c r="BC96" s="185"/>
      <c r="BD96" s="185"/>
      <c r="BE96" s="185"/>
      <c r="BF96" s="185"/>
      <c r="BG96" s="185"/>
      <c r="BH96" s="185"/>
      <c r="BI96" s="185"/>
      <c r="BJ96" s="259"/>
      <c r="BK96" s="185"/>
      <c r="BL96" s="185"/>
      <c r="BM96" s="185"/>
      <c r="BN96" s="185"/>
      <c r="BO96" s="185"/>
      <c r="BP96" s="185"/>
      <c r="BQ96" s="185"/>
      <c r="BR96" s="185"/>
      <c r="BS96" s="185"/>
      <c r="BT96" s="185"/>
      <c r="BU96" s="185"/>
      <c r="BV96" s="185"/>
      <c r="BW96" s="185"/>
      <c r="BX96" s="185"/>
      <c r="BY96" s="259"/>
      <c r="BZ96" s="185"/>
      <c r="CA96" s="185"/>
      <c r="CB96" s="185"/>
      <c r="CC96" s="185"/>
      <c r="CD96" s="185"/>
      <c r="CE96" s="185"/>
      <c r="CF96" s="185"/>
      <c r="CG96" s="185"/>
      <c r="CH96" s="185"/>
      <c r="CI96" s="185"/>
      <c r="CJ96" s="185"/>
      <c r="CK96" s="185"/>
      <c r="CL96" s="185"/>
      <c r="CM96" s="185"/>
      <c r="CN96" s="259"/>
      <c r="CO96" s="267"/>
      <c r="CP96" s="268"/>
      <c r="CQ96" s="11"/>
      <c r="CR96" s="168"/>
      <c r="CS96"/>
      <c r="CT96"/>
    </row>
    <row r="97" spans="1:99" s="285" customFormat="1" ht="30" customHeight="1">
      <c r="A97" s="317"/>
      <c r="B97" s="297"/>
      <c r="C97" s="282"/>
      <c r="D97" s="283"/>
      <c r="E97" s="337"/>
      <c r="F97" s="338"/>
      <c r="G97" s="282"/>
      <c r="H97" s="283"/>
      <c r="I97" s="337"/>
      <c r="J97" s="338"/>
      <c r="K97" s="282"/>
      <c r="L97" s="283"/>
      <c r="M97" s="343"/>
      <c r="N97" s="344"/>
      <c r="O97" s="343"/>
      <c r="P97" s="345"/>
      <c r="Q97" s="443">
        <f>SUM(C98:P98)</f>
        <v>0</v>
      </c>
      <c r="R97" s="282"/>
      <c r="S97" s="283"/>
      <c r="T97" s="337"/>
      <c r="U97" s="338"/>
      <c r="V97" s="282"/>
      <c r="W97" s="283"/>
      <c r="X97" s="337"/>
      <c r="Y97" s="338"/>
      <c r="Z97" s="282"/>
      <c r="AA97" s="283"/>
      <c r="AB97" s="343"/>
      <c r="AC97" s="344"/>
      <c r="AD97" s="343"/>
      <c r="AE97" s="345"/>
      <c r="AF97" s="443">
        <f>SUM(R98:AE98)</f>
        <v>0</v>
      </c>
      <c r="AG97" s="282"/>
      <c r="AH97" s="283"/>
      <c r="AI97" s="337"/>
      <c r="AJ97" s="338"/>
      <c r="AK97" s="282"/>
      <c r="AL97" s="283"/>
      <c r="AM97" s="337"/>
      <c r="AN97" s="338"/>
      <c r="AO97" s="282"/>
      <c r="AP97" s="283"/>
      <c r="AQ97" s="343"/>
      <c r="AR97" s="344"/>
      <c r="AS97" s="343"/>
      <c r="AT97" s="345"/>
      <c r="AU97" s="443">
        <f>SUM(AG98:AT98)</f>
        <v>0</v>
      </c>
      <c r="AV97" s="282"/>
      <c r="AW97" s="283"/>
      <c r="AX97" s="337"/>
      <c r="AY97" s="338"/>
      <c r="AZ97" s="282"/>
      <c r="BA97" s="283"/>
      <c r="BB97" s="337"/>
      <c r="BC97" s="338"/>
      <c r="BD97" s="282"/>
      <c r="BE97" s="283"/>
      <c r="BF97" s="343"/>
      <c r="BG97" s="344"/>
      <c r="BH97" s="343"/>
      <c r="BI97" s="345"/>
      <c r="BJ97" s="438">
        <f>SUM(AV98:BI98)</f>
        <v>0</v>
      </c>
      <c r="BK97" s="282"/>
      <c r="BL97" s="283"/>
      <c r="BM97" s="337"/>
      <c r="BN97" s="338"/>
      <c r="BO97" s="282"/>
      <c r="BP97" s="283"/>
      <c r="BQ97" s="337"/>
      <c r="BR97" s="338"/>
      <c r="BS97" s="282"/>
      <c r="BT97" s="283"/>
      <c r="BU97" s="343"/>
      <c r="BV97" s="344"/>
      <c r="BW97" s="343"/>
      <c r="BX97" s="345"/>
      <c r="BY97" s="438">
        <f>SUM(BK98:BX98)</f>
        <v>0</v>
      </c>
      <c r="BZ97" s="282"/>
      <c r="CA97" s="283"/>
      <c r="CB97" s="337"/>
      <c r="CC97" s="338"/>
      <c r="CD97" s="282"/>
      <c r="CE97" s="283"/>
      <c r="CF97" s="337"/>
      <c r="CG97" s="338"/>
      <c r="CH97" s="282"/>
      <c r="CI97" s="283"/>
      <c r="CJ97" s="343"/>
      <c r="CK97" s="344"/>
      <c r="CL97" s="343"/>
      <c r="CM97" s="345"/>
      <c r="CN97" s="438">
        <f>SUM(BZ98:CM98)</f>
        <v>0</v>
      </c>
      <c r="CO97" s="513"/>
      <c r="CP97" s="514"/>
      <c r="CQ97" s="284"/>
      <c r="CR97" s="453">
        <f>$CO$2-CO98</f>
        <v>6.9666666666666659</v>
      </c>
    </row>
    <row r="98" spans="1:99" ht="20" customHeight="1">
      <c r="A98" s="240"/>
      <c r="B98" s="298"/>
      <c r="C98" s="510" t="str">
        <f>IF(AND(C97="",D97=""),"",IFERROR(MATCH("*"&amp;C97&amp;"*",Paramètres!$A$2,0)*INDEX(Paramètres!$B$2:$E$2,MATCH(#REF!,Paramètres!$B$1:$E$1,0))*$B98,IFERROR(VLOOKUP(C97,_T1,2,0)*IF(VLOOKUP(C97,_T1,3,0),$B98,1),IF(AND(C97="23:59"*1,D97="07:59"*1),"08:00"*$B98,IF(AND(C97="20:00"*1,D97="05:00"*1),"09:00"*$B98,IF(AND(C97="21:00"*1,D97="07:00"*1),"10:00"*$B98,IF(AND(C97="21:00"*1,D97="08:00"*1),"11:00"*$B98,IF((D97*24)-(C97*24)&gt;6,((((D97*24)-(C97*24))-0.25)/24),(D97-C97)))))))))</f>
        <v/>
      </c>
      <c r="D98" s="511"/>
      <c r="E98" s="510" t="str">
        <f>IF(AND(E97="",F97=""),"",IFERROR(MATCH("*"&amp;E97&amp;"*",Paramètres!$A$2,0)*INDEX(Paramètres!$B$2:$E$2,MATCH(#REF!,Paramètres!$B$1:$E$1,0))*$B98,IFERROR(VLOOKUP(E97,_T1,2,0)*IF(VLOOKUP(E97,_T1,3,0),$B98,1),IF(AND(E97="23:59"*1,F97="07:59"*1),"08:00"*$B98,IF(AND(E97="20:00"*1,F97="05:00"*1),"09:00"*$B98,IF(AND(E97="21:00"*1,F97="07:00"*1),"10:00"*$B98,IF(AND(E97="21:00"*1,F97="08:00"*1),"11:00"*$B98,IF((F97*24)-(E97*24)&gt;6,((((F97*24)-(E97*24))-0.25)/24),(F97-E97)))))))))</f>
        <v/>
      </c>
      <c r="F98" s="511"/>
      <c r="G98" s="510" t="str">
        <f>IF(AND(G97="",H97=""),"",IFERROR(MATCH("*"&amp;G97&amp;"*",Paramètres!$A$2,0)*INDEX(Paramètres!$B$2:$E$2,MATCH(#REF!,Paramètres!$B$1:$E$1,0))*$B98,IFERROR(VLOOKUP(G97,_T1,2,0)*IF(VLOOKUP(G97,_T1,3,0),$B98,1),IF(AND(G97="23:59"*1,H97="07:59"*1),"08:00"*$B98,IF(AND(G97="20:00"*1,H97="05:00"*1),"09:00"*$B98,IF(AND(G97="21:00"*1,H97="07:00"*1),"10:00"*$B98,IF(AND(G97="21:00"*1,H97="08:00"*1),"11:00"*$B98,IF((H97*24)-(G97*24)&gt;6,((((H97*24)-(G97*24))-0.25)/24),(H97-G97)))))))))</f>
        <v/>
      </c>
      <c r="H98" s="511"/>
      <c r="I98" s="510" t="str">
        <f>IF(AND(I97="",J97=""),"",IFERROR(MATCH("*"&amp;I97&amp;"*",Paramètres!$A$2,0)*INDEX(Paramètres!$B$2:$E$2,MATCH(#REF!,Paramètres!$B$1:$E$1,0))*$B98,IFERROR(VLOOKUP(I97,_T1,2,0)*IF(VLOOKUP(I97,_T1,3,0),$B98,1),IF(AND(I97="23:59"*1,J97="07:59"*1),"08:00"*$B98,IF(AND(I97="20:00"*1,J97="05:00"*1),"09:00"*$B98,IF(AND(I97="21:00"*1,J97="07:00"*1),"10:00"*$B98,IF(AND(I97="21:00"*1,J97="08:00"*1),"11:00"*$B98,IF((J97*24)-(I97*24)&gt;6,((((J97*24)-(I97*24))-0.25)/24),(J97-I97)))))))))</f>
        <v/>
      </c>
      <c r="J98" s="511"/>
      <c r="K98" s="510" t="str">
        <f>IF(AND(K97="",L97=""),"",IFERROR(MATCH("*"&amp;K97&amp;"*",Paramètres!$A$2,0)*INDEX(Paramètres!$B$2:$E$2,MATCH(#REF!,Paramètres!$B$1:$E$1,0))*$B98,IFERROR(VLOOKUP(K97,_T1,2,0)*IF(VLOOKUP(K97,_T1,3,0),$B98,1),IF(AND(K97="23:59"*1,L97="07:59"*1),"08:00"*$B98,IF(AND(K97="20:00"*1,L97="05:00"*1),"09:00"*$B98,IF(AND(K97="21:00"*1,L97="07:00"*1),"10:00"*$B98,IF(AND(K97="21:00"*1,L97="08:00"*1),"11:00"*$B98,IF((L97*24)-(K97*24)&gt;6,((((L97*24)-(K97*24))-0.25)/24),(L97-K97)))))))))</f>
        <v/>
      </c>
      <c r="L98" s="511"/>
      <c r="M98" s="510" t="str">
        <f>IF(AND(M97="",N97=""),"",IFERROR(MATCH("*"&amp;M97&amp;"*",Paramètres!$A$2,0)*INDEX(Paramètres!$B$2:$E$2,MATCH(#REF!,Paramètres!$B$1:$E$1,0))*$B98,IFERROR(VLOOKUP(M97,_T1,2,0)*IF(VLOOKUP(M97,_T1,3,0),$B98,1),IF(AND(M97="23:59"*1,N97="07:59"*1),"08:00"*$B98,IF(AND(M97="20:00"*1,N97="05:00"*1),"09:00"*$B98,IF(AND(M97="21:00"*1,N97="07:00"*1),"10:00"*$B98,IF(AND(M97="21:00"*1,N97="08:00"*1),"11:00"*$B98,IF((N97*24)-(M97*24)&gt;6,((((N97*24)-(M97*24))-0.25)/24),(N97-M97)))))))))</f>
        <v/>
      </c>
      <c r="N98" s="511"/>
      <c r="O98" s="510" t="str">
        <f>IF(AND(O97="",P97=""),"",IFERROR(MATCH("*"&amp;O97&amp;"*",Paramètres!$A$2,0)*INDEX(Paramètres!$B$2:$E$2,MATCH(#REF!,Paramètres!$B$1:$E$1,0))*$B98,IFERROR(VLOOKUP(O97,_T1,2,0)*IF(VLOOKUP(O97,_T1,3,0),$B98,1),IF(AND(O97="23:59"*1,P97="07:59"*1),"08:00"*$B98,IF(AND(O97="20:00"*1,P97="05:00"*1),"09:00"*$B98,IF(AND(O97="21:00"*1,P97="07:00"*1),"10:00"*$B98,IF(AND(O97="21:00"*1,P97="08:00"*1),"11:00"*$B98,IF((P97*24)-(O97*24)&gt;6,((((P97*24)-(O97*24))-0.25)/24),(P97-O97)))))))))</f>
        <v/>
      </c>
      <c r="P98" s="511"/>
      <c r="Q98" s="444"/>
      <c r="R98" s="510" t="str">
        <f>IF(AND(R97="",S97=""),"",IFERROR(MATCH("*"&amp;R97&amp;"*",Paramètres!$A$2,0)*INDEX(Paramètres!$B$2:$E$2,MATCH(#REF!,Paramètres!$B$1:$E$1,0))*$B98,IFERROR(VLOOKUP(R97,_T1,2,0)*IF(VLOOKUP(R97,_T1,3,0),$B98,1),IF(AND(R97="23:59"*1,S97="07:59"*1),"08:00"*$B98,IF(AND(R97="20:00"*1,S97="05:00"*1),"09:00"*$B98,IF(AND(R97="21:00"*1,S97="07:00"*1),"10:00"*$B98,IF(AND(R97="21:00"*1,S97="08:00"*1),"11:00"*$B98,IF((S97*24)-(R97*24)&gt;6,((((S97*24)-(R97*24))-0.25)/24),(S97-R97)))))))))</f>
        <v/>
      </c>
      <c r="S98" s="511"/>
      <c r="T98" s="510" t="str">
        <f>IF(AND(T97="",U97=""),"",IFERROR(MATCH("*"&amp;T97&amp;"*",Paramètres!$A$2,0)*INDEX(Paramètres!$B$2:$E$2,MATCH(#REF!,Paramètres!$B$1:$E$1,0))*$B98,IFERROR(VLOOKUP(T97,_T1,2,0)*IF(VLOOKUP(T97,_T1,3,0),$B98,1),IF(AND(T97="23:59"*1,U97="07:59"*1),"08:00"*$B98,IF(AND(T97="20:00"*1,U97="05:00"*1),"09:00"*$B98,IF(AND(T97="21:00"*1,U97="07:00"*1),"10:00"*$B98,IF(AND(T97="21:00"*1,U97="08:00"*1),"11:00"*$B98,IF((U97*24)-(T97*24)&gt;6,((((U97*24)-(T97*24))-0.25)/24),(U97-T97)))))))))</f>
        <v/>
      </c>
      <c r="U98" s="511"/>
      <c r="V98" s="510" t="str">
        <f>IF(AND(V97="",W97=""),"",IFERROR(MATCH("*"&amp;V97&amp;"*",Paramètres!$A$2,0)*INDEX(Paramètres!$B$2:$E$2,MATCH(#REF!,Paramètres!$B$1:$E$1,0))*$B98,IFERROR(VLOOKUP(V97,_T1,2,0)*IF(VLOOKUP(V97,_T1,3,0),$B98,1),IF(AND(V97="23:59"*1,W97="07:59"*1),"08:00"*$B98,IF(AND(V97="20:00"*1,W97="05:00"*1),"09:00"*$B98,IF(AND(V97="21:00"*1,W97="07:00"*1),"10:00"*$B98,IF(AND(V97="21:00"*1,W97="08:00"*1),"11:00"*$B98,IF((W97*24)-(V97*24)&gt;6,((((W97*24)-(V97*24))-0.25)/24),(W97-V97)))))))))</f>
        <v/>
      </c>
      <c r="W98" s="511"/>
      <c r="X98" s="510" t="str">
        <f>IF(AND(X97="",Y97=""),"",IFERROR(MATCH("*"&amp;X97&amp;"*",Paramètres!$A$2,0)*INDEX(Paramètres!$B$2:$E$2,MATCH(#REF!,Paramètres!$B$1:$E$1,0))*$B98,IFERROR(VLOOKUP(X97,_T1,2,0)*IF(VLOOKUP(X97,_T1,3,0),$B98,1),IF(AND(X97="23:59"*1,Y97="07:59"*1),"08:00"*$B98,IF(AND(X97="20:00"*1,Y97="05:00"*1),"09:00"*$B98,IF(AND(X97="21:00"*1,Y97="07:00"*1),"10:00"*$B98,IF(AND(X97="21:00"*1,Y97="08:00"*1),"11:00"*$B98,IF((Y97*24)-(X97*24)&gt;6,((((Y97*24)-(X97*24))-0.25)/24),(Y97-X97)))))))))</f>
        <v/>
      </c>
      <c r="Y98" s="511"/>
      <c r="Z98" s="510" t="str">
        <f>IF(AND(Z97="",AA97=""),"",IFERROR(MATCH("*"&amp;Z97&amp;"*",Paramètres!$A$2,0)*INDEX(Paramètres!$B$2:$E$2,MATCH(#REF!,Paramètres!$B$1:$E$1,0))*$B98,IFERROR(VLOOKUP(Z97,_T1,2,0)*IF(VLOOKUP(Z97,_T1,3,0),$B98,1),IF(AND(Z97="23:59"*1,AA97="07:59"*1),"08:00"*$B98,IF(AND(Z97="20:00"*1,AA97="05:00"*1),"09:00"*$B98,IF(AND(Z97="21:00"*1,AA97="07:00"*1),"10:00"*$B98,IF(AND(Z97="21:00"*1,AA97="08:00"*1),"11:00"*$B98,IF((AA97*24)-(Z97*24)&gt;6,((((AA97*24)-(Z97*24))-0.25)/24),(AA97-Z97)))))))))</f>
        <v/>
      </c>
      <c r="AA98" s="511"/>
      <c r="AB98" s="510" t="str">
        <f>IF(AND(AB97="",AC97=""),"",IFERROR(MATCH("*"&amp;AB97&amp;"*",Paramètres!$A$2,0)*INDEX(Paramètres!$B$2:$E$2,MATCH(#REF!,Paramètres!$B$1:$E$1,0))*$B98,IFERROR(VLOOKUP(AB97,_T1,2,0)*IF(VLOOKUP(AB97,_T1,3,0),$B98,1),IF(AND(AB97="23:59"*1,AC97="07:59"*1),"08:00"*$B98,IF(AND(AB97="20:00"*1,AC97="05:00"*1),"09:00"*$B98,IF(AND(AB97="21:00"*1,AC97="07:00"*1),"10:00"*$B98,IF(AND(AB97="21:00"*1,AC97="08:00"*1),"11:00"*$B98,IF((AC97*24)-(AB97*24)&gt;6,((((AC97*24)-(AB97*24))-0.25)/24),(AC97-AB97)))))))))</f>
        <v/>
      </c>
      <c r="AC98" s="511"/>
      <c r="AD98" s="510" t="str">
        <f>IF(AND(AD97="",AE97=""),"",IFERROR(MATCH("*"&amp;AD97&amp;"*",Paramètres!$A$2,0)*INDEX(Paramètres!$B$2:$E$2,MATCH(#REF!,Paramètres!$B$1:$E$1,0))*$B98,IFERROR(VLOOKUP(AD97,_T1,2,0)*IF(VLOOKUP(AD97,_T1,3,0),$B98,1),IF(AND(AD97="23:59"*1,AE97="07:59"*1),"08:00"*$B98,IF(AND(AD97="20:00"*1,AE97="05:00"*1),"09:00"*$B98,IF(AND(AD97="21:00"*1,AE97="07:00"*1),"10:00"*$B98,IF(AND(AD97="21:00"*1,AE97="08:00"*1),"11:00"*$B98,IF((AE97*24)-(AD97*24)&gt;6,((((AE97*24)-(AD97*24))-0.25)/24),(AE97-AD97)))))))))</f>
        <v/>
      </c>
      <c r="AE98" s="511"/>
      <c r="AF98" s="444"/>
      <c r="AG98" s="510" t="str">
        <f>IF(AND(AG97="",AH97=""),"",IFERROR(MATCH("*"&amp;AG97&amp;"*",Paramètres!$A$2,0)*INDEX(Paramètres!$B$2:$E$2,MATCH(#REF!,Paramètres!$B$1:$E$1,0))*$B98,IFERROR(VLOOKUP(AG97,_T1,2,0)*IF(VLOOKUP(AG97,_T1,3,0),$B98,1),IF(AND(AG97="23:59"*1,AH97="07:59"*1),"08:00"*$B98,IF(AND(AG97="20:00"*1,AH97="05:00"*1),"09:00"*$B98,IF(AND(AG97="21:00"*1,AH97="07:00"*1),"10:00"*$B98,IF(AND(AG97="21:00"*1,AH97="08:00"*1),"11:00"*$B98,IF((AH97*24)-(AG97*24)&gt;6,((((AH97*24)-(AG97*24))-0.25)/24),(AH97-AG97)))))))))</f>
        <v/>
      </c>
      <c r="AH98" s="511"/>
      <c r="AI98" s="510" t="str">
        <f>IF(AND(AI97="",AJ97=""),"",IFERROR(MATCH("*"&amp;AI97&amp;"*",Paramètres!$A$2,0)*INDEX(Paramètres!$B$2:$E$2,MATCH(#REF!,Paramètres!$B$1:$E$1,0))*$B98,IFERROR(VLOOKUP(AI97,_T1,2,0)*IF(VLOOKUP(AI97,_T1,3,0),$B98,1),IF(AND(AI97="23:59"*1,AJ97="07:59"*1),"08:00"*$B98,IF(AND(AI97="20:00"*1,AJ97="05:00"*1),"09:00"*$B98,IF(AND(AI97="21:00"*1,AJ97="07:00"*1),"10:00"*$B98,IF(AND(AI97="21:00"*1,AJ97="08:00"*1),"11:00"*$B98,IF((AJ97*24)-(AI97*24)&gt;6,((((AJ97*24)-(AI97*24))-0.25)/24),(AJ97-AI97)))))))))</f>
        <v/>
      </c>
      <c r="AJ98" s="511"/>
      <c r="AK98" s="510" t="str">
        <f>IF(AND(AK97="",AL97=""),"",IFERROR(MATCH("*"&amp;AK97&amp;"*",Paramètres!$A$2,0)*INDEX(Paramètres!$B$2:$E$2,MATCH(#REF!,Paramètres!$B$1:$E$1,0))*$B98,IFERROR(VLOOKUP(AK97,_T1,2,0)*IF(VLOOKUP(AK97,_T1,3,0),$B98,1),IF(AND(AK97="23:59"*1,AL97="07:59"*1),"08:00"*$B98,IF(AND(AK97="20:00"*1,AL97="05:00"*1),"09:00"*$B98,IF(AND(AK97="21:00"*1,AL97="07:00"*1),"10:00"*$B98,IF(AND(AK97="21:00"*1,AL97="08:00"*1),"11:00"*$B98,IF((AL97*24)-(AK97*24)&gt;6,((((AL97*24)-(AK97*24))-0.25)/24),(AL97-AK97)))))))))</f>
        <v/>
      </c>
      <c r="AL98" s="511"/>
      <c r="AM98" s="510" t="str">
        <f>IF(AND(AM97="",AN97=""),"",IFERROR(MATCH("*"&amp;AM97&amp;"*",Paramètres!$A$2,0)*INDEX(Paramètres!$B$2:$E$2,MATCH(#REF!,Paramètres!$B$1:$E$1,0))*$B98,IFERROR(VLOOKUP(AM97,_T1,2,0)*IF(VLOOKUP(AM97,_T1,3,0),$B98,1),IF(AND(AM97="23:59"*1,AN97="07:59"*1),"08:00"*$B98,IF(AND(AM97="20:00"*1,AN97="05:00"*1),"09:00"*$B98,IF(AND(AM97="21:00"*1,AN97="07:00"*1),"10:00"*$B98,IF(AND(AM97="21:00"*1,AN97="08:00"*1),"11:00"*$B98,IF((AN97*24)-(AM97*24)&gt;6,((((AN97*24)-(AM97*24))-0.25)/24),(AN97-AM97)))))))))</f>
        <v/>
      </c>
      <c r="AN98" s="511"/>
      <c r="AO98" s="510" t="str">
        <f>IF(AND(AO97="",AP97=""),"",IFERROR(MATCH("*"&amp;AO97&amp;"*",Paramètres!$A$2,0)*INDEX(Paramètres!$B$2:$E$2,MATCH(#REF!,Paramètres!$B$1:$E$1,0))*$B98,IFERROR(VLOOKUP(AO97,_T1,2,0)*IF(VLOOKUP(AO97,_T1,3,0),$B98,1),IF(AND(AO97="23:59"*1,AP97="07:59"*1),"08:00"*$B98,IF(AND(AO97="20:00"*1,AP97="05:00"*1),"09:00"*$B98,IF(AND(AO97="21:00"*1,AP97="07:00"*1),"10:00"*$B98,IF(AND(AO97="21:00"*1,AP97="08:00"*1),"11:00"*$B98,IF((AP97*24)-(AO97*24)&gt;6,((((AP97*24)-(AO97*24))-0.25)/24),(AP97-AO97)))))))))</f>
        <v/>
      </c>
      <c r="AP98" s="511"/>
      <c r="AQ98" s="510" t="str">
        <f>IF(AND(AQ97="",AR97=""),"",IFERROR(MATCH("*"&amp;AQ97&amp;"*",Paramètres!$A$2,0)*INDEX(Paramètres!$B$2:$E$2,MATCH(#REF!,Paramètres!$B$1:$E$1,0))*$B98,IFERROR(VLOOKUP(AQ97,_T1,2,0)*IF(VLOOKUP(AQ97,_T1,3,0),$B98,1),IF(AND(AQ97="23:59"*1,AR97="07:59"*1),"08:00"*$B98,IF(AND(AQ97="20:00"*1,AR97="05:00"*1),"09:00"*$B98,IF(AND(AQ97="21:00"*1,AR97="07:00"*1),"10:00"*$B98,IF(AND(AQ97="21:00"*1,AR97="08:00"*1),"11:00"*$B98,IF((AR97*24)-(AQ97*24)&gt;6,((((AR97*24)-(AQ97*24))-0.25)/24),(AR97-AQ97)))))))))</f>
        <v/>
      </c>
      <c r="AR98" s="511"/>
      <c r="AS98" s="510" t="str">
        <f>IF(AND(AS97="",AT97=""),"",IFERROR(MATCH("*"&amp;AS97&amp;"*",Paramètres!$A$2,0)*INDEX(Paramètres!$B$2:$E$2,MATCH(#REF!,Paramètres!$B$1:$E$1,0))*$B98,IFERROR(VLOOKUP(AS97,_T1,2,0)*IF(VLOOKUP(AS97,_T1,3,0),$B98,1),IF(AND(AS97="23:59"*1,AT97="07:59"*1),"08:00"*$B98,IF(AND(AS97="20:00"*1,AT97="05:00"*1),"09:00"*$B98,IF(AND(AS97="21:00"*1,AT97="07:00"*1),"10:00"*$B98,IF(AND(AS97="21:00"*1,AT97="08:00"*1),"11:00"*$B98,IF((AT97*24)-(AS97*24)&gt;6,((((AT97*24)-(AS97*24))-0.25)/24),(AT97-AS97)))))))))</f>
        <v/>
      </c>
      <c r="AT98" s="511"/>
      <c r="AU98" s="444"/>
      <c r="AV98" s="510" t="str">
        <f>IF(AND(AV97="",AW97=""),"",IFERROR(MATCH("*"&amp;AV97&amp;"*",Paramètres!$A$2,0)*INDEX(Paramètres!$B$2:$E$2,MATCH(#REF!,Paramètres!$B$1:$E$1,0))*$B98,IFERROR(VLOOKUP(AV97,_T1,2,0)*IF(VLOOKUP(AV97,_T1,3,0),$B98,1),IF(AND(AV97="23:59"*1,AW97="07:59"*1),"08:00"*$B98,IF(AND(AV97="20:00"*1,AW97="05:00"*1),"09:00"*$B98,IF(AND(AV97="21:00"*1,AW97="07:00"*1),"10:00"*$B98,IF(AND(AV97="21:00"*1,AW97="08:00"*1),"11:00"*$B98,IF((AW97*24)-(AV97*24)&gt;6,((((AW97*24)-(AV97*24))-0.25)/24),(AW97-AV97)))))))))</f>
        <v/>
      </c>
      <c r="AW98" s="511"/>
      <c r="AX98" s="510" t="str">
        <f>IF(AND(AX97="",AY97=""),"",IFERROR(MATCH("*"&amp;AX97&amp;"*",Paramètres!$A$2,0)*INDEX(Paramètres!$B$2:$E$2,MATCH(#REF!,Paramètres!$B$1:$E$1,0))*$B98,IFERROR(VLOOKUP(AX97,_T1,2,0)*IF(VLOOKUP(AX97,_T1,3,0),$B98,1),IF(AND(AX97="23:59"*1,AY97="07:59"*1),"08:00"*$B98,IF(AND(AX97="20:00"*1,AY97="05:00"*1),"09:00"*$B98,IF(AND(AX97="21:00"*1,AY97="07:00"*1),"10:00"*$B98,IF(AND(AX97="21:00"*1,AY97="08:00"*1),"11:00"*$B98,IF((AY97*24)-(AX97*24)&gt;6,((((AY97*24)-(AX97*24))-0.25)/24),(AY97-AX97)))))))))</f>
        <v/>
      </c>
      <c r="AY98" s="511"/>
      <c r="AZ98" s="510" t="str">
        <f>IF(AND(AZ97="",BA97=""),"",IFERROR(MATCH("*"&amp;AZ97&amp;"*",Paramètres!$A$2,0)*INDEX(Paramètres!$B$2:$E$2,MATCH(#REF!,Paramètres!$B$1:$E$1,0))*$B98,IFERROR(VLOOKUP(AZ97,_T1,2,0)*IF(VLOOKUP(AZ97,_T1,3,0),$B98,1),IF(AND(AZ97="23:59"*1,BA97="07:59"*1),"08:00"*$B98,IF(AND(AZ97="20:00"*1,BA97="05:00"*1),"09:00"*$B98,IF(AND(AZ97="21:00"*1,BA97="07:00"*1),"10:00"*$B98,IF(AND(AZ97="21:00"*1,BA97="08:00"*1),"11:00"*$B98,IF((BA97*24)-(AZ97*24)&gt;6,((((BA97*24)-(AZ97*24))-0.25)/24),(BA97-AZ97)))))))))</f>
        <v/>
      </c>
      <c r="BA98" s="511"/>
      <c r="BB98" s="510" t="str">
        <f>IF(AND(BB97="",BC97=""),"",IFERROR(MATCH("*"&amp;BB97&amp;"*",Paramètres!$A$2,0)*INDEX(Paramètres!$B$2:$E$2,MATCH(#REF!,Paramètres!$B$1:$E$1,0))*$B98,IFERROR(VLOOKUP(BB97,_T1,2,0)*IF(VLOOKUP(BB97,_T1,3,0),$B98,1),IF(AND(BB97="23:59"*1,BC97="07:59"*1),"08:00"*$B98,IF(AND(BB97="20:00"*1,BC97="05:00"*1),"09:00"*$B98,IF(AND(BB97="21:00"*1,BC97="07:00"*1),"10:00"*$B98,IF(AND(BB97="21:00"*1,BC97="08:00"*1),"11:00"*$B98,IF((BC97*24)-(BB97*24)&gt;6,((((BC97*24)-(BB97*24))-0.25)/24),(BC97-BB97)))))))))</f>
        <v/>
      </c>
      <c r="BC98" s="511"/>
      <c r="BD98" s="510" t="str">
        <f>IF(AND(BD97="",BE97=""),"",IFERROR(MATCH("*"&amp;BD97&amp;"*",Paramètres!$A$2,0)*INDEX(Paramètres!$B$2:$E$2,MATCH(#REF!,Paramètres!$B$1:$E$1,0))*$B98,IFERROR(VLOOKUP(BD97,_T1,2,0)*IF(VLOOKUP(BD97,_T1,3,0),$B98,1),IF(AND(BD97="23:59"*1,BE97="07:59"*1),"08:00"*$B98,IF(AND(BD97="20:00"*1,BE97="05:00"*1),"09:00"*$B98,IF(AND(BD97="21:00"*1,BE97="07:00"*1),"10:00"*$B98,IF(AND(BD97="21:00"*1,BE97="08:00"*1),"11:00"*$B98,IF((BE97*24)-(BD97*24)&gt;6,((((BE97*24)-(BD97*24))-0.25)/24),(BE97-BD97)))))))))</f>
        <v/>
      </c>
      <c r="BE98" s="511"/>
      <c r="BF98" s="510" t="str">
        <f>IF(AND(BF97="",BG97=""),"",IFERROR(MATCH("*"&amp;BF97&amp;"*",Paramètres!$A$2,0)*INDEX(Paramètres!$B$2:$E$2,MATCH(#REF!,Paramètres!$B$1:$E$1,0))*$B98,IFERROR(VLOOKUP(BF97,_T1,2,0)*IF(VLOOKUP(BF97,_T1,3,0),$B98,1),IF(AND(BF97="23:59"*1,BG97="07:59"*1),"08:00"*$B98,IF(AND(BF97="20:00"*1,BG97="05:00"*1),"09:00"*$B98,IF(AND(BF97="21:00"*1,BG97="07:00"*1),"10:00"*$B98,IF(AND(BF97="21:00"*1,BG97="08:00"*1),"11:00"*$B98,IF((BG97*24)-(BF97*24)&gt;6,((((BG97*24)-(BF97*24))-0.25)/24),(BG97-BF97)))))))))</f>
        <v/>
      </c>
      <c r="BG98" s="511"/>
      <c r="BH98" s="510" t="str">
        <f>IF(AND(BH97="",BI97=""),"",IFERROR(MATCH("*"&amp;BH97&amp;"*",Paramètres!$A$2,0)*INDEX(Paramètres!$B$2:$E$2,MATCH(#REF!,Paramètres!$B$1:$E$1,0))*$B98,IFERROR(VLOOKUP(BH97,_T1,2,0)*IF(VLOOKUP(BH97,_T1,3,0),$B98,1),IF(AND(BH97="23:59"*1,BI97="07:59"*1),"08:00"*$B98,IF(AND(BH97="20:00"*1,BI97="05:00"*1),"09:00"*$B98,IF(AND(BH97="21:00"*1,BI97="07:00"*1),"10:00"*$B98,IF(AND(BH97="21:00"*1,BI97="08:00"*1),"11:00"*$B98,IF((BI97*24)-(BH97*24)&gt;6,((((BI97*24)-(BH97*24))-0.25)/24),(BI97-BH97)))))))))</f>
        <v/>
      </c>
      <c r="BI98" s="511"/>
      <c r="BJ98" s="440"/>
      <c r="BK98" s="510" t="str">
        <f>IF(AND(BK97="",BL97=""),"",IFERROR(MATCH("*"&amp;BK97&amp;"*",Paramètres!$A$2,0)*INDEX(Paramètres!$B$2:$E$2,MATCH(#REF!,Paramètres!$B$1:$E$1,0))*$B98,IFERROR(VLOOKUP(BK97,_T1,2,0)*IF(VLOOKUP(BK97,_T1,3,0),$B98,1),IF(AND(BK97="23:59"*1,BL97="07:59"*1),"08:00"*$B98,IF(AND(BK97="20:00"*1,BL97="05:00"*1),"09:00"*$B98,IF(AND(BK97="21:00"*1,BL97="07:00"*1),"10:00"*$B98,IF(AND(BK97="21:00"*1,BL97="08:00"*1),"11:00"*$B98,IF((BL97*24)-(BK97*24)&gt;6,((((BL97*24)-(BK97*24))-0.25)/24),(BL97-BK97)))))))))</f>
        <v/>
      </c>
      <c r="BL98" s="511"/>
      <c r="BM98" s="510" t="str">
        <f>IF(AND(BM97="",BN97=""),"",IFERROR(MATCH("*"&amp;BM97&amp;"*",Paramètres!$A$2,0)*INDEX(Paramètres!$B$2:$E$2,MATCH(#REF!,Paramètres!$B$1:$E$1,0))*$B98,IFERROR(VLOOKUP(BM97,_T1,2,0)*IF(VLOOKUP(BM97,_T1,3,0),$B98,1),IF(AND(BM97="23:59"*1,BN97="07:59"*1),"08:00"*$B98,IF(AND(BM97="20:00"*1,BN97="05:00"*1),"09:00"*$B98,IF(AND(BM97="21:00"*1,BN97="07:00"*1),"10:00"*$B98,IF(AND(BM97="21:00"*1,BN97="08:00"*1),"11:00"*$B98,IF((BN97*24)-(BM97*24)&gt;6,((((BN97*24)-(BM97*24))-0.25)/24),(BN97-BM97)))))))))</f>
        <v/>
      </c>
      <c r="BN98" s="511"/>
      <c r="BO98" s="510" t="str">
        <f>IF(AND(BO97="",BP97=""),"",IFERROR(MATCH("*"&amp;BO97&amp;"*",Paramètres!$A$2,0)*INDEX(Paramètres!$B$2:$E$2,MATCH(#REF!,Paramètres!$B$1:$E$1,0))*$B98,IFERROR(VLOOKUP(BO97,_T1,2,0)*IF(VLOOKUP(BO97,_T1,3,0),$B98,1),IF(AND(BO97="23:59"*1,BP97="07:59"*1),"08:00"*$B98,IF(AND(BO97="20:00"*1,BP97="05:00"*1),"09:00"*$B98,IF(AND(BO97="21:00"*1,BP97="07:00"*1),"10:00"*$B98,IF(AND(BO97="21:00"*1,BP97="08:00"*1),"11:00"*$B98,IF((BP97*24)-(BO97*24)&gt;6,((((BP97*24)-(BO97*24))-0.25)/24),(BP97-BO97)))))))))</f>
        <v/>
      </c>
      <c r="BP98" s="511"/>
      <c r="BQ98" s="510" t="str">
        <f>IF(AND(BQ97="",BR97=""),"",IFERROR(MATCH("*"&amp;BQ97&amp;"*",Paramètres!$A$2,0)*INDEX(Paramètres!$B$2:$E$2,MATCH(#REF!,Paramètres!$B$1:$E$1,0))*$B98,IFERROR(VLOOKUP(BQ97,_T1,2,0)*IF(VLOOKUP(BQ97,_T1,3,0),$B98,1),IF(AND(BQ97="23:59"*1,BR97="07:59"*1),"08:00"*$B98,IF(AND(BQ97="20:00"*1,BR97="05:00"*1),"09:00"*$B98,IF(AND(BQ97="21:00"*1,BR97="07:00"*1),"10:00"*$B98,IF(AND(BQ97="21:00"*1,BR97="08:00"*1),"11:00"*$B98,IF((BR97*24)-(BQ97*24)&gt;6,((((BR97*24)-(BQ97*24))-0.25)/24),(BR97-BQ97)))))))))</f>
        <v/>
      </c>
      <c r="BR98" s="511"/>
      <c r="BS98" s="510" t="str">
        <f>IF(AND(BS97="",BT97=""),"",IFERROR(MATCH("*"&amp;BS97&amp;"*",Paramètres!$A$2,0)*INDEX(Paramètres!$B$2:$E$2,MATCH(#REF!,Paramètres!$B$1:$E$1,0))*$B98,IFERROR(VLOOKUP(BS97,_T1,2,0)*IF(VLOOKUP(BS97,_T1,3,0),$B98,1),IF(AND(BS97="23:59"*1,BT97="07:59"*1),"08:00"*$B98,IF(AND(BS97="20:00"*1,BT97="05:00"*1),"09:00"*$B98,IF(AND(BS97="21:00"*1,BT97="07:00"*1),"10:00"*$B98,IF(AND(BS97="21:00"*1,BT97="08:00"*1),"11:00"*$B98,IF((BT97*24)-(BS97*24)&gt;6,((((BT97*24)-(BS97*24))-0.25)/24),(BT97-BS97)))))))))</f>
        <v/>
      </c>
      <c r="BT98" s="511"/>
      <c r="BU98" s="510" t="str">
        <f>IF(AND(BU97="",BV97=""),"",IFERROR(MATCH("*"&amp;BU97&amp;"*",Paramètres!$A$2,0)*INDEX(Paramètres!$B$2:$E$2,MATCH(#REF!,Paramètres!$B$1:$E$1,0))*$B98,IFERROR(VLOOKUP(BU97,_T1,2,0)*IF(VLOOKUP(BU97,_T1,3,0),$B98,1),IF(AND(BU97="23:59"*1,BV97="07:59"*1),"08:00"*$B98,IF(AND(BU97="20:00"*1,BV97="05:00"*1),"09:00"*$B98,IF(AND(BU97="21:00"*1,BV97="07:00"*1),"10:00"*$B98,IF(AND(BU97="21:00"*1,BV97="08:00"*1),"11:00"*$B98,IF((BV97*24)-(BU97*24)&gt;6,((((BV97*24)-(BU97*24))-0.25)/24),(BV97-BU97)))))))))</f>
        <v/>
      </c>
      <c r="BV98" s="511"/>
      <c r="BW98" s="510" t="str">
        <f>IF(AND(BW97="",BX97=""),"",IFERROR(MATCH("*"&amp;BW97&amp;"*",Paramètres!$A$2,0)*INDEX(Paramètres!$B$2:$E$2,MATCH(#REF!,Paramètres!$B$1:$E$1,0))*$B98,IFERROR(VLOOKUP(BW97,_T1,2,0)*IF(VLOOKUP(BW97,_T1,3,0),$B98,1),IF(AND(BW97="23:59"*1,BX97="07:59"*1),"08:00"*$B98,IF(AND(BW97="20:00"*1,BX97="05:00"*1),"09:00"*$B98,IF(AND(BW97="21:00"*1,BX97="07:00"*1),"10:00"*$B98,IF(AND(BW97="21:00"*1,BX97="08:00"*1),"11:00"*$B98,IF((BX97*24)-(BW97*24)&gt;6,((((BX97*24)-(BW97*24))-0.25)/24),(BX97-BW97)))))))))</f>
        <v/>
      </c>
      <c r="BX98" s="511"/>
      <c r="BY98" s="440"/>
      <c r="BZ98" s="510" t="str">
        <f>IF(AND(BZ97="",CA97=""),"",IFERROR(MATCH("*"&amp;BZ97&amp;"*",Paramètres!$A$2,0)*INDEX(Paramètres!$B$2:$E$2,MATCH(#REF!,Paramètres!$B$1:$E$1,0))*$B98,IFERROR(VLOOKUP(BZ97,_T1,2,0)*IF(VLOOKUP(BZ97,_T1,3,0),$B98,1),IF(AND(BZ97="23:59"*1,CA97="07:59"*1),"08:00"*$B98,IF(AND(BZ97="20:00"*1,CA97="05:00"*1),"09:00"*$B98,IF(AND(BZ97="21:00"*1,CA97="07:00"*1),"10:00"*$B98,IF(AND(BZ97="21:00"*1,CA97="08:00"*1),"11:00"*$B98,IF((CA97*24)-(BZ97*24)&gt;6,((((CA97*24)-(BZ97*24))-0.25)/24),(CA97-BZ97)))))))))</f>
        <v/>
      </c>
      <c r="CA98" s="511"/>
      <c r="CB98" s="510" t="str">
        <f>IF(AND(CB97="",CC97=""),"",IFERROR(MATCH("*"&amp;CB97&amp;"*",Paramètres!$A$2,0)*INDEX(Paramètres!$B$2:$E$2,MATCH(#REF!,Paramètres!$B$1:$E$1,0))*$B98,IFERROR(VLOOKUP(CB97,_T1,2,0)*IF(VLOOKUP(CB97,_T1,3,0),$B98,1),IF(AND(CB97="23:59"*1,CC97="07:59"*1),"08:00"*$B98,IF(AND(CB97="20:00"*1,CC97="05:00"*1),"09:00"*$B98,IF(AND(CB97="21:00"*1,CC97="07:00"*1),"10:00"*$B98,IF(AND(CB97="21:00"*1,CC97="08:00"*1),"11:00"*$B98,IF((CC97*24)-(CB97*24)&gt;6,((((CC97*24)-(CB97*24))-0.25)/24),(CC97-CB97)))))))))</f>
        <v/>
      </c>
      <c r="CC98" s="511"/>
      <c r="CD98" s="510" t="str">
        <f>IF(AND(CD97="",CE97=""),"",IFERROR(MATCH("*"&amp;CD97&amp;"*",Paramètres!$A$2,0)*INDEX(Paramètres!$B$2:$E$2,MATCH(#REF!,Paramètres!$B$1:$E$1,0))*$B98,IFERROR(VLOOKUP(CD97,_T1,2,0)*IF(VLOOKUP(CD97,_T1,3,0),$B98,1),IF(AND(CD97="23:59"*1,CE97="07:59"*1),"08:00"*$B98,IF(AND(CD97="20:00"*1,CE97="05:00"*1),"09:00"*$B98,IF(AND(CD97="21:00"*1,CE97="07:00"*1),"10:00"*$B98,IF(AND(CD97="21:00"*1,CE97="08:00"*1),"11:00"*$B98,IF((CE97*24)-(CD97*24)&gt;6,((((CE97*24)-(CD97*24))-0.25)/24),(CE97-CD97)))))))))</f>
        <v/>
      </c>
      <c r="CE98" s="511"/>
      <c r="CF98" s="510" t="str">
        <f>IF(AND(CF97="",CG97=""),"",IFERROR(MATCH("*"&amp;CF97&amp;"*",Paramètres!$A$2,0)*INDEX(Paramètres!$B$2:$E$2,MATCH(#REF!,Paramètres!$B$1:$E$1,0))*$B98,IFERROR(VLOOKUP(CF97,_T1,2,0)*IF(VLOOKUP(CF97,_T1,3,0),$B98,1),IF(AND(CF97="23:59"*1,CG97="07:59"*1),"08:00"*$B98,IF(AND(CF97="20:00"*1,CG97="05:00"*1),"09:00"*$B98,IF(AND(CF97="21:00"*1,CG97="07:00"*1),"10:00"*$B98,IF(AND(CF97="21:00"*1,CG97="08:00"*1),"11:00"*$B98,IF((CG97*24)-(CF97*24)&gt;6,((((CG97*24)-(CF97*24))-0.25)/24),(CG97-CF97)))))))))</f>
        <v/>
      </c>
      <c r="CG98" s="511"/>
      <c r="CH98" s="510" t="str">
        <f>IF(AND(CH97="",CI97=""),"",IFERROR(MATCH("*"&amp;CH97&amp;"*",Paramètres!$A$2,0)*INDEX(Paramètres!$B$2:$E$2,MATCH(#REF!,Paramètres!$B$1:$E$1,0))*$B98,IFERROR(VLOOKUP(CH97,_T1,2,0)*IF(VLOOKUP(CH97,_T1,3,0),$B98,1),IF(AND(CH97="23:59"*1,CI97="07:59"*1),"08:00"*$B98,IF(AND(CH97="20:00"*1,CI97="05:00"*1),"09:00"*$B98,IF(AND(CH97="21:00"*1,CI97="07:00"*1),"10:00"*$B98,IF(AND(CH97="21:00"*1,CI97="08:00"*1),"11:00"*$B98,IF((CI97*24)-(CH97*24)&gt;6,((((CI97*24)-(CH97*24))-0.25)/24),(CI97-CH97)))))))))</f>
        <v/>
      </c>
      <c r="CI98" s="511"/>
      <c r="CJ98" s="510" t="str">
        <f>IF(AND(CJ97="",CK97=""),"",IFERROR(MATCH("*"&amp;CJ97&amp;"*",Paramètres!$A$2,0)*INDEX(Paramètres!$B$2:$E$2,MATCH(#REF!,Paramètres!$B$1:$E$1,0))*$B98,IFERROR(VLOOKUP(CJ97,_T1,2,0)*IF(VLOOKUP(CJ97,_T1,3,0),$B98,1),IF(AND(CJ97="23:59"*1,CK97="07:59"*1),"08:00"*$B98,IF(AND(CJ97="20:00"*1,CK97="05:00"*1),"09:00"*$B98,IF(AND(CJ97="21:00"*1,CK97="07:00"*1),"10:00"*$B98,IF(AND(CJ97="21:00"*1,CK97="08:00"*1),"11:00"*$B98,IF((CK97*24)-(CJ97*24)&gt;6,((((CK97*24)-(CJ97*24))-0.25)/24),(CK97-CJ97)))))))))</f>
        <v/>
      </c>
      <c r="CK98" s="511"/>
      <c r="CL98" s="510" t="str">
        <f>IF(AND(CL97="",CM97=""),"",IFERROR(MATCH("*"&amp;CL97&amp;"*",Paramètres!$A$2,0)*INDEX(Paramètres!$B$2:$E$2,MATCH(#REF!,Paramètres!$B$1:$E$1,0))*$B98,IFERROR(VLOOKUP(CL97,_T1,2,0)*IF(VLOOKUP(CL97,_T1,3,0),$B98,1),IF(AND(CL97="23:59"*1,CM97="07:59"*1),"08:00"*$B98,IF(AND(CL97="20:00"*1,CM97="05:00"*1),"09:00"*$B98,IF(AND(CL97="21:00"*1,CM97="07:00"*1),"10:00"*$B98,IF(AND(CL97="21:00"*1,CM97="08:00"*1),"11:00"*$B98,IF((CM97*24)-(CL97*24)&gt;6,((((CM97*24)-(CL97*24))-0.25)/24),(CM97-CL97)))))))))</f>
        <v/>
      </c>
      <c r="CM98" s="511"/>
      <c r="CN98" s="440"/>
      <c r="CO98" s="479">
        <f>SUM(Q97,AF98,AU98,BY98,CN98,BJ98)</f>
        <v>0</v>
      </c>
      <c r="CP98" s="480"/>
      <c r="CQ98" s="156"/>
      <c r="CR98" s="454"/>
      <c r="CS98"/>
      <c r="CT98"/>
    </row>
    <row r="99" spans="1:99" s="285" customFormat="1" ht="30" customHeight="1">
      <c r="A99" s="317"/>
      <c r="B99" s="297"/>
      <c r="C99" s="337"/>
      <c r="D99" s="338"/>
      <c r="E99" s="282"/>
      <c r="F99" s="283"/>
      <c r="G99" s="337"/>
      <c r="H99" s="338"/>
      <c r="I99" s="282"/>
      <c r="J99" s="283"/>
      <c r="K99" s="337"/>
      <c r="L99" s="338"/>
      <c r="M99" s="343"/>
      <c r="N99" s="344"/>
      <c r="O99" s="343"/>
      <c r="P99" s="345"/>
      <c r="Q99" s="443">
        <f>SUM(C100:P100)</f>
        <v>0</v>
      </c>
      <c r="R99" s="337"/>
      <c r="S99" s="338"/>
      <c r="T99" s="282"/>
      <c r="U99" s="283"/>
      <c r="V99" s="337"/>
      <c r="W99" s="338"/>
      <c r="X99" s="282"/>
      <c r="Y99" s="283"/>
      <c r="Z99" s="337"/>
      <c r="AA99" s="338"/>
      <c r="AB99" s="343"/>
      <c r="AC99" s="344"/>
      <c r="AD99" s="343"/>
      <c r="AE99" s="345"/>
      <c r="AF99" s="443">
        <f>SUM(R100:AE100)</f>
        <v>0</v>
      </c>
      <c r="AG99" s="337"/>
      <c r="AH99" s="338"/>
      <c r="AI99" s="282"/>
      <c r="AJ99" s="283"/>
      <c r="AK99" s="337"/>
      <c r="AL99" s="338"/>
      <c r="AM99" s="282"/>
      <c r="AN99" s="283"/>
      <c r="AO99" s="337"/>
      <c r="AP99" s="338"/>
      <c r="AQ99" s="343"/>
      <c r="AR99" s="344"/>
      <c r="AS99" s="343"/>
      <c r="AT99" s="345"/>
      <c r="AU99" s="443">
        <f>SUM(AG100:AT100)</f>
        <v>0</v>
      </c>
      <c r="AV99" s="337"/>
      <c r="AW99" s="338"/>
      <c r="AX99" s="282"/>
      <c r="AY99" s="283"/>
      <c r="AZ99" s="337"/>
      <c r="BA99" s="338"/>
      <c r="BB99" s="282"/>
      <c r="BC99" s="283"/>
      <c r="BD99" s="337"/>
      <c r="BE99" s="338"/>
      <c r="BF99" s="343"/>
      <c r="BG99" s="344"/>
      <c r="BH99" s="343"/>
      <c r="BI99" s="345"/>
      <c r="BJ99" s="438">
        <f>SUM(AV100:BI100)</f>
        <v>0</v>
      </c>
      <c r="BK99" s="337"/>
      <c r="BL99" s="338"/>
      <c r="BM99" s="282"/>
      <c r="BN99" s="283"/>
      <c r="BO99" s="337"/>
      <c r="BP99" s="338"/>
      <c r="BQ99" s="282"/>
      <c r="BR99" s="283"/>
      <c r="BS99" s="337"/>
      <c r="BT99" s="338"/>
      <c r="BU99" s="343"/>
      <c r="BV99" s="344"/>
      <c r="BW99" s="343"/>
      <c r="BX99" s="345"/>
      <c r="BY99" s="438">
        <f>SUM(BK100:BX100)</f>
        <v>0</v>
      </c>
      <c r="BZ99" s="337"/>
      <c r="CA99" s="338"/>
      <c r="CB99" s="282"/>
      <c r="CC99" s="283"/>
      <c r="CD99" s="337"/>
      <c r="CE99" s="338"/>
      <c r="CF99" s="282"/>
      <c r="CG99" s="283"/>
      <c r="CH99" s="337"/>
      <c r="CI99" s="338"/>
      <c r="CJ99" s="343"/>
      <c r="CK99" s="344"/>
      <c r="CL99" s="343"/>
      <c r="CM99" s="345"/>
      <c r="CN99" s="438">
        <f>SUM(BZ100:CM100)</f>
        <v>0</v>
      </c>
      <c r="CO99" s="504"/>
      <c r="CP99" s="505"/>
      <c r="CQ99" s="284"/>
      <c r="CR99" s="453">
        <f>$CO$2-CO100</f>
        <v>6.9666666666666659</v>
      </c>
    </row>
    <row r="100" spans="1:99" ht="20" customHeight="1" thickBot="1">
      <c r="A100" s="240"/>
      <c r="B100" s="298"/>
      <c r="C100" s="510" t="str">
        <f>IF(AND(C99="",D99=""),"",IFERROR(MATCH("*"&amp;C99&amp;"*",Paramètres!$A$2,0)*INDEX(Paramètres!$B$2:$E$2,MATCH(#REF!,Paramètres!$B$1:$E$1,0))*$B100,IFERROR(VLOOKUP(C99,_T1,2,0)*IF(VLOOKUP(C99,_T1,3,0),$B100,1),IF(AND(C99="23:59"*1,D99="07:59"*1),"08:00"*$B100,IF(AND(C99="20:00"*1,D99="05:00"*1),"09:00"*$B100,IF(AND(C99="21:00"*1,D99="07:00"*1),"10:00"*$B100,IF(AND(C99="21:00"*1,D99="08:00"*1),"11:00"*$B100,IF((D99*24)-(C99*24)&gt;6,((((D99*24)-(C99*24))-0.25)/24),(D99-C99)))))))))</f>
        <v/>
      </c>
      <c r="D100" s="511"/>
      <c r="E100" s="510" t="str">
        <f>IF(AND(E99="",F99=""),"",IFERROR(MATCH("*"&amp;E99&amp;"*",Paramètres!$A$2,0)*INDEX(Paramètres!$B$2:$E$2,MATCH(#REF!,Paramètres!$B$1:$E$1,0))*$B100,IFERROR(VLOOKUP(E99,_T1,2,0)*IF(VLOOKUP(E99,_T1,3,0),$B100,1),IF(AND(E99="23:59"*1,F99="07:59"*1),"08:00"*$B100,IF(AND(E99="20:00"*1,F99="05:00"*1),"09:00"*$B100,IF(AND(E99="21:00"*1,F99="07:00"*1),"10:00"*$B100,IF(AND(E99="21:00"*1,F99="08:00"*1),"11:00"*$B100,IF((F99*24)-(E99*24)&gt;6,((((F99*24)-(E99*24))-0.25)/24),(F99-E99)))))))))</f>
        <v/>
      </c>
      <c r="F100" s="511"/>
      <c r="G100" s="510" t="str">
        <f>IF(AND(G99="",H99=""),"",IFERROR(MATCH("*"&amp;G99&amp;"*",Paramètres!$A$2,0)*INDEX(Paramètres!$B$2:$E$2,MATCH(#REF!,Paramètres!$B$1:$E$1,0))*$B100,IFERROR(VLOOKUP(G99,_T1,2,0)*IF(VLOOKUP(G99,_T1,3,0),$B100,1),IF(AND(G99="23:59"*1,H99="07:59"*1),"08:00"*$B100,IF(AND(G99="20:00"*1,H99="05:00"*1),"09:00"*$B100,IF(AND(G99="21:00"*1,H99="07:00"*1),"10:00"*$B100,IF(AND(G99="21:00"*1,H99="08:00"*1),"11:00"*$B100,IF((H99*24)-(G99*24)&gt;6,((((H99*24)-(G99*24))-0.25)/24),(H99-G99)))))))))</f>
        <v/>
      </c>
      <c r="H100" s="511"/>
      <c r="I100" s="510" t="str">
        <f>IF(AND(I99="",J99=""),"",IFERROR(MATCH("*"&amp;I99&amp;"*",Paramètres!$A$2,0)*INDEX(Paramètres!$B$2:$E$2,MATCH(#REF!,Paramètres!$B$1:$E$1,0))*$B100,IFERROR(VLOOKUP(I99,_T1,2,0)*IF(VLOOKUP(I99,_T1,3,0),$B100,1),IF(AND(I99="23:59"*1,J99="07:59"*1),"08:00"*$B100,IF(AND(I99="20:00"*1,J99="05:00"*1),"09:00"*$B100,IF(AND(I99="21:00"*1,J99="07:00"*1),"10:00"*$B100,IF(AND(I99="21:00"*1,J99="08:00"*1),"11:00"*$B100,IF((J99*24)-(I99*24)&gt;6,((((J99*24)-(I99*24))-0.25)/24),(J99-I99)))))))))</f>
        <v/>
      </c>
      <c r="J100" s="511"/>
      <c r="K100" s="510" t="str">
        <f>IF(AND(K99="",L99=""),"",IFERROR(MATCH("*"&amp;K99&amp;"*",Paramètres!$A$2,0)*INDEX(Paramètres!$B$2:$E$2,MATCH(#REF!,Paramètres!$B$1:$E$1,0))*$B100,IFERROR(VLOOKUP(K99,_T1,2,0)*IF(VLOOKUP(K99,_T1,3,0),$B100,1),IF(AND(K99="23:59"*1,L99="07:59"*1),"08:00"*$B100,IF(AND(K99="20:00"*1,L99="05:00"*1),"09:00"*$B100,IF(AND(K99="21:00"*1,L99="07:00"*1),"10:00"*$B100,IF(AND(K99="21:00"*1,L99="08:00"*1),"11:00"*$B100,IF((L99*24)-(K99*24)&gt;6,((((L99*24)-(K99*24))-0.25)/24),(L99-K99)))))))))</f>
        <v/>
      </c>
      <c r="L100" s="511"/>
      <c r="M100" s="510" t="str">
        <f>IF(AND(M99="",N99=""),"",IFERROR(MATCH("*"&amp;M99&amp;"*",Paramètres!$A$2,0)*INDEX(Paramètres!$B$2:$E$2,MATCH(#REF!,Paramètres!$B$1:$E$1,0))*$B100,IFERROR(VLOOKUP(M99,_T1,2,0)*IF(VLOOKUP(M99,_T1,3,0),$B100,1),IF(AND(M99="23:59"*1,N99="07:59"*1),"08:00"*$B100,IF(AND(M99="20:00"*1,N99="05:00"*1),"09:00"*$B100,IF(AND(M99="21:00"*1,N99="07:00"*1),"10:00"*$B100,IF(AND(M99="21:00"*1,N99="08:00"*1),"11:00"*$B100,IF((N99*24)-(M99*24)&gt;6,((((N99*24)-(M99*24))-0.25)/24),(N99-M99)))))))))</f>
        <v/>
      </c>
      <c r="N100" s="511"/>
      <c r="O100" s="510" t="str">
        <f>IF(AND(O99="",P99=""),"",IFERROR(MATCH("*"&amp;O99&amp;"*",Paramètres!$A$2,0)*INDEX(Paramètres!$B$2:$E$2,MATCH(#REF!,Paramètres!$B$1:$E$1,0))*$B100,IFERROR(VLOOKUP(O99,_T1,2,0)*IF(VLOOKUP(O99,_T1,3,0),$B100,1),IF(AND(O99="23:59"*1,P99="07:59"*1),"08:00"*$B100,IF(AND(O99="20:00"*1,P99="05:00"*1),"09:00"*$B100,IF(AND(O99="21:00"*1,P99="07:00"*1),"10:00"*$B100,IF(AND(O99="21:00"*1,P99="08:00"*1),"11:00"*$B100,IF((P99*24)-(O99*24)&gt;6,((((P99*24)-(O99*24))-0.25)/24),(P99-O99)))))))))</f>
        <v/>
      </c>
      <c r="P100" s="511"/>
      <c r="Q100" s="444"/>
      <c r="R100" s="510" t="str">
        <f>IF(AND(R99="",S99=""),"",IFERROR(MATCH("*"&amp;R99&amp;"*",Paramètres!$A$2,0)*INDEX(Paramètres!$B$2:$E$2,MATCH(#REF!,Paramètres!$B$1:$E$1,0))*$B100,IFERROR(VLOOKUP(R99,_T1,2,0)*IF(VLOOKUP(R99,_T1,3,0),$B100,1),IF(AND(R99="23:59"*1,S99="07:59"*1),"08:00"*$B100,IF(AND(R99="20:00"*1,S99="05:00"*1),"09:00"*$B100,IF(AND(R99="21:00"*1,S99="07:00"*1),"10:00"*$B100,IF(AND(R99="21:00"*1,S99="08:00"*1),"11:00"*$B100,IF((S99*24)-(R99*24)&gt;6,((((S99*24)-(R99*24))-0.25)/24),(S99-R99)))))))))</f>
        <v/>
      </c>
      <c r="S100" s="511"/>
      <c r="T100" s="510" t="str">
        <f>IF(AND(T99="",U99=""),"",IFERROR(MATCH("*"&amp;T99&amp;"*",Paramètres!$A$2,0)*INDEX(Paramètres!$B$2:$E$2,MATCH(#REF!,Paramètres!$B$1:$E$1,0))*$B100,IFERROR(VLOOKUP(T99,_T1,2,0)*IF(VLOOKUP(T99,_T1,3,0),$B100,1),IF(AND(T99="23:59"*1,U99="07:59"*1),"08:00"*$B100,IF(AND(T99="20:00"*1,U99="05:00"*1),"09:00"*$B100,IF(AND(T99="21:00"*1,U99="07:00"*1),"10:00"*$B100,IF(AND(T99="21:00"*1,U99="08:00"*1),"11:00"*$B100,IF((U99*24)-(T99*24)&gt;6,((((U99*24)-(T99*24))-0.25)/24),(U99-T99)))))))))</f>
        <v/>
      </c>
      <c r="U100" s="511"/>
      <c r="V100" s="510" t="str">
        <f>IF(AND(V99="",W99=""),"",IFERROR(MATCH("*"&amp;V99&amp;"*",Paramètres!$A$2,0)*INDEX(Paramètres!$B$2:$E$2,MATCH(#REF!,Paramètres!$B$1:$E$1,0))*$B100,IFERROR(VLOOKUP(V99,_T1,2,0)*IF(VLOOKUP(V99,_T1,3,0),$B100,1),IF(AND(V99="23:59"*1,W99="07:59"*1),"08:00"*$B100,IF(AND(V99="20:00"*1,W99="05:00"*1),"09:00"*$B100,IF(AND(V99="21:00"*1,W99="07:00"*1),"10:00"*$B100,IF(AND(V99="21:00"*1,W99="08:00"*1),"11:00"*$B100,IF((W99*24)-(V99*24)&gt;6,((((W99*24)-(V99*24))-0.25)/24),(W99-V99)))))))))</f>
        <v/>
      </c>
      <c r="W100" s="511"/>
      <c r="X100" s="510" t="str">
        <f>IF(AND(X99="",Y99=""),"",IFERROR(MATCH("*"&amp;X99&amp;"*",Paramètres!$A$2,0)*INDEX(Paramètres!$B$2:$E$2,MATCH(#REF!,Paramètres!$B$1:$E$1,0))*$B100,IFERROR(VLOOKUP(X99,_T1,2,0)*IF(VLOOKUP(X99,_T1,3,0),$B100,1),IF(AND(X99="23:59"*1,Y99="07:59"*1),"08:00"*$B100,IF(AND(X99="20:00"*1,Y99="05:00"*1),"09:00"*$B100,IF(AND(X99="21:00"*1,Y99="07:00"*1),"10:00"*$B100,IF(AND(X99="21:00"*1,Y99="08:00"*1),"11:00"*$B100,IF((Y99*24)-(X99*24)&gt;6,((((Y99*24)-(X99*24))-0.25)/24),(Y99-X99)))))))))</f>
        <v/>
      </c>
      <c r="Y100" s="511"/>
      <c r="Z100" s="510" t="str">
        <f>IF(AND(Z99="",AA99=""),"",IFERROR(MATCH("*"&amp;Z99&amp;"*",Paramètres!$A$2,0)*INDEX(Paramètres!$B$2:$E$2,MATCH(#REF!,Paramètres!$B$1:$E$1,0))*$B100,IFERROR(VLOOKUP(Z99,_T1,2,0)*IF(VLOOKUP(Z99,_T1,3,0),$B100,1),IF(AND(Z99="23:59"*1,AA99="07:59"*1),"08:00"*$B100,IF(AND(Z99="20:00"*1,AA99="05:00"*1),"09:00"*$B100,IF(AND(Z99="21:00"*1,AA99="07:00"*1),"10:00"*$B100,IF(AND(Z99="21:00"*1,AA99="08:00"*1),"11:00"*$B100,IF((AA99*24)-(Z99*24)&gt;6,((((AA99*24)-(Z99*24))-0.25)/24),(AA99-Z99)))))))))</f>
        <v/>
      </c>
      <c r="AA100" s="511"/>
      <c r="AB100" s="510" t="str">
        <f>IF(AND(AB99="",AC99=""),"",IFERROR(MATCH("*"&amp;AB99&amp;"*",Paramètres!$A$2,0)*INDEX(Paramètres!$B$2:$E$2,MATCH(#REF!,Paramètres!$B$1:$E$1,0))*$B100,IFERROR(VLOOKUP(AB99,_T1,2,0)*IF(VLOOKUP(AB99,_T1,3,0),$B100,1),IF(AND(AB99="23:59"*1,AC99="07:59"*1),"08:00"*$B100,IF(AND(AB99="20:00"*1,AC99="05:00"*1),"09:00"*$B100,IF(AND(AB99="21:00"*1,AC99="07:00"*1),"10:00"*$B100,IF(AND(AB99="21:00"*1,AC99="08:00"*1),"11:00"*$B100,IF((AC99*24)-(AB99*24)&gt;6,((((AC99*24)-(AB99*24))-0.25)/24),(AC99-AB99)))))))))</f>
        <v/>
      </c>
      <c r="AC100" s="511"/>
      <c r="AD100" s="510" t="str">
        <f>IF(AND(AD99="",AE99=""),"",IFERROR(MATCH("*"&amp;AD99&amp;"*",Paramètres!$A$2,0)*INDEX(Paramètres!$B$2:$E$2,MATCH(#REF!,Paramètres!$B$1:$E$1,0))*$B100,IFERROR(VLOOKUP(AD99,_T1,2,0)*IF(VLOOKUP(AD99,_T1,3,0),$B100,1),IF(AND(AD99="23:59"*1,AE99="07:59"*1),"08:00"*$B100,IF(AND(AD99="20:00"*1,AE99="05:00"*1),"09:00"*$B100,IF(AND(AD99="21:00"*1,AE99="07:00"*1),"10:00"*$B100,IF(AND(AD99="21:00"*1,AE99="08:00"*1),"11:00"*$B100,IF((AE99*24)-(AD99*24)&gt;6,((((AE99*24)-(AD99*24))-0.25)/24),(AE99-AD99)))))))))</f>
        <v/>
      </c>
      <c r="AE100" s="511"/>
      <c r="AF100" s="444"/>
      <c r="AG100" s="510" t="str">
        <f>IF(AND(AG99="",AH99=""),"",IFERROR(MATCH("*"&amp;AG99&amp;"*",Paramètres!$A$2,0)*INDEX(Paramètres!$B$2:$E$2,MATCH(#REF!,Paramètres!$B$1:$E$1,0))*$B100,IFERROR(VLOOKUP(AG99,_T1,2,0)*IF(VLOOKUP(AG99,_T1,3,0),$B100,1),IF(AND(AG99="23:59"*1,AH99="07:59"*1),"08:00"*$B100,IF(AND(AG99="20:00"*1,AH99="05:00"*1),"09:00"*$B100,IF(AND(AG99="21:00"*1,AH99="07:00"*1),"10:00"*$B100,IF(AND(AG99="21:00"*1,AH99="08:00"*1),"11:00"*$B100,IF((AH99*24)-(AG99*24)&gt;6,((((AH99*24)-(AG99*24))-0.25)/24),(AH99-AG99)))))))))</f>
        <v/>
      </c>
      <c r="AH100" s="511"/>
      <c r="AI100" s="510" t="str">
        <f>IF(AND(AI99="",AJ99=""),"",IFERROR(MATCH("*"&amp;AI99&amp;"*",Paramètres!$A$2,0)*INDEX(Paramètres!$B$2:$E$2,MATCH(#REF!,Paramètres!$B$1:$E$1,0))*$B100,IFERROR(VLOOKUP(AI99,_T1,2,0)*IF(VLOOKUP(AI99,_T1,3,0),$B100,1),IF(AND(AI99="23:59"*1,AJ99="07:59"*1),"08:00"*$B100,IF(AND(AI99="20:00"*1,AJ99="05:00"*1),"09:00"*$B100,IF(AND(AI99="21:00"*1,AJ99="07:00"*1),"10:00"*$B100,IF(AND(AI99="21:00"*1,AJ99="08:00"*1),"11:00"*$B100,IF((AJ99*24)-(AI99*24)&gt;6,((((AJ99*24)-(AI99*24))-0.25)/24),(AJ99-AI99)))))))))</f>
        <v/>
      </c>
      <c r="AJ100" s="511"/>
      <c r="AK100" s="510" t="str">
        <f>IF(AND(AK99="",AL99=""),"",IFERROR(MATCH("*"&amp;AK99&amp;"*",Paramètres!$A$2,0)*INDEX(Paramètres!$B$2:$E$2,MATCH(#REF!,Paramètres!$B$1:$E$1,0))*$B100,IFERROR(VLOOKUP(AK99,_T1,2,0)*IF(VLOOKUP(AK99,_T1,3,0),$B100,1),IF(AND(AK99="23:59"*1,AL99="07:59"*1),"08:00"*$B100,IF(AND(AK99="20:00"*1,AL99="05:00"*1),"09:00"*$B100,IF(AND(AK99="21:00"*1,AL99="07:00"*1),"10:00"*$B100,IF(AND(AK99="21:00"*1,AL99="08:00"*1),"11:00"*$B100,IF((AL99*24)-(AK99*24)&gt;6,((((AL99*24)-(AK99*24))-0.25)/24),(AL99-AK99)))))))))</f>
        <v/>
      </c>
      <c r="AL100" s="511"/>
      <c r="AM100" s="510" t="str">
        <f>IF(AND(AM99="",AN99=""),"",IFERROR(MATCH("*"&amp;AM99&amp;"*",Paramètres!$A$2,0)*INDEX(Paramètres!$B$2:$E$2,MATCH(#REF!,Paramètres!$B$1:$E$1,0))*$B100,IFERROR(VLOOKUP(AM99,_T1,2,0)*IF(VLOOKUP(AM99,_T1,3,0),$B100,1),IF(AND(AM99="23:59"*1,AN99="07:59"*1),"08:00"*$B100,IF(AND(AM99="20:00"*1,AN99="05:00"*1),"09:00"*$B100,IF(AND(AM99="21:00"*1,AN99="07:00"*1),"10:00"*$B100,IF(AND(AM99="21:00"*1,AN99="08:00"*1),"11:00"*$B100,IF((AN99*24)-(AM99*24)&gt;6,((((AN99*24)-(AM99*24))-0.25)/24),(AN99-AM99)))))))))</f>
        <v/>
      </c>
      <c r="AN100" s="511"/>
      <c r="AO100" s="510" t="str">
        <f>IF(AND(AO99="",AP99=""),"",IFERROR(MATCH("*"&amp;AO99&amp;"*",Paramètres!$A$2,0)*INDEX(Paramètres!$B$2:$E$2,MATCH(#REF!,Paramètres!$B$1:$E$1,0))*$B100,IFERROR(VLOOKUP(AO99,_T1,2,0)*IF(VLOOKUP(AO99,_T1,3,0),$B100,1),IF(AND(AO99="23:59"*1,AP99="07:59"*1),"08:00"*$B100,IF(AND(AO99="20:00"*1,AP99="05:00"*1),"09:00"*$B100,IF(AND(AO99="21:00"*1,AP99="07:00"*1),"10:00"*$B100,IF(AND(AO99="21:00"*1,AP99="08:00"*1),"11:00"*$B100,IF((AP99*24)-(AO99*24)&gt;6,((((AP99*24)-(AO99*24))-0.25)/24),(AP99-AO99)))))))))</f>
        <v/>
      </c>
      <c r="AP100" s="511"/>
      <c r="AQ100" s="510" t="str">
        <f>IF(AND(AQ99="",AR99=""),"",IFERROR(MATCH("*"&amp;AQ99&amp;"*",Paramètres!$A$2,0)*INDEX(Paramètres!$B$2:$E$2,MATCH(#REF!,Paramètres!$B$1:$E$1,0))*$B100,IFERROR(VLOOKUP(AQ99,_T1,2,0)*IF(VLOOKUP(AQ99,_T1,3,0),$B100,1),IF(AND(AQ99="23:59"*1,AR99="07:59"*1),"08:00"*$B100,IF(AND(AQ99="20:00"*1,AR99="05:00"*1),"09:00"*$B100,IF(AND(AQ99="21:00"*1,AR99="07:00"*1),"10:00"*$B100,IF(AND(AQ99="21:00"*1,AR99="08:00"*1),"11:00"*$B100,IF((AR99*24)-(AQ99*24)&gt;6,((((AR99*24)-(AQ99*24))-0.25)/24),(AR99-AQ99)))))))))</f>
        <v/>
      </c>
      <c r="AR100" s="511"/>
      <c r="AS100" s="510" t="str">
        <f>IF(AND(AS99="",AT99=""),"",IFERROR(MATCH("*"&amp;AS99&amp;"*",Paramètres!$A$2,0)*INDEX(Paramètres!$B$2:$E$2,MATCH(#REF!,Paramètres!$B$1:$E$1,0))*$B100,IFERROR(VLOOKUP(AS99,_T1,2,0)*IF(VLOOKUP(AS99,_T1,3,0),$B100,1),IF(AND(AS99="23:59"*1,AT99="07:59"*1),"08:00"*$B100,IF(AND(AS99="20:00"*1,AT99="05:00"*1),"09:00"*$B100,IF(AND(AS99="21:00"*1,AT99="07:00"*1),"10:00"*$B100,IF(AND(AS99="21:00"*1,AT99="08:00"*1),"11:00"*$B100,IF((AT99*24)-(AS99*24)&gt;6,((((AT99*24)-(AS99*24))-0.25)/24),(AT99-AS99)))))))))</f>
        <v/>
      </c>
      <c r="AT100" s="511"/>
      <c r="AU100" s="444"/>
      <c r="AV100" s="510" t="str">
        <f>IF(AND(AV99="",AW99=""),"",IFERROR(MATCH("*"&amp;AV99&amp;"*",Paramètres!$A$2,0)*INDEX(Paramètres!$B$2:$E$2,MATCH(#REF!,Paramètres!$B$1:$E$1,0))*$B100,IFERROR(VLOOKUP(AV99,_T1,2,0)*IF(VLOOKUP(AV99,_T1,3,0),$B100,1),IF(AND(AV99="23:59"*1,AW99="07:59"*1),"08:00"*$B100,IF(AND(AV99="20:00"*1,AW99="05:00"*1),"09:00"*$B100,IF(AND(AV99="21:00"*1,AW99="07:00"*1),"10:00"*$B100,IF(AND(AV99="21:00"*1,AW99="08:00"*1),"11:00"*$B100,IF((AW99*24)-(AV99*24)&gt;6,((((AW99*24)-(AV99*24))-0.25)/24),(AW99-AV99)))))))))</f>
        <v/>
      </c>
      <c r="AW100" s="511"/>
      <c r="AX100" s="510" t="str">
        <f>IF(AND(AX99="",AY99=""),"",IFERROR(MATCH("*"&amp;AX99&amp;"*",Paramètres!$A$2,0)*INDEX(Paramètres!$B$2:$E$2,MATCH(#REF!,Paramètres!$B$1:$E$1,0))*$B100,IFERROR(VLOOKUP(AX99,_T1,2,0)*IF(VLOOKUP(AX99,_T1,3,0),$B100,1),IF(AND(AX99="23:59"*1,AY99="07:59"*1),"08:00"*$B100,IF(AND(AX99="20:00"*1,AY99="05:00"*1),"09:00"*$B100,IF(AND(AX99="21:00"*1,AY99="07:00"*1),"10:00"*$B100,IF(AND(AX99="21:00"*1,AY99="08:00"*1),"11:00"*$B100,IF((AY99*24)-(AX99*24)&gt;6,((((AY99*24)-(AX99*24))-0.25)/24),(AY99-AX99)))))))))</f>
        <v/>
      </c>
      <c r="AY100" s="511"/>
      <c r="AZ100" s="510" t="str">
        <f>IF(AND(AZ99="",BA99=""),"",IFERROR(MATCH("*"&amp;AZ99&amp;"*",Paramètres!$A$2,0)*INDEX(Paramètres!$B$2:$E$2,MATCH(#REF!,Paramètres!$B$1:$E$1,0))*$B100,IFERROR(VLOOKUP(AZ99,_T1,2,0)*IF(VLOOKUP(AZ99,_T1,3,0),$B100,1),IF(AND(AZ99="23:59"*1,BA99="07:59"*1),"08:00"*$B100,IF(AND(AZ99="20:00"*1,BA99="05:00"*1),"09:00"*$B100,IF(AND(AZ99="21:00"*1,BA99="07:00"*1),"10:00"*$B100,IF(AND(AZ99="21:00"*1,BA99="08:00"*1),"11:00"*$B100,IF((BA99*24)-(AZ99*24)&gt;6,((((BA99*24)-(AZ99*24))-0.25)/24),(BA99-AZ99)))))))))</f>
        <v/>
      </c>
      <c r="BA100" s="511"/>
      <c r="BB100" s="510" t="str">
        <f>IF(AND(BB99="",BC99=""),"",IFERROR(MATCH("*"&amp;BB99&amp;"*",Paramètres!$A$2,0)*INDEX(Paramètres!$B$2:$E$2,MATCH(#REF!,Paramètres!$B$1:$E$1,0))*$B100,IFERROR(VLOOKUP(BB99,_T1,2,0)*IF(VLOOKUP(BB99,_T1,3,0),$B100,1),IF(AND(BB99="23:59"*1,BC99="07:59"*1),"08:00"*$B100,IF(AND(BB99="20:00"*1,BC99="05:00"*1),"09:00"*$B100,IF(AND(BB99="21:00"*1,BC99="07:00"*1),"10:00"*$B100,IF(AND(BB99="21:00"*1,BC99="08:00"*1),"11:00"*$B100,IF((BC99*24)-(BB99*24)&gt;6,((((BC99*24)-(BB99*24))-0.25)/24),(BC99-BB99)))))))))</f>
        <v/>
      </c>
      <c r="BC100" s="511"/>
      <c r="BD100" s="510" t="str">
        <f>IF(AND(BD99="",BE99=""),"",IFERROR(MATCH("*"&amp;BD99&amp;"*",Paramètres!$A$2,0)*INDEX(Paramètres!$B$2:$E$2,MATCH(#REF!,Paramètres!$B$1:$E$1,0))*$B100,IFERROR(VLOOKUP(BD99,_T1,2,0)*IF(VLOOKUP(BD99,_T1,3,0),$B100,1),IF(AND(BD99="23:59"*1,BE99="07:59"*1),"08:00"*$B100,IF(AND(BD99="20:00"*1,BE99="05:00"*1),"09:00"*$B100,IF(AND(BD99="21:00"*1,BE99="07:00"*1),"10:00"*$B100,IF(AND(BD99="21:00"*1,BE99="08:00"*1),"11:00"*$B100,IF((BE99*24)-(BD99*24)&gt;6,((((BE99*24)-(BD99*24))-0.25)/24),(BE99-BD99)))))))))</f>
        <v/>
      </c>
      <c r="BE100" s="511"/>
      <c r="BF100" s="510" t="str">
        <f>IF(AND(BF99="",BG99=""),"",IFERROR(MATCH("*"&amp;BF99&amp;"*",Paramètres!$A$2,0)*INDEX(Paramètres!$B$2:$E$2,MATCH(#REF!,Paramètres!$B$1:$E$1,0))*$B100,IFERROR(VLOOKUP(BF99,_T1,2,0)*IF(VLOOKUP(BF99,_T1,3,0),$B100,1),IF(AND(BF99="23:59"*1,BG99="07:59"*1),"08:00"*$B100,IF(AND(BF99="20:00"*1,BG99="05:00"*1),"09:00"*$B100,IF(AND(BF99="21:00"*1,BG99="07:00"*1),"10:00"*$B100,IF(AND(BF99="21:00"*1,BG99="08:00"*1),"11:00"*$B100,IF((BG99*24)-(BF99*24)&gt;6,((((BG99*24)-(BF99*24))-0.25)/24),(BG99-BF99)))))))))</f>
        <v/>
      </c>
      <c r="BG100" s="511"/>
      <c r="BH100" s="510" t="str">
        <f>IF(AND(BH99="",BI99=""),"",IFERROR(MATCH("*"&amp;BH99&amp;"*",Paramètres!$A$2,0)*INDEX(Paramètres!$B$2:$E$2,MATCH(#REF!,Paramètres!$B$1:$E$1,0))*$B100,IFERROR(VLOOKUP(BH99,_T1,2,0)*IF(VLOOKUP(BH99,_T1,3,0),$B100,1),IF(AND(BH99="23:59"*1,BI99="07:59"*1),"08:00"*$B100,IF(AND(BH99="20:00"*1,BI99="05:00"*1),"09:00"*$B100,IF(AND(BH99="21:00"*1,BI99="07:00"*1),"10:00"*$B100,IF(AND(BH99="21:00"*1,BI99="08:00"*1),"11:00"*$B100,IF((BI99*24)-(BH99*24)&gt;6,((((BI99*24)-(BH99*24))-0.25)/24),(BI99-BH99)))))))))</f>
        <v/>
      </c>
      <c r="BI100" s="511"/>
      <c r="BJ100" s="440"/>
      <c r="BK100" s="510" t="str">
        <f>IF(AND(BK99="",BL99=""),"",IFERROR(MATCH("*"&amp;BK99&amp;"*",Paramètres!$A$2,0)*INDEX(Paramètres!$B$2:$E$2,MATCH(#REF!,Paramètres!$B$1:$E$1,0))*$B100,IFERROR(VLOOKUP(BK99,_T1,2,0)*IF(VLOOKUP(BK99,_T1,3,0),$B100,1),IF(AND(BK99="23:59"*1,BL99="07:59"*1),"08:00"*$B100,IF(AND(BK99="20:00"*1,BL99="05:00"*1),"09:00"*$B100,IF(AND(BK99="21:00"*1,BL99="07:00"*1),"10:00"*$B100,IF(AND(BK99="21:00"*1,BL99="08:00"*1),"11:00"*$B100,IF((BL99*24)-(BK99*24)&gt;6,((((BL99*24)-(BK99*24))-0.25)/24),(BL99-BK99)))))))))</f>
        <v/>
      </c>
      <c r="BL100" s="511"/>
      <c r="BM100" s="510" t="str">
        <f>IF(AND(BM99="",BN99=""),"",IFERROR(MATCH("*"&amp;BM99&amp;"*",Paramètres!$A$2,0)*INDEX(Paramètres!$B$2:$E$2,MATCH(#REF!,Paramètres!$B$1:$E$1,0))*$B100,IFERROR(VLOOKUP(BM99,_T1,2,0)*IF(VLOOKUP(BM99,_T1,3,0),$B100,1),IF(AND(BM99="23:59"*1,BN99="07:59"*1),"08:00"*$B100,IF(AND(BM99="20:00"*1,BN99="05:00"*1),"09:00"*$B100,IF(AND(BM99="21:00"*1,BN99="07:00"*1),"10:00"*$B100,IF(AND(BM99="21:00"*1,BN99="08:00"*1),"11:00"*$B100,IF((BN99*24)-(BM99*24)&gt;6,((((BN99*24)-(BM99*24))-0.25)/24),(BN99-BM99)))))))))</f>
        <v/>
      </c>
      <c r="BN100" s="511"/>
      <c r="BO100" s="510" t="str">
        <f>IF(AND(BO99="",BP99=""),"",IFERROR(MATCH("*"&amp;BO99&amp;"*",Paramètres!$A$2,0)*INDEX(Paramètres!$B$2:$E$2,MATCH(#REF!,Paramètres!$B$1:$E$1,0))*$B100,IFERROR(VLOOKUP(BO99,_T1,2,0)*IF(VLOOKUP(BO99,_T1,3,0),$B100,1),IF(AND(BO99="23:59"*1,BP99="07:59"*1),"08:00"*$B100,IF(AND(BO99="20:00"*1,BP99="05:00"*1),"09:00"*$B100,IF(AND(BO99="21:00"*1,BP99="07:00"*1),"10:00"*$B100,IF(AND(BO99="21:00"*1,BP99="08:00"*1),"11:00"*$B100,IF((BP99*24)-(BO99*24)&gt;6,((((BP99*24)-(BO99*24))-0.25)/24),(BP99-BO99)))))))))</f>
        <v/>
      </c>
      <c r="BP100" s="511"/>
      <c r="BQ100" s="510" t="str">
        <f>IF(AND(BQ99="",BR99=""),"",IFERROR(MATCH("*"&amp;BQ99&amp;"*",Paramètres!$A$2,0)*INDEX(Paramètres!$B$2:$E$2,MATCH(#REF!,Paramètres!$B$1:$E$1,0))*$B100,IFERROR(VLOOKUP(BQ99,_T1,2,0)*IF(VLOOKUP(BQ99,_T1,3,0),$B100,1),IF(AND(BQ99="23:59"*1,BR99="07:59"*1),"08:00"*$B100,IF(AND(BQ99="20:00"*1,BR99="05:00"*1),"09:00"*$B100,IF(AND(BQ99="21:00"*1,BR99="07:00"*1),"10:00"*$B100,IF(AND(BQ99="21:00"*1,BR99="08:00"*1),"11:00"*$B100,IF((BR99*24)-(BQ99*24)&gt;6,((((BR99*24)-(BQ99*24))-0.25)/24),(BR99-BQ99)))))))))</f>
        <v/>
      </c>
      <c r="BR100" s="511"/>
      <c r="BS100" s="510" t="str">
        <f>IF(AND(BS99="",BT99=""),"",IFERROR(MATCH("*"&amp;BS99&amp;"*",Paramètres!$A$2,0)*INDEX(Paramètres!$B$2:$E$2,MATCH(#REF!,Paramètres!$B$1:$E$1,0))*$B100,IFERROR(VLOOKUP(BS99,_T1,2,0)*IF(VLOOKUP(BS99,_T1,3,0),$B100,1),IF(AND(BS99="23:59"*1,BT99="07:59"*1),"08:00"*$B100,IF(AND(BS99="20:00"*1,BT99="05:00"*1),"09:00"*$B100,IF(AND(BS99="21:00"*1,BT99="07:00"*1),"10:00"*$B100,IF(AND(BS99="21:00"*1,BT99="08:00"*1),"11:00"*$B100,IF((BT99*24)-(BS99*24)&gt;6,((((BT99*24)-(BS99*24))-0.25)/24),(BT99-BS99)))))))))</f>
        <v/>
      </c>
      <c r="BT100" s="511"/>
      <c r="BU100" s="510" t="str">
        <f>IF(AND(BU99="",BV99=""),"",IFERROR(MATCH("*"&amp;BU99&amp;"*",Paramètres!$A$2,0)*INDEX(Paramètres!$B$2:$E$2,MATCH(#REF!,Paramètres!$B$1:$E$1,0))*$B100,IFERROR(VLOOKUP(BU99,_T1,2,0)*IF(VLOOKUP(BU99,_T1,3,0),$B100,1),IF(AND(BU99="23:59"*1,BV99="07:59"*1),"08:00"*$B100,IF(AND(BU99="20:00"*1,BV99="05:00"*1),"09:00"*$B100,IF(AND(BU99="21:00"*1,BV99="07:00"*1),"10:00"*$B100,IF(AND(BU99="21:00"*1,BV99="08:00"*1),"11:00"*$B100,IF((BV99*24)-(BU99*24)&gt;6,((((BV99*24)-(BU99*24))-0.25)/24),(BV99-BU99)))))))))</f>
        <v/>
      </c>
      <c r="BV100" s="511"/>
      <c r="BW100" s="510" t="str">
        <f>IF(AND(BW99="",BX99=""),"",IFERROR(MATCH("*"&amp;BW99&amp;"*",Paramètres!$A$2,0)*INDEX(Paramètres!$B$2:$E$2,MATCH(#REF!,Paramètres!$B$1:$E$1,0))*$B100,IFERROR(VLOOKUP(BW99,_T1,2,0)*IF(VLOOKUP(BW99,_T1,3,0),$B100,1),IF(AND(BW99="23:59"*1,BX99="07:59"*1),"08:00"*$B100,IF(AND(BW99="20:00"*1,BX99="05:00"*1),"09:00"*$B100,IF(AND(BW99="21:00"*1,BX99="07:00"*1),"10:00"*$B100,IF(AND(BW99="21:00"*1,BX99="08:00"*1),"11:00"*$B100,IF((BX99*24)-(BW99*24)&gt;6,((((BX99*24)-(BW99*24))-0.25)/24),(BX99-BW99)))))))))</f>
        <v/>
      </c>
      <c r="BX100" s="511"/>
      <c r="BY100" s="440"/>
      <c r="BZ100" s="510" t="str">
        <f>IF(AND(BZ99="",CA99=""),"",IFERROR(MATCH("*"&amp;BZ99&amp;"*",Paramètres!$A$2,0)*INDEX(Paramètres!$B$2:$E$2,MATCH(#REF!,Paramètres!$B$1:$E$1,0))*$B100,IFERROR(VLOOKUP(BZ99,_T1,2,0)*IF(VLOOKUP(BZ99,_T1,3,0),$B100,1),IF(AND(BZ99="23:59"*1,CA99="07:59"*1),"08:00"*$B100,IF(AND(BZ99="20:00"*1,CA99="05:00"*1),"09:00"*$B100,IF(AND(BZ99="21:00"*1,CA99="07:00"*1),"10:00"*$B100,IF(AND(BZ99="21:00"*1,CA99="08:00"*1),"11:00"*$B100,IF((CA99*24)-(BZ99*24)&gt;6,((((CA99*24)-(BZ99*24))-0.25)/24),(CA99-BZ99)))))))))</f>
        <v/>
      </c>
      <c r="CA100" s="511"/>
      <c r="CB100" s="510" t="str">
        <f>IF(AND(CB99="",CC99=""),"",IFERROR(MATCH("*"&amp;CB99&amp;"*",Paramètres!$A$2,0)*INDEX(Paramètres!$B$2:$E$2,MATCH(#REF!,Paramètres!$B$1:$E$1,0))*$B100,IFERROR(VLOOKUP(CB99,_T1,2,0)*IF(VLOOKUP(CB99,_T1,3,0),$B100,1),IF(AND(CB99="23:59"*1,CC99="07:59"*1),"08:00"*$B100,IF(AND(CB99="20:00"*1,CC99="05:00"*1),"09:00"*$B100,IF(AND(CB99="21:00"*1,CC99="07:00"*1),"10:00"*$B100,IF(AND(CB99="21:00"*1,CC99="08:00"*1),"11:00"*$B100,IF((CC99*24)-(CB99*24)&gt;6,((((CC99*24)-(CB99*24))-0.25)/24),(CC99-CB99)))))))))</f>
        <v/>
      </c>
      <c r="CC100" s="511"/>
      <c r="CD100" s="510" t="str">
        <f>IF(AND(CD99="",CE99=""),"",IFERROR(MATCH("*"&amp;CD99&amp;"*",Paramètres!$A$2,0)*INDEX(Paramètres!$B$2:$E$2,MATCH(#REF!,Paramètres!$B$1:$E$1,0))*$B100,IFERROR(VLOOKUP(CD99,_T1,2,0)*IF(VLOOKUP(CD99,_T1,3,0),$B100,1),IF(AND(CD99="23:59"*1,CE99="07:59"*1),"08:00"*$B100,IF(AND(CD99="20:00"*1,CE99="05:00"*1),"09:00"*$B100,IF(AND(CD99="21:00"*1,CE99="07:00"*1),"10:00"*$B100,IF(AND(CD99="21:00"*1,CE99="08:00"*1),"11:00"*$B100,IF((CE99*24)-(CD99*24)&gt;6,((((CE99*24)-(CD99*24))-0.25)/24),(CE99-CD99)))))))))</f>
        <v/>
      </c>
      <c r="CE100" s="511"/>
      <c r="CF100" s="510" t="str">
        <f>IF(AND(CF99="",CG99=""),"",IFERROR(MATCH("*"&amp;CF99&amp;"*",Paramètres!$A$2,0)*INDEX(Paramètres!$B$2:$E$2,MATCH(#REF!,Paramètres!$B$1:$E$1,0))*$B100,IFERROR(VLOOKUP(CF99,_T1,2,0)*IF(VLOOKUP(CF99,_T1,3,0),$B100,1),IF(AND(CF99="23:59"*1,CG99="07:59"*1),"08:00"*$B100,IF(AND(CF99="20:00"*1,CG99="05:00"*1),"09:00"*$B100,IF(AND(CF99="21:00"*1,CG99="07:00"*1),"10:00"*$B100,IF(AND(CF99="21:00"*1,CG99="08:00"*1),"11:00"*$B100,IF((CG99*24)-(CF99*24)&gt;6,((((CG99*24)-(CF99*24))-0.25)/24),(CG99-CF99)))))))))</f>
        <v/>
      </c>
      <c r="CG100" s="511"/>
      <c r="CH100" s="510" t="str">
        <f>IF(AND(CH99="",CI99=""),"",IFERROR(MATCH("*"&amp;CH99&amp;"*",Paramètres!$A$2,0)*INDEX(Paramètres!$B$2:$E$2,MATCH(#REF!,Paramètres!$B$1:$E$1,0))*$B100,IFERROR(VLOOKUP(CH99,_T1,2,0)*IF(VLOOKUP(CH99,_T1,3,0),$B100,1),IF(AND(CH99="23:59"*1,CI99="07:59"*1),"08:00"*$B100,IF(AND(CH99="20:00"*1,CI99="05:00"*1),"09:00"*$B100,IF(AND(CH99="21:00"*1,CI99="07:00"*1),"10:00"*$B100,IF(AND(CH99="21:00"*1,CI99="08:00"*1),"11:00"*$B100,IF((CI99*24)-(CH99*24)&gt;6,((((CI99*24)-(CH99*24))-0.25)/24),(CI99-CH99)))))))))</f>
        <v/>
      </c>
      <c r="CI100" s="511"/>
      <c r="CJ100" s="510" t="str">
        <f>IF(AND(CJ99="",CK99=""),"",IFERROR(MATCH("*"&amp;CJ99&amp;"*",Paramètres!$A$2,0)*INDEX(Paramètres!$B$2:$E$2,MATCH(#REF!,Paramètres!$B$1:$E$1,0))*$B100,IFERROR(VLOOKUP(CJ99,_T1,2,0)*IF(VLOOKUP(CJ99,_T1,3,0),$B100,1),IF(AND(CJ99="23:59"*1,CK99="07:59"*1),"08:00"*$B100,IF(AND(CJ99="20:00"*1,CK99="05:00"*1),"09:00"*$B100,IF(AND(CJ99="21:00"*1,CK99="07:00"*1),"10:00"*$B100,IF(AND(CJ99="21:00"*1,CK99="08:00"*1),"11:00"*$B100,IF((CK99*24)-(CJ99*24)&gt;6,((((CK99*24)-(CJ99*24))-0.25)/24),(CK99-CJ99)))))))))</f>
        <v/>
      </c>
      <c r="CK100" s="511"/>
      <c r="CL100" s="510" t="str">
        <f>IF(AND(CL99="",CM99=""),"",IFERROR(MATCH("*"&amp;CL99&amp;"*",Paramètres!$A$2,0)*INDEX(Paramètres!$B$2:$E$2,MATCH(#REF!,Paramètres!$B$1:$E$1,0))*$B100,IFERROR(VLOOKUP(CL99,_T1,2,0)*IF(VLOOKUP(CL99,_T1,3,0),$B100,1),IF(AND(CL99="23:59"*1,CM99="07:59"*1),"08:00"*$B100,IF(AND(CL99="20:00"*1,CM99="05:00"*1),"09:00"*$B100,IF(AND(CL99="21:00"*1,CM99="07:00"*1),"10:00"*$B100,IF(AND(CL99="21:00"*1,CM99="08:00"*1),"11:00"*$B100,IF((CM99*24)-(CL99*24)&gt;6,((((CM99*24)-(CL99*24))-0.25)/24),(CM99-CL99)))))))))</f>
        <v/>
      </c>
      <c r="CM100" s="511"/>
      <c r="CN100" s="440"/>
      <c r="CO100" s="432">
        <f>SUM(Q99,AF100,AU100,BY100,CN100,BJ100)</f>
        <v>0</v>
      </c>
      <c r="CP100" s="433"/>
      <c r="CQ100" s="156"/>
      <c r="CR100" s="454"/>
      <c r="CS100"/>
      <c r="CT100"/>
    </row>
    <row r="101" spans="1:99" ht="40" customHeight="1" thickBot="1">
      <c r="A101" s="278"/>
      <c r="B101" s="302"/>
      <c r="C101" s="182"/>
      <c r="D101" s="182"/>
      <c r="E101" s="182"/>
      <c r="F101" s="182"/>
      <c r="G101" s="182"/>
      <c r="H101" s="182"/>
      <c r="I101" s="182"/>
      <c r="J101" s="182"/>
      <c r="K101" s="182"/>
      <c r="L101" s="182"/>
      <c r="M101" s="182"/>
      <c r="N101" s="182"/>
      <c r="O101" s="182"/>
      <c r="P101" s="182"/>
      <c r="Q101" s="255"/>
      <c r="R101" s="182"/>
      <c r="S101" s="182"/>
      <c r="T101" s="182"/>
      <c r="U101" s="182"/>
      <c r="V101" s="182"/>
      <c r="W101" s="182"/>
      <c r="X101" s="182"/>
      <c r="Y101" s="182"/>
      <c r="Z101" s="182"/>
      <c r="AA101" s="182"/>
      <c r="AB101" s="182"/>
      <c r="AC101" s="182"/>
      <c r="AD101" s="182"/>
      <c r="AE101" s="182"/>
      <c r="AF101" s="255"/>
      <c r="AG101" s="182"/>
      <c r="AH101" s="182"/>
      <c r="AI101" s="182"/>
      <c r="AJ101" s="182"/>
      <c r="AK101" s="182"/>
      <c r="AL101" s="182"/>
      <c r="AM101" s="182"/>
      <c r="AN101" s="182"/>
      <c r="AO101" s="182"/>
      <c r="AP101" s="182"/>
      <c r="AQ101" s="182"/>
      <c r="AR101" s="182"/>
      <c r="AS101" s="182"/>
      <c r="AT101" s="182"/>
      <c r="AU101" s="255"/>
      <c r="AV101" s="182"/>
      <c r="AW101" s="182"/>
      <c r="AX101" s="182"/>
      <c r="AY101" s="182"/>
      <c r="AZ101" s="182"/>
      <c r="BA101" s="182"/>
      <c r="BB101" s="182"/>
      <c r="BC101" s="182"/>
      <c r="BD101" s="182"/>
      <c r="BE101" s="182"/>
      <c r="BF101" s="182"/>
      <c r="BG101" s="182"/>
      <c r="BH101" s="182"/>
      <c r="BI101" s="182"/>
      <c r="BJ101" s="260"/>
      <c r="BK101" s="182"/>
      <c r="BL101" s="182"/>
      <c r="BM101" s="182"/>
      <c r="BN101" s="182"/>
      <c r="BO101" s="182"/>
      <c r="BP101" s="182"/>
      <c r="BQ101" s="182"/>
      <c r="BR101" s="182"/>
      <c r="BS101" s="182"/>
      <c r="BT101" s="182"/>
      <c r="BU101" s="182"/>
      <c r="BV101" s="182"/>
      <c r="BW101" s="182"/>
      <c r="BX101" s="182"/>
      <c r="BY101" s="260"/>
      <c r="BZ101" s="182"/>
      <c r="CA101" s="182"/>
      <c r="CB101" s="182"/>
      <c r="CC101" s="182"/>
      <c r="CD101" s="182"/>
      <c r="CE101" s="182"/>
      <c r="CF101" s="182"/>
      <c r="CG101" s="182"/>
      <c r="CH101" s="182"/>
      <c r="CI101" s="182"/>
      <c r="CJ101" s="182"/>
      <c r="CK101" s="182"/>
      <c r="CL101" s="182"/>
      <c r="CM101" s="182"/>
      <c r="CN101" s="260"/>
      <c r="CO101" s="183"/>
      <c r="CP101" s="184"/>
      <c r="CQ101" s="158"/>
      <c r="CR101" s="168"/>
      <c r="CS101"/>
      <c r="CT101"/>
    </row>
    <row r="102" spans="1:99" s="285" customFormat="1" ht="30" customHeight="1">
      <c r="A102" s="319"/>
      <c r="B102" s="303"/>
      <c r="C102" s="282"/>
      <c r="D102" s="283"/>
      <c r="E102" s="337"/>
      <c r="F102" s="338"/>
      <c r="G102" s="282"/>
      <c r="H102" s="283"/>
      <c r="I102" s="337"/>
      <c r="J102" s="338"/>
      <c r="K102" s="282"/>
      <c r="L102" s="283"/>
      <c r="M102" s="343"/>
      <c r="N102" s="344"/>
      <c r="O102" s="343"/>
      <c r="P102" s="345"/>
      <c r="Q102" s="443">
        <f>SUM(C103:P103)</f>
        <v>0</v>
      </c>
      <c r="R102" s="282"/>
      <c r="S102" s="283"/>
      <c r="T102" s="337"/>
      <c r="U102" s="338"/>
      <c r="V102" s="282"/>
      <c r="W102" s="283"/>
      <c r="X102" s="337"/>
      <c r="Y102" s="338"/>
      <c r="Z102" s="282"/>
      <c r="AA102" s="283"/>
      <c r="AB102" s="343"/>
      <c r="AC102" s="344"/>
      <c r="AD102" s="343"/>
      <c r="AE102" s="345"/>
      <c r="AF102" s="443">
        <f>SUM(R103:AE103)</f>
        <v>0</v>
      </c>
      <c r="AG102" s="282"/>
      <c r="AH102" s="283"/>
      <c r="AI102" s="337"/>
      <c r="AJ102" s="338"/>
      <c r="AK102" s="282"/>
      <c r="AL102" s="283"/>
      <c r="AM102" s="337"/>
      <c r="AN102" s="338"/>
      <c r="AO102" s="282"/>
      <c r="AP102" s="283"/>
      <c r="AQ102" s="343"/>
      <c r="AR102" s="344"/>
      <c r="AS102" s="343"/>
      <c r="AT102" s="345"/>
      <c r="AU102" s="443">
        <f>SUM(AG103:AT103)</f>
        <v>0</v>
      </c>
      <c r="AV102" s="282"/>
      <c r="AW102" s="283"/>
      <c r="AX102" s="337"/>
      <c r="AY102" s="338"/>
      <c r="AZ102" s="282"/>
      <c r="BA102" s="283"/>
      <c r="BB102" s="337"/>
      <c r="BC102" s="338"/>
      <c r="BD102" s="282"/>
      <c r="BE102" s="283"/>
      <c r="BF102" s="343"/>
      <c r="BG102" s="344"/>
      <c r="BH102" s="343"/>
      <c r="BI102" s="345"/>
      <c r="BJ102" s="438">
        <v>0</v>
      </c>
      <c r="BK102" s="282"/>
      <c r="BL102" s="283"/>
      <c r="BM102" s="337"/>
      <c r="BN102" s="338"/>
      <c r="BO102" s="282"/>
      <c r="BP102" s="283"/>
      <c r="BQ102" s="337"/>
      <c r="BR102" s="338"/>
      <c r="BS102" s="282"/>
      <c r="BT102" s="283"/>
      <c r="BU102" s="343"/>
      <c r="BV102" s="344"/>
      <c r="BW102" s="343"/>
      <c r="BX102" s="345"/>
      <c r="BY102" s="438">
        <v>0</v>
      </c>
      <c r="BZ102" s="282"/>
      <c r="CA102" s="283"/>
      <c r="CB102" s="337"/>
      <c r="CC102" s="338"/>
      <c r="CD102" s="282"/>
      <c r="CE102" s="283"/>
      <c r="CF102" s="337"/>
      <c r="CG102" s="338"/>
      <c r="CH102" s="282"/>
      <c r="CI102" s="283"/>
      <c r="CJ102" s="343"/>
      <c r="CK102" s="344"/>
      <c r="CL102" s="343"/>
      <c r="CM102" s="345"/>
      <c r="CN102" s="438">
        <v>0</v>
      </c>
      <c r="CO102" s="513"/>
      <c r="CP102" s="514"/>
      <c r="CQ102" s="284"/>
      <c r="CR102" s="453">
        <f>$CO$2-CO103</f>
        <v>6.9666666666666659</v>
      </c>
    </row>
    <row r="103" spans="1:99" ht="20" customHeight="1">
      <c r="A103" s="242"/>
      <c r="B103" s="298"/>
      <c r="C103" s="510" t="str">
        <f>IF(AND(C102="",D102=""),"",IFERROR(MATCH("*"&amp;C102&amp;"*",Paramètres!$A$2,0)*INDEX(Paramètres!$B$2:$E$2,MATCH(#REF!,Paramètres!$B$1:$E$1,0))*$B103,IFERROR(VLOOKUP(C102,_T1,2,0)*IF(VLOOKUP(C102,_T1,3,0),$B103,1),IF(AND(C102="23:59"*1,D102="07:59"*1),"08:00"*$B103,IF(AND(C102="20:00"*1,D102="05:00"*1),"09:00"*$B103,IF(AND(C102="21:00"*1,D102="07:00"*1),"10:00"*$B103,IF(AND(C102="21:00"*1,D102="08:00"*1),"11:00"*$B103,IF((D102*24)-(C102*24)&gt;6,((((D102*24)-(C102*24))-0.25)/24),(D102-C102)))))))))</f>
        <v/>
      </c>
      <c r="D103" s="511"/>
      <c r="E103" s="510" t="str">
        <f>IF(AND(E102="",F102=""),"",IFERROR(MATCH("*"&amp;E102&amp;"*",Paramètres!$A$2,0)*INDEX(Paramètres!$B$2:$E$2,MATCH(#REF!,Paramètres!$B$1:$E$1,0))*$B103,IFERROR(VLOOKUP(E102,_T1,2,0)*IF(VLOOKUP(E102,_T1,3,0),$B103,1),IF(AND(E102="23:59"*1,F102="07:59"*1),"08:00"*$B103,IF(AND(E102="20:00"*1,F102="05:00"*1),"09:00"*$B103,IF(AND(E102="21:00"*1,F102="07:00"*1),"10:00"*$B103,IF(AND(E102="21:00"*1,F102="08:00"*1),"11:00"*$B103,IF((F102*24)-(E102*24)&gt;6,((((F102*24)-(E102*24))-0.25)/24),(F102-E102)))))))))</f>
        <v/>
      </c>
      <c r="F103" s="511"/>
      <c r="G103" s="510" t="str">
        <f>IF(AND(G102="",H102=""),"",IFERROR(MATCH("*"&amp;G102&amp;"*",Paramètres!$A$2,0)*INDEX(Paramètres!$B$2:$E$2,MATCH(#REF!,Paramètres!$B$1:$E$1,0))*$B103,IFERROR(VLOOKUP(G102,_T1,2,0)*IF(VLOOKUP(G102,_T1,3,0),$B103,1),IF(AND(G102="23:59"*1,H102="07:59"*1),"08:00"*$B103,IF(AND(G102="20:00"*1,H102="05:00"*1),"09:00"*$B103,IF(AND(G102="21:00"*1,H102="07:00"*1),"10:00"*$B103,IF(AND(G102="21:00"*1,H102="08:00"*1),"11:00"*$B103,IF((H102*24)-(G102*24)&gt;6,((((H102*24)-(G102*24))-0.25)/24),(H102-G102)))))))))</f>
        <v/>
      </c>
      <c r="H103" s="511"/>
      <c r="I103" s="510" t="str">
        <f>IF(AND(I102="",J102=""),"",IFERROR(MATCH("*"&amp;I102&amp;"*",Paramètres!$A$2,0)*INDEX(Paramètres!$B$2:$E$2,MATCH(#REF!,Paramètres!$B$1:$E$1,0))*$B103,IFERROR(VLOOKUP(I102,_T1,2,0)*IF(VLOOKUP(I102,_T1,3,0),$B103,1),IF(AND(I102="23:59"*1,J102="07:59"*1),"08:00"*$B103,IF(AND(I102="20:00"*1,J102="05:00"*1),"09:00"*$B103,IF(AND(I102="21:00"*1,J102="07:00"*1),"10:00"*$B103,IF(AND(I102="21:00"*1,J102="08:00"*1),"11:00"*$B103,IF((J102*24)-(I102*24)&gt;6,((((J102*24)-(I102*24))-0.25)/24),(J102-I102)))))))))</f>
        <v/>
      </c>
      <c r="J103" s="511"/>
      <c r="K103" s="510" t="str">
        <f>IF(AND(K102="",L102=""),"",IFERROR(MATCH("*"&amp;K102&amp;"*",Paramètres!$A$2,0)*INDEX(Paramètres!$B$2:$E$2,MATCH(#REF!,Paramètres!$B$1:$E$1,0))*$B103,IFERROR(VLOOKUP(K102,_T1,2,0)*IF(VLOOKUP(K102,_T1,3,0),$B103,1),IF(AND(K102="23:59"*1,L102="07:59"*1),"08:00"*$B103,IF(AND(K102="20:00"*1,L102="05:00"*1),"09:00"*$B103,IF(AND(K102="21:00"*1,L102="07:00"*1),"10:00"*$B103,IF(AND(K102="21:00"*1,L102="08:00"*1),"11:00"*$B103,IF((L102*24)-(K102*24)&gt;6,((((L102*24)-(K102*24))-0.25)/24),(L102-K102)))))))))</f>
        <v/>
      </c>
      <c r="L103" s="511"/>
      <c r="M103" s="510" t="str">
        <f>IF(AND(M102="",N102=""),"",IFERROR(MATCH("*"&amp;M102&amp;"*",Paramètres!$A$2,0)*INDEX(Paramètres!$B$2:$E$2,MATCH(#REF!,Paramètres!$B$1:$E$1,0))*$B103,IFERROR(VLOOKUP(M102,_T1,2,0)*IF(VLOOKUP(M102,_T1,3,0),$B103,1),IF(AND(M102="23:59"*1,N102="07:59"*1),"08:00"*$B103,IF(AND(M102="20:00"*1,N102="05:00"*1),"09:00"*$B103,IF(AND(M102="21:00"*1,N102="07:00"*1),"10:00"*$B103,IF(AND(M102="21:00"*1,N102="08:00"*1),"11:00"*$B103,IF((N102*24)-(M102*24)&gt;6,((((N102*24)-(M102*24))-0.25)/24),(N102-M102)))))))))</f>
        <v/>
      </c>
      <c r="N103" s="511"/>
      <c r="O103" s="510" t="str">
        <f>IF(AND(O102="",P102=""),"",IFERROR(MATCH("*"&amp;O102&amp;"*",Paramètres!$A$2,0)*INDEX(Paramètres!$B$2:$E$2,MATCH(#REF!,Paramètres!$B$1:$E$1,0))*$B103,IFERROR(VLOOKUP(O102,_T1,2,0)*IF(VLOOKUP(O102,_T1,3,0),$B103,1),IF(AND(O102="23:59"*1,P102="07:59"*1),"08:00"*$B103,IF(AND(O102="20:00"*1,P102="05:00"*1),"09:00"*$B103,IF(AND(O102="21:00"*1,P102="07:00"*1),"10:00"*$B103,IF(AND(O102="21:00"*1,P102="08:00"*1),"11:00"*$B103,IF((P102*24)-(O102*24)&gt;6,((((P102*24)-(O102*24))-0.25)/24),(P102-O102)))))))))</f>
        <v/>
      </c>
      <c r="P103" s="511"/>
      <c r="Q103" s="444"/>
      <c r="R103" s="510" t="str">
        <f>IF(AND(R102="",S102=""),"",IFERROR(MATCH("*"&amp;R102&amp;"*",Paramètres!$A$2,0)*INDEX(Paramètres!$B$2:$E$2,MATCH(#REF!,Paramètres!$B$1:$E$1,0))*$B103,IFERROR(VLOOKUP(R102,_T1,2,0)*IF(VLOOKUP(R102,_T1,3,0),$B103,1),IF(AND(R102="23:59"*1,S102="07:59"*1),"08:00"*$B103,IF(AND(R102="20:00"*1,S102="05:00"*1),"09:00"*$B103,IF(AND(R102="21:00"*1,S102="07:00"*1),"10:00"*$B103,IF(AND(R102="21:00"*1,S102="08:00"*1),"11:00"*$B103,IF((S102*24)-(R102*24)&gt;6,((((S102*24)-(R102*24))-0.25)/24),(S102-R102)))))))))</f>
        <v/>
      </c>
      <c r="S103" s="511"/>
      <c r="T103" s="510" t="str">
        <f>IF(AND(T102="",U102=""),"",IFERROR(MATCH("*"&amp;T102&amp;"*",Paramètres!$A$2,0)*INDEX(Paramètres!$B$2:$E$2,MATCH(#REF!,Paramètres!$B$1:$E$1,0))*$B103,IFERROR(VLOOKUP(T102,_T1,2,0)*IF(VLOOKUP(T102,_T1,3,0),$B103,1),IF(AND(T102="23:59"*1,U102="07:59"*1),"08:00"*$B103,IF(AND(T102="20:00"*1,U102="05:00"*1),"09:00"*$B103,IF(AND(T102="21:00"*1,U102="07:00"*1),"10:00"*$B103,IF(AND(T102="21:00"*1,U102="08:00"*1),"11:00"*$B103,IF((U102*24)-(T102*24)&gt;6,((((U102*24)-(T102*24))-0.25)/24),(U102-T102)))))))))</f>
        <v/>
      </c>
      <c r="U103" s="511"/>
      <c r="V103" s="510" t="str">
        <f>IF(AND(V102="",W102=""),"",IFERROR(MATCH("*"&amp;V102&amp;"*",Paramètres!$A$2,0)*INDEX(Paramètres!$B$2:$E$2,MATCH(#REF!,Paramètres!$B$1:$E$1,0))*$B103,IFERROR(VLOOKUP(V102,_T1,2,0)*IF(VLOOKUP(V102,_T1,3,0),$B103,1),IF(AND(V102="23:59"*1,W102="07:59"*1),"08:00"*$B103,IF(AND(V102="20:00"*1,W102="05:00"*1),"09:00"*$B103,IF(AND(V102="21:00"*1,W102="07:00"*1),"10:00"*$B103,IF(AND(V102="21:00"*1,W102="08:00"*1),"11:00"*$B103,IF((W102*24)-(V102*24)&gt;6,((((W102*24)-(V102*24))-0.25)/24),(W102-V102)))))))))</f>
        <v/>
      </c>
      <c r="W103" s="511"/>
      <c r="X103" s="510" t="str">
        <f>IF(AND(X102="",Y102=""),"",IFERROR(MATCH("*"&amp;X102&amp;"*",Paramètres!$A$2,0)*INDEX(Paramètres!$B$2:$E$2,MATCH(#REF!,Paramètres!$B$1:$E$1,0))*$B103,IFERROR(VLOOKUP(X102,_T1,2,0)*IF(VLOOKUP(X102,_T1,3,0),$B103,1),IF(AND(X102="23:59"*1,Y102="07:59"*1),"08:00"*$B103,IF(AND(X102="20:00"*1,Y102="05:00"*1),"09:00"*$B103,IF(AND(X102="21:00"*1,Y102="07:00"*1),"10:00"*$B103,IF(AND(X102="21:00"*1,Y102="08:00"*1),"11:00"*$B103,IF((Y102*24)-(X102*24)&gt;6,((((Y102*24)-(X102*24))-0.25)/24),(Y102-X102)))))))))</f>
        <v/>
      </c>
      <c r="Y103" s="511"/>
      <c r="Z103" s="510" t="str">
        <f>IF(AND(Z102="",AA102=""),"",IFERROR(MATCH("*"&amp;Z102&amp;"*",Paramètres!$A$2,0)*INDEX(Paramètres!$B$2:$E$2,MATCH(#REF!,Paramètres!$B$1:$E$1,0))*$B103,IFERROR(VLOOKUP(Z102,_T1,2,0)*IF(VLOOKUP(Z102,_T1,3,0),$B103,1),IF(AND(Z102="23:59"*1,AA102="07:59"*1),"08:00"*$B103,IF(AND(Z102="20:00"*1,AA102="05:00"*1),"09:00"*$B103,IF(AND(Z102="21:00"*1,AA102="07:00"*1),"10:00"*$B103,IF(AND(Z102="21:00"*1,AA102="08:00"*1),"11:00"*$B103,IF((AA102*24)-(Z102*24)&gt;6,((((AA102*24)-(Z102*24))-0.25)/24),(AA102-Z102)))))))))</f>
        <v/>
      </c>
      <c r="AA103" s="511"/>
      <c r="AB103" s="510" t="str">
        <f>IF(AND(AB102="",AC102=""),"",IFERROR(MATCH("*"&amp;AB102&amp;"*",Paramètres!$A$2,0)*INDEX(Paramètres!$B$2:$E$2,MATCH(#REF!,Paramètres!$B$1:$E$1,0))*$B103,IFERROR(VLOOKUP(AB102,_T1,2,0)*IF(VLOOKUP(AB102,_T1,3,0),$B103,1),IF(AND(AB102="23:59"*1,AC102="07:59"*1),"08:00"*$B103,IF(AND(AB102="20:00"*1,AC102="05:00"*1),"09:00"*$B103,IF(AND(AB102="21:00"*1,AC102="07:00"*1),"10:00"*$B103,IF(AND(AB102="21:00"*1,AC102="08:00"*1),"11:00"*$B103,IF((AC102*24)-(AB102*24)&gt;6,((((AC102*24)-(AB102*24))-0.25)/24),(AC102-AB102)))))))))</f>
        <v/>
      </c>
      <c r="AC103" s="511"/>
      <c r="AD103" s="510" t="str">
        <f>IF(AND(AD102="",AE102=""),"",IFERROR(MATCH("*"&amp;AD102&amp;"*",Paramètres!$A$2,0)*INDEX(Paramètres!$B$2:$E$2,MATCH(#REF!,Paramètres!$B$1:$E$1,0))*$B103,IFERROR(VLOOKUP(AD102,_T1,2,0)*IF(VLOOKUP(AD102,_T1,3,0),$B103,1),IF(AND(AD102="23:59"*1,AE102="07:59"*1),"08:00"*$B103,IF(AND(AD102="20:00"*1,AE102="05:00"*1),"09:00"*$B103,IF(AND(AD102="21:00"*1,AE102="07:00"*1),"10:00"*$B103,IF(AND(AD102="21:00"*1,AE102="08:00"*1),"11:00"*$B103,IF((AE102*24)-(AD102*24)&gt;6,((((AE102*24)-(AD102*24))-0.25)/24),(AE102-AD102)))))))))</f>
        <v/>
      </c>
      <c r="AE103" s="511"/>
      <c r="AF103" s="444"/>
      <c r="AG103" s="510" t="str">
        <f>IF(AND(AG102="",AH102=""),"",IFERROR(MATCH("*"&amp;AG102&amp;"*",Paramètres!$A$2,0)*INDEX(Paramètres!$B$2:$E$2,MATCH(#REF!,Paramètres!$B$1:$E$1,0))*$B103,IFERROR(VLOOKUP(AG102,_T1,2,0)*IF(VLOOKUP(AG102,_T1,3,0),$B103,1),IF(AND(AG102="23:59"*1,AH102="07:59"*1),"08:00"*$B103,IF(AND(AG102="20:00"*1,AH102="05:00"*1),"09:00"*$B103,IF(AND(AG102="21:00"*1,AH102="07:00"*1),"10:00"*$B103,IF(AND(AG102="21:00"*1,AH102="08:00"*1),"11:00"*$B103,IF((AH102*24)-(AG102*24)&gt;6,((((AH102*24)-(AG102*24))-0.25)/24),(AH102-AG102)))))))))</f>
        <v/>
      </c>
      <c r="AH103" s="511"/>
      <c r="AI103" s="510" t="str">
        <f>IF(AND(AI102="",AJ102=""),"",IFERROR(MATCH("*"&amp;AI102&amp;"*",Paramètres!$A$2,0)*INDEX(Paramètres!$B$2:$E$2,MATCH(#REF!,Paramètres!$B$1:$E$1,0))*$B103,IFERROR(VLOOKUP(AI102,_T1,2,0)*IF(VLOOKUP(AI102,_T1,3,0),$B103,1),IF(AND(AI102="23:59"*1,AJ102="07:59"*1),"08:00"*$B103,IF(AND(AI102="20:00"*1,AJ102="05:00"*1),"09:00"*$B103,IF(AND(AI102="21:00"*1,AJ102="07:00"*1),"10:00"*$B103,IF(AND(AI102="21:00"*1,AJ102="08:00"*1),"11:00"*$B103,IF((AJ102*24)-(AI102*24)&gt;6,((((AJ102*24)-(AI102*24))-0.25)/24),(AJ102-AI102)))))))))</f>
        <v/>
      </c>
      <c r="AJ103" s="511"/>
      <c r="AK103" s="510" t="str">
        <f>IF(AND(AK102="",AL102=""),"",IFERROR(MATCH("*"&amp;AK102&amp;"*",Paramètres!$A$2,0)*INDEX(Paramètres!$B$2:$E$2,MATCH(#REF!,Paramètres!$B$1:$E$1,0))*$B103,IFERROR(VLOOKUP(AK102,_T1,2,0)*IF(VLOOKUP(AK102,_T1,3,0),$B103,1),IF(AND(AK102="23:59"*1,AL102="07:59"*1),"08:00"*$B103,IF(AND(AK102="20:00"*1,AL102="05:00"*1),"09:00"*$B103,IF(AND(AK102="21:00"*1,AL102="07:00"*1),"10:00"*$B103,IF(AND(AK102="21:00"*1,AL102="08:00"*1),"11:00"*$B103,IF((AL102*24)-(AK102*24)&gt;6,((((AL102*24)-(AK102*24))-0.25)/24),(AL102-AK102)))))))))</f>
        <v/>
      </c>
      <c r="AL103" s="511"/>
      <c r="AM103" s="510" t="str">
        <f>IF(AND(AM102="",AN102=""),"",IFERROR(MATCH("*"&amp;AM102&amp;"*",Paramètres!$A$2,0)*INDEX(Paramètres!$B$2:$E$2,MATCH(#REF!,Paramètres!$B$1:$E$1,0))*$B103,IFERROR(VLOOKUP(AM102,_T1,2,0)*IF(VLOOKUP(AM102,_T1,3,0),$B103,1),IF(AND(AM102="23:59"*1,AN102="07:59"*1),"08:00"*$B103,IF(AND(AM102="20:00"*1,AN102="05:00"*1),"09:00"*$B103,IF(AND(AM102="21:00"*1,AN102="07:00"*1),"10:00"*$B103,IF(AND(AM102="21:00"*1,AN102="08:00"*1),"11:00"*$B103,IF((AN102*24)-(AM102*24)&gt;6,((((AN102*24)-(AM102*24))-0.25)/24),(AN102-AM102)))))))))</f>
        <v/>
      </c>
      <c r="AN103" s="511"/>
      <c r="AO103" s="510" t="str">
        <f>IF(AND(AO102="",AP102=""),"",IFERROR(MATCH("*"&amp;AO102&amp;"*",Paramètres!$A$2,0)*INDEX(Paramètres!$B$2:$E$2,MATCH(#REF!,Paramètres!$B$1:$E$1,0))*$B103,IFERROR(VLOOKUP(AO102,_T1,2,0)*IF(VLOOKUP(AO102,_T1,3,0),$B103,1),IF(AND(AO102="23:59"*1,AP102="07:59"*1),"08:00"*$B103,IF(AND(AO102="20:00"*1,AP102="05:00"*1),"09:00"*$B103,IF(AND(AO102="21:00"*1,AP102="07:00"*1),"10:00"*$B103,IF(AND(AO102="21:00"*1,AP102="08:00"*1),"11:00"*$B103,IF((AP102*24)-(AO102*24)&gt;6,((((AP102*24)-(AO102*24))-0.25)/24),(AP102-AO102)))))))))</f>
        <v/>
      </c>
      <c r="AP103" s="511"/>
      <c r="AQ103" s="510" t="str">
        <f>IF(AND(AQ102="",AR102=""),"",IFERROR(MATCH("*"&amp;AQ102&amp;"*",Paramètres!$A$2,0)*INDEX(Paramètres!$B$2:$E$2,MATCH(#REF!,Paramètres!$B$1:$E$1,0))*$B103,IFERROR(VLOOKUP(AQ102,_T1,2,0)*IF(VLOOKUP(AQ102,_T1,3,0),$B103,1),IF(AND(AQ102="23:59"*1,AR102="07:59"*1),"08:00"*$B103,IF(AND(AQ102="20:00"*1,AR102="05:00"*1),"09:00"*$B103,IF(AND(AQ102="21:00"*1,AR102="07:00"*1),"10:00"*$B103,IF(AND(AQ102="21:00"*1,AR102="08:00"*1),"11:00"*$B103,IF((AR102*24)-(AQ102*24)&gt;6,((((AR102*24)-(AQ102*24))-0.25)/24),(AR102-AQ102)))))))))</f>
        <v/>
      </c>
      <c r="AR103" s="511"/>
      <c r="AS103" s="510" t="str">
        <f>IF(AND(AS102="",AT102=""),"",IFERROR(MATCH("*"&amp;AS102&amp;"*",Paramètres!$A$2,0)*INDEX(Paramètres!$B$2:$E$2,MATCH(#REF!,Paramètres!$B$1:$E$1,0))*$B103,IFERROR(VLOOKUP(AS102,_T1,2,0)*IF(VLOOKUP(AS102,_T1,3,0),$B103,1),IF(AND(AS102="23:59"*1,AT102="07:59"*1),"08:00"*$B103,IF(AND(AS102="20:00"*1,AT102="05:00"*1),"09:00"*$B103,IF(AND(AS102="21:00"*1,AT102="07:00"*1),"10:00"*$B103,IF(AND(AS102="21:00"*1,AT102="08:00"*1),"11:00"*$B103,IF((AT102*24)-(AS102*24)&gt;6,((((AT102*24)-(AS102*24))-0.25)/24),(AT102-AS102)))))))))</f>
        <v/>
      </c>
      <c r="AT103" s="511"/>
      <c r="AU103" s="444"/>
      <c r="AV103" s="510" t="str">
        <f>IF(AND(AV102="",AW102=""),"",IFERROR(MATCH("*"&amp;AV102&amp;"*",Paramètres!$A$2,0)*INDEX(Paramètres!$B$2:$E$2,MATCH(#REF!,Paramètres!$B$1:$E$1,0))*$B103,IFERROR(VLOOKUP(AV102,_T1,2,0)*IF(VLOOKUP(AV102,_T1,3,0),$B103,1),IF(AND(AV102="23:59"*1,AW102="07:59"*1),"08:00"*$B103,IF(AND(AV102="20:00"*1,AW102="05:00"*1),"09:00"*$B103,IF(AND(AV102="21:00"*1,AW102="07:00"*1),"10:00"*$B103,IF(AND(AV102="21:00"*1,AW102="08:00"*1),"11:00"*$B103,IF((AW102*24)-(AV102*24)&gt;6,((((AW102*24)-(AV102*24))-0.25)/24),(AW102-AV102)))))))))</f>
        <v/>
      </c>
      <c r="AW103" s="511"/>
      <c r="AX103" s="510" t="str">
        <f>IF(AND(AX102="",AY102=""),"",IFERROR(MATCH("*"&amp;AX102&amp;"*",Paramètres!$A$2,0)*INDEX(Paramètres!$B$2:$E$2,MATCH(#REF!,Paramètres!$B$1:$E$1,0))*$B103,IFERROR(VLOOKUP(AX102,_T1,2,0)*IF(VLOOKUP(AX102,_T1,3,0),$B103,1),IF(AND(AX102="23:59"*1,AY102="07:59"*1),"08:00"*$B103,IF(AND(AX102="20:00"*1,AY102="05:00"*1),"09:00"*$B103,IF(AND(AX102="21:00"*1,AY102="07:00"*1),"10:00"*$B103,IF(AND(AX102="21:00"*1,AY102="08:00"*1),"11:00"*$B103,IF((AY102*24)-(AX102*24)&gt;6,((((AY102*24)-(AX102*24))-0.25)/24),(AY102-AX102)))))))))</f>
        <v/>
      </c>
      <c r="AY103" s="511"/>
      <c r="AZ103" s="510" t="str">
        <f>IF(AND(AZ102="",BA102=""),"",IFERROR(MATCH("*"&amp;AZ102&amp;"*",Paramètres!$A$2,0)*INDEX(Paramètres!$B$2:$E$2,MATCH(#REF!,Paramètres!$B$1:$E$1,0))*$B103,IFERROR(VLOOKUP(AZ102,_T1,2,0)*IF(VLOOKUP(AZ102,_T1,3,0),$B103,1),IF(AND(AZ102="23:59"*1,BA102="07:59"*1),"08:00"*$B103,IF(AND(AZ102="20:00"*1,BA102="05:00"*1),"09:00"*$B103,IF(AND(AZ102="21:00"*1,BA102="07:00"*1),"10:00"*$B103,IF(AND(AZ102="21:00"*1,BA102="08:00"*1),"11:00"*$B103,IF((BA102*24)-(AZ102*24)&gt;6,((((BA102*24)-(AZ102*24))-0.25)/24),(BA102-AZ102)))))))))</f>
        <v/>
      </c>
      <c r="BA103" s="511"/>
      <c r="BB103" s="510" t="str">
        <f>IF(AND(BB102="",BC102=""),"",IFERROR(MATCH("*"&amp;BB102&amp;"*",Paramètres!$A$2,0)*INDEX(Paramètres!$B$2:$E$2,MATCH(#REF!,Paramètres!$B$1:$E$1,0))*$B103,IFERROR(VLOOKUP(BB102,_T1,2,0)*IF(VLOOKUP(BB102,_T1,3,0),$B103,1),IF(AND(BB102="23:59"*1,BC102="07:59"*1),"08:00"*$B103,IF(AND(BB102="20:00"*1,BC102="05:00"*1),"09:00"*$B103,IF(AND(BB102="21:00"*1,BC102="07:00"*1),"10:00"*$B103,IF(AND(BB102="21:00"*1,BC102="08:00"*1),"11:00"*$B103,IF((BC102*24)-(BB102*24)&gt;6,((((BC102*24)-(BB102*24))-0.25)/24),(BC102-BB102)))))))))</f>
        <v/>
      </c>
      <c r="BC103" s="511"/>
      <c r="BD103" s="510" t="str">
        <f>IF(AND(BD102="",BE102=""),"",IFERROR(MATCH("*"&amp;BD102&amp;"*",Paramètres!$A$2,0)*INDEX(Paramètres!$B$2:$E$2,MATCH(#REF!,Paramètres!$B$1:$E$1,0))*$B103,IFERROR(VLOOKUP(BD102,_T1,2,0)*IF(VLOOKUP(BD102,_T1,3,0),$B103,1),IF(AND(BD102="23:59"*1,BE102="07:59"*1),"08:00"*$B103,IF(AND(BD102="20:00"*1,BE102="05:00"*1),"09:00"*$B103,IF(AND(BD102="21:00"*1,BE102="07:00"*1),"10:00"*$B103,IF(AND(BD102="21:00"*1,BE102="08:00"*1),"11:00"*$B103,IF((BE102*24)-(BD102*24)&gt;6,((((BE102*24)-(BD102*24))-0.25)/24),(BE102-BD102)))))))))</f>
        <v/>
      </c>
      <c r="BE103" s="511"/>
      <c r="BF103" s="510" t="str">
        <f>IF(AND(BF102="",BG102=""),"",IFERROR(MATCH("*"&amp;BF102&amp;"*",Paramètres!$A$2,0)*INDEX(Paramètres!$B$2:$E$2,MATCH(#REF!,Paramètres!$B$1:$E$1,0))*$B103,IFERROR(VLOOKUP(BF102,_T1,2,0)*IF(VLOOKUP(BF102,_T1,3,0),$B103,1),IF(AND(BF102="23:59"*1,BG102="07:59"*1),"08:00"*$B103,IF(AND(BF102="20:00"*1,BG102="05:00"*1),"09:00"*$B103,IF(AND(BF102="21:00"*1,BG102="07:00"*1),"10:00"*$B103,IF(AND(BF102="21:00"*1,BG102="08:00"*1),"11:00"*$B103,IF((BG102*24)-(BF102*24)&gt;6,((((BG102*24)-(BF102*24))-0.25)/24),(BG102-BF102)))))))))</f>
        <v/>
      </c>
      <c r="BG103" s="511"/>
      <c r="BH103" s="510" t="str">
        <f>IF(AND(BH102="",BI102=""),"",IFERROR(MATCH("*"&amp;BH102&amp;"*",Paramètres!$A$2,0)*INDEX(Paramètres!$B$2:$E$2,MATCH(#REF!,Paramètres!$B$1:$E$1,0))*$B103,IFERROR(VLOOKUP(BH102,_T1,2,0)*IF(VLOOKUP(BH102,_T1,3,0),$B103,1),IF(AND(BH102="23:59"*1,BI102="07:59"*1),"08:00"*$B103,IF(AND(BH102="20:00"*1,BI102="05:00"*1),"09:00"*$B103,IF(AND(BH102="21:00"*1,BI102="07:00"*1),"10:00"*$B103,IF(AND(BH102="21:00"*1,BI102="08:00"*1),"11:00"*$B103,IF((BI102*24)-(BH102*24)&gt;6,((((BI102*24)-(BH102*24))-0.25)/24),(BI102-BH102)))))))))</f>
        <v/>
      </c>
      <c r="BI103" s="511"/>
      <c r="BJ103" s="440"/>
      <c r="BK103" s="510" t="str">
        <f>IF(AND(BK102="",BL102=""),"",IFERROR(MATCH("*"&amp;BK102&amp;"*",Paramètres!$A$2,0)*INDEX(Paramètres!$B$2:$E$2,MATCH(#REF!,Paramètres!$B$1:$E$1,0))*$B103,IFERROR(VLOOKUP(BK102,_T1,2,0)*IF(VLOOKUP(BK102,_T1,3,0),$B103,1),IF(AND(BK102="23:59"*1,BL102="07:59"*1),"08:00"*$B103,IF(AND(BK102="20:00"*1,BL102="05:00"*1),"09:00"*$B103,IF(AND(BK102="21:00"*1,BL102="07:00"*1),"10:00"*$B103,IF(AND(BK102="21:00"*1,BL102="08:00"*1),"11:00"*$B103,IF((BL102*24)-(BK102*24)&gt;6,((((BL102*24)-(BK102*24))-0.25)/24),(BL102-BK102)))))))))</f>
        <v/>
      </c>
      <c r="BL103" s="511"/>
      <c r="BM103" s="510" t="str">
        <f>IF(AND(BM102="",BN102=""),"",IFERROR(MATCH("*"&amp;BM102&amp;"*",Paramètres!$A$2,0)*INDEX(Paramètres!$B$2:$E$2,MATCH(#REF!,Paramètres!$B$1:$E$1,0))*$B103,IFERROR(VLOOKUP(BM102,_T1,2,0)*IF(VLOOKUP(BM102,_T1,3,0),$B103,1),IF(AND(BM102="23:59"*1,BN102="07:59"*1),"08:00"*$B103,IF(AND(BM102="20:00"*1,BN102="05:00"*1),"09:00"*$B103,IF(AND(BM102="21:00"*1,BN102="07:00"*1),"10:00"*$B103,IF(AND(BM102="21:00"*1,BN102="08:00"*1),"11:00"*$B103,IF((BN102*24)-(BM102*24)&gt;6,((((BN102*24)-(BM102*24))-0.25)/24),(BN102-BM102)))))))))</f>
        <v/>
      </c>
      <c r="BN103" s="511"/>
      <c r="BO103" s="510" t="str">
        <f>IF(AND(BO102="",BP102=""),"",IFERROR(MATCH("*"&amp;BO102&amp;"*",Paramètres!$A$2,0)*INDEX(Paramètres!$B$2:$E$2,MATCH(#REF!,Paramètres!$B$1:$E$1,0))*$B103,IFERROR(VLOOKUP(BO102,_T1,2,0)*IF(VLOOKUP(BO102,_T1,3,0),$B103,1),IF(AND(BO102="23:59"*1,BP102="07:59"*1),"08:00"*$B103,IF(AND(BO102="20:00"*1,BP102="05:00"*1),"09:00"*$B103,IF(AND(BO102="21:00"*1,BP102="07:00"*1),"10:00"*$B103,IF(AND(BO102="21:00"*1,BP102="08:00"*1),"11:00"*$B103,IF((BP102*24)-(BO102*24)&gt;6,((((BP102*24)-(BO102*24))-0.25)/24),(BP102-BO102)))))))))</f>
        <v/>
      </c>
      <c r="BP103" s="511"/>
      <c r="BQ103" s="510" t="str">
        <f>IF(AND(BQ102="",BR102=""),"",IFERROR(MATCH("*"&amp;BQ102&amp;"*",Paramètres!$A$2,0)*INDEX(Paramètres!$B$2:$E$2,MATCH(#REF!,Paramètres!$B$1:$E$1,0))*$B103,IFERROR(VLOOKUP(BQ102,_T1,2,0)*IF(VLOOKUP(BQ102,_T1,3,0),$B103,1),IF(AND(BQ102="23:59"*1,BR102="07:59"*1),"08:00"*$B103,IF(AND(BQ102="20:00"*1,BR102="05:00"*1),"09:00"*$B103,IF(AND(BQ102="21:00"*1,BR102="07:00"*1),"10:00"*$B103,IF(AND(BQ102="21:00"*1,BR102="08:00"*1),"11:00"*$B103,IF((BR102*24)-(BQ102*24)&gt;6,((((BR102*24)-(BQ102*24))-0.25)/24),(BR102-BQ102)))))))))</f>
        <v/>
      </c>
      <c r="BR103" s="511"/>
      <c r="BS103" s="510" t="str">
        <f>IF(AND(BS102="",BT102=""),"",IFERROR(MATCH("*"&amp;BS102&amp;"*",Paramètres!$A$2,0)*INDEX(Paramètres!$B$2:$E$2,MATCH(#REF!,Paramètres!$B$1:$E$1,0))*$B103,IFERROR(VLOOKUP(BS102,_T1,2,0)*IF(VLOOKUP(BS102,_T1,3,0),$B103,1),IF(AND(BS102="23:59"*1,BT102="07:59"*1),"08:00"*$B103,IF(AND(BS102="20:00"*1,BT102="05:00"*1),"09:00"*$B103,IF(AND(BS102="21:00"*1,BT102="07:00"*1),"10:00"*$B103,IF(AND(BS102="21:00"*1,BT102="08:00"*1),"11:00"*$B103,IF((BT102*24)-(BS102*24)&gt;6,((((BT102*24)-(BS102*24))-0.25)/24),(BT102-BS102)))))))))</f>
        <v/>
      </c>
      <c r="BT103" s="511"/>
      <c r="BU103" s="510" t="str">
        <f>IF(AND(BU102="",BV102=""),"",IFERROR(MATCH("*"&amp;BU102&amp;"*",Paramètres!$A$2,0)*INDEX(Paramètres!$B$2:$E$2,MATCH(#REF!,Paramètres!$B$1:$E$1,0))*$B103,IFERROR(VLOOKUP(BU102,_T1,2,0)*IF(VLOOKUP(BU102,_T1,3,0),$B103,1),IF(AND(BU102="23:59"*1,BV102="07:59"*1),"08:00"*$B103,IF(AND(BU102="20:00"*1,BV102="05:00"*1),"09:00"*$B103,IF(AND(BU102="21:00"*1,BV102="07:00"*1),"10:00"*$B103,IF(AND(BU102="21:00"*1,BV102="08:00"*1),"11:00"*$B103,IF((BV102*24)-(BU102*24)&gt;6,((((BV102*24)-(BU102*24))-0.25)/24),(BV102-BU102)))))))))</f>
        <v/>
      </c>
      <c r="BV103" s="511"/>
      <c r="BW103" s="510" t="str">
        <f>IF(AND(BW102="",BX102=""),"",IFERROR(MATCH("*"&amp;BW102&amp;"*",Paramètres!$A$2,0)*INDEX(Paramètres!$B$2:$E$2,MATCH(#REF!,Paramètres!$B$1:$E$1,0))*$B103,IFERROR(VLOOKUP(BW102,_T1,2,0)*IF(VLOOKUP(BW102,_T1,3,0),$B103,1),IF(AND(BW102="23:59"*1,BX102="07:59"*1),"08:00"*$B103,IF(AND(BW102="20:00"*1,BX102="05:00"*1),"09:00"*$B103,IF(AND(BW102="21:00"*1,BX102="07:00"*1),"10:00"*$B103,IF(AND(BW102="21:00"*1,BX102="08:00"*1),"11:00"*$B103,IF((BX102*24)-(BW102*24)&gt;6,((((BX102*24)-(BW102*24))-0.25)/24),(BX102-BW102)))))))))</f>
        <v/>
      </c>
      <c r="BX103" s="511"/>
      <c r="BY103" s="440"/>
      <c r="BZ103" s="510" t="str">
        <f>IF(AND(BZ102="",CA102=""),"",IFERROR(MATCH("*"&amp;BZ102&amp;"*",Paramètres!$A$2,0)*INDEX(Paramètres!$B$2:$E$2,MATCH(#REF!,Paramètres!$B$1:$E$1,0))*$B103,IFERROR(VLOOKUP(BZ102,_T1,2,0)*IF(VLOOKUP(BZ102,_T1,3,0),$B103,1),IF(AND(BZ102="23:59"*1,CA102="07:59"*1),"08:00"*$B103,IF(AND(BZ102="20:00"*1,CA102="05:00"*1),"09:00"*$B103,IF(AND(BZ102="21:00"*1,CA102="07:00"*1),"10:00"*$B103,IF(AND(BZ102="21:00"*1,CA102="08:00"*1),"11:00"*$B103,IF((CA102*24)-(BZ102*24)&gt;6,((((CA102*24)-(BZ102*24))-0.25)/24),(CA102-BZ102)))))))))</f>
        <v/>
      </c>
      <c r="CA103" s="511"/>
      <c r="CB103" s="510" t="str">
        <f>IF(AND(CB102="",CC102=""),"",IFERROR(MATCH("*"&amp;CB102&amp;"*",Paramètres!$A$2,0)*INDEX(Paramètres!$B$2:$E$2,MATCH(#REF!,Paramètres!$B$1:$E$1,0))*$B103,IFERROR(VLOOKUP(CB102,_T1,2,0)*IF(VLOOKUP(CB102,_T1,3,0),$B103,1),IF(AND(CB102="23:59"*1,CC102="07:59"*1),"08:00"*$B103,IF(AND(CB102="20:00"*1,CC102="05:00"*1),"09:00"*$B103,IF(AND(CB102="21:00"*1,CC102="07:00"*1),"10:00"*$B103,IF(AND(CB102="21:00"*1,CC102="08:00"*1),"11:00"*$B103,IF((CC102*24)-(CB102*24)&gt;6,((((CC102*24)-(CB102*24))-0.25)/24),(CC102-CB102)))))))))</f>
        <v/>
      </c>
      <c r="CC103" s="511"/>
      <c r="CD103" s="510" t="str">
        <f>IF(AND(CD102="",CE102=""),"",IFERROR(MATCH("*"&amp;CD102&amp;"*",Paramètres!$A$2,0)*INDEX(Paramètres!$B$2:$E$2,MATCH(#REF!,Paramètres!$B$1:$E$1,0))*$B103,IFERROR(VLOOKUP(CD102,_T1,2,0)*IF(VLOOKUP(CD102,_T1,3,0),$B103,1),IF(AND(CD102="23:59"*1,CE102="07:59"*1),"08:00"*$B103,IF(AND(CD102="20:00"*1,CE102="05:00"*1),"09:00"*$B103,IF(AND(CD102="21:00"*1,CE102="07:00"*1),"10:00"*$B103,IF(AND(CD102="21:00"*1,CE102="08:00"*1),"11:00"*$B103,IF((CE102*24)-(CD102*24)&gt;6,((((CE102*24)-(CD102*24))-0.25)/24),(CE102-CD102)))))))))</f>
        <v/>
      </c>
      <c r="CE103" s="511"/>
      <c r="CF103" s="510" t="str">
        <f>IF(AND(CF102="",CG102=""),"",IFERROR(MATCH("*"&amp;CF102&amp;"*",Paramètres!$A$2,0)*INDEX(Paramètres!$B$2:$E$2,MATCH(#REF!,Paramètres!$B$1:$E$1,0))*$B103,IFERROR(VLOOKUP(CF102,_T1,2,0)*IF(VLOOKUP(CF102,_T1,3,0),$B103,1),IF(AND(CF102="23:59"*1,CG102="07:59"*1),"08:00"*$B103,IF(AND(CF102="20:00"*1,CG102="05:00"*1),"09:00"*$B103,IF(AND(CF102="21:00"*1,CG102="07:00"*1),"10:00"*$B103,IF(AND(CF102="21:00"*1,CG102="08:00"*1),"11:00"*$B103,IF((CG102*24)-(CF102*24)&gt;6,((((CG102*24)-(CF102*24))-0.25)/24),(CG102-CF102)))))))))</f>
        <v/>
      </c>
      <c r="CG103" s="511"/>
      <c r="CH103" s="510" t="str">
        <f>IF(AND(CH102="",CI102=""),"",IFERROR(MATCH("*"&amp;CH102&amp;"*",Paramètres!$A$2,0)*INDEX(Paramètres!$B$2:$E$2,MATCH(#REF!,Paramètres!$B$1:$E$1,0))*$B103,IFERROR(VLOOKUP(CH102,_T1,2,0)*IF(VLOOKUP(CH102,_T1,3,0),$B103,1),IF(AND(CH102="23:59"*1,CI102="07:59"*1),"08:00"*$B103,IF(AND(CH102="20:00"*1,CI102="05:00"*1),"09:00"*$B103,IF(AND(CH102="21:00"*1,CI102="07:00"*1),"10:00"*$B103,IF(AND(CH102="21:00"*1,CI102="08:00"*1),"11:00"*$B103,IF((CI102*24)-(CH102*24)&gt;6,((((CI102*24)-(CH102*24))-0.25)/24),(CI102-CH102)))))))))</f>
        <v/>
      </c>
      <c r="CI103" s="511"/>
      <c r="CJ103" s="510" t="str">
        <f>IF(AND(CJ102="",CK102=""),"",IFERROR(MATCH("*"&amp;CJ102&amp;"*",Paramètres!$A$2,0)*INDEX(Paramètres!$B$2:$E$2,MATCH(#REF!,Paramètres!$B$1:$E$1,0))*$B103,IFERROR(VLOOKUP(CJ102,_T1,2,0)*IF(VLOOKUP(CJ102,_T1,3,0),$B103,1),IF(AND(CJ102="23:59"*1,CK102="07:59"*1),"08:00"*$B103,IF(AND(CJ102="20:00"*1,CK102="05:00"*1),"09:00"*$B103,IF(AND(CJ102="21:00"*1,CK102="07:00"*1),"10:00"*$B103,IF(AND(CJ102="21:00"*1,CK102="08:00"*1),"11:00"*$B103,IF((CK102*24)-(CJ102*24)&gt;6,((((CK102*24)-(CJ102*24))-0.25)/24),(CK102-CJ102)))))))))</f>
        <v/>
      </c>
      <c r="CK103" s="511"/>
      <c r="CL103" s="510" t="str">
        <f>IF(AND(CL102="",CM102=""),"",IFERROR(MATCH("*"&amp;CL102&amp;"*",Paramètres!$A$2,0)*INDEX(Paramètres!$B$2:$E$2,MATCH(#REF!,Paramètres!$B$1:$E$1,0))*$B103,IFERROR(VLOOKUP(CL102,_T1,2,0)*IF(VLOOKUP(CL102,_T1,3,0),$B103,1),IF(AND(CL102="23:59"*1,CM102="07:59"*1),"08:00"*$B103,IF(AND(CL102="20:00"*1,CM102="05:00"*1),"09:00"*$B103,IF(AND(CL102="21:00"*1,CM102="07:00"*1),"10:00"*$B103,IF(AND(CL102="21:00"*1,CM102="08:00"*1),"11:00"*$B103,IF((CM102*24)-(CL102*24)&gt;6,((((CM102*24)-(CL102*24))-0.25)/24),(CM102-CL102)))))))))</f>
        <v/>
      </c>
      <c r="CM103" s="511"/>
      <c r="CN103" s="440"/>
      <c r="CO103" s="479">
        <f>SUM(Q102,AF103,AU103,BY103,CN103,BJ103)</f>
        <v>0</v>
      </c>
      <c r="CP103" s="480"/>
      <c r="CQ103" s="156"/>
      <c r="CR103" s="454"/>
      <c r="CS103"/>
      <c r="CT103"/>
    </row>
    <row r="104" spans="1:99" ht="30" customHeight="1">
      <c r="A104" s="320"/>
      <c r="B104" s="304"/>
      <c r="C104" s="336"/>
      <c r="D104" s="361"/>
      <c r="E104" s="269"/>
      <c r="F104" s="270"/>
      <c r="G104" s="336"/>
      <c r="H104" s="361"/>
      <c r="I104" s="269"/>
      <c r="J104" s="270"/>
      <c r="K104" s="336"/>
      <c r="L104" s="361"/>
      <c r="M104" s="358"/>
      <c r="N104" s="359"/>
      <c r="O104" s="358"/>
      <c r="P104" s="360"/>
      <c r="Q104" s="443">
        <f>SUM(C105:P105)</f>
        <v>0</v>
      </c>
      <c r="R104" s="365"/>
      <c r="S104" s="361"/>
      <c r="T104" s="363"/>
      <c r="U104" s="270"/>
      <c r="V104" s="365"/>
      <c r="W104" s="361"/>
      <c r="X104" s="363"/>
      <c r="Y104" s="270"/>
      <c r="Z104" s="365"/>
      <c r="AA104" s="361"/>
      <c r="AB104" s="358"/>
      <c r="AC104" s="359"/>
      <c r="AD104" s="358"/>
      <c r="AE104" s="360"/>
      <c r="AF104" s="443">
        <f>SUM(R105:AE105)</f>
        <v>0</v>
      </c>
      <c r="AG104" s="365"/>
      <c r="AH104" s="361"/>
      <c r="AI104" s="363"/>
      <c r="AJ104" s="270"/>
      <c r="AK104" s="365"/>
      <c r="AL104" s="361"/>
      <c r="AM104" s="363"/>
      <c r="AN104" s="270"/>
      <c r="AO104" s="365"/>
      <c r="AP104" s="361"/>
      <c r="AQ104" s="358"/>
      <c r="AR104" s="359"/>
      <c r="AS104" s="358"/>
      <c r="AT104" s="360"/>
      <c r="AU104" s="443">
        <f>SUM(AG105:AT105)</f>
        <v>0</v>
      </c>
      <c r="AV104" s="365"/>
      <c r="AW104" s="361"/>
      <c r="AX104" s="363"/>
      <c r="AY104" s="270"/>
      <c r="AZ104" s="365"/>
      <c r="BA104" s="361"/>
      <c r="BB104" s="363"/>
      <c r="BC104" s="270"/>
      <c r="BD104" s="365"/>
      <c r="BE104" s="361"/>
      <c r="BF104" s="358"/>
      <c r="BG104" s="359"/>
      <c r="BH104" s="358"/>
      <c r="BI104" s="360"/>
      <c r="BJ104" s="441">
        <v>0</v>
      </c>
      <c r="BK104" s="365"/>
      <c r="BL104" s="361"/>
      <c r="BM104" s="363"/>
      <c r="BN104" s="270"/>
      <c r="BO104" s="365"/>
      <c r="BP104" s="361"/>
      <c r="BQ104" s="363"/>
      <c r="BR104" s="270"/>
      <c r="BS104" s="365"/>
      <c r="BT104" s="361"/>
      <c r="BU104" s="358"/>
      <c r="BV104" s="359"/>
      <c r="BW104" s="358"/>
      <c r="BX104" s="360"/>
      <c r="BY104" s="441">
        <v>0</v>
      </c>
      <c r="BZ104" s="365"/>
      <c r="CA104" s="361"/>
      <c r="CB104" s="363"/>
      <c r="CC104" s="270"/>
      <c r="CD104" s="365"/>
      <c r="CE104" s="361"/>
      <c r="CF104" s="363"/>
      <c r="CG104" s="270"/>
      <c r="CH104" s="365"/>
      <c r="CI104" s="361"/>
      <c r="CJ104" s="358"/>
      <c r="CK104" s="359"/>
      <c r="CL104" s="358"/>
      <c r="CM104" s="360"/>
      <c r="CN104" s="441">
        <v>0</v>
      </c>
      <c r="CO104" s="479"/>
      <c r="CP104" s="480"/>
      <c r="CQ104" s="156"/>
      <c r="CR104" s="453">
        <f>$CO$2-CO105</f>
        <v>6.9666666666666659</v>
      </c>
      <c r="CS104"/>
      <c r="CT104"/>
    </row>
    <row r="105" spans="1:99" ht="20" customHeight="1" thickBot="1">
      <c r="A105" s="243"/>
      <c r="B105" s="298"/>
      <c r="C105" s="510" t="str">
        <f>IF(AND(C104="",D104=""),"",IFERROR(MATCH("*"&amp;C104&amp;"*",Paramètres!$A$2,0)*INDEX(Paramètres!$B$2:$E$2,MATCH(#REF!,Paramètres!$B$1:$E$1,0))*$B105,IFERROR(VLOOKUP(C104,_T1,2,0)*IF(VLOOKUP(C104,_T1,3,0),$B105,1),IF(AND(C104="23:59"*1,D104="07:59"*1),"08:00"*$B105,IF(AND(C104="20:00"*1,D104="05:00"*1),"09:00"*$B105,IF(AND(C104="21:00"*1,D104="07:00"*1),"10:00"*$B105,IF(AND(C104="21:00"*1,D104="08:00"*1),"11:00"*$B105,IF((D104*24)-(C104*24)&gt;6,((((D104*24)-(C104*24))-0.25)/24),(D104-C104)))))))))</f>
        <v/>
      </c>
      <c r="D105" s="511"/>
      <c r="E105" s="510" t="str">
        <f>IF(AND(E104="",F104=""),"",IFERROR(MATCH("*"&amp;E104&amp;"*",Paramètres!$A$2,0)*INDEX(Paramètres!$B$2:$E$2,MATCH(#REF!,Paramètres!$B$1:$E$1,0))*$B105,IFERROR(VLOOKUP(E104,_T1,2,0)*IF(VLOOKUP(E104,_T1,3,0),$B105,1),IF(AND(E104="23:59"*1,F104="07:59"*1),"08:00"*$B105,IF(AND(E104="20:00"*1,F104="05:00"*1),"09:00"*$B105,IF(AND(E104="21:00"*1,F104="07:00"*1),"10:00"*$B105,IF(AND(E104="21:00"*1,F104="08:00"*1),"11:00"*$B105,IF((F104*24)-(E104*24)&gt;6,((((F104*24)-(E104*24))-0.25)/24),(F104-E104)))))))))</f>
        <v/>
      </c>
      <c r="F105" s="511"/>
      <c r="G105" s="510" t="str">
        <f>IF(AND(G104="",H104=""),"",IFERROR(MATCH("*"&amp;G104&amp;"*",Paramètres!$A$2,0)*INDEX(Paramètres!$B$2:$E$2,MATCH(#REF!,Paramètres!$B$1:$E$1,0))*$B105,IFERROR(VLOOKUP(G104,_T1,2,0)*IF(VLOOKUP(G104,_T1,3,0),$B105,1),IF(AND(G104="23:59"*1,H104="07:59"*1),"08:00"*$B105,IF(AND(G104="20:00"*1,H104="05:00"*1),"09:00"*$B105,IF(AND(G104="21:00"*1,H104="07:00"*1),"10:00"*$B105,IF(AND(G104="21:00"*1,H104="08:00"*1),"11:00"*$B105,IF((H104*24)-(G104*24)&gt;6,((((H104*24)-(G104*24))-0.25)/24),(H104-G104)))))))))</f>
        <v/>
      </c>
      <c r="H105" s="511"/>
      <c r="I105" s="510" t="str">
        <f>IF(AND(I104="",J104=""),"",IFERROR(MATCH("*"&amp;I104&amp;"*",Paramètres!$A$2,0)*INDEX(Paramètres!$B$2:$E$2,MATCH(#REF!,Paramètres!$B$1:$E$1,0))*$B105,IFERROR(VLOOKUP(I104,_T1,2,0)*IF(VLOOKUP(I104,_T1,3,0),$B105,1),IF(AND(I104="23:59"*1,J104="07:59"*1),"08:00"*$B105,IF(AND(I104="20:00"*1,J104="05:00"*1),"09:00"*$B105,IF(AND(I104="21:00"*1,J104="07:00"*1),"10:00"*$B105,IF(AND(I104="21:00"*1,J104="08:00"*1),"11:00"*$B105,IF((J104*24)-(I104*24)&gt;6,((((J104*24)-(I104*24))-0.25)/24),(J104-I104)))))))))</f>
        <v/>
      </c>
      <c r="J105" s="511"/>
      <c r="K105" s="510" t="str">
        <f>IF(AND(K104="",L104=""),"",IFERROR(MATCH("*"&amp;K104&amp;"*",Paramètres!$A$2,0)*INDEX(Paramètres!$B$2:$E$2,MATCH(#REF!,Paramètres!$B$1:$E$1,0))*$B105,IFERROR(VLOOKUP(K104,_T1,2,0)*IF(VLOOKUP(K104,_T1,3,0),$B105,1),IF(AND(K104="23:59"*1,L104="07:59"*1),"08:00"*$B105,IF(AND(K104="20:00"*1,L104="05:00"*1),"09:00"*$B105,IF(AND(K104="21:00"*1,L104="07:00"*1),"10:00"*$B105,IF(AND(K104="21:00"*1,L104="08:00"*1),"11:00"*$B105,IF((L104*24)-(K104*24)&gt;6,((((L104*24)-(K104*24))-0.25)/24),(L104-K104)))))))))</f>
        <v/>
      </c>
      <c r="L105" s="511"/>
      <c r="M105" s="510" t="str">
        <f>IF(AND(M104="",N104=""),"",IFERROR(MATCH("*"&amp;M104&amp;"*",Paramètres!$A$2,0)*INDEX(Paramètres!$B$2:$E$2,MATCH(#REF!,Paramètres!$B$1:$E$1,0))*$B105,IFERROR(VLOOKUP(M104,_T1,2,0)*IF(VLOOKUP(M104,_T1,3,0),$B105,1),IF(AND(M104="23:59"*1,N104="07:59"*1),"08:00"*$B105,IF(AND(M104="20:00"*1,N104="05:00"*1),"09:00"*$B105,IF(AND(M104="21:00"*1,N104="07:00"*1),"10:00"*$B105,IF(AND(M104="21:00"*1,N104="08:00"*1),"11:00"*$B105,IF((N104*24)-(M104*24)&gt;6,((((N104*24)-(M104*24))-0.25)/24),(N104-M104)))))))))</f>
        <v/>
      </c>
      <c r="N105" s="511"/>
      <c r="O105" s="510" t="str">
        <f>IF(AND(O104="",P104=""),"",IFERROR(MATCH("*"&amp;O104&amp;"*",Paramètres!$A$2,0)*INDEX(Paramètres!$B$2:$E$2,MATCH(#REF!,Paramètres!$B$1:$E$1,0))*$B105,IFERROR(VLOOKUP(O104,_T1,2,0)*IF(VLOOKUP(O104,_T1,3,0),$B105,1),IF(AND(O104="23:59"*1,P104="07:59"*1),"08:00"*$B105,IF(AND(O104="20:00"*1,P104="05:00"*1),"09:00"*$B105,IF(AND(O104="21:00"*1,P104="07:00"*1),"10:00"*$B105,IF(AND(O104="21:00"*1,P104="08:00"*1),"11:00"*$B105,IF((P104*24)-(O104*24)&gt;6,((((P104*24)-(O104*24))-0.25)/24),(P104-O104)))))))))</f>
        <v/>
      </c>
      <c r="P105" s="511"/>
      <c r="Q105" s="444"/>
      <c r="R105" s="510" t="str">
        <f>IF(AND(R104="",S104=""),"",IFERROR(MATCH("*"&amp;R104&amp;"*",Paramètres!$A$2,0)*INDEX(Paramètres!$B$2:$E$2,MATCH(#REF!,Paramètres!$B$1:$E$1,0))*$B105,IFERROR(VLOOKUP(R104,_T1,2,0)*IF(VLOOKUP(R104,_T1,3,0),$B105,1),IF(AND(R104="23:59"*1,S104="07:59"*1),"08:00"*$B105,IF(AND(R104="20:00"*1,S104="05:00"*1),"09:00"*$B105,IF(AND(R104="21:00"*1,S104="07:00"*1),"10:00"*$B105,IF(AND(R104="21:00"*1,S104="08:00"*1),"11:00"*$B105,IF((S104*24)-(R104*24)&gt;6,((((S104*24)-(R104*24))-0.25)/24),(S104-R104)))))))))</f>
        <v/>
      </c>
      <c r="S105" s="511"/>
      <c r="T105" s="510" t="str">
        <f>IF(AND(T104="",U104=""),"",IFERROR(MATCH("*"&amp;T104&amp;"*",Paramètres!$A$2,0)*INDEX(Paramètres!$B$2:$E$2,MATCH(#REF!,Paramètres!$B$1:$E$1,0))*$B105,IFERROR(VLOOKUP(T104,_T1,2,0)*IF(VLOOKUP(T104,_T1,3,0),$B105,1),IF(AND(T104="23:59"*1,U104="07:59"*1),"08:00"*$B105,IF(AND(T104="20:00"*1,U104="05:00"*1),"09:00"*$B105,IF(AND(T104="21:00"*1,U104="07:00"*1),"10:00"*$B105,IF(AND(T104="21:00"*1,U104="08:00"*1),"11:00"*$B105,IF((U104*24)-(T104*24)&gt;6,((((U104*24)-(T104*24))-0.25)/24),(U104-T104)))))))))</f>
        <v/>
      </c>
      <c r="U105" s="511"/>
      <c r="V105" s="510" t="str">
        <f>IF(AND(V104="",W104=""),"",IFERROR(MATCH("*"&amp;V104&amp;"*",Paramètres!$A$2,0)*INDEX(Paramètres!$B$2:$E$2,MATCH(#REF!,Paramètres!$B$1:$E$1,0))*$B105,IFERROR(VLOOKUP(V104,_T1,2,0)*IF(VLOOKUP(V104,_T1,3,0),$B105,1),IF(AND(V104="23:59"*1,W104="07:59"*1),"08:00"*$B105,IF(AND(V104="20:00"*1,W104="05:00"*1),"09:00"*$B105,IF(AND(V104="21:00"*1,W104="07:00"*1),"10:00"*$B105,IF(AND(V104="21:00"*1,W104="08:00"*1),"11:00"*$B105,IF((W104*24)-(V104*24)&gt;6,((((W104*24)-(V104*24))-0.25)/24),(W104-V104)))))))))</f>
        <v/>
      </c>
      <c r="W105" s="511"/>
      <c r="X105" s="510" t="str">
        <f>IF(AND(X104="",Y104=""),"",IFERROR(MATCH("*"&amp;X104&amp;"*",Paramètres!$A$2,0)*INDEX(Paramètres!$B$2:$E$2,MATCH(#REF!,Paramètres!$B$1:$E$1,0))*$B105,IFERROR(VLOOKUP(X104,_T1,2,0)*IF(VLOOKUP(X104,_T1,3,0),$B105,1),IF(AND(X104="23:59"*1,Y104="07:59"*1),"08:00"*$B105,IF(AND(X104="20:00"*1,Y104="05:00"*1),"09:00"*$B105,IF(AND(X104="21:00"*1,Y104="07:00"*1),"10:00"*$B105,IF(AND(X104="21:00"*1,Y104="08:00"*1),"11:00"*$B105,IF((Y104*24)-(X104*24)&gt;6,((((Y104*24)-(X104*24))-0.25)/24),(Y104-X104)))))))))</f>
        <v/>
      </c>
      <c r="Y105" s="511"/>
      <c r="Z105" s="510" t="str">
        <f>IF(AND(Z104="",AA104=""),"",IFERROR(MATCH("*"&amp;Z104&amp;"*",Paramètres!$A$2,0)*INDEX(Paramètres!$B$2:$E$2,MATCH(#REF!,Paramètres!$B$1:$E$1,0))*$B105,IFERROR(VLOOKUP(Z104,_T1,2,0)*IF(VLOOKUP(Z104,_T1,3,0),$B105,1),IF(AND(Z104="23:59"*1,AA104="07:59"*1),"08:00"*$B105,IF(AND(Z104="20:00"*1,AA104="05:00"*1),"09:00"*$B105,IF(AND(Z104="21:00"*1,AA104="07:00"*1),"10:00"*$B105,IF(AND(Z104="21:00"*1,AA104="08:00"*1),"11:00"*$B105,IF((AA104*24)-(Z104*24)&gt;6,((((AA104*24)-(Z104*24))-0.25)/24),(AA104-Z104)))))))))</f>
        <v/>
      </c>
      <c r="AA105" s="511"/>
      <c r="AB105" s="510" t="str">
        <f>IF(AND(AB104="",AC104=""),"",IFERROR(MATCH("*"&amp;AB104&amp;"*",Paramètres!$A$2,0)*INDEX(Paramètres!$B$2:$E$2,MATCH(#REF!,Paramètres!$B$1:$E$1,0))*$B105,IFERROR(VLOOKUP(AB104,_T1,2,0)*IF(VLOOKUP(AB104,_T1,3,0),$B105,1),IF(AND(AB104="23:59"*1,AC104="07:59"*1),"08:00"*$B105,IF(AND(AB104="20:00"*1,AC104="05:00"*1),"09:00"*$B105,IF(AND(AB104="21:00"*1,AC104="07:00"*1),"10:00"*$B105,IF(AND(AB104="21:00"*1,AC104="08:00"*1),"11:00"*$B105,IF((AC104*24)-(AB104*24)&gt;6,((((AC104*24)-(AB104*24))-0.25)/24),(AC104-AB104)))))))))</f>
        <v/>
      </c>
      <c r="AC105" s="511"/>
      <c r="AD105" s="510" t="str">
        <f>IF(AND(AD104="",AE104=""),"",IFERROR(MATCH("*"&amp;AD104&amp;"*",Paramètres!$A$2,0)*INDEX(Paramètres!$B$2:$E$2,MATCH(#REF!,Paramètres!$B$1:$E$1,0))*$B105,IFERROR(VLOOKUP(AD104,_T1,2,0)*IF(VLOOKUP(AD104,_T1,3,0),$B105,1),IF(AND(AD104="23:59"*1,AE104="07:59"*1),"08:00"*$B105,IF(AND(AD104="20:00"*1,AE104="05:00"*1),"09:00"*$B105,IF(AND(AD104="21:00"*1,AE104="07:00"*1),"10:00"*$B105,IF(AND(AD104="21:00"*1,AE104="08:00"*1),"11:00"*$B105,IF((AE104*24)-(AD104*24)&gt;6,((((AE104*24)-(AD104*24))-0.25)/24),(AE104-AD104)))))))))</f>
        <v/>
      </c>
      <c r="AE105" s="511"/>
      <c r="AF105" s="444"/>
      <c r="AG105" s="510" t="str">
        <f>IF(AND(AG104="",AH104=""),"",IFERROR(MATCH("*"&amp;AG104&amp;"*",Paramètres!$A$2,0)*INDEX(Paramètres!$B$2:$E$2,MATCH(#REF!,Paramètres!$B$1:$E$1,0))*$B105,IFERROR(VLOOKUP(AG104,_T1,2,0)*IF(VLOOKUP(AG104,_T1,3,0),$B105,1),IF(AND(AG104="23:59"*1,AH104="07:59"*1),"08:00"*$B105,IF(AND(AG104="20:00"*1,AH104="05:00"*1),"09:00"*$B105,IF(AND(AG104="21:00"*1,AH104="07:00"*1),"10:00"*$B105,IF(AND(AG104="21:00"*1,AH104="08:00"*1),"11:00"*$B105,IF((AH104*24)-(AG104*24)&gt;6,((((AH104*24)-(AG104*24))-0.25)/24),(AH104-AG104)))))))))</f>
        <v/>
      </c>
      <c r="AH105" s="511"/>
      <c r="AI105" s="510" t="str">
        <f>IF(AND(AI104="",AJ104=""),"",IFERROR(MATCH("*"&amp;AI104&amp;"*",Paramètres!$A$2,0)*INDEX(Paramètres!$B$2:$E$2,MATCH(#REF!,Paramètres!$B$1:$E$1,0))*$B105,IFERROR(VLOOKUP(AI104,_T1,2,0)*IF(VLOOKUP(AI104,_T1,3,0),$B105,1),IF(AND(AI104="23:59"*1,AJ104="07:59"*1),"08:00"*$B105,IF(AND(AI104="20:00"*1,AJ104="05:00"*1),"09:00"*$B105,IF(AND(AI104="21:00"*1,AJ104="07:00"*1),"10:00"*$B105,IF(AND(AI104="21:00"*1,AJ104="08:00"*1),"11:00"*$B105,IF((AJ104*24)-(AI104*24)&gt;6,((((AJ104*24)-(AI104*24))-0.25)/24),(AJ104-AI104)))))))))</f>
        <v/>
      </c>
      <c r="AJ105" s="511"/>
      <c r="AK105" s="510" t="str">
        <f>IF(AND(AK104="",AL104=""),"",IFERROR(MATCH("*"&amp;AK104&amp;"*",Paramètres!$A$2,0)*INDEX(Paramètres!$B$2:$E$2,MATCH(#REF!,Paramètres!$B$1:$E$1,0))*$B105,IFERROR(VLOOKUP(AK104,_T1,2,0)*IF(VLOOKUP(AK104,_T1,3,0),$B105,1),IF(AND(AK104="23:59"*1,AL104="07:59"*1),"08:00"*$B105,IF(AND(AK104="20:00"*1,AL104="05:00"*1),"09:00"*$B105,IF(AND(AK104="21:00"*1,AL104="07:00"*1),"10:00"*$B105,IF(AND(AK104="21:00"*1,AL104="08:00"*1),"11:00"*$B105,IF((AL104*24)-(AK104*24)&gt;6,((((AL104*24)-(AK104*24))-0.25)/24),(AL104-AK104)))))))))</f>
        <v/>
      </c>
      <c r="AL105" s="511"/>
      <c r="AM105" s="510" t="str">
        <f>IF(AND(AM104="",AN104=""),"",IFERROR(MATCH("*"&amp;AM104&amp;"*",Paramètres!$A$2,0)*INDEX(Paramètres!$B$2:$E$2,MATCH(#REF!,Paramètres!$B$1:$E$1,0))*$B105,IFERROR(VLOOKUP(AM104,_T1,2,0)*IF(VLOOKUP(AM104,_T1,3,0),$B105,1),IF(AND(AM104="23:59"*1,AN104="07:59"*1),"08:00"*$B105,IF(AND(AM104="20:00"*1,AN104="05:00"*1),"09:00"*$B105,IF(AND(AM104="21:00"*1,AN104="07:00"*1),"10:00"*$B105,IF(AND(AM104="21:00"*1,AN104="08:00"*1),"11:00"*$B105,IF((AN104*24)-(AM104*24)&gt;6,((((AN104*24)-(AM104*24))-0.25)/24),(AN104-AM104)))))))))</f>
        <v/>
      </c>
      <c r="AN105" s="511"/>
      <c r="AO105" s="510" t="str">
        <f>IF(AND(AO104="",AP104=""),"",IFERROR(MATCH("*"&amp;AO104&amp;"*",Paramètres!$A$2,0)*INDEX(Paramètres!$B$2:$E$2,MATCH(#REF!,Paramètres!$B$1:$E$1,0))*$B105,IFERROR(VLOOKUP(AO104,_T1,2,0)*IF(VLOOKUP(AO104,_T1,3,0),$B105,1),IF(AND(AO104="23:59"*1,AP104="07:59"*1),"08:00"*$B105,IF(AND(AO104="20:00"*1,AP104="05:00"*1),"09:00"*$B105,IF(AND(AO104="21:00"*1,AP104="07:00"*1),"10:00"*$B105,IF(AND(AO104="21:00"*1,AP104="08:00"*1),"11:00"*$B105,IF((AP104*24)-(AO104*24)&gt;6,((((AP104*24)-(AO104*24))-0.25)/24),(AP104-AO104)))))))))</f>
        <v/>
      </c>
      <c r="AP105" s="511"/>
      <c r="AQ105" s="510" t="str">
        <f>IF(AND(AQ104="",AR104=""),"",IFERROR(MATCH("*"&amp;AQ104&amp;"*",Paramètres!$A$2,0)*INDEX(Paramètres!$B$2:$E$2,MATCH(#REF!,Paramètres!$B$1:$E$1,0))*$B105,IFERROR(VLOOKUP(AQ104,_T1,2,0)*IF(VLOOKUP(AQ104,_T1,3,0),$B105,1),IF(AND(AQ104="23:59"*1,AR104="07:59"*1),"08:00"*$B105,IF(AND(AQ104="20:00"*1,AR104="05:00"*1),"09:00"*$B105,IF(AND(AQ104="21:00"*1,AR104="07:00"*1),"10:00"*$B105,IF(AND(AQ104="21:00"*1,AR104="08:00"*1),"11:00"*$B105,IF((AR104*24)-(AQ104*24)&gt;6,((((AR104*24)-(AQ104*24))-0.25)/24),(AR104-AQ104)))))))))</f>
        <v/>
      </c>
      <c r="AR105" s="511"/>
      <c r="AS105" s="510" t="str">
        <f>IF(AND(AS104="",AT104=""),"",IFERROR(MATCH("*"&amp;AS104&amp;"*",Paramètres!$A$2,0)*INDEX(Paramètres!$B$2:$E$2,MATCH(#REF!,Paramètres!$B$1:$E$1,0))*$B105,IFERROR(VLOOKUP(AS104,_T1,2,0)*IF(VLOOKUP(AS104,_T1,3,0),$B105,1),IF(AND(AS104="23:59"*1,AT104="07:59"*1),"08:00"*$B105,IF(AND(AS104="20:00"*1,AT104="05:00"*1),"09:00"*$B105,IF(AND(AS104="21:00"*1,AT104="07:00"*1),"10:00"*$B105,IF(AND(AS104="21:00"*1,AT104="08:00"*1),"11:00"*$B105,IF((AT104*24)-(AS104*24)&gt;6,((((AT104*24)-(AS104*24))-0.25)/24),(AT104-AS104)))))))))</f>
        <v/>
      </c>
      <c r="AT105" s="511"/>
      <c r="AU105" s="444"/>
      <c r="AV105" s="510" t="str">
        <f>IF(AND(AV104="",AW104=""),"",IFERROR(MATCH("*"&amp;AV104&amp;"*",Paramètres!$A$2,0)*INDEX(Paramètres!$B$2:$E$2,MATCH(#REF!,Paramètres!$B$1:$E$1,0))*$B105,IFERROR(VLOOKUP(AV104,_T1,2,0)*IF(VLOOKUP(AV104,_T1,3,0),$B105,1),IF(AND(AV104="23:59"*1,AW104="07:59"*1),"08:00"*$B105,IF(AND(AV104="20:00"*1,AW104="05:00"*1),"09:00"*$B105,IF(AND(AV104="21:00"*1,AW104="07:00"*1),"10:00"*$B105,IF(AND(AV104="21:00"*1,AW104="08:00"*1),"11:00"*$B105,IF((AW104*24)-(AV104*24)&gt;6,((((AW104*24)-(AV104*24))-0.25)/24),(AW104-AV104)))))))))</f>
        <v/>
      </c>
      <c r="AW105" s="511"/>
      <c r="AX105" s="510" t="str">
        <f>IF(AND(AX104="",AY104=""),"",IFERROR(MATCH("*"&amp;AX104&amp;"*",Paramètres!$A$2,0)*INDEX(Paramètres!$B$2:$E$2,MATCH(#REF!,Paramètres!$B$1:$E$1,0))*$B105,IFERROR(VLOOKUP(AX104,_T1,2,0)*IF(VLOOKUP(AX104,_T1,3,0),$B105,1),IF(AND(AX104="23:59"*1,AY104="07:59"*1),"08:00"*$B105,IF(AND(AX104="20:00"*1,AY104="05:00"*1),"09:00"*$B105,IF(AND(AX104="21:00"*1,AY104="07:00"*1),"10:00"*$B105,IF(AND(AX104="21:00"*1,AY104="08:00"*1),"11:00"*$B105,IF((AY104*24)-(AX104*24)&gt;6,((((AY104*24)-(AX104*24))-0.25)/24),(AY104-AX104)))))))))</f>
        <v/>
      </c>
      <c r="AY105" s="511"/>
      <c r="AZ105" s="510" t="str">
        <f>IF(AND(AZ104="",BA104=""),"",IFERROR(MATCH("*"&amp;AZ104&amp;"*",Paramètres!$A$2,0)*INDEX(Paramètres!$B$2:$E$2,MATCH(#REF!,Paramètres!$B$1:$E$1,0))*$B105,IFERROR(VLOOKUP(AZ104,_T1,2,0)*IF(VLOOKUP(AZ104,_T1,3,0),$B105,1),IF(AND(AZ104="23:59"*1,BA104="07:59"*1),"08:00"*$B105,IF(AND(AZ104="20:00"*1,BA104="05:00"*1),"09:00"*$B105,IF(AND(AZ104="21:00"*1,BA104="07:00"*1),"10:00"*$B105,IF(AND(AZ104="21:00"*1,BA104="08:00"*1),"11:00"*$B105,IF((BA104*24)-(AZ104*24)&gt;6,((((BA104*24)-(AZ104*24))-0.25)/24),(BA104-AZ104)))))))))</f>
        <v/>
      </c>
      <c r="BA105" s="511"/>
      <c r="BB105" s="510" t="str">
        <f>IF(AND(BB104="",BC104=""),"",IFERROR(MATCH("*"&amp;BB104&amp;"*",Paramètres!$A$2,0)*INDEX(Paramètres!$B$2:$E$2,MATCH(#REF!,Paramètres!$B$1:$E$1,0))*$B105,IFERROR(VLOOKUP(BB104,_T1,2,0)*IF(VLOOKUP(BB104,_T1,3,0),$B105,1),IF(AND(BB104="23:59"*1,BC104="07:59"*1),"08:00"*$B105,IF(AND(BB104="20:00"*1,BC104="05:00"*1),"09:00"*$B105,IF(AND(BB104="21:00"*1,BC104="07:00"*1),"10:00"*$B105,IF(AND(BB104="21:00"*1,BC104="08:00"*1),"11:00"*$B105,IF((BC104*24)-(BB104*24)&gt;6,((((BC104*24)-(BB104*24))-0.25)/24),(BC104-BB104)))))))))</f>
        <v/>
      </c>
      <c r="BC105" s="511"/>
      <c r="BD105" s="510" t="str">
        <f>IF(AND(BD104="",BE104=""),"",IFERROR(MATCH("*"&amp;BD104&amp;"*",Paramètres!$A$2,0)*INDEX(Paramètres!$B$2:$E$2,MATCH(#REF!,Paramètres!$B$1:$E$1,0))*$B105,IFERROR(VLOOKUP(BD104,_T1,2,0)*IF(VLOOKUP(BD104,_T1,3,0),$B105,1),IF(AND(BD104="23:59"*1,BE104="07:59"*1),"08:00"*$B105,IF(AND(BD104="20:00"*1,BE104="05:00"*1),"09:00"*$B105,IF(AND(BD104="21:00"*1,BE104="07:00"*1),"10:00"*$B105,IF(AND(BD104="21:00"*1,BE104="08:00"*1),"11:00"*$B105,IF((BE104*24)-(BD104*24)&gt;6,((((BE104*24)-(BD104*24))-0.25)/24),(BE104-BD104)))))))))</f>
        <v/>
      </c>
      <c r="BE105" s="511"/>
      <c r="BF105" s="510" t="str">
        <f>IF(AND(BF104="",BG104=""),"",IFERROR(MATCH("*"&amp;BF104&amp;"*",Paramètres!$A$2,0)*INDEX(Paramètres!$B$2:$E$2,MATCH(#REF!,Paramètres!$B$1:$E$1,0))*$B105,IFERROR(VLOOKUP(BF104,_T1,2,0)*IF(VLOOKUP(BF104,_T1,3,0),$B105,1),IF(AND(BF104="23:59"*1,BG104="07:59"*1),"08:00"*$B105,IF(AND(BF104="20:00"*1,BG104="05:00"*1),"09:00"*$B105,IF(AND(BF104="21:00"*1,BG104="07:00"*1),"10:00"*$B105,IF(AND(BF104="21:00"*1,BG104="08:00"*1),"11:00"*$B105,IF((BG104*24)-(BF104*24)&gt;6,((((BG104*24)-(BF104*24))-0.25)/24),(BG104-BF104)))))))))</f>
        <v/>
      </c>
      <c r="BG105" s="511"/>
      <c r="BH105" s="510" t="str">
        <f>IF(AND(BH104="",BI104=""),"",IFERROR(MATCH("*"&amp;BH104&amp;"*",Paramètres!$A$2,0)*INDEX(Paramètres!$B$2:$E$2,MATCH(#REF!,Paramètres!$B$1:$E$1,0))*$B105,IFERROR(VLOOKUP(BH104,_T1,2,0)*IF(VLOOKUP(BH104,_T1,3,0),$B105,1),IF(AND(BH104="23:59"*1,BI104="07:59"*1),"08:00"*$B105,IF(AND(BH104="20:00"*1,BI104="05:00"*1),"09:00"*$B105,IF(AND(BH104="21:00"*1,BI104="07:00"*1),"10:00"*$B105,IF(AND(BH104="21:00"*1,BI104="08:00"*1),"11:00"*$B105,IF((BI104*24)-(BH104*24)&gt;6,((((BI104*24)-(BH104*24))-0.25)/24),(BI104-BH104)))))))))</f>
        <v/>
      </c>
      <c r="BI105" s="511"/>
      <c r="BJ105" s="442"/>
      <c r="BK105" s="510" t="str">
        <f>IF(AND(BK104="",BL104=""),"",IFERROR(MATCH("*"&amp;BK104&amp;"*",Paramètres!$A$2,0)*INDEX(Paramètres!$B$2:$E$2,MATCH(#REF!,Paramètres!$B$1:$E$1,0))*$B105,IFERROR(VLOOKUP(BK104,_T1,2,0)*IF(VLOOKUP(BK104,_T1,3,0),$B105,1),IF(AND(BK104="23:59"*1,BL104="07:59"*1),"08:00"*$B105,IF(AND(BK104="20:00"*1,BL104="05:00"*1),"09:00"*$B105,IF(AND(BK104="21:00"*1,BL104="07:00"*1),"10:00"*$B105,IF(AND(BK104="21:00"*1,BL104="08:00"*1),"11:00"*$B105,IF((BL104*24)-(BK104*24)&gt;6,((((BL104*24)-(BK104*24))-0.25)/24),(BL104-BK104)))))))))</f>
        <v/>
      </c>
      <c r="BL105" s="511"/>
      <c r="BM105" s="510" t="str">
        <f>IF(AND(BM104="",BN104=""),"",IFERROR(MATCH("*"&amp;BM104&amp;"*",Paramètres!$A$2,0)*INDEX(Paramètres!$B$2:$E$2,MATCH(#REF!,Paramètres!$B$1:$E$1,0))*$B105,IFERROR(VLOOKUP(BM104,_T1,2,0)*IF(VLOOKUP(BM104,_T1,3,0),$B105,1),IF(AND(BM104="23:59"*1,BN104="07:59"*1),"08:00"*$B105,IF(AND(BM104="20:00"*1,BN104="05:00"*1),"09:00"*$B105,IF(AND(BM104="21:00"*1,BN104="07:00"*1),"10:00"*$B105,IF(AND(BM104="21:00"*1,BN104="08:00"*1),"11:00"*$B105,IF((BN104*24)-(BM104*24)&gt;6,((((BN104*24)-(BM104*24))-0.25)/24),(BN104-BM104)))))))))</f>
        <v/>
      </c>
      <c r="BN105" s="511"/>
      <c r="BO105" s="510" t="str">
        <f>IF(AND(BO104="",BP104=""),"",IFERROR(MATCH("*"&amp;BO104&amp;"*",Paramètres!$A$2,0)*INDEX(Paramètres!$B$2:$E$2,MATCH(#REF!,Paramètres!$B$1:$E$1,0))*$B105,IFERROR(VLOOKUP(BO104,_T1,2,0)*IF(VLOOKUP(BO104,_T1,3,0),$B105,1),IF(AND(BO104="23:59"*1,BP104="07:59"*1),"08:00"*$B105,IF(AND(BO104="20:00"*1,BP104="05:00"*1),"09:00"*$B105,IF(AND(BO104="21:00"*1,BP104="07:00"*1),"10:00"*$B105,IF(AND(BO104="21:00"*1,BP104="08:00"*1),"11:00"*$B105,IF((BP104*24)-(BO104*24)&gt;6,((((BP104*24)-(BO104*24))-0.25)/24),(BP104-BO104)))))))))</f>
        <v/>
      </c>
      <c r="BP105" s="511"/>
      <c r="BQ105" s="510" t="str">
        <f>IF(AND(BQ104="",BR104=""),"",IFERROR(MATCH("*"&amp;BQ104&amp;"*",Paramètres!$A$2,0)*INDEX(Paramètres!$B$2:$E$2,MATCH(#REF!,Paramètres!$B$1:$E$1,0))*$B105,IFERROR(VLOOKUP(BQ104,_T1,2,0)*IF(VLOOKUP(BQ104,_T1,3,0),$B105,1),IF(AND(BQ104="23:59"*1,BR104="07:59"*1),"08:00"*$B105,IF(AND(BQ104="20:00"*1,BR104="05:00"*1),"09:00"*$B105,IF(AND(BQ104="21:00"*1,BR104="07:00"*1),"10:00"*$B105,IF(AND(BQ104="21:00"*1,BR104="08:00"*1),"11:00"*$B105,IF((BR104*24)-(BQ104*24)&gt;6,((((BR104*24)-(BQ104*24))-0.25)/24),(BR104-BQ104)))))))))</f>
        <v/>
      </c>
      <c r="BR105" s="511"/>
      <c r="BS105" s="510" t="str">
        <f>IF(AND(BS104="",BT104=""),"",IFERROR(MATCH("*"&amp;BS104&amp;"*",Paramètres!$A$2,0)*INDEX(Paramètres!$B$2:$E$2,MATCH(#REF!,Paramètres!$B$1:$E$1,0))*$B105,IFERROR(VLOOKUP(BS104,_T1,2,0)*IF(VLOOKUP(BS104,_T1,3,0),$B105,1),IF(AND(BS104="23:59"*1,BT104="07:59"*1),"08:00"*$B105,IF(AND(BS104="20:00"*1,BT104="05:00"*1),"09:00"*$B105,IF(AND(BS104="21:00"*1,BT104="07:00"*1),"10:00"*$B105,IF(AND(BS104="21:00"*1,BT104="08:00"*1),"11:00"*$B105,IF((BT104*24)-(BS104*24)&gt;6,((((BT104*24)-(BS104*24))-0.25)/24),(BT104-BS104)))))))))</f>
        <v/>
      </c>
      <c r="BT105" s="511"/>
      <c r="BU105" s="510" t="str">
        <f>IF(AND(BU104="",BV104=""),"",IFERROR(MATCH("*"&amp;BU104&amp;"*",Paramètres!$A$2,0)*INDEX(Paramètres!$B$2:$E$2,MATCH(#REF!,Paramètres!$B$1:$E$1,0))*$B105,IFERROR(VLOOKUP(BU104,_T1,2,0)*IF(VLOOKUP(BU104,_T1,3,0),$B105,1),IF(AND(BU104="23:59"*1,BV104="07:59"*1),"08:00"*$B105,IF(AND(BU104="20:00"*1,BV104="05:00"*1),"09:00"*$B105,IF(AND(BU104="21:00"*1,BV104="07:00"*1),"10:00"*$B105,IF(AND(BU104="21:00"*1,BV104="08:00"*1),"11:00"*$B105,IF((BV104*24)-(BU104*24)&gt;6,((((BV104*24)-(BU104*24))-0.25)/24),(BV104-BU104)))))))))</f>
        <v/>
      </c>
      <c r="BV105" s="511"/>
      <c r="BW105" s="510" t="str">
        <f>IF(AND(BW104="",BX104=""),"",IFERROR(MATCH("*"&amp;BW104&amp;"*",Paramètres!$A$2,0)*INDEX(Paramètres!$B$2:$E$2,MATCH(#REF!,Paramètres!$B$1:$E$1,0))*$B105,IFERROR(VLOOKUP(BW104,_T1,2,0)*IF(VLOOKUP(BW104,_T1,3,0),$B105,1),IF(AND(BW104="23:59"*1,BX104="07:59"*1),"08:00"*$B105,IF(AND(BW104="20:00"*1,BX104="05:00"*1),"09:00"*$B105,IF(AND(BW104="21:00"*1,BX104="07:00"*1),"10:00"*$B105,IF(AND(BW104="21:00"*1,BX104="08:00"*1),"11:00"*$B105,IF((BX104*24)-(BW104*24)&gt;6,((((BX104*24)-(BW104*24))-0.25)/24),(BX104-BW104)))))))))</f>
        <v/>
      </c>
      <c r="BX105" s="511"/>
      <c r="BY105" s="442"/>
      <c r="BZ105" s="510" t="str">
        <f>IF(AND(BZ104="",CA104=""),"",IFERROR(MATCH("*"&amp;BZ104&amp;"*",Paramètres!$A$2,0)*INDEX(Paramètres!$B$2:$E$2,MATCH(#REF!,Paramètres!$B$1:$E$1,0))*$B105,IFERROR(VLOOKUP(BZ104,_T1,2,0)*IF(VLOOKUP(BZ104,_T1,3,0),$B105,1),IF(AND(BZ104="23:59"*1,CA104="07:59"*1),"08:00"*$B105,IF(AND(BZ104="20:00"*1,CA104="05:00"*1),"09:00"*$B105,IF(AND(BZ104="21:00"*1,CA104="07:00"*1),"10:00"*$B105,IF(AND(BZ104="21:00"*1,CA104="08:00"*1),"11:00"*$B105,IF((CA104*24)-(BZ104*24)&gt;6,((((CA104*24)-(BZ104*24))-0.25)/24),(CA104-BZ104)))))))))</f>
        <v/>
      </c>
      <c r="CA105" s="511"/>
      <c r="CB105" s="510" t="str">
        <f>IF(AND(CB104="",CC104=""),"",IFERROR(MATCH("*"&amp;CB104&amp;"*",Paramètres!$A$2,0)*INDEX(Paramètres!$B$2:$E$2,MATCH(#REF!,Paramètres!$B$1:$E$1,0))*$B105,IFERROR(VLOOKUP(CB104,_T1,2,0)*IF(VLOOKUP(CB104,_T1,3,0),$B105,1),IF(AND(CB104="23:59"*1,CC104="07:59"*1),"08:00"*$B105,IF(AND(CB104="20:00"*1,CC104="05:00"*1),"09:00"*$B105,IF(AND(CB104="21:00"*1,CC104="07:00"*1),"10:00"*$B105,IF(AND(CB104="21:00"*1,CC104="08:00"*1),"11:00"*$B105,IF((CC104*24)-(CB104*24)&gt;6,((((CC104*24)-(CB104*24))-0.25)/24),(CC104-CB104)))))))))</f>
        <v/>
      </c>
      <c r="CC105" s="511"/>
      <c r="CD105" s="510" t="str">
        <f>IF(AND(CD104="",CE104=""),"",IFERROR(MATCH("*"&amp;CD104&amp;"*",Paramètres!$A$2,0)*INDEX(Paramètres!$B$2:$E$2,MATCH(#REF!,Paramètres!$B$1:$E$1,0))*$B105,IFERROR(VLOOKUP(CD104,_T1,2,0)*IF(VLOOKUP(CD104,_T1,3,0),$B105,1),IF(AND(CD104="23:59"*1,CE104="07:59"*1),"08:00"*$B105,IF(AND(CD104="20:00"*1,CE104="05:00"*1),"09:00"*$B105,IF(AND(CD104="21:00"*1,CE104="07:00"*1),"10:00"*$B105,IF(AND(CD104="21:00"*1,CE104="08:00"*1),"11:00"*$B105,IF((CE104*24)-(CD104*24)&gt;6,((((CE104*24)-(CD104*24))-0.25)/24),(CE104-CD104)))))))))</f>
        <v/>
      </c>
      <c r="CE105" s="511"/>
      <c r="CF105" s="510" t="str">
        <f>IF(AND(CF104="",CG104=""),"",IFERROR(MATCH("*"&amp;CF104&amp;"*",Paramètres!$A$2,0)*INDEX(Paramètres!$B$2:$E$2,MATCH(#REF!,Paramètres!$B$1:$E$1,0))*$B105,IFERROR(VLOOKUP(CF104,_T1,2,0)*IF(VLOOKUP(CF104,_T1,3,0),$B105,1),IF(AND(CF104="23:59"*1,CG104="07:59"*1),"08:00"*$B105,IF(AND(CF104="20:00"*1,CG104="05:00"*1),"09:00"*$B105,IF(AND(CF104="21:00"*1,CG104="07:00"*1),"10:00"*$B105,IF(AND(CF104="21:00"*1,CG104="08:00"*1),"11:00"*$B105,IF((CG104*24)-(CF104*24)&gt;6,((((CG104*24)-(CF104*24))-0.25)/24),(CG104-CF104)))))))))</f>
        <v/>
      </c>
      <c r="CG105" s="511"/>
      <c r="CH105" s="510" t="str">
        <f>IF(AND(CH104="",CI104=""),"",IFERROR(MATCH("*"&amp;CH104&amp;"*",Paramètres!$A$2,0)*INDEX(Paramètres!$B$2:$E$2,MATCH(#REF!,Paramètres!$B$1:$E$1,0))*$B105,IFERROR(VLOOKUP(CH104,_T1,2,0)*IF(VLOOKUP(CH104,_T1,3,0),$B105,1),IF(AND(CH104="23:59"*1,CI104="07:59"*1),"08:00"*$B105,IF(AND(CH104="20:00"*1,CI104="05:00"*1),"09:00"*$B105,IF(AND(CH104="21:00"*1,CI104="07:00"*1),"10:00"*$B105,IF(AND(CH104="21:00"*1,CI104="08:00"*1),"11:00"*$B105,IF((CI104*24)-(CH104*24)&gt;6,((((CI104*24)-(CH104*24))-0.25)/24),(CI104-CH104)))))))))</f>
        <v/>
      </c>
      <c r="CI105" s="511"/>
      <c r="CJ105" s="510" t="str">
        <f>IF(AND(CJ104="",CK104=""),"",IFERROR(MATCH("*"&amp;CJ104&amp;"*",Paramètres!$A$2,0)*INDEX(Paramètres!$B$2:$E$2,MATCH(#REF!,Paramètres!$B$1:$E$1,0))*$B105,IFERROR(VLOOKUP(CJ104,_T1,2,0)*IF(VLOOKUP(CJ104,_T1,3,0),$B105,1),IF(AND(CJ104="23:59"*1,CK104="07:59"*1),"08:00"*$B105,IF(AND(CJ104="20:00"*1,CK104="05:00"*1),"09:00"*$B105,IF(AND(CJ104="21:00"*1,CK104="07:00"*1),"10:00"*$B105,IF(AND(CJ104="21:00"*1,CK104="08:00"*1),"11:00"*$B105,IF((CK104*24)-(CJ104*24)&gt;6,((((CK104*24)-(CJ104*24))-0.25)/24),(CK104-CJ104)))))))))</f>
        <v/>
      </c>
      <c r="CK105" s="511"/>
      <c r="CL105" s="510" t="str">
        <f>IF(AND(CL104="",CM104=""),"",IFERROR(MATCH("*"&amp;CL104&amp;"*",Paramètres!$A$2,0)*INDEX(Paramètres!$B$2:$E$2,MATCH(#REF!,Paramètres!$B$1:$E$1,0))*$B105,IFERROR(VLOOKUP(CL104,_T1,2,0)*IF(VLOOKUP(CL104,_T1,3,0),$B105,1),IF(AND(CL104="23:59"*1,CM104="07:59"*1),"08:00"*$B105,IF(AND(CL104="20:00"*1,CM104="05:00"*1),"09:00"*$B105,IF(AND(CL104="21:00"*1,CM104="07:00"*1),"10:00"*$B105,IF(AND(CL104="21:00"*1,CM104="08:00"*1),"11:00"*$B105,IF((CM104*24)-(CL104*24)&gt;6,((((CM104*24)-(CL104*24))-0.25)/24),(CM104-CL104)))))))))</f>
        <v/>
      </c>
      <c r="CM105" s="511"/>
      <c r="CN105" s="442"/>
      <c r="CO105" s="432">
        <f>SUM(Q104,AF105,AU105,BY105,CN105,BJ105)</f>
        <v>0</v>
      </c>
      <c r="CP105" s="433"/>
      <c r="CQ105" s="156"/>
      <c r="CR105" s="454"/>
      <c r="CS105"/>
      <c r="CT105"/>
    </row>
    <row r="106" spans="1:99" ht="40" customHeight="1" thickBot="1">
      <c r="A106" s="279"/>
      <c r="B106" s="305"/>
      <c r="C106" s="181"/>
      <c r="D106" s="181"/>
      <c r="E106" s="181"/>
      <c r="F106" s="181"/>
      <c r="G106" s="181"/>
      <c r="H106" s="181"/>
      <c r="I106" s="181"/>
      <c r="J106" s="181"/>
      <c r="K106" s="181"/>
      <c r="L106" s="181"/>
      <c r="M106" s="181"/>
      <c r="N106" s="181"/>
      <c r="O106" s="181"/>
      <c r="P106" s="181"/>
      <c r="Q106" s="256"/>
      <c r="R106" s="181"/>
      <c r="S106" s="181"/>
      <c r="T106" s="181"/>
      <c r="U106" s="181"/>
      <c r="V106" s="181"/>
      <c r="W106" s="181"/>
      <c r="X106" s="181"/>
      <c r="Y106" s="181"/>
      <c r="Z106" s="181"/>
      <c r="AA106" s="181"/>
      <c r="AB106" s="181"/>
      <c r="AC106" s="181"/>
      <c r="AD106" s="181"/>
      <c r="AE106" s="181"/>
      <c r="AF106" s="232"/>
      <c r="AG106" s="181"/>
      <c r="AH106" s="181"/>
      <c r="AI106" s="181"/>
      <c r="AJ106" s="181"/>
      <c r="AK106" s="181"/>
      <c r="AL106" s="181"/>
      <c r="AM106" s="181"/>
      <c r="AN106" s="181"/>
      <c r="AO106" s="181"/>
      <c r="AP106" s="181"/>
      <c r="AQ106" s="181"/>
      <c r="AR106" s="181"/>
      <c r="AS106" s="181"/>
      <c r="AT106" s="181"/>
      <c r="AU106" s="232"/>
      <c r="AV106" s="181"/>
      <c r="AW106" s="181"/>
      <c r="AX106" s="181"/>
      <c r="AY106" s="181"/>
      <c r="AZ106" s="181"/>
      <c r="BA106" s="181"/>
      <c r="BB106" s="181"/>
      <c r="BC106" s="181"/>
      <c r="BD106" s="181"/>
      <c r="BE106" s="181"/>
      <c r="BF106" s="181"/>
      <c r="BG106" s="181"/>
      <c r="BH106" s="181"/>
      <c r="BI106" s="181"/>
      <c r="BJ106" s="232"/>
      <c r="BK106" s="181"/>
      <c r="BL106" s="181"/>
      <c r="BM106" s="181"/>
      <c r="BN106" s="181"/>
      <c r="BO106" s="181"/>
      <c r="BP106" s="181"/>
      <c r="BQ106" s="181"/>
      <c r="BR106" s="181"/>
      <c r="BS106" s="181"/>
      <c r="BT106" s="181"/>
      <c r="BU106" s="181"/>
      <c r="BV106" s="181"/>
      <c r="BW106" s="181"/>
      <c r="BX106" s="181"/>
      <c r="BY106" s="232"/>
      <c r="BZ106" s="181"/>
      <c r="CA106" s="181"/>
      <c r="CB106" s="181"/>
      <c r="CC106" s="181"/>
      <c r="CD106" s="181"/>
      <c r="CE106" s="181"/>
      <c r="CF106" s="181"/>
      <c r="CG106" s="181"/>
      <c r="CH106" s="181"/>
      <c r="CI106" s="181"/>
      <c r="CJ106" s="181"/>
      <c r="CK106" s="181"/>
      <c r="CL106" s="181"/>
      <c r="CM106" s="181"/>
      <c r="CN106" s="232"/>
      <c r="CO106" s="481"/>
      <c r="CP106" s="482"/>
      <c r="CQ106" s="156"/>
      <c r="CR106" s="168"/>
      <c r="CS106" s="169"/>
    </row>
    <row r="107" spans="1:99" ht="20" customHeight="1">
      <c r="A107" s="180"/>
      <c r="B107" s="306"/>
      <c r="C107" s="485"/>
      <c r="D107" s="486"/>
      <c r="E107" s="487"/>
      <c r="F107" s="486"/>
      <c r="G107" s="487"/>
      <c r="H107" s="486"/>
      <c r="I107" s="487"/>
      <c r="J107" s="486"/>
      <c r="K107" s="487"/>
      <c r="L107" s="486"/>
      <c r="M107" s="487"/>
      <c r="N107" s="486"/>
      <c r="O107" s="487"/>
      <c r="P107" s="488"/>
      <c r="Q107" s="226">
        <f t="shared" ref="Q107" si="99">SUM(C107:P107)</f>
        <v>0</v>
      </c>
      <c r="R107" s="485"/>
      <c r="S107" s="486"/>
      <c r="T107" s="487"/>
      <c r="U107" s="486"/>
      <c r="V107" s="487"/>
      <c r="W107" s="486"/>
      <c r="X107" s="487"/>
      <c r="Y107" s="486"/>
      <c r="Z107" s="487"/>
      <c r="AA107" s="486"/>
      <c r="AB107" s="487"/>
      <c r="AC107" s="486"/>
      <c r="AD107" s="487"/>
      <c r="AE107" s="488"/>
      <c r="AF107" s="234">
        <f t="shared" ref="AF107:AF108" si="100">SUM(R107:AE107)</f>
        <v>0</v>
      </c>
      <c r="AG107" s="485"/>
      <c r="AH107" s="486"/>
      <c r="AI107" s="487"/>
      <c r="AJ107" s="486"/>
      <c r="AK107" s="487"/>
      <c r="AL107" s="486"/>
      <c r="AM107" s="487"/>
      <c r="AN107" s="486"/>
      <c r="AO107" s="487"/>
      <c r="AP107" s="486"/>
      <c r="AQ107" s="487"/>
      <c r="AR107" s="486"/>
      <c r="AS107" s="487"/>
      <c r="AT107" s="488"/>
      <c r="AU107" s="234">
        <f t="shared" ref="AU107:AU108" si="101">SUM(AG107:AT107)</f>
        <v>0</v>
      </c>
      <c r="AV107" s="485"/>
      <c r="AW107" s="486"/>
      <c r="AX107" s="487"/>
      <c r="AY107" s="486"/>
      <c r="AZ107" s="487"/>
      <c r="BA107" s="486"/>
      <c r="BB107" s="487"/>
      <c r="BC107" s="486"/>
      <c r="BD107" s="487"/>
      <c r="BE107" s="486"/>
      <c r="BF107" s="487"/>
      <c r="BG107" s="486"/>
      <c r="BH107" s="487"/>
      <c r="BI107" s="488"/>
      <c r="BJ107" s="364">
        <f t="shared" ref="BJ107:BJ109" si="102">SUM(AV107:BI107)</f>
        <v>0</v>
      </c>
      <c r="BK107" s="485"/>
      <c r="BL107" s="486"/>
      <c r="BM107" s="487"/>
      <c r="BN107" s="486"/>
      <c r="BO107" s="487"/>
      <c r="BP107" s="486"/>
      <c r="BQ107" s="487"/>
      <c r="BR107" s="486"/>
      <c r="BS107" s="487"/>
      <c r="BT107" s="486"/>
      <c r="BU107" s="487"/>
      <c r="BV107" s="486"/>
      <c r="BW107" s="487"/>
      <c r="BX107" s="488"/>
      <c r="BY107" s="364">
        <f t="shared" ref="BY107:BY109" si="103">SUM(BK107:BX107)</f>
        <v>0</v>
      </c>
      <c r="BZ107" s="485"/>
      <c r="CA107" s="486"/>
      <c r="CB107" s="487"/>
      <c r="CC107" s="486"/>
      <c r="CD107" s="487"/>
      <c r="CE107" s="486"/>
      <c r="CF107" s="487"/>
      <c r="CG107" s="486"/>
      <c r="CH107" s="487"/>
      <c r="CI107" s="486"/>
      <c r="CJ107" s="487"/>
      <c r="CK107" s="486"/>
      <c r="CL107" s="487"/>
      <c r="CM107" s="488"/>
      <c r="CN107" s="230">
        <f t="shared" ref="CN107:CN109" si="104">SUM(BZ107:CM107)</f>
        <v>0</v>
      </c>
      <c r="CO107" s="436">
        <f>SUM(Q107,AF107,AU107,BY107,CN107,BJ107)</f>
        <v>0</v>
      </c>
      <c r="CP107" s="437"/>
      <c r="CQ107" s="156"/>
      <c r="CR107" s="168"/>
      <c r="CS107" s="169"/>
    </row>
    <row r="108" spans="1:99" ht="20" customHeight="1">
      <c r="A108" s="160"/>
      <c r="B108" s="307"/>
      <c r="C108" s="522"/>
      <c r="D108" s="490"/>
      <c r="E108" s="489"/>
      <c r="F108" s="490"/>
      <c r="G108" s="489"/>
      <c r="H108" s="490"/>
      <c r="I108" s="489"/>
      <c r="J108" s="490"/>
      <c r="K108" s="489"/>
      <c r="L108" s="490"/>
      <c r="M108" s="489"/>
      <c r="N108" s="490"/>
      <c r="O108" s="489"/>
      <c r="P108" s="491"/>
      <c r="Q108" s="229">
        <f t="shared" ref="Q108" si="105">SUM(C108:P108)</f>
        <v>0</v>
      </c>
      <c r="R108" s="522"/>
      <c r="S108" s="490"/>
      <c r="T108" s="489"/>
      <c r="U108" s="490"/>
      <c r="V108" s="489"/>
      <c r="W108" s="490"/>
      <c r="X108" s="489"/>
      <c r="Y108" s="490"/>
      <c r="Z108" s="489"/>
      <c r="AA108" s="490"/>
      <c r="AB108" s="489"/>
      <c r="AC108" s="490"/>
      <c r="AD108" s="489"/>
      <c r="AE108" s="491"/>
      <c r="AF108" s="229">
        <f t="shared" si="100"/>
        <v>0</v>
      </c>
      <c r="AG108" s="522"/>
      <c r="AH108" s="490"/>
      <c r="AI108" s="489"/>
      <c r="AJ108" s="490"/>
      <c r="AK108" s="489"/>
      <c r="AL108" s="490"/>
      <c r="AM108" s="489"/>
      <c r="AN108" s="490"/>
      <c r="AO108" s="489"/>
      <c r="AP108" s="490"/>
      <c r="AQ108" s="489"/>
      <c r="AR108" s="490"/>
      <c r="AS108" s="489"/>
      <c r="AT108" s="491"/>
      <c r="AU108" s="229">
        <f t="shared" si="101"/>
        <v>0</v>
      </c>
      <c r="AV108" s="522"/>
      <c r="AW108" s="490"/>
      <c r="AX108" s="489"/>
      <c r="AY108" s="490"/>
      <c r="AZ108" s="489"/>
      <c r="BA108" s="490"/>
      <c r="BB108" s="489"/>
      <c r="BC108" s="490"/>
      <c r="BD108" s="489"/>
      <c r="BE108" s="490"/>
      <c r="BF108" s="489"/>
      <c r="BG108" s="490"/>
      <c r="BH108" s="489"/>
      <c r="BI108" s="491"/>
      <c r="BJ108" s="229">
        <f t="shared" si="102"/>
        <v>0</v>
      </c>
      <c r="BK108" s="522"/>
      <c r="BL108" s="490"/>
      <c r="BM108" s="489"/>
      <c r="BN108" s="490"/>
      <c r="BO108" s="489"/>
      <c r="BP108" s="490"/>
      <c r="BQ108" s="489"/>
      <c r="BR108" s="490"/>
      <c r="BS108" s="489"/>
      <c r="BT108" s="490"/>
      <c r="BU108" s="489"/>
      <c r="BV108" s="490"/>
      <c r="BW108" s="489"/>
      <c r="BX108" s="491"/>
      <c r="BY108" s="229">
        <f t="shared" si="103"/>
        <v>0</v>
      </c>
      <c r="BZ108" s="522"/>
      <c r="CA108" s="490"/>
      <c r="CB108" s="489"/>
      <c r="CC108" s="490"/>
      <c r="CD108" s="489"/>
      <c r="CE108" s="490"/>
      <c r="CF108" s="489"/>
      <c r="CG108" s="490"/>
      <c r="CH108" s="489"/>
      <c r="CI108" s="490"/>
      <c r="CJ108" s="489"/>
      <c r="CK108" s="490"/>
      <c r="CL108" s="489"/>
      <c r="CM108" s="491"/>
      <c r="CN108" s="225">
        <f t="shared" si="104"/>
        <v>0</v>
      </c>
      <c r="CO108" s="479">
        <f>SUM(Q108,AF108,AU108,BY108,CN108,BJ108)</f>
        <v>0</v>
      </c>
      <c r="CP108" s="480"/>
      <c r="CQ108" s="156"/>
      <c r="CR108" s="168"/>
      <c r="CS108" s="169"/>
    </row>
    <row r="109" spans="1:99" ht="20" customHeight="1">
      <c r="A109" s="172"/>
      <c r="B109" s="307"/>
      <c r="C109" s="494"/>
      <c r="D109" s="490"/>
      <c r="E109" s="489"/>
      <c r="F109" s="490"/>
      <c r="G109" s="489"/>
      <c r="H109" s="490"/>
      <c r="I109" s="489"/>
      <c r="J109" s="490"/>
      <c r="K109" s="489"/>
      <c r="L109" s="490"/>
      <c r="M109" s="489"/>
      <c r="N109" s="490"/>
      <c r="O109" s="489"/>
      <c r="P109" s="491"/>
      <c r="Q109" s="229">
        <f t="shared" ref="Q109" si="106">SUM(C109:P109)</f>
        <v>0</v>
      </c>
      <c r="R109" s="494"/>
      <c r="S109" s="490"/>
      <c r="T109" s="489"/>
      <c r="U109" s="490"/>
      <c r="V109" s="489"/>
      <c r="W109" s="490"/>
      <c r="X109" s="489"/>
      <c r="Y109" s="490"/>
      <c r="Z109" s="489"/>
      <c r="AA109" s="490"/>
      <c r="AB109" s="489"/>
      <c r="AC109" s="490"/>
      <c r="AD109" s="489"/>
      <c r="AE109" s="491"/>
      <c r="AF109" s="231">
        <f t="shared" ref="AF109" si="107">SUM(R109:AE109)</f>
        <v>0</v>
      </c>
      <c r="AG109" s="494"/>
      <c r="AH109" s="490"/>
      <c r="AI109" s="489"/>
      <c r="AJ109" s="490"/>
      <c r="AK109" s="489"/>
      <c r="AL109" s="490"/>
      <c r="AM109" s="489"/>
      <c r="AN109" s="490"/>
      <c r="AO109" s="489"/>
      <c r="AP109" s="490"/>
      <c r="AQ109" s="489"/>
      <c r="AR109" s="490"/>
      <c r="AS109" s="489"/>
      <c r="AT109" s="491"/>
      <c r="AU109" s="231">
        <f t="shared" ref="AU109" si="108">SUM(AG109:AT109)</f>
        <v>0</v>
      </c>
      <c r="AV109" s="494"/>
      <c r="AW109" s="490"/>
      <c r="AX109" s="489"/>
      <c r="AY109" s="490"/>
      <c r="AZ109" s="489"/>
      <c r="BA109" s="490"/>
      <c r="BB109" s="489"/>
      <c r="BC109" s="490"/>
      <c r="BD109" s="489"/>
      <c r="BE109" s="490"/>
      <c r="BF109" s="489"/>
      <c r="BG109" s="490"/>
      <c r="BH109" s="489"/>
      <c r="BI109" s="491"/>
      <c r="BJ109" s="366">
        <f t="shared" si="102"/>
        <v>0</v>
      </c>
      <c r="BK109" s="494"/>
      <c r="BL109" s="490"/>
      <c r="BM109" s="489"/>
      <c r="BN109" s="490"/>
      <c r="BO109" s="489"/>
      <c r="BP109" s="490"/>
      <c r="BQ109" s="489"/>
      <c r="BR109" s="490"/>
      <c r="BS109" s="489"/>
      <c r="BT109" s="490"/>
      <c r="BU109" s="489"/>
      <c r="BV109" s="490"/>
      <c r="BW109" s="489"/>
      <c r="BX109" s="491"/>
      <c r="BY109" s="366">
        <f t="shared" si="103"/>
        <v>0</v>
      </c>
      <c r="BZ109" s="494"/>
      <c r="CA109" s="490"/>
      <c r="CB109" s="489"/>
      <c r="CC109" s="490"/>
      <c r="CD109" s="489"/>
      <c r="CE109" s="490"/>
      <c r="CF109" s="489"/>
      <c r="CG109" s="490"/>
      <c r="CH109" s="489"/>
      <c r="CI109" s="490"/>
      <c r="CJ109" s="489"/>
      <c r="CK109" s="490"/>
      <c r="CL109" s="489"/>
      <c r="CM109" s="491"/>
      <c r="CN109" s="225">
        <f t="shared" si="104"/>
        <v>0</v>
      </c>
      <c r="CO109" s="479">
        <f>SUM(Q109,AF109,AU109,BY109,CN109,BJ109)</f>
        <v>0</v>
      </c>
      <c r="CP109" s="480"/>
      <c r="CQ109" s="156"/>
      <c r="CS109" s="192"/>
      <c r="CT109" s="193"/>
      <c r="CU109" s="194"/>
    </row>
    <row r="110" spans="1:99" ht="20" customHeight="1">
      <c r="Q110" s="227"/>
      <c r="AF110" s="227"/>
      <c r="AU110" s="227"/>
      <c r="BJ110" s="227"/>
      <c r="BY110" s="166"/>
      <c r="CN110" s="166"/>
      <c r="CO110" s="168"/>
      <c r="CP110" s="168"/>
      <c r="CS110" s="195"/>
      <c r="CT110" s="196"/>
      <c r="CU110" s="194"/>
    </row>
    <row r="111" spans="1:99" ht="20" customHeight="1">
      <c r="A111" s="173" t="s">
        <v>83</v>
      </c>
      <c r="C111" s="163"/>
      <c r="D111" s="163"/>
      <c r="E111" s="163"/>
      <c r="F111" s="163"/>
      <c r="G111" s="163"/>
      <c r="H111" s="163"/>
      <c r="I111" s="163"/>
      <c r="J111" s="163"/>
      <c r="K111" s="163"/>
      <c r="L111" s="163"/>
      <c r="M111" s="163"/>
      <c r="N111" s="163"/>
      <c r="O111" s="163"/>
      <c r="P111" s="163"/>
      <c r="Q111" s="261">
        <f>SUM(Q11:Q12,Q14:Q21,Q27:Q58,Q60:Q66,Q69:Q77,Q80:Q80,Q97:Q99,Q102:Q104,Q92:Q94,Q107:Q109)</f>
        <v>3.7520833333333332</v>
      </c>
      <c r="R111" s="163"/>
      <c r="S111" s="163"/>
      <c r="T111" s="163"/>
      <c r="U111" s="163"/>
      <c r="V111" s="163"/>
      <c r="W111" s="163"/>
      <c r="X111" s="163"/>
      <c r="Y111" s="163"/>
      <c r="Z111" s="163"/>
      <c r="AA111" s="163"/>
      <c r="AB111" s="163"/>
      <c r="AC111" s="163"/>
      <c r="AD111" s="163"/>
      <c r="AE111" s="163"/>
      <c r="AF111" s="261">
        <f>SUM(AF11:AF12,AF14:AF21,AF27:AF58,AF60:AF67,AF69:AF78,AF80:AF81,AF97:AF100,AF102:AF105,AF92:AF95,AF107:AF109)</f>
        <v>1.5833333333333333</v>
      </c>
      <c r="AG111" s="163"/>
      <c r="AH111" s="163"/>
      <c r="AI111" s="163"/>
      <c r="AJ111" s="163"/>
      <c r="AK111" s="163"/>
      <c r="AL111" s="163"/>
      <c r="AM111" s="163"/>
      <c r="AN111" s="163"/>
      <c r="AO111" s="163"/>
      <c r="AP111" s="163"/>
      <c r="AQ111" s="163"/>
      <c r="AR111" s="163"/>
      <c r="AS111" s="163"/>
      <c r="AT111" s="163"/>
      <c r="AU111" s="261">
        <f>SUM(AU11:AU12,AU14:AU21,AU27:AU58,AU60:AU67,AU69:AU78,AU80:AU81,AU97:AU100,AU102:AU105,AU92:AU95,AU107:AU109)</f>
        <v>1.5833333333333333</v>
      </c>
      <c r="AV111" s="163"/>
      <c r="AW111" s="163"/>
      <c r="AX111" s="163"/>
      <c r="AY111" s="163"/>
      <c r="AZ111" s="163"/>
      <c r="BA111" s="163"/>
      <c r="BB111" s="163"/>
      <c r="BC111" s="163"/>
      <c r="BD111" s="163"/>
      <c r="BE111" s="163"/>
      <c r="BF111" s="163"/>
      <c r="BG111" s="163"/>
      <c r="BH111" s="163"/>
      <c r="BI111" s="163"/>
      <c r="BJ111" s="261">
        <f>SUM(BJ11:BJ12,BJ14:BJ21,BJ27:BJ58,BJ60:BJ67,BJ69:BJ78,BJ80:BJ81,BJ97:BJ100,BJ102:BJ105,BJ92:BJ95,BJ107:BJ109)</f>
        <v>1.5833333333333333</v>
      </c>
      <c r="BK111" s="163"/>
      <c r="BL111" s="163"/>
      <c r="BM111" s="163"/>
      <c r="BN111" s="163"/>
      <c r="BO111" s="163"/>
      <c r="BP111" s="163"/>
      <c r="BQ111" s="163"/>
      <c r="BR111" s="163"/>
      <c r="BS111" s="163"/>
      <c r="BT111" s="163"/>
      <c r="BU111" s="163"/>
      <c r="BV111" s="163"/>
      <c r="BW111" s="163"/>
      <c r="BX111" s="163"/>
      <c r="BY111" s="235">
        <f>SUM(BY11:BY12,BY14:BY21,BY27:BY58,BY60:BY67,BY69:BY78,BY80:BY81,BY97:BY100,BY102:BY105,BY92:BY95,BY107:BY109)</f>
        <v>1.5833333333333333</v>
      </c>
      <c r="BZ111" s="163"/>
      <c r="CA111" s="163"/>
      <c r="CB111" s="163"/>
      <c r="CC111" s="163"/>
      <c r="CD111" s="163"/>
      <c r="CE111" s="163"/>
      <c r="CF111" s="163"/>
      <c r="CG111" s="163"/>
      <c r="CH111" s="163"/>
      <c r="CI111" s="163"/>
      <c r="CJ111" s="163"/>
      <c r="CK111" s="163"/>
      <c r="CL111" s="163"/>
      <c r="CM111" s="163"/>
      <c r="CN111" s="235">
        <f>SUM(CN11:CN12,CN14:CN21,CN27:CN52,CN58:CN67,CN69:CN78,CN80:CN81,CN97:CN100,CN102:CN105,CN92:CN95,CN107:CN109)</f>
        <v>1.5833333333333333</v>
      </c>
      <c r="CO111" s="509">
        <f>SUM(Q111,AF111,AU111,BY111,CN111,BJ111)</f>
        <v>11.668750000000001</v>
      </c>
      <c r="CP111" s="509"/>
      <c r="CQ111" s="170">
        <f>CO111*24</f>
        <v>280.05</v>
      </c>
      <c r="CS111" s="193"/>
      <c r="CT111" s="195"/>
      <c r="CU111" s="194"/>
    </row>
    <row r="112" spans="1:99" ht="20" customHeight="1">
      <c r="A112" s="174" t="s">
        <v>84</v>
      </c>
      <c r="C112" s="159"/>
      <c r="D112" s="159"/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  <c r="O112" s="159"/>
      <c r="P112" s="159"/>
      <c r="Q112" s="262">
        <f>SUM(Q82:Q90)</f>
        <v>0</v>
      </c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  <c r="AD112" s="159"/>
      <c r="AE112" s="159"/>
      <c r="AF112" s="262">
        <f>SUM(AF82:AF91)</f>
        <v>0</v>
      </c>
      <c r="AG112" s="159"/>
      <c r="AH112" s="159"/>
      <c r="AI112" s="159"/>
      <c r="AJ112" s="159"/>
      <c r="AK112" s="159"/>
      <c r="AL112" s="159"/>
      <c r="AM112" s="159"/>
      <c r="AN112" s="159"/>
      <c r="AO112" s="159"/>
      <c r="AP112" s="159"/>
      <c r="AQ112" s="159"/>
      <c r="AR112" s="159"/>
      <c r="AS112" s="159"/>
      <c r="AT112" s="159"/>
      <c r="AU112" s="262">
        <f>SUM(AU82:AU91)</f>
        <v>0</v>
      </c>
      <c r="AV112" s="159"/>
      <c r="AW112" s="159"/>
      <c r="AX112" s="159"/>
      <c r="AY112" s="159"/>
      <c r="AZ112" s="159"/>
      <c r="BA112" s="159"/>
      <c r="BB112" s="159"/>
      <c r="BC112" s="159"/>
      <c r="BD112" s="159"/>
      <c r="BE112" s="159"/>
      <c r="BF112" s="159"/>
      <c r="BG112" s="159"/>
      <c r="BH112" s="159"/>
      <c r="BI112" s="159"/>
      <c r="BJ112" s="262">
        <f>SUM(BJ80:BJ95)</f>
        <v>1.5833333333333333</v>
      </c>
      <c r="BK112" s="159"/>
      <c r="BL112" s="159"/>
      <c r="BM112" s="159"/>
      <c r="BN112" s="159"/>
      <c r="BO112" s="159"/>
      <c r="BP112" s="159"/>
      <c r="BQ112" s="159"/>
      <c r="BR112" s="159"/>
      <c r="BS112" s="159"/>
      <c r="BT112" s="159"/>
      <c r="BU112" s="159"/>
      <c r="BV112" s="159"/>
      <c r="BW112" s="159"/>
      <c r="BX112" s="159"/>
      <c r="BY112" s="236">
        <f>SUM(BY82:BY91)</f>
        <v>0</v>
      </c>
      <c r="BZ112" s="159"/>
      <c r="CA112" s="159"/>
      <c r="CB112" s="159"/>
      <c r="CC112" s="159"/>
      <c r="CD112" s="159"/>
      <c r="CE112" s="159"/>
      <c r="CF112" s="159"/>
      <c r="CG112" s="159"/>
      <c r="CH112" s="159"/>
      <c r="CI112" s="159"/>
      <c r="CJ112" s="159"/>
      <c r="CK112" s="159"/>
      <c r="CL112" s="159"/>
      <c r="CM112" s="159"/>
      <c r="CN112" s="236">
        <f>SUM(CN82:CN91)</f>
        <v>0</v>
      </c>
      <c r="CO112" s="508">
        <f>SUM(Q112,AF112,AU112,BY112,CN112,BJ112)</f>
        <v>1.5833333333333333</v>
      </c>
      <c r="CP112" s="508"/>
      <c r="CQ112" s="170">
        <f>CO112*24</f>
        <v>38</v>
      </c>
      <c r="CR112" s="168"/>
    </row>
    <row r="113" spans="1:99" ht="20" customHeight="1">
      <c r="Q113" s="263"/>
      <c r="AF113" s="263"/>
      <c r="AU113" s="263"/>
      <c r="BJ113" s="263"/>
      <c r="BY113" s="166"/>
      <c r="CN113" s="166"/>
      <c r="CO113" s="507"/>
      <c r="CP113" s="507"/>
      <c r="CQ113" s="169"/>
      <c r="CR113" s="168"/>
    </row>
    <row r="114" spans="1:99" ht="20" customHeight="1">
      <c r="Q114" s="228"/>
      <c r="AF114" s="228"/>
      <c r="AU114" s="228"/>
      <c r="BJ114" s="228"/>
      <c r="BY114" s="167"/>
      <c r="CN114" s="167"/>
      <c r="CO114" s="168"/>
      <c r="CP114" s="168"/>
      <c r="CQ114" s="169"/>
      <c r="CR114" s="168"/>
    </row>
    <row r="115" spans="1:99" ht="20" customHeight="1">
      <c r="AF115" s="168"/>
      <c r="AU115" s="168"/>
      <c r="BJ115" s="168"/>
      <c r="BY115" s="168"/>
      <c r="CN115" s="168"/>
      <c r="CO115"/>
      <c r="CP115"/>
      <c r="CQ115"/>
      <c r="CR115" s="168"/>
    </row>
    <row r="116" spans="1:99" ht="20" customHeight="1">
      <c r="A116" s="35" t="s">
        <v>85</v>
      </c>
      <c r="B116" s="308"/>
      <c r="L116" s="495"/>
      <c r="M116" s="411"/>
      <c r="N116" s="411"/>
      <c r="O116" s="411"/>
      <c r="P116" s="411"/>
      <c r="Q116" s="233"/>
      <c r="CO116" s="506">
        <f>SUM(CO111,CO112)</f>
        <v>13.252083333333335</v>
      </c>
      <c r="CP116" s="506"/>
      <c r="CQ116" s="171">
        <f t="shared" ref="CQ116" si="109">CO116*24</f>
        <v>318.05000000000007</v>
      </c>
    </row>
    <row r="117" spans="1:99" ht="20" customHeight="1">
      <c r="L117" s="495"/>
      <c r="M117" s="411"/>
      <c r="N117" s="411"/>
      <c r="O117" s="411"/>
      <c r="P117" s="411"/>
      <c r="Q117" s="233"/>
      <c r="CB117" s="223" t="s">
        <v>98</v>
      </c>
    </row>
    <row r="118" spans="1:99" ht="25" thickBot="1">
      <c r="CN118" s="197"/>
      <c r="CO118" s="198"/>
      <c r="CP118" s="199"/>
    </row>
    <row r="119" spans="1:99" ht="24">
      <c r="Q119" s="233"/>
      <c r="CN119" s="200"/>
      <c r="CO119" s="198"/>
      <c r="CP119" s="201"/>
      <c r="CQ119" s="206" t="s">
        <v>86</v>
      </c>
      <c r="CR119" s="468" t="s">
        <v>97</v>
      </c>
      <c r="CS119" s="207">
        <f>CQ120/CQ2</f>
        <v>1.6749401913875599</v>
      </c>
      <c r="CT119" s="460" t="s">
        <v>96</v>
      </c>
      <c r="CU119" s="211">
        <f>CS119/CU123</f>
        <v>0.10792140408424999</v>
      </c>
    </row>
    <row r="120" spans="1:99">
      <c r="CN120" s="200"/>
      <c r="CO120" s="198"/>
      <c r="CP120" s="201"/>
      <c r="CQ120" s="215">
        <f>CQ111</f>
        <v>280.05</v>
      </c>
      <c r="CR120" s="469"/>
      <c r="CS120" s="208">
        <f>CQ121/174.6</f>
        <v>0.21764032073310424</v>
      </c>
      <c r="CT120" s="461"/>
      <c r="CU120" s="212">
        <f>CS120/CU123</f>
        <v>1.4023216542081459E-2</v>
      </c>
    </row>
    <row r="121" spans="1:99" ht="16" thickBot="1">
      <c r="CG121" s="198"/>
      <c r="CH121" s="198"/>
      <c r="CI121" s="198"/>
      <c r="CJ121" s="198"/>
      <c r="CK121" s="198"/>
      <c r="CL121" s="198"/>
      <c r="CM121" s="198"/>
      <c r="CN121" s="202"/>
      <c r="CO121" s="201"/>
      <c r="CP121" s="201"/>
      <c r="CQ121" s="216">
        <f>CQ112</f>
        <v>38</v>
      </c>
      <c r="CR121" s="469"/>
      <c r="CS121" s="209">
        <v>2.19</v>
      </c>
      <c r="CT121" s="461"/>
      <c r="CU121" s="213">
        <f>CS121/CU123</f>
        <v>0.14110824742268041</v>
      </c>
    </row>
    <row r="122" spans="1:99" ht="27" customHeight="1" thickBot="1">
      <c r="CG122" s="198"/>
      <c r="CH122" s="198"/>
      <c r="CI122" s="198"/>
      <c r="CJ122" s="198"/>
      <c r="CK122" s="198"/>
      <c r="CL122" s="198"/>
      <c r="CM122" s="198"/>
      <c r="CN122" s="202"/>
      <c r="CO122" s="201"/>
      <c r="CP122" s="201"/>
      <c r="CQ122" s="218" t="s">
        <v>90</v>
      </c>
      <c r="CR122" s="470"/>
      <c r="CS122" s="210">
        <v>3.18</v>
      </c>
      <c r="CT122" s="462"/>
      <c r="CU122" s="214">
        <f>CS122/CU123</f>
        <v>0.20489690721649487</v>
      </c>
    </row>
    <row r="123" spans="1:99" ht="30.75" customHeight="1" thickBot="1">
      <c r="A123" s="162"/>
      <c r="CG123" s="198"/>
      <c r="CH123" s="198"/>
      <c r="CI123" s="198"/>
      <c r="CJ123" s="202"/>
      <c r="CK123" s="202"/>
      <c r="CL123" s="202"/>
      <c r="CM123" s="202"/>
      <c r="CN123" s="198"/>
      <c r="CO123" s="198"/>
      <c r="CP123" s="198"/>
      <c r="CQ123" s="220">
        <v>16</v>
      </c>
      <c r="CR123" s="219" t="s">
        <v>92</v>
      </c>
      <c r="CS123" s="221">
        <v>0.97</v>
      </c>
      <c r="CT123" s="222" t="s">
        <v>91</v>
      </c>
      <c r="CU123" s="217">
        <f>CQ123*CS123</f>
        <v>15.52</v>
      </c>
    </row>
    <row r="124" spans="1:99" ht="15" customHeight="1">
      <c r="A124" s="162"/>
      <c r="CG124" s="198"/>
      <c r="CH124" s="198"/>
      <c r="CI124" s="198"/>
      <c r="CJ124" s="202"/>
      <c r="CK124" s="202"/>
      <c r="CL124" s="202"/>
      <c r="CM124" s="202"/>
      <c r="CN124" s="198"/>
      <c r="CO124" s="198"/>
      <c r="CP124" s="203"/>
      <c r="CQ124" s="520" t="s">
        <v>93</v>
      </c>
      <c r="CR124" s="463" t="s">
        <v>95</v>
      </c>
      <c r="CS124" s="471">
        <f>SUM(CU119+CU121)</f>
        <v>0.24902965150693041</v>
      </c>
      <c r="CT124" s="471"/>
      <c r="CU124" s="472"/>
    </row>
    <row r="125" spans="1:99" ht="15" customHeight="1">
      <c r="A125" s="162"/>
      <c r="CI125"/>
      <c r="CJ125" s="204"/>
      <c r="CK125" s="204"/>
      <c r="CL125" s="204"/>
      <c r="CM125" s="204"/>
      <c r="CN125" s="204"/>
      <c r="CO125" s="204"/>
      <c r="CP125" s="204"/>
      <c r="CQ125" s="521" t="s">
        <v>87</v>
      </c>
      <c r="CR125" s="464"/>
      <c r="CS125" s="473"/>
      <c r="CT125" s="473"/>
      <c r="CU125" s="474"/>
    </row>
    <row r="126" spans="1:99" ht="15" customHeight="1">
      <c r="A126" s="161"/>
      <c r="B126" s="309"/>
      <c r="CJ126" s="198"/>
      <c r="CK126" s="198"/>
      <c r="CL126" s="198"/>
      <c r="CM126" s="198"/>
      <c r="CN126" s="198"/>
      <c r="CO126" s="198"/>
      <c r="CP126" s="198"/>
      <c r="CQ126" s="521" t="s">
        <v>87</v>
      </c>
      <c r="CR126" s="464"/>
      <c r="CS126" s="473"/>
      <c r="CT126" s="473"/>
      <c r="CU126" s="474"/>
    </row>
    <row r="127" spans="1:99" ht="15" customHeight="1">
      <c r="A127" s="162"/>
      <c r="CJ127" s="198"/>
      <c r="CK127" s="198"/>
      <c r="CL127" s="205"/>
      <c r="CM127" s="205"/>
      <c r="CN127" s="205"/>
      <c r="CO127" s="205"/>
      <c r="CP127" s="205"/>
      <c r="CQ127" s="518">
        <f>CU123*0.6</f>
        <v>9.3119999999999994</v>
      </c>
      <c r="CR127" s="465" t="s">
        <v>94</v>
      </c>
      <c r="CS127" s="475">
        <f>CU122+CU120</f>
        <v>0.21892012375857633</v>
      </c>
      <c r="CT127" s="475"/>
      <c r="CU127" s="476"/>
    </row>
    <row r="128" spans="1:99" ht="15" customHeight="1">
      <c r="A128" s="162"/>
      <c r="CJ128" s="198"/>
      <c r="CK128" s="198"/>
      <c r="CL128" s="205"/>
      <c r="CM128" s="205"/>
      <c r="CN128" s="205"/>
      <c r="CO128" s="205"/>
      <c r="CP128" s="205"/>
      <c r="CQ128" s="518">
        <f t="shared" ref="CQ128:CQ129" si="110">CT124*0.6</f>
        <v>0</v>
      </c>
      <c r="CR128" s="466"/>
      <c r="CS128" s="475"/>
      <c r="CT128" s="475"/>
      <c r="CU128" s="476"/>
    </row>
    <row r="129" spans="1:104" ht="14.5" customHeight="1" thickBot="1">
      <c r="A129" s="162"/>
      <c r="CJ129" s="198"/>
      <c r="CK129" s="198"/>
      <c r="CL129" s="205"/>
      <c r="CM129" s="205"/>
      <c r="CN129" s="205"/>
      <c r="CO129" s="205"/>
      <c r="CP129" s="205"/>
      <c r="CQ129" s="519">
        <f t="shared" si="110"/>
        <v>0</v>
      </c>
      <c r="CR129" s="467"/>
      <c r="CS129" s="477"/>
      <c r="CT129" s="477"/>
      <c r="CU129" s="478"/>
    </row>
    <row r="130" spans="1:104" s="30" customFormat="1">
      <c r="A130" s="162"/>
      <c r="B130" s="196"/>
      <c r="Q130" s="168"/>
      <c r="CL130" s="191"/>
      <c r="CM130" s="191"/>
      <c r="CN130" s="191"/>
      <c r="CO130" s="191"/>
      <c r="CP130" s="191"/>
      <c r="CU130"/>
      <c r="CV130"/>
      <c r="CW130"/>
      <c r="CX130"/>
      <c r="CY130"/>
      <c r="CZ130"/>
    </row>
    <row r="131" spans="1:104" s="30" customFormat="1">
      <c r="A131" s="162"/>
      <c r="B131" s="196"/>
      <c r="Q131" s="168"/>
      <c r="CU131"/>
      <c r="CV131"/>
      <c r="CW131"/>
      <c r="CX131"/>
      <c r="CY131"/>
      <c r="CZ131"/>
    </row>
    <row r="132" spans="1:104" s="30" customFormat="1">
      <c r="A132" s="154"/>
      <c r="B132" s="196"/>
      <c r="Q132" s="168"/>
      <c r="CU132"/>
      <c r="CV132"/>
      <c r="CW132"/>
      <c r="CX132"/>
      <c r="CY132"/>
      <c r="CZ132"/>
    </row>
    <row r="133" spans="1:104" s="30" customFormat="1">
      <c r="A133" s="162"/>
      <c r="B133" s="196"/>
      <c r="Q133" s="168"/>
      <c r="CU133"/>
      <c r="CV133"/>
      <c r="CW133"/>
      <c r="CX133"/>
      <c r="CY133"/>
      <c r="CZ133"/>
    </row>
    <row r="134" spans="1:104" s="30" customFormat="1">
      <c r="A134" s="162"/>
      <c r="B134" s="196"/>
      <c r="Q134" s="168"/>
      <c r="CU134"/>
      <c r="CV134"/>
      <c r="CW134"/>
      <c r="CX134"/>
      <c r="CY134"/>
      <c r="CZ134"/>
    </row>
    <row r="135" spans="1:104" s="30" customFormat="1">
      <c r="A135" s="153"/>
      <c r="B135" s="196"/>
      <c r="Q135" s="168"/>
      <c r="CU135"/>
      <c r="CV135"/>
      <c r="CW135"/>
      <c r="CX135"/>
      <c r="CY135"/>
      <c r="CZ135"/>
    </row>
  </sheetData>
  <mergeCells count="2480">
    <mergeCell ref="BW108:BX108"/>
    <mergeCell ref="BZ108:CA108"/>
    <mergeCell ref="CB108:CC108"/>
    <mergeCell ref="CD108:CE108"/>
    <mergeCell ref="CF108:CG108"/>
    <mergeCell ref="CH108:CI108"/>
    <mergeCell ref="CJ108:CK108"/>
    <mergeCell ref="CL108:CM108"/>
    <mergeCell ref="A9:A12"/>
    <mergeCell ref="A14:A17"/>
    <mergeCell ref="AM108:AN108"/>
    <mergeCell ref="AO108:AP108"/>
    <mergeCell ref="AQ108:AR108"/>
    <mergeCell ref="AS108:AT108"/>
    <mergeCell ref="AV108:AW108"/>
    <mergeCell ref="AX108:AY108"/>
    <mergeCell ref="AZ108:BA108"/>
    <mergeCell ref="BB108:BC108"/>
    <mergeCell ref="BD108:BE108"/>
    <mergeCell ref="BF108:BG108"/>
    <mergeCell ref="BH108:BI108"/>
    <mergeCell ref="BK108:BL108"/>
    <mergeCell ref="BM108:BN108"/>
    <mergeCell ref="BO108:BP108"/>
    <mergeCell ref="BQ108:BR108"/>
    <mergeCell ref="BS108:BT108"/>
    <mergeCell ref="BU108:BV108"/>
    <mergeCell ref="C108:D108"/>
    <mergeCell ref="O108:P108"/>
    <mergeCell ref="M108:N108"/>
    <mergeCell ref="K108:L108"/>
    <mergeCell ref="I108:J108"/>
    <mergeCell ref="G108:H108"/>
    <mergeCell ref="E108:F108"/>
    <mergeCell ref="R108:S108"/>
    <mergeCell ref="T108:U108"/>
    <mergeCell ref="V108:W108"/>
    <mergeCell ref="X108:Y108"/>
    <mergeCell ref="Z108:AA108"/>
    <mergeCell ref="AB108:AC108"/>
    <mergeCell ref="AD108:AE108"/>
    <mergeCell ref="AG108:AH108"/>
    <mergeCell ref="AI108:AJ108"/>
    <mergeCell ref="AK108:AL108"/>
    <mergeCell ref="C10:D10"/>
    <mergeCell ref="E10:F10"/>
    <mergeCell ref="G10:H10"/>
    <mergeCell ref="I10:J10"/>
    <mergeCell ref="K10:L10"/>
    <mergeCell ref="M10:N10"/>
    <mergeCell ref="O10:P10"/>
    <mergeCell ref="R10:S10"/>
    <mergeCell ref="T10:U10"/>
    <mergeCell ref="V10:W10"/>
    <mergeCell ref="X10:Y10"/>
    <mergeCell ref="Z10:AA10"/>
    <mergeCell ref="AB10:AC10"/>
    <mergeCell ref="AD10:AE10"/>
    <mergeCell ref="AG10:AH10"/>
    <mergeCell ref="CQ127:CQ129"/>
    <mergeCell ref="CQ124:CQ126"/>
    <mergeCell ref="BO72:BP72"/>
    <mergeCell ref="BQ72:BR72"/>
    <mergeCell ref="BS72:BT72"/>
    <mergeCell ref="BU72:BV72"/>
    <mergeCell ref="BW72:BX72"/>
    <mergeCell ref="BU12:BV12"/>
    <mergeCell ref="BF12:BG12"/>
    <mergeCell ref="BH12:BI12"/>
    <mergeCell ref="BW58:BX58"/>
    <mergeCell ref="BW61:BX61"/>
    <mergeCell ref="BM50:BN50"/>
    <mergeCell ref="AX70:AY70"/>
    <mergeCell ref="AZ70:BA70"/>
    <mergeCell ref="AO15:AP15"/>
    <mergeCell ref="AQ15:AR15"/>
    <mergeCell ref="CR5:CR8"/>
    <mergeCell ref="CR9:CR10"/>
    <mergeCell ref="AZ10:BA10"/>
    <mergeCell ref="BB10:BC10"/>
    <mergeCell ref="CR11:CR12"/>
    <mergeCell ref="CR31:CR32"/>
    <mergeCell ref="CR29:CR30"/>
    <mergeCell ref="CL15:CM15"/>
    <mergeCell ref="BZ17:CA17"/>
    <mergeCell ref="CB17:CC17"/>
    <mergeCell ref="CD17:CE17"/>
    <mergeCell ref="CJ15:CK15"/>
    <mergeCell ref="BZ15:CA15"/>
    <mergeCell ref="CR14:CR15"/>
    <mergeCell ref="CR16:CR17"/>
    <mergeCell ref="CR18:CR19"/>
    <mergeCell ref="CR20:CR21"/>
    <mergeCell ref="CR27:CR28"/>
    <mergeCell ref="AB61:AC61"/>
    <mergeCell ref="AD61:AE61"/>
    <mergeCell ref="AQ63:AR63"/>
    <mergeCell ref="AZ52:BA52"/>
    <mergeCell ref="BH50:BI50"/>
    <mergeCell ref="AQ52:AR52"/>
    <mergeCell ref="AS52:AT52"/>
    <mergeCell ref="BM48:BN48"/>
    <mergeCell ref="BO48:BP48"/>
    <mergeCell ref="BQ48:BR48"/>
    <mergeCell ref="BS48:BT48"/>
    <mergeCell ref="AZ54:BA54"/>
    <mergeCell ref="BB54:BC54"/>
    <mergeCell ref="AG52:AH52"/>
    <mergeCell ref="AS10:AT10"/>
    <mergeCell ref="AV10:AW10"/>
    <mergeCell ref="AX10:AY10"/>
    <mergeCell ref="CO98:CP98"/>
    <mergeCell ref="CO97:CP97"/>
    <mergeCell ref="CR39:CR40"/>
    <mergeCell ref="CR37:CR38"/>
    <mergeCell ref="CR35:CR36"/>
    <mergeCell ref="CR43:CR44"/>
    <mergeCell ref="CR62:CR63"/>
    <mergeCell ref="CO2:CP2"/>
    <mergeCell ref="CO1:CP1"/>
    <mergeCell ref="CD54:CE54"/>
    <mergeCell ref="CF54:CG54"/>
    <mergeCell ref="CH54:CI54"/>
    <mergeCell ref="CJ54:CK54"/>
    <mergeCell ref="CL54:CM54"/>
    <mergeCell ref="Z54:AA54"/>
    <mergeCell ref="AB54:AC54"/>
    <mergeCell ref="AD54:AE54"/>
    <mergeCell ref="AG54:AH54"/>
    <mergeCell ref="AI54:AJ54"/>
    <mergeCell ref="AK54:AL54"/>
    <mergeCell ref="AM54:AN54"/>
    <mergeCell ref="AO54:AP54"/>
    <mergeCell ref="AQ54:AR54"/>
    <mergeCell ref="Z12:AA12"/>
    <mergeCell ref="AB12:AC12"/>
    <mergeCell ref="BM17:BN17"/>
    <mergeCell ref="BO17:BP17"/>
    <mergeCell ref="BQ17:BR17"/>
    <mergeCell ref="BD10:BE10"/>
    <mergeCell ref="BF10:BG10"/>
    <mergeCell ref="AS63:AT63"/>
    <mergeCell ref="Z61:AA61"/>
    <mergeCell ref="X78:Y78"/>
    <mergeCell ref="Z78:AA78"/>
    <mergeCell ref="BF81:BG81"/>
    <mergeCell ref="BH81:BI81"/>
    <mergeCell ref="CR71:CR72"/>
    <mergeCell ref="CR33:CR34"/>
    <mergeCell ref="CR51:CR52"/>
    <mergeCell ref="CR49:CR50"/>
    <mergeCell ref="CR64:CR65"/>
    <mergeCell ref="CR47:CR48"/>
    <mergeCell ref="CR104:CR105"/>
    <mergeCell ref="CR102:CR103"/>
    <mergeCell ref="CR99:CR100"/>
    <mergeCell ref="CR97:CR98"/>
    <mergeCell ref="CR94:CR95"/>
    <mergeCell ref="CR45:CR46"/>
    <mergeCell ref="CR53:CR54"/>
    <mergeCell ref="CO100:CP100"/>
    <mergeCell ref="CR69:CR70"/>
    <mergeCell ref="CR66:CR67"/>
    <mergeCell ref="CR86:CR87"/>
    <mergeCell ref="CR84:CR85"/>
    <mergeCell ref="CR82:CR83"/>
    <mergeCell ref="CR80:CR81"/>
    <mergeCell ref="CR77:CR78"/>
    <mergeCell ref="CR57:CR58"/>
    <mergeCell ref="CR75:CR76"/>
    <mergeCell ref="CR73:CR74"/>
    <mergeCell ref="CR92:CR93"/>
    <mergeCell ref="CR90:CR91"/>
    <mergeCell ref="CR88:CR89"/>
    <mergeCell ref="CO102:CP102"/>
    <mergeCell ref="AD103:AE103"/>
    <mergeCell ref="AG103:AH103"/>
    <mergeCell ref="BS87:BT87"/>
    <mergeCell ref="BQ76:BR76"/>
    <mergeCell ref="AX78:AY78"/>
    <mergeCell ref="AZ78:BA78"/>
    <mergeCell ref="BB78:BC78"/>
    <mergeCell ref="BD78:BE78"/>
    <mergeCell ref="BW87:BX87"/>
    <mergeCell ref="AI76:AJ76"/>
    <mergeCell ref="AK76:AL76"/>
    <mergeCell ref="BK93:BX93"/>
    <mergeCell ref="AG92:AT92"/>
    <mergeCell ref="BK92:BX92"/>
    <mergeCell ref="BB89:BC89"/>
    <mergeCell ref="BF89:BG89"/>
    <mergeCell ref="BH89:BI89"/>
    <mergeCell ref="AV94:BI94"/>
    <mergeCell ref="AU86:AU87"/>
    <mergeCell ref="AU88:AU89"/>
    <mergeCell ref="AB81:AC81"/>
    <mergeCell ref="BK95:BX95"/>
    <mergeCell ref="AG94:AT94"/>
    <mergeCell ref="BQ87:BR87"/>
    <mergeCell ref="BO91:BP91"/>
    <mergeCell ref="BQ91:BR91"/>
    <mergeCell ref="BS91:BT91"/>
    <mergeCell ref="BU91:BV91"/>
    <mergeCell ref="BW91:BX91"/>
    <mergeCell ref="BU87:BV87"/>
    <mergeCell ref="BU98:BV98"/>
    <mergeCell ref="BW98:BX98"/>
    <mergeCell ref="AG95:AT95"/>
    <mergeCell ref="BK94:BX94"/>
    <mergeCell ref="K8:L8"/>
    <mergeCell ref="M8:N8"/>
    <mergeCell ref="O8:P8"/>
    <mergeCell ref="T8:U8"/>
    <mergeCell ref="AB8:AC8"/>
    <mergeCell ref="AM50:AN50"/>
    <mergeCell ref="AO50:AP50"/>
    <mergeCell ref="AQ50:AR50"/>
    <mergeCell ref="V12:W12"/>
    <mergeCell ref="X12:Y12"/>
    <mergeCell ref="AK15:AL15"/>
    <mergeCell ref="AM15:AN15"/>
    <mergeCell ref="BW81:BX81"/>
    <mergeCell ref="BU83:BV83"/>
    <mergeCell ref="BW83:BX83"/>
    <mergeCell ref="AS78:AT78"/>
    <mergeCell ref="T78:U78"/>
    <mergeCell ref="V78:W78"/>
    <mergeCell ref="G67:H67"/>
    <mergeCell ref="AD78:AE78"/>
    <mergeCell ref="AD74:AE74"/>
    <mergeCell ref="AM76:AN76"/>
    <mergeCell ref="AO76:AP76"/>
    <mergeCell ref="AQ76:AR76"/>
    <mergeCell ref="AO74:AP74"/>
    <mergeCell ref="AQ74:AR74"/>
    <mergeCell ref="T61:U61"/>
    <mergeCell ref="V61:W61"/>
    <mergeCell ref="X61:Y61"/>
    <mergeCell ref="I54:J54"/>
    <mergeCell ref="I72:J72"/>
    <mergeCell ref="K72:L72"/>
    <mergeCell ref="M72:N72"/>
    <mergeCell ref="O72:P72"/>
    <mergeCell ref="M63:N63"/>
    <mergeCell ref="AM72:AN72"/>
    <mergeCell ref="AO72:AP72"/>
    <mergeCell ref="AQ72:AR72"/>
    <mergeCell ref="M78:N78"/>
    <mergeCell ref="AQ78:AR78"/>
    <mergeCell ref="AQ70:AR70"/>
    <mergeCell ref="M70:N70"/>
    <mergeCell ref="O70:P70"/>
    <mergeCell ref="AM61:AN61"/>
    <mergeCell ref="AO61:AP61"/>
    <mergeCell ref="Z65:AA65"/>
    <mergeCell ref="AB65:AC65"/>
    <mergeCell ref="AD65:AE65"/>
    <mergeCell ref="AB63:AC63"/>
    <mergeCell ref="AD63:AE63"/>
    <mergeCell ref="C67:D67"/>
    <mergeCell ref="E67:F67"/>
    <mergeCell ref="E72:F72"/>
    <mergeCell ref="G72:H72"/>
    <mergeCell ref="M76:N76"/>
    <mergeCell ref="O76:P76"/>
    <mergeCell ref="BO74:BP74"/>
    <mergeCell ref="R78:S78"/>
    <mergeCell ref="AB78:AC78"/>
    <mergeCell ref="AQ65:AR65"/>
    <mergeCell ref="AG78:AH78"/>
    <mergeCell ref="R74:S74"/>
    <mergeCell ref="T74:U74"/>
    <mergeCell ref="V74:W74"/>
    <mergeCell ref="X74:Y74"/>
    <mergeCell ref="AI78:AJ78"/>
    <mergeCell ref="AK78:AL78"/>
    <mergeCell ref="AM78:AN78"/>
    <mergeCell ref="AO78:AP78"/>
    <mergeCell ref="V72:W72"/>
    <mergeCell ref="X72:Y72"/>
    <mergeCell ref="Z72:AA72"/>
    <mergeCell ref="AB72:AC72"/>
    <mergeCell ref="AD72:AE72"/>
    <mergeCell ref="AG72:AH72"/>
    <mergeCell ref="R76:S76"/>
    <mergeCell ref="R72:S72"/>
    <mergeCell ref="T72:U72"/>
    <mergeCell ref="AS65:AT65"/>
    <mergeCell ref="K78:L78"/>
    <mergeCell ref="V65:W65"/>
    <mergeCell ref="X65:Y65"/>
    <mergeCell ref="R65:S65"/>
    <mergeCell ref="T65:U65"/>
    <mergeCell ref="AO65:AP65"/>
    <mergeCell ref="X67:Y67"/>
    <mergeCell ref="Z67:AA67"/>
    <mergeCell ref="AB67:AC67"/>
    <mergeCell ref="AD67:AE67"/>
    <mergeCell ref="AI63:AJ63"/>
    <mergeCell ref="AK63:AL63"/>
    <mergeCell ref="AM63:AN63"/>
    <mergeCell ref="AK65:AL65"/>
    <mergeCell ref="AG63:AH63"/>
    <mergeCell ref="R63:S63"/>
    <mergeCell ref="T63:U63"/>
    <mergeCell ref="V63:W63"/>
    <mergeCell ref="X63:Y63"/>
    <mergeCell ref="Z63:AA63"/>
    <mergeCell ref="R58:S58"/>
    <mergeCell ref="T58:U58"/>
    <mergeCell ref="V58:W58"/>
    <mergeCell ref="X58:Y58"/>
    <mergeCell ref="Z58:AA58"/>
    <mergeCell ref="AB58:AC58"/>
    <mergeCell ref="AB50:AC50"/>
    <mergeCell ref="AD50:AE50"/>
    <mergeCell ref="V52:W52"/>
    <mergeCell ref="R52:S52"/>
    <mergeCell ref="T52:U52"/>
    <mergeCell ref="R48:S48"/>
    <mergeCell ref="T48:U48"/>
    <mergeCell ref="V48:W48"/>
    <mergeCell ref="X48:Y48"/>
    <mergeCell ref="Z48:AA48"/>
    <mergeCell ref="AB48:AC48"/>
    <mergeCell ref="AD48:AE48"/>
    <mergeCell ref="R61:S61"/>
    <mergeCell ref="R56:S56"/>
    <mergeCell ref="T56:U56"/>
    <mergeCell ref="X54:Y54"/>
    <mergeCell ref="X52:Y52"/>
    <mergeCell ref="E36:F36"/>
    <mergeCell ref="C54:D54"/>
    <mergeCell ref="BW38:BX38"/>
    <mergeCell ref="BK44:BL44"/>
    <mergeCell ref="BM44:BN44"/>
    <mergeCell ref="BO44:BP44"/>
    <mergeCell ref="BQ44:BR44"/>
    <mergeCell ref="BS44:BT44"/>
    <mergeCell ref="BU44:BV44"/>
    <mergeCell ref="BW44:BX44"/>
    <mergeCell ref="E44:F44"/>
    <mergeCell ref="G44:H44"/>
    <mergeCell ref="I44:J44"/>
    <mergeCell ref="BK50:BL50"/>
    <mergeCell ref="AG50:AH50"/>
    <mergeCell ref="AI50:AJ50"/>
    <mergeCell ref="AK50:AL50"/>
    <mergeCell ref="O54:P54"/>
    <mergeCell ref="R54:S54"/>
    <mergeCell ref="T54:U54"/>
    <mergeCell ref="V54:W54"/>
    <mergeCell ref="C50:D50"/>
    <mergeCell ref="E50:F50"/>
    <mergeCell ref="AS50:AT50"/>
    <mergeCell ref="BW54:BX54"/>
    <mergeCell ref="AK61:AL61"/>
    <mergeCell ref="BD54:BE54"/>
    <mergeCell ref="R32:S32"/>
    <mergeCell ref="T32:U32"/>
    <mergeCell ref="R34:S34"/>
    <mergeCell ref="BS17:BT17"/>
    <mergeCell ref="BU17:BV17"/>
    <mergeCell ref="BW17:BX17"/>
    <mergeCell ref="AS17:AT17"/>
    <mergeCell ref="BK17:BL17"/>
    <mergeCell ref="AO17:AP17"/>
    <mergeCell ref="AQ17:AR17"/>
    <mergeCell ref="C44:D44"/>
    <mergeCell ref="C38:D38"/>
    <mergeCell ref="E38:F38"/>
    <mergeCell ref="G38:H38"/>
    <mergeCell ref="I38:J38"/>
    <mergeCell ref="K38:L38"/>
    <mergeCell ref="M38:N38"/>
    <mergeCell ref="O38:P38"/>
    <mergeCell ref="K44:L44"/>
    <mergeCell ref="M44:N44"/>
    <mergeCell ref="O44:P44"/>
    <mergeCell ref="C30:D30"/>
    <mergeCell ref="C32:D32"/>
    <mergeCell ref="C21:D21"/>
    <mergeCell ref="M32:N32"/>
    <mergeCell ref="O32:P32"/>
    <mergeCell ref="C34:D34"/>
    <mergeCell ref="E34:F34"/>
    <mergeCell ref="G34:H34"/>
    <mergeCell ref="I34:J34"/>
    <mergeCell ref="K34:L34"/>
    <mergeCell ref="M103:N103"/>
    <mergeCell ref="O103:P103"/>
    <mergeCell ref="C100:D100"/>
    <mergeCell ref="C98:D98"/>
    <mergeCell ref="I67:J67"/>
    <mergeCell ref="K67:L67"/>
    <mergeCell ref="M67:N67"/>
    <mergeCell ref="O67:P67"/>
    <mergeCell ref="G89:H89"/>
    <mergeCell ref="I89:J89"/>
    <mergeCell ref="K89:L89"/>
    <mergeCell ref="M89:N89"/>
    <mergeCell ref="O89:P89"/>
    <mergeCell ref="C83:D83"/>
    <mergeCell ref="E83:F83"/>
    <mergeCell ref="G50:H50"/>
    <mergeCell ref="I50:J50"/>
    <mergeCell ref="K50:L50"/>
    <mergeCell ref="O56:P56"/>
    <mergeCell ref="K65:L65"/>
    <mergeCell ref="M65:N65"/>
    <mergeCell ref="O65:P65"/>
    <mergeCell ref="C65:D65"/>
    <mergeCell ref="E65:F65"/>
    <mergeCell ref="G65:H65"/>
    <mergeCell ref="I65:J65"/>
    <mergeCell ref="O63:P63"/>
    <mergeCell ref="E63:F63"/>
    <mergeCell ref="G63:H63"/>
    <mergeCell ref="I63:J63"/>
    <mergeCell ref="K63:L63"/>
    <mergeCell ref="M50:N50"/>
    <mergeCell ref="I81:J81"/>
    <mergeCell ref="C105:D105"/>
    <mergeCell ref="E105:F105"/>
    <mergeCell ref="G105:H105"/>
    <mergeCell ref="I105:J105"/>
    <mergeCell ref="K105:L105"/>
    <mergeCell ref="M105:N105"/>
    <mergeCell ref="O105:P105"/>
    <mergeCell ref="M100:N100"/>
    <mergeCell ref="M98:N98"/>
    <mergeCell ref="O100:P100"/>
    <mergeCell ref="O98:P98"/>
    <mergeCell ref="C103:D103"/>
    <mergeCell ref="E103:F103"/>
    <mergeCell ref="G103:H103"/>
    <mergeCell ref="I103:J103"/>
    <mergeCell ref="K103:L103"/>
    <mergeCell ref="C85:D85"/>
    <mergeCell ref="E85:F85"/>
    <mergeCell ref="G85:H85"/>
    <mergeCell ref="I85:J85"/>
    <mergeCell ref="K85:L85"/>
    <mergeCell ref="M85:N85"/>
    <mergeCell ref="O85:P85"/>
    <mergeCell ref="C81:D81"/>
    <mergeCell ref="E81:F81"/>
    <mergeCell ref="G81:H81"/>
    <mergeCell ref="G83:H83"/>
    <mergeCell ref="I83:J83"/>
    <mergeCell ref="K83:L83"/>
    <mergeCell ref="M83:N83"/>
    <mergeCell ref="O83:P83"/>
    <mergeCell ref="R12:S12"/>
    <mergeCell ref="R17:S17"/>
    <mergeCell ref="R19:S19"/>
    <mergeCell ref="R21:S21"/>
    <mergeCell ref="R30:S30"/>
    <mergeCell ref="E61:F61"/>
    <mergeCell ref="G61:H61"/>
    <mergeCell ref="I61:J61"/>
    <mergeCell ref="K61:L61"/>
    <mergeCell ref="M61:N61"/>
    <mergeCell ref="O61:P61"/>
    <mergeCell ref="K54:L54"/>
    <mergeCell ref="M54:N54"/>
    <mergeCell ref="E76:F76"/>
    <mergeCell ref="G76:H76"/>
    <mergeCell ref="I76:J76"/>
    <mergeCell ref="G36:H36"/>
    <mergeCell ref="I36:J36"/>
    <mergeCell ref="K36:L36"/>
    <mergeCell ref="M36:N36"/>
    <mergeCell ref="O36:P36"/>
    <mergeCell ref="E30:F30"/>
    <mergeCell ref="G30:H30"/>
    <mergeCell ref="I30:J30"/>
    <mergeCell ref="K30:L30"/>
    <mergeCell ref="M30:N30"/>
    <mergeCell ref="O30:P30"/>
    <mergeCell ref="E32:F32"/>
    <mergeCell ref="G32:H32"/>
    <mergeCell ref="I32:J32"/>
    <mergeCell ref="K32:L32"/>
    <mergeCell ref="O48:P48"/>
    <mergeCell ref="G100:H100"/>
    <mergeCell ref="G98:H98"/>
    <mergeCell ref="I100:J100"/>
    <mergeCell ref="I98:J98"/>
    <mergeCell ref="K100:L100"/>
    <mergeCell ref="K98:L98"/>
    <mergeCell ref="C87:D87"/>
    <mergeCell ref="E87:F87"/>
    <mergeCell ref="G87:H87"/>
    <mergeCell ref="I87:J87"/>
    <mergeCell ref="K87:L87"/>
    <mergeCell ref="M87:N87"/>
    <mergeCell ref="O87:P87"/>
    <mergeCell ref="C89:D89"/>
    <mergeCell ref="E89:F89"/>
    <mergeCell ref="C95:P95"/>
    <mergeCell ref="E100:F100"/>
    <mergeCell ref="E98:F98"/>
    <mergeCell ref="K91:L91"/>
    <mergeCell ref="M91:N91"/>
    <mergeCell ref="O91:P91"/>
    <mergeCell ref="C91:D91"/>
    <mergeCell ref="M74:N74"/>
    <mergeCell ref="O74:P74"/>
    <mergeCell ref="C76:D76"/>
    <mergeCell ref="E46:F46"/>
    <mergeCell ref="G46:H46"/>
    <mergeCell ref="I46:J46"/>
    <mergeCell ref="K46:L46"/>
    <mergeCell ref="M46:N46"/>
    <mergeCell ref="O46:P46"/>
    <mergeCell ref="O78:P78"/>
    <mergeCell ref="C63:D63"/>
    <mergeCell ref="E54:F54"/>
    <mergeCell ref="G54:H54"/>
    <mergeCell ref="C48:D48"/>
    <mergeCell ref="E48:F48"/>
    <mergeCell ref="G48:H48"/>
    <mergeCell ref="I48:J48"/>
    <mergeCell ref="K48:L48"/>
    <mergeCell ref="M48:N48"/>
    <mergeCell ref="C78:D78"/>
    <mergeCell ref="E78:F78"/>
    <mergeCell ref="G78:H78"/>
    <mergeCell ref="I78:J78"/>
    <mergeCell ref="K76:L76"/>
    <mergeCell ref="C61:D61"/>
    <mergeCell ref="O50:P50"/>
    <mergeCell ref="C72:D72"/>
    <mergeCell ref="C70:D70"/>
    <mergeCell ref="E70:F70"/>
    <mergeCell ref="G70:H70"/>
    <mergeCell ref="I70:J70"/>
    <mergeCell ref="K70:L70"/>
    <mergeCell ref="K81:L81"/>
    <mergeCell ref="I28:J28"/>
    <mergeCell ref="K28:L28"/>
    <mergeCell ref="M28:N28"/>
    <mergeCell ref="O28:P28"/>
    <mergeCell ref="I19:J19"/>
    <mergeCell ref="I21:J21"/>
    <mergeCell ref="K21:L21"/>
    <mergeCell ref="K19:L19"/>
    <mergeCell ref="M21:N21"/>
    <mergeCell ref="M19:N19"/>
    <mergeCell ref="C58:D58"/>
    <mergeCell ref="E58:F58"/>
    <mergeCell ref="G58:H58"/>
    <mergeCell ref="I58:J58"/>
    <mergeCell ref="K58:L58"/>
    <mergeCell ref="M58:N58"/>
    <mergeCell ref="O58:P58"/>
    <mergeCell ref="C56:D56"/>
    <mergeCell ref="E56:F56"/>
    <mergeCell ref="G56:H56"/>
    <mergeCell ref="I56:J56"/>
    <mergeCell ref="K56:L56"/>
    <mergeCell ref="M56:N56"/>
    <mergeCell ref="M81:N81"/>
    <mergeCell ref="O81:P81"/>
    <mergeCell ref="C74:D74"/>
    <mergeCell ref="E74:F74"/>
    <mergeCell ref="G74:H74"/>
    <mergeCell ref="I74:J74"/>
    <mergeCell ref="C46:D46"/>
    <mergeCell ref="K74:L74"/>
    <mergeCell ref="E19:F19"/>
    <mergeCell ref="G21:H21"/>
    <mergeCell ref="E91:F91"/>
    <mergeCell ref="AG93:AT93"/>
    <mergeCell ref="G19:H19"/>
    <mergeCell ref="E21:F21"/>
    <mergeCell ref="C12:D12"/>
    <mergeCell ref="E12:F12"/>
    <mergeCell ref="G12:H12"/>
    <mergeCell ref="I12:J12"/>
    <mergeCell ref="K12:L12"/>
    <mergeCell ref="M12:N12"/>
    <mergeCell ref="O12:P12"/>
    <mergeCell ref="C15:D15"/>
    <mergeCell ref="E15:F15"/>
    <mergeCell ref="G15:H15"/>
    <mergeCell ref="I15:J15"/>
    <mergeCell ref="K15:L15"/>
    <mergeCell ref="M15:N15"/>
    <mergeCell ref="O15:P15"/>
    <mergeCell ref="C17:D17"/>
    <mergeCell ref="E17:F17"/>
    <mergeCell ref="G17:H17"/>
    <mergeCell ref="I17:J17"/>
    <mergeCell ref="C52:D52"/>
    <mergeCell ref="E52:F52"/>
    <mergeCell ref="G52:H52"/>
    <mergeCell ref="I52:J52"/>
    <mergeCell ref="K52:L52"/>
    <mergeCell ref="M52:N52"/>
    <mergeCell ref="O52:P52"/>
    <mergeCell ref="G28:H28"/>
    <mergeCell ref="AB107:AC107"/>
    <mergeCell ref="Z107:AA107"/>
    <mergeCell ref="O19:P19"/>
    <mergeCell ref="C28:D28"/>
    <mergeCell ref="E28:F28"/>
    <mergeCell ref="K17:L17"/>
    <mergeCell ref="M17:N17"/>
    <mergeCell ref="O17:P17"/>
    <mergeCell ref="O21:P21"/>
    <mergeCell ref="BW8:BX8"/>
    <mergeCell ref="AD12:AE12"/>
    <mergeCell ref="AG12:AH12"/>
    <mergeCell ref="AI12:AJ12"/>
    <mergeCell ref="AK12:AL12"/>
    <mergeCell ref="AM12:AN12"/>
    <mergeCell ref="BW12:BX12"/>
    <mergeCell ref="AO12:AP12"/>
    <mergeCell ref="AQ12:AR12"/>
    <mergeCell ref="AS12:AT12"/>
    <mergeCell ref="BK12:BL12"/>
    <mergeCell ref="BM12:BN12"/>
    <mergeCell ref="BO12:BP12"/>
    <mergeCell ref="BQ12:BR12"/>
    <mergeCell ref="BS12:BT12"/>
    <mergeCell ref="T12:U12"/>
    <mergeCell ref="T17:U17"/>
    <mergeCell ref="T19:U19"/>
    <mergeCell ref="T21:U21"/>
    <mergeCell ref="M34:N34"/>
    <mergeCell ref="O34:P34"/>
    <mergeCell ref="C36:D36"/>
    <mergeCell ref="C19:D19"/>
    <mergeCell ref="CO112:CP112"/>
    <mergeCell ref="BK109:BL109"/>
    <mergeCell ref="BM109:BN109"/>
    <mergeCell ref="BO109:BP109"/>
    <mergeCell ref="BQ109:BR109"/>
    <mergeCell ref="BS109:BT109"/>
    <mergeCell ref="BU109:BV109"/>
    <mergeCell ref="BW109:BX109"/>
    <mergeCell ref="AM109:AN109"/>
    <mergeCell ref="AO109:AP109"/>
    <mergeCell ref="AQ109:AR109"/>
    <mergeCell ref="AS109:AT109"/>
    <mergeCell ref="CO111:CP111"/>
    <mergeCell ref="E8:F8"/>
    <mergeCell ref="G8:H8"/>
    <mergeCell ref="BU8:BV8"/>
    <mergeCell ref="BK8:BL8"/>
    <mergeCell ref="BM8:BN8"/>
    <mergeCell ref="BO8:BP8"/>
    <mergeCell ref="BQ8:BR8"/>
    <mergeCell ref="V15:W15"/>
    <mergeCell ref="AB105:AC105"/>
    <mergeCell ref="AD105:AE105"/>
    <mergeCell ref="AG105:AH105"/>
    <mergeCell ref="AI105:AJ105"/>
    <mergeCell ref="AK105:AL105"/>
    <mergeCell ref="AM105:AN105"/>
    <mergeCell ref="AO105:AP105"/>
    <mergeCell ref="AQ105:AR105"/>
    <mergeCell ref="AS105:AT105"/>
    <mergeCell ref="R107:S107"/>
    <mergeCell ref="AD107:AE107"/>
    <mergeCell ref="X107:Y107"/>
    <mergeCell ref="V107:W107"/>
    <mergeCell ref="BU107:BV107"/>
    <mergeCell ref="CJ109:CK109"/>
    <mergeCell ref="CL109:CM109"/>
    <mergeCell ref="BZ107:CA107"/>
    <mergeCell ref="CB107:CC107"/>
    <mergeCell ref="CD107:CE107"/>
    <mergeCell ref="CF107:CG107"/>
    <mergeCell ref="CH107:CI107"/>
    <mergeCell ref="CJ107:CK107"/>
    <mergeCell ref="CL107:CM107"/>
    <mergeCell ref="CO116:CP116"/>
    <mergeCell ref="CO113:CP113"/>
    <mergeCell ref="AV107:AW107"/>
    <mergeCell ref="AX107:AY107"/>
    <mergeCell ref="AZ107:BA107"/>
    <mergeCell ref="BB107:BC107"/>
    <mergeCell ref="BD107:BE107"/>
    <mergeCell ref="BF107:BG107"/>
    <mergeCell ref="BH107:BI107"/>
    <mergeCell ref="AV109:AW109"/>
    <mergeCell ref="AX109:AY109"/>
    <mergeCell ref="AZ109:BA109"/>
    <mergeCell ref="BB109:BC109"/>
    <mergeCell ref="BD109:BE109"/>
    <mergeCell ref="BF109:BG109"/>
    <mergeCell ref="BH109:BI109"/>
    <mergeCell ref="AK109:AL109"/>
    <mergeCell ref="BQ107:BR107"/>
    <mergeCell ref="BS107:BT107"/>
    <mergeCell ref="BW107:BX107"/>
    <mergeCell ref="AK103:AL103"/>
    <mergeCell ref="AM103:AN103"/>
    <mergeCell ref="AO103:AP103"/>
    <mergeCell ref="BZ103:CA103"/>
    <mergeCell ref="CB103:CC103"/>
    <mergeCell ref="CD103:CE103"/>
    <mergeCell ref="CF103:CG103"/>
    <mergeCell ref="BQ105:BR105"/>
    <mergeCell ref="BS105:BT105"/>
    <mergeCell ref="BU105:BV105"/>
    <mergeCell ref="BW105:BX105"/>
    <mergeCell ref="CO105:CP105"/>
    <mergeCell ref="R105:S105"/>
    <mergeCell ref="T105:U105"/>
    <mergeCell ref="V105:W105"/>
    <mergeCell ref="X105:Y105"/>
    <mergeCell ref="Z105:AA105"/>
    <mergeCell ref="BZ105:CA105"/>
    <mergeCell ref="CB105:CC105"/>
    <mergeCell ref="CD105:CE105"/>
    <mergeCell ref="CF105:CG105"/>
    <mergeCell ref="CH105:CI105"/>
    <mergeCell ref="CJ105:CK105"/>
    <mergeCell ref="CL105:CM105"/>
    <mergeCell ref="CN104:CN105"/>
    <mergeCell ref="BJ104:BJ105"/>
    <mergeCell ref="R103:S103"/>
    <mergeCell ref="T103:U103"/>
    <mergeCell ref="V103:W103"/>
    <mergeCell ref="X103:Y103"/>
    <mergeCell ref="Z103:AA103"/>
    <mergeCell ref="AB103:AC103"/>
    <mergeCell ref="R100:S100"/>
    <mergeCell ref="T100:U100"/>
    <mergeCell ref="V100:W100"/>
    <mergeCell ref="X100:Y100"/>
    <mergeCell ref="Z100:AA100"/>
    <mergeCell ref="AB100:AC100"/>
    <mergeCell ref="AD100:AE100"/>
    <mergeCell ref="AG100:AH100"/>
    <mergeCell ref="AI100:AJ100"/>
    <mergeCell ref="AK100:AL100"/>
    <mergeCell ref="AM100:AN100"/>
    <mergeCell ref="AO100:AP100"/>
    <mergeCell ref="AQ100:AR100"/>
    <mergeCell ref="AS100:AT100"/>
    <mergeCell ref="BK100:BL100"/>
    <mergeCell ref="BM100:BN100"/>
    <mergeCell ref="BO100:BP100"/>
    <mergeCell ref="AZ100:BA100"/>
    <mergeCell ref="BB100:BC100"/>
    <mergeCell ref="BD100:BE100"/>
    <mergeCell ref="BF100:BG100"/>
    <mergeCell ref="BH100:BI100"/>
    <mergeCell ref="BJ99:BJ100"/>
    <mergeCell ref="AV100:AW100"/>
    <mergeCell ref="AX100:AY100"/>
    <mergeCell ref="AB98:AC98"/>
    <mergeCell ref="AD98:AE98"/>
    <mergeCell ref="AG98:AH98"/>
    <mergeCell ref="AI98:AJ98"/>
    <mergeCell ref="AK98:AL98"/>
    <mergeCell ref="AM98:AN98"/>
    <mergeCell ref="AO98:AP98"/>
    <mergeCell ref="AQ98:AR98"/>
    <mergeCell ref="AS98:AT98"/>
    <mergeCell ref="BK98:BL98"/>
    <mergeCell ref="BZ98:CA98"/>
    <mergeCell ref="CB98:CC98"/>
    <mergeCell ref="BJ97:BJ98"/>
    <mergeCell ref="CH103:CI103"/>
    <mergeCell ref="CJ103:CK103"/>
    <mergeCell ref="CN102:CN103"/>
    <mergeCell ref="CO99:CP99"/>
    <mergeCell ref="BQ100:BR100"/>
    <mergeCell ref="BS100:BT100"/>
    <mergeCell ref="BU100:BV100"/>
    <mergeCell ref="BW100:BX100"/>
    <mergeCell ref="BJ102:BJ103"/>
    <mergeCell ref="BU103:BV103"/>
    <mergeCell ref="BW103:BX103"/>
    <mergeCell ref="BQ103:BR103"/>
    <mergeCell ref="BS103:BT103"/>
    <mergeCell ref="AQ103:AR103"/>
    <mergeCell ref="AS103:AT103"/>
    <mergeCell ref="BK103:BL103"/>
    <mergeCell ref="BM103:BN103"/>
    <mergeCell ref="BO103:BP103"/>
    <mergeCell ref="AI103:AJ103"/>
    <mergeCell ref="AF97:AF98"/>
    <mergeCell ref="BM98:BN98"/>
    <mergeCell ref="BO98:BP98"/>
    <mergeCell ref="BQ98:BR98"/>
    <mergeCell ref="BS98:BT98"/>
    <mergeCell ref="R95:AE95"/>
    <mergeCell ref="C94:P94"/>
    <mergeCell ref="R94:AE94"/>
    <mergeCell ref="C93:P93"/>
    <mergeCell ref="R93:AE93"/>
    <mergeCell ref="C92:P92"/>
    <mergeCell ref="R92:AE92"/>
    <mergeCell ref="AV91:AW91"/>
    <mergeCell ref="AX91:AY91"/>
    <mergeCell ref="AZ91:BA91"/>
    <mergeCell ref="BB91:BC91"/>
    <mergeCell ref="BD91:BE91"/>
    <mergeCell ref="BF91:BG91"/>
    <mergeCell ref="BH91:BI91"/>
    <mergeCell ref="BM91:BN91"/>
    <mergeCell ref="G91:H91"/>
    <mergeCell ref="I91:J91"/>
    <mergeCell ref="AV95:BI95"/>
    <mergeCell ref="AG91:AH91"/>
    <mergeCell ref="AI91:AJ91"/>
    <mergeCell ref="AK91:AL91"/>
    <mergeCell ref="AM91:AN91"/>
    <mergeCell ref="R98:S98"/>
    <mergeCell ref="T98:U98"/>
    <mergeCell ref="V98:W98"/>
    <mergeCell ref="X98:Y98"/>
    <mergeCell ref="Z98:AA98"/>
    <mergeCell ref="AO91:AP91"/>
    <mergeCell ref="AQ91:AR91"/>
    <mergeCell ref="AS91:AT91"/>
    <mergeCell ref="BK91:BL91"/>
    <mergeCell ref="X91:Y91"/>
    <mergeCell ref="Z91:AA91"/>
    <mergeCell ref="AB91:AC91"/>
    <mergeCell ref="AD91:AE91"/>
    <mergeCell ref="BZ92:CM92"/>
    <mergeCell ref="R91:S91"/>
    <mergeCell ref="T91:U91"/>
    <mergeCell ref="V91:W91"/>
    <mergeCell ref="AV92:BI92"/>
    <mergeCell ref="BZ91:CA91"/>
    <mergeCell ref="CB91:CC91"/>
    <mergeCell ref="CD91:CE91"/>
    <mergeCell ref="AU90:AU91"/>
    <mergeCell ref="AU92:AU93"/>
    <mergeCell ref="BZ93:CM93"/>
    <mergeCell ref="R89:S89"/>
    <mergeCell ref="T89:U89"/>
    <mergeCell ref="V89:W89"/>
    <mergeCell ref="X89:Y89"/>
    <mergeCell ref="Z89:AA89"/>
    <mergeCell ref="AB89:AC89"/>
    <mergeCell ref="AD89:AE89"/>
    <mergeCell ref="BO89:BP89"/>
    <mergeCell ref="BQ89:BR89"/>
    <mergeCell ref="BS89:BT89"/>
    <mergeCell ref="BU89:BV89"/>
    <mergeCell ref="BW89:BX89"/>
    <mergeCell ref="AG89:AH89"/>
    <mergeCell ref="AI89:AJ89"/>
    <mergeCell ref="AK89:AL89"/>
    <mergeCell ref="AM89:AN89"/>
    <mergeCell ref="AO89:AP89"/>
    <mergeCell ref="AV89:AW89"/>
    <mergeCell ref="AX89:AY89"/>
    <mergeCell ref="AZ89:BA89"/>
    <mergeCell ref="BD89:BE89"/>
    <mergeCell ref="BK89:BL89"/>
    <mergeCell ref="BM89:BN89"/>
    <mergeCell ref="AQ89:AR89"/>
    <mergeCell ref="AS89:AT89"/>
    <mergeCell ref="CJ85:CK85"/>
    <mergeCell ref="CL85:CM85"/>
    <mergeCell ref="BZ85:CA85"/>
    <mergeCell ref="AU84:AU85"/>
    <mergeCell ref="R87:S87"/>
    <mergeCell ref="T87:U87"/>
    <mergeCell ref="V87:W87"/>
    <mergeCell ref="X87:Y87"/>
    <mergeCell ref="Z87:AA87"/>
    <mergeCell ref="AB87:AC87"/>
    <mergeCell ref="AD87:AE87"/>
    <mergeCell ref="AG87:AH87"/>
    <mergeCell ref="AI87:AJ87"/>
    <mergeCell ref="AK87:AL87"/>
    <mergeCell ref="AM87:AN87"/>
    <mergeCell ref="AO87:AP87"/>
    <mergeCell ref="BK87:BL87"/>
    <mergeCell ref="BM87:BN87"/>
    <mergeCell ref="AQ87:AR87"/>
    <mergeCell ref="AS87:AT87"/>
    <mergeCell ref="BO87:BP87"/>
    <mergeCell ref="BZ87:CA87"/>
    <mergeCell ref="CB87:CC87"/>
    <mergeCell ref="CD87:CE87"/>
    <mergeCell ref="AG85:AH85"/>
    <mergeCell ref="AI85:AJ85"/>
    <mergeCell ref="AK85:AL85"/>
    <mergeCell ref="AM85:AN85"/>
    <mergeCell ref="AO85:AP85"/>
    <mergeCell ref="AQ85:AR85"/>
    <mergeCell ref="AV87:AW87"/>
    <mergeCell ref="AX87:AY87"/>
    <mergeCell ref="R85:S85"/>
    <mergeCell ref="T85:U85"/>
    <mergeCell ref="V85:W85"/>
    <mergeCell ref="X85:Y85"/>
    <mergeCell ref="Z85:AA85"/>
    <mergeCell ref="AB85:AC85"/>
    <mergeCell ref="AD85:AE85"/>
    <mergeCell ref="BO85:BP85"/>
    <mergeCell ref="BQ85:BR85"/>
    <mergeCell ref="BS85:BT85"/>
    <mergeCell ref="BU85:BV85"/>
    <mergeCell ref="BW85:BX85"/>
    <mergeCell ref="AS85:AT85"/>
    <mergeCell ref="BK85:BL85"/>
    <mergeCell ref="BM85:BN85"/>
    <mergeCell ref="BH85:BI85"/>
    <mergeCell ref="AQ83:AR83"/>
    <mergeCell ref="AS83:AT83"/>
    <mergeCell ref="R83:S83"/>
    <mergeCell ref="T83:U83"/>
    <mergeCell ref="V83:W83"/>
    <mergeCell ref="X83:Y83"/>
    <mergeCell ref="Z83:AA83"/>
    <mergeCell ref="AB83:AC83"/>
    <mergeCell ref="AD83:AE83"/>
    <mergeCell ref="AG83:AH83"/>
    <mergeCell ref="AI83:AJ83"/>
    <mergeCell ref="AK83:AL83"/>
    <mergeCell ref="AM83:AN83"/>
    <mergeCell ref="AO83:AP83"/>
    <mergeCell ref="BU81:BV81"/>
    <mergeCell ref="BO70:BP70"/>
    <mergeCell ref="BQ70:BR70"/>
    <mergeCell ref="BS70:BT70"/>
    <mergeCell ref="BW74:BX74"/>
    <mergeCell ref="BS76:BT76"/>
    <mergeCell ref="BU76:BV76"/>
    <mergeCell ref="BS74:BT74"/>
    <mergeCell ref="BU74:BV74"/>
    <mergeCell ref="BF76:BG76"/>
    <mergeCell ref="BK76:BL76"/>
    <mergeCell ref="BF72:BG72"/>
    <mergeCell ref="BH72:BI72"/>
    <mergeCell ref="BK72:BL72"/>
    <mergeCell ref="BM72:BN72"/>
    <mergeCell ref="BZ83:CA83"/>
    <mergeCell ref="CB83:CC83"/>
    <mergeCell ref="BW76:BX76"/>
    <mergeCell ref="BK78:BL78"/>
    <mergeCell ref="BM78:BN78"/>
    <mergeCell ref="BO78:BP78"/>
    <mergeCell ref="BQ78:BR78"/>
    <mergeCell ref="BS78:BT78"/>
    <mergeCell ref="BU78:BV78"/>
    <mergeCell ref="BW78:BX78"/>
    <mergeCell ref="BH76:BI76"/>
    <mergeCell ref="BK74:BL74"/>
    <mergeCell ref="BM74:BN74"/>
    <mergeCell ref="BF78:BG78"/>
    <mergeCell ref="BH78:BI78"/>
    <mergeCell ref="BF74:BG74"/>
    <mergeCell ref="T76:U76"/>
    <mergeCell ref="V76:W76"/>
    <mergeCell ref="AI72:AJ72"/>
    <mergeCell ref="AK72:AL72"/>
    <mergeCell ref="AS72:AT72"/>
    <mergeCell ref="AF71:AF72"/>
    <mergeCell ref="AF73:AF74"/>
    <mergeCell ref="AF75:AF76"/>
    <mergeCell ref="BK83:BL83"/>
    <mergeCell ref="BM83:BN83"/>
    <mergeCell ref="BO83:BP83"/>
    <mergeCell ref="BQ83:BR83"/>
    <mergeCell ref="BS83:BT83"/>
    <mergeCell ref="BF83:BG83"/>
    <mergeCell ref="BH83:BI83"/>
    <mergeCell ref="BO81:BP81"/>
    <mergeCell ref="BQ81:BR81"/>
    <mergeCell ref="BS81:BT81"/>
    <mergeCell ref="AG74:AH74"/>
    <mergeCell ref="AK74:AL74"/>
    <mergeCell ref="AM74:AN74"/>
    <mergeCell ref="AI74:AJ74"/>
    <mergeCell ref="AS76:AT76"/>
    <mergeCell ref="AV74:AW74"/>
    <mergeCell ref="AX74:AY74"/>
    <mergeCell ref="BD74:BE74"/>
    <mergeCell ref="AS74:AT74"/>
    <mergeCell ref="AZ76:BA76"/>
    <mergeCell ref="BB76:BC76"/>
    <mergeCell ref="BD76:BE76"/>
    <mergeCell ref="BB74:BC74"/>
    <mergeCell ref="BD72:BE72"/>
    <mergeCell ref="Z70:AA70"/>
    <mergeCell ref="AB70:AC70"/>
    <mergeCell ref="AD70:AE70"/>
    <mergeCell ref="AG70:AH70"/>
    <mergeCell ref="AI70:AJ70"/>
    <mergeCell ref="AK70:AL70"/>
    <mergeCell ref="AM70:AN70"/>
    <mergeCell ref="BK70:BL70"/>
    <mergeCell ref="BM70:BN70"/>
    <mergeCell ref="BQ74:BR74"/>
    <mergeCell ref="BM76:BN76"/>
    <mergeCell ref="BO76:BP76"/>
    <mergeCell ref="BK67:BL67"/>
    <mergeCell ref="Z74:AA74"/>
    <mergeCell ref="AB74:AC74"/>
    <mergeCell ref="AG76:AH76"/>
    <mergeCell ref="AV76:AW76"/>
    <mergeCell ref="AX76:AY76"/>
    <mergeCell ref="AO70:AP70"/>
    <mergeCell ref="AS70:AT70"/>
    <mergeCell ref="BB70:BC70"/>
    <mergeCell ref="BQ54:BR54"/>
    <mergeCell ref="BS54:BT54"/>
    <mergeCell ref="BK56:BL56"/>
    <mergeCell ref="AV54:AW54"/>
    <mergeCell ref="AV58:AW58"/>
    <mergeCell ref="AO63:AP63"/>
    <mergeCell ref="R67:S67"/>
    <mergeCell ref="T67:U67"/>
    <mergeCell ref="V67:W67"/>
    <mergeCell ref="BD70:BE70"/>
    <mergeCell ref="BF70:BG70"/>
    <mergeCell ref="AV70:AW70"/>
    <mergeCell ref="BH65:BI65"/>
    <mergeCell ref="AV63:AW63"/>
    <mergeCell ref="AX63:AY63"/>
    <mergeCell ref="BH70:BI70"/>
    <mergeCell ref="AG67:AH67"/>
    <mergeCell ref="AV67:AW67"/>
    <mergeCell ref="AX67:AY67"/>
    <mergeCell ref="AZ67:BA67"/>
    <mergeCell ref="BB67:BC67"/>
    <mergeCell ref="BD67:BE67"/>
    <mergeCell ref="BF67:BG67"/>
    <mergeCell ref="BH67:BI67"/>
    <mergeCell ref="BK65:BL65"/>
    <mergeCell ref="AD56:AE56"/>
    <mergeCell ref="AG56:AH56"/>
    <mergeCell ref="AS67:AT67"/>
    <mergeCell ref="R70:S70"/>
    <mergeCell ref="T70:U70"/>
    <mergeCell ref="V70:W70"/>
    <mergeCell ref="X70:Y70"/>
    <mergeCell ref="BD52:BE52"/>
    <mergeCell ref="BF52:BG52"/>
    <mergeCell ref="BH52:BI52"/>
    <mergeCell ref="BB52:BC52"/>
    <mergeCell ref="AB52:AC52"/>
    <mergeCell ref="Z52:AA52"/>
    <mergeCell ref="AX58:AY58"/>
    <mergeCell ref="BO50:BP50"/>
    <mergeCell ref="BQ50:BR50"/>
    <mergeCell ref="BS50:BT50"/>
    <mergeCell ref="BK52:BL52"/>
    <mergeCell ref="BM52:BN52"/>
    <mergeCell ref="BO52:BP52"/>
    <mergeCell ref="BQ52:BR52"/>
    <mergeCell ref="BS52:BT52"/>
    <mergeCell ref="AD58:AE58"/>
    <mergeCell ref="AG58:AH58"/>
    <mergeCell ref="AI58:AJ58"/>
    <mergeCell ref="AK58:AL58"/>
    <mergeCell ref="AX56:AY56"/>
    <mergeCell ref="AZ56:BA56"/>
    <mergeCell ref="BB56:BC56"/>
    <mergeCell ref="BD56:BE56"/>
    <mergeCell ref="BF56:BG56"/>
    <mergeCell ref="BH56:BI56"/>
    <mergeCell ref="AS54:AT54"/>
    <mergeCell ref="AD52:AE52"/>
    <mergeCell ref="BF54:BG54"/>
    <mergeCell ref="BH54:BI54"/>
    <mergeCell ref="BK54:BL54"/>
    <mergeCell ref="BM54:BN54"/>
    <mergeCell ref="BO54:BP54"/>
    <mergeCell ref="BU46:BV46"/>
    <mergeCell ref="BW46:BX46"/>
    <mergeCell ref="AQ46:AR46"/>
    <mergeCell ref="AV46:AW46"/>
    <mergeCell ref="AX46:AY46"/>
    <mergeCell ref="AS46:AT46"/>
    <mergeCell ref="AG48:AH48"/>
    <mergeCell ref="AV48:AW48"/>
    <mergeCell ref="AX48:AY48"/>
    <mergeCell ref="AZ48:BA48"/>
    <mergeCell ref="BB48:BC48"/>
    <mergeCell ref="BD48:BE48"/>
    <mergeCell ref="BF48:BG48"/>
    <mergeCell ref="BH48:BI48"/>
    <mergeCell ref="AI48:AJ48"/>
    <mergeCell ref="AK48:AL48"/>
    <mergeCell ref="BH58:BI58"/>
    <mergeCell ref="AI52:AJ52"/>
    <mergeCell ref="AK52:AL52"/>
    <mergeCell ref="AM52:AN52"/>
    <mergeCell ref="AO52:AP52"/>
    <mergeCell ref="AZ58:BA58"/>
    <mergeCell ref="AV50:AW50"/>
    <mergeCell ref="BM56:BN56"/>
    <mergeCell ref="BO56:BP56"/>
    <mergeCell ref="AV52:AW52"/>
    <mergeCell ref="AX52:AY52"/>
    <mergeCell ref="BU54:BV54"/>
    <mergeCell ref="AM48:AN48"/>
    <mergeCell ref="AI56:AJ56"/>
    <mergeCell ref="AK56:AL56"/>
    <mergeCell ref="AX54:AY54"/>
    <mergeCell ref="R46:S46"/>
    <mergeCell ref="T46:U46"/>
    <mergeCell ref="V46:W46"/>
    <mergeCell ref="X46:Y46"/>
    <mergeCell ref="Z46:AA46"/>
    <mergeCell ref="AB46:AC46"/>
    <mergeCell ref="AD46:AE46"/>
    <mergeCell ref="AG46:AH46"/>
    <mergeCell ref="AI46:AJ46"/>
    <mergeCell ref="AK46:AL46"/>
    <mergeCell ref="AM46:AN46"/>
    <mergeCell ref="AO46:AP46"/>
    <mergeCell ref="BK46:BL46"/>
    <mergeCell ref="BM46:BN46"/>
    <mergeCell ref="BO46:BP46"/>
    <mergeCell ref="BQ46:BR46"/>
    <mergeCell ref="BS46:BT46"/>
    <mergeCell ref="R44:S44"/>
    <mergeCell ref="T44:U44"/>
    <mergeCell ref="V44:W44"/>
    <mergeCell ref="X44:Y44"/>
    <mergeCell ref="Z44:AA44"/>
    <mergeCell ref="AB44:AC44"/>
    <mergeCell ref="AD44:AE44"/>
    <mergeCell ref="AG44:AH44"/>
    <mergeCell ref="AI44:AJ44"/>
    <mergeCell ref="AK44:AL44"/>
    <mergeCell ref="AM44:AN44"/>
    <mergeCell ref="AO44:AP44"/>
    <mergeCell ref="BB44:BC44"/>
    <mergeCell ref="BD44:BE44"/>
    <mergeCell ref="BF44:BG44"/>
    <mergeCell ref="BH44:BI44"/>
    <mergeCell ref="AQ44:AR44"/>
    <mergeCell ref="AS44:AT44"/>
    <mergeCell ref="R38:S38"/>
    <mergeCell ref="T38:U38"/>
    <mergeCell ref="V38:W38"/>
    <mergeCell ref="X38:Y38"/>
    <mergeCell ref="Z38:AA38"/>
    <mergeCell ref="AB38:AC38"/>
    <mergeCell ref="AD38:AE38"/>
    <mergeCell ref="BK38:BL38"/>
    <mergeCell ref="BM38:BN38"/>
    <mergeCell ref="BO38:BP38"/>
    <mergeCell ref="BQ38:BR38"/>
    <mergeCell ref="BS38:BT38"/>
    <mergeCell ref="AM38:AN38"/>
    <mergeCell ref="AO38:AP38"/>
    <mergeCell ref="AQ38:AR38"/>
    <mergeCell ref="AS38:AT38"/>
    <mergeCell ref="AG38:AH38"/>
    <mergeCell ref="AI38:AJ38"/>
    <mergeCell ref="AK38:AL38"/>
    <mergeCell ref="BD38:BE38"/>
    <mergeCell ref="BF38:BG38"/>
    <mergeCell ref="BB38:BC38"/>
    <mergeCell ref="BU34:BV34"/>
    <mergeCell ref="BW34:BX34"/>
    <mergeCell ref="BK34:BL34"/>
    <mergeCell ref="AV34:AW34"/>
    <mergeCell ref="AX34:AY34"/>
    <mergeCell ref="AZ34:BA34"/>
    <mergeCell ref="V32:W32"/>
    <mergeCell ref="X32:Y32"/>
    <mergeCell ref="Z32:AA32"/>
    <mergeCell ref="AB32:AC32"/>
    <mergeCell ref="AD32:AE32"/>
    <mergeCell ref="AG32:AH32"/>
    <mergeCell ref="AI32:AJ32"/>
    <mergeCell ref="AK32:AL32"/>
    <mergeCell ref="R36:S36"/>
    <mergeCell ref="T36:U36"/>
    <mergeCell ref="V36:W36"/>
    <mergeCell ref="X36:Y36"/>
    <mergeCell ref="Z36:AA36"/>
    <mergeCell ref="AB36:AC36"/>
    <mergeCell ref="AD36:AE36"/>
    <mergeCell ref="AG36:AH36"/>
    <mergeCell ref="AI36:AJ36"/>
    <mergeCell ref="AK36:AL36"/>
    <mergeCell ref="AM36:AN36"/>
    <mergeCell ref="AO36:AP36"/>
    <mergeCell ref="AQ36:AR36"/>
    <mergeCell ref="AS36:AT36"/>
    <mergeCell ref="BK36:BL36"/>
    <mergeCell ref="BM36:BN36"/>
    <mergeCell ref="BO36:BP36"/>
    <mergeCell ref="AV36:AW36"/>
    <mergeCell ref="T34:U34"/>
    <mergeCell ref="V34:W34"/>
    <mergeCell ref="X34:Y34"/>
    <mergeCell ref="Z34:AA34"/>
    <mergeCell ref="AB34:AC34"/>
    <mergeCell ref="AD34:AE34"/>
    <mergeCell ref="AG34:AH34"/>
    <mergeCell ref="AI34:AJ34"/>
    <mergeCell ref="AK34:AL34"/>
    <mergeCell ref="AM34:AN34"/>
    <mergeCell ref="AO34:AP34"/>
    <mergeCell ref="AQ34:AR34"/>
    <mergeCell ref="AS34:AT34"/>
    <mergeCell ref="BM34:BN34"/>
    <mergeCell ref="BO34:BP34"/>
    <mergeCell ref="BQ34:BR34"/>
    <mergeCell ref="BS34:BT34"/>
    <mergeCell ref="AM32:AN32"/>
    <mergeCell ref="AO32:AP32"/>
    <mergeCell ref="AQ32:AR32"/>
    <mergeCell ref="AS32:AT32"/>
    <mergeCell ref="BK32:BL32"/>
    <mergeCell ref="BM32:BN32"/>
    <mergeCell ref="BO32:BP32"/>
    <mergeCell ref="BQ32:BR32"/>
    <mergeCell ref="BS32:BT32"/>
    <mergeCell ref="AV32:AW32"/>
    <mergeCell ref="BF32:BG32"/>
    <mergeCell ref="BH32:BI32"/>
    <mergeCell ref="CN27:CN28"/>
    <mergeCell ref="V30:W30"/>
    <mergeCell ref="X30:Y30"/>
    <mergeCell ref="Z30:AA30"/>
    <mergeCell ref="AB30:AC30"/>
    <mergeCell ref="AD30:AE30"/>
    <mergeCell ref="AG30:AH30"/>
    <mergeCell ref="AI30:AJ30"/>
    <mergeCell ref="AK30:AL30"/>
    <mergeCell ref="AM30:AN30"/>
    <mergeCell ref="AO30:AP30"/>
    <mergeCell ref="AQ30:AR30"/>
    <mergeCell ref="AS30:AT30"/>
    <mergeCell ref="BK30:BL30"/>
    <mergeCell ref="BM30:BN30"/>
    <mergeCell ref="BO30:BP30"/>
    <mergeCell ref="BQ30:BR30"/>
    <mergeCell ref="BS30:BT30"/>
    <mergeCell ref="BU30:BV30"/>
    <mergeCell ref="BW30:BX30"/>
    <mergeCell ref="BZ30:CA30"/>
    <mergeCell ref="AV30:AW30"/>
    <mergeCell ref="CB30:CC30"/>
    <mergeCell ref="CD30:CE30"/>
    <mergeCell ref="CF30:CG30"/>
    <mergeCell ref="CH30:CI30"/>
    <mergeCell ref="R28:S28"/>
    <mergeCell ref="T28:U28"/>
    <mergeCell ref="V28:W28"/>
    <mergeCell ref="X28:Y28"/>
    <mergeCell ref="Z28:AA28"/>
    <mergeCell ref="AB28:AC28"/>
    <mergeCell ref="AD28:AE28"/>
    <mergeCell ref="AG28:AH28"/>
    <mergeCell ref="AI28:AJ28"/>
    <mergeCell ref="AK28:AL28"/>
    <mergeCell ref="AM28:AN28"/>
    <mergeCell ref="AO28:AP28"/>
    <mergeCell ref="AQ28:AR28"/>
    <mergeCell ref="AS28:AT28"/>
    <mergeCell ref="BK28:BL28"/>
    <mergeCell ref="BM28:BN28"/>
    <mergeCell ref="BO28:BP28"/>
    <mergeCell ref="AV28:AW28"/>
    <mergeCell ref="T30:U30"/>
    <mergeCell ref="V21:W21"/>
    <mergeCell ref="X21:Y21"/>
    <mergeCell ref="Z21:AA21"/>
    <mergeCell ref="AB21:AC21"/>
    <mergeCell ref="AD21:AE21"/>
    <mergeCell ref="BM21:BN21"/>
    <mergeCell ref="BO21:BP21"/>
    <mergeCell ref="BQ21:BR21"/>
    <mergeCell ref="BS21:BT21"/>
    <mergeCell ref="BU21:BV21"/>
    <mergeCell ref="BW21:BX21"/>
    <mergeCell ref="AG21:AH21"/>
    <mergeCell ref="AI21:AJ21"/>
    <mergeCell ref="AK21:AL21"/>
    <mergeCell ref="AM21:AN21"/>
    <mergeCell ref="AO21:AP21"/>
    <mergeCell ref="AQ21:AR21"/>
    <mergeCell ref="AS21:AT21"/>
    <mergeCell ref="BK21:BL21"/>
    <mergeCell ref="BB21:BC21"/>
    <mergeCell ref="V19:W19"/>
    <mergeCell ref="X19:Y19"/>
    <mergeCell ref="Z19:AA19"/>
    <mergeCell ref="AB19:AC19"/>
    <mergeCell ref="AD19:AE19"/>
    <mergeCell ref="AG19:AH19"/>
    <mergeCell ref="AI19:AJ19"/>
    <mergeCell ref="AK19:AL19"/>
    <mergeCell ref="AM19:AN19"/>
    <mergeCell ref="AO19:AP19"/>
    <mergeCell ref="AQ19:AR19"/>
    <mergeCell ref="AS19:AT19"/>
    <mergeCell ref="BK19:BL19"/>
    <mergeCell ref="BM19:BN19"/>
    <mergeCell ref="BO19:BP19"/>
    <mergeCell ref="BQ19:BR19"/>
    <mergeCell ref="BS19:BT19"/>
    <mergeCell ref="AV19:AW19"/>
    <mergeCell ref="AX19:AY19"/>
    <mergeCell ref="AZ19:BA19"/>
    <mergeCell ref="BB19:BC19"/>
    <mergeCell ref="BD19:BE19"/>
    <mergeCell ref="BF19:BG19"/>
    <mergeCell ref="BH19:BI19"/>
    <mergeCell ref="BQ10:BR10"/>
    <mergeCell ref="BS10:BT10"/>
    <mergeCell ref="BU10:BV10"/>
    <mergeCell ref="BW10:BX10"/>
    <mergeCell ref="AI8:AJ8"/>
    <mergeCell ref="AK8:AL8"/>
    <mergeCell ref="AM8:AN8"/>
    <mergeCell ref="AO8:AP8"/>
    <mergeCell ref="AQ8:AR8"/>
    <mergeCell ref="AI10:AJ10"/>
    <mergeCell ref="AK10:AL10"/>
    <mergeCell ref="AM10:AN10"/>
    <mergeCell ref="AO10:AP10"/>
    <mergeCell ref="AQ10:AR10"/>
    <mergeCell ref="BZ10:CA10"/>
    <mergeCell ref="CB10:CC10"/>
    <mergeCell ref="BS15:BT15"/>
    <mergeCell ref="BU15:BV15"/>
    <mergeCell ref="BW15:BX15"/>
    <mergeCell ref="AS15:AT15"/>
    <mergeCell ref="BM15:BN15"/>
    <mergeCell ref="BO15:BP15"/>
    <mergeCell ref="AX15:AY15"/>
    <mergeCell ref="AI15:AJ15"/>
    <mergeCell ref="BY5:BY8"/>
    <mergeCell ref="AV15:AW15"/>
    <mergeCell ref="AZ15:BA15"/>
    <mergeCell ref="BB15:BC15"/>
    <mergeCell ref="BD15:BE15"/>
    <mergeCell ref="BF15:BG15"/>
    <mergeCell ref="BH10:BI10"/>
    <mergeCell ref="BK15:BL15"/>
    <mergeCell ref="C109:D109"/>
    <mergeCell ref="E109:F109"/>
    <mergeCell ref="AD8:AE8"/>
    <mergeCell ref="AG8:AH8"/>
    <mergeCell ref="AG61:AH61"/>
    <mergeCell ref="AI61:AJ61"/>
    <mergeCell ref="L116:P116"/>
    <mergeCell ref="L117:P117"/>
    <mergeCell ref="R50:S50"/>
    <mergeCell ref="T50:U50"/>
    <mergeCell ref="V50:W50"/>
    <mergeCell ref="X50:Y50"/>
    <mergeCell ref="Z50:AA50"/>
    <mergeCell ref="BW48:BX48"/>
    <mergeCell ref="BS61:BT61"/>
    <mergeCell ref="CB48:CC48"/>
    <mergeCell ref="CD48:CE48"/>
    <mergeCell ref="BH15:BI15"/>
    <mergeCell ref="R15:S15"/>
    <mergeCell ref="T15:U15"/>
    <mergeCell ref="AF5:AF8"/>
    <mergeCell ref="Z8:AA8"/>
    <mergeCell ref="AS8:AT8"/>
    <mergeCell ref="R8:S8"/>
    <mergeCell ref="BJ5:BJ8"/>
    <mergeCell ref="AV8:AW8"/>
    <mergeCell ref="AX8:AY8"/>
    <mergeCell ref="AZ8:BA8"/>
    <mergeCell ref="CB15:CC15"/>
    <mergeCell ref="BK10:BL10"/>
    <mergeCell ref="BM10:BN10"/>
    <mergeCell ref="BO10:BP10"/>
    <mergeCell ref="BS8:BT8"/>
    <mergeCell ref="CN5:CN8"/>
    <mergeCell ref="CO5:CP8"/>
    <mergeCell ref="BD21:BE21"/>
    <mergeCell ref="BF21:BG21"/>
    <mergeCell ref="BH21:BI21"/>
    <mergeCell ref="AS48:AT48"/>
    <mergeCell ref="V8:W8"/>
    <mergeCell ref="X8:Y8"/>
    <mergeCell ref="AU5:AU8"/>
    <mergeCell ref="CJ58:CK58"/>
    <mergeCell ref="BZ50:CA50"/>
    <mergeCell ref="CB50:CC50"/>
    <mergeCell ref="CD50:CE50"/>
    <mergeCell ref="CF50:CG50"/>
    <mergeCell ref="C8:D8"/>
    <mergeCell ref="I8:J8"/>
    <mergeCell ref="BK48:BL48"/>
    <mergeCell ref="BB58:BC58"/>
    <mergeCell ref="BD58:BE58"/>
    <mergeCell ref="BF58:BG58"/>
    <mergeCell ref="AS58:AT58"/>
    <mergeCell ref="BK58:BL58"/>
    <mergeCell ref="BU58:BV58"/>
    <mergeCell ref="CH50:CI50"/>
    <mergeCell ref="CJ50:CK50"/>
    <mergeCell ref="AQ58:AR58"/>
    <mergeCell ref="BF34:BG34"/>
    <mergeCell ref="BH34:BI34"/>
    <mergeCell ref="BQ15:BR15"/>
    <mergeCell ref="CF48:CG48"/>
    <mergeCell ref="CH48:CI48"/>
    <mergeCell ref="G109:H109"/>
    <mergeCell ref="I109:J109"/>
    <mergeCell ref="K109:L109"/>
    <mergeCell ref="M109:N109"/>
    <mergeCell ref="O109:P109"/>
    <mergeCell ref="R109:S109"/>
    <mergeCell ref="T109:U109"/>
    <mergeCell ref="V109:W109"/>
    <mergeCell ref="X109:Y109"/>
    <mergeCell ref="Z109:AA109"/>
    <mergeCell ref="AB109:AC109"/>
    <mergeCell ref="AD109:AE109"/>
    <mergeCell ref="AG109:AH109"/>
    <mergeCell ref="AI109:AJ109"/>
    <mergeCell ref="AO48:AP48"/>
    <mergeCell ref="AQ48:AR48"/>
    <mergeCell ref="X76:Y76"/>
    <mergeCell ref="Z76:AA76"/>
    <mergeCell ref="AB76:AC76"/>
    <mergeCell ref="AD76:AE76"/>
    <mergeCell ref="AD81:AE81"/>
    <mergeCell ref="AG81:AH81"/>
    <mergeCell ref="AI81:AJ81"/>
    <mergeCell ref="AK81:AL81"/>
    <mergeCell ref="AM81:AN81"/>
    <mergeCell ref="AO81:AP81"/>
    <mergeCell ref="AQ81:AR81"/>
    <mergeCell ref="AQ61:AR61"/>
    <mergeCell ref="V56:W56"/>
    <mergeCell ref="X56:Y56"/>
    <mergeCell ref="Z56:AA56"/>
    <mergeCell ref="AB56:AC56"/>
    <mergeCell ref="C107:D107"/>
    <mergeCell ref="E107:F107"/>
    <mergeCell ref="G107:H107"/>
    <mergeCell ref="I107:J107"/>
    <mergeCell ref="K107:L107"/>
    <mergeCell ref="M107:N107"/>
    <mergeCell ref="O107:P107"/>
    <mergeCell ref="T107:U107"/>
    <mergeCell ref="AG107:AH107"/>
    <mergeCell ref="AI107:AJ107"/>
    <mergeCell ref="AK107:AL107"/>
    <mergeCell ref="AM107:AN107"/>
    <mergeCell ref="AO107:AP107"/>
    <mergeCell ref="AQ107:AR107"/>
    <mergeCell ref="AS107:AT107"/>
    <mergeCell ref="BK107:BL107"/>
    <mergeCell ref="CL50:CM50"/>
    <mergeCell ref="CL52:CM52"/>
    <mergeCell ref="BZ61:CA61"/>
    <mergeCell ref="CB61:CC61"/>
    <mergeCell ref="CD61:CE61"/>
    <mergeCell ref="CF61:CG61"/>
    <mergeCell ref="CH61:CI61"/>
    <mergeCell ref="CJ61:CK61"/>
    <mergeCell ref="CL61:CM61"/>
    <mergeCell ref="CL58:CM58"/>
    <mergeCell ref="BZ58:CA58"/>
    <mergeCell ref="CB58:CC58"/>
    <mergeCell ref="BZ52:CA52"/>
    <mergeCell ref="CB52:CC52"/>
    <mergeCell ref="CD52:CE52"/>
    <mergeCell ref="CF52:CG52"/>
    <mergeCell ref="AS81:AT81"/>
    <mergeCell ref="BM58:BN58"/>
    <mergeCell ref="BO58:BP58"/>
    <mergeCell ref="BQ58:BR58"/>
    <mergeCell ref="BS58:BT58"/>
    <mergeCell ref="BZ72:CA72"/>
    <mergeCell ref="R81:S81"/>
    <mergeCell ref="T81:U81"/>
    <mergeCell ref="V81:W81"/>
    <mergeCell ref="X81:Y81"/>
    <mergeCell ref="Z81:AA81"/>
    <mergeCell ref="BQ63:BR63"/>
    <mergeCell ref="AM58:AN58"/>
    <mergeCell ref="AO58:AP58"/>
    <mergeCell ref="AX61:AY61"/>
    <mergeCell ref="AZ61:BA61"/>
    <mergeCell ref="BB61:BC61"/>
    <mergeCell ref="BW65:BX65"/>
    <mergeCell ref="BZ63:CA63"/>
    <mergeCell ref="AS61:AT61"/>
    <mergeCell ref="BK61:BL61"/>
    <mergeCell ref="AG65:AH65"/>
    <mergeCell ref="AI65:AJ65"/>
    <mergeCell ref="AM65:AN65"/>
    <mergeCell ref="AI67:AJ67"/>
    <mergeCell ref="AK67:AL67"/>
    <mergeCell ref="AM67:AN67"/>
    <mergeCell ref="AO67:AP67"/>
    <mergeCell ref="AQ67:AR67"/>
    <mergeCell ref="BK63:BL63"/>
    <mergeCell ref="BM63:BN63"/>
    <mergeCell ref="BD61:BE61"/>
    <mergeCell ref="BS65:BT65"/>
    <mergeCell ref="BU65:BV65"/>
    <mergeCell ref="AV17:AW17"/>
    <mergeCell ref="AX17:AY17"/>
    <mergeCell ref="AZ17:BA17"/>
    <mergeCell ref="BB17:BC17"/>
    <mergeCell ref="BD17:BE17"/>
    <mergeCell ref="BF17:BG17"/>
    <mergeCell ref="BH17:BI17"/>
    <mergeCell ref="BU50:BV50"/>
    <mergeCell ref="BW50:BX50"/>
    <mergeCell ref="BU52:BV52"/>
    <mergeCell ref="BW52:BX52"/>
    <mergeCell ref="BM61:BN61"/>
    <mergeCell ref="BO61:BP61"/>
    <mergeCell ref="BQ61:BR61"/>
    <mergeCell ref="BU61:BV61"/>
    <mergeCell ref="BH30:BI30"/>
    <mergeCell ref="AX32:AY32"/>
    <mergeCell ref="AZ32:BA32"/>
    <mergeCell ref="BB32:BC32"/>
    <mergeCell ref="BD32:BE32"/>
    <mergeCell ref="BU48:BV48"/>
    <mergeCell ref="BU19:BV19"/>
    <mergeCell ref="BW19:BX19"/>
    <mergeCell ref="BS28:BT28"/>
    <mergeCell ref="BU28:BV28"/>
    <mergeCell ref="BW28:BX28"/>
    <mergeCell ref="BQ28:BR28"/>
    <mergeCell ref="BU32:BV32"/>
    <mergeCell ref="BW32:BX32"/>
    <mergeCell ref="BB34:BC34"/>
    <mergeCell ref="BB8:BC8"/>
    <mergeCell ref="BD8:BE8"/>
    <mergeCell ref="BF8:BG8"/>
    <mergeCell ref="BH8:BI8"/>
    <mergeCell ref="AV12:AW12"/>
    <mergeCell ref="AX12:AY12"/>
    <mergeCell ref="AZ12:BA12"/>
    <mergeCell ref="BB12:BC12"/>
    <mergeCell ref="BD12:BE12"/>
    <mergeCell ref="AX50:AY50"/>
    <mergeCell ref="AZ50:BA50"/>
    <mergeCell ref="BB50:BC50"/>
    <mergeCell ref="BD50:BE50"/>
    <mergeCell ref="BF50:BG50"/>
    <mergeCell ref="BH38:BI38"/>
    <mergeCell ref="AX28:AY28"/>
    <mergeCell ref="AZ28:BA28"/>
    <mergeCell ref="BB28:BC28"/>
    <mergeCell ref="BD28:BE28"/>
    <mergeCell ref="BF28:BG28"/>
    <mergeCell ref="BH28:BI28"/>
    <mergeCell ref="AV44:AW44"/>
    <mergeCell ref="AX44:AY44"/>
    <mergeCell ref="AZ44:BA44"/>
    <mergeCell ref="AX30:AY30"/>
    <mergeCell ref="AZ30:BA30"/>
    <mergeCell ref="BB30:BC30"/>
    <mergeCell ref="BD30:BE30"/>
    <mergeCell ref="BF30:BG30"/>
    <mergeCell ref="AV21:AW21"/>
    <mergeCell ref="AX21:AY21"/>
    <mergeCell ref="AZ21:BA21"/>
    <mergeCell ref="BD34:BE34"/>
    <mergeCell ref="AV65:AW65"/>
    <mergeCell ref="AX65:AY65"/>
    <mergeCell ref="AZ65:BA65"/>
    <mergeCell ref="BB65:BC65"/>
    <mergeCell ref="BD65:BE65"/>
    <mergeCell ref="BS63:BT63"/>
    <mergeCell ref="BU63:BV63"/>
    <mergeCell ref="BW63:BX63"/>
    <mergeCell ref="BO63:BP63"/>
    <mergeCell ref="BM65:BN65"/>
    <mergeCell ref="BO65:BP65"/>
    <mergeCell ref="AX36:AY36"/>
    <mergeCell ref="AZ36:BA36"/>
    <mergeCell ref="BB36:BC36"/>
    <mergeCell ref="BD36:BE36"/>
    <mergeCell ref="BF36:BG36"/>
    <mergeCell ref="BH36:BI36"/>
    <mergeCell ref="AZ46:BA46"/>
    <mergeCell ref="BB46:BC46"/>
    <mergeCell ref="BD46:BE46"/>
    <mergeCell ref="BF46:BG46"/>
    <mergeCell ref="BH46:BI46"/>
    <mergeCell ref="AV38:AW38"/>
    <mergeCell ref="AX38:AY38"/>
    <mergeCell ref="AZ38:BA38"/>
    <mergeCell ref="BQ36:BR36"/>
    <mergeCell ref="BS36:BT36"/>
    <mergeCell ref="BU36:BV36"/>
    <mergeCell ref="BW36:BX36"/>
    <mergeCell ref="BU38:BV38"/>
    <mergeCell ref="AV42:AW42"/>
    <mergeCell ref="BS67:BT67"/>
    <mergeCell ref="BU67:BV67"/>
    <mergeCell ref="BW67:BX67"/>
    <mergeCell ref="BW70:BX70"/>
    <mergeCell ref="BM67:BN67"/>
    <mergeCell ref="BO67:BP67"/>
    <mergeCell ref="BQ67:BR67"/>
    <mergeCell ref="BQ65:BR65"/>
    <mergeCell ref="BF65:BG65"/>
    <mergeCell ref="BB81:BC81"/>
    <mergeCell ref="BD81:BE81"/>
    <mergeCell ref="AV61:AW61"/>
    <mergeCell ref="BH74:BI74"/>
    <mergeCell ref="AV81:AW81"/>
    <mergeCell ref="AX81:AY81"/>
    <mergeCell ref="AZ81:BA81"/>
    <mergeCell ref="AV78:AW78"/>
    <mergeCell ref="AZ74:BA74"/>
    <mergeCell ref="AV72:AW72"/>
    <mergeCell ref="AX72:AY72"/>
    <mergeCell ref="AZ72:BA72"/>
    <mergeCell ref="BB72:BC72"/>
    <mergeCell ref="AZ63:BA63"/>
    <mergeCell ref="BB63:BC63"/>
    <mergeCell ref="BD63:BE63"/>
    <mergeCell ref="BF63:BG63"/>
    <mergeCell ref="BH63:BI63"/>
    <mergeCell ref="BF61:BG61"/>
    <mergeCell ref="BH61:BI61"/>
    <mergeCell ref="BU70:BV70"/>
    <mergeCell ref="BK81:BL81"/>
    <mergeCell ref="BM81:BN81"/>
    <mergeCell ref="BB83:BC83"/>
    <mergeCell ref="BD83:BE83"/>
    <mergeCell ref="AV98:AW98"/>
    <mergeCell ref="AX98:AY98"/>
    <mergeCell ref="AZ98:BA98"/>
    <mergeCell ref="BB98:BC98"/>
    <mergeCell ref="BD98:BE98"/>
    <mergeCell ref="BF98:BG98"/>
    <mergeCell ref="BH98:BI98"/>
    <mergeCell ref="AV83:AW83"/>
    <mergeCell ref="AX83:AY83"/>
    <mergeCell ref="AZ83:BA83"/>
    <mergeCell ref="AV85:AW85"/>
    <mergeCell ref="AX85:AY85"/>
    <mergeCell ref="AZ85:BA85"/>
    <mergeCell ref="BB85:BC85"/>
    <mergeCell ref="BD85:BE85"/>
    <mergeCell ref="BF85:BG85"/>
    <mergeCell ref="AV93:BI93"/>
    <mergeCell ref="AZ87:BA87"/>
    <mergeCell ref="BB87:BC87"/>
    <mergeCell ref="BD87:BE87"/>
    <mergeCell ref="BF87:BG87"/>
    <mergeCell ref="BH87:BI87"/>
    <mergeCell ref="CT119:CT122"/>
    <mergeCell ref="CR124:CR126"/>
    <mergeCell ref="CR127:CR129"/>
    <mergeCell ref="CR119:CR122"/>
    <mergeCell ref="AV103:AW103"/>
    <mergeCell ref="AX103:AY103"/>
    <mergeCell ref="AZ103:BA103"/>
    <mergeCell ref="BB103:BC103"/>
    <mergeCell ref="BD103:BE103"/>
    <mergeCell ref="BF103:BG103"/>
    <mergeCell ref="BH103:BI103"/>
    <mergeCell ref="AV105:AW105"/>
    <mergeCell ref="AX105:AY105"/>
    <mergeCell ref="AZ105:BA105"/>
    <mergeCell ref="BB105:BC105"/>
    <mergeCell ref="BD105:BE105"/>
    <mergeCell ref="BF105:BG105"/>
    <mergeCell ref="BH105:BI105"/>
    <mergeCell ref="BO107:BP107"/>
    <mergeCell ref="CS124:CU126"/>
    <mergeCell ref="CS127:CU129"/>
    <mergeCell ref="CO108:CP108"/>
    <mergeCell ref="CO109:CP109"/>
    <mergeCell ref="BM107:BN107"/>
    <mergeCell ref="CO106:CP106"/>
    <mergeCell ref="CO107:CP107"/>
    <mergeCell ref="CL103:CM103"/>
    <mergeCell ref="CO103:CP103"/>
    <mergeCell ref="CO104:CP104"/>
    <mergeCell ref="BK105:BL105"/>
    <mergeCell ref="BM105:BN105"/>
    <mergeCell ref="BO105:BP105"/>
    <mergeCell ref="CH17:CI17"/>
    <mergeCell ref="CJ17:CK17"/>
    <mergeCell ref="CL17:CM17"/>
    <mergeCell ref="CF17:CG17"/>
    <mergeCell ref="BZ8:CA8"/>
    <mergeCell ref="CB8:CC8"/>
    <mergeCell ref="CD8:CE8"/>
    <mergeCell ref="CF8:CG8"/>
    <mergeCell ref="CH8:CI8"/>
    <mergeCell ref="CJ8:CK8"/>
    <mergeCell ref="CL8:CM8"/>
    <mergeCell ref="BZ12:CA12"/>
    <mergeCell ref="CB12:CC12"/>
    <mergeCell ref="CD12:CE12"/>
    <mergeCell ref="CF12:CG12"/>
    <mergeCell ref="CH12:CI12"/>
    <mergeCell ref="CJ12:CK12"/>
    <mergeCell ref="CL12:CM12"/>
    <mergeCell ref="CD10:CE10"/>
    <mergeCell ref="CF10:CG10"/>
    <mergeCell ref="CH10:CI10"/>
    <mergeCell ref="CJ10:CK10"/>
    <mergeCell ref="CL10:CM10"/>
    <mergeCell ref="CD15:CE15"/>
    <mergeCell ref="CF15:CG15"/>
    <mergeCell ref="CH15:CI15"/>
    <mergeCell ref="CD19:CE19"/>
    <mergeCell ref="CF19:CG19"/>
    <mergeCell ref="CH19:CI19"/>
    <mergeCell ref="CJ19:CK19"/>
    <mergeCell ref="CL19:CM19"/>
    <mergeCell ref="BZ21:CA21"/>
    <mergeCell ref="CB21:CC21"/>
    <mergeCell ref="CD21:CE21"/>
    <mergeCell ref="CF21:CG21"/>
    <mergeCell ref="CH21:CI21"/>
    <mergeCell ref="CJ21:CK21"/>
    <mergeCell ref="CL21:CM21"/>
    <mergeCell ref="BZ28:CA28"/>
    <mergeCell ref="CB28:CC28"/>
    <mergeCell ref="CD28:CE28"/>
    <mergeCell ref="CF28:CG28"/>
    <mergeCell ref="CH28:CI28"/>
    <mergeCell ref="CJ28:CK28"/>
    <mergeCell ref="CL28:CM28"/>
    <mergeCell ref="CB24:CC24"/>
    <mergeCell ref="CD24:CE24"/>
    <mergeCell ref="CF24:CG24"/>
    <mergeCell ref="CH24:CI24"/>
    <mergeCell ref="CJ24:CK24"/>
    <mergeCell ref="CL24:CM24"/>
    <mergeCell ref="BZ19:CA19"/>
    <mergeCell ref="CB19:CC19"/>
    <mergeCell ref="CH32:CI32"/>
    <mergeCell ref="CJ32:CK32"/>
    <mergeCell ref="CL32:CM32"/>
    <mergeCell ref="BZ34:CA34"/>
    <mergeCell ref="CB34:CC34"/>
    <mergeCell ref="CD34:CE34"/>
    <mergeCell ref="CF34:CG34"/>
    <mergeCell ref="CH34:CI34"/>
    <mergeCell ref="CJ34:CK34"/>
    <mergeCell ref="CL34:CM34"/>
    <mergeCell ref="BZ46:CA46"/>
    <mergeCell ref="CB46:CC46"/>
    <mergeCell ref="CD46:CE46"/>
    <mergeCell ref="CF46:CG46"/>
    <mergeCell ref="CH46:CI46"/>
    <mergeCell ref="CJ46:CK46"/>
    <mergeCell ref="CL46:CM46"/>
    <mergeCell ref="CF36:CG36"/>
    <mergeCell ref="CH36:CI36"/>
    <mergeCell ref="CJ36:CK36"/>
    <mergeCell ref="CL36:CM36"/>
    <mergeCell ref="BZ38:CA38"/>
    <mergeCell ref="CB38:CC38"/>
    <mergeCell ref="CD38:CE38"/>
    <mergeCell ref="CF38:CG38"/>
    <mergeCell ref="CH38:CI38"/>
    <mergeCell ref="BZ36:CA36"/>
    <mergeCell ref="CB36:CC36"/>
    <mergeCell ref="CD36:CE36"/>
    <mergeCell ref="CJ38:CK38"/>
    <mergeCell ref="BZ44:CA44"/>
    <mergeCell ref="CB44:CC44"/>
    <mergeCell ref="CD44:CE44"/>
    <mergeCell ref="CF44:CG44"/>
    <mergeCell ref="CH44:CI44"/>
    <mergeCell ref="CJ44:CK44"/>
    <mergeCell ref="CL44:CM44"/>
    <mergeCell ref="CB42:CC42"/>
    <mergeCell ref="CD42:CE42"/>
    <mergeCell ref="CF42:CG42"/>
    <mergeCell ref="CH42:CI42"/>
    <mergeCell ref="CJ42:CK42"/>
    <mergeCell ref="CL42:CM42"/>
    <mergeCell ref="CH63:CI63"/>
    <mergeCell ref="CJ63:CK63"/>
    <mergeCell ref="CL63:CM63"/>
    <mergeCell ref="CJ52:CK52"/>
    <mergeCell ref="BZ48:CA48"/>
    <mergeCell ref="CH52:CI52"/>
    <mergeCell ref="CD58:CE58"/>
    <mergeCell ref="CF58:CG58"/>
    <mergeCell ref="CH58:CI58"/>
    <mergeCell ref="CB63:CC63"/>
    <mergeCell ref="CD63:CE63"/>
    <mergeCell ref="CF63:CG63"/>
    <mergeCell ref="CJ48:CK48"/>
    <mergeCell ref="CL48:CM48"/>
    <mergeCell ref="BZ54:CA54"/>
    <mergeCell ref="CB54:CC54"/>
    <mergeCell ref="CF81:CG81"/>
    <mergeCell ref="CH81:CI81"/>
    <mergeCell ref="CJ65:CK65"/>
    <mergeCell ref="CL65:CM65"/>
    <mergeCell ref="BZ65:CA65"/>
    <mergeCell ref="CB65:CC65"/>
    <mergeCell ref="CD65:CE65"/>
    <mergeCell ref="CF65:CG65"/>
    <mergeCell ref="CH65:CI65"/>
    <mergeCell ref="BZ67:CA67"/>
    <mergeCell ref="CB67:CC67"/>
    <mergeCell ref="CD67:CE67"/>
    <mergeCell ref="CF67:CG67"/>
    <mergeCell ref="CH67:CI67"/>
    <mergeCell ref="CJ67:CK67"/>
    <mergeCell ref="CL67:CM67"/>
    <mergeCell ref="BZ70:CA70"/>
    <mergeCell ref="CB70:CC70"/>
    <mergeCell ref="CD70:CE70"/>
    <mergeCell ref="CF70:CG70"/>
    <mergeCell ref="CH70:CI70"/>
    <mergeCell ref="CJ70:CK70"/>
    <mergeCell ref="CL70:CM70"/>
    <mergeCell ref="BZ81:CA81"/>
    <mergeCell ref="CB74:CC74"/>
    <mergeCell ref="CD74:CE74"/>
    <mergeCell ref="CF74:CG74"/>
    <mergeCell ref="CH74:CI74"/>
    <mergeCell ref="CJ74:CK74"/>
    <mergeCell ref="BZ74:CA74"/>
    <mergeCell ref="CF100:CG100"/>
    <mergeCell ref="CH100:CI100"/>
    <mergeCell ref="CJ100:CK100"/>
    <mergeCell ref="CL100:CM100"/>
    <mergeCell ref="CJ87:CK87"/>
    <mergeCell ref="CL87:CM87"/>
    <mergeCell ref="BZ89:CA89"/>
    <mergeCell ref="CB89:CC89"/>
    <mergeCell ref="CD89:CE89"/>
    <mergeCell ref="CF89:CG89"/>
    <mergeCell ref="CH89:CI89"/>
    <mergeCell ref="CJ89:CK89"/>
    <mergeCell ref="CL89:CM89"/>
    <mergeCell ref="CF91:CG91"/>
    <mergeCell ref="CH91:CI91"/>
    <mergeCell ref="CF87:CG87"/>
    <mergeCell ref="CH87:CI87"/>
    <mergeCell ref="CJ98:CK98"/>
    <mergeCell ref="CH98:CI98"/>
    <mergeCell ref="CL98:CM98"/>
    <mergeCell ref="CD98:CE98"/>
    <mergeCell ref="CF98:CG98"/>
    <mergeCell ref="BZ94:CM94"/>
    <mergeCell ref="BZ95:CM95"/>
    <mergeCell ref="BZ109:CA109"/>
    <mergeCell ref="CB109:CC109"/>
    <mergeCell ref="CD109:CE109"/>
    <mergeCell ref="CF109:CG109"/>
    <mergeCell ref="CH109:CI109"/>
    <mergeCell ref="BZ100:CA100"/>
    <mergeCell ref="CB100:CC100"/>
    <mergeCell ref="CD100:CE100"/>
    <mergeCell ref="BZ76:CA76"/>
    <mergeCell ref="CB76:CC76"/>
    <mergeCell ref="CD76:CE76"/>
    <mergeCell ref="CF76:CG76"/>
    <mergeCell ref="CH76:CI76"/>
    <mergeCell ref="CJ76:CK76"/>
    <mergeCell ref="CL76:CM76"/>
    <mergeCell ref="BZ78:CA78"/>
    <mergeCell ref="CB78:CC78"/>
    <mergeCell ref="CD78:CE78"/>
    <mergeCell ref="CF83:CG83"/>
    <mergeCell ref="CH83:CI83"/>
    <mergeCell ref="CJ83:CK83"/>
    <mergeCell ref="CL83:CM83"/>
    <mergeCell ref="CB85:CC85"/>
    <mergeCell ref="CD85:CE85"/>
    <mergeCell ref="CF85:CG85"/>
    <mergeCell ref="CH85:CI85"/>
    <mergeCell ref="CJ91:CK91"/>
    <mergeCell ref="CL91:CM91"/>
    <mergeCell ref="CF78:CG78"/>
    <mergeCell ref="CH78:CI78"/>
    <mergeCell ref="CJ78:CK78"/>
    <mergeCell ref="CL78:CM78"/>
    <mergeCell ref="G24:H24"/>
    <mergeCell ref="I24:J24"/>
    <mergeCell ref="K24:L24"/>
    <mergeCell ref="M24:N24"/>
    <mergeCell ref="O24:P24"/>
    <mergeCell ref="Z24:AA24"/>
    <mergeCell ref="AB24:AC24"/>
    <mergeCell ref="AD24:AE24"/>
    <mergeCell ref="AG24:AH24"/>
    <mergeCell ref="AI24:AJ24"/>
    <mergeCell ref="AK24:AL24"/>
    <mergeCell ref="AM24:AN24"/>
    <mergeCell ref="AO24:AP24"/>
    <mergeCell ref="AQ24:AR24"/>
    <mergeCell ref="AS24:AT24"/>
    <mergeCell ref="Q23:Q24"/>
    <mergeCell ref="AF23:AF24"/>
    <mergeCell ref="BO24:BP24"/>
    <mergeCell ref="BQ24:BR24"/>
    <mergeCell ref="BS24:BT24"/>
    <mergeCell ref="BU24:BV24"/>
    <mergeCell ref="BW24:BX24"/>
    <mergeCell ref="BZ24:CA24"/>
    <mergeCell ref="CJ2:CN2"/>
    <mergeCell ref="CJ1:CN1"/>
    <mergeCell ref="CR60:CR61"/>
    <mergeCell ref="CR55:CR56"/>
    <mergeCell ref="AM56:AN56"/>
    <mergeCell ref="AO56:AP56"/>
    <mergeCell ref="AQ56:AR56"/>
    <mergeCell ref="AS56:AT56"/>
    <mergeCell ref="AV56:AW56"/>
    <mergeCell ref="CR23:CR24"/>
    <mergeCell ref="R24:S24"/>
    <mergeCell ref="T24:U24"/>
    <mergeCell ref="V24:W24"/>
    <mergeCell ref="X24:Y24"/>
    <mergeCell ref="BQ56:BR56"/>
    <mergeCell ref="BS56:BT56"/>
    <mergeCell ref="BU56:BV56"/>
    <mergeCell ref="BW56:BX56"/>
    <mergeCell ref="BZ56:CA56"/>
    <mergeCell ref="CB56:CC56"/>
    <mergeCell ref="CD56:CE56"/>
    <mergeCell ref="CF56:CG56"/>
    <mergeCell ref="CH56:CI56"/>
    <mergeCell ref="CJ56:CK56"/>
    <mergeCell ref="CL56:CM56"/>
    <mergeCell ref="CL38:CM38"/>
    <mergeCell ref="CN25:CN26"/>
    <mergeCell ref="CR25:CR26"/>
    <mergeCell ref="C26:D26"/>
    <mergeCell ref="E26:F26"/>
    <mergeCell ref="G26:H26"/>
    <mergeCell ref="I26:J26"/>
    <mergeCell ref="K26:L26"/>
    <mergeCell ref="M26:N26"/>
    <mergeCell ref="O26:P26"/>
    <mergeCell ref="R26:S26"/>
    <mergeCell ref="T26:U26"/>
    <mergeCell ref="V26:W26"/>
    <mergeCell ref="X26:Y26"/>
    <mergeCell ref="Z26:AA26"/>
    <mergeCell ref="AB26:AC26"/>
    <mergeCell ref="AD26:AE26"/>
    <mergeCell ref="AG26:AH26"/>
    <mergeCell ref="AI26:AJ26"/>
    <mergeCell ref="AK26:AL26"/>
    <mergeCell ref="AM26:AN26"/>
    <mergeCell ref="BU26:BV26"/>
    <mergeCell ref="BW26:BX26"/>
    <mergeCell ref="AM42:AN42"/>
    <mergeCell ref="AO42:AP42"/>
    <mergeCell ref="AQ42:AR42"/>
    <mergeCell ref="AS42:AT42"/>
    <mergeCell ref="BZ26:CA26"/>
    <mergeCell ref="CB26:CC26"/>
    <mergeCell ref="CD26:CE26"/>
    <mergeCell ref="CF26:CG26"/>
    <mergeCell ref="CH26:CI26"/>
    <mergeCell ref="CJ26:CK26"/>
    <mergeCell ref="CL26:CM26"/>
    <mergeCell ref="AO26:AP26"/>
    <mergeCell ref="AQ26:AR26"/>
    <mergeCell ref="AS26:AT26"/>
    <mergeCell ref="AV26:AW26"/>
    <mergeCell ref="AX26:AY26"/>
    <mergeCell ref="AZ26:BA26"/>
    <mergeCell ref="BB26:BC26"/>
    <mergeCell ref="BD26:BE26"/>
    <mergeCell ref="BF26:BG26"/>
    <mergeCell ref="BH26:BI26"/>
    <mergeCell ref="BK26:BL26"/>
    <mergeCell ref="BM26:BN26"/>
    <mergeCell ref="BO26:BP26"/>
    <mergeCell ref="BQ26:BR26"/>
    <mergeCell ref="BS26:BT26"/>
    <mergeCell ref="CJ30:CK30"/>
    <mergeCell ref="CL30:CM30"/>
    <mergeCell ref="BZ32:CA32"/>
    <mergeCell ref="CB32:CC32"/>
    <mergeCell ref="CD32:CE32"/>
    <mergeCell ref="CF32:CG32"/>
    <mergeCell ref="AX42:AY42"/>
    <mergeCell ref="AZ42:BA42"/>
    <mergeCell ref="BB42:BC42"/>
    <mergeCell ref="BD42:BE42"/>
    <mergeCell ref="BF42:BG42"/>
    <mergeCell ref="BH42:BI42"/>
    <mergeCell ref="BK42:BL42"/>
    <mergeCell ref="BM42:BN42"/>
    <mergeCell ref="BO42:BP42"/>
    <mergeCell ref="BQ42:BR42"/>
    <mergeCell ref="BS42:BT42"/>
    <mergeCell ref="BU42:BV42"/>
    <mergeCell ref="BW42:BX42"/>
    <mergeCell ref="BZ42:CA42"/>
    <mergeCell ref="CR41:CR42"/>
    <mergeCell ref="C42:D42"/>
    <mergeCell ref="E42:F42"/>
    <mergeCell ref="G42:H42"/>
    <mergeCell ref="I42:J42"/>
    <mergeCell ref="K42:L42"/>
    <mergeCell ref="M42:N42"/>
    <mergeCell ref="O42:P42"/>
    <mergeCell ref="R42:S42"/>
    <mergeCell ref="T42:U42"/>
    <mergeCell ref="V42:W42"/>
    <mergeCell ref="X42:Y42"/>
    <mergeCell ref="Z42:AA42"/>
    <mergeCell ref="AB42:AC42"/>
    <mergeCell ref="AD42:AE42"/>
    <mergeCell ref="AG42:AH42"/>
    <mergeCell ref="AI42:AJ42"/>
    <mergeCell ref="AK42:AL42"/>
    <mergeCell ref="C40:D40"/>
    <mergeCell ref="E40:F40"/>
    <mergeCell ref="G40:H40"/>
    <mergeCell ref="I40:J40"/>
    <mergeCell ref="K40:L40"/>
    <mergeCell ref="M40:N40"/>
    <mergeCell ref="O40:P40"/>
    <mergeCell ref="R40:S40"/>
    <mergeCell ref="T40:U40"/>
    <mergeCell ref="V40:W40"/>
    <mergeCell ref="X40:Y40"/>
    <mergeCell ref="Z40:AA40"/>
    <mergeCell ref="AB40:AC40"/>
    <mergeCell ref="AD40:AE40"/>
    <mergeCell ref="AG40:AH40"/>
    <mergeCell ref="AI40:AJ40"/>
    <mergeCell ref="AK40:AL40"/>
    <mergeCell ref="AM40:AN40"/>
    <mergeCell ref="AO40:AP40"/>
    <mergeCell ref="AQ40:AR40"/>
    <mergeCell ref="BW4:BX5"/>
    <mergeCell ref="BZ40:CA40"/>
    <mergeCell ref="CB40:CC40"/>
    <mergeCell ref="CD40:CE40"/>
    <mergeCell ref="CF40:CG40"/>
    <mergeCell ref="CH40:CI40"/>
    <mergeCell ref="CJ40:CK40"/>
    <mergeCell ref="CL40:CM40"/>
    <mergeCell ref="AS40:AT40"/>
    <mergeCell ref="AV40:AW40"/>
    <mergeCell ref="AX40:AY40"/>
    <mergeCell ref="AZ40:BA40"/>
    <mergeCell ref="BB40:BC40"/>
    <mergeCell ref="BD40:BE40"/>
    <mergeCell ref="BF40:BG40"/>
    <mergeCell ref="BH40:BI40"/>
    <mergeCell ref="BK40:BL40"/>
    <mergeCell ref="BM40:BN40"/>
    <mergeCell ref="BO40:BP40"/>
    <mergeCell ref="BQ40:BR40"/>
    <mergeCell ref="BS40:BT40"/>
    <mergeCell ref="BU40:BV40"/>
    <mergeCell ref="BW40:BX40"/>
    <mergeCell ref="AV24:AW24"/>
    <mergeCell ref="AX24:AY24"/>
    <mergeCell ref="AZ24:BA24"/>
    <mergeCell ref="BB24:BC24"/>
    <mergeCell ref="BD24:BE24"/>
    <mergeCell ref="BF24:BG24"/>
    <mergeCell ref="BM24:BN24"/>
    <mergeCell ref="A4:A5"/>
    <mergeCell ref="Q14:Q15"/>
    <mergeCell ref="Q16:Q17"/>
    <mergeCell ref="R4:S5"/>
    <mergeCell ref="T4:U5"/>
    <mergeCell ref="V4:W5"/>
    <mergeCell ref="X4:Y5"/>
    <mergeCell ref="Z4:AA5"/>
    <mergeCell ref="AB4:AC5"/>
    <mergeCell ref="AD4:AE5"/>
    <mergeCell ref="AG4:AH5"/>
    <mergeCell ref="AI4:AJ5"/>
    <mergeCell ref="AK4:AL5"/>
    <mergeCell ref="AM4:AN5"/>
    <mergeCell ref="AO4:AP5"/>
    <mergeCell ref="AQ4:AR5"/>
    <mergeCell ref="AS4:AT5"/>
    <mergeCell ref="Q5:Q8"/>
    <mergeCell ref="X15:Y15"/>
    <mergeCell ref="Z15:AA15"/>
    <mergeCell ref="AB15:AC15"/>
    <mergeCell ref="AD15:AE15"/>
    <mergeCell ref="AG15:AH15"/>
    <mergeCell ref="V17:W17"/>
    <mergeCell ref="X17:Y17"/>
    <mergeCell ref="Z17:AA17"/>
    <mergeCell ref="AB17:AC17"/>
    <mergeCell ref="AD17:AE17"/>
    <mergeCell ref="AG17:AH17"/>
    <mergeCell ref="C24:D24"/>
    <mergeCell ref="E24:F24"/>
    <mergeCell ref="BZ4:CA5"/>
    <mergeCell ref="CB4:CC5"/>
    <mergeCell ref="CD4:CE5"/>
    <mergeCell ref="CF4:CG5"/>
    <mergeCell ref="CH4:CI5"/>
    <mergeCell ref="CJ4:CK5"/>
    <mergeCell ref="CL4:CM5"/>
    <mergeCell ref="C4:D5"/>
    <mergeCell ref="E4:F5"/>
    <mergeCell ref="G4:H5"/>
    <mergeCell ref="I4:J5"/>
    <mergeCell ref="K4:L5"/>
    <mergeCell ref="M4:N5"/>
    <mergeCell ref="O4:P5"/>
    <mergeCell ref="AV4:AW5"/>
    <mergeCell ref="AX4:AY5"/>
    <mergeCell ref="AZ4:BA5"/>
    <mergeCell ref="BB4:BC5"/>
    <mergeCell ref="BD4:BE5"/>
    <mergeCell ref="BF4:BG5"/>
    <mergeCell ref="BH4:BI5"/>
    <mergeCell ref="BK4:BL5"/>
    <mergeCell ref="BM4:BN5"/>
    <mergeCell ref="BO4:BP5"/>
    <mergeCell ref="BQ4:BR5"/>
    <mergeCell ref="BS4:BT5"/>
    <mergeCell ref="BU4:BV5"/>
    <mergeCell ref="CN14:CN15"/>
    <mergeCell ref="CN16:CN17"/>
    <mergeCell ref="CN18:CN19"/>
    <mergeCell ref="CN20:CN21"/>
    <mergeCell ref="Q9:Q10"/>
    <mergeCell ref="Q11:Q12"/>
    <mergeCell ref="AF9:AF10"/>
    <mergeCell ref="AF11:AF12"/>
    <mergeCell ref="AU9:AU10"/>
    <mergeCell ref="AU11:AU12"/>
    <mergeCell ref="BJ9:BJ10"/>
    <mergeCell ref="BJ11:BJ12"/>
    <mergeCell ref="BY9:BY10"/>
    <mergeCell ref="BY11:BY12"/>
    <mergeCell ref="CN9:CN10"/>
    <mergeCell ref="CN11:CN12"/>
    <mergeCell ref="AK6:AL7"/>
    <mergeCell ref="AM6:AN7"/>
    <mergeCell ref="AO6:AP7"/>
    <mergeCell ref="AQ6:AR7"/>
    <mergeCell ref="AS6:AT7"/>
    <mergeCell ref="AV6:AW7"/>
    <mergeCell ref="AX6:AY7"/>
    <mergeCell ref="AZ6:BA7"/>
    <mergeCell ref="BB6:BC7"/>
    <mergeCell ref="BD6:BE7"/>
    <mergeCell ref="BF6:BG7"/>
    <mergeCell ref="BH6:BI7"/>
    <mergeCell ref="BK6:BL7"/>
    <mergeCell ref="CN23:CN24"/>
    <mergeCell ref="Q18:Q19"/>
    <mergeCell ref="Q20:Q21"/>
    <mergeCell ref="AF14:AF15"/>
    <mergeCell ref="AF16:AF17"/>
    <mergeCell ref="AF18:AF19"/>
    <mergeCell ref="AF20:AF21"/>
    <mergeCell ref="AU14:AU15"/>
    <mergeCell ref="AU16:AU17"/>
    <mergeCell ref="AU18:AU19"/>
    <mergeCell ref="AU20:AU21"/>
    <mergeCell ref="BJ14:BJ15"/>
    <mergeCell ref="BJ16:BJ17"/>
    <mergeCell ref="BJ18:BJ19"/>
    <mergeCell ref="Q25:Q26"/>
    <mergeCell ref="Q27:Q28"/>
    <mergeCell ref="Q29:Q30"/>
    <mergeCell ref="BY23:BY24"/>
    <mergeCell ref="BY25:BY26"/>
    <mergeCell ref="BY27:BY28"/>
    <mergeCell ref="BY29:BY30"/>
    <mergeCell ref="CN29:CN30"/>
    <mergeCell ref="AI17:AJ17"/>
    <mergeCell ref="AK17:AL17"/>
    <mergeCell ref="AM17:AN17"/>
    <mergeCell ref="BJ20:BJ21"/>
    <mergeCell ref="BY14:BY15"/>
    <mergeCell ref="BY16:BY17"/>
    <mergeCell ref="BY18:BY19"/>
    <mergeCell ref="BY20:BY21"/>
    <mergeCell ref="BH24:BI24"/>
    <mergeCell ref="BK24:BL24"/>
    <mergeCell ref="Q45:Q46"/>
    <mergeCell ref="Q47:Q48"/>
    <mergeCell ref="Q49:Q50"/>
    <mergeCell ref="Q51:Q52"/>
    <mergeCell ref="Q53:Q54"/>
    <mergeCell ref="Q55:Q56"/>
    <mergeCell ref="Q57:Q58"/>
    <mergeCell ref="Q60:Q61"/>
    <mergeCell ref="Q62:Q63"/>
    <mergeCell ref="Q104:Q105"/>
    <mergeCell ref="Q102:Q103"/>
    <mergeCell ref="Q99:Q100"/>
    <mergeCell ref="Q97:Q98"/>
    <mergeCell ref="Q94:Q95"/>
    <mergeCell ref="Q92:Q93"/>
    <mergeCell ref="Q90:Q91"/>
    <mergeCell ref="Q88:Q89"/>
    <mergeCell ref="Q86:Q87"/>
    <mergeCell ref="Q84:Q85"/>
    <mergeCell ref="Q82:Q83"/>
    <mergeCell ref="Q80:Q81"/>
    <mergeCell ref="Q77:Q78"/>
    <mergeCell ref="Q75:Q76"/>
    <mergeCell ref="Q73:Q74"/>
    <mergeCell ref="Q71:Q72"/>
    <mergeCell ref="Q69:Q70"/>
    <mergeCell ref="Q66:Q67"/>
    <mergeCell ref="Q64:Q65"/>
    <mergeCell ref="AF25:AF26"/>
    <mergeCell ref="AF27:AF28"/>
    <mergeCell ref="AF29:AF30"/>
    <mergeCell ref="AF31:AF32"/>
    <mergeCell ref="AF33:AF34"/>
    <mergeCell ref="AF35:AF36"/>
    <mergeCell ref="AF37:AF38"/>
    <mergeCell ref="AF39:AF40"/>
    <mergeCell ref="AF41:AF42"/>
    <mergeCell ref="AF43:AF44"/>
    <mergeCell ref="AF45:AF46"/>
    <mergeCell ref="AF47:AF48"/>
    <mergeCell ref="AF49:AF50"/>
    <mergeCell ref="AF51:AF52"/>
    <mergeCell ref="AF53:AF54"/>
    <mergeCell ref="AF55:AF56"/>
    <mergeCell ref="AF57:AF58"/>
    <mergeCell ref="AF60:AF61"/>
    <mergeCell ref="AF62:AF63"/>
    <mergeCell ref="AF64:AF65"/>
    <mergeCell ref="AF66:AF67"/>
    <mergeCell ref="AF69:AF70"/>
    <mergeCell ref="Q31:Q32"/>
    <mergeCell ref="Q33:Q34"/>
    <mergeCell ref="Q35:Q36"/>
    <mergeCell ref="Q37:Q38"/>
    <mergeCell ref="Q39:Q40"/>
    <mergeCell ref="Q41:Q42"/>
    <mergeCell ref="Q43:Q44"/>
    <mergeCell ref="AF77:AF78"/>
    <mergeCell ref="AF80:AF81"/>
    <mergeCell ref="AF82:AF83"/>
    <mergeCell ref="AF84:AF85"/>
    <mergeCell ref="AF86:AF87"/>
    <mergeCell ref="AF88:AF89"/>
    <mergeCell ref="AF90:AF91"/>
    <mergeCell ref="AF92:AF93"/>
    <mergeCell ref="AF94:AF95"/>
    <mergeCell ref="AF99:AF100"/>
    <mergeCell ref="AF102:AF103"/>
    <mergeCell ref="AF104:AF105"/>
    <mergeCell ref="AU23:AU24"/>
    <mergeCell ref="AU25:AU26"/>
    <mergeCell ref="AU27:AU28"/>
    <mergeCell ref="AU29:AU30"/>
    <mergeCell ref="AU31:AU32"/>
    <mergeCell ref="AU33:AU34"/>
    <mergeCell ref="AU35:AU36"/>
    <mergeCell ref="AU37:AU38"/>
    <mergeCell ref="AU39:AU40"/>
    <mergeCell ref="AU41:AU42"/>
    <mergeCell ref="AU43:AU44"/>
    <mergeCell ref="AU45:AU46"/>
    <mergeCell ref="AU47:AU48"/>
    <mergeCell ref="AU49:AU50"/>
    <mergeCell ref="AU51:AU52"/>
    <mergeCell ref="AU53:AU54"/>
    <mergeCell ref="AU55:AU56"/>
    <mergeCell ref="AU57:AU58"/>
    <mergeCell ref="AU60:AU61"/>
    <mergeCell ref="AU62:AU63"/>
    <mergeCell ref="AU64:AU65"/>
    <mergeCell ref="AU66:AU67"/>
    <mergeCell ref="AU69:AU70"/>
    <mergeCell ref="AU71:AU72"/>
    <mergeCell ref="AU73:AU74"/>
    <mergeCell ref="AU75:AU76"/>
    <mergeCell ref="AU77:AU78"/>
    <mergeCell ref="AU80:AU81"/>
    <mergeCell ref="AU82:AU83"/>
    <mergeCell ref="AU94:AU95"/>
    <mergeCell ref="AU97:AU98"/>
    <mergeCell ref="AU99:AU100"/>
    <mergeCell ref="AU102:AU103"/>
    <mergeCell ref="AU104:AU105"/>
    <mergeCell ref="BJ23:BJ24"/>
    <mergeCell ref="BJ25:BJ26"/>
    <mergeCell ref="BJ27:BJ28"/>
    <mergeCell ref="BJ29:BJ30"/>
    <mergeCell ref="BJ31:BJ32"/>
    <mergeCell ref="BJ33:BJ34"/>
    <mergeCell ref="BJ35:BJ36"/>
    <mergeCell ref="BJ37:BJ38"/>
    <mergeCell ref="BJ39:BJ40"/>
    <mergeCell ref="BJ41:BJ42"/>
    <mergeCell ref="BJ43:BJ44"/>
    <mergeCell ref="BJ45:BJ46"/>
    <mergeCell ref="BJ47:BJ48"/>
    <mergeCell ref="BJ49:BJ50"/>
    <mergeCell ref="BJ51:BJ52"/>
    <mergeCell ref="BJ53:BJ54"/>
    <mergeCell ref="BJ55:BJ56"/>
    <mergeCell ref="BJ57:BJ58"/>
    <mergeCell ref="BJ60:BJ61"/>
    <mergeCell ref="BJ62:BJ63"/>
    <mergeCell ref="BJ64:BJ65"/>
    <mergeCell ref="BJ66:BJ67"/>
    <mergeCell ref="BJ69:BJ70"/>
    <mergeCell ref="BJ71:BJ72"/>
    <mergeCell ref="BJ73:BJ74"/>
    <mergeCell ref="BJ75:BJ76"/>
    <mergeCell ref="BJ77:BJ78"/>
    <mergeCell ref="BJ80:BJ81"/>
    <mergeCell ref="BJ82:BJ83"/>
    <mergeCell ref="BJ84:BJ85"/>
    <mergeCell ref="BJ86:BJ87"/>
    <mergeCell ref="BJ88:BJ89"/>
    <mergeCell ref="BJ90:BJ91"/>
    <mergeCell ref="BJ92:BJ93"/>
    <mergeCell ref="BJ94:BJ95"/>
    <mergeCell ref="BY88:BY89"/>
    <mergeCell ref="BY90:BY91"/>
    <mergeCell ref="BY92:BY93"/>
    <mergeCell ref="BY94:BY95"/>
    <mergeCell ref="BY97:BY98"/>
    <mergeCell ref="BY99:BY100"/>
    <mergeCell ref="BY102:BY103"/>
    <mergeCell ref="BY104:BY105"/>
    <mergeCell ref="CN84:CN85"/>
    <mergeCell ref="CN86:CN87"/>
    <mergeCell ref="CN88:CN89"/>
    <mergeCell ref="CN90:CN91"/>
    <mergeCell ref="CN92:CN93"/>
    <mergeCell ref="CN94:CN95"/>
    <mergeCell ref="CN97:CN98"/>
    <mergeCell ref="CN99:CN100"/>
    <mergeCell ref="BY31:BY32"/>
    <mergeCell ref="BY33:BY34"/>
    <mergeCell ref="BY35:BY36"/>
    <mergeCell ref="BY37:BY38"/>
    <mergeCell ref="BY39:BY40"/>
    <mergeCell ref="BY41:BY42"/>
    <mergeCell ref="BY43:BY44"/>
    <mergeCell ref="BY45:BY46"/>
    <mergeCell ref="BY47:BY48"/>
    <mergeCell ref="BY49:BY50"/>
    <mergeCell ref="BY51:BY52"/>
    <mergeCell ref="BY53:BY54"/>
    <mergeCell ref="BY55:BY56"/>
    <mergeCell ref="BY57:BY58"/>
    <mergeCell ref="BY60:BY61"/>
    <mergeCell ref="BY62:BY63"/>
    <mergeCell ref="CN62:CN63"/>
    <mergeCell ref="CO47:CP48"/>
    <mergeCell ref="CO45:CP46"/>
    <mergeCell ref="CO43:CP44"/>
    <mergeCell ref="CO41:CP42"/>
    <mergeCell ref="CO39:CP40"/>
    <mergeCell ref="CO37:CP38"/>
    <mergeCell ref="CO35:CP36"/>
    <mergeCell ref="CO33:CP34"/>
    <mergeCell ref="BY71:BY72"/>
    <mergeCell ref="BY73:BY74"/>
    <mergeCell ref="BY75:BY76"/>
    <mergeCell ref="BY77:BY78"/>
    <mergeCell ref="BY80:BY81"/>
    <mergeCell ref="BY82:BY83"/>
    <mergeCell ref="BY84:BY85"/>
    <mergeCell ref="BY86:BY87"/>
    <mergeCell ref="BY69:BY70"/>
    <mergeCell ref="BY64:BY65"/>
    <mergeCell ref="BY66:BY67"/>
    <mergeCell ref="CL74:CM74"/>
    <mergeCell ref="CH72:CI72"/>
    <mergeCell ref="CJ72:CK72"/>
    <mergeCell ref="CL72:CM72"/>
    <mergeCell ref="CB72:CC72"/>
    <mergeCell ref="CD72:CE72"/>
    <mergeCell ref="CF72:CG72"/>
    <mergeCell ref="CJ81:CK81"/>
    <mergeCell ref="CL81:CM81"/>
    <mergeCell ref="CD83:CE83"/>
    <mergeCell ref="CB81:CC81"/>
    <mergeCell ref="CD81:CE81"/>
    <mergeCell ref="CN64:CN65"/>
    <mergeCell ref="CN66:CN67"/>
    <mergeCell ref="CN69:CN70"/>
    <mergeCell ref="CN71:CN72"/>
    <mergeCell ref="CN73:CN74"/>
    <mergeCell ref="CN75:CN76"/>
    <mergeCell ref="CN77:CN78"/>
    <mergeCell ref="CN80:CN81"/>
    <mergeCell ref="CN82:CN83"/>
    <mergeCell ref="CO29:CP30"/>
    <mergeCell ref="CO27:CP28"/>
    <mergeCell ref="CO25:CP26"/>
    <mergeCell ref="CO23:CP24"/>
    <mergeCell ref="CO20:CP21"/>
    <mergeCell ref="CO18:CP19"/>
    <mergeCell ref="CO16:CP17"/>
    <mergeCell ref="CO14:CP15"/>
    <mergeCell ref="CN31:CN32"/>
    <mergeCell ref="CN33:CN34"/>
    <mergeCell ref="CN35:CN36"/>
    <mergeCell ref="CN37:CN38"/>
    <mergeCell ref="CN39:CN40"/>
    <mergeCell ref="CN41:CN42"/>
    <mergeCell ref="CN43:CN44"/>
    <mergeCell ref="CN45:CN46"/>
    <mergeCell ref="CN47:CN48"/>
    <mergeCell ref="CN49:CN50"/>
    <mergeCell ref="CN51:CN52"/>
    <mergeCell ref="CN53:CN54"/>
    <mergeCell ref="CN55:CN56"/>
    <mergeCell ref="CN57:CN58"/>
    <mergeCell ref="CN60:CN61"/>
    <mergeCell ref="CO9:CP10"/>
    <mergeCell ref="CO11:CP12"/>
    <mergeCell ref="CO94:CP95"/>
    <mergeCell ref="CO92:CP93"/>
    <mergeCell ref="CO90:CP91"/>
    <mergeCell ref="CO88:CP89"/>
    <mergeCell ref="CO86:CP87"/>
    <mergeCell ref="CO84:CP85"/>
    <mergeCell ref="CO82:CP83"/>
    <mergeCell ref="CO80:CP81"/>
    <mergeCell ref="CO77:CP78"/>
    <mergeCell ref="CO75:CP76"/>
    <mergeCell ref="CO73:CP74"/>
    <mergeCell ref="CO71:CP72"/>
    <mergeCell ref="CO69:CP70"/>
    <mergeCell ref="CO66:CP67"/>
    <mergeCell ref="CO64:CP65"/>
    <mergeCell ref="CO62:CP63"/>
    <mergeCell ref="CO60:CP61"/>
    <mergeCell ref="CO57:CP58"/>
    <mergeCell ref="CO55:CP56"/>
    <mergeCell ref="CO53:CP54"/>
    <mergeCell ref="CO51:CP52"/>
    <mergeCell ref="CO49:CP50"/>
    <mergeCell ref="CO31:CP32"/>
    <mergeCell ref="BM6:BN7"/>
    <mergeCell ref="BO6:BP7"/>
    <mergeCell ref="BQ6:BR7"/>
    <mergeCell ref="BS6:BT7"/>
    <mergeCell ref="BU6:BV7"/>
    <mergeCell ref="BW6:BX7"/>
    <mergeCell ref="BZ6:CA7"/>
    <mergeCell ref="CB6:CC7"/>
    <mergeCell ref="CD6:CE7"/>
    <mergeCell ref="CF6:CG7"/>
    <mergeCell ref="CH6:CI7"/>
    <mergeCell ref="CJ6:CK7"/>
    <mergeCell ref="CL6:CM7"/>
    <mergeCell ref="A6:A7"/>
    <mergeCell ref="C6:D7"/>
    <mergeCell ref="E6:F7"/>
    <mergeCell ref="G6:H7"/>
    <mergeCell ref="I6:J7"/>
    <mergeCell ref="K6:L7"/>
    <mergeCell ref="M6:N7"/>
    <mergeCell ref="O6:P7"/>
    <mergeCell ref="R6:S7"/>
    <mergeCell ref="T6:U7"/>
    <mergeCell ref="V6:W7"/>
    <mergeCell ref="X6:Y7"/>
    <mergeCell ref="Z6:AA7"/>
    <mergeCell ref="AB6:AC7"/>
    <mergeCell ref="AD6:AE7"/>
    <mergeCell ref="AG6:AH7"/>
    <mergeCell ref="AI6:AJ7"/>
  </mergeCells>
  <conditionalFormatting sqref="C9:CM105">
    <cfRule type="containsText" dxfId="10" priority="796" operator="containsText" text="VJ">
      <formula>NOT(ISERROR(SEARCH("VJ",C9)))</formula>
    </cfRule>
    <cfRule type="containsText" dxfId="9" priority="797" operator="containsText" text="VAS">
      <formula>NOT(ISERROR(SEARCH("VAS",C9)))</formula>
    </cfRule>
    <cfRule type="containsText" dxfId="8" priority="798" operator="containsText" text="VA">
      <formula>NOT(ISERROR(SEARCH("VA",C9)))</formula>
    </cfRule>
    <cfRule type="containsText" dxfId="7" priority="810" operator="containsText" text="VSS">
      <formula>NOT(ISERROR(SEARCH("VSS",C9)))</formula>
    </cfRule>
    <cfRule type="containsText" dxfId="6" priority="811" operator="containsText" text="CP">
      <formula>NOT(ISERROR(SEARCH("CP",C9)))</formula>
    </cfRule>
    <cfRule type="containsText" dxfId="5" priority="812" operator="containsText" text="ML">
      <formula>NOT(ISERROR(SEARCH("ML",C9)))</formula>
    </cfRule>
    <cfRule type="containsText" dxfId="4" priority="813" operator="containsText" text="CM">
      <formula>NOT(ISERROR(SEARCH("CM",C9)))</formula>
    </cfRule>
    <cfRule type="containsText" dxfId="3" priority="814" operator="containsText" text="RSV">
      <formula>NOT(ISERROR(SEARCH("RSV",C9)))</formula>
    </cfRule>
    <cfRule type="containsText" dxfId="2" priority="815" operator="containsText" text="SV">
      <formula>NOT(ISERROR(SEARCH("SV",C9)))</formula>
    </cfRule>
    <cfRule type="containsText" dxfId="1" priority="816" operator="containsText" text="RF">
      <formula>NOT(ISERROR(SEARCH("RF",C9)))</formula>
    </cfRule>
    <cfRule type="containsText" dxfId="0" priority="817" operator="containsText" text="F">
      <formula>NOT(ISERROR(SEARCH("F",C9)))</formula>
    </cfRule>
  </conditionalFormatting>
  <pageMargins left="0.7" right="0.7" top="0.75" bottom="0.7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BAA9F-5D4E-E849-A367-D3EDE42FEAF8}">
  <dimension ref="A1:I12"/>
  <sheetViews>
    <sheetView zoomScale="165" workbookViewId="0">
      <selection activeCell="T1" sqref="T1"/>
    </sheetView>
  </sheetViews>
  <sheetFormatPr baseColWidth="10" defaultRowHeight="15"/>
  <cols>
    <col min="1" max="1" width="16.5" bestFit="1" customWidth="1"/>
    <col min="2" max="5" width="6.6640625" customWidth="1"/>
    <col min="7" max="7" width="7.5" customWidth="1"/>
    <col min="8" max="8" width="9.6640625" customWidth="1"/>
    <col min="9" max="9" width="15.33203125" bestFit="1" customWidth="1"/>
  </cols>
  <sheetData>
    <row r="1" spans="1:9">
      <c r="B1" s="251">
        <v>0.33263888888888887</v>
      </c>
      <c r="C1" s="251">
        <v>0.20833333333333334</v>
      </c>
      <c r="D1" s="251">
        <v>0.29166666666666669</v>
      </c>
      <c r="E1" s="251">
        <v>0.33333333333333331</v>
      </c>
      <c r="G1" t="s">
        <v>115</v>
      </c>
      <c r="H1" t="s">
        <v>114</v>
      </c>
      <c r="I1" t="s">
        <v>113</v>
      </c>
    </row>
    <row r="2" spans="1:9">
      <c r="A2" t="s">
        <v>112</v>
      </c>
      <c r="B2" s="251">
        <v>0.33333333333333331</v>
      </c>
      <c r="C2" s="251">
        <v>0.375</v>
      </c>
      <c r="D2" s="251">
        <v>0.41666666666666669</v>
      </c>
      <c r="E2" s="251">
        <v>0.45833333333333331</v>
      </c>
      <c r="G2" t="s">
        <v>99</v>
      </c>
      <c r="H2" s="251">
        <v>0.31666666666666665</v>
      </c>
      <c r="I2" t="b">
        <v>1</v>
      </c>
    </row>
    <row r="3" spans="1:9">
      <c r="G3" t="s">
        <v>100</v>
      </c>
      <c r="H3" s="251">
        <v>0.31666666666666665</v>
      </c>
      <c r="I3" t="b">
        <v>1</v>
      </c>
    </row>
    <row r="4" spans="1:9">
      <c r="G4" t="s">
        <v>101</v>
      </c>
      <c r="H4" s="251">
        <v>0.31666666666666665</v>
      </c>
      <c r="I4" t="b">
        <v>1</v>
      </c>
    </row>
    <row r="5" spans="1:9">
      <c r="G5" t="s">
        <v>102</v>
      </c>
      <c r="H5" s="251">
        <v>0.31666666666666665</v>
      </c>
      <c r="I5" t="b">
        <v>1</v>
      </c>
    </row>
    <row r="6" spans="1:9">
      <c r="G6" t="s">
        <v>103</v>
      </c>
      <c r="H6" s="251">
        <v>0.31666666666666665</v>
      </c>
      <c r="I6" t="b">
        <v>1</v>
      </c>
    </row>
    <row r="7" spans="1:9">
      <c r="C7" s="251"/>
      <c r="G7" t="s">
        <v>108</v>
      </c>
      <c r="H7" s="251">
        <v>0</v>
      </c>
      <c r="I7" t="b">
        <v>0</v>
      </c>
    </row>
    <row r="8" spans="1:9">
      <c r="G8" t="s">
        <v>109</v>
      </c>
      <c r="H8" s="251">
        <v>0</v>
      </c>
      <c r="I8" t="b">
        <v>0</v>
      </c>
    </row>
    <row r="9" spans="1:9">
      <c r="G9" t="s">
        <v>107</v>
      </c>
      <c r="H9" s="251">
        <v>0</v>
      </c>
      <c r="I9" t="b">
        <v>0</v>
      </c>
    </row>
    <row r="10" spans="1:9">
      <c r="G10" t="s">
        <v>104</v>
      </c>
      <c r="H10" s="251">
        <v>0.45833333333333331</v>
      </c>
      <c r="I10" t="b">
        <v>0</v>
      </c>
    </row>
    <row r="11" spans="1:9">
      <c r="G11" t="s">
        <v>105</v>
      </c>
      <c r="H11" s="251">
        <v>0.34722222222222227</v>
      </c>
      <c r="I11" t="b">
        <v>0</v>
      </c>
    </row>
    <row r="12" spans="1:9">
      <c r="G12" t="s">
        <v>106</v>
      </c>
      <c r="H12" s="251">
        <v>0</v>
      </c>
      <c r="I12" t="b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Cuisine</vt:lpstr>
      <vt:lpstr>H base novembre 2017</vt:lpstr>
      <vt:lpstr>Cuisine 2</vt:lpstr>
      <vt:lpstr>Horaire</vt:lpstr>
      <vt:lpstr>Paramètres</vt:lpstr>
      <vt:lpstr>_T1</vt:lpstr>
      <vt:lpstr>Horaire!Zone_d_impression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Tristan Mauroit</cp:lastModifiedBy>
  <cp:revision/>
  <dcterms:created xsi:type="dcterms:W3CDTF">2017-01-05T12:44:38Z</dcterms:created>
  <dcterms:modified xsi:type="dcterms:W3CDTF">2019-04-29T14:28:12Z</dcterms:modified>
  <cp:category/>
  <cp:contentStatus/>
</cp:coreProperties>
</file>