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414"/>
  <workbookPr date1904="1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/Users/tristan/Desktop/"/>
    </mc:Choice>
  </mc:AlternateContent>
  <xr:revisionPtr revIDLastSave="0" documentId="13_ncr:1_{1E1C5B0F-71C7-3049-A859-84CA804F1939}" xr6:coauthVersionLast="43" xr6:coauthVersionMax="43" xr10:uidLastSave="{00000000-0000-0000-0000-000000000000}"/>
  <bookViews>
    <workbookView xWindow="20" yWindow="480" windowWidth="33600" windowHeight="19040" activeTab="3" xr2:uid="{00000000-000D-0000-FFFF-FFFF00000000}"/>
  </bookViews>
  <sheets>
    <sheet name="Cuisine" sheetId="9" state="hidden" r:id="rId1"/>
    <sheet name="H base novembre 2017" sheetId="4" state="hidden" r:id="rId2"/>
    <sheet name="Cuisine 2" sheetId="6" state="hidden" r:id="rId3"/>
    <sheet name="Horaire" sheetId="17" r:id="rId4"/>
    <sheet name="Paramètres" sheetId="18" r:id="rId5"/>
  </sheets>
  <definedNames>
    <definedName name="_T1">Paramètres!$G$1:$I$12</definedName>
    <definedName name="_xlnm.Print_Area" localSheetId="3">Horaire!$A$5:$AF$114</definedName>
  </definedNames>
  <calcPr calcId="191028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3" i="17" l="1"/>
  <c r="E13" i="17"/>
  <c r="G13" i="17"/>
  <c r="I13" i="17"/>
  <c r="K13" i="17"/>
  <c r="M13" i="17"/>
  <c r="O13" i="17"/>
  <c r="C15" i="17"/>
  <c r="E15" i="17"/>
  <c r="G15" i="17"/>
  <c r="I15" i="17"/>
  <c r="K15" i="17"/>
  <c r="M15" i="17"/>
  <c r="O15" i="17"/>
  <c r="C17" i="17"/>
  <c r="E17" i="17"/>
  <c r="G17" i="17"/>
  <c r="I17" i="17"/>
  <c r="K17" i="17"/>
  <c r="M17" i="17"/>
  <c r="O17" i="17"/>
  <c r="C19" i="17"/>
  <c r="E19" i="17"/>
  <c r="G19" i="17"/>
  <c r="I19" i="17"/>
  <c r="K19" i="17"/>
  <c r="M19" i="17"/>
  <c r="O19" i="17"/>
  <c r="BZ13" i="17"/>
  <c r="CB13" i="17"/>
  <c r="CD13" i="17"/>
  <c r="CF13" i="17"/>
  <c r="CH13" i="17"/>
  <c r="CJ13" i="17"/>
  <c r="CL13" i="17"/>
  <c r="BZ15" i="17"/>
  <c r="CB15" i="17"/>
  <c r="CD15" i="17"/>
  <c r="CF15" i="17"/>
  <c r="CH15" i="17"/>
  <c r="CJ15" i="17"/>
  <c r="CL15" i="17"/>
  <c r="BZ17" i="17"/>
  <c r="CB17" i="17"/>
  <c r="CD17" i="17"/>
  <c r="CF17" i="17"/>
  <c r="CH17" i="17"/>
  <c r="CJ17" i="17"/>
  <c r="CL17" i="17"/>
  <c r="BZ19" i="17"/>
  <c r="CB19" i="17"/>
  <c r="CD19" i="17"/>
  <c r="CF19" i="17"/>
  <c r="CH19" i="17"/>
  <c r="CJ19" i="17"/>
  <c r="CL19" i="17"/>
  <c r="BK13" i="17"/>
  <c r="BM13" i="17"/>
  <c r="BO13" i="17"/>
  <c r="BQ13" i="17"/>
  <c r="BS13" i="17"/>
  <c r="BU13" i="17"/>
  <c r="BW13" i="17"/>
  <c r="BK15" i="17"/>
  <c r="BM15" i="17"/>
  <c r="BO15" i="17"/>
  <c r="BQ15" i="17"/>
  <c r="BS15" i="17"/>
  <c r="BU15" i="17"/>
  <c r="BW15" i="17"/>
  <c r="BK17" i="17"/>
  <c r="BM17" i="17"/>
  <c r="BO17" i="17"/>
  <c r="BQ17" i="17"/>
  <c r="BS17" i="17"/>
  <c r="BU17" i="17"/>
  <c r="BW17" i="17"/>
  <c r="BK19" i="17"/>
  <c r="BM19" i="17"/>
  <c r="BO19" i="17"/>
  <c r="BQ19" i="17"/>
  <c r="BS19" i="17"/>
  <c r="BU19" i="17"/>
  <c r="BW19" i="17"/>
  <c r="AV13" i="17"/>
  <c r="AX13" i="17"/>
  <c r="AZ13" i="17"/>
  <c r="BB13" i="17"/>
  <c r="BD13" i="17"/>
  <c r="BF13" i="17"/>
  <c r="BH13" i="17"/>
  <c r="AV15" i="17"/>
  <c r="AX15" i="17"/>
  <c r="AZ15" i="17"/>
  <c r="BB15" i="17"/>
  <c r="BD15" i="17"/>
  <c r="BF15" i="17"/>
  <c r="BH15" i="17"/>
  <c r="AV17" i="17"/>
  <c r="AX17" i="17"/>
  <c r="AZ17" i="17"/>
  <c r="BB17" i="17"/>
  <c r="BD17" i="17"/>
  <c r="BF17" i="17"/>
  <c r="BH17" i="17"/>
  <c r="AV19" i="17"/>
  <c r="AX19" i="17"/>
  <c r="AZ19" i="17"/>
  <c r="BB19" i="17"/>
  <c r="BD19" i="17"/>
  <c r="BF19" i="17"/>
  <c r="BH19" i="17"/>
  <c r="AG13" i="17"/>
  <c r="AI13" i="17"/>
  <c r="AK13" i="17"/>
  <c r="AM13" i="17"/>
  <c r="AO13" i="17"/>
  <c r="AQ13" i="17"/>
  <c r="AS13" i="17"/>
  <c r="AG15" i="17"/>
  <c r="AI15" i="17"/>
  <c r="AK15" i="17"/>
  <c r="AM15" i="17"/>
  <c r="AO15" i="17"/>
  <c r="AQ15" i="17"/>
  <c r="AS15" i="17"/>
  <c r="AG17" i="17"/>
  <c r="AI17" i="17"/>
  <c r="AK17" i="17"/>
  <c r="AM17" i="17"/>
  <c r="AO17" i="17"/>
  <c r="AQ17" i="17"/>
  <c r="AS17" i="17"/>
  <c r="AG19" i="17"/>
  <c r="AI19" i="17"/>
  <c r="AK19" i="17"/>
  <c r="AM19" i="17"/>
  <c r="AO19" i="17"/>
  <c r="AQ19" i="17"/>
  <c r="AS19" i="17"/>
  <c r="R13" i="17"/>
  <c r="T13" i="17"/>
  <c r="V13" i="17"/>
  <c r="X13" i="17"/>
  <c r="Z13" i="17"/>
  <c r="AB13" i="17"/>
  <c r="AD13" i="17"/>
  <c r="R15" i="17"/>
  <c r="T15" i="17"/>
  <c r="V15" i="17"/>
  <c r="X15" i="17"/>
  <c r="Z15" i="17"/>
  <c r="AB15" i="17"/>
  <c r="AD15" i="17"/>
  <c r="R17" i="17"/>
  <c r="T17" i="17"/>
  <c r="V17" i="17"/>
  <c r="X17" i="17"/>
  <c r="Z17" i="17"/>
  <c r="AB17" i="17"/>
  <c r="AD17" i="17"/>
  <c r="R19" i="17"/>
  <c r="T19" i="17"/>
  <c r="V19" i="17"/>
  <c r="X19" i="17"/>
  <c r="Z19" i="17"/>
  <c r="AB19" i="17"/>
  <c r="AD19" i="17"/>
  <c r="BZ8" i="17"/>
  <c r="CB8" i="17"/>
  <c r="CD8" i="17"/>
  <c r="CF8" i="17"/>
  <c r="CH8" i="17"/>
  <c r="CJ8" i="17"/>
  <c r="CL8" i="17"/>
  <c r="BZ10" i="17"/>
  <c r="CB10" i="17"/>
  <c r="CD10" i="17"/>
  <c r="CF10" i="17"/>
  <c r="CH10" i="17"/>
  <c r="CJ10" i="17"/>
  <c r="CL10" i="17"/>
  <c r="BZ22" i="17"/>
  <c r="CB22" i="17"/>
  <c r="CD22" i="17"/>
  <c r="CF22" i="17"/>
  <c r="CH22" i="17"/>
  <c r="CJ22" i="17"/>
  <c r="CL22" i="17"/>
  <c r="BZ24" i="17"/>
  <c r="CB24" i="17"/>
  <c r="CD24" i="17"/>
  <c r="CF24" i="17"/>
  <c r="CH24" i="17"/>
  <c r="CJ24" i="17"/>
  <c r="CL24" i="17"/>
  <c r="BZ26" i="17"/>
  <c r="CB26" i="17"/>
  <c r="CD26" i="17"/>
  <c r="CF26" i="17"/>
  <c r="CH26" i="17"/>
  <c r="CJ26" i="17"/>
  <c r="CL26" i="17"/>
  <c r="BZ28" i="17"/>
  <c r="CB28" i="17"/>
  <c r="CD28" i="17"/>
  <c r="CF28" i="17"/>
  <c r="CH28" i="17"/>
  <c r="CJ28" i="17"/>
  <c r="CL28" i="17"/>
  <c r="BZ30" i="17"/>
  <c r="CB30" i="17"/>
  <c r="CD30" i="17"/>
  <c r="CF30" i="17"/>
  <c r="CH30" i="17"/>
  <c r="CJ30" i="17"/>
  <c r="CL30" i="17"/>
  <c r="BZ32" i="17"/>
  <c r="CB32" i="17"/>
  <c r="CD32" i="17"/>
  <c r="CF32" i="17"/>
  <c r="CH32" i="17"/>
  <c r="CJ32" i="17"/>
  <c r="CL32" i="17"/>
  <c r="BZ34" i="17"/>
  <c r="CB34" i="17"/>
  <c r="CD34" i="17"/>
  <c r="CF34" i="17"/>
  <c r="CH34" i="17"/>
  <c r="CJ34" i="17"/>
  <c r="CL34" i="17"/>
  <c r="BZ36" i="17"/>
  <c r="CB36" i="17"/>
  <c r="CD36" i="17"/>
  <c r="CF36" i="17"/>
  <c r="CH36" i="17"/>
  <c r="CJ36" i="17"/>
  <c r="CL36" i="17"/>
  <c r="BZ38" i="17"/>
  <c r="CB38" i="17"/>
  <c r="CD38" i="17"/>
  <c r="CF38" i="17"/>
  <c r="CH38" i="17"/>
  <c r="CJ38" i="17"/>
  <c r="CL38" i="17"/>
  <c r="BZ40" i="17"/>
  <c r="CB40" i="17"/>
  <c r="CD40" i="17"/>
  <c r="CF40" i="17"/>
  <c r="CH40" i="17"/>
  <c r="CJ40" i="17"/>
  <c r="CL40" i="17"/>
  <c r="BZ42" i="17"/>
  <c r="CB42" i="17"/>
  <c r="CD42" i="17"/>
  <c r="CF42" i="17"/>
  <c r="CH42" i="17"/>
  <c r="CJ42" i="17"/>
  <c r="CL42" i="17"/>
  <c r="BZ44" i="17"/>
  <c r="CB44" i="17"/>
  <c r="CD44" i="17"/>
  <c r="CF44" i="17"/>
  <c r="CH44" i="17"/>
  <c r="CJ44" i="17"/>
  <c r="CL44" i="17"/>
  <c r="BZ46" i="17"/>
  <c r="CB46" i="17"/>
  <c r="CD46" i="17"/>
  <c r="CF46" i="17"/>
  <c r="CH46" i="17"/>
  <c r="CJ46" i="17"/>
  <c r="CL46" i="17"/>
  <c r="BZ48" i="17"/>
  <c r="CB48" i="17"/>
  <c r="CD48" i="17"/>
  <c r="CF48" i="17"/>
  <c r="CH48" i="17"/>
  <c r="CJ48" i="17"/>
  <c r="CL48" i="17"/>
  <c r="BZ50" i="17"/>
  <c r="CB50" i="17"/>
  <c r="CD50" i="17"/>
  <c r="CF50" i="17"/>
  <c r="CH50" i="17"/>
  <c r="CJ50" i="17"/>
  <c r="CL50" i="17"/>
  <c r="BZ52" i="17"/>
  <c r="CB52" i="17"/>
  <c r="CD52" i="17"/>
  <c r="CF52" i="17"/>
  <c r="CH52" i="17"/>
  <c r="CJ52" i="17"/>
  <c r="CL52" i="17"/>
  <c r="BZ54" i="17"/>
  <c r="CB54" i="17"/>
  <c r="CD54" i="17"/>
  <c r="CF54" i="17"/>
  <c r="CH54" i="17"/>
  <c r="CJ54" i="17"/>
  <c r="CL54" i="17"/>
  <c r="BZ56" i="17"/>
  <c r="CB56" i="17"/>
  <c r="CD56" i="17"/>
  <c r="CF56" i="17"/>
  <c r="CH56" i="17"/>
  <c r="CJ56" i="17"/>
  <c r="CL56" i="17"/>
  <c r="BZ59" i="17"/>
  <c r="CB59" i="17"/>
  <c r="CD59" i="17"/>
  <c r="CF59" i="17"/>
  <c r="CH59" i="17"/>
  <c r="CJ59" i="17"/>
  <c r="CL59" i="17"/>
  <c r="BZ61" i="17"/>
  <c r="CB61" i="17"/>
  <c r="CD61" i="17"/>
  <c r="CF61" i="17"/>
  <c r="CH61" i="17"/>
  <c r="CJ61" i="17"/>
  <c r="CL61" i="17"/>
  <c r="BZ63" i="17"/>
  <c r="CB63" i="17"/>
  <c r="CD63" i="17"/>
  <c r="CF63" i="17"/>
  <c r="CH63" i="17"/>
  <c r="CJ63" i="17"/>
  <c r="CL63" i="17"/>
  <c r="BZ65" i="17"/>
  <c r="CB65" i="17"/>
  <c r="CD65" i="17"/>
  <c r="CF65" i="17"/>
  <c r="CH65" i="17"/>
  <c r="CJ65" i="17"/>
  <c r="CL65" i="17"/>
  <c r="BZ68" i="17"/>
  <c r="CB68" i="17"/>
  <c r="CD68" i="17"/>
  <c r="CF68" i="17"/>
  <c r="CH68" i="17"/>
  <c r="CJ68" i="17"/>
  <c r="CL68" i="17"/>
  <c r="BZ70" i="17"/>
  <c r="CB70" i="17"/>
  <c r="CD70" i="17"/>
  <c r="CF70" i="17"/>
  <c r="CH70" i="17"/>
  <c r="CJ70" i="17"/>
  <c r="CL70" i="17"/>
  <c r="BZ72" i="17"/>
  <c r="CB72" i="17"/>
  <c r="CD72" i="17"/>
  <c r="CF72" i="17"/>
  <c r="CH72" i="17"/>
  <c r="CJ72" i="17"/>
  <c r="CL72" i="17"/>
  <c r="BZ74" i="17"/>
  <c r="CB74" i="17"/>
  <c r="CD74" i="17"/>
  <c r="CF74" i="17"/>
  <c r="CH74" i="17"/>
  <c r="CJ74" i="17"/>
  <c r="CL74" i="17"/>
  <c r="BZ76" i="17"/>
  <c r="CB76" i="17"/>
  <c r="CD76" i="17"/>
  <c r="CF76" i="17"/>
  <c r="CH76" i="17"/>
  <c r="CJ76" i="17"/>
  <c r="CL76" i="17"/>
  <c r="BZ79" i="17"/>
  <c r="CB79" i="17"/>
  <c r="CD79" i="17"/>
  <c r="CF79" i="17"/>
  <c r="CH79" i="17"/>
  <c r="CJ79" i="17"/>
  <c r="CL79" i="17"/>
  <c r="BZ81" i="17"/>
  <c r="CB81" i="17"/>
  <c r="CD81" i="17"/>
  <c r="CF81" i="17"/>
  <c r="CH81" i="17"/>
  <c r="CJ81" i="17"/>
  <c r="CL81" i="17"/>
  <c r="BZ83" i="17"/>
  <c r="CB83" i="17"/>
  <c r="CD83" i="17"/>
  <c r="CF83" i="17"/>
  <c r="CH83" i="17"/>
  <c r="CJ83" i="17"/>
  <c r="CL83" i="17"/>
  <c r="BZ85" i="17"/>
  <c r="CB85" i="17"/>
  <c r="CD85" i="17"/>
  <c r="CF85" i="17"/>
  <c r="CH85" i="17"/>
  <c r="CJ85" i="17"/>
  <c r="CL85" i="17"/>
  <c r="BZ87" i="17"/>
  <c r="CB87" i="17"/>
  <c r="CD87" i="17"/>
  <c r="CF87" i="17"/>
  <c r="CH87" i="17"/>
  <c r="CJ87" i="17"/>
  <c r="CL87" i="17"/>
  <c r="BZ89" i="17"/>
  <c r="CB89" i="17"/>
  <c r="CD89" i="17"/>
  <c r="CF89" i="17"/>
  <c r="CH89" i="17"/>
  <c r="CJ89" i="17"/>
  <c r="CL89" i="17"/>
  <c r="BK8" i="17"/>
  <c r="BM8" i="17"/>
  <c r="BO8" i="17"/>
  <c r="BQ8" i="17"/>
  <c r="BS8" i="17"/>
  <c r="BU8" i="17"/>
  <c r="BW8" i="17"/>
  <c r="BK10" i="17"/>
  <c r="BM10" i="17"/>
  <c r="BO10" i="17"/>
  <c r="BQ10" i="17"/>
  <c r="BS10" i="17"/>
  <c r="BU10" i="17"/>
  <c r="BW10" i="17"/>
  <c r="BK22" i="17"/>
  <c r="BM22" i="17"/>
  <c r="BO22" i="17"/>
  <c r="BQ22" i="17"/>
  <c r="BS22" i="17"/>
  <c r="BU22" i="17"/>
  <c r="BW22" i="17"/>
  <c r="BK24" i="17"/>
  <c r="BM24" i="17"/>
  <c r="BO24" i="17"/>
  <c r="BQ24" i="17"/>
  <c r="BS24" i="17"/>
  <c r="BU24" i="17"/>
  <c r="BW24" i="17"/>
  <c r="BK26" i="17"/>
  <c r="BM26" i="17"/>
  <c r="BO26" i="17"/>
  <c r="BQ26" i="17"/>
  <c r="BS26" i="17"/>
  <c r="BU26" i="17"/>
  <c r="BW26" i="17"/>
  <c r="BK28" i="17"/>
  <c r="BM28" i="17"/>
  <c r="BO28" i="17"/>
  <c r="BQ28" i="17"/>
  <c r="BS28" i="17"/>
  <c r="BU28" i="17"/>
  <c r="BW28" i="17"/>
  <c r="BK30" i="17"/>
  <c r="BM30" i="17"/>
  <c r="BO30" i="17"/>
  <c r="BQ30" i="17"/>
  <c r="BS30" i="17"/>
  <c r="BU30" i="17"/>
  <c r="BW30" i="17"/>
  <c r="BK32" i="17"/>
  <c r="BM32" i="17"/>
  <c r="BO32" i="17"/>
  <c r="BQ32" i="17"/>
  <c r="BS32" i="17"/>
  <c r="BU32" i="17"/>
  <c r="BW32" i="17"/>
  <c r="BK34" i="17"/>
  <c r="BM34" i="17"/>
  <c r="BO34" i="17"/>
  <c r="BQ34" i="17"/>
  <c r="BS34" i="17"/>
  <c r="BU34" i="17"/>
  <c r="BW34" i="17"/>
  <c r="BK36" i="17"/>
  <c r="BM36" i="17"/>
  <c r="BO36" i="17"/>
  <c r="BQ36" i="17"/>
  <c r="BS36" i="17"/>
  <c r="BU36" i="17"/>
  <c r="BW36" i="17"/>
  <c r="BK38" i="17"/>
  <c r="BM38" i="17"/>
  <c r="BO38" i="17"/>
  <c r="BQ38" i="17"/>
  <c r="BS38" i="17"/>
  <c r="BU38" i="17"/>
  <c r="BW38" i="17"/>
  <c r="BK40" i="17"/>
  <c r="BM40" i="17"/>
  <c r="BO40" i="17"/>
  <c r="BQ40" i="17"/>
  <c r="BS40" i="17"/>
  <c r="BU40" i="17"/>
  <c r="BW40" i="17"/>
  <c r="BK42" i="17"/>
  <c r="BM42" i="17"/>
  <c r="BO42" i="17"/>
  <c r="BQ42" i="17"/>
  <c r="BS42" i="17"/>
  <c r="BU42" i="17"/>
  <c r="BW42" i="17"/>
  <c r="BK44" i="17"/>
  <c r="BM44" i="17"/>
  <c r="BO44" i="17"/>
  <c r="BQ44" i="17"/>
  <c r="BS44" i="17"/>
  <c r="BU44" i="17"/>
  <c r="BW44" i="17"/>
  <c r="BK46" i="17"/>
  <c r="BM46" i="17"/>
  <c r="BO46" i="17"/>
  <c r="BQ46" i="17"/>
  <c r="BS46" i="17"/>
  <c r="BU46" i="17"/>
  <c r="BW46" i="17"/>
  <c r="BK48" i="17"/>
  <c r="BM48" i="17"/>
  <c r="BO48" i="17"/>
  <c r="BQ48" i="17"/>
  <c r="BS48" i="17"/>
  <c r="BU48" i="17"/>
  <c r="BW48" i="17"/>
  <c r="BK50" i="17"/>
  <c r="BM50" i="17"/>
  <c r="BO50" i="17"/>
  <c r="BQ50" i="17"/>
  <c r="BS50" i="17"/>
  <c r="BU50" i="17"/>
  <c r="BW50" i="17"/>
  <c r="BK52" i="17"/>
  <c r="BM52" i="17"/>
  <c r="BO52" i="17"/>
  <c r="BQ52" i="17"/>
  <c r="BS52" i="17"/>
  <c r="BU52" i="17"/>
  <c r="BW52" i="17"/>
  <c r="BK54" i="17"/>
  <c r="BM54" i="17"/>
  <c r="BO54" i="17"/>
  <c r="BQ54" i="17"/>
  <c r="BS54" i="17"/>
  <c r="BU54" i="17"/>
  <c r="BW54" i="17"/>
  <c r="BK56" i="17"/>
  <c r="BM56" i="17"/>
  <c r="BO56" i="17"/>
  <c r="BQ56" i="17"/>
  <c r="BS56" i="17"/>
  <c r="BU56" i="17"/>
  <c r="BW56" i="17"/>
  <c r="BK59" i="17"/>
  <c r="BM59" i="17"/>
  <c r="BO59" i="17"/>
  <c r="BQ59" i="17"/>
  <c r="BS59" i="17"/>
  <c r="BU59" i="17"/>
  <c r="BW59" i="17"/>
  <c r="BK61" i="17"/>
  <c r="BM61" i="17"/>
  <c r="BO61" i="17"/>
  <c r="BQ61" i="17"/>
  <c r="BS61" i="17"/>
  <c r="BU61" i="17"/>
  <c r="BW61" i="17"/>
  <c r="BK63" i="17"/>
  <c r="BM63" i="17"/>
  <c r="BO63" i="17"/>
  <c r="BQ63" i="17"/>
  <c r="BS63" i="17"/>
  <c r="BU63" i="17"/>
  <c r="BW63" i="17"/>
  <c r="BK65" i="17"/>
  <c r="BM65" i="17"/>
  <c r="BO65" i="17"/>
  <c r="BQ65" i="17"/>
  <c r="BS65" i="17"/>
  <c r="BU65" i="17"/>
  <c r="BW65" i="17"/>
  <c r="BK68" i="17"/>
  <c r="BM68" i="17"/>
  <c r="BO68" i="17"/>
  <c r="BQ68" i="17"/>
  <c r="BS68" i="17"/>
  <c r="BU68" i="17"/>
  <c r="BW68" i="17"/>
  <c r="BK70" i="17"/>
  <c r="BM70" i="17"/>
  <c r="BO70" i="17"/>
  <c r="BQ70" i="17"/>
  <c r="BS70" i="17"/>
  <c r="BU70" i="17"/>
  <c r="BW70" i="17"/>
  <c r="BK72" i="17"/>
  <c r="BM72" i="17"/>
  <c r="BO72" i="17"/>
  <c r="BQ72" i="17"/>
  <c r="BS72" i="17"/>
  <c r="BU72" i="17"/>
  <c r="BW72" i="17"/>
  <c r="BK74" i="17"/>
  <c r="BM74" i="17"/>
  <c r="BO74" i="17"/>
  <c r="BQ74" i="17"/>
  <c r="BS74" i="17"/>
  <c r="BU74" i="17"/>
  <c r="BW74" i="17"/>
  <c r="BK76" i="17"/>
  <c r="BM76" i="17"/>
  <c r="BO76" i="17"/>
  <c r="BQ76" i="17"/>
  <c r="BS76" i="17"/>
  <c r="BU76" i="17"/>
  <c r="BW76" i="17"/>
  <c r="BK79" i="17"/>
  <c r="BM79" i="17"/>
  <c r="BO79" i="17"/>
  <c r="BQ79" i="17"/>
  <c r="BS79" i="17"/>
  <c r="BU79" i="17"/>
  <c r="BW79" i="17"/>
  <c r="BK81" i="17"/>
  <c r="BM81" i="17"/>
  <c r="BO81" i="17"/>
  <c r="BQ81" i="17"/>
  <c r="BS81" i="17"/>
  <c r="BU81" i="17"/>
  <c r="BW81" i="17"/>
  <c r="BK83" i="17"/>
  <c r="BM83" i="17"/>
  <c r="BO83" i="17"/>
  <c r="BQ83" i="17"/>
  <c r="BS83" i="17"/>
  <c r="BU83" i="17"/>
  <c r="BW83" i="17"/>
  <c r="BK85" i="17"/>
  <c r="BM85" i="17"/>
  <c r="BO85" i="17"/>
  <c r="BQ85" i="17"/>
  <c r="BS85" i="17"/>
  <c r="BU85" i="17"/>
  <c r="BW85" i="17"/>
  <c r="BK87" i="17"/>
  <c r="BM87" i="17"/>
  <c r="BO87" i="17"/>
  <c r="BQ87" i="17"/>
  <c r="BS87" i="17"/>
  <c r="BU87" i="17"/>
  <c r="BW87" i="17"/>
  <c r="BK89" i="17"/>
  <c r="BM89" i="17"/>
  <c r="BO89" i="17"/>
  <c r="BQ89" i="17"/>
  <c r="BS89" i="17"/>
  <c r="BU89" i="17"/>
  <c r="BW89" i="17"/>
  <c r="AV8" i="17"/>
  <c r="AX8" i="17"/>
  <c r="AZ8" i="17"/>
  <c r="BB8" i="17"/>
  <c r="BD8" i="17"/>
  <c r="BF8" i="17"/>
  <c r="BH8" i="17"/>
  <c r="AV10" i="17"/>
  <c r="AX10" i="17"/>
  <c r="AZ10" i="17"/>
  <c r="BB10" i="17"/>
  <c r="BD10" i="17"/>
  <c r="BF10" i="17"/>
  <c r="BH10" i="17"/>
  <c r="AV22" i="17"/>
  <c r="AX22" i="17"/>
  <c r="AZ22" i="17"/>
  <c r="BB22" i="17"/>
  <c r="BD22" i="17"/>
  <c r="BF22" i="17"/>
  <c r="BH22" i="17"/>
  <c r="AV24" i="17"/>
  <c r="AX24" i="17"/>
  <c r="AZ24" i="17"/>
  <c r="BB24" i="17"/>
  <c r="BD24" i="17"/>
  <c r="BF24" i="17"/>
  <c r="BH24" i="17"/>
  <c r="AV26" i="17"/>
  <c r="AX26" i="17"/>
  <c r="AZ26" i="17"/>
  <c r="BB26" i="17"/>
  <c r="BD26" i="17"/>
  <c r="BF26" i="17"/>
  <c r="BH26" i="17"/>
  <c r="AV28" i="17"/>
  <c r="AX28" i="17"/>
  <c r="AZ28" i="17"/>
  <c r="BB28" i="17"/>
  <c r="BD28" i="17"/>
  <c r="BF28" i="17"/>
  <c r="BH28" i="17"/>
  <c r="AV30" i="17"/>
  <c r="AX30" i="17"/>
  <c r="AZ30" i="17"/>
  <c r="BB30" i="17"/>
  <c r="BD30" i="17"/>
  <c r="BF30" i="17"/>
  <c r="BH30" i="17"/>
  <c r="AV32" i="17"/>
  <c r="AX32" i="17"/>
  <c r="AZ32" i="17"/>
  <c r="BB32" i="17"/>
  <c r="BD32" i="17"/>
  <c r="BF32" i="17"/>
  <c r="BH32" i="17"/>
  <c r="AV34" i="17"/>
  <c r="AX34" i="17"/>
  <c r="AZ34" i="17"/>
  <c r="BB34" i="17"/>
  <c r="BD34" i="17"/>
  <c r="BF34" i="17"/>
  <c r="BH34" i="17"/>
  <c r="AV36" i="17"/>
  <c r="AX36" i="17"/>
  <c r="AZ36" i="17"/>
  <c r="BB36" i="17"/>
  <c r="BD36" i="17"/>
  <c r="BF36" i="17"/>
  <c r="BH36" i="17"/>
  <c r="AV38" i="17"/>
  <c r="AX38" i="17"/>
  <c r="AZ38" i="17"/>
  <c r="BB38" i="17"/>
  <c r="BD38" i="17"/>
  <c r="BF38" i="17"/>
  <c r="BH38" i="17"/>
  <c r="AV40" i="17"/>
  <c r="AX40" i="17"/>
  <c r="AZ40" i="17"/>
  <c r="BB40" i="17"/>
  <c r="BD40" i="17"/>
  <c r="BF40" i="17"/>
  <c r="BH40" i="17"/>
  <c r="AV42" i="17"/>
  <c r="AX42" i="17"/>
  <c r="AZ42" i="17"/>
  <c r="BB42" i="17"/>
  <c r="BD42" i="17"/>
  <c r="BF42" i="17"/>
  <c r="BH42" i="17"/>
  <c r="AV44" i="17"/>
  <c r="AX44" i="17"/>
  <c r="AZ44" i="17"/>
  <c r="BB44" i="17"/>
  <c r="BD44" i="17"/>
  <c r="BF44" i="17"/>
  <c r="BH44" i="17"/>
  <c r="AV46" i="17"/>
  <c r="AX46" i="17"/>
  <c r="AZ46" i="17"/>
  <c r="BB46" i="17"/>
  <c r="BD46" i="17"/>
  <c r="BF46" i="17"/>
  <c r="BH46" i="17"/>
  <c r="AV48" i="17"/>
  <c r="AX48" i="17"/>
  <c r="AZ48" i="17"/>
  <c r="BB48" i="17"/>
  <c r="BD48" i="17"/>
  <c r="BF48" i="17"/>
  <c r="BH48" i="17"/>
  <c r="AV50" i="17"/>
  <c r="AX50" i="17"/>
  <c r="AZ50" i="17"/>
  <c r="BB50" i="17"/>
  <c r="BD50" i="17"/>
  <c r="BF50" i="17"/>
  <c r="BH50" i="17"/>
  <c r="AV52" i="17"/>
  <c r="AX52" i="17"/>
  <c r="AZ52" i="17"/>
  <c r="BB52" i="17"/>
  <c r="BD52" i="17"/>
  <c r="BF52" i="17"/>
  <c r="BH52" i="17"/>
  <c r="AV54" i="17"/>
  <c r="AX54" i="17"/>
  <c r="AZ54" i="17"/>
  <c r="BB54" i="17"/>
  <c r="BD54" i="17"/>
  <c r="BF54" i="17"/>
  <c r="BH54" i="17"/>
  <c r="AV56" i="17"/>
  <c r="AX56" i="17"/>
  <c r="AZ56" i="17"/>
  <c r="BB56" i="17"/>
  <c r="BD56" i="17"/>
  <c r="BF56" i="17"/>
  <c r="BH56" i="17"/>
  <c r="AV59" i="17"/>
  <c r="AX59" i="17"/>
  <c r="AZ59" i="17"/>
  <c r="BB59" i="17"/>
  <c r="BD59" i="17"/>
  <c r="BF59" i="17"/>
  <c r="BH59" i="17"/>
  <c r="AV61" i="17"/>
  <c r="AX61" i="17"/>
  <c r="AZ61" i="17"/>
  <c r="BB61" i="17"/>
  <c r="BD61" i="17"/>
  <c r="BF61" i="17"/>
  <c r="BH61" i="17"/>
  <c r="AV63" i="17"/>
  <c r="AX63" i="17"/>
  <c r="AZ63" i="17"/>
  <c r="BB63" i="17"/>
  <c r="BD63" i="17"/>
  <c r="BF63" i="17"/>
  <c r="BH63" i="17"/>
  <c r="AV65" i="17"/>
  <c r="AX65" i="17"/>
  <c r="AZ65" i="17"/>
  <c r="BB65" i="17"/>
  <c r="BD65" i="17"/>
  <c r="BF65" i="17"/>
  <c r="BH65" i="17"/>
  <c r="AV68" i="17"/>
  <c r="AX68" i="17"/>
  <c r="AZ68" i="17"/>
  <c r="BB68" i="17"/>
  <c r="BD68" i="17"/>
  <c r="BF68" i="17"/>
  <c r="BH68" i="17"/>
  <c r="AV70" i="17"/>
  <c r="AX70" i="17"/>
  <c r="AZ70" i="17"/>
  <c r="BB70" i="17"/>
  <c r="BD70" i="17"/>
  <c r="BF70" i="17"/>
  <c r="BH70" i="17"/>
  <c r="AV72" i="17"/>
  <c r="AX72" i="17"/>
  <c r="AZ72" i="17"/>
  <c r="BB72" i="17"/>
  <c r="BD72" i="17"/>
  <c r="BF72" i="17"/>
  <c r="BH72" i="17"/>
  <c r="AV74" i="17"/>
  <c r="AX74" i="17"/>
  <c r="AZ74" i="17"/>
  <c r="BB74" i="17"/>
  <c r="BD74" i="17"/>
  <c r="BF74" i="17"/>
  <c r="BH74" i="17"/>
  <c r="AV76" i="17"/>
  <c r="AX76" i="17"/>
  <c r="AZ76" i="17"/>
  <c r="BB76" i="17"/>
  <c r="BD76" i="17"/>
  <c r="BF76" i="17"/>
  <c r="BH76" i="17"/>
  <c r="AV79" i="17"/>
  <c r="AX79" i="17"/>
  <c r="AZ79" i="17"/>
  <c r="BB79" i="17"/>
  <c r="BD79" i="17"/>
  <c r="BF79" i="17"/>
  <c r="BH79" i="17"/>
  <c r="AV81" i="17"/>
  <c r="AX81" i="17"/>
  <c r="AZ81" i="17"/>
  <c r="BB81" i="17"/>
  <c r="BD81" i="17"/>
  <c r="BF81" i="17"/>
  <c r="BH81" i="17"/>
  <c r="AV83" i="17"/>
  <c r="AX83" i="17"/>
  <c r="AZ83" i="17"/>
  <c r="BB83" i="17"/>
  <c r="BD83" i="17"/>
  <c r="BF83" i="17"/>
  <c r="BH83" i="17"/>
  <c r="AV85" i="17"/>
  <c r="AX85" i="17"/>
  <c r="AZ85" i="17"/>
  <c r="BB85" i="17"/>
  <c r="BD85" i="17"/>
  <c r="BF85" i="17"/>
  <c r="BH85" i="17"/>
  <c r="AV87" i="17"/>
  <c r="AX87" i="17"/>
  <c r="AZ87" i="17"/>
  <c r="BB87" i="17"/>
  <c r="BD87" i="17"/>
  <c r="BF87" i="17"/>
  <c r="BH87" i="17"/>
  <c r="AV89" i="17"/>
  <c r="AX89" i="17"/>
  <c r="AZ89" i="17"/>
  <c r="BB89" i="17"/>
  <c r="BD89" i="17"/>
  <c r="BF89" i="17"/>
  <c r="BH89" i="17"/>
  <c r="AG8" i="17"/>
  <c r="AI8" i="17"/>
  <c r="AK8" i="17"/>
  <c r="AM8" i="17"/>
  <c r="AO8" i="17"/>
  <c r="AQ8" i="17"/>
  <c r="AS8" i="17"/>
  <c r="AG10" i="17"/>
  <c r="AI10" i="17"/>
  <c r="AK10" i="17"/>
  <c r="AM10" i="17"/>
  <c r="AO10" i="17"/>
  <c r="AQ10" i="17"/>
  <c r="AS10" i="17"/>
  <c r="AG22" i="17"/>
  <c r="AI22" i="17"/>
  <c r="AK22" i="17"/>
  <c r="AM22" i="17"/>
  <c r="AO22" i="17"/>
  <c r="AQ22" i="17"/>
  <c r="AS22" i="17"/>
  <c r="AG24" i="17"/>
  <c r="AI24" i="17"/>
  <c r="AK24" i="17"/>
  <c r="AM24" i="17"/>
  <c r="AO24" i="17"/>
  <c r="AQ24" i="17"/>
  <c r="AS24" i="17"/>
  <c r="AG26" i="17"/>
  <c r="AI26" i="17"/>
  <c r="AK26" i="17"/>
  <c r="AM26" i="17"/>
  <c r="AO26" i="17"/>
  <c r="AQ26" i="17"/>
  <c r="AS26" i="17"/>
  <c r="AG28" i="17"/>
  <c r="AI28" i="17"/>
  <c r="AK28" i="17"/>
  <c r="AM28" i="17"/>
  <c r="AO28" i="17"/>
  <c r="AQ28" i="17"/>
  <c r="AS28" i="17"/>
  <c r="AG30" i="17"/>
  <c r="AI30" i="17"/>
  <c r="AK30" i="17"/>
  <c r="AM30" i="17"/>
  <c r="AO30" i="17"/>
  <c r="AQ30" i="17"/>
  <c r="AS30" i="17"/>
  <c r="AG32" i="17"/>
  <c r="AI32" i="17"/>
  <c r="AK32" i="17"/>
  <c r="AM32" i="17"/>
  <c r="AO32" i="17"/>
  <c r="AQ32" i="17"/>
  <c r="AS32" i="17"/>
  <c r="AG34" i="17"/>
  <c r="AI34" i="17"/>
  <c r="AK34" i="17"/>
  <c r="AM34" i="17"/>
  <c r="AO34" i="17"/>
  <c r="AQ34" i="17"/>
  <c r="AS34" i="17"/>
  <c r="AG36" i="17"/>
  <c r="AI36" i="17"/>
  <c r="AK36" i="17"/>
  <c r="AM36" i="17"/>
  <c r="AO36" i="17"/>
  <c r="AQ36" i="17"/>
  <c r="AS36" i="17"/>
  <c r="AG38" i="17"/>
  <c r="AI38" i="17"/>
  <c r="AK38" i="17"/>
  <c r="AM38" i="17"/>
  <c r="AO38" i="17"/>
  <c r="AQ38" i="17"/>
  <c r="AS38" i="17"/>
  <c r="AG40" i="17"/>
  <c r="AI40" i="17"/>
  <c r="AK40" i="17"/>
  <c r="AM40" i="17"/>
  <c r="AO40" i="17"/>
  <c r="AQ40" i="17"/>
  <c r="AS40" i="17"/>
  <c r="AG42" i="17"/>
  <c r="AI42" i="17"/>
  <c r="AK42" i="17"/>
  <c r="AM42" i="17"/>
  <c r="AO42" i="17"/>
  <c r="AQ42" i="17"/>
  <c r="AS42" i="17"/>
  <c r="AG44" i="17"/>
  <c r="AI44" i="17"/>
  <c r="AK44" i="17"/>
  <c r="AM44" i="17"/>
  <c r="AO44" i="17"/>
  <c r="AQ44" i="17"/>
  <c r="AS44" i="17"/>
  <c r="AG46" i="17"/>
  <c r="AI46" i="17"/>
  <c r="AK46" i="17"/>
  <c r="AM46" i="17"/>
  <c r="AO46" i="17"/>
  <c r="AQ46" i="17"/>
  <c r="AS46" i="17"/>
  <c r="AG48" i="17"/>
  <c r="AI48" i="17"/>
  <c r="AK48" i="17"/>
  <c r="AM48" i="17"/>
  <c r="AO48" i="17"/>
  <c r="AQ48" i="17"/>
  <c r="AS48" i="17"/>
  <c r="AG50" i="17"/>
  <c r="AI50" i="17"/>
  <c r="AK50" i="17"/>
  <c r="AM50" i="17"/>
  <c r="AO50" i="17"/>
  <c r="AQ50" i="17"/>
  <c r="AS50" i="17"/>
  <c r="AG52" i="17"/>
  <c r="AI52" i="17"/>
  <c r="AK52" i="17"/>
  <c r="AM52" i="17"/>
  <c r="AO52" i="17"/>
  <c r="AQ52" i="17"/>
  <c r="AS52" i="17"/>
  <c r="AG54" i="17"/>
  <c r="AI54" i="17"/>
  <c r="AK54" i="17"/>
  <c r="AM54" i="17"/>
  <c r="AO54" i="17"/>
  <c r="AQ54" i="17"/>
  <c r="AS54" i="17"/>
  <c r="AG56" i="17"/>
  <c r="AI56" i="17"/>
  <c r="AK56" i="17"/>
  <c r="AM56" i="17"/>
  <c r="AO56" i="17"/>
  <c r="AQ56" i="17"/>
  <c r="AS56" i="17"/>
  <c r="AG59" i="17"/>
  <c r="AI59" i="17"/>
  <c r="AK59" i="17"/>
  <c r="AM59" i="17"/>
  <c r="AO59" i="17"/>
  <c r="AQ59" i="17"/>
  <c r="AS59" i="17"/>
  <c r="AG61" i="17"/>
  <c r="AI61" i="17"/>
  <c r="AK61" i="17"/>
  <c r="AM61" i="17"/>
  <c r="AO61" i="17"/>
  <c r="AQ61" i="17"/>
  <c r="AS61" i="17"/>
  <c r="AG63" i="17"/>
  <c r="AI63" i="17"/>
  <c r="AK63" i="17"/>
  <c r="AM63" i="17"/>
  <c r="AO63" i="17"/>
  <c r="AQ63" i="17"/>
  <c r="AS63" i="17"/>
  <c r="AG65" i="17"/>
  <c r="AI65" i="17"/>
  <c r="AK65" i="17"/>
  <c r="AM65" i="17"/>
  <c r="AO65" i="17"/>
  <c r="AQ65" i="17"/>
  <c r="AS65" i="17"/>
  <c r="AG68" i="17"/>
  <c r="AI68" i="17"/>
  <c r="AK68" i="17"/>
  <c r="AM68" i="17"/>
  <c r="AO68" i="17"/>
  <c r="AQ68" i="17"/>
  <c r="AS68" i="17"/>
  <c r="AG70" i="17"/>
  <c r="AI70" i="17"/>
  <c r="AK70" i="17"/>
  <c r="AM70" i="17"/>
  <c r="AO70" i="17"/>
  <c r="AQ70" i="17"/>
  <c r="AS70" i="17"/>
  <c r="AG72" i="17"/>
  <c r="AI72" i="17"/>
  <c r="AK72" i="17"/>
  <c r="AM72" i="17"/>
  <c r="AO72" i="17"/>
  <c r="AQ72" i="17"/>
  <c r="AS72" i="17"/>
  <c r="AG74" i="17"/>
  <c r="AI74" i="17"/>
  <c r="AK74" i="17"/>
  <c r="AM74" i="17"/>
  <c r="AO74" i="17"/>
  <c r="AQ74" i="17"/>
  <c r="AS74" i="17"/>
  <c r="AG76" i="17"/>
  <c r="AI76" i="17"/>
  <c r="AK76" i="17"/>
  <c r="AM76" i="17"/>
  <c r="AO76" i="17"/>
  <c r="AQ76" i="17"/>
  <c r="AS76" i="17"/>
  <c r="AG79" i="17"/>
  <c r="AI79" i="17"/>
  <c r="AK79" i="17"/>
  <c r="AM79" i="17"/>
  <c r="AO79" i="17"/>
  <c r="AQ79" i="17"/>
  <c r="AS79" i="17"/>
  <c r="AG81" i="17"/>
  <c r="AI81" i="17"/>
  <c r="AK81" i="17"/>
  <c r="AM81" i="17"/>
  <c r="AO81" i="17"/>
  <c r="AQ81" i="17"/>
  <c r="AS81" i="17"/>
  <c r="AG83" i="17"/>
  <c r="AI83" i="17"/>
  <c r="AK83" i="17"/>
  <c r="AM83" i="17"/>
  <c r="AO83" i="17"/>
  <c r="AQ83" i="17"/>
  <c r="AS83" i="17"/>
  <c r="AG85" i="17"/>
  <c r="AI85" i="17"/>
  <c r="AK85" i="17"/>
  <c r="AM85" i="17"/>
  <c r="AO85" i="17"/>
  <c r="AQ85" i="17"/>
  <c r="AS85" i="17"/>
  <c r="AG87" i="17"/>
  <c r="AI87" i="17"/>
  <c r="AK87" i="17"/>
  <c r="AM87" i="17"/>
  <c r="AO87" i="17"/>
  <c r="AQ87" i="17"/>
  <c r="AS87" i="17"/>
  <c r="AG89" i="17"/>
  <c r="AI89" i="17"/>
  <c r="AK89" i="17"/>
  <c r="AM89" i="17"/>
  <c r="AO89" i="17"/>
  <c r="AQ89" i="17"/>
  <c r="AS89" i="17"/>
  <c r="R8" i="17"/>
  <c r="T8" i="17"/>
  <c r="V8" i="17"/>
  <c r="X8" i="17"/>
  <c r="Z8" i="17"/>
  <c r="AB8" i="17"/>
  <c r="AD8" i="17"/>
  <c r="R10" i="17"/>
  <c r="T10" i="17"/>
  <c r="V10" i="17"/>
  <c r="X10" i="17"/>
  <c r="Z10" i="17"/>
  <c r="AB10" i="17"/>
  <c r="AD10" i="17"/>
  <c r="R22" i="17"/>
  <c r="T22" i="17"/>
  <c r="V22" i="17"/>
  <c r="X22" i="17"/>
  <c r="Z22" i="17"/>
  <c r="AB22" i="17"/>
  <c r="AD22" i="17"/>
  <c r="R24" i="17"/>
  <c r="T24" i="17"/>
  <c r="V24" i="17"/>
  <c r="X24" i="17"/>
  <c r="Z24" i="17"/>
  <c r="AB24" i="17"/>
  <c r="AD24" i="17"/>
  <c r="R26" i="17"/>
  <c r="T26" i="17"/>
  <c r="V26" i="17"/>
  <c r="X26" i="17"/>
  <c r="Z26" i="17"/>
  <c r="AB26" i="17"/>
  <c r="AD26" i="17"/>
  <c r="R28" i="17"/>
  <c r="T28" i="17"/>
  <c r="V28" i="17"/>
  <c r="X28" i="17"/>
  <c r="Z28" i="17"/>
  <c r="AB28" i="17"/>
  <c r="AD28" i="17"/>
  <c r="R30" i="17"/>
  <c r="T30" i="17"/>
  <c r="V30" i="17"/>
  <c r="X30" i="17"/>
  <c r="Z30" i="17"/>
  <c r="AB30" i="17"/>
  <c r="AD30" i="17"/>
  <c r="R32" i="17"/>
  <c r="T32" i="17"/>
  <c r="V32" i="17"/>
  <c r="X32" i="17"/>
  <c r="Z32" i="17"/>
  <c r="AB32" i="17"/>
  <c r="AD32" i="17"/>
  <c r="R34" i="17"/>
  <c r="T34" i="17"/>
  <c r="V34" i="17"/>
  <c r="X34" i="17"/>
  <c r="Z34" i="17"/>
  <c r="AB34" i="17"/>
  <c r="AD34" i="17"/>
  <c r="R36" i="17"/>
  <c r="T36" i="17"/>
  <c r="V36" i="17"/>
  <c r="X36" i="17"/>
  <c r="Z36" i="17"/>
  <c r="AB36" i="17"/>
  <c r="AD36" i="17"/>
  <c r="R38" i="17"/>
  <c r="T38" i="17"/>
  <c r="V38" i="17"/>
  <c r="X38" i="17"/>
  <c r="Z38" i="17"/>
  <c r="AB38" i="17"/>
  <c r="AD38" i="17"/>
  <c r="R40" i="17"/>
  <c r="T40" i="17"/>
  <c r="V40" i="17"/>
  <c r="X40" i="17"/>
  <c r="Z40" i="17"/>
  <c r="AB40" i="17"/>
  <c r="AD40" i="17"/>
  <c r="R42" i="17"/>
  <c r="T42" i="17"/>
  <c r="V42" i="17"/>
  <c r="X42" i="17"/>
  <c r="Z42" i="17"/>
  <c r="AB42" i="17"/>
  <c r="AD42" i="17"/>
  <c r="R44" i="17"/>
  <c r="T44" i="17"/>
  <c r="V44" i="17"/>
  <c r="X44" i="17"/>
  <c r="Z44" i="17"/>
  <c r="AB44" i="17"/>
  <c r="AD44" i="17"/>
  <c r="R46" i="17"/>
  <c r="T46" i="17"/>
  <c r="V46" i="17"/>
  <c r="X46" i="17"/>
  <c r="Z46" i="17"/>
  <c r="AB46" i="17"/>
  <c r="AD46" i="17"/>
  <c r="R48" i="17"/>
  <c r="T48" i="17"/>
  <c r="V48" i="17"/>
  <c r="X48" i="17"/>
  <c r="Z48" i="17"/>
  <c r="AB48" i="17"/>
  <c r="AD48" i="17"/>
  <c r="R50" i="17"/>
  <c r="T50" i="17"/>
  <c r="V50" i="17"/>
  <c r="X50" i="17"/>
  <c r="Z50" i="17"/>
  <c r="AB50" i="17"/>
  <c r="AD50" i="17"/>
  <c r="R52" i="17"/>
  <c r="T52" i="17"/>
  <c r="V52" i="17"/>
  <c r="X52" i="17"/>
  <c r="Z52" i="17"/>
  <c r="AB52" i="17"/>
  <c r="AD52" i="17"/>
  <c r="R54" i="17"/>
  <c r="T54" i="17"/>
  <c r="V54" i="17"/>
  <c r="X54" i="17"/>
  <c r="Z54" i="17"/>
  <c r="AB54" i="17"/>
  <c r="AD54" i="17"/>
  <c r="R56" i="17"/>
  <c r="T56" i="17"/>
  <c r="V56" i="17"/>
  <c r="X56" i="17"/>
  <c r="Z56" i="17"/>
  <c r="AB56" i="17"/>
  <c r="AD56" i="17"/>
  <c r="R59" i="17"/>
  <c r="T59" i="17"/>
  <c r="V59" i="17"/>
  <c r="X59" i="17"/>
  <c r="Z59" i="17"/>
  <c r="AB59" i="17"/>
  <c r="AD59" i="17"/>
  <c r="R61" i="17"/>
  <c r="T61" i="17"/>
  <c r="V61" i="17"/>
  <c r="X61" i="17"/>
  <c r="Z61" i="17"/>
  <c r="AB61" i="17"/>
  <c r="AD61" i="17"/>
  <c r="R63" i="17"/>
  <c r="T63" i="17"/>
  <c r="V63" i="17"/>
  <c r="X63" i="17"/>
  <c r="Z63" i="17"/>
  <c r="AB63" i="17"/>
  <c r="AD63" i="17"/>
  <c r="R65" i="17"/>
  <c r="T65" i="17"/>
  <c r="V65" i="17"/>
  <c r="X65" i="17"/>
  <c r="Z65" i="17"/>
  <c r="AB65" i="17"/>
  <c r="AD65" i="17"/>
  <c r="R68" i="17"/>
  <c r="T68" i="17"/>
  <c r="V68" i="17"/>
  <c r="X68" i="17"/>
  <c r="Z68" i="17"/>
  <c r="AB68" i="17"/>
  <c r="AD68" i="17"/>
  <c r="R70" i="17"/>
  <c r="T70" i="17"/>
  <c r="V70" i="17"/>
  <c r="X70" i="17"/>
  <c r="Z70" i="17"/>
  <c r="AB70" i="17"/>
  <c r="AD70" i="17"/>
  <c r="R72" i="17"/>
  <c r="T72" i="17"/>
  <c r="V72" i="17"/>
  <c r="X72" i="17"/>
  <c r="Z72" i="17"/>
  <c r="AB72" i="17"/>
  <c r="AD72" i="17"/>
  <c r="R74" i="17"/>
  <c r="T74" i="17"/>
  <c r="V74" i="17"/>
  <c r="X74" i="17"/>
  <c r="Z74" i="17"/>
  <c r="AB74" i="17"/>
  <c r="AD74" i="17"/>
  <c r="R76" i="17"/>
  <c r="T76" i="17"/>
  <c r="V76" i="17"/>
  <c r="X76" i="17"/>
  <c r="Z76" i="17"/>
  <c r="AB76" i="17"/>
  <c r="AD76" i="17"/>
  <c r="R79" i="17"/>
  <c r="T79" i="17"/>
  <c r="V79" i="17"/>
  <c r="X79" i="17"/>
  <c r="Z79" i="17"/>
  <c r="AB79" i="17"/>
  <c r="AD79" i="17"/>
  <c r="R81" i="17"/>
  <c r="T81" i="17"/>
  <c r="V81" i="17"/>
  <c r="X81" i="17"/>
  <c r="Z81" i="17"/>
  <c r="AB81" i="17"/>
  <c r="AD81" i="17"/>
  <c r="R83" i="17"/>
  <c r="T83" i="17"/>
  <c r="V83" i="17"/>
  <c r="X83" i="17"/>
  <c r="Z83" i="17"/>
  <c r="AB83" i="17"/>
  <c r="AD83" i="17"/>
  <c r="R85" i="17"/>
  <c r="T85" i="17"/>
  <c r="V85" i="17"/>
  <c r="X85" i="17"/>
  <c r="Z85" i="17"/>
  <c r="AB85" i="17"/>
  <c r="AD85" i="17"/>
  <c r="R87" i="17"/>
  <c r="T87" i="17"/>
  <c r="V87" i="17"/>
  <c r="X87" i="17"/>
  <c r="Z87" i="17"/>
  <c r="AB87" i="17"/>
  <c r="AD87" i="17"/>
  <c r="R89" i="17"/>
  <c r="T89" i="17"/>
  <c r="V89" i="17"/>
  <c r="X89" i="17"/>
  <c r="Z89" i="17"/>
  <c r="AB89" i="17"/>
  <c r="AD89" i="17"/>
  <c r="CJ96" i="17"/>
  <c r="CL96" i="17"/>
  <c r="CJ98" i="17"/>
  <c r="CL98" i="17"/>
  <c r="CJ101" i="17"/>
  <c r="CL101" i="17"/>
  <c r="CJ103" i="17"/>
  <c r="CL103" i="17"/>
  <c r="BU96" i="17"/>
  <c r="BW96" i="17"/>
  <c r="BU98" i="17"/>
  <c r="BW98" i="17"/>
  <c r="BU101" i="17"/>
  <c r="BW101" i="17"/>
  <c r="BU103" i="17"/>
  <c r="BW103" i="17"/>
  <c r="BF96" i="17"/>
  <c r="BH96" i="17"/>
  <c r="BF98" i="17"/>
  <c r="BH98" i="17"/>
  <c r="BF101" i="17"/>
  <c r="BH101" i="17"/>
  <c r="BF103" i="17"/>
  <c r="BH103" i="17"/>
  <c r="AQ96" i="17"/>
  <c r="AS96" i="17"/>
  <c r="AQ98" i="17"/>
  <c r="AS98" i="17"/>
  <c r="AQ101" i="17"/>
  <c r="AS101" i="17"/>
  <c r="AQ103" i="17"/>
  <c r="AS103" i="17"/>
  <c r="AB96" i="17"/>
  <c r="AD96" i="17"/>
  <c r="AB98" i="17"/>
  <c r="AD98" i="17"/>
  <c r="AB101" i="17"/>
  <c r="AD101" i="17"/>
  <c r="AB103" i="17"/>
  <c r="AD103" i="17"/>
  <c r="Q90" i="17" l="1"/>
  <c r="Q92" i="17"/>
  <c r="AF90" i="17"/>
  <c r="AF92" i="17"/>
  <c r="AU90" i="17"/>
  <c r="AU92" i="17"/>
  <c r="CN69" i="17"/>
  <c r="CN71" i="17"/>
  <c r="CN73" i="17"/>
  <c r="CN75" i="17"/>
  <c r="CN67" i="17"/>
  <c r="CN60" i="17"/>
  <c r="CN62" i="17"/>
  <c r="CN64" i="17"/>
  <c r="CN58" i="17"/>
  <c r="BY97" i="17"/>
  <c r="BY95" i="17"/>
  <c r="CN97" i="17"/>
  <c r="CN95" i="17"/>
  <c r="CN80" i="17"/>
  <c r="CN82" i="17"/>
  <c r="CN84" i="17"/>
  <c r="CN86" i="17"/>
  <c r="CN88" i="17"/>
  <c r="CN90" i="17"/>
  <c r="CN92" i="17"/>
  <c r="CN78" i="17"/>
  <c r="BY80" i="17"/>
  <c r="BY82" i="17"/>
  <c r="BY84" i="17"/>
  <c r="BY86" i="17"/>
  <c r="BY88" i="17"/>
  <c r="BY90" i="17"/>
  <c r="BY92" i="17"/>
  <c r="BY78" i="17"/>
  <c r="BY69" i="17"/>
  <c r="BY71" i="17"/>
  <c r="BY73" i="17"/>
  <c r="BY75" i="17"/>
  <c r="BY67" i="17"/>
  <c r="BY60" i="17"/>
  <c r="BY62" i="17"/>
  <c r="BY64" i="17"/>
  <c r="BY58" i="17"/>
  <c r="BJ97" i="17"/>
  <c r="BJ95" i="17"/>
  <c r="BJ80" i="17"/>
  <c r="BJ82" i="17"/>
  <c r="BJ84" i="17"/>
  <c r="BJ86" i="17"/>
  <c r="BJ88" i="17"/>
  <c r="BJ90" i="17"/>
  <c r="BJ92" i="17"/>
  <c r="BJ78" i="17"/>
  <c r="BJ69" i="17"/>
  <c r="BJ71" i="17"/>
  <c r="BJ73" i="17"/>
  <c r="BJ75" i="17"/>
  <c r="BJ67" i="17"/>
  <c r="BJ60" i="17"/>
  <c r="BJ62" i="17"/>
  <c r="BJ64" i="17"/>
  <c r="BJ58" i="17"/>
  <c r="CN23" i="17"/>
  <c r="CN25" i="17"/>
  <c r="CN27" i="17"/>
  <c r="CN29" i="17"/>
  <c r="CN31" i="17"/>
  <c r="CN33" i="17"/>
  <c r="CN35" i="17"/>
  <c r="CN37" i="17"/>
  <c r="CN39" i="17"/>
  <c r="CN41" i="17"/>
  <c r="CN43" i="17"/>
  <c r="CN45" i="17"/>
  <c r="CN47" i="17"/>
  <c r="CN49" i="17"/>
  <c r="CN51" i="17"/>
  <c r="CN53" i="17"/>
  <c r="CN55" i="17"/>
  <c r="CN21" i="17"/>
  <c r="BY23" i="17"/>
  <c r="BY25" i="17"/>
  <c r="BY27" i="17"/>
  <c r="BY29" i="17"/>
  <c r="BY31" i="17"/>
  <c r="BY33" i="17"/>
  <c r="BY35" i="17"/>
  <c r="BY37" i="17"/>
  <c r="BY39" i="17"/>
  <c r="BY41" i="17"/>
  <c r="BY43" i="17"/>
  <c r="BY45" i="17"/>
  <c r="BY47" i="17"/>
  <c r="BY49" i="17"/>
  <c r="BY51" i="17"/>
  <c r="BY53" i="17"/>
  <c r="BY55" i="17"/>
  <c r="BY21" i="17"/>
  <c r="BJ23" i="17"/>
  <c r="BJ25" i="17"/>
  <c r="BJ27" i="17"/>
  <c r="BJ29" i="17"/>
  <c r="BJ31" i="17"/>
  <c r="BJ33" i="17"/>
  <c r="BJ35" i="17"/>
  <c r="BJ37" i="17"/>
  <c r="BJ39" i="17"/>
  <c r="BJ41" i="17"/>
  <c r="BJ43" i="17"/>
  <c r="BJ45" i="17"/>
  <c r="BJ47" i="17"/>
  <c r="BJ49" i="17"/>
  <c r="BJ51" i="17"/>
  <c r="BJ53" i="17"/>
  <c r="BJ55" i="17"/>
  <c r="BJ21" i="17"/>
  <c r="AU102" i="17"/>
  <c r="AU100" i="17"/>
  <c r="AU97" i="17"/>
  <c r="AU95" i="17"/>
  <c r="AU88" i="17"/>
  <c r="AU86" i="17"/>
  <c r="AU84" i="17"/>
  <c r="AU82" i="17"/>
  <c r="AU80" i="17"/>
  <c r="AU78" i="17"/>
  <c r="AU75" i="17"/>
  <c r="AU73" i="17"/>
  <c r="AU71" i="17"/>
  <c r="AU69" i="17"/>
  <c r="AU67" i="17"/>
  <c r="AU64" i="17"/>
  <c r="AU62" i="17"/>
  <c r="AU60" i="17"/>
  <c r="AU58" i="17"/>
  <c r="AU55" i="17"/>
  <c r="AU53" i="17"/>
  <c r="AU51" i="17"/>
  <c r="AU49" i="17"/>
  <c r="AU47" i="17"/>
  <c r="AU45" i="17"/>
  <c r="AU43" i="17"/>
  <c r="AU41" i="17"/>
  <c r="AU39" i="17"/>
  <c r="AU37" i="17"/>
  <c r="AU35" i="17"/>
  <c r="AU33" i="17"/>
  <c r="AU31" i="17"/>
  <c r="AU29" i="17"/>
  <c r="AU27" i="17"/>
  <c r="AU25" i="17"/>
  <c r="AU23" i="17"/>
  <c r="AU21" i="17"/>
  <c r="AF102" i="17"/>
  <c r="AF100" i="17"/>
  <c r="AF97" i="17"/>
  <c r="AF95" i="17"/>
  <c r="AF88" i="17"/>
  <c r="AF86" i="17"/>
  <c r="AF84" i="17"/>
  <c r="AF82" i="17"/>
  <c r="AF80" i="17"/>
  <c r="AF78" i="17"/>
  <c r="AF75" i="17"/>
  <c r="AF73" i="17"/>
  <c r="AF71" i="17"/>
  <c r="AF69" i="17"/>
  <c r="AF67" i="17"/>
  <c r="AF64" i="17"/>
  <c r="AF62" i="17"/>
  <c r="AF60" i="17"/>
  <c r="AF58" i="17"/>
  <c r="AF55" i="17"/>
  <c r="AF53" i="17"/>
  <c r="AF51" i="17"/>
  <c r="AF49" i="17"/>
  <c r="AF47" i="17"/>
  <c r="AF45" i="17"/>
  <c r="AF43" i="17"/>
  <c r="AF41" i="17"/>
  <c r="AF39" i="17"/>
  <c r="AF37" i="17"/>
  <c r="AF35" i="17"/>
  <c r="AF33" i="17"/>
  <c r="AF31" i="17"/>
  <c r="AF29" i="17"/>
  <c r="AF27" i="17"/>
  <c r="AF25" i="17"/>
  <c r="AF23" i="17"/>
  <c r="AF21" i="17"/>
  <c r="O89" i="17"/>
  <c r="M89" i="17"/>
  <c r="K89" i="17"/>
  <c r="I89" i="17"/>
  <c r="G89" i="17"/>
  <c r="E89" i="17"/>
  <c r="C89" i="17"/>
  <c r="O87" i="17"/>
  <c r="M87" i="17"/>
  <c r="K87" i="17"/>
  <c r="I87" i="17"/>
  <c r="G87" i="17"/>
  <c r="E87" i="17"/>
  <c r="C87" i="17"/>
  <c r="O85" i="17"/>
  <c r="M85" i="17"/>
  <c r="K85" i="17"/>
  <c r="I85" i="17"/>
  <c r="G85" i="17"/>
  <c r="E85" i="17"/>
  <c r="C85" i="17"/>
  <c r="O83" i="17"/>
  <c r="M83" i="17"/>
  <c r="K83" i="17"/>
  <c r="I83" i="17"/>
  <c r="G83" i="17"/>
  <c r="E83" i="17"/>
  <c r="C83" i="17"/>
  <c r="O81" i="17"/>
  <c r="M81" i="17"/>
  <c r="K81" i="17"/>
  <c r="I81" i="17"/>
  <c r="G81" i="17"/>
  <c r="E81" i="17"/>
  <c r="C81" i="17"/>
  <c r="E79" i="17"/>
  <c r="G79" i="17"/>
  <c r="I79" i="17"/>
  <c r="K79" i="17"/>
  <c r="M79" i="17"/>
  <c r="O79" i="17"/>
  <c r="C79" i="17"/>
  <c r="O98" i="17"/>
  <c r="M98" i="17"/>
  <c r="K98" i="17"/>
  <c r="I98" i="17"/>
  <c r="G98" i="17"/>
  <c r="E98" i="17"/>
  <c r="C98" i="17"/>
  <c r="O96" i="17"/>
  <c r="M96" i="17"/>
  <c r="K96" i="17"/>
  <c r="I96" i="17"/>
  <c r="G96" i="17"/>
  <c r="E96" i="17"/>
  <c r="C96" i="17"/>
  <c r="O76" i="17"/>
  <c r="M76" i="17"/>
  <c r="K76" i="17"/>
  <c r="I76" i="17"/>
  <c r="G76" i="17"/>
  <c r="E76" i="17"/>
  <c r="C76" i="17"/>
  <c r="O74" i="17"/>
  <c r="M74" i="17"/>
  <c r="K74" i="17"/>
  <c r="I74" i="17"/>
  <c r="G74" i="17"/>
  <c r="E74" i="17"/>
  <c r="C74" i="17"/>
  <c r="O72" i="17"/>
  <c r="M72" i="17"/>
  <c r="K72" i="17"/>
  <c r="I72" i="17"/>
  <c r="G72" i="17"/>
  <c r="E72" i="17"/>
  <c r="C72" i="17"/>
  <c r="O70" i="17"/>
  <c r="M70" i="17"/>
  <c r="K70" i="17"/>
  <c r="I70" i="17"/>
  <c r="G70" i="17"/>
  <c r="E70" i="17"/>
  <c r="C70" i="17"/>
  <c r="O68" i="17"/>
  <c r="M68" i="17"/>
  <c r="K68" i="17"/>
  <c r="I68" i="17"/>
  <c r="G68" i="17"/>
  <c r="E68" i="17"/>
  <c r="C68" i="17"/>
  <c r="O65" i="17"/>
  <c r="M65" i="17"/>
  <c r="K65" i="17"/>
  <c r="I65" i="17"/>
  <c r="G65" i="17"/>
  <c r="E65" i="17"/>
  <c r="C65" i="17"/>
  <c r="O63" i="17"/>
  <c r="M63" i="17"/>
  <c r="K63" i="17"/>
  <c r="I63" i="17"/>
  <c r="G63" i="17"/>
  <c r="E63" i="17"/>
  <c r="C63" i="17"/>
  <c r="O61" i="17"/>
  <c r="M61" i="17"/>
  <c r="K61" i="17"/>
  <c r="I61" i="17"/>
  <c r="G61" i="17"/>
  <c r="E61" i="17"/>
  <c r="C61" i="17"/>
  <c r="O59" i="17"/>
  <c r="M59" i="17"/>
  <c r="K59" i="17"/>
  <c r="I59" i="17"/>
  <c r="G59" i="17"/>
  <c r="E59" i="17"/>
  <c r="C59" i="17"/>
  <c r="O56" i="17"/>
  <c r="M56" i="17"/>
  <c r="K56" i="17"/>
  <c r="I56" i="17"/>
  <c r="G56" i="17"/>
  <c r="E56" i="17"/>
  <c r="C56" i="17"/>
  <c r="O54" i="17"/>
  <c r="M54" i="17"/>
  <c r="K54" i="17"/>
  <c r="I54" i="17"/>
  <c r="G54" i="17"/>
  <c r="E54" i="17"/>
  <c r="C54" i="17"/>
  <c r="O52" i="17"/>
  <c r="M52" i="17"/>
  <c r="K52" i="17"/>
  <c r="I52" i="17"/>
  <c r="G52" i="17"/>
  <c r="E52" i="17"/>
  <c r="C52" i="17"/>
  <c r="O50" i="17"/>
  <c r="M50" i="17"/>
  <c r="K50" i="17"/>
  <c r="I50" i="17"/>
  <c r="G50" i="17"/>
  <c r="E50" i="17"/>
  <c r="C50" i="17"/>
  <c r="O48" i="17"/>
  <c r="M48" i="17"/>
  <c r="K48" i="17"/>
  <c r="I48" i="17"/>
  <c r="G48" i="17"/>
  <c r="E48" i="17"/>
  <c r="C48" i="17"/>
  <c r="O46" i="17"/>
  <c r="M46" i="17"/>
  <c r="K46" i="17"/>
  <c r="I46" i="17"/>
  <c r="G46" i="17"/>
  <c r="E46" i="17"/>
  <c r="C46" i="17"/>
  <c r="O44" i="17"/>
  <c r="M44" i="17"/>
  <c r="K44" i="17"/>
  <c r="I44" i="17"/>
  <c r="G44" i="17"/>
  <c r="E44" i="17"/>
  <c r="C44" i="17"/>
  <c r="O42" i="17"/>
  <c r="M42" i="17"/>
  <c r="K42" i="17"/>
  <c r="I42" i="17"/>
  <c r="G42" i="17"/>
  <c r="E42" i="17"/>
  <c r="C42" i="17"/>
  <c r="O40" i="17"/>
  <c r="M40" i="17"/>
  <c r="K40" i="17"/>
  <c r="I40" i="17"/>
  <c r="G40" i="17"/>
  <c r="E40" i="17"/>
  <c r="C40" i="17"/>
  <c r="O38" i="17"/>
  <c r="M38" i="17"/>
  <c r="K38" i="17"/>
  <c r="I38" i="17"/>
  <c r="G38" i="17"/>
  <c r="E38" i="17"/>
  <c r="C38" i="17"/>
  <c r="O36" i="17"/>
  <c r="M36" i="17"/>
  <c r="K36" i="17"/>
  <c r="I36" i="17"/>
  <c r="G36" i="17"/>
  <c r="E36" i="17"/>
  <c r="C36" i="17"/>
  <c r="O34" i="17"/>
  <c r="M34" i="17"/>
  <c r="K34" i="17"/>
  <c r="I34" i="17"/>
  <c r="G34" i="17"/>
  <c r="E34" i="17"/>
  <c r="C34" i="17"/>
  <c r="O32" i="17"/>
  <c r="M32" i="17"/>
  <c r="K32" i="17"/>
  <c r="I32" i="17"/>
  <c r="G32" i="17"/>
  <c r="E32" i="17"/>
  <c r="C32" i="17"/>
  <c r="O30" i="17"/>
  <c r="M30" i="17"/>
  <c r="K30" i="17"/>
  <c r="I30" i="17"/>
  <c r="G30" i="17"/>
  <c r="E30" i="17"/>
  <c r="C30" i="17"/>
  <c r="O28" i="17"/>
  <c r="M28" i="17"/>
  <c r="K28" i="17"/>
  <c r="I28" i="17"/>
  <c r="G28" i="17"/>
  <c r="E28" i="17"/>
  <c r="C28" i="17"/>
  <c r="O26" i="17"/>
  <c r="M26" i="17"/>
  <c r="K26" i="17"/>
  <c r="I26" i="17"/>
  <c r="G26" i="17"/>
  <c r="E26" i="17"/>
  <c r="C26" i="17"/>
  <c r="O24" i="17"/>
  <c r="M24" i="17"/>
  <c r="K24" i="17"/>
  <c r="I24" i="17"/>
  <c r="G24" i="17"/>
  <c r="E24" i="17"/>
  <c r="C24" i="17"/>
  <c r="O22" i="17"/>
  <c r="M22" i="17"/>
  <c r="K22" i="17"/>
  <c r="I22" i="17"/>
  <c r="G22" i="17"/>
  <c r="E22" i="17"/>
  <c r="C22" i="17"/>
  <c r="O10" i="17"/>
  <c r="M10" i="17"/>
  <c r="K10" i="17"/>
  <c r="I10" i="17"/>
  <c r="G10" i="17"/>
  <c r="E10" i="17"/>
  <c r="C10" i="17"/>
  <c r="E8" i="17"/>
  <c r="G8" i="17"/>
  <c r="I8" i="17"/>
  <c r="K8" i="17"/>
  <c r="M8" i="17"/>
  <c r="O8" i="17"/>
  <c r="C8" i="17"/>
  <c r="BJ110" i="17" l="1"/>
  <c r="CH103" i="17"/>
  <c r="CF103" i="17"/>
  <c r="CD103" i="17"/>
  <c r="CB103" i="17"/>
  <c r="BZ103" i="17"/>
  <c r="CH101" i="17"/>
  <c r="CF101" i="17"/>
  <c r="CD101" i="17"/>
  <c r="CB101" i="17"/>
  <c r="BZ101" i="17"/>
  <c r="BS103" i="17"/>
  <c r="BQ103" i="17"/>
  <c r="BO103" i="17"/>
  <c r="BM103" i="17"/>
  <c r="BK103" i="17"/>
  <c r="BS101" i="17"/>
  <c r="BQ101" i="17"/>
  <c r="BO101" i="17"/>
  <c r="BM101" i="17"/>
  <c r="BK101" i="17"/>
  <c r="BD103" i="17"/>
  <c r="BB103" i="17"/>
  <c r="AZ103" i="17"/>
  <c r="AX103" i="17"/>
  <c r="AV103" i="17"/>
  <c r="BD101" i="17"/>
  <c r="BB101" i="17"/>
  <c r="AZ101" i="17"/>
  <c r="AX101" i="17"/>
  <c r="AV101" i="17"/>
  <c r="AO103" i="17"/>
  <c r="AM103" i="17"/>
  <c r="AK103" i="17"/>
  <c r="AI103" i="17"/>
  <c r="AG103" i="17"/>
  <c r="AO101" i="17"/>
  <c r="AM101" i="17"/>
  <c r="AK101" i="17"/>
  <c r="AI101" i="17"/>
  <c r="AG101" i="17"/>
  <c r="Z103" i="17"/>
  <c r="X103" i="17"/>
  <c r="V103" i="17"/>
  <c r="T103" i="17"/>
  <c r="R103" i="17"/>
  <c r="Z101" i="17"/>
  <c r="X101" i="17"/>
  <c r="V101" i="17"/>
  <c r="T101" i="17"/>
  <c r="R101" i="17"/>
  <c r="CH98" i="17"/>
  <c r="CF98" i="17"/>
  <c r="CD98" i="17"/>
  <c r="CB98" i="17"/>
  <c r="BZ98" i="17"/>
  <c r="CH96" i="17"/>
  <c r="CF96" i="17"/>
  <c r="CD96" i="17"/>
  <c r="CB96" i="17"/>
  <c r="BZ96" i="17"/>
  <c r="BS98" i="17"/>
  <c r="BQ98" i="17"/>
  <c r="BO98" i="17"/>
  <c r="BM98" i="17"/>
  <c r="BK98" i="17"/>
  <c r="BS96" i="17"/>
  <c r="BQ96" i="17"/>
  <c r="BO96" i="17"/>
  <c r="BM96" i="17"/>
  <c r="BK96" i="17"/>
  <c r="BD98" i="17"/>
  <c r="BB98" i="17"/>
  <c r="AZ98" i="17"/>
  <c r="AX98" i="17"/>
  <c r="AV98" i="17"/>
  <c r="BD96" i="17"/>
  <c r="BB96" i="17"/>
  <c r="AZ96" i="17"/>
  <c r="AX96" i="17"/>
  <c r="AV96" i="17"/>
  <c r="AO98" i="17"/>
  <c r="AM98" i="17"/>
  <c r="AK98" i="17"/>
  <c r="AI98" i="17"/>
  <c r="AG98" i="17"/>
  <c r="AO96" i="17"/>
  <c r="AM96" i="17"/>
  <c r="AK96" i="17"/>
  <c r="AI96" i="17"/>
  <c r="AG96" i="17"/>
  <c r="Z98" i="17"/>
  <c r="X98" i="17"/>
  <c r="V98" i="17"/>
  <c r="T98" i="17"/>
  <c r="R98" i="17"/>
  <c r="Z96" i="17"/>
  <c r="X96" i="17"/>
  <c r="V96" i="17"/>
  <c r="T96" i="17"/>
  <c r="R96" i="17"/>
  <c r="CN14" i="17"/>
  <c r="BY14" i="17"/>
  <c r="BJ12" i="17"/>
  <c r="AU14" i="17"/>
  <c r="AF14" i="17"/>
  <c r="AF18" i="17" l="1"/>
  <c r="BY18" i="17"/>
  <c r="AF12" i="17"/>
  <c r="BY12" i="17"/>
  <c r="BJ16" i="17"/>
  <c r="AF16" i="17"/>
  <c r="BY16" i="17"/>
  <c r="BJ14" i="17"/>
  <c r="AU18" i="17"/>
  <c r="CN18" i="17"/>
  <c r="AU12" i="17"/>
  <c r="CN12" i="17"/>
  <c r="BJ18" i="17"/>
  <c r="AU16" i="17"/>
  <c r="CN16" i="17"/>
  <c r="Q39" i="17"/>
  <c r="Q37" i="17"/>
  <c r="CQ127" i="17"/>
  <c r="CQ126" i="17"/>
  <c r="CO37" i="17" l="1"/>
  <c r="CR37" i="17" s="1"/>
  <c r="CO39" i="17"/>
  <c r="CR39" i="17" s="1"/>
  <c r="Q88" i="17" l="1"/>
  <c r="Q86" i="17"/>
  <c r="Q84" i="17"/>
  <c r="Q82" i="17"/>
  <c r="Q80" i="17"/>
  <c r="Q78" i="17"/>
  <c r="Q21" i="17" l="1"/>
  <c r="Q23" i="17"/>
  <c r="CO21" i="17" l="1"/>
  <c r="CO23" i="17"/>
  <c r="BY106" i="17"/>
  <c r="AU106" i="17"/>
  <c r="AF106" i="17"/>
  <c r="Q106" i="17"/>
  <c r="O103" i="17"/>
  <c r="M103" i="17"/>
  <c r="K103" i="17"/>
  <c r="I103" i="17"/>
  <c r="G103" i="17"/>
  <c r="E103" i="17"/>
  <c r="C103" i="17"/>
  <c r="O101" i="17"/>
  <c r="M101" i="17"/>
  <c r="K101" i="17"/>
  <c r="I101" i="17"/>
  <c r="G101" i="17"/>
  <c r="E101" i="17"/>
  <c r="CR21" i="17"/>
  <c r="CO90" i="17"/>
  <c r="CN107" i="17"/>
  <c r="CN106" i="17"/>
  <c r="CN105" i="17"/>
  <c r="CO92" i="17"/>
  <c r="CU121" i="17"/>
  <c r="BJ107" i="17"/>
  <c r="BJ105" i="17"/>
  <c r="Q107" i="17"/>
  <c r="Q105" i="17"/>
  <c r="AF105" i="17"/>
  <c r="AU105" i="17"/>
  <c r="BY105" i="17"/>
  <c r="AF107" i="17"/>
  <c r="AU107" i="17"/>
  <c r="BY107" i="17"/>
  <c r="C101" i="17"/>
  <c r="J20" i="6"/>
  <c r="D20" i="6"/>
  <c r="N15" i="6"/>
  <c r="L15" i="6"/>
  <c r="J10" i="6"/>
  <c r="D10" i="6"/>
  <c r="J25" i="9"/>
  <c r="D25" i="9"/>
  <c r="N20" i="9"/>
  <c r="L20" i="9"/>
  <c r="J15" i="9"/>
  <c r="H15" i="9"/>
  <c r="F15" i="9"/>
  <c r="D15" i="9"/>
  <c r="N10" i="9"/>
  <c r="L10" i="9"/>
  <c r="BB55" i="4"/>
  <c r="BB53" i="4"/>
  <c r="BL53" i="4"/>
  <c r="V55" i="4"/>
  <c r="V53" i="4"/>
  <c r="AF53" i="4"/>
  <c r="L5" i="6"/>
  <c r="N5" i="6"/>
  <c r="S55" i="4"/>
  <c r="U55" i="4"/>
  <c r="AF55" i="4"/>
  <c r="AY55" i="4"/>
  <c r="BA55" i="4"/>
  <c r="BL55" i="4"/>
  <c r="AM55" i="4"/>
  <c r="AO55" i="4"/>
  <c r="AQ55" i="4"/>
  <c r="AS55" i="4"/>
  <c r="AU55" i="4"/>
  <c r="G55" i="4"/>
  <c r="I55" i="4"/>
  <c r="K55" i="4"/>
  <c r="M55" i="4"/>
  <c r="O55" i="4"/>
  <c r="BS55" i="4"/>
  <c r="BU55" i="4"/>
  <c r="AV53" i="4"/>
  <c r="AV51" i="4"/>
  <c r="BL51" i="4"/>
  <c r="AF51" i="4"/>
  <c r="CD51" i="4"/>
  <c r="BC49" i="4"/>
  <c r="BE49" i="4"/>
  <c r="BG49" i="4"/>
  <c r="BI49" i="4"/>
  <c r="BL49" i="4"/>
  <c r="AI49" i="4"/>
  <c r="AK49" i="4"/>
  <c r="AV49" i="4"/>
  <c r="W49" i="4"/>
  <c r="Y49" i="4"/>
  <c r="AA49" i="4"/>
  <c r="AC49" i="4"/>
  <c r="AE49" i="4"/>
  <c r="AF49" i="4"/>
  <c r="BO49" i="4"/>
  <c r="BQ49" i="4"/>
  <c r="CB49" i="4"/>
  <c r="AX6" i="4"/>
  <c r="BB6" i="4"/>
  <c r="BD6" i="4"/>
  <c r="BH6" i="4"/>
  <c r="BJ6" i="4"/>
  <c r="AH6" i="4"/>
  <c r="AJ6" i="4"/>
  <c r="AL6" i="4"/>
  <c r="AN6" i="4"/>
  <c r="AV6" i="4"/>
  <c r="R6" i="4"/>
  <c r="V6" i="4"/>
  <c r="AB6" i="4"/>
  <c r="AD6" i="4"/>
  <c r="AF6" i="4"/>
  <c r="F6" i="4"/>
  <c r="D6" i="4"/>
  <c r="H6" i="4"/>
  <c r="J6" i="4"/>
  <c r="P6" i="4"/>
  <c r="BP6" i="4"/>
  <c r="BR6" i="4"/>
  <c r="BT6" i="4"/>
  <c r="BV6" i="4"/>
  <c r="CB6" i="4"/>
  <c r="AZ24" i="4"/>
  <c r="BB24" i="4"/>
  <c r="BD24" i="4"/>
  <c r="BF24" i="4"/>
  <c r="BH24" i="4"/>
  <c r="BL24" i="4"/>
  <c r="AZ18" i="4"/>
  <c r="AX18" i="4"/>
  <c r="BD18" i="4"/>
  <c r="BF18" i="4"/>
  <c r="BJ18" i="4"/>
  <c r="BL18" i="4"/>
  <c r="AN24" i="4"/>
  <c r="AN12" i="4"/>
  <c r="Z44" i="4"/>
  <c r="T44" i="4"/>
  <c r="AF44" i="4"/>
  <c r="AZ69" i="4"/>
  <c r="BF69" i="4"/>
  <c r="AR69" i="4"/>
  <c r="AT69" i="4"/>
  <c r="T69" i="4"/>
  <c r="Z69" i="4"/>
  <c r="L69" i="4"/>
  <c r="N69" i="4"/>
  <c r="P69" i="4"/>
  <c r="AX67" i="4"/>
  <c r="BB67" i="4"/>
  <c r="BD67" i="4"/>
  <c r="BH67" i="4"/>
  <c r="BJ67" i="4"/>
  <c r="BL67" i="4"/>
  <c r="AH67" i="4"/>
  <c r="AJ67" i="4"/>
  <c r="AL67" i="4"/>
  <c r="AN67" i="4"/>
  <c r="AP67" i="4"/>
  <c r="R67" i="4"/>
  <c r="V67" i="4"/>
  <c r="X67" i="4"/>
  <c r="AB67" i="4"/>
  <c r="AD67" i="4"/>
  <c r="F67" i="4"/>
  <c r="H67" i="4"/>
  <c r="J67" i="4"/>
  <c r="BN67" i="4"/>
  <c r="BP67" i="4"/>
  <c r="BR67" i="4"/>
  <c r="BT67" i="4"/>
  <c r="BV67" i="4"/>
  <c r="CB67" i="4"/>
  <c r="AX64" i="4"/>
  <c r="AZ64" i="4"/>
  <c r="BB64" i="4"/>
  <c r="BD64" i="4"/>
  <c r="BF64" i="4"/>
  <c r="AH64" i="4"/>
  <c r="AJ64" i="4"/>
  <c r="AL64" i="4"/>
  <c r="AN64" i="4"/>
  <c r="AP64" i="4"/>
  <c r="R64" i="4"/>
  <c r="T64" i="4"/>
  <c r="V64" i="4"/>
  <c r="X64" i="4"/>
  <c r="Z64" i="4"/>
  <c r="AF64" i="4"/>
  <c r="F64" i="4"/>
  <c r="H64" i="4"/>
  <c r="J64" i="4"/>
  <c r="BN64" i="4"/>
  <c r="BP64" i="4"/>
  <c r="BR64" i="4"/>
  <c r="BT64" i="4"/>
  <c r="AX62" i="4"/>
  <c r="AZ62" i="4"/>
  <c r="BB62" i="4"/>
  <c r="BD62" i="4"/>
  <c r="BF62" i="4"/>
  <c r="AH62" i="4"/>
  <c r="AJ62" i="4"/>
  <c r="AL62" i="4"/>
  <c r="AR62" i="4"/>
  <c r="AT62" i="4"/>
  <c r="R62" i="4"/>
  <c r="T62" i="4"/>
  <c r="V62" i="4"/>
  <c r="X62" i="4"/>
  <c r="Z62" i="4"/>
  <c r="F62" i="4"/>
  <c r="B62" i="4"/>
  <c r="D62" i="4"/>
  <c r="H62" i="4"/>
  <c r="J62" i="4"/>
  <c r="P62" i="4"/>
  <c r="BN62" i="4"/>
  <c r="BP62" i="4"/>
  <c r="BR62" i="4"/>
  <c r="BT62" i="4"/>
  <c r="BV62" i="4"/>
  <c r="CB62" i="4"/>
  <c r="AX60" i="4"/>
  <c r="AZ60" i="4"/>
  <c r="BB60" i="4"/>
  <c r="BD60" i="4"/>
  <c r="BF60" i="4"/>
  <c r="AH60" i="4"/>
  <c r="AJ60" i="4"/>
  <c r="AL60" i="4"/>
  <c r="AN60" i="4"/>
  <c r="AP60" i="4"/>
  <c r="R60" i="4"/>
  <c r="T60" i="4"/>
  <c r="V60" i="4"/>
  <c r="AB60" i="4"/>
  <c r="AD60" i="4"/>
  <c r="AF60" i="4"/>
  <c r="F60" i="4"/>
  <c r="H60" i="4"/>
  <c r="L60" i="4"/>
  <c r="N60" i="4"/>
  <c r="BN60" i="4"/>
  <c r="BP60" i="4"/>
  <c r="BR60" i="4"/>
  <c r="BT60" i="4"/>
  <c r="AX58" i="4"/>
  <c r="AZ58" i="4"/>
  <c r="BB58" i="4"/>
  <c r="BH58" i="4"/>
  <c r="BJ58" i="4"/>
  <c r="AH58" i="4"/>
  <c r="AJ58" i="4"/>
  <c r="AL58" i="4"/>
  <c r="AN58" i="4"/>
  <c r="AP58" i="4"/>
  <c r="AV58" i="4"/>
  <c r="R58" i="4"/>
  <c r="T58" i="4"/>
  <c r="V58" i="4"/>
  <c r="X58" i="4"/>
  <c r="Z58" i="4"/>
  <c r="L58" i="4"/>
  <c r="N58" i="4"/>
  <c r="BN58" i="4"/>
  <c r="BP58" i="4"/>
  <c r="AX46" i="4"/>
  <c r="AZ46" i="4"/>
  <c r="BB46" i="4"/>
  <c r="BD46" i="4"/>
  <c r="BF46" i="4"/>
  <c r="AH46" i="4"/>
  <c r="AJ46" i="4"/>
  <c r="AL46" i="4"/>
  <c r="AN46" i="4"/>
  <c r="AP46" i="4"/>
  <c r="R46" i="4"/>
  <c r="T46" i="4"/>
  <c r="V46" i="4"/>
  <c r="X46" i="4"/>
  <c r="Z46" i="4"/>
  <c r="F46" i="4"/>
  <c r="H46" i="4"/>
  <c r="J46" i="4"/>
  <c r="BN46" i="4"/>
  <c r="BP46" i="4"/>
  <c r="BR46" i="4"/>
  <c r="BT46" i="4"/>
  <c r="BV46" i="4"/>
  <c r="CB46" i="4"/>
  <c r="AX44" i="4"/>
  <c r="BB44" i="4"/>
  <c r="BD44" i="4"/>
  <c r="BH44" i="4"/>
  <c r="BJ44" i="4"/>
  <c r="BL44" i="4"/>
  <c r="AV44" i="4"/>
  <c r="F44" i="4"/>
  <c r="L44" i="4"/>
  <c r="N44" i="4"/>
  <c r="BN44" i="4"/>
  <c r="BP44" i="4"/>
  <c r="BR44" i="4"/>
  <c r="CD44" i="4"/>
  <c r="AX42" i="4"/>
  <c r="BB42" i="4"/>
  <c r="BD42" i="4"/>
  <c r="BH42" i="4"/>
  <c r="BJ42" i="4"/>
  <c r="AH42" i="4"/>
  <c r="AJ42" i="4"/>
  <c r="AL42" i="4"/>
  <c r="AN42" i="4"/>
  <c r="AP42" i="4"/>
  <c r="R42" i="4"/>
  <c r="V42" i="4"/>
  <c r="X42" i="4"/>
  <c r="AB42" i="4"/>
  <c r="AD42" i="4"/>
  <c r="AF42" i="4"/>
  <c r="F42" i="4"/>
  <c r="H42" i="4"/>
  <c r="J42" i="4"/>
  <c r="B42" i="4"/>
  <c r="D42" i="4"/>
  <c r="P42" i="4"/>
  <c r="BN42" i="4"/>
  <c r="BP42" i="4"/>
  <c r="BR42" i="4"/>
  <c r="BT42" i="4"/>
  <c r="BV42" i="4"/>
  <c r="CB42" i="4"/>
  <c r="BH39" i="4"/>
  <c r="BJ39" i="4"/>
  <c r="BL39" i="4"/>
  <c r="AR39" i="4"/>
  <c r="AT39" i="4"/>
  <c r="AB39" i="4"/>
  <c r="AD39" i="4"/>
  <c r="L39" i="4"/>
  <c r="N39" i="4"/>
  <c r="P39" i="4"/>
  <c r="BH37" i="4"/>
  <c r="BJ37" i="4"/>
  <c r="BL37" i="4"/>
  <c r="AR37" i="4"/>
  <c r="AT37" i="4"/>
  <c r="AV37" i="4"/>
  <c r="AB37" i="4"/>
  <c r="AD37" i="4"/>
  <c r="AF37" i="4"/>
  <c r="L37" i="4"/>
  <c r="N37" i="4"/>
  <c r="BH35" i="4"/>
  <c r="BJ35" i="4"/>
  <c r="BL35" i="4"/>
  <c r="AR35" i="4"/>
  <c r="AT35" i="4"/>
  <c r="AB35" i="4"/>
  <c r="AD35" i="4"/>
  <c r="L35" i="4"/>
  <c r="N35" i="4"/>
  <c r="P35" i="4"/>
  <c r="AZ32" i="4"/>
  <c r="BB32" i="4"/>
  <c r="BD32" i="4"/>
  <c r="BF32" i="4"/>
  <c r="BH32" i="4"/>
  <c r="BL32" i="4"/>
  <c r="AH32" i="4"/>
  <c r="AL32" i="4"/>
  <c r="AP32" i="4"/>
  <c r="AR32" i="4"/>
  <c r="AT32" i="4"/>
  <c r="AV32" i="4"/>
  <c r="R32" i="4"/>
  <c r="T32" i="4"/>
  <c r="V32" i="4"/>
  <c r="X32" i="4"/>
  <c r="Z32" i="4"/>
  <c r="AF32" i="4"/>
  <c r="F32" i="4"/>
  <c r="J32" i="4"/>
  <c r="L32" i="4"/>
  <c r="BN32" i="4"/>
  <c r="BR32" i="4"/>
  <c r="BV32" i="4"/>
  <c r="BX32" i="4"/>
  <c r="CB32" i="4"/>
  <c r="CD32" i="4"/>
  <c r="AZ30" i="4"/>
  <c r="BB30" i="4"/>
  <c r="BD30" i="4"/>
  <c r="BF30" i="4"/>
  <c r="BL30" i="4"/>
  <c r="AH30" i="4"/>
  <c r="AN30" i="4"/>
  <c r="AP30" i="4"/>
  <c r="AR30" i="4"/>
  <c r="R30" i="4"/>
  <c r="T30" i="4"/>
  <c r="V30" i="4"/>
  <c r="AB30" i="4"/>
  <c r="AD30" i="4"/>
  <c r="AF30" i="4"/>
  <c r="F30" i="4"/>
  <c r="H30" i="4"/>
  <c r="D30" i="4"/>
  <c r="L30" i="4"/>
  <c r="N30" i="4"/>
  <c r="P30" i="4"/>
  <c r="BP30" i="4"/>
  <c r="BR30" i="4"/>
  <c r="BT30" i="4"/>
  <c r="AX28" i="4"/>
  <c r="BB28" i="4"/>
  <c r="BD28" i="4"/>
  <c r="BH28" i="4"/>
  <c r="BJ28" i="4"/>
  <c r="AH28" i="4"/>
  <c r="AJ28" i="4"/>
  <c r="AL28" i="4"/>
  <c r="AP28" i="4"/>
  <c r="V28" i="4"/>
  <c r="Z28" i="4"/>
  <c r="AB28" i="4"/>
  <c r="AD28" i="4"/>
  <c r="AF28" i="4"/>
  <c r="H28" i="4"/>
  <c r="J28" i="4"/>
  <c r="P28" i="4"/>
  <c r="BT28" i="4"/>
  <c r="BV28" i="4"/>
  <c r="CB28" i="4"/>
  <c r="AZ26" i="4"/>
  <c r="BB26" i="4"/>
  <c r="BF26" i="4"/>
  <c r="BL26" i="4"/>
  <c r="AH26" i="4"/>
  <c r="AN26" i="4"/>
  <c r="AP26" i="4"/>
  <c r="AR26" i="4"/>
  <c r="AT26" i="4"/>
  <c r="AV26" i="4"/>
  <c r="T26" i="4"/>
  <c r="V26" i="4"/>
  <c r="X26" i="4"/>
  <c r="Z26" i="4"/>
  <c r="J26" i="4"/>
  <c r="L26" i="4"/>
  <c r="BN26" i="4"/>
  <c r="BP26" i="4"/>
  <c r="BV26" i="4"/>
  <c r="BX26" i="4"/>
  <c r="CB26" i="4"/>
  <c r="AJ24" i="4"/>
  <c r="AL24" i="4"/>
  <c r="AR24" i="4"/>
  <c r="AT24" i="4"/>
  <c r="R24" i="4"/>
  <c r="T24" i="4"/>
  <c r="V24" i="4"/>
  <c r="X24" i="4"/>
  <c r="Z24" i="4"/>
  <c r="AF24" i="4"/>
  <c r="F24" i="4"/>
  <c r="H24" i="4"/>
  <c r="J24" i="4"/>
  <c r="BN24" i="4"/>
  <c r="BP24" i="4"/>
  <c r="BR24" i="4"/>
  <c r="BT24" i="4"/>
  <c r="AX22" i="4"/>
  <c r="AZ22" i="4"/>
  <c r="BB22" i="4"/>
  <c r="BD22" i="4"/>
  <c r="BF22" i="4"/>
  <c r="AH22" i="4"/>
  <c r="AJ22" i="4"/>
  <c r="AL22" i="4"/>
  <c r="AP22" i="4"/>
  <c r="AR22" i="4"/>
  <c r="R22" i="4"/>
  <c r="T22" i="4"/>
  <c r="V22" i="4"/>
  <c r="X22" i="4"/>
  <c r="Z22" i="4"/>
  <c r="F22" i="4"/>
  <c r="H22" i="4"/>
  <c r="J22" i="4"/>
  <c r="L22" i="4"/>
  <c r="N22" i="4"/>
  <c r="BN22" i="4"/>
  <c r="BR22" i="4"/>
  <c r="BT22" i="4"/>
  <c r="BV22" i="4"/>
  <c r="BX22" i="4"/>
  <c r="BZ22" i="4"/>
  <c r="CB22" i="4"/>
  <c r="AX20" i="4"/>
  <c r="BB20" i="4"/>
  <c r="BD20" i="4"/>
  <c r="BJ20" i="4"/>
  <c r="AH20" i="4"/>
  <c r="AL20" i="4"/>
  <c r="AN20" i="4"/>
  <c r="AP20" i="4"/>
  <c r="R20" i="4"/>
  <c r="T20" i="4"/>
  <c r="V20" i="4"/>
  <c r="AB20" i="4"/>
  <c r="AD20" i="4"/>
  <c r="H20" i="4"/>
  <c r="J20" i="4"/>
  <c r="BN20" i="4"/>
  <c r="BP20" i="4"/>
  <c r="BT20" i="4"/>
  <c r="AH18" i="4"/>
  <c r="AJ18" i="4"/>
  <c r="AN18" i="4"/>
  <c r="AP18" i="4"/>
  <c r="AV18" i="4"/>
  <c r="R18" i="4"/>
  <c r="V18" i="4"/>
  <c r="X18" i="4"/>
  <c r="Z18" i="4"/>
  <c r="AB18" i="4"/>
  <c r="AD18" i="4"/>
  <c r="F18" i="4"/>
  <c r="B18" i="4"/>
  <c r="D18" i="4"/>
  <c r="J18" i="4"/>
  <c r="P18" i="4"/>
  <c r="BN18" i="4"/>
  <c r="BP18" i="4"/>
  <c r="BR18" i="4"/>
  <c r="BV18" i="4"/>
  <c r="CB18" i="4"/>
  <c r="AX16" i="4"/>
  <c r="BB16" i="4"/>
  <c r="BF16" i="4"/>
  <c r="BH16" i="4"/>
  <c r="BJ16" i="4"/>
  <c r="AJ16" i="4"/>
  <c r="AL16" i="4"/>
  <c r="AN16" i="4"/>
  <c r="AP16" i="4"/>
  <c r="AV16" i="4"/>
  <c r="R16" i="4"/>
  <c r="V16" i="4"/>
  <c r="X16" i="4"/>
  <c r="Z16" i="4"/>
  <c r="AB16" i="4"/>
  <c r="AD16" i="4"/>
  <c r="AF16" i="4"/>
  <c r="F16" i="4"/>
  <c r="H16" i="4"/>
  <c r="N16" i="4"/>
  <c r="BN16" i="4"/>
  <c r="BP16" i="4"/>
  <c r="BR16" i="4"/>
  <c r="BT16" i="4"/>
  <c r="BZ16" i="4"/>
  <c r="CB16" i="4"/>
  <c r="AX14" i="4"/>
  <c r="AZ14" i="4"/>
  <c r="BB14" i="4"/>
  <c r="BD14" i="4"/>
  <c r="BH14" i="4"/>
  <c r="BJ14" i="4"/>
  <c r="BL14" i="4"/>
  <c r="AH14" i="4"/>
  <c r="AJ14" i="4"/>
  <c r="AL14" i="4"/>
  <c r="AT14" i="4"/>
  <c r="T14" i="4"/>
  <c r="V14" i="4"/>
  <c r="X14" i="4"/>
  <c r="AF14" i="4"/>
  <c r="H14" i="4"/>
  <c r="J14" i="4"/>
  <c r="N14" i="4"/>
  <c r="D14" i="4"/>
  <c r="P14" i="4"/>
  <c r="BP14" i="4"/>
  <c r="BT14" i="4"/>
  <c r="AH12" i="4"/>
  <c r="AJ12" i="4"/>
  <c r="AR12" i="4"/>
  <c r="AT12" i="4"/>
  <c r="AV12" i="4"/>
  <c r="AX12" i="4"/>
  <c r="AZ12" i="4"/>
  <c r="BB12" i="4"/>
  <c r="BF12" i="4"/>
  <c r="BL12" i="4"/>
  <c r="R12" i="4"/>
  <c r="T12" i="4"/>
  <c r="V12" i="4"/>
  <c r="X12" i="4"/>
  <c r="Z12" i="4"/>
  <c r="AF12" i="4"/>
  <c r="F12" i="4"/>
  <c r="H12" i="4"/>
  <c r="L12" i="4"/>
  <c r="N12" i="4"/>
  <c r="BN12" i="4"/>
  <c r="BR12" i="4"/>
  <c r="BT12" i="4"/>
  <c r="CD12" i="4"/>
  <c r="BX12" i="4"/>
  <c r="BZ12" i="4"/>
  <c r="AX8" i="4"/>
  <c r="AZ8" i="4"/>
  <c r="BB8" i="4"/>
  <c r="BF8" i="4"/>
  <c r="BL8" i="4"/>
  <c r="AJ8" i="4"/>
  <c r="AL8" i="4"/>
  <c r="AN8" i="4"/>
  <c r="AP8" i="4"/>
  <c r="AT8" i="4"/>
  <c r="AV8" i="4"/>
  <c r="T8" i="4"/>
  <c r="V8" i="4"/>
  <c r="X8" i="4"/>
  <c r="Z8" i="4"/>
  <c r="AF8" i="4"/>
  <c r="F8" i="4"/>
  <c r="L8" i="4"/>
  <c r="N8" i="4"/>
  <c r="BN8" i="4"/>
  <c r="BP8" i="4"/>
  <c r="BR8" i="4"/>
  <c r="BX8" i="4"/>
  <c r="BZ8" i="4"/>
  <c r="CB8" i="4"/>
  <c r="CB10" i="4"/>
  <c r="BV14" i="4"/>
  <c r="BZ14" i="4"/>
  <c r="BV20" i="4"/>
  <c r="BV24" i="4"/>
  <c r="BX30" i="4"/>
  <c r="BZ30" i="4"/>
  <c r="BX35" i="4"/>
  <c r="BZ35" i="4"/>
  <c r="CB35" i="4"/>
  <c r="BX37" i="4"/>
  <c r="BZ37" i="4"/>
  <c r="CB37" i="4"/>
  <c r="BX39" i="4"/>
  <c r="BZ39" i="4"/>
  <c r="CB39" i="4"/>
  <c r="BX44" i="4"/>
  <c r="BZ44" i="4"/>
  <c r="CB51" i="4"/>
  <c r="CB53" i="4"/>
  <c r="BW55" i="4"/>
  <c r="BY55" i="4"/>
  <c r="CA55" i="4"/>
  <c r="CB55" i="4"/>
  <c r="BX58" i="4"/>
  <c r="BZ58" i="4"/>
  <c r="BX60" i="4"/>
  <c r="BZ60" i="4"/>
  <c r="BV64" i="4"/>
  <c r="BX69" i="4"/>
  <c r="BZ69" i="4"/>
  <c r="BL10" i="4"/>
  <c r="AV10" i="4"/>
  <c r="AF10" i="4"/>
  <c r="B8" i="4"/>
  <c r="D8" i="4"/>
  <c r="B12" i="4"/>
  <c r="P12" i="4"/>
  <c r="B16" i="4"/>
  <c r="D16" i="4"/>
  <c r="B20" i="4"/>
  <c r="D20" i="4"/>
  <c r="P20" i="4"/>
  <c r="B22" i="4"/>
  <c r="B24" i="4"/>
  <c r="D24" i="4"/>
  <c r="P24" i="4"/>
  <c r="B26" i="4"/>
  <c r="D26" i="4"/>
  <c r="B32" i="4"/>
  <c r="P32" i="4"/>
  <c r="B44" i="4"/>
  <c r="D44" i="4"/>
  <c r="P44" i="4"/>
  <c r="B46" i="4"/>
  <c r="D46" i="4"/>
  <c r="C49" i="4"/>
  <c r="E49" i="4"/>
  <c r="P49" i="4"/>
  <c r="B58" i="4"/>
  <c r="D58" i="4"/>
  <c r="P58" i="4"/>
  <c r="B60" i="4"/>
  <c r="D60" i="4"/>
  <c r="B64" i="4"/>
  <c r="D64" i="4"/>
  <c r="P64" i="4"/>
  <c r="B67" i="4"/>
  <c r="D67" i="4"/>
  <c r="P67" i="4"/>
  <c r="P10" i="4"/>
  <c r="P51" i="4"/>
  <c r="P53" i="4"/>
  <c r="AF20" i="4"/>
  <c r="BL69" i="4"/>
  <c r="P37" i="4"/>
  <c r="CB69" i="4"/>
  <c r="CD53" i="4"/>
  <c r="AV35" i="4"/>
  <c r="AF69" i="4"/>
  <c r="CB14" i="4"/>
  <c r="AF58" i="4"/>
  <c r="CB24" i="4"/>
  <c r="P26" i="4"/>
  <c r="P60" i="4"/>
  <c r="CD49" i="4"/>
  <c r="P46" i="4"/>
  <c r="P55" i="4"/>
  <c r="AF35" i="4"/>
  <c r="AF67" i="4"/>
  <c r="CB20" i="4"/>
  <c r="CB30" i="4"/>
  <c r="CB44" i="4"/>
  <c r="CB58" i="4"/>
  <c r="CB64" i="4"/>
  <c r="AV60" i="4"/>
  <c r="BL6" i="4"/>
  <c r="BL42" i="4"/>
  <c r="AV46" i="4"/>
  <c r="BL62" i="4"/>
  <c r="AV69" i="4"/>
  <c r="CD69" i="4"/>
  <c r="AV55" i="4"/>
  <c r="CD55" i="4"/>
  <c r="AV64" i="4"/>
  <c r="AV24" i="4"/>
  <c r="CD24" i="4"/>
  <c r="AV39" i="4"/>
  <c r="BL58" i="4"/>
  <c r="CD58" i="4"/>
  <c r="AV20" i="4"/>
  <c r="CD6" i="4"/>
  <c r="CD8" i="4"/>
  <c r="P22" i="4"/>
  <c r="CD35" i="4"/>
  <c r="CD37" i="4"/>
  <c r="BL46" i="4"/>
  <c r="CB60" i="4"/>
  <c r="AV67" i="4"/>
  <c r="CD67" i="4"/>
  <c r="BL28" i="4"/>
  <c r="AV14" i="4"/>
  <c r="CD14" i="4"/>
  <c r="P8" i="4"/>
  <c r="CB12" i="4"/>
  <c r="CB71" i="4"/>
  <c r="BL16" i="4"/>
  <c r="AF22" i="4"/>
  <c r="P16" i="4"/>
  <c r="AV22" i="4"/>
  <c r="AV28" i="4"/>
  <c r="AV30" i="4"/>
  <c r="AV42" i="4"/>
  <c r="AV62" i="4"/>
  <c r="AV71" i="4"/>
  <c r="BL20" i="4"/>
  <c r="CD20" i="4"/>
  <c r="AF26" i="4"/>
  <c r="CD26" i="4"/>
  <c r="CD30" i="4"/>
  <c r="AF39" i="4"/>
  <c r="CD39" i="4"/>
  <c r="AF46" i="4"/>
  <c r="AF62" i="4"/>
  <c r="BL64" i="4"/>
  <c r="CD64" i="4"/>
  <c r="AF18" i="4"/>
  <c r="AF71" i="4"/>
  <c r="BL22" i="4"/>
  <c r="CD22" i="4"/>
  <c r="CD42" i="4"/>
  <c r="BL60" i="4"/>
  <c r="CD60" i="4"/>
  <c r="CD62" i="4"/>
  <c r="P71" i="4"/>
  <c r="CD28" i="4"/>
  <c r="CD18" i="4"/>
  <c r="CD16" i="4"/>
  <c r="BL71" i="4"/>
  <c r="CD46" i="4"/>
  <c r="CD71" i="4"/>
  <c r="CD75" i="4"/>
  <c r="CU119" i="17" l="1"/>
  <c r="CQ125" i="17"/>
  <c r="CR23" i="17"/>
  <c r="Q97" i="17"/>
  <c r="Q64" i="17"/>
  <c r="CO106" i="17"/>
  <c r="BJ7" i="17"/>
  <c r="AU9" i="17"/>
  <c r="BJ9" i="17"/>
  <c r="Q16" i="17"/>
  <c r="AF9" i="17"/>
  <c r="Q25" i="17"/>
  <c r="Q27" i="17"/>
  <c r="Q49" i="17"/>
  <c r="Q51" i="17"/>
  <c r="Q71" i="17"/>
  <c r="Q102" i="17"/>
  <c r="Q60" i="17"/>
  <c r="Q14" i="17"/>
  <c r="Q29" i="17"/>
  <c r="Q73" i="17"/>
  <c r="CU120" i="17"/>
  <c r="Q75" i="17"/>
  <c r="Q100" i="17"/>
  <c r="Q62" i="17"/>
  <c r="Q69" i="17"/>
  <c r="Q7" i="17"/>
  <c r="CN7" i="17"/>
  <c r="Q55" i="17"/>
  <c r="CO107" i="17"/>
  <c r="Q35" i="17"/>
  <c r="Q53" i="17"/>
  <c r="Q95" i="17"/>
  <c r="CR90" i="17"/>
  <c r="CQ1" i="17"/>
  <c r="Q12" i="17"/>
  <c r="Q18" i="17"/>
  <c r="BY9" i="17"/>
  <c r="Q9" i="17"/>
  <c r="AF7" i="17"/>
  <c r="AU7" i="17"/>
  <c r="BY7" i="17"/>
  <c r="Q67" i="17"/>
  <c r="CN9" i="17"/>
  <c r="Q33" i="17"/>
  <c r="Q41" i="17"/>
  <c r="Q43" i="17"/>
  <c r="Q45" i="17"/>
  <c r="Q31" i="17"/>
  <c r="Q47" i="17"/>
  <c r="Q58" i="17"/>
  <c r="CO105" i="17"/>
  <c r="CR92" i="17"/>
  <c r="CQ2" i="17"/>
  <c r="CO27" i="17" l="1"/>
  <c r="CR27" i="17" s="1"/>
  <c r="CO12" i="17"/>
  <c r="CR12" i="17" s="1"/>
  <c r="CO43" i="17"/>
  <c r="CR43" i="17" s="1"/>
  <c r="CO58" i="17"/>
  <c r="CR58" i="17" s="1"/>
  <c r="CO51" i="17"/>
  <c r="CR51" i="17" s="1"/>
  <c r="CO67" i="17"/>
  <c r="CR67" i="17" s="1"/>
  <c r="Q109" i="17"/>
  <c r="CO14" i="17"/>
  <c r="CR14" i="17" s="1"/>
  <c r="CO35" i="17"/>
  <c r="CR35" i="17" s="1"/>
  <c r="CO78" i="17"/>
  <c r="CR78" i="17" s="1"/>
  <c r="CO75" i="17"/>
  <c r="CR75" i="17" s="1"/>
  <c r="CO86" i="17"/>
  <c r="CR86" i="17" s="1"/>
  <c r="CO98" i="17"/>
  <c r="CR97" i="17" s="1"/>
  <c r="CO96" i="17"/>
  <c r="CR95" i="17" s="1"/>
  <c r="CN110" i="17"/>
  <c r="CO84" i="17"/>
  <c r="CR84" i="17" s="1"/>
  <c r="CO80" i="17"/>
  <c r="CR80" i="17" s="1"/>
  <c r="AF110" i="17"/>
  <c r="CO25" i="17"/>
  <c r="CR25" i="17" s="1"/>
  <c r="BJ109" i="17"/>
  <c r="CO33" i="17"/>
  <c r="CR33" i="17" s="1"/>
  <c r="CO7" i="17"/>
  <c r="CR7" i="17" s="1"/>
  <c r="CO29" i="17"/>
  <c r="CR29" i="17" s="1"/>
  <c r="AU110" i="17"/>
  <c r="CO73" i="17"/>
  <c r="CR73" i="17" s="1"/>
  <c r="CO71" i="17"/>
  <c r="CR71" i="17" s="1"/>
  <c r="CO82" i="17"/>
  <c r="CR82" i="17" s="1"/>
  <c r="CO49" i="17"/>
  <c r="CR49" i="17" s="1"/>
  <c r="CO16" i="17"/>
  <c r="CR16" i="17" s="1"/>
  <c r="CO69" i="17"/>
  <c r="CR69" i="17" s="1"/>
  <c r="CO62" i="17"/>
  <c r="CR62" i="17" s="1"/>
  <c r="CN109" i="17"/>
  <c r="CO64" i="17"/>
  <c r="CR64" i="17" s="1"/>
  <c r="CO88" i="17"/>
  <c r="CR88" i="17" s="1"/>
  <c r="Q110" i="17"/>
  <c r="CO55" i="17"/>
  <c r="CR55" i="17" s="1"/>
  <c r="AU109" i="17"/>
  <c r="CO41" i="17"/>
  <c r="CR41" i="17" s="1"/>
  <c r="CO60" i="17"/>
  <c r="CR60" i="17" s="1"/>
  <c r="CO101" i="17"/>
  <c r="CR100" i="17" s="1"/>
  <c r="BY110" i="17"/>
  <c r="CO47" i="17"/>
  <c r="CR47" i="17" s="1"/>
  <c r="CO53" i="17"/>
  <c r="CR53" i="17" s="1"/>
  <c r="CO18" i="17"/>
  <c r="CR18" i="17" s="1"/>
  <c r="CO103" i="17"/>
  <c r="CR102" i="17" s="1"/>
  <c r="CO9" i="17"/>
  <c r="CR9" i="17" s="1"/>
  <c r="AF109" i="17"/>
  <c r="BY109" i="17"/>
  <c r="CO31" i="17"/>
  <c r="CR31" i="17" s="1"/>
  <c r="CO45" i="17"/>
  <c r="CR45" i="17" s="1"/>
  <c r="CO110" i="17" l="1"/>
  <c r="CQ110" i="17" s="1"/>
  <c r="CQ119" i="17" s="1"/>
  <c r="CS118" i="17" s="1"/>
  <c r="CU118" i="17" s="1"/>
  <c r="CS125" i="17" s="1"/>
  <c r="CO109" i="17"/>
  <c r="CQ109" i="17" s="1"/>
  <c r="CQ118" i="17" s="1"/>
  <c r="CS117" i="17" s="1"/>
  <c r="CU117" i="17" s="1"/>
  <c r="CS122" i="17" s="1"/>
  <c r="CO114" i="17" l="1"/>
  <c r="CQ114" i="17" s="1"/>
</calcChain>
</file>

<file path=xl/sharedStrings.xml><?xml version="1.0" encoding="utf-8"?>
<sst xmlns="http://schemas.openxmlformats.org/spreadsheetml/2006/main" count="431" uniqueCount="163">
  <si>
    <t>LUNDI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</si>
  <si>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</si>
  <si>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</si>
  <si>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</si>
  <si>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</si>
  <si>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</si>
  <si>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 xml:space="preserve">DIMANCHE </t>
  </si>
  <si>
    <t>Cuisine</t>
  </si>
  <si>
    <t>OUHAMED Yesmila</t>
  </si>
  <si>
    <t>JEUDI</t>
  </si>
  <si>
    <t>VENDREDI</t>
  </si>
  <si>
    <t>SAMEDI</t>
  </si>
  <si>
    <t>DIMANCHE</t>
  </si>
  <si>
    <t>Garde Direction</t>
  </si>
  <si>
    <t>Garde R.U.</t>
  </si>
  <si>
    <t>TOTAL SEMAINE</t>
  </si>
  <si>
    <t>TOTAL mois de 22 plages 167,2h</t>
  </si>
  <si>
    <t>Equipe Educative</t>
  </si>
  <si>
    <t>MINELLA Letizia</t>
  </si>
  <si>
    <t>Educ 1</t>
  </si>
  <si>
    <t>VANDEN HOUDEN Jessyca</t>
  </si>
  <si>
    <t>Férié</t>
  </si>
  <si>
    <t>Educ 2</t>
  </si>
  <si>
    <t>KOURAOS Irena</t>
  </si>
  <si>
    <t>HERZET Nathalie</t>
  </si>
  <si>
    <t>Educ 3</t>
  </si>
  <si>
    <t>BENIT Véronique</t>
  </si>
  <si>
    <t>Educ 4</t>
  </si>
  <si>
    <t>COSTALONGA Lisa</t>
  </si>
  <si>
    <t>Educ 5</t>
  </si>
  <si>
    <r>
      <t>BOLEN Yves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>(27h/sem)</t>
    </r>
  </si>
  <si>
    <t>Educ 6</t>
  </si>
  <si>
    <t>GLINEUR Audrey</t>
  </si>
  <si>
    <t>Educ 7</t>
  </si>
  <si>
    <t>GODAUX Viorica</t>
  </si>
  <si>
    <t>Educ 8</t>
  </si>
  <si>
    <t>SPELEERS Justine</t>
  </si>
  <si>
    <t>Educ 9</t>
  </si>
  <si>
    <t>MOREELS Kevin</t>
  </si>
  <si>
    <t>Educ 10</t>
  </si>
  <si>
    <t>MARCHESE Gaelle</t>
  </si>
  <si>
    <t>Educ 11</t>
  </si>
  <si>
    <t>MOULART Marine</t>
  </si>
  <si>
    <t>Educ 12</t>
  </si>
  <si>
    <t>MONCOUSIN Quentin</t>
  </si>
  <si>
    <t>Educ 13</t>
  </si>
  <si>
    <t>ETUDIANTS EDUC</t>
  </si>
  <si>
    <t>FALCONI Fiona</t>
  </si>
  <si>
    <t>Etudiant 1</t>
  </si>
  <si>
    <t>Etudiant 2</t>
  </si>
  <si>
    <t>EL HANKOURI Oimaya</t>
  </si>
  <si>
    <t>Etudiant 3</t>
  </si>
  <si>
    <t>MEDICAL / PARAMEDICAL</t>
  </si>
  <si>
    <t>TOUZAYNI Naïma</t>
  </si>
  <si>
    <t xml:space="preserve"> -</t>
  </si>
  <si>
    <t>Infirmière</t>
  </si>
  <si>
    <t>BIONDO Maria</t>
  </si>
  <si>
    <t>PIANINI Déborah</t>
  </si>
  <si>
    <t>Ergothérapeute</t>
  </si>
  <si>
    <t>NUIT</t>
  </si>
  <si>
    <t>ARNOULD Brieux</t>
  </si>
  <si>
    <t>Veilleur 1</t>
  </si>
  <si>
    <t xml:space="preserve">BEAUTRY Stéphanie </t>
  </si>
  <si>
    <t>Veilleur 2</t>
  </si>
  <si>
    <t>LEROY Aurore</t>
  </si>
  <si>
    <t>rec Férié</t>
  </si>
  <si>
    <t>Veilleur 3</t>
  </si>
  <si>
    <t>AIELLO Mélanie</t>
  </si>
  <si>
    <t>Veilleur 4</t>
  </si>
  <si>
    <t>Ouvrier / ENTRETIEN</t>
  </si>
  <si>
    <t>KARKO Marie-Jeanne</t>
  </si>
  <si>
    <t>UFITAKA YOGA Jeanne</t>
  </si>
  <si>
    <t>BOUSHABA Houria</t>
  </si>
  <si>
    <t>MATHOT Didier</t>
  </si>
  <si>
    <t>PALASCINO Tina</t>
  </si>
  <si>
    <t>Sous total</t>
  </si>
  <si>
    <t>Direction et sous direction</t>
  </si>
  <si>
    <t>sous réserve de prolongation</t>
  </si>
  <si>
    <t>fin CDD le 14/11/2017</t>
  </si>
  <si>
    <t>TOTAL PlAGES</t>
  </si>
  <si>
    <t>Différence mensuelle</t>
  </si>
  <si>
    <t>ACTIVITÉS</t>
  </si>
  <si>
    <t>HÉBERGEMENT</t>
  </si>
  <si>
    <t>JOBISTES</t>
  </si>
  <si>
    <t xml:space="preserve"> VEILLEURS DE NUIT</t>
  </si>
  <si>
    <t>Anthony SORCE</t>
  </si>
  <si>
    <t>Djenabou DIALLO</t>
  </si>
  <si>
    <t>PÔLE LOGISTIQUE</t>
  </si>
  <si>
    <t>Technicienne de surface 1</t>
  </si>
  <si>
    <t>Technicienne de surface 2</t>
  </si>
  <si>
    <t>Technicienne de surface 3</t>
  </si>
  <si>
    <t>Technicienne de surface 4</t>
  </si>
  <si>
    <t>Technicienne de surface 5</t>
  </si>
  <si>
    <t>CUISINE</t>
  </si>
  <si>
    <t>Psychologue</t>
  </si>
  <si>
    <t>Sous total éducatif</t>
  </si>
  <si>
    <t>Sous total non-éducatif</t>
  </si>
  <si>
    <t>TOTAL HEURES MENSUEL</t>
  </si>
  <si>
    <t>Hours</t>
  </si>
  <si>
    <t>ETP min.</t>
  </si>
  <si>
    <t xml:space="preserve">GARDES </t>
  </si>
  <si>
    <t>Ozan DÜNER</t>
  </si>
  <si>
    <t>Heures complètes du mois</t>
  </si>
  <si>
    <t>Eline SAMOY</t>
  </si>
  <si>
    <t>Educ 1 - Responsable activités</t>
  </si>
  <si>
    <t>Educ 2 - Responsable caisses</t>
  </si>
  <si>
    <t>Occ. Nb.</t>
  </si>
  <si>
    <t>Adj. occ. nb.</t>
  </si>
  <si>
    <t>Occ. abs.</t>
  </si>
  <si>
    <t xml:space="preserve">Min. F-T. eq. </t>
  </si>
  <si>
    <t>Non-edu. F-T eq. Ind.</t>
  </si>
  <si>
    <t>Edu. F-T eq. ind.</t>
  </si>
  <si>
    <t>F-T
eq. Ind.</t>
  </si>
  <si>
    <t>F-T 
eq.</t>
  </si>
  <si>
    <t>u</t>
  </si>
  <si>
    <t>VA</t>
  </si>
  <si>
    <t>VAS</t>
  </si>
  <si>
    <t>VJ</t>
  </si>
  <si>
    <t>F</t>
  </si>
  <si>
    <t>RF</t>
  </si>
  <si>
    <t>SV</t>
  </si>
  <si>
    <t>RSV</t>
  </si>
  <si>
    <t>CM</t>
  </si>
  <si>
    <t>ML</t>
  </si>
  <si>
    <t>CP</t>
  </si>
  <si>
    <t>VSS</t>
  </si>
  <si>
    <t>Horaire 19 heures</t>
  </si>
  <si>
    <t>Régime</t>
  </si>
  <si>
    <t>|VA|VAS|VJ|F|RF|</t>
  </si>
  <si>
    <t>IMPACT HORAIRE</t>
  </si>
  <si>
    <t>HORAIRE</t>
  </si>
  <si>
    <t>CODE</t>
  </si>
  <si>
    <t>PSY</t>
  </si>
  <si>
    <t>ÉCARTEMENT</t>
  </si>
  <si>
    <t>Éducateur 3</t>
  </si>
  <si>
    <t>Éducateur 4</t>
  </si>
  <si>
    <t>Éducateur 6 - Responsable hébergement</t>
  </si>
  <si>
    <t>Éducateur 7</t>
  </si>
  <si>
    <t>Éducateur 8</t>
  </si>
  <si>
    <t>Éducateur 9</t>
  </si>
  <si>
    <t>Éducateur 10</t>
  </si>
  <si>
    <t>Éducateur 11</t>
  </si>
  <si>
    <t>Éducateur 12</t>
  </si>
  <si>
    <t>Éducateur 13</t>
  </si>
  <si>
    <t>Éducateur 14</t>
  </si>
  <si>
    <t>Éducateur 15</t>
  </si>
  <si>
    <t>Éducateur 16</t>
  </si>
  <si>
    <t>Éducateur 17</t>
  </si>
  <si>
    <t>Éducateur 18</t>
  </si>
  <si>
    <t>Éducateur 19</t>
  </si>
  <si>
    <t>Éducateur 20</t>
  </si>
  <si>
    <t>Éducateur 21</t>
  </si>
  <si>
    <t>Éducateur 22</t>
  </si>
  <si>
    <t>Jobiste 1</t>
  </si>
  <si>
    <t>Jobiste 2</t>
  </si>
  <si>
    <t>Jobiste 3</t>
  </si>
  <si>
    <t>Jobiste 4</t>
  </si>
  <si>
    <t>Responsable maintenance</t>
  </si>
  <si>
    <t>Chauffeur</t>
  </si>
  <si>
    <t>Cuisinier AVJ</t>
  </si>
  <si>
    <t>Coordinatrice</t>
  </si>
  <si>
    <t>Éducateur 5 - Responsable hébergement</t>
  </si>
  <si>
    <t>Médecin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</si>
</sst>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58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5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u/>
      <sz val="10"/>
      <color rgb="FFFF0000"/>
      <name val="Calibri"/>
      <family val="2"/>
      <scheme val="minor"/>
    </font>
    <font>
      <b/>
      <i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14"/>
      <name val="Calibri"/>
      <family val="2"/>
      <scheme val="minor"/>
    </font>
    <font>
      <u/>
      <sz val="10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sz val="24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3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9"/>
      <color rgb="FF7030A0"/>
      <name val="Calibri"/>
      <family val="2"/>
      <scheme val="minor"/>
    </font>
    <font>
      <sz val="13"/>
      <color rgb="FFF2E1FF"/>
      <name val="Calibri"/>
      <family val="2"/>
      <scheme val="minor"/>
    </font>
    <font>
      <sz val="9"/>
      <color rgb="FFF2E1FF"/>
      <name val="Calibri"/>
      <family val="2"/>
      <scheme val="minor"/>
    </font>
    <font>
      <i/>
      <sz val="13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85FF"/>
        <bgColor indexed="64"/>
      </patternFill>
    </fill>
    <fill>
      <patternFill patternType="solid">
        <fgColor rgb="FF0096FF"/>
        <bgColor indexed="64"/>
      </patternFill>
    </fill>
    <fill>
      <patternFill patternType="solid">
        <fgColor rgb="FF00FB9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8AD8"/>
        <bgColor indexed="64"/>
      </patternFill>
    </fill>
    <fill>
      <patternFill patternType="solid">
        <fgColor rgb="FFFFC3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8D8FF"/>
        <bgColor indexed="64"/>
      </patternFill>
    </fill>
    <fill>
      <patternFill patternType="solid">
        <fgColor rgb="FFF2E1FF"/>
        <bgColor indexed="64"/>
      </patternFill>
    </fill>
  </fills>
  <borders count="8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auto="1"/>
      </left>
      <right/>
      <top style="dashed">
        <color indexed="64"/>
      </top>
      <bottom style="dashed">
        <color indexed="64"/>
      </bottom>
      <diagonal/>
    </border>
    <border>
      <left/>
      <right style="thin">
        <color auto="1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thin">
        <color auto="1"/>
      </left>
      <right/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thin">
        <color auto="1"/>
      </right>
      <top/>
      <bottom style="dashed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thin">
        <color auto="1"/>
      </top>
      <bottom/>
      <diagonal/>
    </border>
    <border>
      <left style="dashed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/>
      <right/>
      <top style="thick">
        <color rgb="FF00CC00"/>
      </top>
      <bottom/>
      <diagonal/>
    </border>
    <border>
      <left/>
      <right style="dashed">
        <color indexed="64"/>
      </right>
      <top style="thick">
        <color rgb="FF00CC00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rgb="FF00CC00"/>
      </top>
      <bottom style="dashed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thick">
        <color rgb="FF00CC00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auto="1"/>
      </left>
      <right style="thin">
        <color indexed="64"/>
      </right>
      <top style="thin">
        <color rgb="FF000000"/>
      </top>
      <bottom/>
      <diagonal/>
    </border>
    <border>
      <left style="thin">
        <color auto="1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dashed">
        <color indexed="64"/>
      </top>
      <bottom/>
      <diagonal/>
    </border>
    <border>
      <left style="dashed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/>
      <bottom/>
      <diagonal/>
    </border>
    <border>
      <left style="thin">
        <color auto="1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/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/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n">
        <color auto="1"/>
      </right>
      <top style="dashed">
        <color indexed="64"/>
      </top>
      <bottom style="thin">
        <color indexed="64"/>
      </bottom>
      <diagonal/>
    </border>
  </borders>
  <cellStyleXfs count="15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67">
    <xf numFmtId="0" fontId="0" fillId="0" borderId="0" xfId="0"/>
    <xf numFmtId="0" fontId="8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10" fillId="5" borderId="1" xfId="0" applyFont="1" applyFill="1" applyBorder="1" applyAlignment="1">
      <alignment vertical="center"/>
    </xf>
    <xf numFmtId="17" fontId="10" fillId="2" borderId="1" xfId="0" applyNumberFormat="1" applyFont="1" applyFill="1" applyBorder="1" applyAlignment="1">
      <alignment vertical="center"/>
    </xf>
    <xf numFmtId="0" fontId="10" fillId="2" borderId="1" xfId="0" applyFont="1" applyFill="1" applyBorder="1" applyAlignment="1">
      <alignment vertical="center"/>
    </xf>
    <xf numFmtId="17" fontId="10" fillId="3" borderId="1" xfId="0" applyNumberFormat="1" applyFont="1" applyFill="1" applyBorder="1" applyAlignment="1">
      <alignment vertical="center"/>
    </xf>
    <xf numFmtId="0" fontId="10" fillId="3" borderId="1" xfId="0" applyFont="1" applyFill="1" applyBorder="1" applyAlignment="1">
      <alignment vertical="center"/>
    </xf>
    <xf numFmtId="17" fontId="10" fillId="4" borderId="1" xfId="0" applyNumberFormat="1" applyFont="1" applyFill="1" applyBorder="1" applyAlignment="1">
      <alignment vertical="center"/>
    </xf>
    <xf numFmtId="0" fontId="10" fillId="4" borderId="1" xfId="0" applyFont="1" applyFill="1" applyBorder="1" applyAlignment="1">
      <alignment vertical="center"/>
    </xf>
    <xf numFmtId="17" fontId="10" fillId="5" borderId="1" xfId="0" applyNumberFormat="1" applyFont="1" applyFill="1" applyBorder="1" applyAlignment="1">
      <alignment vertical="center"/>
    </xf>
    <xf numFmtId="0" fontId="8" fillId="0" borderId="0" xfId="0" applyFont="1" applyAlignment="1">
      <alignment vertical="center"/>
    </xf>
    <xf numFmtId="2" fontId="13" fillId="6" borderId="1" xfId="0" applyNumberFormat="1" applyFont="1" applyFill="1" applyBorder="1" applyAlignment="1">
      <alignment horizontal="center" vertical="center"/>
    </xf>
    <xf numFmtId="2" fontId="12" fillId="6" borderId="1" xfId="0" applyNumberFormat="1" applyFont="1" applyFill="1" applyBorder="1" applyAlignment="1">
      <alignment horizontal="center" vertical="center"/>
    </xf>
    <xf numFmtId="2" fontId="13" fillId="0" borderId="1" xfId="0" applyNumberFormat="1" applyFont="1" applyBorder="1" applyAlignment="1">
      <alignment horizontal="center" vertical="center"/>
    </xf>
    <xf numFmtId="2" fontId="12" fillId="12" borderId="1" xfId="0" applyNumberFormat="1" applyFont="1" applyFill="1" applyBorder="1" applyAlignment="1">
      <alignment horizontal="center" vertical="center"/>
    </xf>
    <xf numFmtId="2" fontId="12" fillId="11" borderId="1" xfId="0" applyNumberFormat="1" applyFont="1" applyFill="1" applyBorder="1" applyAlignment="1">
      <alignment horizontal="center" vertical="center"/>
    </xf>
    <xf numFmtId="2" fontId="13" fillId="11" borderId="1" xfId="0" applyNumberFormat="1" applyFont="1" applyFill="1" applyBorder="1" applyAlignment="1">
      <alignment horizontal="center" vertical="center"/>
    </xf>
    <xf numFmtId="2" fontId="13" fillId="0" borderId="1" xfId="0" applyNumberFormat="1" applyFont="1" applyBorder="1" applyAlignment="1">
      <alignment vertical="center"/>
    </xf>
    <xf numFmtId="2" fontId="13" fillId="12" borderId="1" xfId="0" applyNumberFormat="1" applyFont="1" applyFill="1" applyBorder="1" applyAlignment="1">
      <alignment horizontal="center" vertical="center"/>
    </xf>
    <xf numFmtId="2" fontId="14" fillId="0" borderId="1" xfId="0" applyNumberFormat="1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2" fontId="8" fillId="7" borderId="1" xfId="0" applyNumberFormat="1" applyFont="1" applyFill="1" applyBorder="1" applyAlignment="1">
      <alignment horizontal="center" vertical="center"/>
    </xf>
    <xf numFmtId="2" fontId="12" fillId="0" borderId="1" xfId="0" applyNumberFormat="1" applyFont="1" applyBorder="1" applyAlignment="1">
      <alignment vertical="center"/>
    </xf>
    <xf numFmtId="0" fontId="8" fillId="8" borderId="1" xfId="0" applyFont="1" applyFill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8" fillId="10" borderId="1" xfId="0" applyFont="1" applyFill="1" applyBorder="1" applyAlignment="1">
      <alignment horizontal="center" vertical="center"/>
    </xf>
    <xf numFmtId="2" fontId="12" fillId="0" borderId="1" xfId="0" applyNumberFormat="1" applyFont="1" applyBorder="1" applyAlignment="1">
      <alignment horizontal="center"/>
    </xf>
    <xf numFmtId="2" fontId="12" fillId="0" borderId="1" xfId="0" applyNumberFormat="1" applyFont="1" applyBorder="1"/>
    <xf numFmtId="2" fontId="14" fillId="0" borderId="1" xfId="0" applyNumberFormat="1" applyFont="1" applyBorder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21" fillId="11" borderId="0" xfId="0" applyFont="1" applyFill="1" applyAlignment="1">
      <alignment horizontal="left" vertical="center"/>
    </xf>
    <xf numFmtId="0" fontId="8" fillId="10" borderId="3" xfId="0" applyFont="1" applyFill="1" applyBorder="1" applyAlignment="1">
      <alignment horizontal="center" vertical="center"/>
    </xf>
    <xf numFmtId="2" fontId="12" fillId="0" borderId="11" xfId="0" applyNumberFormat="1" applyFont="1" applyBorder="1" applyAlignment="1">
      <alignment horizontal="center" vertical="center"/>
    </xf>
    <xf numFmtId="2" fontId="12" fillId="0" borderId="12" xfId="0" applyNumberFormat="1" applyFont="1" applyBorder="1" applyAlignment="1">
      <alignment horizontal="center" vertical="center"/>
    </xf>
    <xf numFmtId="2" fontId="12" fillId="0" borderId="12" xfId="0" applyNumberFormat="1" applyFont="1" applyBorder="1" applyAlignment="1">
      <alignment vertical="center"/>
    </xf>
    <xf numFmtId="0" fontId="8" fillId="10" borderId="11" xfId="0" applyFont="1" applyFill="1" applyBorder="1" applyAlignment="1">
      <alignment horizontal="center" vertical="center"/>
    </xf>
    <xf numFmtId="0" fontId="8" fillId="10" borderId="12" xfId="0" applyFont="1" applyFill="1" applyBorder="1" applyAlignment="1">
      <alignment horizontal="center" vertical="center"/>
    </xf>
    <xf numFmtId="2" fontId="13" fillId="0" borderId="12" xfId="0" applyNumberFormat="1" applyFont="1" applyBorder="1" applyAlignment="1">
      <alignment vertical="center"/>
    </xf>
    <xf numFmtId="2" fontId="13" fillId="0" borderId="14" xfId="0" applyNumberFormat="1" applyFont="1" applyBorder="1" applyAlignment="1">
      <alignment vertical="center"/>
    </xf>
    <xf numFmtId="17" fontId="8" fillId="0" borderId="16" xfId="0" applyNumberFormat="1" applyFont="1" applyBorder="1" applyAlignment="1">
      <alignment horizontal="left" vertical="center"/>
    </xf>
    <xf numFmtId="0" fontId="9" fillId="0" borderId="17" xfId="0" applyFont="1" applyBorder="1" applyAlignment="1">
      <alignment vertical="center"/>
    </xf>
    <xf numFmtId="0" fontId="17" fillId="0" borderId="17" xfId="0" applyFont="1" applyBorder="1" applyAlignment="1">
      <alignment horizontal="left" vertical="center"/>
    </xf>
    <xf numFmtId="0" fontId="15" fillId="0" borderId="17" xfId="0" applyFont="1" applyBorder="1" applyAlignment="1">
      <alignment horizontal="left" vertical="center"/>
    </xf>
    <xf numFmtId="0" fontId="18" fillId="0" borderId="17" xfId="0" applyFont="1" applyBorder="1" applyAlignment="1">
      <alignment horizontal="left" vertical="center"/>
    </xf>
    <xf numFmtId="0" fontId="19" fillId="8" borderId="17" xfId="0" applyFont="1" applyFill="1" applyBorder="1" applyAlignment="1">
      <alignment horizontal="left" vertical="center"/>
    </xf>
    <xf numFmtId="0" fontId="8" fillId="0" borderId="17" xfId="0" applyFont="1" applyBorder="1" applyAlignment="1">
      <alignment horizontal="left" vertical="center"/>
    </xf>
    <xf numFmtId="0" fontId="17" fillId="9" borderId="17" xfId="0" applyFont="1" applyFill="1" applyBorder="1" applyAlignment="1">
      <alignment horizontal="left" vertical="center"/>
    </xf>
    <xf numFmtId="0" fontId="8" fillId="0" borderId="17" xfId="0" applyFont="1" applyBorder="1" applyAlignment="1">
      <alignment vertical="center"/>
    </xf>
    <xf numFmtId="0" fontId="7" fillId="0" borderId="17" xfId="0" applyFont="1" applyBorder="1" applyAlignment="1">
      <alignment vertical="center"/>
    </xf>
    <xf numFmtId="0" fontId="17" fillId="10" borderId="17" xfId="0" applyFont="1" applyFill="1" applyBorder="1" applyAlignment="1">
      <alignment horizontal="left" vertical="center"/>
    </xf>
    <xf numFmtId="0" fontId="15" fillId="0" borderId="17" xfId="0" applyFont="1" applyBorder="1" applyAlignment="1">
      <alignment vertical="center"/>
    </xf>
    <xf numFmtId="0" fontId="15" fillId="0" borderId="18" xfId="0" applyFont="1" applyBorder="1" applyAlignment="1">
      <alignment horizontal="left" vertical="center"/>
    </xf>
    <xf numFmtId="2" fontId="12" fillId="0" borderId="13" xfId="0" applyNumberFormat="1" applyFont="1" applyBorder="1" applyAlignment="1">
      <alignment vertical="center"/>
    </xf>
    <xf numFmtId="2" fontId="12" fillId="0" borderId="15" xfId="0" applyNumberFormat="1" applyFont="1" applyBorder="1" applyAlignment="1">
      <alignment vertical="center"/>
    </xf>
    <xf numFmtId="2" fontId="14" fillId="0" borderId="12" xfId="0" applyNumberFormat="1" applyFont="1" applyBorder="1" applyAlignment="1">
      <alignment vertical="center"/>
    </xf>
    <xf numFmtId="2" fontId="14" fillId="0" borderId="14" xfId="0" applyNumberFormat="1" applyFont="1" applyBorder="1" applyAlignment="1">
      <alignment vertical="center"/>
    </xf>
    <xf numFmtId="2" fontId="12" fillId="0" borderId="14" xfId="0" applyNumberFormat="1" applyFont="1" applyBorder="1" applyAlignment="1">
      <alignment vertical="center"/>
    </xf>
    <xf numFmtId="2" fontId="12" fillId="0" borderId="14" xfId="0" applyNumberFormat="1" applyFont="1" applyBorder="1"/>
    <xf numFmtId="2" fontId="13" fillId="0" borderId="11" xfId="0" applyNumberFormat="1" applyFont="1" applyBorder="1" applyAlignment="1">
      <alignment vertical="center"/>
    </xf>
    <xf numFmtId="2" fontId="13" fillId="0" borderId="13" xfId="0" applyNumberFormat="1" applyFont="1" applyBorder="1" applyAlignment="1">
      <alignment vertical="center"/>
    </xf>
    <xf numFmtId="2" fontId="14" fillId="0" borderId="13" xfId="0" applyNumberFormat="1" applyFont="1" applyBorder="1" applyAlignment="1">
      <alignment horizontal="center" vertical="center"/>
    </xf>
    <xf numFmtId="2" fontId="14" fillId="0" borderId="14" xfId="0" applyNumberFormat="1" applyFont="1" applyBorder="1" applyAlignment="1">
      <alignment horizontal="center" vertical="center"/>
    </xf>
    <xf numFmtId="0" fontId="8" fillId="10" borderId="2" xfId="0" applyFont="1" applyFill="1" applyBorder="1" applyAlignment="1">
      <alignment horizontal="center" vertical="center"/>
    </xf>
    <xf numFmtId="2" fontId="13" fillId="0" borderId="2" xfId="0" applyNumberFormat="1" applyFont="1" applyBorder="1" applyAlignment="1">
      <alignment vertical="center"/>
    </xf>
    <xf numFmtId="2" fontId="13" fillId="0" borderId="27" xfId="0" applyNumberFormat="1" applyFont="1" applyBorder="1" applyAlignment="1">
      <alignment vertical="center"/>
    </xf>
    <xf numFmtId="0" fontId="23" fillId="0" borderId="0" xfId="0" applyFont="1" applyAlignment="1">
      <alignment horizontal="center" vertical="center"/>
    </xf>
    <xf numFmtId="0" fontId="23" fillId="0" borderId="0" xfId="0" applyFont="1" applyAlignment="1">
      <alignment horizontal="left" vertical="center"/>
    </xf>
    <xf numFmtId="0" fontId="24" fillId="0" borderId="0" xfId="0" applyFont="1" applyAlignment="1">
      <alignment horizontal="center" vertical="center"/>
    </xf>
    <xf numFmtId="0" fontId="23" fillId="0" borderId="0" xfId="0" applyFont="1" applyAlignment="1">
      <alignment vertical="center"/>
    </xf>
    <xf numFmtId="17" fontId="10" fillId="0" borderId="1" xfId="0" applyNumberFormat="1" applyFont="1" applyBorder="1" applyAlignment="1">
      <alignment vertical="center"/>
    </xf>
    <xf numFmtId="0" fontId="10" fillId="0" borderId="12" xfId="0" applyFont="1" applyBorder="1" applyAlignment="1">
      <alignment vertical="center"/>
    </xf>
    <xf numFmtId="0" fontId="10" fillId="0" borderId="11" xfId="0" applyFont="1" applyBorder="1" applyAlignment="1">
      <alignment vertical="center"/>
    </xf>
    <xf numFmtId="0" fontId="10" fillId="0" borderId="1" xfId="0" applyFont="1" applyBorder="1" applyAlignment="1">
      <alignment vertical="center"/>
    </xf>
    <xf numFmtId="17" fontId="8" fillId="0" borderId="20" xfId="0" applyNumberFormat="1" applyFont="1" applyBorder="1" applyAlignment="1">
      <alignment horizontal="left" vertical="center"/>
    </xf>
    <xf numFmtId="0" fontId="17" fillId="10" borderId="9" xfId="0" applyFont="1" applyFill="1" applyBorder="1" applyAlignment="1">
      <alignment horizontal="left" vertical="center"/>
    </xf>
    <xf numFmtId="0" fontId="17" fillId="0" borderId="9" xfId="0" applyFont="1" applyBorder="1" applyAlignment="1">
      <alignment horizontal="left" vertical="center"/>
    </xf>
    <xf numFmtId="0" fontId="15" fillId="0" borderId="28" xfId="0" applyFont="1" applyBorder="1" applyAlignment="1">
      <alignment horizontal="left" vertical="center"/>
    </xf>
    <xf numFmtId="2" fontId="13" fillId="0" borderId="15" xfId="0" applyNumberFormat="1" applyFont="1" applyBorder="1" applyAlignment="1">
      <alignment vertical="center"/>
    </xf>
    <xf numFmtId="2" fontId="12" fillId="0" borderId="11" xfId="0" applyNumberFormat="1" applyFont="1" applyBorder="1" applyAlignment="1">
      <alignment horizontal="center"/>
    </xf>
    <xf numFmtId="2" fontId="12" fillId="0" borderId="13" xfId="0" applyNumberFormat="1" applyFont="1" applyBorder="1"/>
    <xf numFmtId="0" fontId="25" fillId="0" borderId="9" xfId="0" applyFont="1" applyBorder="1" applyAlignment="1">
      <alignment vertical="center"/>
    </xf>
    <xf numFmtId="0" fontId="26" fillId="0" borderId="0" xfId="0" applyFont="1" applyAlignment="1">
      <alignment horizontal="center" vertical="center"/>
    </xf>
    <xf numFmtId="0" fontId="26" fillId="0" borderId="0" xfId="0" applyFont="1" applyAlignment="1">
      <alignment horizontal="left" vertical="center"/>
    </xf>
    <xf numFmtId="0" fontId="26" fillId="0" borderId="0" xfId="0" applyFont="1" applyAlignment="1">
      <alignment vertical="center"/>
    </xf>
    <xf numFmtId="2" fontId="28" fillId="11" borderId="1" xfId="0" applyNumberFormat="1" applyFont="1" applyFill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2" fontId="30" fillId="0" borderId="2" xfId="0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left" vertical="center"/>
    </xf>
    <xf numFmtId="0" fontId="9" fillId="0" borderId="9" xfId="0" applyFont="1" applyBorder="1" applyAlignment="1">
      <alignment vertical="center"/>
    </xf>
    <xf numFmtId="2" fontId="12" fillId="0" borderId="11" xfId="0" applyNumberFormat="1" applyFont="1" applyBorder="1" applyAlignment="1">
      <alignment vertical="center"/>
    </xf>
    <xf numFmtId="0" fontId="8" fillId="0" borderId="20" xfId="0" applyFont="1" applyBorder="1" applyAlignment="1">
      <alignment horizontal="left" vertical="center"/>
    </xf>
    <xf numFmtId="0" fontId="8" fillId="0" borderId="21" xfId="0" applyFont="1" applyBorder="1" applyAlignment="1">
      <alignment horizontal="left" vertical="center"/>
    </xf>
    <xf numFmtId="0" fontId="10" fillId="3" borderId="12" xfId="0" applyFont="1" applyFill="1" applyBorder="1" applyAlignment="1">
      <alignment vertical="center"/>
    </xf>
    <xf numFmtId="0" fontId="10" fillId="3" borderId="11" xfId="0" applyFont="1" applyFill="1" applyBorder="1" applyAlignment="1">
      <alignment vertical="center"/>
    </xf>
    <xf numFmtId="2" fontId="16" fillId="13" borderId="1" xfId="0" applyNumberFormat="1" applyFont="1" applyFill="1" applyBorder="1" applyAlignment="1">
      <alignment horizontal="center" vertical="center"/>
    </xf>
    <xf numFmtId="2" fontId="16" fillId="13" borderId="12" xfId="0" applyNumberFormat="1" applyFont="1" applyFill="1" applyBorder="1" applyAlignment="1">
      <alignment horizontal="center" vertical="center"/>
    </xf>
    <xf numFmtId="2" fontId="12" fillId="12" borderId="11" xfId="0" applyNumberFormat="1" applyFont="1" applyFill="1" applyBorder="1" applyAlignment="1">
      <alignment horizontal="center" vertical="center"/>
    </xf>
    <xf numFmtId="2" fontId="12" fillId="12" borderId="3" xfId="0" applyNumberFormat="1" applyFont="1" applyFill="1" applyBorder="1" applyAlignment="1">
      <alignment horizontal="center" vertical="center"/>
    </xf>
    <xf numFmtId="2" fontId="16" fillId="13" borderId="2" xfId="0" applyNumberFormat="1" applyFont="1" applyFill="1" applyBorder="1" applyAlignment="1">
      <alignment horizontal="center" vertical="center"/>
    </xf>
    <xf numFmtId="2" fontId="12" fillId="11" borderId="11" xfId="0" applyNumberFormat="1" applyFont="1" applyFill="1" applyBorder="1" applyAlignment="1">
      <alignment horizontal="center" vertical="center"/>
    </xf>
    <xf numFmtId="2" fontId="12" fillId="12" borderId="12" xfId="0" applyNumberFormat="1" applyFont="1" applyFill="1" applyBorder="1" applyAlignment="1">
      <alignment horizontal="center" vertical="center"/>
    </xf>
    <xf numFmtId="2" fontId="12" fillId="11" borderId="3" xfId="0" applyNumberFormat="1" applyFont="1" applyFill="1" applyBorder="1" applyAlignment="1">
      <alignment horizontal="center" vertical="center"/>
    </xf>
    <xf numFmtId="2" fontId="13" fillId="0" borderId="12" xfId="0" applyNumberFormat="1" applyFont="1" applyBorder="1" applyAlignment="1">
      <alignment horizontal="center" vertical="center"/>
    </xf>
    <xf numFmtId="2" fontId="13" fillId="11" borderId="11" xfId="0" applyNumberFormat="1" applyFont="1" applyFill="1" applyBorder="1" applyAlignment="1">
      <alignment horizontal="center" vertical="center"/>
    </xf>
    <xf numFmtId="2" fontId="12" fillId="4" borderId="1" xfId="0" applyNumberFormat="1" applyFont="1" applyFill="1" applyBorder="1" applyAlignment="1">
      <alignment horizontal="center" vertical="center"/>
    </xf>
    <xf numFmtId="2" fontId="13" fillId="4" borderId="1" xfId="0" applyNumberFormat="1" applyFont="1" applyFill="1" applyBorder="1" applyAlignment="1">
      <alignment horizontal="center" vertical="center"/>
    </xf>
    <xf numFmtId="2" fontId="13" fillId="11" borderId="3" xfId="0" applyNumberFormat="1" applyFont="1" applyFill="1" applyBorder="1" applyAlignment="1">
      <alignment horizontal="center" vertical="center"/>
    </xf>
    <xf numFmtId="2" fontId="13" fillId="11" borderId="2" xfId="0" applyNumberFormat="1" applyFont="1" applyFill="1" applyBorder="1" applyAlignment="1">
      <alignment horizontal="center" vertical="center"/>
    </xf>
    <xf numFmtId="2" fontId="13" fillId="11" borderId="12" xfId="0" applyNumberFormat="1" applyFont="1" applyFill="1" applyBorder="1" applyAlignment="1">
      <alignment horizontal="center" vertical="center"/>
    </xf>
    <xf numFmtId="2" fontId="12" fillId="11" borderId="2" xfId="0" applyNumberFormat="1" applyFont="1" applyFill="1" applyBorder="1" applyAlignment="1">
      <alignment horizontal="center" vertical="center"/>
    </xf>
    <xf numFmtId="2" fontId="14" fillId="0" borderId="11" xfId="0" applyNumberFormat="1" applyFont="1" applyBorder="1" applyAlignment="1">
      <alignment horizontal="center" vertical="center"/>
    </xf>
    <xf numFmtId="2" fontId="12" fillId="12" borderId="2" xfId="0" applyNumberFormat="1" applyFont="1" applyFill="1" applyBorder="1" applyAlignment="1">
      <alignment horizontal="center" vertical="center"/>
    </xf>
    <xf numFmtId="2" fontId="13" fillId="0" borderId="11" xfId="0" applyNumberFormat="1" applyFont="1" applyBorder="1" applyAlignment="1">
      <alignment horizontal="center" vertical="center"/>
    </xf>
    <xf numFmtId="2" fontId="12" fillId="11" borderId="12" xfId="0" applyNumberFormat="1" applyFont="1" applyFill="1" applyBorder="1" applyAlignment="1">
      <alignment horizontal="center" vertical="center"/>
    </xf>
    <xf numFmtId="2" fontId="22" fillId="11" borderId="1" xfId="0" applyNumberFormat="1" applyFont="1" applyFill="1" applyBorder="1" applyAlignment="1">
      <alignment horizontal="center" vertical="center"/>
    </xf>
    <xf numFmtId="2" fontId="13" fillId="12" borderId="11" xfId="0" applyNumberFormat="1" applyFont="1" applyFill="1" applyBorder="1" applyAlignment="1">
      <alignment horizontal="center" vertical="center"/>
    </xf>
    <xf numFmtId="2" fontId="13" fillId="12" borderId="12" xfId="0" applyNumberFormat="1" applyFont="1" applyFill="1" applyBorder="1" applyAlignment="1">
      <alignment horizontal="center" vertical="center"/>
    </xf>
    <xf numFmtId="2" fontId="16" fillId="13" borderId="11" xfId="0" applyNumberFormat="1" applyFont="1" applyFill="1" applyBorder="1" applyAlignment="1">
      <alignment horizontal="center" vertical="center"/>
    </xf>
    <xf numFmtId="2" fontId="16" fillId="13" borderId="3" xfId="0" applyNumberFormat="1" applyFont="1" applyFill="1" applyBorder="1" applyAlignment="1">
      <alignment horizontal="center" vertical="center"/>
    </xf>
    <xf numFmtId="2" fontId="8" fillId="7" borderId="12" xfId="0" applyNumberFormat="1" applyFont="1" applyFill="1" applyBorder="1" applyAlignment="1">
      <alignment horizontal="center" vertical="center"/>
    </xf>
    <xf numFmtId="2" fontId="8" fillId="7" borderId="11" xfId="0" applyNumberFormat="1" applyFont="1" applyFill="1" applyBorder="1" applyAlignment="1">
      <alignment horizontal="center" vertical="center"/>
    </xf>
    <xf numFmtId="2" fontId="8" fillId="7" borderId="3" xfId="0" applyNumberFormat="1" applyFont="1" applyFill="1" applyBorder="1" applyAlignment="1">
      <alignment horizontal="center" vertical="center"/>
    </xf>
    <xf numFmtId="2" fontId="8" fillId="7" borderId="2" xfId="0" applyNumberFormat="1" applyFont="1" applyFill="1" applyBorder="1" applyAlignment="1">
      <alignment horizontal="center" vertical="center"/>
    </xf>
    <xf numFmtId="0" fontId="15" fillId="4" borderId="17" xfId="0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8" borderId="12" xfId="0" applyFont="1" applyFill="1" applyBorder="1" applyAlignment="1">
      <alignment horizontal="center" vertical="center"/>
    </xf>
    <xf numFmtId="0" fontId="8" fillId="8" borderId="11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9" borderId="12" xfId="0" applyFont="1" applyFill="1" applyBorder="1" applyAlignment="1">
      <alignment horizontal="center" vertical="center"/>
    </xf>
    <xf numFmtId="0" fontId="8" fillId="9" borderId="11" xfId="0" applyFont="1" applyFill="1" applyBorder="1" applyAlignment="1">
      <alignment horizontal="center" vertical="center"/>
    </xf>
    <xf numFmtId="0" fontId="8" fillId="9" borderId="3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2" fontId="12" fillId="0" borderId="2" xfId="0" applyNumberFormat="1" applyFont="1" applyBorder="1" applyAlignment="1">
      <alignment vertical="center"/>
    </xf>
    <xf numFmtId="2" fontId="12" fillId="0" borderId="3" xfId="0" applyNumberFormat="1" applyFont="1" applyBorder="1" applyAlignment="1">
      <alignment vertical="center"/>
    </xf>
    <xf numFmtId="0" fontId="8" fillId="14" borderId="0" xfId="0" applyFont="1" applyFill="1" applyAlignment="1">
      <alignment horizontal="left" vertical="center"/>
    </xf>
    <xf numFmtId="0" fontId="8" fillId="15" borderId="0" xfId="0" applyFont="1" applyFill="1" applyAlignment="1">
      <alignment horizontal="left" vertical="center"/>
    </xf>
    <xf numFmtId="2" fontId="13" fillId="0" borderId="2" xfId="0" applyNumberFormat="1" applyFont="1" applyBorder="1" applyAlignment="1">
      <alignment horizontal="center" vertical="center"/>
    </xf>
    <xf numFmtId="2" fontId="13" fillId="0" borderId="3" xfId="0" applyNumberFormat="1" applyFont="1" applyBorder="1" applyAlignment="1">
      <alignment horizontal="center" vertical="center"/>
    </xf>
    <xf numFmtId="2" fontId="12" fillId="0" borderId="2" xfId="0" applyNumberFormat="1" applyFont="1" applyBorder="1" applyAlignment="1">
      <alignment horizontal="center" vertical="center"/>
    </xf>
    <xf numFmtId="2" fontId="12" fillId="0" borderId="3" xfId="0" applyNumberFormat="1" applyFont="1" applyBorder="1" applyAlignment="1">
      <alignment horizontal="center" vertical="center"/>
    </xf>
    <xf numFmtId="2" fontId="12" fillId="0" borderId="1" xfId="0" applyNumberFormat="1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" fontId="20" fillId="0" borderId="0" xfId="0" applyNumberFormat="1" applyFont="1" applyAlignment="1">
      <alignment horizontal="center" vertical="center" wrapText="1"/>
    </xf>
    <xf numFmtId="2" fontId="11" fillId="0" borderId="0" xfId="0" applyNumberFormat="1" applyFont="1" applyAlignment="1">
      <alignment horizontal="center" vertical="center"/>
    </xf>
    <xf numFmtId="2" fontId="12" fillId="0" borderId="0" xfId="0" applyNumberFormat="1" applyFont="1" applyAlignment="1">
      <alignment vertical="center"/>
    </xf>
    <xf numFmtId="0" fontId="15" fillId="0" borderId="0" xfId="0" applyFont="1" applyAlignment="1">
      <alignment vertical="center"/>
    </xf>
    <xf numFmtId="0" fontId="8" fillId="14" borderId="0" xfId="0" applyFont="1" applyFill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8" fillId="19" borderId="0" xfId="0" applyFont="1" applyFill="1" applyAlignment="1">
      <alignment horizontal="center" vertical="center"/>
    </xf>
    <xf numFmtId="20" fontId="13" fillId="20" borderId="38" xfId="0" applyNumberFormat="1" applyFont="1" applyFill="1" applyBorder="1" applyAlignment="1">
      <alignment horizontal="center" vertical="center"/>
    </xf>
    <xf numFmtId="20" fontId="13" fillId="20" borderId="39" xfId="0" applyNumberFormat="1" applyFont="1" applyFill="1" applyBorder="1" applyAlignment="1">
      <alignment horizontal="center" vertical="center"/>
    </xf>
    <xf numFmtId="20" fontId="13" fillId="14" borderId="38" xfId="0" applyNumberFormat="1" applyFont="1" applyFill="1" applyBorder="1" applyAlignment="1">
      <alignment horizontal="center" vertical="center"/>
    </xf>
    <xf numFmtId="20" fontId="13" fillId="14" borderId="39" xfId="0" applyNumberFormat="1" applyFont="1" applyFill="1" applyBorder="1" applyAlignment="1">
      <alignment horizontal="center" vertical="center"/>
    </xf>
    <xf numFmtId="20" fontId="13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8" fillId="0" borderId="4" xfId="0" applyNumberFormat="1" applyFont="1" applyBorder="1" applyAlignment="1">
      <alignment horizontal="center" vertical="center"/>
    </xf>
    <xf numFmtId="164" fontId="8" fillId="0" borderId="6" xfId="0" applyNumberFormat="1" applyFont="1" applyBorder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/>
    </xf>
    <xf numFmtId="2" fontId="8" fillId="11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2" fillId="19" borderId="0" xfId="0" applyFont="1" applyFill="1" applyAlignment="1">
      <alignment horizontal="left" vertical="center"/>
    </xf>
    <xf numFmtId="0" fontId="2" fillId="14" borderId="0" xfId="0" applyFont="1" applyFill="1" applyAlignment="1">
      <alignment horizontal="left" vertical="center"/>
    </xf>
    <xf numFmtId="0" fontId="10" fillId="0" borderId="3" xfId="0" applyFont="1" applyBorder="1" applyAlignment="1">
      <alignment vertical="center"/>
    </xf>
    <xf numFmtId="2" fontId="14" fillId="0" borderId="3" xfId="0" applyNumberFormat="1" applyFont="1" applyBorder="1" applyAlignment="1">
      <alignment horizontal="center" vertical="center"/>
    </xf>
    <xf numFmtId="0" fontId="10" fillId="3" borderId="3" xfId="0" applyFont="1" applyFill="1" applyBorder="1" applyAlignment="1">
      <alignment vertical="center"/>
    </xf>
    <xf numFmtId="2" fontId="30" fillId="0" borderId="1" xfId="0" applyNumberFormat="1" applyFont="1" applyBorder="1" applyAlignment="1">
      <alignment horizontal="center" vertical="center"/>
    </xf>
    <xf numFmtId="164" fontId="12" fillId="14" borderId="41" xfId="0" applyNumberFormat="1" applyFont="1" applyFill="1" applyBorder="1" applyAlignment="1">
      <alignment horizontal="center" vertical="center"/>
    </xf>
    <xf numFmtId="164" fontId="12" fillId="14" borderId="34" xfId="0" applyNumberFormat="1" applyFont="1" applyFill="1" applyBorder="1" applyAlignment="1">
      <alignment horizontal="center" vertical="center"/>
    </xf>
    <xf numFmtId="164" fontId="12" fillId="20" borderId="41" xfId="0" applyNumberFormat="1" applyFont="1" applyFill="1" applyBorder="1" applyAlignment="1">
      <alignment horizontal="center" vertical="center"/>
    </xf>
    <xf numFmtId="164" fontId="12" fillId="20" borderId="34" xfId="0" applyNumberFormat="1" applyFont="1" applyFill="1" applyBorder="1" applyAlignment="1">
      <alignment horizontal="center" vertical="center"/>
    </xf>
    <xf numFmtId="164" fontId="12" fillId="20" borderId="43" xfId="0" applyNumberFormat="1" applyFont="1" applyFill="1" applyBorder="1" applyAlignment="1">
      <alignment horizontal="center" vertical="center"/>
    </xf>
    <xf numFmtId="164" fontId="12" fillId="20" borderId="42" xfId="0" applyNumberFormat="1" applyFont="1" applyFill="1" applyBorder="1" applyAlignment="1">
      <alignment horizontal="center" vertical="center"/>
    </xf>
    <xf numFmtId="0" fontId="17" fillId="16" borderId="33" xfId="0" applyFont="1" applyFill="1" applyBorder="1" applyAlignment="1">
      <alignment horizontal="right" vertical="center"/>
    </xf>
    <xf numFmtId="0" fontId="17" fillId="0" borderId="36" xfId="0" applyFont="1" applyBorder="1" applyAlignment="1">
      <alignment vertical="center"/>
    </xf>
    <xf numFmtId="2" fontId="12" fillId="4" borderId="51" xfId="0" applyNumberFormat="1" applyFont="1" applyFill="1" applyBorder="1" applyAlignment="1">
      <alignment vertical="center"/>
    </xf>
    <xf numFmtId="0" fontId="15" fillId="6" borderId="51" xfId="0" applyFont="1" applyFill="1" applyBorder="1" applyAlignment="1">
      <alignment vertical="center"/>
    </xf>
    <xf numFmtId="164" fontId="15" fillId="6" borderId="51" xfId="0" applyNumberFormat="1" applyFont="1" applyFill="1" applyBorder="1" applyAlignment="1">
      <alignment vertical="center"/>
    </xf>
    <xf numFmtId="164" fontId="15" fillId="6" borderId="52" xfId="0" applyNumberFormat="1" applyFont="1" applyFill="1" applyBorder="1" applyAlignment="1">
      <alignment vertical="center"/>
    </xf>
    <xf numFmtId="0" fontId="8" fillId="18" borderId="51" xfId="0" applyFont="1" applyFill="1" applyBorder="1" applyAlignment="1">
      <alignment vertical="center"/>
    </xf>
    <xf numFmtId="0" fontId="8" fillId="5" borderId="51" xfId="0" applyFont="1" applyFill="1" applyBorder="1" applyAlignment="1">
      <alignment vertical="center"/>
    </xf>
    <xf numFmtId="0" fontId="0" fillId="5" borderId="51" xfId="0" applyFill="1" applyBorder="1" applyAlignment="1">
      <alignment vertical="center"/>
    </xf>
    <xf numFmtId="20" fontId="13" fillId="5" borderId="51" xfId="0" applyNumberFormat="1" applyFont="1" applyFill="1" applyBorder="1" applyAlignment="1">
      <alignment vertical="center"/>
    </xf>
    <xf numFmtId="2" fontId="12" fillId="5" borderId="51" xfId="0" applyNumberFormat="1" applyFont="1" applyFill="1" applyBorder="1" applyAlignment="1">
      <alignment vertical="center"/>
    </xf>
    <xf numFmtId="164" fontId="12" fillId="5" borderId="51" xfId="0" applyNumberFormat="1" applyFont="1" applyFill="1" applyBorder="1" applyAlignment="1">
      <alignment vertical="center"/>
    </xf>
    <xf numFmtId="0" fontId="8" fillId="0" borderId="0" xfId="0" applyFont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0" fillId="0" borderId="0" xfId="0" applyFill="1"/>
    <xf numFmtId="16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31" fillId="0" borderId="0" xfId="0" applyFont="1" applyBorder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31" fillId="0" borderId="0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34" fillId="0" borderId="0" xfId="0" applyFont="1" applyFill="1" applyBorder="1" applyAlignment="1">
      <alignment vertical="center"/>
    </xf>
    <xf numFmtId="0" fontId="0" fillId="0" borderId="0" xfId="0" applyFill="1" applyBorder="1"/>
    <xf numFmtId="0" fontId="35" fillId="0" borderId="0" xfId="0" applyFont="1" applyFill="1" applyBorder="1" applyAlignment="1">
      <alignment vertical="center"/>
    </xf>
    <xf numFmtId="0" fontId="31" fillId="0" borderId="16" xfId="0" applyFont="1" applyBorder="1" applyAlignment="1">
      <alignment horizontal="center" vertical="center"/>
    </xf>
    <xf numFmtId="0" fontId="0" fillId="23" borderId="23" xfId="0" applyFill="1" applyBorder="1" applyAlignment="1">
      <alignment horizontal="center" vertical="center"/>
    </xf>
    <xf numFmtId="0" fontId="0" fillId="22" borderId="12" xfId="0" applyFill="1" applyBorder="1" applyAlignment="1">
      <alignment horizontal="center" vertical="center"/>
    </xf>
    <xf numFmtId="0" fontId="0" fillId="23" borderId="12" xfId="0" applyFill="1" applyBorder="1" applyAlignment="1">
      <alignment horizontal="center" vertical="center"/>
    </xf>
    <xf numFmtId="0" fontId="0" fillId="22" borderId="15" xfId="0" applyFill="1" applyBorder="1" applyAlignment="1">
      <alignment horizontal="center" vertical="center"/>
    </xf>
    <xf numFmtId="0" fontId="8" fillId="23" borderId="23" xfId="0" applyFont="1" applyFill="1" applyBorder="1" applyAlignment="1">
      <alignment horizontal="center" vertical="center"/>
    </xf>
    <xf numFmtId="0" fontId="8" fillId="22" borderId="12" xfId="0" applyFont="1" applyFill="1" applyBorder="1" applyAlignment="1">
      <alignment horizontal="center" vertical="center"/>
    </xf>
    <xf numFmtId="0" fontId="8" fillId="23" borderId="12" xfId="0" applyFont="1" applyFill="1" applyBorder="1" applyAlignment="1">
      <alignment horizontal="center" vertical="center"/>
    </xf>
    <xf numFmtId="0" fontId="8" fillId="22" borderId="15" xfId="0" applyFont="1" applyFill="1" applyBorder="1" applyAlignment="1">
      <alignment horizontal="center" vertical="center"/>
    </xf>
    <xf numFmtId="0" fontId="8" fillId="23" borderId="17" xfId="0" applyFont="1" applyFill="1" applyBorder="1" applyAlignment="1">
      <alignment horizontal="center" vertical="center"/>
    </xf>
    <xf numFmtId="0" fontId="8" fillId="22" borderId="18" xfId="0" applyFont="1" applyFill="1" applyBorder="1" applyAlignment="1">
      <alignment horizontal="center" vertical="center"/>
    </xf>
    <xf numFmtId="0" fontId="34" fillId="25" borderId="59" xfId="0" applyFont="1" applyFill="1" applyBorder="1" applyAlignment="1">
      <alignment horizontal="center" vertical="center"/>
    </xf>
    <xf numFmtId="0" fontId="37" fillId="24" borderId="56" xfId="0" applyFont="1" applyFill="1" applyBorder="1" applyAlignment="1">
      <alignment horizontal="center" vertical="center"/>
    </xf>
    <xf numFmtId="0" fontId="37" fillId="26" borderId="57" xfId="0" applyFont="1" applyFill="1" applyBorder="1" applyAlignment="1">
      <alignment horizontal="center" vertical="center"/>
    </xf>
    <xf numFmtId="0" fontId="34" fillId="24" borderId="18" xfId="0" applyFont="1" applyFill="1" applyBorder="1" applyAlignment="1">
      <alignment horizontal="center" vertical="center"/>
    </xf>
    <xf numFmtId="0" fontId="39" fillId="26" borderId="58" xfId="0" applyFont="1" applyFill="1" applyBorder="1" applyAlignment="1">
      <alignment horizontal="center" vertical="center"/>
    </xf>
    <xf numFmtId="0" fontId="37" fillId="25" borderId="5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64" fontId="11" fillId="0" borderId="2" xfId="0" applyNumberFormat="1" applyFont="1" applyBorder="1" applyAlignment="1">
      <alignment horizontal="center" vertical="center"/>
    </xf>
    <xf numFmtId="164" fontId="11" fillId="0" borderId="35" xfId="0" applyNumberFormat="1" applyFont="1" applyBorder="1" applyAlignment="1">
      <alignment horizontal="center" vertical="center"/>
    </xf>
    <xf numFmtId="164" fontId="8" fillId="0" borderId="29" xfId="0" applyNumberFormat="1" applyFont="1" applyBorder="1" applyAlignment="1">
      <alignment horizontal="center" vertical="center"/>
    </xf>
    <xf numFmtId="164" fontId="8" fillId="0" borderId="30" xfId="0" applyNumberFormat="1" applyFont="1" applyBorder="1" applyAlignment="1">
      <alignment horizontal="center" vertical="center"/>
    </xf>
    <xf numFmtId="164" fontId="11" fillId="0" borderId="24" xfId="0" applyNumberFormat="1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164" fontId="11" fillId="0" borderId="1" xfId="0" applyNumberFormat="1" applyFont="1" applyBorder="1" applyAlignment="1">
      <alignment horizontal="center" vertical="center"/>
    </xf>
    <xf numFmtId="164" fontId="11" fillId="4" borderId="51" xfId="0" applyNumberFormat="1" applyFont="1" applyFill="1" applyBorder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164" fontId="11" fillId="0" borderId="30" xfId="0" applyNumberFormat="1" applyFont="1" applyBorder="1" applyAlignment="1">
      <alignment horizontal="center" vertical="center"/>
    </xf>
    <xf numFmtId="164" fontId="8" fillId="19" borderId="4" xfId="0" applyNumberFormat="1" applyFont="1" applyFill="1" applyBorder="1" applyAlignment="1">
      <alignment horizontal="center" vertical="center"/>
    </xf>
    <xf numFmtId="164" fontId="8" fillId="14" borderId="4" xfId="0" applyNumberFormat="1" applyFont="1" applyFill="1" applyBorder="1" applyAlignment="1">
      <alignment horizontal="center" vertical="center"/>
    </xf>
    <xf numFmtId="0" fontId="17" fillId="0" borderId="6" xfId="0" applyFont="1" applyBorder="1" applyAlignment="1">
      <alignment horizontal="right" vertical="center"/>
    </xf>
    <xf numFmtId="0" fontId="31" fillId="5" borderId="56" xfId="0" applyFont="1" applyFill="1" applyBorder="1" applyAlignment="1">
      <alignment horizontal="center" vertical="center"/>
    </xf>
    <xf numFmtId="0" fontId="31" fillId="11" borderId="56" xfId="0" applyFont="1" applyFill="1" applyBorder="1" applyAlignment="1">
      <alignment horizontal="center" vertical="center"/>
    </xf>
    <xf numFmtId="0" fontId="17" fillId="16" borderId="6" xfId="0" applyFont="1" applyFill="1" applyBorder="1" applyAlignment="1">
      <alignment horizontal="right" vertical="center"/>
    </xf>
    <xf numFmtId="0" fontId="17" fillId="16" borderId="30" xfId="0" applyFont="1" applyFill="1" applyBorder="1" applyAlignment="1">
      <alignment horizontal="right" vertical="center"/>
    </xf>
    <xf numFmtId="0" fontId="0" fillId="16" borderId="30" xfId="0" applyFill="1" applyBorder="1" applyAlignment="1">
      <alignment horizontal="right" vertical="center"/>
    </xf>
    <xf numFmtId="0" fontId="17" fillId="16" borderId="40" xfId="0" applyFont="1" applyFill="1" applyBorder="1" applyAlignment="1">
      <alignment horizontal="right" vertical="center"/>
    </xf>
    <xf numFmtId="0" fontId="17" fillId="0" borderId="30" xfId="0" applyFont="1" applyBorder="1" applyAlignment="1">
      <alignment horizontal="right" vertical="center"/>
    </xf>
    <xf numFmtId="0" fontId="8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0" fillId="16" borderId="6" xfId="0" applyFill="1" applyBorder="1" applyAlignment="1">
      <alignment horizontal="right" vertical="center"/>
    </xf>
    <xf numFmtId="0" fontId="0" fillId="16" borderId="36" xfId="0" applyFill="1" applyBorder="1" applyAlignment="1">
      <alignment horizontal="right" vertical="center"/>
    </xf>
    <xf numFmtId="0" fontId="0" fillId="16" borderId="4" xfId="0" applyFill="1" applyBorder="1" applyAlignment="1">
      <alignment horizontal="right" vertical="center"/>
    </xf>
    <xf numFmtId="20" fontId="0" fillId="0" borderId="0" xfId="0" applyNumberFormat="1"/>
    <xf numFmtId="20" fontId="13" fillId="5" borderId="0" xfId="0" applyNumberFormat="1" applyFont="1" applyFill="1" applyBorder="1" applyAlignment="1">
      <alignment vertical="center"/>
    </xf>
    <xf numFmtId="164" fontId="8" fillId="5" borderId="0" xfId="0" applyNumberFormat="1" applyFont="1" applyFill="1" applyBorder="1" applyAlignment="1">
      <alignment vertical="center"/>
    </xf>
    <xf numFmtId="164" fontId="8" fillId="18" borderId="0" xfId="0" applyNumberFormat="1" applyFont="1" applyFill="1" applyBorder="1" applyAlignment="1">
      <alignment vertical="center"/>
    </xf>
    <xf numFmtId="164" fontId="15" fillId="6" borderId="0" xfId="0" applyNumberFormat="1" applyFont="1" applyFill="1" applyBorder="1" applyAlignment="1">
      <alignment vertical="center"/>
    </xf>
    <xf numFmtId="164" fontId="11" fillId="4" borderId="66" xfId="0" applyNumberFormat="1" applyFont="1" applyFill="1" applyBorder="1" applyAlignment="1">
      <alignment horizontal="center" vertical="center"/>
    </xf>
    <xf numFmtId="20" fontId="13" fillId="27" borderId="0" xfId="0" applyNumberFormat="1" applyFont="1" applyFill="1" applyAlignment="1">
      <alignment vertical="center"/>
    </xf>
    <xf numFmtId="164" fontId="41" fillId="27" borderId="0" xfId="0" applyNumberFormat="1" applyFont="1" applyFill="1" applyAlignment="1">
      <alignment vertical="center"/>
    </xf>
    <xf numFmtId="164" fontId="41" fillId="28" borderId="0" xfId="0" applyNumberFormat="1" applyFont="1" applyFill="1" applyAlignment="1">
      <alignment vertical="center"/>
    </xf>
    <xf numFmtId="164" fontId="15" fillId="29" borderId="0" xfId="0" applyNumberFormat="1" applyFont="1" applyFill="1" applyAlignment="1">
      <alignment vertical="center"/>
    </xf>
    <xf numFmtId="164" fontId="8" fillId="19" borderId="40" xfId="0" applyNumberFormat="1" applyFont="1" applyFill="1" applyBorder="1" applyAlignment="1">
      <alignment horizontal="center" vertical="center"/>
    </xf>
    <xf numFmtId="164" fontId="8" fillId="14" borderId="40" xfId="0" applyNumberFormat="1" applyFont="1" applyFill="1" applyBorder="1" applyAlignment="1">
      <alignment horizontal="center" vertical="center"/>
    </xf>
    <xf numFmtId="164" fontId="8" fillId="0" borderId="40" xfId="0" applyNumberFormat="1" applyFont="1" applyBorder="1" applyAlignment="1">
      <alignment horizontal="center" vertical="center"/>
    </xf>
    <xf numFmtId="20" fontId="13" fillId="5" borderId="75" xfId="0" applyNumberFormat="1" applyFont="1" applyFill="1" applyBorder="1" applyAlignment="1">
      <alignment vertical="center"/>
    </xf>
    <xf numFmtId="164" fontId="8" fillId="5" borderId="75" xfId="0" applyNumberFormat="1" applyFont="1" applyFill="1" applyBorder="1" applyAlignment="1">
      <alignment vertical="center"/>
    </xf>
    <xf numFmtId="164" fontId="8" fillId="18" borderId="75" xfId="0" applyNumberFormat="1" applyFont="1" applyFill="1" applyBorder="1" applyAlignment="1">
      <alignment vertical="center"/>
    </xf>
    <xf numFmtId="164" fontId="8" fillId="18" borderId="66" xfId="0" applyNumberFormat="1" applyFont="1" applyFill="1" applyBorder="1" applyAlignment="1">
      <alignment vertical="center"/>
    </xf>
    <xf numFmtId="164" fontId="8" fillId="18" borderId="76" xfId="0" applyNumberFormat="1" applyFont="1" applyFill="1" applyBorder="1" applyAlignment="1">
      <alignment vertical="center"/>
    </xf>
    <xf numFmtId="16" fontId="8" fillId="0" borderId="8" xfId="0" applyNumberFormat="1" applyFont="1" applyBorder="1" applyAlignment="1">
      <alignment horizontal="left" vertical="center"/>
    </xf>
    <xf numFmtId="16" fontId="8" fillId="0" borderId="23" xfId="0" applyNumberFormat="1" applyFont="1" applyBorder="1" applyAlignment="1">
      <alignment horizontal="left" vertical="center"/>
    </xf>
    <xf numFmtId="0" fontId="10" fillId="0" borderId="9" xfId="0" applyFont="1" applyBorder="1" applyAlignment="1">
      <alignment vertical="center"/>
    </xf>
    <xf numFmtId="0" fontId="10" fillId="0" borderId="3" xfId="0" applyFont="1" applyBorder="1" applyAlignment="1">
      <alignment vertical="center"/>
    </xf>
    <xf numFmtId="0" fontId="10" fillId="0" borderId="2" xfId="0" applyFont="1" applyBorder="1" applyAlignment="1">
      <alignment vertical="center"/>
    </xf>
    <xf numFmtId="16" fontId="8" fillId="0" borderId="22" xfId="0" applyNumberFormat="1" applyFont="1" applyBorder="1" applyAlignment="1">
      <alignment horizontal="left" vertical="center"/>
    </xf>
    <xf numFmtId="2" fontId="14" fillId="0" borderId="9" xfId="0" applyNumberFormat="1" applyFont="1" applyBorder="1" applyAlignment="1">
      <alignment horizontal="center" vertical="center"/>
    </xf>
    <xf numFmtId="2" fontId="14" fillId="0" borderId="3" xfId="0" applyNumberFormat="1" applyFont="1" applyBorder="1" applyAlignment="1">
      <alignment horizontal="center" vertical="center"/>
    </xf>
    <xf numFmtId="2" fontId="11" fillId="0" borderId="1" xfId="0" applyNumberFormat="1" applyFont="1" applyBorder="1" applyAlignment="1">
      <alignment horizontal="center" vertical="center"/>
    </xf>
    <xf numFmtId="2" fontId="11" fillId="0" borderId="12" xfId="0" applyNumberFormat="1" applyFont="1" applyBorder="1" applyAlignment="1">
      <alignment horizontal="center" vertical="center"/>
    </xf>
    <xf numFmtId="2" fontId="11" fillId="0" borderId="3" xfId="0" applyNumberFormat="1" applyFont="1" applyBorder="1" applyAlignment="1">
      <alignment horizontal="center" vertical="center"/>
    </xf>
    <xf numFmtId="0" fontId="10" fillId="3" borderId="2" xfId="0" applyFont="1" applyFill="1" applyBorder="1" applyAlignment="1">
      <alignment vertical="center"/>
    </xf>
    <xf numFmtId="0" fontId="10" fillId="3" borderId="3" xfId="0" applyFont="1" applyFill="1" applyBorder="1" applyAlignment="1">
      <alignment vertical="center"/>
    </xf>
    <xf numFmtId="16" fontId="2" fillId="0" borderId="8" xfId="0" applyNumberFormat="1" applyFont="1" applyBorder="1" applyAlignment="1">
      <alignment horizontal="center" vertical="center" wrapText="1"/>
    </xf>
    <xf numFmtId="16" fontId="2" fillId="0" borderId="23" xfId="0" applyNumberFormat="1" applyFont="1" applyBorder="1" applyAlignment="1">
      <alignment horizontal="center" vertical="center" wrapText="1"/>
    </xf>
    <xf numFmtId="16" fontId="2" fillId="0" borderId="1" xfId="0" applyNumberFormat="1" applyFont="1" applyBorder="1" applyAlignment="1">
      <alignment horizontal="center" vertical="center" wrapText="1"/>
    </xf>
    <xf numFmtId="16" fontId="2" fillId="0" borderId="12" xfId="0" applyNumberFormat="1" applyFont="1" applyBorder="1" applyAlignment="1">
      <alignment horizontal="center" vertical="center" wrapText="1"/>
    </xf>
    <xf numFmtId="16" fontId="20" fillId="0" borderId="3" xfId="0" applyNumberFormat="1" applyFont="1" applyBorder="1" applyAlignment="1">
      <alignment horizontal="center" vertical="center" wrapText="1"/>
    </xf>
    <xf numFmtId="16" fontId="20" fillId="0" borderId="1" xfId="0" applyNumberFormat="1" applyFont="1" applyBorder="1" applyAlignment="1">
      <alignment horizontal="center" vertical="center" wrapText="1"/>
    </xf>
    <xf numFmtId="16" fontId="8" fillId="17" borderId="22" xfId="0" applyNumberFormat="1" applyFont="1" applyFill="1" applyBorder="1" applyAlignment="1">
      <alignment horizontal="left" vertical="center"/>
    </xf>
    <xf numFmtId="16" fontId="8" fillId="17" borderId="8" xfId="0" applyNumberFormat="1" applyFont="1" applyFill="1" applyBorder="1" applyAlignment="1">
      <alignment horizontal="left" vertical="center"/>
    </xf>
    <xf numFmtId="0" fontId="10" fillId="2" borderId="2" xfId="0" applyFont="1" applyFill="1" applyBorder="1" applyAlignment="1">
      <alignment vertical="center"/>
    </xf>
    <xf numFmtId="0" fontId="10" fillId="2" borderId="3" xfId="0" applyFont="1" applyFill="1" applyBorder="1" applyAlignment="1">
      <alignment vertical="center"/>
    </xf>
    <xf numFmtId="16" fontId="8" fillId="16" borderId="8" xfId="0" applyNumberFormat="1" applyFont="1" applyFill="1" applyBorder="1" applyAlignment="1">
      <alignment horizontal="left" vertical="center"/>
    </xf>
    <xf numFmtId="2" fontId="11" fillId="0" borderId="2" xfId="0" applyNumberFormat="1" applyFont="1" applyBorder="1" applyAlignment="1">
      <alignment horizontal="center" vertical="center"/>
    </xf>
    <xf numFmtId="2" fontId="11" fillId="0" borderId="10" xfId="0" applyNumberFormat="1" applyFont="1" applyBorder="1" applyAlignment="1">
      <alignment horizontal="center" vertical="center"/>
    </xf>
    <xf numFmtId="2" fontId="11" fillId="0" borderId="24" xfId="0" applyNumberFormat="1" applyFont="1" applyBorder="1" applyAlignment="1">
      <alignment horizontal="center" vertical="center"/>
    </xf>
    <xf numFmtId="2" fontId="29" fillId="0" borderId="9" xfId="0" applyNumberFormat="1" applyFont="1" applyBorder="1" applyAlignment="1">
      <alignment horizontal="center" vertical="center"/>
    </xf>
    <xf numFmtId="2" fontId="29" fillId="0" borderId="3" xfId="0" applyNumberFormat="1" applyFont="1" applyBorder="1" applyAlignment="1">
      <alignment horizontal="center" vertical="center"/>
    </xf>
    <xf numFmtId="2" fontId="14" fillId="0" borderId="24" xfId="0" applyNumberFormat="1" applyFont="1" applyBorder="1" applyAlignment="1">
      <alignment horizontal="center" vertical="center"/>
    </xf>
    <xf numFmtId="2" fontId="30" fillId="0" borderId="1" xfId="0" applyNumberFormat="1" applyFont="1" applyBorder="1" applyAlignment="1">
      <alignment horizontal="center" vertical="center"/>
    </xf>
    <xf numFmtId="2" fontId="30" fillId="0" borderId="12" xfId="0" applyNumberFormat="1" applyFont="1" applyBorder="1" applyAlignment="1">
      <alignment horizontal="center" vertical="center"/>
    </xf>
    <xf numFmtId="0" fontId="8" fillId="15" borderId="4" xfId="0" applyFont="1" applyFill="1" applyBorder="1" applyAlignment="1">
      <alignment horizontal="center" vertical="center"/>
    </xf>
    <xf numFmtId="0" fontId="8" fillId="15" borderId="5" xfId="0" applyFont="1" applyFill="1" applyBorder="1" applyAlignment="1">
      <alignment horizontal="center" vertical="center"/>
    </xf>
    <xf numFmtId="2" fontId="8" fillId="14" borderId="4" xfId="0" applyNumberFormat="1" applyFont="1" applyFill="1" applyBorder="1" applyAlignment="1">
      <alignment horizontal="center" vertical="center"/>
    </xf>
    <xf numFmtId="0" fontId="8" fillId="14" borderId="5" xfId="0" applyFont="1" applyFill="1" applyBorder="1" applyAlignment="1">
      <alignment horizontal="center" vertical="center"/>
    </xf>
    <xf numFmtId="2" fontId="15" fillId="14" borderId="0" xfId="0" applyNumberFormat="1" applyFont="1" applyFill="1" applyAlignment="1">
      <alignment horizontal="center" vertical="center"/>
    </xf>
    <xf numFmtId="0" fontId="15" fillId="14" borderId="0" xfId="0" applyFont="1" applyFill="1" applyAlignment="1">
      <alignment horizontal="center" vertical="center"/>
    </xf>
    <xf numFmtId="2" fontId="11" fillId="0" borderId="14" xfId="0" applyNumberFormat="1" applyFont="1" applyBorder="1" applyAlignment="1">
      <alignment horizontal="center" vertical="center"/>
    </xf>
    <xf numFmtId="2" fontId="11" fillId="0" borderId="15" xfId="0" applyNumberFormat="1" applyFont="1" applyBorder="1" applyAlignment="1">
      <alignment horizontal="center" vertical="center"/>
    </xf>
    <xf numFmtId="0" fontId="8" fillId="15" borderId="0" xfId="0" applyFont="1" applyFill="1" applyAlignment="1">
      <alignment horizontal="center" vertical="center"/>
    </xf>
    <xf numFmtId="2" fontId="6" fillId="11" borderId="0" xfId="0" applyNumberFormat="1" applyFont="1" applyFill="1" applyAlignment="1">
      <alignment horizontal="center" vertical="center"/>
    </xf>
    <xf numFmtId="0" fontId="6" fillId="11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16" fontId="8" fillId="6" borderId="8" xfId="0" applyNumberFormat="1" applyFont="1" applyFill="1" applyBorder="1" applyAlignment="1">
      <alignment horizontal="left" vertical="center"/>
    </xf>
    <xf numFmtId="0" fontId="10" fillId="4" borderId="2" xfId="0" applyFont="1" applyFill="1" applyBorder="1" applyAlignment="1">
      <alignment vertical="center"/>
    </xf>
    <xf numFmtId="0" fontId="10" fillId="4" borderId="3" xfId="0" applyFont="1" applyFill="1" applyBorder="1" applyAlignment="1">
      <alignment vertical="center"/>
    </xf>
    <xf numFmtId="0" fontId="10" fillId="5" borderId="2" xfId="0" applyFont="1" applyFill="1" applyBorder="1" applyAlignment="1">
      <alignment vertical="center"/>
    </xf>
    <xf numFmtId="0" fontId="10" fillId="5" borderId="3" xfId="0" applyFont="1" applyFill="1" applyBorder="1" applyAlignment="1">
      <alignment vertical="center"/>
    </xf>
    <xf numFmtId="16" fontId="2" fillId="0" borderId="25" xfId="0" applyNumberFormat="1" applyFont="1" applyBorder="1" applyAlignment="1">
      <alignment horizontal="center" vertical="center" wrapText="1"/>
    </xf>
    <xf numFmtId="16" fontId="2" fillId="0" borderId="3" xfId="0" applyNumberFormat="1" applyFont="1" applyBorder="1" applyAlignment="1">
      <alignment horizontal="center" vertical="center" wrapText="1"/>
    </xf>
    <xf numFmtId="16" fontId="8" fillId="0" borderId="26" xfId="0" applyNumberFormat="1" applyFont="1" applyBorder="1" applyAlignment="1">
      <alignment horizontal="left" vertical="center"/>
    </xf>
    <xf numFmtId="0" fontId="10" fillId="3" borderId="24" xfId="0" applyFont="1" applyFill="1" applyBorder="1" applyAlignment="1">
      <alignment vertical="center"/>
    </xf>
    <xf numFmtId="2" fontId="8" fillId="14" borderId="5" xfId="0" applyNumberFormat="1" applyFont="1" applyFill="1" applyBorder="1" applyAlignment="1">
      <alignment horizontal="center" vertical="center"/>
    </xf>
    <xf numFmtId="2" fontId="11" fillId="0" borderId="19" xfId="0" applyNumberFormat="1" applyFont="1" applyBorder="1" applyAlignment="1">
      <alignment horizontal="center" vertical="center"/>
    </xf>
    <xf numFmtId="0" fontId="10" fillId="0" borderId="24" xfId="0" applyFont="1" applyBorder="1" applyAlignment="1">
      <alignment vertical="center"/>
    </xf>
    <xf numFmtId="16" fontId="8" fillId="16" borderId="23" xfId="0" applyNumberFormat="1" applyFont="1" applyFill="1" applyBorder="1" applyAlignment="1">
      <alignment horizontal="left" vertical="center"/>
    </xf>
    <xf numFmtId="16" fontId="8" fillId="16" borderId="22" xfId="0" applyNumberFormat="1" applyFont="1" applyFill="1" applyBorder="1" applyAlignment="1">
      <alignment horizontal="left" vertical="center"/>
    </xf>
    <xf numFmtId="164" fontId="11" fillId="0" borderId="44" xfId="0" applyNumberFormat="1" applyFont="1" applyBorder="1" applyAlignment="1">
      <alignment horizontal="center" vertical="center"/>
    </xf>
    <xf numFmtId="164" fontId="11" fillId="0" borderId="45" xfId="0" applyNumberFormat="1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164" fontId="11" fillId="0" borderId="7" xfId="0" applyNumberFormat="1" applyFont="1" applyBorder="1" applyAlignment="1">
      <alignment horizontal="center" vertical="center"/>
    </xf>
    <xf numFmtId="164" fontId="11" fillId="0" borderId="4" xfId="0" applyNumberFormat="1" applyFont="1" applyBorder="1" applyAlignment="1">
      <alignment horizontal="center" vertical="center"/>
    </xf>
    <xf numFmtId="164" fontId="11" fillId="0" borderId="5" xfId="0" applyNumberFormat="1" applyFont="1" applyBorder="1" applyAlignment="1">
      <alignment horizontal="center" vertical="center"/>
    </xf>
    <xf numFmtId="164" fontId="43" fillId="0" borderId="29" xfId="0" applyNumberFormat="1" applyFont="1" applyBorder="1" applyAlignment="1">
      <alignment horizontal="center" vertical="center"/>
    </xf>
    <xf numFmtId="164" fontId="43" fillId="0" borderId="30" xfId="0" applyNumberFormat="1" applyFont="1" applyBorder="1" applyAlignment="1">
      <alignment horizontal="center" vertical="center"/>
    </xf>
    <xf numFmtId="164" fontId="43" fillId="0" borderId="72" xfId="0" applyNumberFormat="1" applyFont="1" applyBorder="1" applyAlignment="1">
      <alignment horizontal="center" vertical="center"/>
    </xf>
    <xf numFmtId="164" fontId="43" fillId="0" borderId="73" xfId="0" applyNumberFormat="1" applyFont="1" applyBorder="1" applyAlignment="1">
      <alignment horizontal="center" vertical="center"/>
    </xf>
    <xf numFmtId="164" fontId="43" fillId="0" borderId="74" xfId="0" applyNumberFormat="1" applyFont="1" applyBorder="1" applyAlignment="1">
      <alignment horizontal="center" vertical="center"/>
    </xf>
    <xf numFmtId="164" fontId="11" fillId="0" borderId="29" xfId="0" applyNumberFormat="1" applyFont="1" applyBorder="1" applyAlignment="1">
      <alignment horizontal="center" vertical="center"/>
    </xf>
    <xf numFmtId="164" fontId="11" fillId="0" borderId="30" xfId="0" applyNumberFormat="1" applyFont="1" applyBorder="1" applyAlignment="1">
      <alignment horizontal="center" vertical="center"/>
    </xf>
    <xf numFmtId="164" fontId="11" fillId="0" borderId="40" xfId="0" applyNumberFormat="1" applyFont="1" applyBorder="1" applyAlignment="1">
      <alignment horizontal="center" vertical="center"/>
    </xf>
    <xf numFmtId="164" fontId="11" fillId="0" borderId="54" xfId="0" applyNumberFormat="1" applyFont="1" applyBorder="1" applyAlignment="1">
      <alignment horizontal="center" vertical="center"/>
    </xf>
    <xf numFmtId="164" fontId="11" fillId="0" borderId="53" xfId="0" applyNumberFormat="1" applyFont="1" applyBorder="1" applyAlignment="1">
      <alignment horizontal="center" vertical="center"/>
    </xf>
    <xf numFmtId="0" fontId="8" fillId="0" borderId="44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41" fillId="0" borderId="56" xfId="0" applyFont="1" applyBorder="1" applyAlignment="1">
      <alignment horizontal="center" vertical="center"/>
    </xf>
    <xf numFmtId="0" fontId="41" fillId="0" borderId="69" xfId="0" applyFont="1" applyBorder="1" applyAlignment="1">
      <alignment horizontal="center" vertical="center"/>
    </xf>
    <xf numFmtId="20" fontId="13" fillId="16" borderId="42" xfId="0" applyNumberFormat="1" applyFont="1" applyFill="1" applyBorder="1" applyAlignment="1">
      <alignment horizontal="center" vertical="center"/>
    </xf>
    <xf numFmtId="20" fontId="13" fillId="16" borderId="34" xfId="0" applyNumberFormat="1" applyFont="1" applyFill="1" applyBorder="1" applyAlignment="1">
      <alignment horizontal="center" vertical="center"/>
    </xf>
    <xf numFmtId="164" fontId="8" fillId="0" borderId="29" xfId="0" applyNumberFormat="1" applyFont="1" applyBorder="1" applyAlignment="1">
      <alignment horizontal="center" vertical="center"/>
    </xf>
    <xf numFmtId="164" fontId="8" fillId="0" borderId="30" xfId="0" applyNumberFormat="1" applyFont="1" applyBorder="1" applyAlignment="1">
      <alignment horizontal="center" vertical="center"/>
    </xf>
    <xf numFmtId="20" fontId="13" fillId="16" borderId="67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12" fillId="20" borderId="42" xfId="0" applyNumberFormat="1" applyFont="1" applyFill="1" applyBorder="1" applyAlignment="1">
      <alignment horizontal="center" vertical="center"/>
    </xf>
    <xf numFmtId="164" fontId="12" fillId="20" borderId="34" xfId="0" applyNumberFormat="1" applyFont="1" applyFill="1" applyBorder="1" applyAlignment="1">
      <alignment horizontal="center" vertical="center"/>
    </xf>
    <xf numFmtId="164" fontId="12" fillId="14" borderId="41" xfId="0" applyNumberFormat="1" applyFont="1" applyFill="1" applyBorder="1" applyAlignment="1">
      <alignment horizontal="center" vertical="center"/>
    </xf>
    <xf numFmtId="164" fontId="12" fillId="14" borderId="34" xfId="0" applyNumberFormat="1" applyFont="1" applyFill="1" applyBorder="1" applyAlignment="1">
      <alignment horizontal="center" vertical="center"/>
    </xf>
    <xf numFmtId="164" fontId="12" fillId="20" borderId="41" xfId="0" applyNumberFormat="1" applyFont="1" applyFill="1" applyBorder="1" applyAlignment="1">
      <alignment horizontal="center" vertical="center"/>
    </xf>
    <xf numFmtId="20" fontId="13" fillId="16" borderId="32" xfId="0" applyNumberFormat="1" applyFont="1" applyFill="1" applyBorder="1" applyAlignment="1">
      <alignment horizontal="center" vertical="center"/>
    </xf>
    <xf numFmtId="20" fontId="13" fillId="16" borderId="47" xfId="0" applyNumberFormat="1" applyFont="1" applyFill="1" applyBorder="1" applyAlignment="1">
      <alignment horizontal="center" vertical="center"/>
    </xf>
    <xf numFmtId="0" fontId="36" fillId="21" borderId="1" xfId="0" applyFont="1" applyFill="1" applyBorder="1" applyAlignment="1">
      <alignment horizontal="center" vertical="center"/>
    </xf>
    <xf numFmtId="17" fontId="36" fillId="21" borderId="1" xfId="0" applyNumberFormat="1" applyFont="1" applyFill="1" applyBorder="1" applyAlignment="1">
      <alignment horizontal="center" vertical="center"/>
    </xf>
    <xf numFmtId="0" fontId="31" fillId="0" borderId="60" xfId="0" applyFont="1" applyBorder="1" applyAlignment="1">
      <alignment horizontal="center" vertical="center" wrapText="1"/>
    </xf>
    <xf numFmtId="0" fontId="31" fillId="0" borderId="61" xfId="0" applyFont="1" applyBorder="1" applyAlignment="1">
      <alignment horizontal="center" vertical="center"/>
    </xf>
    <xf numFmtId="0" fontId="31" fillId="0" borderId="62" xfId="0" applyFont="1" applyBorder="1" applyAlignment="1">
      <alignment horizontal="center" vertical="center"/>
    </xf>
    <xf numFmtId="0" fontId="32" fillId="23" borderId="22" xfId="0" applyFont="1" applyFill="1" applyBorder="1" applyAlignment="1">
      <alignment horizontal="center" vertical="center" wrapText="1"/>
    </xf>
    <xf numFmtId="0" fontId="32" fillId="23" borderId="11" xfId="0" applyFont="1" applyFill="1" applyBorder="1" applyAlignment="1">
      <alignment horizontal="center" vertical="center" wrapText="1"/>
    </xf>
    <xf numFmtId="0" fontId="33" fillId="22" borderId="11" xfId="0" applyFont="1" applyFill="1" applyBorder="1" applyAlignment="1">
      <alignment horizontal="center" vertical="center" wrapText="1"/>
    </xf>
    <xf numFmtId="0" fontId="33" fillId="22" borderId="11" xfId="0" applyFont="1" applyFill="1" applyBorder="1" applyAlignment="1">
      <alignment horizontal="center" vertical="center"/>
    </xf>
    <xf numFmtId="0" fontId="33" fillId="22" borderId="13" xfId="0" applyFont="1" applyFill="1" applyBorder="1" applyAlignment="1">
      <alignment horizontal="center" vertical="center"/>
    </xf>
    <xf numFmtId="2" fontId="31" fillId="0" borderId="60" xfId="0" applyNumberFormat="1" applyFont="1" applyBorder="1" applyAlignment="1">
      <alignment horizontal="center" vertical="center" wrapText="1"/>
    </xf>
    <xf numFmtId="2" fontId="31" fillId="0" borderId="61" xfId="0" applyNumberFormat="1" applyFont="1" applyBorder="1" applyAlignment="1">
      <alignment horizontal="center" vertical="center"/>
    </xf>
    <xf numFmtId="2" fontId="31" fillId="0" borderId="62" xfId="0" applyNumberFormat="1" applyFont="1" applyBorder="1" applyAlignment="1">
      <alignment horizontal="center" vertical="center"/>
    </xf>
    <xf numFmtId="20" fontId="13" fillId="16" borderId="46" xfId="0" applyNumberFormat="1" applyFont="1" applyFill="1" applyBorder="1" applyAlignment="1">
      <alignment horizontal="center" vertical="center"/>
    </xf>
    <xf numFmtId="164" fontId="12" fillId="20" borderId="49" xfId="0" applyNumberFormat="1" applyFont="1" applyFill="1" applyBorder="1" applyAlignment="1">
      <alignment horizontal="center" vertical="center"/>
    </xf>
    <xf numFmtId="164" fontId="12" fillId="20" borderId="38" xfId="0" applyNumberFormat="1" applyFont="1" applyFill="1" applyBorder="1" applyAlignment="1">
      <alignment horizontal="center" vertical="center"/>
    </xf>
    <xf numFmtId="0" fontId="40" fillId="23" borderId="8" xfId="0" applyFont="1" applyFill="1" applyBorder="1" applyAlignment="1">
      <alignment horizontal="center" vertical="center"/>
    </xf>
    <xf numFmtId="0" fontId="40" fillId="23" borderId="23" xfId="0" applyFont="1" applyFill="1" applyBorder="1" applyAlignment="1">
      <alignment horizontal="center" vertical="center"/>
    </xf>
    <xf numFmtId="0" fontId="40" fillId="23" borderId="1" xfId="0" applyFont="1" applyFill="1" applyBorder="1" applyAlignment="1">
      <alignment horizontal="center" vertical="center"/>
    </xf>
    <xf numFmtId="0" fontId="40" fillId="23" borderId="12" xfId="0" applyFont="1" applyFill="1" applyBorder="1" applyAlignment="1">
      <alignment horizontal="center" vertical="center"/>
    </xf>
    <xf numFmtId="0" fontId="40" fillId="22" borderId="1" xfId="0" applyFont="1" applyFill="1" applyBorder="1" applyAlignment="1">
      <alignment horizontal="center" vertical="center"/>
    </xf>
    <xf numFmtId="0" fontId="40" fillId="22" borderId="12" xfId="0" applyFont="1" applyFill="1" applyBorder="1" applyAlignment="1">
      <alignment horizontal="center" vertical="center"/>
    </xf>
    <xf numFmtId="0" fontId="40" fillId="22" borderId="14" xfId="0" applyFont="1" applyFill="1" applyBorder="1" applyAlignment="1">
      <alignment horizontal="center" vertical="center"/>
    </xf>
    <xf numFmtId="0" fontId="40" fillId="22" borderId="15" xfId="0" applyFont="1" applyFill="1" applyBorder="1" applyAlignment="1">
      <alignment horizontal="center" vertical="center"/>
    </xf>
    <xf numFmtId="164" fontId="11" fillId="0" borderId="2" xfId="0" applyNumberFormat="1" applyFont="1" applyBorder="1" applyAlignment="1">
      <alignment horizontal="center" vertical="center"/>
    </xf>
    <xf numFmtId="164" fontId="11" fillId="0" borderId="3" xfId="0" applyNumberFormat="1" applyFont="1" applyBorder="1" applyAlignment="1">
      <alignment horizontal="center" vertical="center"/>
    </xf>
    <xf numFmtId="164" fontId="12" fillId="14" borderId="49" xfId="0" applyNumberFormat="1" applyFont="1" applyFill="1" applyBorder="1" applyAlignment="1">
      <alignment horizontal="center" vertical="center"/>
    </xf>
    <xf numFmtId="164" fontId="12" fillId="14" borderId="38" xfId="0" applyNumberFormat="1" applyFont="1" applyFill="1" applyBorder="1" applyAlignment="1">
      <alignment horizontal="center" vertical="center"/>
    </xf>
    <xf numFmtId="164" fontId="11" fillId="4" borderId="51" xfId="0" applyNumberFormat="1" applyFont="1" applyFill="1" applyBorder="1" applyAlignment="1">
      <alignment horizontal="center" vertical="center"/>
    </xf>
    <xf numFmtId="164" fontId="11" fillId="4" borderId="52" xfId="0" applyNumberFormat="1" applyFont="1" applyFill="1" applyBorder="1" applyAlignment="1">
      <alignment horizontal="center" vertical="center"/>
    </xf>
    <xf numFmtId="164" fontId="12" fillId="20" borderId="50" xfId="0" applyNumberFormat="1" applyFont="1" applyFill="1" applyBorder="1" applyAlignment="1">
      <alignment horizontal="center" vertical="center"/>
    </xf>
    <xf numFmtId="164" fontId="12" fillId="20" borderId="48" xfId="0" applyNumberFormat="1" applyFont="1" applyFill="1" applyBorder="1" applyAlignment="1">
      <alignment horizontal="center" vertical="center"/>
    </xf>
    <xf numFmtId="164" fontId="12" fillId="20" borderId="43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164" fontId="0" fillId="0" borderId="29" xfId="0" applyNumberFormat="1" applyBorder="1" applyAlignment="1">
      <alignment horizontal="center" vertical="center" wrapText="1"/>
    </xf>
    <xf numFmtId="164" fontId="20" fillId="0" borderId="1" xfId="0" applyNumberFormat="1" applyFont="1" applyBorder="1" applyAlignment="1">
      <alignment horizontal="center" vertical="center" wrapText="1"/>
    </xf>
    <xf numFmtId="0" fontId="36" fillId="21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44" xfId="0" applyNumberFormat="1" applyBorder="1" applyAlignment="1">
      <alignment horizontal="center" vertical="center" wrapText="1"/>
    </xf>
    <xf numFmtId="20" fontId="12" fillId="0" borderId="34" xfId="0" applyNumberFormat="1" applyFont="1" applyBorder="1" applyAlignment="1">
      <alignment horizontal="center" vertical="center"/>
    </xf>
    <xf numFmtId="20" fontId="12" fillId="0" borderId="32" xfId="0" applyNumberFormat="1" applyFont="1" applyBorder="1" applyAlignment="1">
      <alignment horizontal="center" vertical="center"/>
    </xf>
    <xf numFmtId="20" fontId="12" fillId="0" borderId="46" xfId="0" applyNumberFormat="1" applyFont="1" applyBorder="1" applyAlignment="1">
      <alignment horizontal="center" vertical="center"/>
    </xf>
    <xf numFmtId="20" fontId="12" fillId="0" borderId="47" xfId="0" applyNumberFormat="1" applyFont="1" applyBorder="1" applyAlignment="1">
      <alignment horizontal="center" vertical="center"/>
    </xf>
    <xf numFmtId="20" fontId="12" fillId="0" borderId="41" xfId="0" applyNumberFormat="1" applyFont="1" applyBorder="1" applyAlignment="1">
      <alignment horizontal="center" vertical="center"/>
    </xf>
    <xf numFmtId="164" fontId="6" fillId="11" borderId="1" xfId="0" applyNumberFormat="1" applyFont="1" applyFill="1" applyBorder="1" applyAlignment="1">
      <alignment horizontal="center" vertical="center"/>
    </xf>
    <xf numFmtId="164" fontId="15" fillId="0" borderId="0" xfId="0" applyNumberFormat="1" applyFont="1" applyAlignment="1">
      <alignment horizontal="center" vertical="center"/>
    </xf>
    <xf numFmtId="164" fontId="15" fillId="14" borderId="1" xfId="0" applyNumberFormat="1" applyFont="1" applyFill="1" applyBorder="1" applyAlignment="1">
      <alignment horizontal="center" vertical="center"/>
    </xf>
    <xf numFmtId="164" fontId="15" fillId="19" borderId="1" xfId="0" applyNumberFormat="1" applyFont="1" applyFill="1" applyBorder="1" applyAlignment="1">
      <alignment horizontal="center" vertical="center"/>
    </xf>
    <xf numFmtId="20" fontId="12" fillId="0" borderId="71" xfId="0" applyNumberFormat="1" applyFont="1" applyBorder="1" applyAlignment="1">
      <alignment horizontal="center" vertical="center"/>
    </xf>
    <xf numFmtId="20" fontId="13" fillId="16" borderId="71" xfId="0" applyNumberFormat="1" applyFont="1" applyFill="1" applyBorder="1" applyAlignment="1">
      <alignment horizontal="center" vertical="center"/>
    </xf>
    <xf numFmtId="20" fontId="13" fillId="16" borderId="41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0" fontId="38" fillId="12" borderId="17" xfId="0" applyFont="1" applyFill="1" applyBorder="1" applyAlignment="1">
      <alignment horizontal="center" vertical="center"/>
    </xf>
    <xf numFmtId="0" fontId="38" fillId="12" borderId="18" xfId="0" applyFont="1" applyFill="1" applyBorder="1" applyAlignment="1">
      <alignment horizontal="center" vertical="center"/>
    </xf>
    <xf numFmtId="0" fontId="37" fillId="12" borderId="16" xfId="0" applyFont="1" applyFill="1" applyBorder="1" applyAlignment="1">
      <alignment horizontal="center" vertical="center"/>
    </xf>
    <xf numFmtId="0" fontId="37" fillId="12" borderId="17" xfId="0" applyFont="1" applyFill="1" applyBorder="1" applyAlignment="1">
      <alignment horizontal="center" vertical="center"/>
    </xf>
    <xf numFmtId="20" fontId="13" fillId="31" borderId="38" xfId="0" applyNumberFormat="1" applyFont="1" applyFill="1" applyBorder="1" applyAlignment="1">
      <alignment horizontal="center" vertical="center"/>
    </xf>
    <xf numFmtId="20" fontId="13" fillId="31" borderId="39" xfId="0" applyNumberFormat="1" applyFont="1" applyFill="1" applyBorder="1" applyAlignment="1">
      <alignment horizontal="center" vertical="center"/>
    </xf>
    <xf numFmtId="20" fontId="13" fillId="31" borderId="49" xfId="0" applyNumberFormat="1" applyFont="1" applyFill="1" applyBorder="1" applyAlignment="1">
      <alignment horizontal="center" vertical="center"/>
    </xf>
    <xf numFmtId="20" fontId="13" fillId="0" borderId="38" xfId="0" applyNumberFormat="1" applyFont="1" applyFill="1" applyBorder="1" applyAlignment="1">
      <alignment horizontal="center" vertical="center"/>
    </xf>
    <xf numFmtId="20" fontId="13" fillId="0" borderId="39" xfId="0" applyNumberFormat="1" applyFont="1" applyFill="1" applyBorder="1" applyAlignment="1">
      <alignment horizontal="center" vertical="center"/>
    </xf>
    <xf numFmtId="20" fontId="13" fillId="0" borderId="67" xfId="0" applyNumberFormat="1" applyFont="1" applyFill="1" applyBorder="1" applyAlignment="1">
      <alignment horizontal="center" vertical="center"/>
    </xf>
    <xf numFmtId="20" fontId="13" fillId="0" borderId="34" xfId="0" applyNumberFormat="1" applyFont="1" applyFill="1" applyBorder="1" applyAlignment="1">
      <alignment horizontal="center" vertical="center"/>
    </xf>
    <xf numFmtId="20" fontId="13" fillId="0" borderId="42" xfId="0" applyNumberFormat="1" applyFont="1" applyFill="1" applyBorder="1" applyAlignment="1">
      <alignment horizontal="center" vertical="center"/>
    </xf>
    <xf numFmtId="20" fontId="13" fillId="0" borderId="32" xfId="0" applyNumberFormat="1" applyFont="1" applyFill="1" applyBorder="1" applyAlignment="1">
      <alignment horizontal="center" vertical="center"/>
    </xf>
    <xf numFmtId="20" fontId="13" fillId="0" borderId="46" xfId="0" applyNumberFormat="1" applyFont="1" applyFill="1" applyBorder="1" applyAlignment="1">
      <alignment horizontal="center" vertical="center"/>
    </xf>
    <xf numFmtId="20" fontId="13" fillId="0" borderId="47" xfId="0" applyNumberFormat="1" applyFont="1" applyFill="1" applyBorder="1" applyAlignment="1">
      <alignment horizontal="center" vertical="center"/>
    </xf>
    <xf numFmtId="164" fontId="12" fillId="0" borderId="68" xfId="0" applyNumberFormat="1" applyFont="1" applyFill="1" applyBorder="1" applyAlignment="1">
      <alignment horizontal="center" vertical="center"/>
    </xf>
    <xf numFmtId="164" fontId="12" fillId="0" borderId="38" xfId="0" applyNumberFormat="1" applyFont="1" applyFill="1" applyBorder="1" applyAlignment="1">
      <alignment horizontal="center" vertical="center"/>
    </xf>
    <xf numFmtId="164" fontId="12" fillId="0" borderId="67" xfId="0" applyNumberFormat="1" applyFont="1" applyFill="1" applyBorder="1" applyAlignment="1">
      <alignment horizontal="center" vertical="center"/>
    </xf>
    <xf numFmtId="164" fontId="12" fillId="0" borderId="34" xfId="0" applyNumberFormat="1" applyFont="1" applyFill="1" applyBorder="1" applyAlignment="1">
      <alignment horizontal="center" vertical="center"/>
    </xf>
    <xf numFmtId="164" fontId="12" fillId="0" borderId="67" xfId="0" applyNumberFormat="1" applyFont="1" applyFill="1" applyBorder="1" applyAlignment="1">
      <alignment horizontal="center" vertical="center"/>
    </xf>
    <xf numFmtId="164" fontId="12" fillId="0" borderId="34" xfId="0" applyNumberFormat="1" applyFont="1" applyFill="1" applyBorder="1" applyAlignment="1">
      <alignment horizontal="center" vertical="center"/>
    </xf>
    <xf numFmtId="164" fontId="12" fillId="0" borderId="49" xfId="0" applyNumberFormat="1" applyFont="1" applyFill="1" applyBorder="1" applyAlignment="1">
      <alignment horizontal="center" vertical="center"/>
    </xf>
    <xf numFmtId="164" fontId="12" fillId="0" borderId="41" xfId="0" applyNumberFormat="1" applyFont="1" applyFill="1" applyBorder="1" applyAlignment="1">
      <alignment horizontal="center" vertical="center"/>
    </xf>
    <xf numFmtId="164" fontId="12" fillId="0" borderId="41" xfId="0" applyNumberFormat="1" applyFont="1" applyFill="1" applyBorder="1" applyAlignment="1">
      <alignment horizontal="center" vertical="center"/>
    </xf>
    <xf numFmtId="164" fontId="12" fillId="0" borderId="50" xfId="0" applyNumberFormat="1" applyFont="1" applyFill="1" applyBorder="1" applyAlignment="1">
      <alignment horizontal="center" vertical="center"/>
    </xf>
    <xf numFmtId="164" fontId="12" fillId="0" borderId="43" xfId="0" applyNumberFormat="1" applyFont="1" applyFill="1" applyBorder="1" applyAlignment="1">
      <alignment horizontal="center" vertical="center"/>
    </xf>
    <xf numFmtId="164" fontId="12" fillId="0" borderId="43" xfId="0" applyNumberFormat="1" applyFont="1" applyFill="1" applyBorder="1" applyAlignment="1">
      <alignment horizontal="center" vertical="center"/>
    </xf>
    <xf numFmtId="164" fontId="11" fillId="0" borderId="1" xfId="0" applyNumberFormat="1" applyFon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 wrapText="1"/>
    </xf>
    <xf numFmtId="0" fontId="17" fillId="16" borderId="4" xfId="0" applyFont="1" applyFill="1" applyBorder="1" applyAlignment="1">
      <alignment horizontal="right" vertical="center"/>
    </xf>
    <xf numFmtId="20" fontId="13" fillId="0" borderId="77" xfId="0" applyNumberFormat="1" applyFont="1" applyFill="1" applyBorder="1" applyAlignment="1">
      <alignment horizontal="center" vertical="center"/>
    </xf>
    <xf numFmtId="20" fontId="13" fillId="16" borderId="77" xfId="0" applyNumberFormat="1" applyFont="1" applyFill="1" applyBorder="1" applyAlignment="1">
      <alignment horizontal="center" vertical="center"/>
    </xf>
    <xf numFmtId="164" fontId="11" fillId="0" borderId="78" xfId="0" applyNumberFormat="1" applyFont="1" applyBorder="1" applyAlignment="1">
      <alignment horizontal="center" vertical="center"/>
    </xf>
    <xf numFmtId="164" fontId="12" fillId="5" borderId="52" xfId="0" applyNumberFormat="1" applyFont="1" applyFill="1" applyBorder="1" applyAlignment="1">
      <alignment vertical="center"/>
    </xf>
    <xf numFmtId="0" fontId="17" fillId="0" borderId="4" xfId="0" applyFont="1" applyBorder="1" applyAlignment="1">
      <alignment horizontal="right" vertical="center"/>
    </xf>
    <xf numFmtId="164" fontId="43" fillId="0" borderId="40" xfId="0" applyNumberFormat="1" applyFont="1" applyBorder="1" applyAlignment="1">
      <alignment horizontal="center" vertical="center"/>
    </xf>
    <xf numFmtId="164" fontId="42" fillId="27" borderId="51" xfId="0" applyNumberFormat="1" applyFont="1" applyFill="1" applyBorder="1" applyAlignment="1">
      <alignment vertical="center"/>
    </xf>
    <xf numFmtId="20" fontId="13" fillId="0" borderId="0" xfId="0" applyNumberFormat="1" applyFont="1" applyFill="1" applyBorder="1" applyAlignment="1">
      <alignment horizontal="center" vertical="center"/>
    </xf>
    <xf numFmtId="20" fontId="13" fillId="0" borderId="80" xfId="0" applyNumberFormat="1" applyFont="1" applyFill="1" applyBorder="1" applyAlignment="1">
      <alignment horizontal="center" vertical="center"/>
    </xf>
    <xf numFmtId="20" fontId="13" fillId="16" borderId="0" xfId="0" applyNumberFormat="1" applyFont="1" applyFill="1" applyBorder="1" applyAlignment="1">
      <alignment horizontal="center" vertical="center"/>
    </xf>
    <xf numFmtId="20" fontId="13" fillId="16" borderId="80" xfId="0" applyNumberFormat="1" applyFont="1" applyFill="1" applyBorder="1" applyAlignment="1">
      <alignment horizontal="center" vertical="center"/>
    </xf>
    <xf numFmtId="0" fontId="47" fillId="5" borderId="79" xfId="0" applyFont="1" applyFill="1" applyBorder="1" applyAlignment="1">
      <alignment horizontal="center" vertical="center"/>
    </xf>
    <xf numFmtId="0" fontId="48" fillId="5" borderId="55" xfId="0" applyFont="1" applyFill="1" applyBorder="1" applyAlignment="1">
      <alignment horizontal="center" vertical="center"/>
    </xf>
    <xf numFmtId="0" fontId="48" fillId="5" borderId="33" xfId="0" applyFont="1" applyFill="1" applyBorder="1" applyAlignment="1">
      <alignment horizontal="center" vertical="center"/>
    </xf>
    <xf numFmtId="0" fontId="47" fillId="18" borderId="33" xfId="0" applyFont="1" applyFill="1" applyBorder="1" applyAlignment="1">
      <alignment horizontal="center" vertical="center"/>
    </xf>
    <xf numFmtId="0" fontId="47" fillId="6" borderId="33" xfId="0" applyFont="1" applyFill="1" applyBorder="1" applyAlignment="1">
      <alignment horizontal="center" vertical="center"/>
    </xf>
    <xf numFmtId="0" fontId="47" fillId="4" borderId="21" xfId="0" applyFont="1" applyFill="1" applyBorder="1" applyAlignment="1">
      <alignment horizontal="center" vertical="center"/>
    </xf>
    <xf numFmtId="20" fontId="13" fillId="0" borderId="68" xfId="0" applyNumberFormat="1" applyFont="1" applyFill="1" applyBorder="1" applyAlignment="1">
      <alignment horizontal="center" vertical="center"/>
    </xf>
    <xf numFmtId="20" fontId="13" fillId="0" borderId="38" xfId="0" applyNumberFormat="1" applyFont="1" applyFill="1" applyBorder="1" applyAlignment="1">
      <alignment horizontal="center" vertical="center"/>
    </xf>
    <xf numFmtId="20" fontId="13" fillId="16" borderId="68" xfId="0" applyNumberFormat="1" applyFont="1" applyFill="1" applyBorder="1" applyAlignment="1">
      <alignment horizontal="center" vertical="center"/>
    </xf>
    <xf numFmtId="20" fontId="13" fillId="16" borderId="38" xfId="0" applyNumberFormat="1" applyFont="1" applyFill="1" applyBorder="1" applyAlignment="1">
      <alignment horizontal="center" vertical="center"/>
    </xf>
    <xf numFmtId="0" fontId="47" fillId="5" borderId="55" xfId="0" applyFont="1" applyFill="1" applyBorder="1" applyAlignment="1">
      <alignment horizontal="center" vertical="center"/>
    </xf>
    <xf numFmtId="0" fontId="49" fillId="16" borderId="44" xfId="0" applyFont="1" applyFill="1" applyBorder="1" applyAlignment="1">
      <alignment horizontal="left" vertical="center"/>
    </xf>
    <xf numFmtId="0" fontId="50" fillId="16" borderId="44" xfId="0" applyFont="1" applyFill="1" applyBorder="1" applyAlignment="1">
      <alignment horizontal="left" vertical="center"/>
    </xf>
    <xf numFmtId="20" fontId="52" fillId="0" borderId="38" xfId="0" applyNumberFormat="1" applyFont="1" applyFill="1" applyBorder="1" applyAlignment="1">
      <alignment horizontal="center" vertical="center"/>
    </xf>
    <xf numFmtId="20" fontId="52" fillId="0" borderId="39" xfId="0" applyNumberFormat="1" applyFont="1" applyFill="1" applyBorder="1" applyAlignment="1">
      <alignment horizontal="center" vertical="center"/>
    </xf>
    <xf numFmtId="20" fontId="52" fillId="14" borderId="38" xfId="0" applyNumberFormat="1" applyFont="1" applyFill="1" applyBorder="1" applyAlignment="1">
      <alignment horizontal="center" vertical="center"/>
    </xf>
    <xf numFmtId="20" fontId="52" fillId="14" borderId="39" xfId="0" applyNumberFormat="1" applyFont="1" applyFill="1" applyBorder="1" applyAlignment="1">
      <alignment horizontal="center" vertical="center"/>
    </xf>
    <xf numFmtId="20" fontId="52" fillId="31" borderId="38" xfId="0" applyNumberFormat="1" applyFont="1" applyFill="1" applyBorder="1" applyAlignment="1">
      <alignment horizontal="center" vertical="center"/>
    </xf>
    <xf numFmtId="20" fontId="52" fillId="31" borderId="39" xfId="0" applyNumberFormat="1" applyFont="1" applyFill="1" applyBorder="1" applyAlignment="1">
      <alignment horizontal="center" vertical="center"/>
    </xf>
    <xf numFmtId="20" fontId="52" fillId="31" borderId="49" xfId="0" applyNumberFormat="1" applyFont="1" applyFill="1" applyBorder="1" applyAlignment="1">
      <alignment horizontal="center" vertical="center"/>
    </xf>
    <xf numFmtId="2" fontId="50" fillId="0" borderId="0" xfId="0" applyNumberFormat="1" applyFont="1" applyAlignment="1">
      <alignment horizontal="center" vertical="center"/>
    </xf>
    <xf numFmtId="0" fontId="51" fillId="0" borderId="0" xfId="0" applyFont="1"/>
    <xf numFmtId="20" fontId="52" fillId="0" borderId="64" xfId="0" applyNumberFormat="1" applyFont="1" applyFill="1" applyBorder="1" applyAlignment="1">
      <alignment horizontal="center" vertical="center"/>
    </xf>
    <xf numFmtId="20" fontId="52" fillId="0" borderId="65" xfId="0" applyNumberFormat="1" applyFont="1" applyFill="1" applyBorder="1" applyAlignment="1">
      <alignment horizontal="center" vertical="center"/>
    </xf>
    <xf numFmtId="20" fontId="52" fillId="14" borderId="64" xfId="0" applyNumberFormat="1" applyFont="1" applyFill="1" applyBorder="1" applyAlignment="1">
      <alignment horizontal="center" vertical="center"/>
    </xf>
    <xf numFmtId="20" fontId="52" fillId="14" borderId="65" xfId="0" applyNumberFormat="1" applyFont="1" applyFill="1" applyBorder="1" applyAlignment="1">
      <alignment horizontal="center" vertical="center"/>
    </xf>
    <xf numFmtId="20" fontId="52" fillId="31" borderId="64" xfId="0" applyNumberFormat="1" applyFont="1" applyFill="1" applyBorder="1" applyAlignment="1">
      <alignment horizontal="center" vertical="center"/>
    </xf>
    <xf numFmtId="20" fontId="52" fillId="31" borderId="65" xfId="0" applyNumberFormat="1" applyFont="1" applyFill="1" applyBorder="1" applyAlignment="1">
      <alignment horizontal="center" vertical="center"/>
    </xf>
    <xf numFmtId="20" fontId="52" fillId="31" borderId="70" xfId="0" applyNumberFormat="1" applyFont="1" applyFill="1" applyBorder="1" applyAlignment="1">
      <alignment horizontal="center" vertical="center"/>
    </xf>
    <xf numFmtId="20" fontId="52" fillId="14" borderId="68" xfId="0" applyNumberFormat="1" applyFont="1" applyFill="1" applyBorder="1" applyAlignment="1">
      <alignment horizontal="center" vertical="center"/>
    </xf>
    <xf numFmtId="20" fontId="52" fillId="14" borderId="1" xfId="0" applyNumberFormat="1" applyFont="1" applyFill="1" applyBorder="1" applyAlignment="1">
      <alignment horizontal="center" vertical="center"/>
    </xf>
    <xf numFmtId="0" fontId="51" fillId="0" borderId="0" xfId="0" applyFont="1" applyAlignment="1">
      <alignment horizontal="center" vertical="center"/>
    </xf>
    <xf numFmtId="2" fontId="51" fillId="20" borderId="34" xfId="0" applyNumberFormat="1" applyFont="1" applyFill="1" applyBorder="1" applyAlignment="1">
      <alignment horizontal="center" vertical="center"/>
    </xf>
    <xf numFmtId="2" fontId="51" fillId="20" borderId="32" xfId="0" applyNumberFormat="1" applyFont="1" applyFill="1" applyBorder="1" applyAlignment="1">
      <alignment horizontal="center" vertical="center"/>
    </xf>
    <xf numFmtId="2" fontId="51" fillId="20" borderId="41" xfId="0" applyNumberFormat="1" applyFont="1" applyFill="1" applyBorder="1" applyAlignment="1">
      <alignment horizontal="center" vertical="center"/>
    </xf>
    <xf numFmtId="20" fontId="52" fillId="20" borderId="38" xfId="0" applyNumberFormat="1" applyFont="1" applyFill="1" applyBorder="1" applyAlignment="1">
      <alignment horizontal="center" vertical="center"/>
    </xf>
    <xf numFmtId="20" fontId="52" fillId="20" borderId="39" xfId="0" applyNumberFormat="1" applyFont="1" applyFill="1" applyBorder="1" applyAlignment="1">
      <alignment horizontal="center" vertical="center"/>
    </xf>
    <xf numFmtId="164" fontId="50" fillId="0" borderId="6" xfId="0" applyNumberFormat="1" applyFont="1" applyBorder="1" applyAlignment="1">
      <alignment horizontal="center" vertical="center"/>
    </xf>
    <xf numFmtId="164" fontId="50" fillId="0" borderId="7" xfId="0" applyNumberFormat="1" applyFont="1" applyBorder="1" applyAlignment="1">
      <alignment horizontal="center" vertical="center"/>
    </xf>
    <xf numFmtId="164" fontId="50" fillId="0" borderId="2" xfId="0" applyNumberFormat="1" applyFont="1" applyBorder="1" applyAlignment="1">
      <alignment horizontal="center" vertical="center"/>
    </xf>
    <xf numFmtId="164" fontId="50" fillId="0" borderId="3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7" fontId="0" fillId="0" borderId="0" xfId="0" applyNumberFormat="1" applyFont="1" applyFill="1" applyAlignment="1">
      <alignment horizontal="center" vertical="center"/>
    </xf>
    <xf numFmtId="0" fontId="51" fillId="16" borderId="29" xfId="0" applyFont="1" applyFill="1" applyBorder="1" applyAlignment="1">
      <alignment horizontal="center" vertical="center"/>
    </xf>
    <xf numFmtId="0" fontId="0" fillId="16" borderId="30" xfId="0" applyFont="1" applyFill="1" applyBorder="1" applyAlignment="1">
      <alignment horizontal="center" vertical="center"/>
    </xf>
    <xf numFmtId="0" fontId="17" fillId="16" borderId="40" xfId="0" applyFont="1" applyFill="1" applyBorder="1" applyAlignment="1">
      <alignment horizontal="center" vertical="center"/>
    </xf>
    <xf numFmtId="0" fontId="44" fillId="5" borderId="51" xfId="0" applyFont="1" applyFill="1" applyBorder="1" applyAlignment="1">
      <alignment horizontal="center" vertical="center"/>
    </xf>
    <xf numFmtId="0" fontId="51" fillId="16" borderId="40" xfId="0" applyFont="1" applyFill="1" applyBorder="1" applyAlignment="1">
      <alignment horizontal="center" vertical="center"/>
    </xf>
    <xf numFmtId="0" fontId="17" fillId="16" borderId="30" xfId="0" applyFont="1" applyFill="1" applyBorder="1" applyAlignment="1">
      <alignment horizontal="center" vertical="center"/>
    </xf>
    <xf numFmtId="0" fontId="51" fillId="16" borderId="45" xfId="0" applyFont="1" applyFill="1" applyBorder="1" applyAlignment="1">
      <alignment horizontal="center" vertical="center"/>
    </xf>
    <xf numFmtId="0" fontId="17" fillId="16" borderId="7" xfId="0" applyFont="1" applyFill="1" applyBorder="1" applyAlignment="1">
      <alignment horizontal="center" vertical="center"/>
    </xf>
    <xf numFmtId="0" fontId="39" fillId="5" borderId="0" xfId="0" applyFont="1" applyFill="1" applyBorder="1" applyAlignment="1">
      <alignment horizontal="center" vertical="center"/>
    </xf>
    <xf numFmtId="0" fontId="44" fillId="18" borderId="0" xfId="0" applyFont="1" applyFill="1" applyBorder="1" applyAlignment="1">
      <alignment horizontal="center" vertical="center"/>
    </xf>
    <xf numFmtId="0" fontId="0" fillId="16" borderId="7" xfId="0" applyFont="1" applyFill="1" applyBorder="1" applyAlignment="1">
      <alignment horizontal="center" vertical="center"/>
    </xf>
    <xf numFmtId="0" fontId="44" fillId="6" borderId="0" xfId="0" applyFont="1" applyFill="1" applyBorder="1" applyAlignment="1">
      <alignment horizontal="center" vertical="center"/>
    </xf>
    <xf numFmtId="0" fontId="52" fillId="16" borderId="45" xfId="0" applyFont="1" applyFill="1" applyBorder="1" applyAlignment="1">
      <alignment horizontal="center" vertical="center"/>
    </xf>
    <xf numFmtId="0" fontId="17" fillId="16" borderId="45" xfId="0" applyFont="1" applyFill="1" applyBorder="1" applyAlignment="1">
      <alignment horizontal="center" vertical="center"/>
    </xf>
    <xf numFmtId="0" fontId="44" fillId="4" borderId="0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45" fillId="0" borderId="0" xfId="0" applyFont="1" applyFill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49" fillId="0" borderId="4" xfId="0" applyFont="1" applyBorder="1" applyAlignment="1">
      <alignment horizontal="left" vertical="center"/>
    </xf>
    <xf numFmtId="0" fontId="49" fillId="0" borderId="44" xfId="0" applyFont="1" applyBorder="1" applyAlignment="1">
      <alignment horizontal="left" vertical="center"/>
    </xf>
    <xf numFmtId="0" fontId="49" fillId="16" borderId="0" xfId="0" applyFont="1" applyFill="1" applyBorder="1" applyAlignment="1">
      <alignment horizontal="left" vertical="center"/>
    </xf>
    <xf numFmtId="0" fontId="49" fillId="16" borderId="31" xfId="0" applyFont="1" applyFill="1" applyBorder="1" applyAlignment="1">
      <alignment horizontal="left" vertical="center"/>
    </xf>
    <xf numFmtId="0" fontId="49" fillId="16" borderId="63" xfId="0" applyFont="1" applyFill="1" applyBorder="1" applyAlignment="1">
      <alignment horizontal="left" vertical="center"/>
    </xf>
    <xf numFmtId="0" fontId="49" fillId="16" borderId="37" xfId="0" applyFont="1" applyFill="1" applyBorder="1" applyAlignment="1">
      <alignment horizontal="left" vertical="center"/>
    </xf>
    <xf numFmtId="0" fontId="49" fillId="16" borderId="33" xfId="0" applyFont="1" applyFill="1" applyBorder="1" applyAlignment="1">
      <alignment horizontal="left" vertical="center"/>
    </xf>
    <xf numFmtId="0" fontId="49" fillId="16" borderId="29" xfId="0" applyFont="1" applyFill="1" applyBorder="1" applyAlignment="1">
      <alignment horizontal="left" vertical="center"/>
    </xf>
    <xf numFmtId="0" fontId="49" fillId="16" borderId="29" xfId="0" applyFont="1" applyFill="1" applyBorder="1" applyAlignment="1">
      <alignment vertical="center"/>
    </xf>
    <xf numFmtId="0" fontId="46" fillId="0" borderId="29" xfId="0" applyFont="1" applyBorder="1" applyAlignment="1">
      <alignment vertical="center"/>
    </xf>
    <xf numFmtId="0" fontId="46" fillId="0" borderId="29" xfId="0" applyFont="1" applyBorder="1" applyAlignment="1">
      <alignment horizontal="left" vertical="center"/>
    </xf>
    <xf numFmtId="0" fontId="49" fillId="0" borderId="29" xfId="0" applyFont="1" applyFill="1" applyBorder="1" applyAlignment="1">
      <alignment horizontal="left" vertical="center"/>
    </xf>
    <xf numFmtId="0" fontId="1" fillId="0" borderId="30" xfId="0" applyFont="1" applyFill="1" applyBorder="1" applyAlignment="1">
      <alignment horizontal="right" vertical="center"/>
    </xf>
    <xf numFmtId="0" fontId="49" fillId="0" borderId="4" xfId="0" applyFont="1" applyFill="1" applyBorder="1" applyAlignment="1">
      <alignment horizontal="left" vertical="center"/>
    </xf>
    <xf numFmtId="0" fontId="0" fillId="0" borderId="6" xfId="0" applyFill="1" applyBorder="1" applyAlignment="1">
      <alignment horizontal="right" vertical="center"/>
    </xf>
    <xf numFmtId="0" fontId="49" fillId="0" borderId="44" xfId="0" applyFont="1" applyFill="1" applyBorder="1" applyAlignment="1">
      <alignment horizontal="left" vertical="center"/>
    </xf>
    <xf numFmtId="0" fontId="17" fillId="0" borderId="6" xfId="0" applyFont="1" applyFill="1" applyBorder="1" applyAlignment="1">
      <alignment horizontal="right" vertical="center"/>
    </xf>
    <xf numFmtId="0" fontId="53" fillId="16" borderId="44" xfId="0" applyFont="1" applyFill="1" applyBorder="1" applyAlignment="1">
      <alignment horizontal="left" vertical="center"/>
    </xf>
    <xf numFmtId="20" fontId="52" fillId="0" borderId="81" xfId="0" applyNumberFormat="1" applyFont="1" applyFill="1" applyBorder="1" applyAlignment="1">
      <alignment horizontal="center" vertical="center"/>
    </xf>
    <xf numFmtId="20" fontId="52" fillId="0" borderId="82" xfId="0" applyNumberFormat="1" applyFont="1" applyFill="1" applyBorder="1" applyAlignment="1">
      <alignment horizontal="center" vertical="center"/>
    </xf>
    <xf numFmtId="20" fontId="52" fillId="14" borderId="83" xfId="0" applyNumberFormat="1" applyFont="1" applyFill="1" applyBorder="1" applyAlignment="1">
      <alignment horizontal="center" vertical="center"/>
    </xf>
    <xf numFmtId="20" fontId="52" fillId="14" borderId="82" xfId="0" applyNumberFormat="1" applyFont="1" applyFill="1" applyBorder="1" applyAlignment="1">
      <alignment horizontal="center" vertical="center"/>
    </xf>
    <xf numFmtId="20" fontId="52" fillId="0" borderId="83" xfId="0" applyNumberFormat="1" applyFont="1" applyFill="1" applyBorder="1" applyAlignment="1">
      <alignment horizontal="center" vertical="center"/>
    </xf>
    <xf numFmtId="20" fontId="52" fillId="31" borderId="83" xfId="0" applyNumberFormat="1" applyFont="1" applyFill="1" applyBorder="1" applyAlignment="1">
      <alignment horizontal="center" vertical="center"/>
    </xf>
    <xf numFmtId="20" fontId="52" fillId="31" borderId="82" xfId="0" applyNumberFormat="1" applyFont="1" applyFill="1" applyBorder="1" applyAlignment="1">
      <alignment horizontal="center" vertical="center"/>
    </xf>
    <xf numFmtId="20" fontId="52" fillId="31" borderId="84" xfId="0" applyNumberFormat="1" applyFont="1" applyFill="1" applyBorder="1" applyAlignment="1">
      <alignment horizontal="center" vertical="center"/>
    </xf>
    <xf numFmtId="20" fontId="52" fillId="14" borderId="85" xfId="0" applyNumberFormat="1" applyFont="1" applyFill="1" applyBorder="1" applyAlignment="1">
      <alignment horizontal="center" vertical="center"/>
    </xf>
    <xf numFmtId="20" fontId="52" fillId="14" borderId="86" xfId="0" applyNumberFormat="1" applyFont="1" applyFill="1" applyBorder="1" applyAlignment="1">
      <alignment horizontal="center" vertical="center"/>
    </xf>
    <xf numFmtId="20" fontId="52" fillId="0" borderId="87" xfId="0" applyNumberFormat="1" applyFont="1" applyFill="1" applyBorder="1" applyAlignment="1">
      <alignment horizontal="center" vertical="center"/>
    </xf>
    <xf numFmtId="20" fontId="52" fillId="0" borderId="86" xfId="0" applyNumberFormat="1" applyFont="1" applyFill="1" applyBorder="1" applyAlignment="1">
      <alignment horizontal="center" vertical="center"/>
    </xf>
    <xf numFmtId="20" fontId="52" fillId="14" borderId="87" xfId="0" applyNumberFormat="1" applyFont="1" applyFill="1" applyBorder="1" applyAlignment="1">
      <alignment horizontal="center" vertical="center"/>
    </xf>
    <xf numFmtId="20" fontId="52" fillId="31" borderId="87" xfId="0" applyNumberFormat="1" applyFont="1" applyFill="1" applyBorder="1" applyAlignment="1">
      <alignment horizontal="center" vertical="center"/>
    </xf>
    <xf numFmtId="20" fontId="52" fillId="31" borderId="86" xfId="0" applyNumberFormat="1" applyFont="1" applyFill="1" applyBorder="1" applyAlignment="1">
      <alignment horizontal="center" vertical="center"/>
    </xf>
    <xf numFmtId="20" fontId="52" fillId="31" borderId="88" xfId="0" applyNumberFormat="1" applyFont="1" applyFill="1" applyBorder="1" applyAlignment="1">
      <alignment horizontal="center" vertical="center"/>
    </xf>
    <xf numFmtId="20" fontId="52" fillId="0" borderId="85" xfId="0" applyNumberFormat="1" applyFont="1" applyFill="1" applyBorder="1" applyAlignment="1">
      <alignment horizontal="center" vertical="center"/>
    </xf>
    <xf numFmtId="20" fontId="12" fillId="0" borderId="68" xfId="0" applyNumberFormat="1" applyFont="1" applyFill="1" applyBorder="1" applyAlignment="1">
      <alignment vertical="center"/>
    </xf>
    <xf numFmtId="20" fontId="12" fillId="0" borderId="38" xfId="0" applyNumberFormat="1" applyFont="1" applyFill="1" applyBorder="1" applyAlignment="1">
      <alignment vertical="center"/>
    </xf>
    <xf numFmtId="20" fontId="12" fillId="32" borderId="68" xfId="0" applyNumberFormat="1" applyFont="1" applyFill="1" applyBorder="1" applyAlignment="1">
      <alignment vertical="center"/>
    </xf>
    <xf numFmtId="20" fontId="12" fillId="32" borderId="38" xfId="0" applyNumberFormat="1" applyFont="1" applyFill="1" applyBorder="1" applyAlignment="1">
      <alignment vertical="center"/>
    </xf>
    <xf numFmtId="20" fontId="13" fillId="32" borderId="68" xfId="0" applyNumberFormat="1" applyFont="1" applyFill="1" applyBorder="1" applyAlignment="1">
      <alignment horizontal="center" vertical="center"/>
    </xf>
    <xf numFmtId="20" fontId="13" fillId="32" borderId="38" xfId="0" applyNumberFormat="1" applyFont="1" applyFill="1" applyBorder="1" applyAlignment="1">
      <alignment horizontal="center" vertical="center"/>
    </xf>
    <xf numFmtId="20" fontId="52" fillId="32" borderId="83" xfId="0" applyNumberFormat="1" applyFont="1" applyFill="1" applyBorder="1" applyAlignment="1">
      <alignment horizontal="center" vertical="center"/>
    </xf>
    <xf numFmtId="20" fontId="52" fillId="32" borderId="82" xfId="0" applyNumberFormat="1" applyFont="1" applyFill="1" applyBorder="1" applyAlignment="1">
      <alignment horizontal="center" vertical="center"/>
    </xf>
    <xf numFmtId="20" fontId="52" fillId="32" borderId="85" xfId="0" applyNumberFormat="1" applyFont="1" applyFill="1" applyBorder="1" applyAlignment="1">
      <alignment horizontal="center" vertical="center"/>
    </xf>
    <xf numFmtId="20" fontId="52" fillId="32" borderId="86" xfId="0" applyNumberFormat="1" applyFont="1" applyFill="1" applyBorder="1" applyAlignment="1">
      <alignment horizontal="center" vertical="center"/>
    </xf>
    <xf numFmtId="20" fontId="52" fillId="32" borderId="87" xfId="0" applyNumberFormat="1" applyFont="1" applyFill="1" applyBorder="1" applyAlignment="1">
      <alignment horizontal="center" vertical="center"/>
    </xf>
    <xf numFmtId="20" fontId="13" fillId="32" borderId="0" xfId="0" applyNumberFormat="1" applyFont="1" applyFill="1" applyBorder="1" applyAlignment="1">
      <alignment horizontal="center" vertical="center"/>
    </xf>
    <xf numFmtId="20" fontId="13" fillId="32" borderId="80" xfId="0" applyNumberFormat="1" applyFont="1" applyFill="1" applyBorder="1" applyAlignment="1">
      <alignment horizontal="center" vertical="center"/>
    </xf>
    <xf numFmtId="20" fontId="52" fillId="33" borderId="83" xfId="0" applyNumberFormat="1" applyFont="1" applyFill="1" applyBorder="1" applyAlignment="1">
      <alignment horizontal="center" vertical="center"/>
    </xf>
    <xf numFmtId="20" fontId="52" fillId="33" borderId="82" xfId="0" applyNumberFormat="1" applyFont="1" applyFill="1" applyBorder="1" applyAlignment="1">
      <alignment horizontal="center" vertical="center"/>
    </xf>
    <xf numFmtId="20" fontId="52" fillId="33" borderId="84" xfId="0" applyNumberFormat="1" applyFont="1" applyFill="1" applyBorder="1" applyAlignment="1">
      <alignment horizontal="center" vertical="center"/>
    </xf>
    <xf numFmtId="20" fontId="52" fillId="33" borderId="87" xfId="0" applyNumberFormat="1" applyFont="1" applyFill="1" applyBorder="1" applyAlignment="1">
      <alignment horizontal="center" vertical="center"/>
    </xf>
    <xf numFmtId="20" fontId="52" fillId="33" borderId="86" xfId="0" applyNumberFormat="1" applyFont="1" applyFill="1" applyBorder="1" applyAlignment="1">
      <alignment horizontal="center" vertical="center"/>
    </xf>
    <xf numFmtId="20" fontId="52" fillId="33" borderId="88" xfId="0" applyNumberFormat="1" applyFont="1" applyFill="1" applyBorder="1" applyAlignment="1">
      <alignment horizontal="center" vertical="center"/>
    </xf>
    <xf numFmtId="20" fontId="13" fillId="32" borderId="38" xfId="0" applyNumberFormat="1" applyFont="1" applyFill="1" applyBorder="1" applyAlignment="1">
      <alignment horizontal="center" vertical="center"/>
    </xf>
    <xf numFmtId="20" fontId="54" fillId="0" borderId="68" xfId="0" applyNumberFormat="1" applyFont="1" applyFill="1" applyBorder="1" applyAlignment="1">
      <alignment horizontal="center" vertical="center"/>
    </xf>
    <xf numFmtId="20" fontId="54" fillId="0" borderId="38" xfId="0" applyNumberFormat="1" applyFont="1" applyFill="1" applyBorder="1" applyAlignment="1">
      <alignment horizontal="center" vertical="center"/>
    </xf>
    <xf numFmtId="20" fontId="54" fillId="32" borderId="68" xfId="0" applyNumberFormat="1" applyFont="1" applyFill="1" applyBorder="1" applyAlignment="1">
      <alignment horizontal="center" vertical="center"/>
    </xf>
    <xf numFmtId="20" fontId="54" fillId="32" borderId="38" xfId="0" applyNumberFormat="1" applyFont="1" applyFill="1" applyBorder="1" applyAlignment="1">
      <alignment horizontal="center" vertical="center"/>
    </xf>
    <xf numFmtId="20" fontId="54" fillId="16" borderId="68" xfId="0" applyNumberFormat="1" applyFont="1" applyFill="1" applyBorder="1" applyAlignment="1">
      <alignment horizontal="center" vertical="center"/>
    </xf>
    <xf numFmtId="20" fontId="54" fillId="16" borderId="38" xfId="0" applyNumberFormat="1" applyFont="1" applyFill="1" applyBorder="1" applyAlignment="1">
      <alignment horizontal="center" vertical="center"/>
    </xf>
    <xf numFmtId="20" fontId="54" fillId="32" borderId="0" xfId="0" applyNumberFormat="1" applyFont="1" applyFill="1" applyBorder="1" applyAlignment="1">
      <alignment horizontal="center" vertical="center"/>
    </xf>
    <xf numFmtId="20" fontId="54" fillId="32" borderId="80" xfId="0" applyNumberFormat="1" applyFont="1" applyFill="1" applyBorder="1" applyAlignment="1">
      <alignment horizontal="center" vertical="center"/>
    </xf>
    <xf numFmtId="20" fontId="54" fillId="16" borderId="0" xfId="0" applyNumberFormat="1" applyFont="1" applyFill="1" applyBorder="1" applyAlignment="1">
      <alignment horizontal="center" vertical="center"/>
    </xf>
    <xf numFmtId="20" fontId="54" fillId="16" borderId="80" xfId="0" applyNumberFormat="1" applyFont="1" applyFill="1" applyBorder="1" applyAlignment="1">
      <alignment horizontal="center" vertical="center"/>
    </xf>
    <xf numFmtId="20" fontId="52" fillId="32" borderId="38" xfId="0" applyNumberFormat="1" applyFont="1" applyFill="1" applyBorder="1" applyAlignment="1">
      <alignment horizontal="center" vertical="center"/>
    </xf>
    <xf numFmtId="20" fontId="52" fillId="32" borderId="39" xfId="0" applyNumberFormat="1" applyFont="1" applyFill="1" applyBorder="1" applyAlignment="1">
      <alignment horizontal="center" vertical="center"/>
    </xf>
    <xf numFmtId="20" fontId="13" fillId="32" borderId="77" xfId="0" applyNumberFormat="1" applyFont="1" applyFill="1" applyBorder="1" applyAlignment="1">
      <alignment horizontal="center" vertical="center"/>
    </xf>
    <xf numFmtId="20" fontId="13" fillId="32" borderId="46" xfId="0" applyNumberFormat="1" applyFont="1" applyFill="1" applyBorder="1" applyAlignment="1">
      <alignment horizontal="center" vertical="center"/>
    </xf>
    <xf numFmtId="20" fontId="13" fillId="32" borderId="34" xfId="0" applyNumberFormat="1" applyFont="1" applyFill="1" applyBorder="1" applyAlignment="1">
      <alignment horizontal="center" vertical="center"/>
    </xf>
    <xf numFmtId="20" fontId="13" fillId="33" borderId="34" xfId="0" applyNumberFormat="1" applyFont="1" applyFill="1" applyBorder="1" applyAlignment="1">
      <alignment horizontal="center" vertical="center"/>
    </xf>
    <xf numFmtId="20" fontId="52" fillId="33" borderId="38" xfId="0" applyNumberFormat="1" applyFont="1" applyFill="1" applyBorder="1" applyAlignment="1">
      <alignment horizontal="center" vertical="center"/>
    </xf>
    <xf numFmtId="20" fontId="13" fillId="33" borderId="0" xfId="0" applyNumberFormat="1" applyFont="1" applyFill="1" applyBorder="1" applyAlignment="1">
      <alignment horizontal="center" vertical="center"/>
    </xf>
    <xf numFmtId="20" fontId="52" fillId="33" borderId="39" xfId="0" applyNumberFormat="1" applyFont="1" applyFill="1" applyBorder="1" applyAlignment="1">
      <alignment horizontal="center" vertical="center"/>
    </xf>
    <xf numFmtId="20" fontId="13" fillId="33" borderId="67" xfId="0" applyNumberFormat="1" applyFont="1" applyFill="1" applyBorder="1" applyAlignment="1">
      <alignment horizontal="center" vertical="center"/>
    </xf>
    <xf numFmtId="20" fontId="52" fillId="33" borderId="49" xfId="0" applyNumberFormat="1" applyFont="1" applyFill="1" applyBorder="1" applyAlignment="1">
      <alignment horizontal="center" vertical="center"/>
    </xf>
    <xf numFmtId="20" fontId="13" fillId="33" borderId="77" xfId="0" applyNumberFormat="1" applyFont="1" applyFill="1" applyBorder="1" applyAlignment="1">
      <alignment horizontal="center" vertical="center"/>
    </xf>
    <xf numFmtId="20" fontId="13" fillId="33" borderId="46" xfId="0" applyNumberFormat="1" applyFont="1" applyFill="1" applyBorder="1" applyAlignment="1">
      <alignment horizontal="center" vertical="center"/>
    </xf>
    <xf numFmtId="20" fontId="52" fillId="33" borderId="64" xfId="0" applyNumberFormat="1" applyFont="1" applyFill="1" applyBorder="1" applyAlignment="1">
      <alignment horizontal="center" vertical="center"/>
    </xf>
    <xf numFmtId="20" fontId="52" fillId="33" borderId="65" xfId="0" applyNumberFormat="1" applyFont="1" applyFill="1" applyBorder="1" applyAlignment="1">
      <alignment horizontal="center" vertical="center"/>
    </xf>
    <xf numFmtId="20" fontId="52" fillId="33" borderId="70" xfId="0" applyNumberFormat="1" applyFont="1" applyFill="1" applyBorder="1" applyAlignment="1">
      <alignment horizontal="center" vertical="center"/>
    </xf>
    <xf numFmtId="20" fontId="12" fillId="33" borderId="68" xfId="0" applyNumberFormat="1" applyFont="1" applyFill="1" applyBorder="1" applyAlignment="1">
      <alignment vertical="center"/>
    </xf>
    <xf numFmtId="20" fontId="12" fillId="33" borderId="38" xfId="0" applyNumberFormat="1" applyFont="1" applyFill="1" applyBorder="1" applyAlignment="1">
      <alignment vertical="center"/>
    </xf>
    <xf numFmtId="20" fontId="13" fillId="33" borderId="68" xfId="0" applyNumberFormat="1" applyFont="1" applyFill="1" applyBorder="1" applyAlignment="1">
      <alignment horizontal="center" vertical="center"/>
    </xf>
    <xf numFmtId="20" fontId="13" fillId="33" borderId="38" xfId="0" applyNumberFormat="1" applyFont="1" applyFill="1" applyBorder="1" applyAlignment="1">
      <alignment horizontal="center" vertical="center"/>
    </xf>
    <xf numFmtId="20" fontId="13" fillId="33" borderId="80" xfId="0" applyNumberFormat="1" applyFont="1" applyFill="1" applyBorder="1" applyAlignment="1">
      <alignment horizontal="center" vertical="center"/>
    </xf>
    <xf numFmtId="20" fontId="54" fillId="0" borderId="67" xfId="0" applyNumberFormat="1" applyFont="1" applyFill="1" applyBorder="1" applyAlignment="1">
      <alignment horizontal="center" vertical="center"/>
    </xf>
    <xf numFmtId="20" fontId="54" fillId="0" borderId="34" xfId="0" applyNumberFormat="1" applyFont="1" applyFill="1" applyBorder="1" applyAlignment="1">
      <alignment horizontal="center" vertical="center"/>
    </xf>
    <xf numFmtId="20" fontId="52" fillId="0" borderId="68" xfId="0" applyNumberFormat="1" applyFont="1" applyFill="1" applyBorder="1" applyAlignment="1">
      <alignment horizontal="center" vertical="center"/>
    </xf>
    <xf numFmtId="20" fontId="52" fillId="0" borderId="1" xfId="0" applyNumberFormat="1" applyFont="1" applyFill="1" applyBorder="1" applyAlignment="1">
      <alignment horizontal="center" vertical="center"/>
    </xf>
    <xf numFmtId="20" fontId="13" fillId="32" borderId="67" xfId="0" applyNumberFormat="1" applyFont="1" applyFill="1" applyBorder="1" applyAlignment="1">
      <alignment horizontal="center" vertical="center"/>
    </xf>
    <xf numFmtId="20" fontId="52" fillId="32" borderId="64" xfId="0" applyNumberFormat="1" applyFont="1" applyFill="1" applyBorder="1" applyAlignment="1">
      <alignment horizontal="center" vertical="center"/>
    </xf>
    <xf numFmtId="20" fontId="52" fillId="32" borderId="65" xfId="0" applyNumberFormat="1" applyFont="1" applyFill="1" applyBorder="1" applyAlignment="1">
      <alignment horizontal="center" vertical="center"/>
    </xf>
    <xf numFmtId="20" fontId="54" fillId="32" borderId="67" xfId="0" applyNumberFormat="1" applyFont="1" applyFill="1" applyBorder="1" applyAlignment="1">
      <alignment horizontal="center" vertical="center"/>
    </xf>
    <xf numFmtId="20" fontId="54" fillId="32" borderId="34" xfId="0" applyNumberFormat="1" applyFont="1" applyFill="1" applyBorder="1" applyAlignment="1">
      <alignment horizontal="center" vertical="center"/>
    </xf>
    <xf numFmtId="20" fontId="52" fillId="34" borderId="38" xfId="0" applyNumberFormat="1" applyFont="1" applyFill="1" applyBorder="1" applyAlignment="1">
      <alignment horizontal="center" vertical="center"/>
    </xf>
    <xf numFmtId="20" fontId="52" fillId="34" borderId="39" xfId="0" applyNumberFormat="1" applyFont="1" applyFill="1" applyBorder="1" applyAlignment="1">
      <alignment horizontal="center" vertical="center"/>
    </xf>
    <xf numFmtId="20" fontId="52" fillId="34" borderId="49" xfId="0" applyNumberFormat="1" applyFont="1" applyFill="1" applyBorder="1" applyAlignment="1">
      <alignment horizontal="center" vertical="center"/>
    </xf>
    <xf numFmtId="20" fontId="54" fillId="34" borderId="67" xfId="0" applyNumberFormat="1" applyFont="1" applyFill="1" applyBorder="1" applyAlignment="1">
      <alignment horizontal="center" vertical="center"/>
    </xf>
    <xf numFmtId="20" fontId="54" fillId="34" borderId="34" xfId="0" applyNumberFormat="1" applyFont="1" applyFill="1" applyBorder="1" applyAlignment="1">
      <alignment horizontal="center" vertical="center"/>
    </xf>
    <xf numFmtId="20" fontId="13" fillId="34" borderId="77" xfId="0" applyNumberFormat="1" applyFont="1" applyFill="1" applyBorder="1" applyAlignment="1">
      <alignment horizontal="center" vertical="center"/>
    </xf>
    <xf numFmtId="20" fontId="13" fillId="34" borderId="46" xfId="0" applyNumberFormat="1" applyFont="1" applyFill="1" applyBorder="1" applyAlignment="1">
      <alignment horizontal="center" vertical="center"/>
    </xf>
    <xf numFmtId="20" fontId="52" fillId="34" borderId="83" xfId="0" applyNumberFormat="1" applyFont="1" applyFill="1" applyBorder="1" applyAlignment="1">
      <alignment horizontal="center" vertical="center"/>
    </xf>
    <xf numFmtId="20" fontId="52" fillId="34" borderId="82" xfId="0" applyNumberFormat="1" applyFont="1" applyFill="1" applyBorder="1" applyAlignment="1">
      <alignment horizontal="center" vertical="center"/>
    </xf>
    <xf numFmtId="20" fontId="52" fillId="34" borderId="84" xfId="0" applyNumberFormat="1" applyFont="1" applyFill="1" applyBorder="1" applyAlignment="1">
      <alignment horizontal="center" vertical="center"/>
    </xf>
    <xf numFmtId="20" fontId="54" fillId="34" borderId="68" xfId="0" applyNumberFormat="1" applyFont="1" applyFill="1" applyBorder="1" applyAlignment="1">
      <alignment horizontal="center" vertical="center"/>
    </xf>
    <xf numFmtId="20" fontId="54" fillId="34" borderId="38" xfId="0" applyNumberFormat="1" applyFont="1" applyFill="1" applyBorder="1" applyAlignment="1">
      <alignment horizontal="center" vertical="center"/>
    </xf>
    <xf numFmtId="20" fontId="52" fillId="34" borderId="87" xfId="0" applyNumberFormat="1" applyFont="1" applyFill="1" applyBorder="1" applyAlignment="1">
      <alignment horizontal="center" vertical="center"/>
    </xf>
    <xf numFmtId="20" fontId="52" fillId="34" borderId="86" xfId="0" applyNumberFormat="1" applyFont="1" applyFill="1" applyBorder="1" applyAlignment="1">
      <alignment horizontal="center" vertical="center"/>
    </xf>
    <xf numFmtId="20" fontId="52" fillId="34" borderId="88" xfId="0" applyNumberFormat="1" applyFont="1" applyFill="1" applyBorder="1" applyAlignment="1">
      <alignment horizontal="center" vertical="center"/>
    </xf>
    <xf numFmtId="20" fontId="54" fillId="34" borderId="0" xfId="0" applyNumberFormat="1" applyFont="1" applyFill="1" applyBorder="1" applyAlignment="1">
      <alignment horizontal="center" vertical="center"/>
    </xf>
    <xf numFmtId="20" fontId="54" fillId="34" borderId="80" xfId="0" applyNumberFormat="1" applyFont="1" applyFill="1" applyBorder="1" applyAlignment="1">
      <alignment horizontal="center" vertical="center"/>
    </xf>
    <xf numFmtId="20" fontId="55" fillId="33" borderId="38" xfId="0" applyNumberFormat="1" applyFont="1" applyFill="1" applyBorder="1" applyAlignment="1">
      <alignment horizontal="center" vertical="center"/>
    </xf>
    <xf numFmtId="20" fontId="55" fillId="33" borderId="39" xfId="0" applyNumberFormat="1" applyFont="1" applyFill="1" applyBorder="1" applyAlignment="1">
      <alignment horizontal="center" vertical="center"/>
    </xf>
    <xf numFmtId="20" fontId="55" fillId="33" borderId="49" xfId="0" applyNumberFormat="1" applyFont="1" applyFill="1" applyBorder="1" applyAlignment="1">
      <alignment horizontal="center" vertical="center"/>
    </xf>
    <xf numFmtId="20" fontId="56" fillId="33" borderId="67" xfId="0" applyNumberFormat="1" applyFont="1" applyFill="1" applyBorder="1" applyAlignment="1">
      <alignment horizontal="center" vertical="center"/>
    </xf>
    <xf numFmtId="20" fontId="56" fillId="33" borderId="34" xfId="0" applyNumberFormat="1" applyFont="1" applyFill="1" applyBorder="1" applyAlignment="1">
      <alignment horizontal="center" vertical="center"/>
    </xf>
    <xf numFmtId="20" fontId="55" fillId="33" borderId="64" xfId="0" applyNumberFormat="1" applyFont="1" applyFill="1" applyBorder="1" applyAlignment="1">
      <alignment horizontal="center" vertical="center"/>
    </xf>
    <xf numFmtId="20" fontId="55" fillId="33" borderId="65" xfId="0" applyNumberFormat="1" applyFont="1" applyFill="1" applyBorder="1" applyAlignment="1">
      <alignment horizontal="center" vertical="center"/>
    </xf>
    <xf numFmtId="20" fontId="55" fillId="33" borderId="70" xfId="0" applyNumberFormat="1" applyFont="1" applyFill="1" applyBorder="1" applyAlignment="1">
      <alignment horizontal="center" vertical="center"/>
    </xf>
    <xf numFmtId="20" fontId="13" fillId="34" borderId="42" xfId="0" applyNumberFormat="1" applyFont="1" applyFill="1" applyBorder="1" applyAlignment="1">
      <alignment horizontal="center" vertical="center"/>
    </xf>
    <xf numFmtId="20" fontId="13" fillId="34" borderId="34" xfId="0" applyNumberFormat="1" applyFont="1" applyFill="1" applyBorder="1" applyAlignment="1">
      <alignment horizontal="center" vertical="center"/>
    </xf>
    <xf numFmtId="20" fontId="13" fillId="34" borderId="67" xfId="0" applyNumberFormat="1" applyFont="1" applyFill="1" applyBorder="1" applyAlignment="1">
      <alignment horizontal="center" vertical="center"/>
    </xf>
    <xf numFmtId="20" fontId="13" fillId="34" borderId="32" xfId="0" applyNumberFormat="1" applyFont="1" applyFill="1" applyBorder="1" applyAlignment="1">
      <alignment horizontal="center" vertical="center"/>
    </xf>
    <xf numFmtId="20" fontId="13" fillId="34" borderId="41" xfId="0" applyNumberFormat="1" applyFont="1" applyFill="1" applyBorder="1" applyAlignment="1">
      <alignment horizontal="center" vertical="center"/>
    </xf>
    <xf numFmtId="20" fontId="13" fillId="34" borderId="38" xfId="0" applyNumberFormat="1" applyFont="1" applyFill="1" applyBorder="1" applyAlignment="1">
      <alignment horizontal="center" vertical="center"/>
    </xf>
    <xf numFmtId="20" fontId="13" fillId="34" borderId="39" xfId="0" applyNumberFormat="1" applyFont="1" applyFill="1" applyBorder="1" applyAlignment="1">
      <alignment horizontal="center" vertical="center"/>
    </xf>
    <xf numFmtId="20" fontId="13" fillId="34" borderId="49" xfId="0" applyNumberFormat="1" applyFont="1" applyFill="1" applyBorder="1" applyAlignment="1">
      <alignment horizontal="center" vertical="center"/>
    </xf>
    <xf numFmtId="20" fontId="13" fillId="34" borderId="47" xfId="0" applyNumberFormat="1" applyFont="1" applyFill="1" applyBorder="1" applyAlignment="1">
      <alignment horizontal="center" vertical="center"/>
    </xf>
    <xf numFmtId="20" fontId="13" fillId="34" borderId="71" xfId="0" applyNumberFormat="1" applyFont="1" applyFill="1" applyBorder="1" applyAlignment="1">
      <alignment horizontal="center" vertical="center"/>
    </xf>
    <xf numFmtId="20" fontId="13" fillId="32" borderId="42" xfId="0" applyNumberFormat="1" applyFont="1" applyFill="1" applyBorder="1" applyAlignment="1">
      <alignment horizontal="center" vertical="center"/>
    </xf>
    <xf numFmtId="20" fontId="13" fillId="32" borderId="32" xfId="0" applyNumberFormat="1" applyFont="1" applyFill="1" applyBorder="1" applyAlignment="1">
      <alignment horizontal="center" vertical="center"/>
    </xf>
    <xf numFmtId="20" fontId="13" fillId="32" borderId="39" xfId="0" applyNumberFormat="1" applyFont="1" applyFill="1" applyBorder="1" applyAlignment="1">
      <alignment horizontal="center" vertical="center"/>
    </xf>
    <xf numFmtId="20" fontId="13" fillId="32" borderId="47" xfId="0" applyNumberFormat="1" applyFont="1" applyFill="1" applyBorder="1" applyAlignment="1">
      <alignment horizontal="center" vertical="center"/>
    </xf>
    <xf numFmtId="17" fontId="36" fillId="30" borderId="1" xfId="0" applyNumberFormat="1" applyFont="1" applyFill="1" applyBorder="1" applyAlignment="1">
      <alignment horizontal="center" vertical="center"/>
    </xf>
    <xf numFmtId="0" fontId="36" fillId="30" borderId="1" xfId="0" applyFont="1" applyFill="1" applyBorder="1" applyAlignment="1">
      <alignment horizontal="center" vertical="center"/>
    </xf>
    <xf numFmtId="20" fontId="57" fillId="32" borderId="87" xfId="0" applyNumberFormat="1" applyFont="1" applyFill="1" applyBorder="1" applyAlignment="1">
      <alignment horizontal="center" vertical="center"/>
    </xf>
  </cellXfs>
  <cellStyles count="155">
    <cellStyle name="Lien hypertexte" xfId="49" builtinId="8" hidden="1"/>
    <cellStyle name="Lien hypertexte" xfId="83" builtinId="8" hidden="1"/>
    <cellStyle name="Lien hypertexte" xfId="63" builtinId="8" hidden="1"/>
    <cellStyle name="Lien hypertexte" xfId="93" builtinId="8" hidden="1"/>
    <cellStyle name="Lien hypertexte" xfId="55" builtinId="8" hidden="1"/>
    <cellStyle name="Lien hypertexte" xfId="53" builtinId="8" hidden="1"/>
    <cellStyle name="Lien hypertexte" xfId="51" builtinId="8" hidden="1"/>
    <cellStyle name="Lien hypertexte" xfId="67" builtinId="8" hidden="1"/>
    <cellStyle name="Lien hypertexte" xfId="101" builtinId="8" hidden="1"/>
    <cellStyle name="Lien hypertexte" xfId="97" builtinId="8" hidden="1"/>
    <cellStyle name="Lien hypertexte" xfId="113" builtinId="8" hidden="1"/>
    <cellStyle name="Lien hypertexte" xfId="151" builtinId="8" hidden="1"/>
    <cellStyle name="Lien hypertexte" xfId="41" builtinId="8" hidden="1"/>
    <cellStyle name="Lien hypertexte" xfId="81" builtinId="8" hidden="1"/>
    <cellStyle name="Lien hypertexte" xfId="47" builtinId="8" hidden="1"/>
    <cellStyle name="Lien hypertexte" xfId="1" builtinId="8" hidden="1"/>
    <cellStyle name="Lien hypertexte" xfId="65" builtinId="8" hidden="1"/>
    <cellStyle name="Lien hypertexte" xfId="73" builtinId="8" hidden="1"/>
    <cellStyle name="Lien hypertexte" xfId="121" builtinId="8" hidden="1"/>
    <cellStyle name="Lien hypertexte" xfId="37" builtinId="8" hidden="1"/>
    <cellStyle name="Lien hypertexte" xfId="137" builtinId="8" hidden="1"/>
    <cellStyle name="Lien hypertexte" xfId="57" builtinId="8" hidden="1"/>
    <cellStyle name="Lien hypertexte" xfId="105" builtinId="8" hidden="1"/>
    <cellStyle name="Lien hypertexte" xfId="21" builtinId="8" hidden="1"/>
    <cellStyle name="Lien hypertexte" xfId="119" builtinId="8" hidden="1"/>
    <cellStyle name="Lien hypertexte" xfId="135" builtinId="8" hidden="1"/>
    <cellStyle name="Lien hypertexte" xfId="59" builtinId="8" hidden="1"/>
    <cellStyle name="Lien hypertexte" xfId="91" builtinId="8" hidden="1"/>
    <cellStyle name="Lien hypertexte" xfId="69" builtinId="8" hidden="1"/>
    <cellStyle name="Lien hypertexte" xfId="99" builtinId="8" hidden="1"/>
    <cellStyle name="Lien hypertexte" xfId="75" builtinId="8" hidden="1"/>
    <cellStyle name="Lien hypertexte" xfId="79" builtinId="8" hidden="1"/>
    <cellStyle name="Lien hypertexte" xfId="109" builtinId="8" hidden="1"/>
    <cellStyle name="Lien hypertexte" xfId="31" builtinId="8" hidden="1"/>
    <cellStyle name="Lien hypertexte" xfId="71" builtinId="8" hidden="1"/>
    <cellStyle name="Lien hypertexte" xfId="129" builtinId="8" hidden="1"/>
    <cellStyle name="Lien hypertexte" xfId="141" builtinId="8" hidden="1"/>
    <cellStyle name="Lien hypertexte" xfId="9" builtinId="8" hidden="1"/>
    <cellStyle name="Lien hypertexte" xfId="107" builtinId="8" hidden="1"/>
    <cellStyle name="Lien hypertexte" xfId="115" builtinId="8" hidden="1"/>
    <cellStyle name="Lien hypertexte" xfId="33" builtinId="8" hidden="1"/>
    <cellStyle name="Lien hypertexte" xfId="89" builtinId="8" hidden="1"/>
    <cellStyle name="Lien hypertexte" xfId="23" builtinId="8" hidden="1"/>
    <cellStyle name="Lien hypertexte" xfId="19" builtinId="8" hidden="1"/>
    <cellStyle name="Lien hypertexte" xfId="35" builtinId="8" hidden="1"/>
    <cellStyle name="Lien hypertexte" xfId="29" builtinId="8" hidden="1"/>
    <cellStyle name="Lien hypertexte" xfId="149" builtinId="8" hidden="1"/>
    <cellStyle name="Lien hypertexte" xfId="85" builtinId="8" hidden="1"/>
    <cellStyle name="Lien hypertexte" xfId="95" builtinId="8" hidden="1"/>
    <cellStyle name="Lien hypertexte" xfId="133" builtinId="8" hidden="1"/>
    <cellStyle name="Lien hypertexte" xfId="61" builtinId="8" hidden="1"/>
    <cellStyle name="Lien hypertexte" xfId="43" builtinId="8" hidden="1"/>
    <cellStyle name="Lien hypertexte" xfId="111" builtinId="8" hidden="1"/>
    <cellStyle name="Lien hypertexte" xfId="143" builtinId="8" hidden="1"/>
    <cellStyle name="Lien hypertexte" xfId="15" builtinId="8" hidden="1"/>
    <cellStyle name="Lien hypertexte" xfId="103" builtinId="8" hidden="1"/>
    <cellStyle name="Lien hypertexte" xfId="3" builtinId="8" hidden="1"/>
    <cellStyle name="Lien hypertexte" xfId="153" builtinId="8" hidden="1"/>
    <cellStyle name="Lien hypertexte" xfId="11" builtinId="8" hidden="1"/>
    <cellStyle name="Lien hypertexte" xfId="139" builtinId="8" hidden="1"/>
    <cellStyle name="Lien hypertexte" xfId="125" builtinId="8" hidden="1"/>
    <cellStyle name="Lien hypertexte" xfId="45" builtinId="8" hidden="1"/>
    <cellStyle name="Lien hypertexte" xfId="147" builtinId="8" hidden="1"/>
    <cellStyle name="Lien hypertexte" xfId="145" builtinId="8" hidden="1"/>
    <cellStyle name="Lien hypertexte" xfId="5" builtinId="8" hidden="1"/>
    <cellStyle name="Lien hypertexte" xfId="117" builtinId="8" hidden="1"/>
    <cellStyle name="Lien hypertexte" xfId="39" builtinId="8" hidden="1"/>
    <cellStyle name="Lien hypertexte" xfId="27" builtinId="8" hidden="1"/>
    <cellStyle name="Lien hypertexte" xfId="13" builtinId="8" hidden="1"/>
    <cellStyle name="Lien hypertexte" xfId="25" builtinId="8" hidden="1"/>
    <cellStyle name="Lien hypertexte" xfId="7" builtinId="8" hidden="1"/>
    <cellStyle name="Lien hypertexte" xfId="127" builtinId="8" hidden="1"/>
    <cellStyle name="Lien hypertexte" xfId="77" builtinId="8" hidden="1"/>
    <cellStyle name="Lien hypertexte" xfId="131" builtinId="8" hidden="1"/>
    <cellStyle name="Lien hypertexte" xfId="123" builtinId="8" hidden="1"/>
    <cellStyle name="Lien hypertexte" xfId="17" builtinId="8" hidden="1"/>
    <cellStyle name="Lien hypertexte" xfId="87" builtinId="8" hidden="1"/>
    <cellStyle name="Lien hypertexte visité" xfId="146" builtinId="9" hidden="1"/>
    <cellStyle name="Lien hypertexte visité" xfId="46" builtinId="9" hidden="1"/>
    <cellStyle name="Lien hypertexte visité" xfId="128" builtinId="9" hidden="1"/>
    <cellStyle name="Lien hypertexte visité" xfId="148" builtinId="9" hidden="1"/>
    <cellStyle name="Lien hypertexte visité" xfId="118" builtinId="9" hidden="1"/>
    <cellStyle name="Lien hypertexte visité" xfId="54" builtinId="9" hidden="1"/>
    <cellStyle name="Lien hypertexte visité" xfId="36" builtinId="9" hidden="1"/>
    <cellStyle name="Lien hypertexte visité" xfId="42" builtinId="9" hidden="1"/>
    <cellStyle name="Lien hypertexte visité" xfId="104" builtinId="9" hidden="1"/>
    <cellStyle name="Lien hypertexte visité" xfId="136" builtinId="9" hidden="1"/>
    <cellStyle name="Lien hypertexte visité" xfId="96" builtinId="9" hidden="1"/>
    <cellStyle name="Lien hypertexte visité" xfId="64" builtinId="9" hidden="1"/>
    <cellStyle name="Lien hypertexte visité" xfId="22" builtinId="9" hidden="1"/>
    <cellStyle name="Lien hypertexte visité" xfId="44" builtinId="9" hidden="1"/>
    <cellStyle name="Lien hypertexte visité" xfId="72" builtinId="9" hidden="1"/>
    <cellStyle name="Lien hypertexte visité" xfId="140" builtinId="9" hidden="1"/>
    <cellStyle name="Lien hypertexte visité" xfId="90" builtinId="9" hidden="1"/>
    <cellStyle name="Lien hypertexte visité" xfId="58" builtinId="9" hidden="1"/>
    <cellStyle name="Lien hypertexte visité" xfId="122" builtinId="9" hidden="1"/>
    <cellStyle name="Lien hypertexte visité" xfId="6" builtinId="9" hidden="1"/>
    <cellStyle name="Lien hypertexte visité" xfId="10" builtinId="9" hidden="1"/>
    <cellStyle name="Lien hypertexte visité" xfId="16" builtinId="9" hidden="1"/>
    <cellStyle name="Lien hypertexte visité" xfId="152" builtinId="9" hidden="1"/>
    <cellStyle name="Lien hypertexte visité" xfId="82" builtinId="9" hidden="1"/>
    <cellStyle name="Lien hypertexte visité" xfId="28" builtinId="9" hidden="1"/>
    <cellStyle name="Lien hypertexte visité" xfId="110" builtinId="9" hidden="1"/>
    <cellStyle name="Lien hypertexte visité" xfId="154" builtinId="9" hidden="1"/>
    <cellStyle name="Lien hypertexte visité" xfId="40" builtinId="9" hidden="1"/>
    <cellStyle name="Lien hypertexte visité" xfId="68" builtinId="9" hidden="1"/>
    <cellStyle name="Lien hypertexte visité" xfId="98" builtinId="9" hidden="1"/>
    <cellStyle name="Lien hypertexte visité" xfId="130" builtinId="9" hidden="1"/>
    <cellStyle name="Lien hypertexte visité" xfId="26" builtinId="9" hidden="1"/>
    <cellStyle name="Lien hypertexte visité" xfId="88" builtinId="9" hidden="1"/>
    <cellStyle name="Lien hypertexte visité" xfId="38" builtinId="9" hidden="1"/>
    <cellStyle name="Lien hypertexte visité" xfId="12" builtinId="9" hidden="1"/>
    <cellStyle name="Lien hypertexte visité" xfId="144" builtinId="9" hidden="1"/>
    <cellStyle name="Lien hypertexte visité" xfId="32" builtinId="9" hidden="1"/>
    <cellStyle name="Lien hypertexte visité" xfId="30" builtinId="9" hidden="1"/>
    <cellStyle name="Lien hypertexte visité" xfId="92" builtinId="9" hidden="1"/>
    <cellStyle name="Lien hypertexte visité" xfId="102" builtinId="9" hidden="1"/>
    <cellStyle name="Lien hypertexte visité" xfId="106" builtinId="9" hidden="1"/>
    <cellStyle name="Lien hypertexte visité" xfId="14" builtinId="9" hidden="1"/>
    <cellStyle name="Lien hypertexte visité" xfId="114" builtinId="9" hidden="1"/>
    <cellStyle name="Lien hypertexte visité" xfId="94" builtinId="9" hidden="1"/>
    <cellStyle name="Lien hypertexte visité" xfId="62" builtinId="9" hidden="1"/>
    <cellStyle name="Lien hypertexte visité" xfId="76" builtinId="9" hidden="1"/>
    <cellStyle name="Lien hypertexte visité" xfId="56" builtinId="9" hidden="1"/>
    <cellStyle name="Lien hypertexte visité" xfId="120" builtinId="9" hidden="1"/>
    <cellStyle name="Lien hypertexte visité" xfId="52" builtinId="9" hidden="1"/>
    <cellStyle name="Lien hypertexte visité" xfId="18" builtinId="9" hidden="1"/>
    <cellStyle name="Lien hypertexte visité" xfId="84" builtinId="9" hidden="1"/>
    <cellStyle name="Lien hypertexte visité" xfId="100" builtinId="9" hidden="1"/>
    <cellStyle name="Lien hypertexte visité" xfId="86" builtinId="9" hidden="1"/>
    <cellStyle name="Lien hypertexte visité" xfId="50" builtinId="9" hidden="1"/>
    <cellStyle name="Lien hypertexte visité" xfId="124" builtinId="9" hidden="1"/>
    <cellStyle name="Lien hypertexte visité" xfId="126" builtinId="9" hidden="1"/>
    <cellStyle name="Lien hypertexte visité" xfId="8" builtinId="9" hidden="1"/>
    <cellStyle name="Lien hypertexte visité" xfId="132" builtinId="9" hidden="1"/>
    <cellStyle name="Lien hypertexte visité" xfId="4" builtinId="9" hidden="1"/>
    <cellStyle name="Lien hypertexte visité" xfId="80" builtinId="9" hidden="1"/>
    <cellStyle name="Lien hypertexte visité" xfId="134" builtinId="9" hidden="1"/>
    <cellStyle name="Lien hypertexte visité" xfId="150" builtinId="9" hidden="1"/>
    <cellStyle name="Lien hypertexte visité" xfId="108" builtinId="9" hidden="1"/>
    <cellStyle name="Lien hypertexte visité" xfId="60" builtinId="9" hidden="1"/>
    <cellStyle name="Lien hypertexte visité" xfId="142" builtinId="9" hidden="1"/>
    <cellStyle name="Lien hypertexte visité" xfId="48" builtinId="9" hidden="1"/>
    <cellStyle name="Lien hypertexte visité" xfId="70" builtinId="9" hidden="1"/>
    <cellStyle name="Lien hypertexte visité" xfId="66" builtinId="9" hidden="1"/>
    <cellStyle name="Lien hypertexte visité" xfId="112" builtinId="9" hidden="1"/>
    <cellStyle name="Lien hypertexte visité" xfId="138" builtinId="9" hidden="1"/>
    <cellStyle name="Lien hypertexte visité" xfId="24" builtinId="9" hidden="1"/>
    <cellStyle name="Lien hypertexte visité" xfId="116" builtinId="9" hidden="1"/>
    <cellStyle name="Lien hypertexte visité" xfId="78" builtinId="9" hidden="1"/>
    <cellStyle name="Lien hypertexte visité" xfId="74" builtinId="9" hidden="1"/>
    <cellStyle name="Lien hypertexte visité" xfId="2" builtinId="9" hidden="1"/>
    <cellStyle name="Lien hypertexte visité" xfId="20" builtinId="9" hidden="1"/>
    <cellStyle name="Lien hypertexte visité" xfId="34" builtinId="9" hidden="1"/>
    <cellStyle name="Normal" xfId="0" builtinId="0"/>
  </cellStyles>
  <dxfs count="11"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hair">
          <color rgb="FF00FF00"/>
        </left>
        <right style="hair">
          <color rgb="FF00FF00"/>
        </right>
        <top style="hair">
          <color rgb="FF00FF00"/>
        </top>
        <bottom style="hair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632ED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</dxfs>
  <tableStyles count="0" defaultTableStyle="TableStyleMedium9" defaultPivotStyle="PivotStyleLight16"/>
  <colors>
    <mruColors>
      <color rgb="FFFF8AD8"/>
      <color rgb="FFFFC3FF"/>
      <color rgb="FFF2E1FF"/>
      <color rgb="FFF5DDFF"/>
      <color rgb="FFF8D8FF"/>
      <color rgb="FFF632ED"/>
      <color rgb="FF00FB92"/>
      <color rgb="FFFF85FF"/>
      <color rgb="FF66FF66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533400</xdr:colOff>
      <xdr:row>0</xdr:row>
      <xdr:rowOff>95250</xdr:rowOff>
    </xdr:from>
    <xdr:to>
      <xdr:col>15</xdr:col>
      <xdr:colOff>723900</xdr:colOff>
      <xdr:row>27</xdr:row>
      <xdr:rowOff>12700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BB36A38-B792-904E-B7C8-46847F698D26}"/>
            </a:ext>
          </a:extLst>
        </xdr:cNvPr>
        <xdr:cNvSpPr txBox="1"/>
      </xdr:nvSpPr>
      <xdr:spPr>
        <a:xfrm>
          <a:off x="7962900" y="95250"/>
          <a:ext cx="5143500" cy="5060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VA -&gt; Vacances Annuelles.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VAS -&gt; Vacances Supplémentaires.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VJ -&gt; Vacances Jeunes.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 -&gt; Férié.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RF -&gt; Récupération Férié.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"07:36"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travail de nuit, affiche l'horaire plein (8h/9h/10h/11h) en fonction de son horaire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CP -&gt; Congé Parental.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"00:00"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VSS -&gt; Vacances Sans Soldes.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"00:00"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ML -&gt; Maladies Longue durée.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"00:00"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SV -&gt; Séjour Vacances.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"11:00"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N'est </a:t>
          </a:r>
          <a:r>
            <a:rPr lang="fr-FR" sz="900" b="0" i="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pas</a:t>
          </a: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RSV -&gt; Récupération Séjour Vacances.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automatiquement "08:20"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N'est </a:t>
          </a:r>
          <a:r>
            <a:rPr lang="fr-FR" sz="900" b="0" i="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pas</a:t>
          </a: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impacté par le régime horaire</a:t>
          </a:r>
        </a:p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CM -&gt; Congé Maladie.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Affiche l'horaire qu'aurait du faire le travailleur (Par exemple, horaire 08:00-17:00, affiche 08:45</a:t>
          </a:r>
        </a:p>
        <a:p>
          <a:pPr lvl="1"/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impacté par le régime horaire</a:t>
          </a:r>
        </a:p>
        <a:p>
          <a:endParaRPr lang="fr-FR" sz="9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30"/>
  <sheetViews>
    <sheetView workbookViewId="0">
      <selection activeCell="A2" sqref="A2"/>
    </sheetView>
  </sheetViews>
  <sheetFormatPr baseColWidth="10" defaultColWidth="11" defaultRowHeight="15"/>
  <cols>
    <col min="1" max="1" width="29" style="71" customWidth="1"/>
    <col min="2" max="15" width="4.6640625" style="70" customWidth="1"/>
    <col min="16" max="16384" width="11" style="70"/>
  </cols>
  <sheetData>
    <row r="1" spans="1:15" s="71" customFormat="1" ht="15" customHeight="1">
      <c r="A1" s="78">
        <v>43009</v>
      </c>
      <c r="B1" s="285"/>
      <c r="C1" s="280"/>
      <c r="D1" s="280"/>
      <c r="E1" s="280"/>
      <c r="F1" s="280"/>
      <c r="G1" s="280"/>
      <c r="H1" s="280"/>
      <c r="I1" s="280"/>
      <c r="J1" s="280"/>
      <c r="K1" s="280"/>
      <c r="L1" s="280"/>
      <c r="M1" s="281"/>
      <c r="N1" s="285">
        <v>43009</v>
      </c>
      <c r="O1" s="281"/>
    </row>
    <row r="2" spans="1:15" s="73" customFormat="1" ht="16">
      <c r="A2" s="93"/>
      <c r="B2" s="282" t="s">
        <v>0</v>
      </c>
      <c r="C2" s="283"/>
      <c r="D2" s="74" t="s">
        <v>1</v>
      </c>
      <c r="E2" s="77"/>
      <c r="F2" s="77" t="s">
        <v>2</v>
      </c>
      <c r="G2" s="77"/>
      <c r="H2" s="284" t="s">
        <v>3</v>
      </c>
      <c r="I2" s="283"/>
      <c r="J2" s="77" t="s">
        <v>4</v>
      </c>
      <c r="K2" s="77"/>
      <c r="L2" s="77" t="s">
        <v>5</v>
      </c>
      <c r="M2" s="75"/>
      <c r="N2" s="76" t="s">
        <v>6</v>
      </c>
      <c r="O2" s="75"/>
    </row>
    <row r="3" spans="1:15">
      <c r="A3" s="79" t="s">
        <v>7</v>
      </c>
      <c r="B3" s="40"/>
      <c r="C3" s="26"/>
      <c r="D3" s="26"/>
      <c r="E3" s="26"/>
      <c r="F3" s="26"/>
      <c r="G3" s="26"/>
      <c r="H3" s="26"/>
      <c r="I3" s="26"/>
      <c r="J3" s="26"/>
      <c r="K3" s="26"/>
      <c r="L3" s="26"/>
      <c r="M3" s="41"/>
      <c r="N3" s="40"/>
      <c r="O3" s="41"/>
    </row>
    <row r="4" spans="1:15" s="72" customFormat="1">
      <c r="A4" s="80" t="s">
        <v>8</v>
      </c>
      <c r="B4" s="63"/>
      <c r="C4" s="18"/>
      <c r="D4" s="18"/>
      <c r="E4" s="18"/>
      <c r="F4" s="18"/>
      <c r="G4" s="18"/>
      <c r="H4" s="18"/>
      <c r="I4" s="18"/>
      <c r="J4" s="18"/>
      <c r="K4" s="18"/>
      <c r="L4" s="29"/>
      <c r="M4" s="59"/>
      <c r="N4" s="94"/>
      <c r="O4" s="39"/>
    </row>
    <row r="5" spans="1:15" ht="16" thickBot="1">
      <c r="A5" s="81"/>
      <c r="B5" s="64"/>
      <c r="C5" s="43"/>
      <c r="D5" s="43"/>
      <c r="E5" s="43"/>
      <c r="F5" s="43"/>
      <c r="G5" s="43"/>
      <c r="H5" s="43"/>
      <c r="I5" s="43"/>
      <c r="J5" s="43"/>
      <c r="K5" s="43"/>
      <c r="L5" s="60"/>
      <c r="M5" s="58"/>
      <c r="N5" s="57"/>
      <c r="O5" s="58"/>
    </row>
    <row r="6" spans="1:15">
      <c r="A6" s="2"/>
      <c r="B6" s="285">
        <v>43010</v>
      </c>
      <c r="C6" s="280"/>
      <c r="D6" s="280">
        <v>43011</v>
      </c>
      <c r="E6" s="280"/>
      <c r="F6" s="280">
        <v>43012</v>
      </c>
      <c r="G6" s="280"/>
      <c r="H6" s="280">
        <v>43013</v>
      </c>
      <c r="I6" s="280"/>
      <c r="J6" s="280">
        <v>43014</v>
      </c>
      <c r="K6" s="280"/>
      <c r="L6" s="280">
        <v>43015</v>
      </c>
      <c r="M6" s="280"/>
      <c r="N6" s="280">
        <v>43016</v>
      </c>
      <c r="O6" s="281"/>
    </row>
    <row r="7" spans="1:15">
      <c r="A7" s="2"/>
      <c r="B7" s="282" t="s">
        <v>0</v>
      </c>
      <c r="C7" s="283"/>
      <c r="D7" s="74" t="s">
        <v>1</v>
      </c>
      <c r="E7" s="77"/>
      <c r="F7" s="77" t="s">
        <v>2</v>
      </c>
      <c r="G7" s="77"/>
      <c r="H7" s="284" t="s">
        <v>9</v>
      </c>
      <c r="I7" s="283"/>
      <c r="J7" s="77" t="s">
        <v>10</v>
      </c>
      <c r="K7" s="77"/>
      <c r="L7" s="74" t="s">
        <v>11</v>
      </c>
      <c r="M7" s="77"/>
      <c r="N7" s="77" t="s">
        <v>12</v>
      </c>
      <c r="O7" s="75"/>
    </row>
    <row r="8" spans="1:15">
      <c r="A8" s="2"/>
      <c r="B8" s="40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41"/>
    </row>
    <row r="9" spans="1:15">
      <c r="A9" s="2"/>
      <c r="B9" s="37"/>
      <c r="C9" s="151"/>
      <c r="D9" s="151"/>
      <c r="E9" s="151"/>
      <c r="F9" s="28"/>
      <c r="G9" s="28"/>
      <c r="H9" s="18"/>
      <c r="I9" s="18"/>
      <c r="J9" s="18"/>
      <c r="K9" s="18"/>
      <c r="L9" s="18">
        <v>8</v>
      </c>
      <c r="M9" s="18">
        <v>15.06</v>
      </c>
      <c r="N9" s="18">
        <v>8</v>
      </c>
      <c r="O9" s="42">
        <v>15.06</v>
      </c>
    </row>
    <row r="10" spans="1:15" ht="16" thickBot="1">
      <c r="A10" s="2"/>
      <c r="B10" s="57"/>
      <c r="C10" s="61"/>
      <c r="D10" s="61"/>
      <c r="E10" s="61"/>
      <c r="F10" s="62"/>
      <c r="G10" s="62"/>
      <c r="H10" s="43"/>
      <c r="I10" s="43"/>
      <c r="J10" s="43"/>
      <c r="K10" s="43"/>
      <c r="L10" s="43">
        <f t="shared" ref="L10" si="0">(M9-L9)-0.5</f>
        <v>6.5600000000000005</v>
      </c>
      <c r="M10" s="43"/>
      <c r="N10" s="43">
        <f t="shared" ref="N10" si="1">(O9-N9)-0.5</f>
        <v>6.5600000000000005</v>
      </c>
      <c r="O10" s="82"/>
    </row>
    <row r="11" spans="1:15">
      <c r="A11" s="2"/>
      <c r="B11" s="285">
        <v>43017</v>
      </c>
      <c r="C11" s="280"/>
      <c r="D11" s="280">
        <v>43018</v>
      </c>
      <c r="E11" s="280"/>
      <c r="F11" s="280">
        <v>43019</v>
      </c>
      <c r="G11" s="280"/>
      <c r="H11" s="280">
        <v>43020</v>
      </c>
      <c r="I11" s="280"/>
      <c r="J11" s="280">
        <v>43021</v>
      </c>
      <c r="K11" s="280"/>
      <c r="L11" s="280">
        <v>43022</v>
      </c>
      <c r="M11" s="280"/>
      <c r="N11" s="280">
        <v>43023</v>
      </c>
      <c r="O11" s="281"/>
    </row>
    <row r="12" spans="1:15">
      <c r="A12" s="2"/>
      <c r="B12" s="282" t="s">
        <v>0</v>
      </c>
      <c r="C12" s="283"/>
      <c r="D12" s="74" t="s">
        <v>1</v>
      </c>
      <c r="E12" s="77"/>
      <c r="F12" s="77" t="s">
        <v>2</v>
      </c>
      <c r="G12" s="77"/>
      <c r="H12" s="284" t="s">
        <v>3</v>
      </c>
      <c r="I12" s="283"/>
      <c r="J12" s="77" t="s">
        <v>4</v>
      </c>
      <c r="K12" s="77"/>
      <c r="L12" s="77" t="s">
        <v>5</v>
      </c>
      <c r="M12" s="77"/>
      <c r="N12" s="77" t="s">
        <v>6</v>
      </c>
      <c r="O12" s="75"/>
    </row>
    <row r="13" spans="1:15">
      <c r="A13" s="2"/>
      <c r="B13" s="40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41"/>
    </row>
    <row r="14" spans="1:15">
      <c r="A14" s="2"/>
      <c r="B14" s="63"/>
      <c r="C14" s="18"/>
      <c r="D14" s="18">
        <v>8</v>
      </c>
      <c r="E14" s="18">
        <v>15.06</v>
      </c>
      <c r="F14" s="18">
        <v>8</v>
      </c>
      <c r="G14" s="18">
        <v>15.06</v>
      </c>
      <c r="H14" s="18">
        <v>8</v>
      </c>
      <c r="I14" s="18">
        <v>15.06</v>
      </c>
      <c r="J14" s="18">
        <v>8</v>
      </c>
      <c r="K14" s="18">
        <v>15.06</v>
      </c>
      <c r="L14" s="18"/>
      <c r="M14" s="18"/>
      <c r="N14" s="18"/>
      <c r="O14" s="42"/>
    </row>
    <row r="15" spans="1:15" ht="16" thickBot="1">
      <c r="A15" s="2"/>
      <c r="B15" s="64"/>
      <c r="C15" s="43"/>
      <c r="D15" s="43">
        <f t="shared" ref="D15" si="2">(E14-D14)-0.5</f>
        <v>6.5600000000000005</v>
      </c>
      <c r="E15" s="43"/>
      <c r="F15" s="43">
        <f t="shared" ref="F15" si="3">(G14-F14)-0.5</f>
        <v>6.5600000000000005</v>
      </c>
      <c r="G15" s="43"/>
      <c r="H15" s="43">
        <f t="shared" ref="H15" si="4">(I14-H14)-0.5</f>
        <v>6.5600000000000005</v>
      </c>
      <c r="I15" s="43"/>
      <c r="J15" s="43">
        <f t="shared" ref="J15" si="5">(K14-J14)-0.5</f>
        <v>6.5600000000000005</v>
      </c>
      <c r="K15" s="43"/>
      <c r="L15" s="43"/>
      <c r="M15" s="43"/>
      <c r="N15" s="43"/>
      <c r="O15" s="82"/>
    </row>
    <row r="16" spans="1:15">
      <c r="A16" s="2"/>
      <c r="B16" s="285">
        <v>43024</v>
      </c>
      <c r="C16" s="280"/>
      <c r="D16" s="280">
        <v>43025</v>
      </c>
      <c r="E16" s="280"/>
      <c r="F16" s="280">
        <v>43026</v>
      </c>
      <c r="G16" s="280"/>
      <c r="H16" s="280">
        <v>43027</v>
      </c>
      <c r="I16" s="280"/>
      <c r="J16" s="280">
        <v>43028</v>
      </c>
      <c r="K16" s="280"/>
      <c r="L16" s="280">
        <v>43029</v>
      </c>
      <c r="M16" s="280"/>
      <c r="N16" s="280">
        <v>43030</v>
      </c>
      <c r="O16" s="281"/>
    </row>
    <row r="17" spans="2:15">
      <c r="B17" s="282" t="s">
        <v>0</v>
      </c>
      <c r="C17" s="283"/>
      <c r="D17" s="74" t="s">
        <v>1</v>
      </c>
      <c r="E17" s="77"/>
      <c r="F17" s="77" t="s">
        <v>2</v>
      </c>
      <c r="G17" s="77"/>
      <c r="H17" s="284" t="s">
        <v>3</v>
      </c>
      <c r="I17" s="283"/>
      <c r="J17" s="77" t="s">
        <v>4</v>
      </c>
      <c r="K17" s="77"/>
      <c r="L17" s="77" t="s">
        <v>5</v>
      </c>
      <c r="M17" s="77"/>
      <c r="N17" s="77" t="s">
        <v>6</v>
      </c>
      <c r="O17" s="75"/>
    </row>
    <row r="18" spans="2:15">
      <c r="B18" s="40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41"/>
    </row>
    <row r="19" spans="2:15">
      <c r="B19" s="83"/>
      <c r="C19" s="27"/>
      <c r="D19" s="27"/>
      <c r="E19" s="27"/>
      <c r="F19" s="28"/>
      <c r="G19" s="28"/>
      <c r="H19" s="18"/>
      <c r="I19" s="18"/>
      <c r="J19" s="18"/>
      <c r="K19" s="18"/>
      <c r="L19" s="18">
        <v>8</v>
      </c>
      <c r="M19" s="18">
        <v>15.06</v>
      </c>
      <c r="N19" s="18">
        <v>8</v>
      </c>
      <c r="O19" s="42">
        <v>15.06</v>
      </c>
    </row>
    <row r="20" spans="2:15" ht="16" thickBot="1">
      <c r="B20" s="84"/>
      <c r="C20" s="62"/>
      <c r="D20" s="62"/>
      <c r="E20" s="62"/>
      <c r="F20" s="62"/>
      <c r="G20" s="62"/>
      <c r="H20" s="43"/>
      <c r="I20" s="43"/>
      <c r="J20" s="43"/>
      <c r="K20" s="43"/>
      <c r="L20" s="43">
        <f t="shared" ref="L20" si="6">(M19-L19)-0.5</f>
        <v>6.5600000000000005</v>
      </c>
      <c r="M20" s="43"/>
      <c r="N20" s="43">
        <f t="shared" ref="N20" si="7">(O19-N19)-0.5</f>
        <v>6.5600000000000005</v>
      </c>
      <c r="O20" s="82"/>
    </row>
    <row r="21" spans="2:15">
      <c r="B21" s="285">
        <v>43031</v>
      </c>
      <c r="C21" s="280"/>
      <c r="D21" s="280">
        <v>43032</v>
      </c>
      <c r="E21" s="280"/>
      <c r="F21" s="280">
        <v>43033</v>
      </c>
      <c r="G21" s="280"/>
      <c r="H21" s="280">
        <v>43034</v>
      </c>
      <c r="I21" s="280"/>
      <c r="J21" s="280">
        <v>43035</v>
      </c>
      <c r="K21" s="280"/>
      <c r="L21" s="280">
        <v>43036</v>
      </c>
      <c r="M21" s="280"/>
      <c r="N21" s="280">
        <v>43037</v>
      </c>
      <c r="O21" s="281"/>
    </row>
    <row r="22" spans="2:15">
      <c r="B22" s="282" t="s">
        <v>0</v>
      </c>
      <c r="C22" s="283"/>
      <c r="D22" s="74" t="s">
        <v>1</v>
      </c>
      <c r="E22" s="77"/>
      <c r="F22" s="77" t="s">
        <v>2</v>
      </c>
      <c r="G22" s="77"/>
      <c r="H22" s="284" t="s">
        <v>3</v>
      </c>
      <c r="I22" s="283"/>
      <c r="J22" s="77" t="s">
        <v>4</v>
      </c>
      <c r="K22" s="77"/>
      <c r="L22" s="77" t="s">
        <v>5</v>
      </c>
      <c r="M22" s="77"/>
      <c r="N22" s="77" t="s">
        <v>6</v>
      </c>
      <c r="O22" s="75"/>
    </row>
    <row r="23" spans="2:15">
      <c r="B23" s="40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41"/>
    </row>
    <row r="24" spans="2:15">
      <c r="B24" s="63"/>
      <c r="C24" s="18"/>
      <c r="D24" s="18">
        <v>8</v>
      </c>
      <c r="E24" s="18">
        <v>15.06</v>
      </c>
      <c r="F24" s="18"/>
      <c r="G24" s="18"/>
      <c r="H24" s="18"/>
      <c r="I24" s="18"/>
      <c r="J24" s="18">
        <v>8</v>
      </c>
      <c r="K24" s="18">
        <v>15.06</v>
      </c>
      <c r="L24" s="29"/>
      <c r="M24" s="29"/>
      <c r="N24" s="23"/>
      <c r="O24" s="39"/>
    </row>
    <row r="25" spans="2:15" ht="16" thickBot="1">
      <c r="B25" s="64"/>
      <c r="C25" s="43"/>
      <c r="D25" s="43">
        <f t="shared" ref="D25" si="8">(E24-D24)-0.5</f>
        <v>6.5600000000000005</v>
      </c>
      <c r="E25" s="43"/>
      <c r="F25" s="43"/>
      <c r="G25" s="43"/>
      <c r="H25" s="43"/>
      <c r="I25" s="43"/>
      <c r="J25" s="43">
        <f t="shared" ref="J25" si="9">(K24-J24)-0.5</f>
        <v>6.5600000000000005</v>
      </c>
      <c r="K25" s="43"/>
      <c r="L25" s="60"/>
      <c r="M25" s="61"/>
      <c r="N25" s="61"/>
      <c r="O25" s="58"/>
    </row>
    <row r="26" spans="2:15">
      <c r="B26" s="285">
        <v>43038</v>
      </c>
      <c r="C26" s="280"/>
      <c r="D26" s="280">
        <v>43039</v>
      </c>
      <c r="E26" s="281"/>
      <c r="F26" s="285"/>
      <c r="G26" s="280"/>
      <c r="H26" s="280"/>
      <c r="I26" s="280"/>
      <c r="J26" s="280"/>
      <c r="K26" s="280"/>
      <c r="L26" s="280"/>
      <c r="M26" s="280"/>
      <c r="N26" s="280"/>
      <c r="O26" s="281"/>
    </row>
    <row r="27" spans="2:15">
      <c r="B27" s="282" t="s">
        <v>0</v>
      </c>
      <c r="C27" s="283"/>
      <c r="D27" s="74" t="s">
        <v>1</v>
      </c>
      <c r="E27" s="75"/>
      <c r="F27" s="76" t="s">
        <v>2</v>
      </c>
      <c r="G27" s="77"/>
      <c r="H27" s="284" t="s">
        <v>9</v>
      </c>
      <c r="I27" s="283"/>
      <c r="J27" s="77" t="s">
        <v>10</v>
      </c>
      <c r="K27" s="77"/>
      <c r="L27" s="74" t="s">
        <v>11</v>
      </c>
      <c r="M27" s="77"/>
      <c r="N27" s="77" t="s">
        <v>12</v>
      </c>
      <c r="O27" s="75"/>
    </row>
    <row r="28" spans="2:15">
      <c r="B28" s="40"/>
      <c r="C28" s="26"/>
      <c r="D28" s="26"/>
      <c r="E28" s="41"/>
      <c r="F28" s="40"/>
      <c r="G28" s="26"/>
      <c r="H28" s="26"/>
      <c r="I28" s="26"/>
      <c r="J28" s="26"/>
      <c r="K28" s="26"/>
      <c r="L28" s="26"/>
      <c r="M28" s="26"/>
      <c r="N28" s="26"/>
      <c r="O28" s="41"/>
    </row>
    <row r="29" spans="2:15">
      <c r="B29" s="37"/>
      <c r="C29" s="151"/>
      <c r="D29" s="151"/>
      <c r="E29" s="38"/>
      <c r="F29" s="286"/>
      <c r="G29" s="287"/>
      <c r="H29" s="18"/>
      <c r="I29" s="18"/>
      <c r="J29" s="18"/>
      <c r="K29" s="18"/>
      <c r="L29" s="18"/>
      <c r="M29" s="18"/>
      <c r="N29" s="18"/>
      <c r="O29" s="42"/>
    </row>
    <row r="30" spans="2:15" ht="16" thickBot="1">
      <c r="B30" s="57"/>
      <c r="C30" s="61"/>
      <c r="D30" s="61"/>
      <c r="E30" s="58"/>
      <c r="F30" s="65"/>
      <c r="G30" s="66"/>
      <c r="H30" s="43"/>
      <c r="I30" s="43"/>
      <c r="J30" s="43"/>
      <c r="K30" s="43"/>
      <c r="L30" s="43"/>
      <c r="M30" s="43"/>
      <c r="N30" s="43"/>
      <c r="O30" s="82"/>
    </row>
  </sheetData>
  <mergeCells count="55">
    <mergeCell ref="J1:K1"/>
    <mergeCell ref="L1:M1"/>
    <mergeCell ref="N1:O1"/>
    <mergeCell ref="N6:O6"/>
    <mergeCell ref="B7:C7"/>
    <mergeCell ref="H7:I7"/>
    <mergeCell ref="B2:C2"/>
    <mergeCell ref="H2:I2"/>
    <mergeCell ref="B1:C1"/>
    <mergeCell ref="D1:E1"/>
    <mergeCell ref="F1:G1"/>
    <mergeCell ref="H1:I1"/>
    <mergeCell ref="L6:M6"/>
    <mergeCell ref="B6:C6"/>
    <mergeCell ref="D6:E6"/>
    <mergeCell ref="F6:G6"/>
    <mergeCell ref="L11:M11"/>
    <mergeCell ref="N11:O11"/>
    <mergeCell ref="B21:C21"/>
    <mergeCell ref="N21:O21"/>
    <mergeCell ref="B11:C11"/>
    <mergeCell ref="D11:E11"/>
    <mergeCell ref="B12:C12"/>
    <mergeCell ref="H12:I12"/>
    <mergeCell ref="B16:C16"/>
    <mergeCell ref="D16:E16"/>
    <mergeCell ref="F16:G16"/>
    <mergeCell ref="H16:I16"/>
    <mergeCell ref="J16:K16"/>
    <mergeCell ref="L16:M16"/>
    <mergeCell ref="N16:O16"/>
    <mergeCell ref="B17:C17"/>
    <mergeCell ref="H6:I6"/>
    <mergeCell ref="J6:K6"/>
    <mergeCell ref="F11:G11"/>
    <mergeCell ref="H11:I11"/>
    <mergeCell ref="F29:G29"/>
    <mergeCell ref="J21:K21"/>
    <mergeCell ref="J11:K11"/>
    <mergeCell ref="H17:I17"/>
    <mergeCell ref="L21:M21"/>
    <mergeCell ref="J26:K26"/>
    <mergeCell ref="L26:M26"/>
    <mergeCell ref="N26:O26"/>
    <mergeCell ref="B27:C27"/>
    <mergeCell ref="H27:I27"/>
    <mergeCell ref="B26:C26"/>
    <mergeCell ref="D26:E26"/>
    <mergeCell ref="F26:G26"/>
    <mergeCell ref="H26:I26"/>
    <mergeCell ref="B22:C22"/>
    <mergeCell ref="H22:I22"/>
    <mergeCell ref="D21:E21"/>
    <mergeCell ref="F21:G21"/>
    <mergeCell ref="H21:I21"/>
  </mergeCells>
  <pageMargins left="0.7" right="0.7" top="0.75" bottom="0.75" header="0.3" footer="0.3"/>
  <pageSetup paperSize="9" scale="92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E75"/>
  <sheetViews>
    <sheetView workbookViewId="0">
      <pane xSplit="1" ySplit="4" topLeftCell="Y5" activePane="bottomRight" state="frozen"/>
      <selection pane="topRight" activeCell="B1" sqref="B1"/>
      <selection pane="bottomLeft" activeCell="A5" sqref="A5"/>
      <selection pane="bottomRight" activeCell="CD11" sqref="CD11:CE11"/>
    </sheetView>
  </sheetViews>
  <sheetFormatPr baseColWidth="10" defaultColWidth="11" defaultRowHeight="15"/>
  <cols>
    <col min="1" max="1" width="29" style="87" customWidth="1"/>
    <col min="2" max="2" width="4.83203125" style="86" customWidth="1"/>
    <col min="3" max="3" width="5.5" style="86" customWidth="1"/>
    <col min="4" max="6" width="4.6640625" style="86" customWidth="1"/>
    <col min="7" max="7" width="4.83203125" style="86" customWidth="1"/>
    <col min="8" max="18" width="4.6640625" style="86" customWidth="1"/>
    <col min="19" max="19" width="5" style="86" customWidth="1"/>
    <col min="20" max="20" width="4.6640625" style="86" customWidth="1"/>
    <col min="21" max="21" width="5.5" style="86" customWidth="1"/>
    <col min="22" max="34" width="4.6640625" style="86" customWidth="1"/>
    <col min="35" max="35" width="5.5" style="86" bestFit="1" customWidth="1"/>
    <col min="36" max="65" width="4.6640625" style="86" customWidth="1"/>
    <col min="66" max="66" width="4.83203125" style="86" customWidth="1"/>
    <col min="67" max="67" width="5.5" style="86" customWidth="1"/>
    <col min="68" max="70" width="4.6640625" style="86" customWidth="1"/>
    <col min="71" max="71" width="4.83203125" style="86" customWidth="1"/>
    <col min="72" max="82" width="4.6640625" style="86" customWidth="1"/>
    <col min="83" max="83" width="5.6640625" style="86" customWidth="1"/>
    <col min="84" max="16384" width="11" style="86"/>
  </cols>
  <sheetData>
    <row r="1" spans="1:83">
      <c r="A1" s="95" t="s">
        <v>13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30"/>
      <c r="BO1" s="30"/>
      <c r="BP1" s="30"/>
      <c r="BQ1" s="30"/>
      <c r="BR1" s="30"/>
      <c r="BS1" s="30"/>
      <c r="BT1" s="30"/>
      <c r="BU1" s="30"/>
      <c r="BV1" s="30"/>
      <c r="BW1" s="30"/>
      <c r="BX1" s="30"/>
      <c r="BY1" s="30"/>
      <c r="BZ1" s="30"/>
      <c r="CA1" s="30"/>
      <c r="CB1" s="30"/>
      <c r="CC1" s="30"/>
      <c r="CD1" s="30"/>
      <c r="CE1" s="30"/>
    </row>
    <row r="2" spans="1:83" ht="16" thickBot="1">
      <c r="A2" s="96" t="s">
        <v>14</v>
      </c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11"/>
      <c r="S2" s="11"/>
      <c r="T2" s="11"/>
      <c r="U2" s="11"/>
      <c r="V2" s="11"/>
      <c r="W2" s="11"/>
      <c r="X2" s="11"/>
      <c r="Y2" s="11"/>
      <c r="Z2" s="11"/>
      <c r="AA2" s="11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23"/>
      <c r="AS2" s="323"/>
      <c r="AT2" s="323"/>
      <c r="AU2" s="323"/>
      <c r="AV2" s="323"/>
      <c r="AW2" s="323"/>
      <c r="AX2" s="323"/>
      <c r="AY2" s="323"/>
      <c r="AZ2" s="323"/>
      <c r="BA2" s="323"/>
      <c r="BB2" s="323"/>
      <c r="BC2" s="323"/>
      <c r="BD2" s="323"/>
      <c r="BE2" s="323"/>
      <c r="BF2" s="323"/>
      <c r="BG2" s="323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</row>
    <row r="3" spans="1:83" s="87" customFormat="1" ht="15" customHeight="1">
      <c r="A3" s="44"/>
      <c r="B3" s="280">
        <v>43038</v>
      </c>
      <c r="C3" s="280"/>
      <c r="D3" s="280">
        <v>43039</v>
      </c>
      <c r="E3" s="281"/>
      <c r="F3" s="299">
        <v>43040</v>
      </c>
      <c r="G3" s="300"/>
      <c r="H3" s="280">
        <v>43041</v>
      </c>
      <c r="I3" s="280"/>
      <c r="J3" s="280">
        <v>43042</v>
      </c>
      <c r="K3" s="280"/>
      <c r="L3" s="280">
        <v>43043</v>
      </c>
      <c r="M3" s="280"/>
      <c r="N3" s="280">
        <v>43044</v>
      </c>
      <c r="O3" s="280"/>
      <c r="P3" s="293" t="s">
        <v>15</v>
      </c>
      <c r="Q3" s="294"/>
      <c r="R3" s="280">
        <v>43045</v>
      </c>
      <c r="S3" s="280"/>
      <c r="T3" s="280">
        <v>43046</v>
      </c>
      <c r="U3" s="280"/>
      <c r="V3" s="324">
        <v>43047</v>
      </c>
      <c r="W3" s="324"/>
      <c r="X3" s="303">
        <v>43048</v>
      </c>
      <c r="Y3" s="303"/>
      <c r="Z3" s="303">
        <v>43049</v>
      </c>
      <c r="AA3" s="303"/>
      <c r="AB3" s="300">
        <v>43050</v>
      </c>
      <c r="AC3" s="300"/>
      <c r="AD3" s="303">
        <v>43051</v>
      </c>
      <c r="AE3" s="303"/>
      <c r="AF3" s="293" t="s">
        <v>15</v>
      </c>
      <c r="AG3" s="293"/>
      <c r="AH3" s="303">
        <v>43052</v>
      </c>
      <c r="AI3" s="303"/>
      <c r="AJ3" s="303">
        <v>43053</v>
      </c>
      <c r="AK3" s="303"/>
      <c r="AL3" s="303">
        <v>43054</v>
      </c>
      <c r="AM3" s="303"/>
      <c r="AN3" s="303">
        <v>43055</v>
      </c>
      <c r="AO3" s="303"/>
      <c r="AP3" s="303">
        <v>43056</v>
      </c>
      <c r="AQ3" s="303"/>
      <c r="AR3" s="303">
        <v>43057</v>
      </c>
      <c r="AS3" s="303"/>
      <c r="AT3" s="303">
        <v>43058</v>
      </c>
      <c r="AU3" s="303"/>
      <c r="AV3" s="293" t="s">
        <v>15</v>
      </c>
      <c r="AW3" s="293"/>
      <c r="AX3" s="280">
        <v>43059</v>
      </c>
      <c r="AY3" s="280"/>
      <c r="AZ3" s="280">
        <v>43060</v>
      </c>
      <c r="BA3" s="280"/>
      <c r="BB3" s="280">
        <v>43061</v>
      </c>
      <c r="BC3" s="280"/>
      <c r="BD3" s="280">
        <v>43062</v>
      </c>
      <c r="BE3" s="280"/>
      <c r="BF3" s="280">
        <v>43063</v>
      </c>
      <c r="BG3" s="280"/>
      <c r="BH3" s="280">
        <v>43064</v>
      </c>
      <c r="BI3" s="280"/>
      <c r="BJ3" s="280">
        <v>43065</v>
      </c>
      <c r="BK3" s="280"/>
      <c r="BL3" s="329" t="s">
        <v>15</v>
      </c>
      <c r="BM3" s="293"/>
      <c r="BN3" s="280">
        <v>43066</v>
      </c>
      <c r="BO3" s="280"/>
      <c r="BP3" s="280">
        <v>43067</v>
      </c>
      <c r="BQ3" s="280"/>
      <c r="BR3" s="280">
        <v>43068</v>
      </c>
      <c r="BS3" s="280"/>
      <c r="BT3" s="280">
        <v>43069</v>
      </c>
      <c r="BU3" s="331"/>
      <c r="BV3" s="285">
        <v>43070</v>
      </c>
      <c r="BW3" s="280"/>
      <c r="BX3" s="280">
        <v>43071</v>
      </c>
      <c r="BY3" s="280"/>
      <c r="BZ3" s="280">
        <v>43072</v>
      </c>
      <c r="CA3" s="280"/>
      <c r="CB3" s="293" t="s">
        <v>15</v>
      </c>
      <c r="CC3" s="294"/>
      <c r="CD3" s="297" t="s">
        <v>16</v>
      </c>
      <c r="CE3" s="298"/>
    </row>
    <row r="4" spans="1:83" s="88" customFormat="1" ht="16">
      <c r="A4" s="45" t="s">
        <v>17</v>
      </c>
      <c r="B4" s="291" t="s">
        <v>0</v>
      </c>
      <c r="C4" s="292"/>
      <c r="D4" s="6" t="s">
        <v>1</v>
      </c>
      <c r="E4" s="97"/>
      <c r="F4" s="98" t="s">
        <v>2</v>
      </c>
      <c r="G4" s="7"/>
      <c r="H4" s="291" t="s">
        <v>9</v>
      </c>
      <c r="I4" s="292"/>
      <c r="J4" s="7" t="s">
        <v>10</v>
      </c>
      <c r="K4" s="7"/>
      <c r="L4" s="6" t="s">
        <v>11</v>
      </c>
      <c r="M4" s="7"/>
      <c r="N4" s="7" t="s">
        <v>12</v>
      </c>
      <c r="O4" s="7"/>
      <c r="P4" s="295"/>
      <c r="Q4" s="296"/>
      <c r="R4" s="325" t="s">
        <v>0</v>
      </c>
      <c r="S4" s="326"/>
      <c r="T4" s="8" t="s">
        <v>1</v>
      </c>
      <c r="U4" s="9"/>
      <c r="V4" s="9" t="s">
        <v>2</v>
      </c>
      <c r="W4" s="9"/>
      <c r="X4" s="325" t="s">
        <v>3</v>
      </c>
      <c r="Y4" s="326"/>
      <c r="Z4" s="9" t="s">
        <v>4</v>
      </c>
      <c r="AA4" s="9"/>
      <c r="AB4" s="9" t="s">
        <v>5</v>
      </c>
      <c r="AC4" s="9"/>
      <c r="AD4" s="9" t="s">
        <v>6</v>
      </c>
      <c r="AE4" s="9"/>
      <c r="AF4" s="295"/>
      <c r="AG4" s="295"/>
      <c r="AH4" s="327" t="s">
        <v>0</v>
      </c>
      <c r="AI4" s="328"/>
      <c r="AJ4" s="10" t="s">
        <v>1</v>
      </c>
      <c r="AK4" s="3"/>
      <c r="AL4" s="3" t="s">
        <v>2</v>
      </c>
      <c r="AM4" s="3"/>
      <c r="AN4" s="327" t="s">
        <v>3</v>
      </c>
      <c r="AO4" s="328"/>
      <c r="AP4" s="3" t="s">
        <v>4</v>
      </c>
      <c r="AQ4" s="3"/>
      <c r="AR4" s="3" t="s">
        <v>5</v>
      </c>
      <c r="AS4" s="3"/>
      <c r="AT4" s="3" t="s">
        <v>6</v>
      </c>
      <c r="AU4" s="3"/>
      <c r="AV4" s="295"/>
      <c r="AW4" s="295"/>
      <c r="AX4" s="301" t="s">
        <v>0</v>
      </c>
      <c r="AY4" s="302"/>
      <c r="AZ4" s="4" t="s">
        <v>1</v>
      </c>
      <c r="BA4" s="5"/>
      <c r="BB4" s="5" t="s">
        <v>2</v>
      </c>
      <c r="BC4" s="5"/>
      <c r="BD4" s="301" t="s">
        <v>3</v>
      </c>
      <c r="BE4" s="302"/>
      <c r="BF4" s="5" t="s">
        <v>4</v>
      </c>
      <c r="BG4" s="5"/>
      <c r="BH4" s="5" t="s">
        <v>5</v>
      </c>
      <c r="BI4" s="5"/>
      <c r="BJ4" s="5" t="s">
        <v>6</v>
      </c>
      <c r="BK4" s="5"/>
      <c r="BL4" s="330"/>
      <c r="BM4" s="295"/>
      <c r="BN4" s="291" t="s">
        <v>0</v>
      </c>
      <c r="BO4" s="292"/>
      <c r="BP4" s="6" t="s">
        <v>1</v>
      </c>
      <c r="BQ4" s="7"/>
      <c r="BR4" s="181" t="s">
        <v>2</v>
      </c>
      <c r="BS4" s="7"/>
      <c r="BT4" s="291" t="s">
        <v>9</v>
      </c>
      <c r="BU4" s="332"/>
      <c r="BV4" s="98" t="s">
        <v>10</v>
      </c>
      <c r="BW4" s="7"/>
      <c r="BX4" s="6" t="s">
        <v>11</v>
      </c>
      <c r="BY4" s="7"/>
      <c r="BZ4" s="7" t="s">
        <v>12</v>
      </c>
      <c r="CA4" s="7"/>
      <c r="CB4" s="295"/>
      <c r="CC4" s="296"/>
      <c r="CD4" s="297"/>
      <c r="CE4" s="298"/>
    </row>
    <row r="5" spans="1:83">
      <c r="A5" s="46" t="s">
        <v>18</v>
      </c>
      <c r="B5" s="14"/>
      <c r="C5" s="14"/>
      <c r="D5" s="99">
        <v>8</v>
      </c>
      <c r="E5" s="100">
        <v>19.2</v>
      </c>
      <c r="F5" s="101">
        <v>6</v>
      </c>
      <c r="G5" s="15">
        <v>13.15</v>
      </c>
      <c r="H5" s="99">
        <v>8</v>
      </c>
      <c r="I5" s="99">
        <v>19.2</v>
      </c>
      <c r="J5" s="16">
        <v>13</v>
      </c>
      <c r="K5" s="16">
        <v>20.149999999999999</v>
      </c>
      <c r="L5" s="151"/>
      <c r="M5" s="151"/>
      <c r="N5" s="151"/>
      <c r="O5" s="151"/>
      <c r="P5" s="288"/>
      <c r="Q5" s="289"/>
      <c r="R5" s="17">
        <v>6</v>
      </c>
      <c r="S5" s="17">
        <v>10</v>
      </c>
      <c r="T5" s="14"/>
      <c r="U5" s="14"/>
      <c r="V5" s="16">
        <v>14</v>
      </c>
      <c r="W5" s="17">
        <v>21.15</v>
      </c>
      <c r="X5" s="20"/>
      <c r="Y5" s="20"/>
      <c r="Z5" s="20"/>
      <c r="AA5" s="20"/>
      <c r="AB5" s="16">
        <v>13</v>
      </c>
      <c r="AC5" s="16">
        <v>20.149999999999999</v>
      </c>
      <c r="AD5" s="99">
        <v>8</v>
      </c>
      <c r="AE5" s="99">
        <v>19.2</v>
      </c>
      <c r="AF5" s="288"/>
      <c r="AG5" s="288"/>
      <c r="AH5" s="99">
        <v>8</v>
      </c>
      <c r="AI5" s="99">
        <v>19.2</v>
      </c>
      <c r="AJ5" s="15">
        <v>6</v>
      </c>
      <c r="AK5" s="15">
        <v>13.15</v>
      </c>
      <c r="AL5" s="19">
        <v>7</v>
      </c>
      <c r="AM5" s="19">
        <v>14.15</v>
      </c>
      <c r="AN5" s="16">
        <v>7</v>
      </c>
      <c r="AO5" s="16">
        <v>14.15</v>
      </c>
      <c r="AP5" s="20"/>
      <c r="AQ5" s="20"/>
      <c r="AR5" s="151"/>
      <c r="AS5" s="151"/>
      <c r="AT5" s="151"/>
      <c r="AU5" s="151"/>
      <c r="AV5" s="288"/>
      <c r="AW5" s="288"/>
      <c r="AX5" s="16">
        <v>14</v>
      </c>
      <c r="AY5" s="16">
        <v>21.15</v>
      </c>
      <c r="AZ5" s="151"/>
      <c r="BA5" s="151"/>
      <c r="BB5" s="12">
        <v>14</v>
      </c>
      <c r="BC5" s="12">
        <v>17</v>
      </c>
      <c r="BD5" s="99">
        <v>8</v>
      </c>
      <c r="BE5" s="99">
        <v>19.2</v>
      </c>
      <c r="BF5" s="151"/>
      <c r="BG5" s="151"/>
      <c r="BH5" s="16">
        <v>7</v>
      </c>
      <c r="BI5" s="16">
        <v>13.15</v>
      </c>
      <c r="BJ5" s="19">
        <v>7</v>
      </c>
      <c r="BK5" s="19">
        <v>14.15</v>
      </c>
      <c r="BL5" s="290"/>
      <c r="BM5" s="288"/>
      <c r="BN5" s="14"/>
      <c r="BO5" s="14"/>
      <c r="BP5" s="99">
        <v>8</v>
      </c>
      <c r="BQ5" s="99">
        <v>19.2</v>
      </c>
      <c r="BR5" s="102">
        <v>6</v>
      </c>
      <c r="BS5" s="15">
        <v>13.15</v>
      </c>
      <c r="BT5" s="99">
        <v>8</v>
      </c>
      <c r="BU5" s="103">
        <v>19.2</v>
      </c>
      <c r="BV5" s="104">
        <v>13</v>
      </c>
      <c r="BW5" s="16">
        <v>20.149999999999999</v>
      </c>
      <c r="BX5" s="151"/>
      <c r="BY5" s="151"/>
      <c r="BZ5" s="151"/>
      <c r="CA5" s="151"/>
      <c r="CB5" s="288"/>
      <c r="CC5" s="289"/>
      <c r="CD5" s="290"/>
      <c r="CE5" s="288"/>
    </row>
    <row r="6" spans="1:83">
      <c r="A6" s="47" t="s">
        <v>19</v>
      </c>
      <c r="B6" s="151"/>
      <c r="C6" s="151"/>
      <c r="D6" s="151">
        <f>(E5-D5)-0.2</f>
        <v>11</v>
      </c>
      <c r="E6" s="38"/>
      <c r="F6" s="37">
        <f t="shared" ref="F6" si="0">(G5-F5)-0.15</f>
        <v>7</v>
      </c>
      <c r="G6" s="151"/>
      <c r="H6" s="151">
        <f>(I5-H5)-0.2</f>
        <v>11</v>
      </c>
      <c r="I6" s="151"/>
      <c r="J6" s="151">
        <f t="shared" ref="J6" si="1">(K5-J5)-0.15</f>
        <v>6.9999999999999982</v>
      </c>
      <c r="K6" s="151"/>
      <c r="L6" s="151"/>
      <c r="M6" s="151"/>
      <c r="N6" s="151"/>
      <c r="O6" s="151"/>
      <c r="P6" s="288">
        <f>SUM(B6:O6)</f>
        <v>36</v>
      </c>
      <c r="Q6" s="289"/>
      <c r="R6" s="151">
        <f>(S5-R5)</f>
        <v>4</v>
      </c>
      <c r="S6" s="151"/>
      <c r="T6" s="151"/>
      <c r="U6" s="151"/>
      <c r="V6" s="151">
        <f t="shared" ref="V6" si="2">(W5-V5)-0.15</f>
        <v>6.9999999999999982</v>
      </c>
      <c r="W6" s="151"/>
      <c r="X6" s="151"/>
      <c r="Y6" s="151"/>
      <c r="Z6" s="151"/>
      <c r="AA6" s="151"/>
      <c r="AB6" s="151">
        <f t="shared" ref="AB6" si="3">(AC5-AB5)-0.15</f>
        <v>6.9999999999999982</v>
      </c>
      <c r="AC6" s="151"/>
      <c r="AD6" s="151">
        <f>(AE5-AD5)-0.2</f>
        <v>11</v>
      </c>
      <c r="AE6" s="151"/>
      <c r="AF6" s="288">
        <f>SUM(R6:AE6)</f>
        <v>28.999999999999996</v>
      </c>
      <c r="AG6" s="288"/>
      <c r="AH6" s="151">
        <f>(AI5-AH5)-0.2</f>
        <v>11</v>
      </c>
      <c r="AI6" s="151"/>
      <c r="AJ6" s="151">
        <f t="shared" ref="AJ6" si="4">(AK5-AJ5)-0.15</f>
        <v>7</v>
      </c>
      <c r="AK6" s="151"/>
      <c r="AL6" s="151">
        <f t="shared" ref="AL6" si="5">(AM5-AL5)-0.15</f>
        <v>7</v>
      </c>
      <c r="AM6" s="151"/>
      <c r="AN6" s="151">
        <f t="shared" ref="AN6" si="6">(AO5-AN5)-0.15</f>
        <v>7</v>
      </c>
      <c r="AO6" s="151"/>
      <c r="AP6" s="151"/>
      <c r="AQ6" s="151"/>
      <c r="AR6" s="151"/>
      <c r="AS6" s="151"/>
      <c r="AT6" s="151"/>
      <c r="AU6" s="151"/>
      <c r="AV6" s="288">
        <f>SUM(AH6:AU6)</f>
        <v>32</v>
      </c>
      <c r="AW6" s="288"/>
      <c r="AX6" s="151">
        <f t="shared" ref="AX6" si="7">(AY5-AX5)-0.15</f>
        <v>6.9999999999999982</v>
      </c>
      <c r="AY6" s="151"/>
      <c r="AZ6" s="151"/>
      <c r="BA6" s="151"/>
      <c r="BB6" s="151">
        <f>SUM(BC5-BB5)</f>
        <v>3</v>
      </c>
      <c r="BC6" s="151"/>
      <c r="BD6" s="151">
        <f>(BE5-BD5)-0.2</f>
        <v>11</v>
      </c>
      <c r="BE6" s="151"/>
      <c r="BF6" s="151"/>
      <c r="BG6" s="151"/>
      <c r="BH6" s="151">
        <f t="shared" ref="BH6" si="8">(BI5-BH5)-0.15</f>
        <v>6</v>
      </c>
      <c r="BI6" s="151"/>
      <c r="BJ6" s="151">
        <f t="shared" ref="BJ6" si="9">(BK5-BJ5)-0.15</f>
        <v>7</v>
      </c>
      <c r="BK6" s="151"/>
      <c r="BL6" s="290">
        <f>SUM(AX6:BK6)</f>
        <v>34</v>
      </c>
      <c r="BM6" s="288"/>
      <c r="BN6" s="151"/>
      <c r="BO6" s="151"/>
      <c r="BP6" s="151">
        <f>(BQ5-BP5)-0.2</f>
        <v>11</v>
      </c>
      <c r="BQ6" s="151"/>
      <c r="BR6" s="150">
        <f t="shared" ref="BR6" si="10">(BS5-BR5)-0.15</f>
        <v>7</v>
      </c>
      <c r="BS6" s="151"/>
      <c r="BT6" s="151">
        <f>(BU5-BT5)-0.2</f>
        <v>11</v>
      </c>
      <c r="BU6" s="149"/>
      <c r="BV6" s="37">
        <f t="shared" ref="BV6" si="11">(BW5-BV5)-0.15</f>
        <v>6.9999999999999982</v>
      </c>
      <c r="BW6" s="151"/>
      <c r="BX6" s="151"/>
      <c r="BY6" s="151"/>
      <c r="BZ6" s="151"/>
      <c r="CA6" s="151"/>
      <c r="CB6" s="288">
        <f>SUM(BN6:CA6)</f>
        <v>36</v>
      </c>
      <c r="CC6" s="289"/>
      <c r="CD6" s="290">
        <f>SUM(BL6+AV6+AF6)+F6+H6+J6+L6+N6+BN6+BP6+BR6+BT6</f>
        <v>149</v>
      </c>
      <c r="CE6" s="288"/>
    </row>
    <row r="7" spans="1:83">
      <c r="A7" s="50" t="s">
        <v>20</v>
      </c>
      <c r="B7" s="16">
        <v>14</v>
      </c>
      <c r="C7" s="16">
        <v>21.15</v>
      </c>
      <c r="D7" s="15">
        <v>15</v>
      </c>
      <c r="E7" s="105">
        <v>22.15</v>
      </c>
      <c r="F7" s="104">
        <v>14</v>
      </c>
      <c r="G7" s="16">
        <v>21.15</v>
      </c>
      <c r="H7" s="151"/>
      <c r="I7" s="151"/>
      <c r="J7" s="151"/>
      <c r="K7" s="151"/>
      <c r="L7" s="15">
        <v>7</v>
      </c>
      <c r="M7" s="15">
        <v>14.15</v>
      </c>
      <c r="N7" s="99">
        <v>8</v>
      </c>
      <c r="O7" s="99">
        <v>19.2</v>
      </c>
      <c r="P7" s="288"/>
      <c r="Q7" s="289"/>
      <c r="R7" s="14"/>
      <c r="S7" s="14"/>
      <c r="T7" s="19">
        <v>7</v>
      </c>
      <c r="U7" s="19">
        <v>14.15</v>
      </c>
      <c r="V7" s="15">
        <v>6</v>
      </c>
      <c r="W7" s="12">
        <v>17</v>
      </c>
      <c r="X7" s="99">
        <v>8</v>
      </c>
      <c r="Y7" s="99">
        <v>19.2</v>
      </c>
      <c r="Z7" s="16">
        <v>13</v>
      </c>
      <c r="AA7" s="16">
        <v>20.149999999999999</v>
      </c>
      <c r="AB7" s="309" t="s">
        <v>21</v>
      </c>
      <c r="AC7" s="287"/>
      <c r="AD7" s="151"/>
      <c r="AE7" s="151"/>
      <c r="AF7" s="288"/>
      <c r="AG7" s="288"/>
      <c r="AH7" s="151"/>
      <c r="AI7" s="151"/>
      <c r="AJ7" s="19">
        <v>7</v>
      </c>
      <c r="AK7" s="19">
        <v>14.15</v>
      </c>
      <c r="AL7" s="16">
        <v>7</v>
      </c>
      <c r="AM7" s="16">
        <v>13.15</v>
      </c>
      <c r="AN7" s="15">
        <v>7</v>
      </c>
      <c r="AO7" s="15">
        <v>14.15</v>
      </c>
      <c r="AP7" s="15">
        <v>15</v>
      </c>
      <c r="AQ7" s="15">
        <v>22.15</v>
      </c>
      <c r="AR7" s="151"/>
      <c r="AS7" s="151"/>
      <c r="AT7" s="19">
        <v>7</v>
      </c>
      <c r="AU7" s="19">
        <v>14.15</v>
      </c>
      <c r="AV7" s="288"/>
      <c r="AW7" s="288"/>
      <c r="AX7" s="15">
        <v>15</v>
      </c>
      <c r="AY7" s="15">
        <v>22.15</v>
      </c>
      <c r="AZ7" s="16">
        <v>13</v>
      </c>
      <c r="BA7" s="16">
        <v>20.149999999999999</v>
      </c>
      <c r="BB7" s="12">
        <v>14</v>
      </c>
      <c r="BC7" s="19">
        <v>22.15</v>
      </c>
      <c r="BD7" s="151"/>
      <c r="BE7" s="151"/>
      <c r="BF7" s="16">
        <v>7</v>
      </c>
      <c r="BG7" s="16">
        <v>13.15</v>
      </c>
      <c r="BH7" s="151"/>
      <c r="BI7" s="151"/>
      <c r="BJ7" s="151"/>
      <c r="BK7" s="151"/>
      <c r="BL7" s="290"/>
      <c r="BM7" s="288"/>
      <c r="BN7" s="16">
        <v>14</v>
      </c>
      <c r="BO7" s="16">
        <v>21.15</v>
      </c>
      <c r="BP7" s="15">
        <v>15</v>
      </c>
      <c r="BQ7" s="15">
        <v>22.15</v>
      </c>
      <c r="BR7" s="106">
        <v>14</v>
      </c>
      <c r="BS7" s="16">
        <v>21.15</v>
      </c>
      <c r="BT7" s="151"/>
      <c r="BU7" s="149"/>
      <c r="BV7" s="37"/>
      <c r="BW7" s="151"/>
      <c r="BX7" s="15">
        <v>7</v>
      </c>
      <c r="BY7" s="15">
        <v>14.15</v>
      </c>
      <c r="BZ7" s="99">
        <v>8</v>
      </c>
      <c r="CA7" s="99">
        <v>19.2</v>
      </c>
      <c r="CB7" s="288"/>
      <c r="CC7" s="289"/>
      <c r="CD7" s="290"/>
      <c r="CE7" s="288"/>
    </row>
    <row r="8" spans="1:83">
      <c r="A8" s="92" t="s">
        <v>22</v>
      </c>
      <c r="B8" s="151">
        <f t="shared" ref="B8" si="12">(C7-B7)-0.15</f>
        <v>6.9999999999999982</v>
      </c>
      <c r="C8" s="151"/>
      <c r="D8" s="151">
        <f t="shared" ref="D8" si="13">(E7-D7)-0.15</f>
        <v>6.9999999999999982</v>
      </c>
      <c r="E8" s="38"/>
      <c r="F8" s="37">
        <f t="shared" ref="F8" si="14">(G7-F7)-0.15</f>
        <v>6.9999999999999982</v>
      </c>
      <c r="G8" s="151"/>
      <c r="H8" s="151"/>
      <c r="I8" s="151"/>
      <c r="J8" s="151"/>
      <c r="K8" s="151"/>
      <c r="L8" s="151">
        <f t="shared" ref="L8" si="15">(M7-L7)-0.15</f>
        <v>7</v>
      </c>
      <c r="M8" s="151"/>
      <c r="N8" s="151">
        <f>(O7-N7)-0.2</f>
        <v>11</v>
      </c>
      <c r="O8" s="151"/>
      <c r="P8" s="288">
        <f>SUM(B8:O8)</f>
        <v>38.999999999999993</v>
      </c>
      <c r="Q8" s="289"/>
      <c r="R8" s="151"/>
      <c r="S8" s="151"/>
      <c r="T8" s="151">
        <f t="shared" ref="T8" si="16">(U7-T7)-0.15</f>
        <v>7</v>
      </c>
      <c r="U8" s="151"/>
      <c r="V8" s="151">
        <f t="shared" ref="V8" si="17">(W7-V7)-0.15</f>
        <v>10.85</v>
      </c>
      <c r="W8" s="151"/>
      <c r="X8" s="151">
        <f>(Y7-X7)-0.2</f>
        <v>11</v>
      </c>
      <c r="Y8" s="151"/>
      <c r="Z8" s="151">
        <f t="shared" ref="Z8" si="18">(AA7-Z7)-0.15</f>
        <v>6.9999999999999982</v>
      </c>
      <c r="AA8" s="151"/>
      <c r="AB8" s="180">
        <v>7.6</v>
      </c>
      <c r="AC8" s="20"/>
      <c r="AD8" s="151"/>
      <c r="AE8" s="151"/>
      <c r="AF8" s="288">
        <f>SUM(R8:AE8)</f>
        <v>43.45</v>
      </c>
      <c r="AG8" s="288"/>
      <c r="AH8" s="151"/>
      <c r="AI8" s="151"/>
      <c r="AJ8" s="151">
        <f t="shared" ref="AJ8" si="19">(AK7-AJ7)-0.15</f>
        <v>7</v>
      </c>
      <c r="AK8" s="151"/>
      <c r="AL8" s="151">
        <f t="shared" ref="AL8" si="20">(AM7-AL7)-0.15</f>
        <v>6</v>
      </c>
      <c r="AM8" s="151"/>
      <c r="AN8" s="151">
        <f t="shared" ref="AN8" si="21">(AO7-AN7)-0.15</f>
        <v>7</v>
      </c>
      <c r="AO8" s="151"/>
      <c r="AP8" s="151">
        <f t="shared" ref="AP8" si="22">(AQ7-AP7)-0.15</f>
        <v>6.9999999999999982</v>
      </c>
      <c r="AQ8" s="151"/>
      <c r="AR8" s="151"/>
      <c r="AS8" s="151"/>
      <c r="AT8" s="151">
        <f t="shared" ref="AT8" si="23">(AU7-AT7)-0.15</f>
        <v>7</v>
      </c>
      <c r="AU8" s="151"/>
      <c r="AV8" s="288">
        <f>SUM(AH8:AU8)</f>
        <v>34</v>
      </c>
      <c r="AW8" s="288"/>
      <c r="AX8" s="151">
        <f t="shared" ref="AX8" si="24">(AY7-AX7)-0.15</f>
        <v>6.9999999999999982</v>
      </c>
      <c r="AY8" s="151"/>
      <c r="AZ8" s="151">
        <f t="shared" ref="AZ8" si="25">(BA7-AZ7)-0.15</f>
        <v>6.9999999999999982</v>
      </c>
      <c r="BA8" s="151"/>
      <c r="BB8" s="151">
        <f>(BC7-BB7)-0.15</f>
        <v>7.9999999999999982</v>
      </c>
      <c r="BC8" s="151"/>
      <c r="BD8" s="151"/>
      <c r="BE8" s="151"/>
      <c r="BF8" s="151">
        <f t="shared" ref="BF8" si="26">(BG7-BF7)-0.15</f>
        <v>6</v>
      </c>
      <c r="BG8" s="151"/>
      <c r="BH8" s="151"/>
      <c r="BI8" s="151"/>
      <c r="BJ8" s="151"/>
      <c r="BK8" s="151"/>
      <c r="BL8" s="290">
        <f>SUM(AX8:BK8)</f>
        <v>27.999999999999993</v>
      </c>
      <c r="BM8" s="288"/>
      <c r="BN8" s="151">
        <f t="shared" ref="BN8" si="27">(BO7-BN7)-0.15</f>
        <v>6.9999999999999982</v>
      </c>
      <c r="BO8" s="151"/>
      <c r="BP8" s="151">
        <f t="shared" ref="BP8" si="28">(BQ7-BP7)-0.15</f>
        <v>6.9999999999999982</v>
      </c>
      <c r="BQ8" s="151"/>
      <c r="BR8" s="150">
        <f t="shared" ref="BR8" si="29">(BS7-BR7)-0.15</f>
        <v>6.9999999999999982</v>
      </c>
      <c r="BS8" s="151"/>
      <c r="BT8" s="151"/>
      <c r="BU8" s="149"/>
      <c r="BV8" s="37"/>
      <c r="BW8" s="151"/>
      <c r="BX8" s="151">
        <f t="shared" ref="BX8" si="30">(BY7-BX7)-0.15</f>
        <v>7</v>
      </c>
      <c r="BY8" s="151"/>
      <c r="BZ8" s="151">
        <f>(CA7-BZ7)-0.2</f>
        <v>11</v>
      </c>
      <c r="CA8" s="151"/>
      <c r="CB8" s="288">
        <f>SUM(BN8:CA8)</f>
        <v>38.999999999999993</v>
      </c>
      <c r="CC8" s="289"/>
      <c r="CD8" s="290">
        <f>SUM(BL8+AV8+AF8)+F8+H8+J8+L8+N8+BN8+BP8+BR8+BT8</f>
        <v>151.44999999999999</v>
      </c>
      <c r="CE8" s="288"/>
    </row>
    <row r="9" spans="1:83" ht="15" customHeight="1">
      <c r="A9" s="50" t="s">
        <v>23</v>
      </c>
      <c r="B9" s="151"/>
      <c r="C9" s="151"/>
      <c r="D9" s="14"/>
      <c r="E9" s="107"/>
      <c r="F9" s="37"/>
      <c r="G9" s="151"/>
      <c r="H9" s="151"/>
      <c r="I9" s="151"/>
      <c r="J9" s="151"/>
      <c r="K9" s="151"/>
      <c r="L9" s="151"/>
      <c r="M9" s="151"/>
      <c r="N9" s="151"/>
      <c r="O9" s="151"/>
      <c r="P9" s="288"/>
      <c r="Q9" s="289"/>
      <c r="R9" s="14"/>
      <c r="S9" s="14"/>
      <c r="T9" s="14"/>
      <c r="U9" s="14"/>
      <c r="V9" s="14"/>
      <c r="W9" s="14"/>
      <c r="X9" s="14"/>
      <c r="Y9" s="14"/>
      <c r="Z9" s="14"/>
      <c r="AA9" s="14"/>
      <c r="AB9" s="309" t="s">
        <v>21</v>
      </c>
      <c r="AC9" s="287"/>
      <c r="AD9" s="151"/>
      <c r="AE9" s="151"/>
      <c r="AF9" s="288"/>
      <c r="AG9" s="288"/>
      <c r="AH9" s="151"/>
      <c r="AI9" s="151"/>
      <c r="AJ9" s="151"/>
      <c r="AK9" s="151"/>
      <c r="AL9" s="151"/>
      <c r="AM9" s="151"/>
      <c r="AN9" s="151"/>
      <c r="AO9" s="151"/>
      <c r="AP9" s="151"/>
      <c r="AQ9" s="151"/>
      <c r="AR9" s="151"/>
      <c r="AS9" s="151"/>
      <c r="AT9" s="151"/>
      <c r="AU9" s="151"/>
      <c r="AV9" s="288"/>
      <c r="AW9" s="288"/>
      <c r="AX9" s="151"/>
      <c r="AY9" s="151"/>
      <c r="AZ9" s="14"/>
      <c r="BA9" s="14"/>
      <c r="BB9" s="151"/>
      <c r="BC9" s="151"/>
      <c r="BD9" s="151"/>
      <c r="BE9" s="151"/>
      <c r="BF9" s="151"/>
      <c r="BG9" s="151"/>
      <c r="BH9" s="151"/>
      <c r="BI9" s="151"/>
      <c r="BJ9" s="151"/>
      <c r="BK9" s="151"/>
      <c r="BL9" s="290"/>
      <c r="BM9" s="288"/>
      <c r="BN9" s="151"/>
      <c r="BO9" s="151"/>
      <c r="BP9" s="14"/>
      <c r="BQ9" s="14"/>
      <c r="BR9" s="150"/>
      <c r="BS9" s="151"/>
      <c r="BT9" s="151"/>
      <c r="BU9" s="149"/>
      <c r="BV9" s="37"/>
      <c r="BW9" s="151"/>
      <c r="BX9" s="151"/>
      <c r="BY9" s="151"/>
      <c r="BZ9" s="151"/>
      <c r="CA9" s="151"/>
      <c r="CB9" s="288"/>
      <c r="CC9" s="289"/>
      <c r="CD9" s="290"/>
      <c r="CE9" s="288"/>
    </row>
    <row r="10" spans="1:83" ht="15" customHeight="1">
      <c r="A10" s="92" t="s">
        <v>22</v>
      </c>
      <c r="B10" s="151"/>
      <c r="C10" s="151"/>
      <c r="D10" s="151"/>
      <c r="E10" s="38"/>
      <c r="F10" s="37"/>
      <c r="G10" s="151"/>
      <c r="H10" s="151"/>
      <c r="I10" s="151"/>
      <c r="J10" s="151"/>
      <c r="K10" s="151"/>
      <c r="L10" s="151"/>
      <c r="M10" s="151"/>
      <c r="N10" s="151"/>
      <c r="O10" s="151"/>
      <c r="P10" s="288">
        <f>SUM(B10:O10)</f>
        <v>0</v>
      </c>
      <c r="Q10" s="289"/>
      <c r="R10" s="151"/>
      <c r="S10" s="151"/>
      <c r="T10" s="151"/>
      <c r="U10" s="151"/>
      <c r="V10" s="151"/>
      <c r="W10" s="151"/>
      <c r="X10" s="151"/>
      <c r="Y10" s="151"/>
      <c r="Z10" s="151"/>
      <c r="AA10" s="151"/>
      <c r="AB10" s="180">
        <v>7.6</v>
      </c>
      <c r="AC10" s="20"/>
      <c r="AD10" s="151"/>
      <c r="AE10" s="151"/>
      <c r="AF10" s="288">
        <f>SUM(R10:AE10)</f>
        <v>7.6</v>
      </c>
      <c r="AG10" s="288"/>
      <c r="AH10" s="151"/>
      <c r="AI10" s="151"/>
      <c r="AJ10" s="151"/>
      <c r="AK10" s="151"/>
      <c r="AL10" s="151"/>
      <c r="AM10" s="151"/>
      <c r="AN10" s="151"/>
      <c r="AO10" s="151"/>
      <c r="AP10" s="151"/>
      <c r="AQ10" s="151"/>
      <c r="AR10" s="151"/>
      <c r="AS10" s="151"/>
      <c r="AT10" s="151"/>
      <c r="AU10" s="151"/>
      <c r="AV10" s="288">
        <f>SUM(AH10:AU10)</f>
        <v>0</v>
      </c>
      <c r="AW10" s="288"/>
      <c r="AX10" s="151"/>
      <c r="AY10" s="151"/>
      <c r="AZ10" s="151"/>
      <c r="BA10" s="151"/>
      <c r="BB10" s="151"/>
      <c r="BC10" s="151"/>
      <c r="BD10" s="151"/>
      <c r="BE10" s="151"/>
      <c r="BF10" s="151"/>
      <c r="BG10" s="151"/>
      <c r="BH10" s="151"/>
      <c r="BI10" s="151"/>
      <c r="BJ10" s="151"/>
      <c r="BK10" s="151"/>
      <c r="BL10" s="290">
        <f>SUM(AX10:BK10)</f>
        <v>0</v>
      </c>
      <c r="BM10" s="288"/>
      <c r="BN10" s="151"/>
      <c r="BO10" s="151"/>
      <c r="BP10" s="151"/>
      <c r="BQ10" s="151"/>
      <c r="BR10" s="150"/>
      <c r="BS10" s="151"/>
      <c r="BT10" s="151"/>
      <c r="BU10" s="149"/>
      <c r="BV10" s="37"/>
      <c r="BW10" s="151"/>
      <c r="BX10" s="151"/>
      <c r="BY10" s="151"/>
      <c r="BZ10" s="151"/>
      <c r="CA10" s="151"/>
      <c r="CB10" s="288">
        <f>SUM(BN10:CA10)</f>
        <v>0</v>
      </c>
      <c r="CC10" s="289"/>
      <c r="CD10" s="290"/>
      <c r="CE10" s="288"/>
    </row>
    <row r="11" spans="1:83">
      <c r="A11" s="46" t="s">
        <v>24</v>
      </c>
      <c r="B11" s="15">
        <v>15</v>
      </c>
      <c r="C11" s="15">
        <v>22.15</v>
      </c>
      <c r="D11" s="14"/>
      <c r="E11" s="107"/>
      <c r="F11" s="108">
        <v>7</v>
      </c>
      <c r="G11" s="17">
        <v>14.15</v>
      </c>
      <c r="H11" s="17">
        <v>6</v>
      </c>
      <c r="I11" s="17">
        <v>10</v>
      </c>
      <c r="J11" s="151"/>
      <c r="K11" s="151"/>
      <c r="L11" s="16">
        <v>7</v>
      </c>
      <c r="M11" s="16">
        <v>14.15</v>
      </c>
      <c r="N11" s="16">
        <v>7</v>
      </c>
      <c r="O11" s="16">
        <v>14.15</v>
      </c>
      <c r="P11" s="288"/>
      <c r="Q11" s="289"/>
      <c r="R11" s="15">
        <v>6</v>
      </c>
      <c r="S11" s="15">
        <v>13.15</v>
      </c>
      <c r="T11" s="109">
        <v>7</v>
      </c>
      <c r="U11" s="16">
        <v>13.15</v>
      </c>
      <c r="V11" s="16">
        <v>7</v>
      </c>
      <c r="W11" s="12">
        <v>17</v>
      </c>
      <c r="X11" s="16">
        <v>7</v>
      </c>
      <c r="Y11" s="16">
        <v>13.15</v>
      </c>
      <c r="Z11" s="110">
        <v>6</v>
      </c>
      <c r="AA11" s="17">
        <v>10</v>
      </c>
      <c r="AB11" s="309" t="s">
        <v>21</v>
      </c>
      <c r="AC11" s="287"/>
      <c r="AD11" s="151"/>
      <c r="AE11" s="151"/>
      <c r="AF11" s="288"/>
      <c r="AG11" s="288"/>
      <c r="AH11" s="16">
        <v>14</v>
      </c>
      <c r="AI11" s="16">
        <v>21.15</v>
      </c>
      <c r="AJ11" s="15">
        <v>15</v>
      </c>
      <c r="AK11" s="15">
        <v>22.15</v>
      </c>
      <c r="AL11" s="151"/>
      <c r="AM11" s="151"/>
      <c r="AN11" s="16">
        <v>14</v>
      </c>
      <c r="AO11" s="16">
        <v>21.15</v>
      </c>
      <c r="AP11" s="151"/>
      <c r="AQ11" s="151"/>
      <c r="AR11" s="109">
        <v>7</v>
      </c>
      <c r="AS11" s="16">
        <v>13.15</v>
      </c>
      <c r="AT11" s="109">
        <v>7</v>
      </c>
      <c r="AU11" s="16">
        <v>14.15</v>
      </c>
      <c r="AV11" s="288"/>
      <c r="AW11" s="288"/>
      <c r="AX11" s="15">
        <v>6</v>
      </c>
      <c r="AY11" s="15">
        <v>13.15</v>
      </c>
      <c r="AZ11" s="109">
        <v>7</v>
      </c>
      <c r="BA11" s="16">
        <v>13.15</v>
      </c>
      <c r="BB11" s="17">
        <v>6</v>
      </c>
      <c r="BC11" s="17">
        <v>10</v>
      </c>
      <c r="BD11" s="151"/>
      <c r="BE11" s="151"/>
      <c r="BF11" s="110">
        <v>6</v>
      </c>
      <c r="BG11" s="17">
        <v>10</v>
      </c>
      <c r="BH11" s="151"/>
      <c r="BI11" s="151"/>
      <c r="BJ11" s="151"/>
      <c r="BK11" s="151"/>
      <c r="BL11" s="290"/>
      <c r="BM11" s="288"/>
      <c r="BN11" s="15">
        <v>15</v>
      </c>
      <c r="BO11" s="15">
        <v>22.15</v>
      </c>
      <c r="BP11" s="14"/>
      <c r="BQ11" s="14"/>
      <c r="BR11" s="111">
        <v>7</v>
      </c>
      <c r="BS11" s="17">
        <v>14.15</v>
      </c>
      <c r="BT11" s="17">
        <v>6</v>
      </c>
      <c r="BU11" s="112">
        <v>10</v>
      </c>
      <c r="BV11" s="37"/>
      <c r="BW11" s="151"/>
      <c r="BX11" s="16">
        <v>7</v>
      </c>
      <c r="BY11" s="16">
        <v>14.15</v>
      </c>
      <c r="BZ11" s="16">
        <v>7</v>
      </c>
      <c r="CA11" s="16">
        <v>14.15</v>
      </c>
      <c r="CB11" s="288"/>
      <c r="CC11" s="289"/>
      <c r="CD11" s="290"/>
      <c r="CE11" s="288"/>
    </row>
    <row r="12" spans="1:83">
      <c r="A12" s="47" t="s">
        <v>25</v>
      </c>
      <c r="B12" s="151">
        <f t="shared" ref="B12" si="31">(C11-B11)-0.15</f>
        <v>6.9999999999999982</v>
      </c>
      <c r="C12" s="151"/>
      <c r="D12" s="151"/>
      <c r="E12" s="38"/>
      <c r="F12" s="37">
        <f t="shared" ref="F12" si="32">(G11-F11)-0.15</f>
        <v>7</v>
      </c>
      <c r="G12" s="151"/>
      <c r="H12" s="151">
        <f>(I11-H11)</f>
        <v>4</v>
      </c>
      <c r="I12" s="151"/>
      <c r="J12" s="151"/>
      <c r="K12" s="151"/>
      <c r="L12" s="151">
        <f t="shared" ref="L12" si="33">(M11-L11)-0.15</f>
        <v>7</v>
      </c>
      <c r="M12" s="151"/>
      <c r="N12" s="151">
        <f t="shared" ref="N12" si="34">(O11-N11)-0.15</f>
        <v>7</v>
      </c>
      <c r="O12" s="151"/>
      <c r="P12" s="288">
        <f>SUM(B12:O12)</f>
        <v>32</v>
      </c>
      <c r="Q12" s="289"/>
      <c r="R12" s="151">
        <f t="shared" ref="R12" si="35">(S11-R11)-0.15</f>
        <v>7</v>
      </c>
      <c r="S12" s="151"/>
      <c r="T12" s="151">
        <f t="shared" ref="T12" si="36">(U11-T11)-0.15</f>
        <v>6</v>
      </c>
      <c r="U12" s="151"/>
      <c r="V12" s="151">
        <f t="shared" ref="V12" si="37">(W11-V11)-0.15</f>
        <v>9.85</v>
      </c>
      <c r="W12" s="151"/>
      <c r="X12" s="151">
        <f t="shared" ref="X12" si="38">(Y11-X11)-0.15</f>
        <v>6</v>
      </c>
      <c r="Y12" s="151"/>
      <c r="Z12" s="151">
        <f>(AA11-Z11)</f>
        <v>4</v>
      </c>
      <c r="AA12" s="151"/>
      <c r="AB12" s="180">
        <v>7.6</v>
      </c>
      <c r="AC12" s="20"/>
      <c r="AD12" s="151"/>
      <c r="AE12" s="151"/>
      <c r="AF12" s="288">
        <f>SUM(R12:AE12)</f>
        <v>40.450000000000003</v>
      </c>
      <c r="AG12" s="288"/>
      <c r="AH12" s="151">
        <f t="shared" ref="AH12" si="39">(AI11-AH11)-0.15</f>
        <v>6.9999999999999982</v>
      </c>
      <c r="AI12" s="151"/>
      <c r="AJ12" s="151">
        <f t="shared" ref="AJ12" si="40">(AK11-AJ11)-0.15</f>
        <v>6.9999999999999982</v>
      </c>
      <c r="AK12" s="151"/>
      <c r="AL12" s="151"/>
      <c r="AM12" s="151"/>
      <c r="AN12" s="151">
        <f t="shared" ref="AN12" si="41">(AO11-AN11)-0.15</f>
        <v>6.9999999999999982</v>
      </c>
      <c r="AO12" s="151"/>
      <c r="AP12" s="151"/>
      <c r="AQ12" s="151"/>
      <c r="AR12" s="151">
        <f t="shared" ref="AR12" si="42">(AS11-AR11)-0.15</f>
        <v>6</v>
      </c>
      <c r="AS12" s="151"/>
      <c r="AT12" s="151">
        <f t="shared" ref="AT12" si="43">(AU11-AT11)-0.15</f>
        <v>7</v>
      </c>
      <c r="AU12" s="151"/>
      <c r="AV12" s="288">
        <f>SUM(AH12:AU12)</f>
        <v>33.999999999999993</v>
      </c>
      <c r="AW12" s="288"/>
      <c r="AX12" s="151">
        <f t="shared" ref="AX12" si="44">(AY11-AX11)-0.15</f>
        <v>7</v>
      </c>
      <c r="AY12" s="151"/>
      <c r="AZ12" s="151">
        <f t="shared" ref="AZ12" si="45">(BA11-AZ11)-0.15</f>
        <v>6</v>
      </c>
      <c r="BA12" s="151"/>
      <c r="BB12" s="151">
        <f>(BC11-BB11)</f>
        <v>4</v>
      </c>
      <c r="BC12" s="13">
        <v>3</v>
      </c>
      <c r="BD12" s="151"/>
      <c r="BE12" s="151"/>
      <c r="BF12" s="151">
        <f>(BG11-BF11)</f>
        <v>4</v>
      </c>
      <c r="BG12" s="151"/>
      <c r="BH12" s="151"/>
      <c r="BI12" s="151"/>
      <c r="BJ12" s="151"/>
      <c r="BK12" s="151"/>
      <c r="BL12" s="290">
        <f>SUM(AX12:BK12)</f>
        <v>24</v>
      </c>
      <c r="BM12" s="288"/>
      <c r="BN12" s="151">
        <f t="shared" ref="BN12" si="46">(BO11-BN11)-0.15</f>
        <v>6.9999999999999982</v>
      </c>
      <c r="BO12" s="151"/>
      <c r="BP12" s="151"/>
      <c r="BQ12" s="151"/>
      <c r="BR12" s="150">
        <f t="shared" ref="BR12" si="47">(BS11-BR11)-0.15</f>
        <v>7</v>
      </c>
      <c r="BS12" s="151"/>
      <c r="BT12" s="151">
        <f>(BU11-BT11)</f>
        <v>4</v>
      </c>
      <c r="BU12" s="149"/>
      <c r="BV12" s="37"/>
      <c r="BW12" s="151"/>
      <c r="BX12" s="151">
        <f t="shared" ref="BX12" si="48">(BY11-BX11)-0.15</f>
        <v>7</v>
      </c>
      <c r="BY12" s="151"/>
      <c r="BZ12" s="151">
        <f t="shared" ref="BZ12" si="49">(CA11-BZ11)-0.15</f>
        <v>7</v>
      </c>
      <c r="CA12" s="151"/>
      <c r="CB12" s="288">
        <f>SUM(BN12:CA12)</f>
        <v>32</v>
      </c>
      <c r="CC12" s="289"/>
      <c r="CD12" s="290">
        <f>SUM(BL12+AV12+AF12)+F12+H12+J12+L12+N12+BN12+BP12+BR12+BT12</f>
        <v>141.44999999999999</v>
      </c>
      <c r="CE12" s="288"/>
    </row>
    <row r="13" spans="1:83">
      <c r="A13" s="46" t="s">
        <v>26</v>
      </c>
      <c r="B13" s="151"/>
      <c r="C13" s="151"/>
      <c r="D13" s="17">
        <v>7</v>
      </c>
      <c r="E13" s="113">
        <v>14.15</v>
      </c>
      <c r="F13" s="286" t="s">
        <v>21</v>
      </c>
      <c r="G13" s="287"/>
      <c r="H13" s="16">
        <v>7</v>
      </c>
      <c r="I13" s="16">
        <v>13.15</v>
      </c>
      <c r="J13" s="17">
        <v>6</v>
      </c>
      <c r="K13" s="17">
        <v>10</v>
      </c>
      <c r="L13" s="14"/>
      <c r="M13" s="14"/>
      <c r="N13" s="16">
        <v>13</v>
      </c>
      <c r="O13" s="16">
        <v>20.149999999999999</v>
      </c>
      <c r="P13" s="288"/>
      <c r="Q13" s="289"/>
      <c r="R13" s="14"/>
      <c r="S13" s="14"/>
      <c r="T13" s="99">
        <v>8</v>
      </c>
      <c r="U13" s="99">
        <v>19.2</v>
      </c>
      <c r="V13" s="12">
        <v>14</v>
      </c>
      <c r="W13" s="19">
        <v>22.15</v>
      </c>
      <c r="X13" s="16">
        <v>14</v>
      </c>
      <c r="Y13" s="17">
        <v>21.15</v>
      </c>
      <c r="Z13" s="151"/>
      <c r="AA13" s="151"/>
      <c r="AB13" s="309" t="s">
        <v>21</v>
      </c>
      <c r="AC13" s="287"/>
      <c r="AD13" s="151"/>
      <c r="AE13" s="151"/>
      <c r="AF13" s="288"/>
      <c r="AG13" s="288"/>
      <c r="AH13" s="16">
        <v>7</v>
      </c>
      <c r="AI13" s="16">
        <v>13.15</v>
      </c>
      <c r="AJ13" s="17">
        <v>7</v>
      </c>
      <c r="AK13" s="17">
        <v>14.15</v>
      </c>
      <c r="AL13" s="99">
        <v>8</v>
      </c>
      <c r="AM13" s="99">
        <v>19.2</v>
      </c>
      <c r="AN13" s="151"/>
      <c r="AO13" s="151"/>
      <c r="AP13" s="151"/>
      <c r="AQ13" s="151"/>
      <c r="AR13" s="151"/>
      <c r="AS13" s="151"/>
      <c r="AT13" s="99">
        <v>8</v>
      </c>
      <c r="AU13" s="99">
        <v>19.2</v>
      </c>
      <c r="AV13" s="288"/>
      <c r="AW13" s="288"/>
      <c r="AX13" s="16">
        <v>7</v>
      </c>
      <c r="AY13" s="16">
        <v>13.15</v>
      </c>
      <c r="AZ13" s="17">
        <v>6</v>
      </c>
      <c r="BA13" s="17">
        <v>10</v>
      </c>
      <c r="BB13" s="12">
        <v>14</v>
      </c>
      <c r="BC13" s="12">
        <v>17</v>
      </c>
      <c r="BD13" s="15">
        <v>15</v>
      </c>
      <c r="BE13" s="15">
        <v>22.15</v>
      </c>
      <c r="BF13" s="20"/>
      <c r="BG13" s="20"/>
      <c r="BH13" s="99">
        <v>8</v>
      </c>
      <c r="BI13" s="99">
        <v>19.2</v>
      </c>
      <c r="BJ13" s="16">
        <v>13</v>
      </c>
      <c r="BK13" s="16">
        <v>20.149999999999999</v>
      </c>
      <c r="BL13" s="290"/>
      <c r="BM13" s="288"/>
      <c r="BN13" s="151"/>
      <c r="BO13" s="151"/>
      <c r="BP13" s="17">
        <v>7</v>
      </c>
      <c r="BQ13" s="17">
        <v>14.15</v>
      </c>
      <c r="BR13" s="14"/>
      <c r="BS13" s="14"/>
      <c r="BT13" s="16">
        <v>7</v>
      </c>
      <c r="BU13" s="114">
        <v>13.15</v>
      </c>
      <c r="BV13" s="108">
        <v>6</v>
      </c>
      <c r="BW13" s="17">
        <v>10</v>
      </c>
      <c r="BX13" s="14"/>
      <c r="BY13" s="14"/>
      <c r="BZ13" s="16">
        <v>13</v>
      </c>
      <c r="CA13" s="16">
        <v>20.149999999999999</v>
      </c>
      <c r="CB13" s="288"/>
      <c r="CC13" s="289"/>
      <c r="CD13" s="290"/>
      <c r="CE13" s="288"/>
    </row>
    <row r="14" spans="1:83">
      <c r="A14" s="47" t="s">
        <v>27</v>
      </c>
      <c r="B14" s="151"/>
      <c r="C14" s="151"/>
      <c r="D14" s="151">
        <f t="shared" ref="D14" si="50">(E13-D13)-0.15</f>
        <v>7</v>
      </c>
      <c r="E14" s="38"/>
      <c r="F14" s="115">
        <v>7.6</v>
      </c>
      <c r="G14" s="20"/>
      <c r="H14" s="151">
        <f t="shared" ref="H14" si="51">(I13-H13)-0.15</f>
        <v>6</v>
      </c>
      <c r="I14" s="151"/>
      <c r="J14" s="151">
        <f>(K13-J13)</f>
        <v>4</v>
      </c>
      <c r="K14" s="151"/>
      <c r="L14" s="151"/>
      <c r="M14" s="151"/>
      <c r="N14" s="151">
        <f t="shared" ref="N14" si="52">(O13-N13)-0.15</f>
        <v>6.9999999999999982</v>
      </c>
      <c r="O14" s="151"/>
      <c r="P14" s="288">
        <f>SUM(B14:O14)</f>
        <v>31.6</v>
      </c>
      <c r="Q14" s="289"/>
      <c r="R14" s="151"/>
      <c r="S14" s="151"/>
      <c r="T14" s="151">
        <f>(U13-T13)-0.2</f>
        <v>11</v>
      </c>
      <c r="U14" s="151"/>
      <c r="V14" s="151">
        <f>(W13-V13)-0.15</f>
        <v>7.9999999999999982</v>
      </c>
      <c r="W14" s="151"/>
      <c r="X14" s="151">
        <f t="shared" ref="X14" si="53">(Y13-X13)-0.15</f>
        <v>6.9999999999999982</v>
      </c>
      <c r="Y14" s="151"/>
      <c r="Z14" s="151"/>
      <c r="AA14" s="151"/>
      <c r="AB14" s="180">
        <v>7.6</v>
      </c>
      <c r="AC14" s="20"/>
      <c r="AD14" s="151"/>
      <c r="AE14" s="151"/>
      <c r="AF14" s="288">
        <f>SUM(R14:AE14)</f>
        <v>33.6</v>
      </c>
      <c r="AG14" s="288"/>
      <c r="AH14" s="151">
        <f t="shared" ref="AH14" si="54">(AI13-AH13)-0.15</f>
        <v>6</v>
      </c>
      <c r="AI14" s="151"/>
      <c r="AJ14" s="151">
        <f t="shared" ref="AJ14" si="55">(AK13-AJ13)-0.15</f>
        <v>7</v>
      </c>
      <c r="AK14" s="151"/>
      <c r="AL14" s="151">
        <f>(AM13-AL13)-0.2</f>
        <v>11</v>
      </c>
      <c r="AM14" s="151"/>
      <c r="AN14" s="151"/>
      <c r="AO14" s="151"/>
      <c r="AP14" s="151"/>
      <c r="AQ14" s="151"/>
      <c r="AR14" s="151"/>
      <c r="AS14" s="151"/>
      <c r="AT14" s="151">
        <f>(AU13-AT13)-0.2</f>
        <v>11</v>
      </c>
      <c r="AU14" s="151"/>
      <c r="AV14" s="288">
        <f>SUM(AH14:AU14)</f>
        <v>35</v>
      </c>
      <c r="AW14" s="288"/>
      <c r="AX14" s="151">
        <f t="shared" ref="AX14" si="56">(AY13-AX13)-0.15</f>
        <v>6</v>
      </c>
      <c r="AY14" s="151"/>
      <c r="AZ14" s="151">
        <f>(BA13-AZ13)</f>
        <v>4</v>
      </c>
      <c r="BA14" s="151"/>
      <c r="BB14" s="151">
        <f>SUM(BC13-BB13)</f>
        <v>3</v>
      </c>
      <c r="BC14" s="151"/>
      <c r="BD14" s="151">
        <f t="shared" ref="BD14" si="57">(BE13-BD13)-0.15</f>
        <v>6.9999999999999982</v>
      </c>
      <c r="BE14" s="151"/>
      <c r="BF14" s="151"/>
      <c r="BG14" s="151"/>
      <c r="BH14" s="151">
        <f>(BI13-BH13)-0.2</f>
        <v>11</v>
      </c>
      <c r="BI14" s="151"/>
      <c r="BJ14" s="151">
        <f t="shared" ref="BJ14" si="58">(BK13-BJ13)-0.15</f>
        <v>6.9999999999999982</v>
      </c>
      <c r="BK14" s="151"/>
      <c r="BL14" s="290">
        <f>SUM(AX14:BK14)</f>
        <v>38</v>
      </c>
      <c r="BM14" s="288"/>
      <c r="BN14" s="151"/>
      <c r="BO14" s="151"/>
      <c r="BP14" s="151">
        <f t="shared" ref="BP14" si="59">(BQ13-BP13)-0.15</f>
        <v>7</v>
      </c>
      <c r="BQ14" s="151"/>
      <c r="BR14" s="151"/>
      <c r="BS14" s="151"/>
      <c r="BT14" s="151">
        <f t="shared" ref="BT14" si="60">(BU13-BT13)-0.15</f>
        <v>6</v>
      </c>
      <c r="BU14" s="149"/>
      <c r="BV14" s="37">
        <f>(BW13-BV13)</f>
        <v>4</v>
      </c>
      <c r="BW14" s="151"/>
      <c r="BX14" s="151"/>
      <c r="BY14" s="151"/>
      <c r="BZ14" s="151">
        <f t="shared" ref="BZ14" si="61">(CA13-BZ13)-0.15</f>
        <v>6.9999999999999982</v>
      </c>
      <c r="CA14" s="151"/>
      <c r="CB14" s="288">
        <f>SUM(BN14:CA14)</f>
        <v>24</v>
      </c>
      <c r="CC14" s="289"/>
      <c r="CD14" s="290">
        <f>SUM(BL14+AV14+AF14)+F14+H14+J14+L14+N14+BN14+BP14+BR14+BT14</f>
        <v>144.19999999999999</v>
      </c>
      <c r="CE14" s="288"/>
    </row>
    <row r="15" spans="1:83">
      <c r="A15" s="46" t="s">
        <v>28</v>
      </c>
      <c r="B15" s="16">
        <v>7</v>
      </c>
      <c r="C15" s="16">
        <v>13.15</v>
      </c>
      <c r="D15" s="17">
        <v>6</v>
      </c>
      <c r="E15" s="113">
        <v>10</v>
      </c>
      <c r="F15" s="104">
        <v>7</v>
      </c>
      <c r="G15" s="16">
        <v>13.15</v>
      </c>
      <c r="H15" s="15">
        <v>15</v>
      </c>
      <c r="I15" s="15">
        <v>22.15</v>
      </c>
      <c r="J15" s="14"/>
      <c r="K15" s="14"/>
      <c r="L15" s="14"/>
      <c r="M15" s="14"/>
      <c r="N15" s="19">
        <v>7</v>
      </c>
      <c r="O15" s="19">
        <v>14.15</v>
      </c>
      <c r="P15" s="288"/>
      <c r="Q15" s="289"/>
      <c r="R15" s="16">
        <v>14</v>
      </c>
      <c r="S15" s="16">
        <v>21.15</v>
      </c>
      <c r="T15" s="14"/>
      <c r="U15" s="14"/>
      <c r="V15" s="17">
        <v>6</v>
      </c>
      <c r="W15" s="17">
        <v>10</v>
      </c>
      <c r="X15" s="15">
        <v>7</v>
      </c>
      <c r="Y15" s="15">
        <v>14.15</v>
      </c>
      <c r="Z15" s="16">
        <v>7</v>
      </c>
      <c r="AA15" s="16">
        <v>13.15</v>
      </c>
      <c r="AB15" s="15">
        <v>7</v>
      </c>
      <c r="AC15" s="15">
        <v>14.15</v>
      </c>
      <c r="AD15" s="17">
        <v>6</v>
      </c>
      <c r="AE15" s="17">
        <v>10</v>
      </c>
      <c r="AF15" s="288"/>
      <c r="AG15" s="288"/>
      <c r="AH15" s="151"/>
      <c r="AI15" s="151"/>
      <c r="AJ15" s="17">
        <v>6</v>
      </c>
      <c r="AK15" s="17">
        <v>10</v>
      </c>
      <c r="AL15" s="16">
        <v>13</v>
      </c>
      <c r="AM15" s="16">
        <v>20.149999999999999</v>
      </c>
      <c r="AN15" s="16">
        <v>7</v>
      </c>
      <c r="AO15" s="16">
        <v>13.15</v>
      </c>
      <c r="AP15" s="16">
        <v>7</v>
      </c>
      <c r="AQ15" s="16">
        <v>13.15</v>
      </c>
      <c r="AR15" s="151"/>
      <c r="AS15" s="151"/>
      <c r="AT15" s="151"/>
      <c r="AU15" s="151"/>
      <c r="AV15" s="288"/>
      <c r="AW15" s="288"/>
      <c r="AX15" s="16">
        <v>13</v>
      </c>
      <c r="AY15" s="16">
        <v>20.149999999999999</v>
      </c>
      <c r="AZ15" s="151"/>
      <c r="BA15" s="151"/>
      <c r="BB15" s="16">
        <v>7</v>
      </c>
      <c r="BC15" s="12">
        <v>17</v>
      </c>
      <c r="BD15" s="151"/>
      <c r="BE15" s="151"/>
      <c r="BF15" s="15">
        <v>6</v>
      </c>
      <c r="BG15" s="15">
        <v>13.15</v>
      </c>
      <c r="BH15" s="15">
        <v>7</v>
      </c>
      <c r="BI15" s="15">
        <v>14.15</v>
      </c>
      <c r="BJ15" s="16">
        <v>7</v>
      </c>
      <c r="BK15" s="16">
        <v>14.15</v>
      </c>
      <c r="BL15" s="290"/>
      <c r="BM15" s="288"/>
      <c r="BN15" s="16">
        <v>7</v>
      </c>
      <c r="BO15" s="16">
        <v>13.15</v>
      </c>
      <c r="BP15" s="17">
        <v>6</v>
      </c>
      <c r="BQ15" s="17">
        <v>10</v>
      </c>
      <c r="BR15" s="106">
        <v>7</v>
      </c>
      <c r="BS15" s="16">
        <v>13.15</v>
      </c>
      <c r="BT15" s="15">
        <v>15</v>
      </c>
      <c r="BU15" s="116">
        <v>22.15</v>
      </c>
      <c r="BV15" s="117"/>
      <c r="BW15" s="14"/>
      <c r="BX15" s="14"/>
      <c r="BY15" s="14"/>
      <c r="BZ15" s="19">
        <v>7</v>
      </c>
      <c r="CA15" s="19">
        <v>14.15</v>
      </c>
      <c r="CB15" s="288"/>
      <c r="CC15" s="289"/>
      <c r="CD15" s="290"/>
      <c r="CE15" s="288"/>
    </row>
    <row r="16" spans="1:83">
      <c r="A16" s="47" t="s">
        <v>29</v>
      </c>
      <c r="B16" s="151">
        <f t="shared" ref="B16" si="62">(C15-B15)-0.15</f>
        <v>6</v>
      </c>
      <c r="C16" s="151"/>
      <c r="D16" s="151">
        <f>(E15-D15)</f>
        <v>4</v>
      </c>
      <c r="E16" s="38"/>
      <c r="F16" s="37">
        <f t="shared" ref="F16" si="63">(G15-F15)-0.15</f>
        <v>6</v>
      </c>
      <c r="G16" s="151"/>
      <c r="H16" s="151">
        <f t="shared" ref="H16" si="64">(I15-H15)-0.15</f>
        <v>6.9999999999999982</v>
      </c>
      <c r="I16" s="151"/>
      <c r="J16" s="151"/>
      <c r="K16" s="151"/>
      <c r="L16" s="151"/>
      <c r="M16" s="151"/>
      <c r="N16" s="151">
        <f t="shared" ref="N16" si="65">(O15-N15)-0.15</f>
        <v>7</v>
      </c>
      <c r="O16" s="151"/>
      <c r="P16" s="288">
        <f>SUM(B16:O16)</f>
        <v>30</v>
      </c>
      <c r="Q16" s="289"/>
      <c r="R16" s="151">
        <f t="shared" ref="R16" si="66">(S15-R15)-0.15</f>
        <v>6.9999999999999982</v>
      </c>
      <c r="S16" s="151"/>
      <c r="T16" s="151"/>
      <c r="U16" s="151"/>
      <c r="V16" s="151">
        <f>(W15-V15)</f>
        <v>4</v>
      </c>
      <c r="W16" s="13">
        <v>3</v>
      </c>
      <c r="X16" s="151">
        <f t="shared" ref="X16" si="67">(Y15-X15)-0.15</f>
        <v>7</v>
      </c>
      <c r="Y16" s="151"/>
      <c r="Z16" s="151">
        <f t="shared" ref="Z16" si="68">(AA15-Z15)-0.15</f>
        <v>6</v>
      </c>
      <c r="AA16" s="151"/>
      <c r="AB16" s="151">
        <f t="shared" ref="AB16" si="69">(AC15-AB15)-0.15</f>
        <v>7</v>
      </c>
      <c r="AC16" s="151"/>
      <c r="AD16" s="151">
        <f>(AE15-AD15)</f>
        <v>4</v>
      </c>
      <c r="AE16" s="151"/>
      <c r="AF16" s="288">
        <f>SUM(R16:AE16)</f>
        <v>38</v>
      </c>
      <c r="AG16" s="288"/>
      <c r="AH16" s="151"/>
      <c r="AI16" s="151"/>
      <c r="AJ16" s="151">
        <f>(AK15-AJ15)</f>
        <v>4</v>
      </c>
      <c r="AK16" s="151"/>
      <c r="AL16" s="151">
        <f t="shared" ref="AL16" si="70">(AM15-AL15)-0.15</f>
        <v>6.9999999999999982</v>
      </c>
      <c r="AM16" s="151"/>
      <c r="AN16" s="151">
        <f t="shared" ref="AN16" si="71">(AO15-AN15)-0.15</f>
        <v>6</v>
      </c>
      <c r="AO16" s="151"/>
      <c r="AP16" s="151">
        <f t="shared" ref="AP16" si="72">(AQ15-AP15)-0.15</f>
        <v>6</v>
      </c>
      <c r="AQ16" s="151"/>
      <c r="AR16" s="151"/>
      <c r="AS16" s="151"/>
      <c r="AT16" s="151"/>
      <c r="AU16" s="151"/>
      <c r="AV16" s="288">
        <f>SUM(AH16:AU16)</f>
        <v>23</v>
      </c>
      <c r="AW16" s="288"/>
      <c r="AX16" s="151">
        <f t="shared" ref="AX16" si="73">(AY15-AX15)-0.15</f>
        <v>6.9999999999999982</v>
      </c>
      <c r="AY16" s="151"/>
      <c r="AZ16" s="151"/>
      <c r="BA16" s="151"/>
      <c r="BB16" s="151">
        <f t="shared" ref="BB16" si="74">(BC15-BB15)-0.15</f>
        <v>9.85</v>
      </c>
      <c r="BC16" s="151"/>
      <c r="BD16" s="151"/>
      <c r="BE16" s="151"/>
      <c r="BF16" s="151">
        <f t="shared" ref="BF16" si="75">(BG15-BF15)-0.15</f>
        <v>7</v>
      </c>
      <c r="BG16" s="151"/>
      <c r="BH16" s="151">
        <f t="shared" ref="BH16" si="76">(BI15-BH15)-0.15</f>
        <v>7</v>
      </c>
      <c r="BI16" s="151"/>
      <c r="BJ16" s="151">
        <f t="shared" ref="BJ16" si="77">(BK15-BJ15)-0.15</f>
        <v>7</v>
      </c>
      <c r="BK16" s="151"/>
      <c r="BL16" s="290">
        <f>SUM(AX16:BK16)</f>
        <v>37.849999999999994</v>
      </c>
      <c r="BM16" s="288"/>
      <c r="BN16" s="151">
        <f t="shared" ref="BN16" si="78">(BO15-BN15)-0.15</f>
        <v>6</v>
      </c>
      <c r="BO16" s="151"/>
      <c r="BP16" s="151">
        <f>(BQ15-BP15)</f>
        <v>4</v>
      </c>
      <c r="BQ16" s="151"/>
      <c r="BR16" s="150">
        <f t="shared" ref="BR16" si="79">(BS15-BR15)-0.15</f>
        <v>6</v>
      </c>
      <c r="BS16" s="151"/>
      <c r="BT16" s="151">
        <f t="shared" ref="BT16" si="80">(BU15-BT15)-0.15</f>
        <v>6.9999999999999982</v>
      </c>
      <c r="BU16" s="149"/>
      <c r="BV16" s="37"/>
      <c r="BW16" s="151"/>
      <c r="BX16" s="151"/>
      <c r="BY16" s="151"/>
      <c r="BZ16" s="151">
        <f t="shared" ref="BZ16" si="81">(CA15-BZ15)-0.15</f>
        <v>7</v>
      </c>
      <c r="CA16" s="151"/>
      <c r="CB16" s="288">
        <f>SUM(BN16:CA16)</f>
        <v>30</v>
      </c>
      <c r="CC16" s="289"/>
      <c r="CD16" s="290">
        <f>SUM(BL16+AV16+AF16)+F16+H16+J16+L16+N16+BN16+BP16+BR16+BT16</f>
        <v>141.85</v>
      </c>
      <c r="CE16" s="288"/>
    </row>
    <row r="17" spans="1:83">
      <c r="A17" s="46" t="s">
        <v>30</v>
      </c>
      <c r="B17" s="16">
        <v>13</v>
      </c>
      <c r="C17" s="16">
        <v>20.149999999999999</v>
      </c>
      <c r="D17" s="16">
        <v>13</v>
      </c>
      <c r="E17" s="118">
        <v>20.149999999999999</v>
      </c>
      <c r="F17" s="108">
        <v>6</v>
      </c>
      <c r="G17" s="17">
        <v>10</v>
      </c>
      <c r="H17" s="151"/>
      <c r="I17" s="151"/>
      <c r="J17" s="15">
        <v>6</v>
      </c>
      <c r="K17" s="15">
        <v>13.15</v>
      </c>
      <c r="L17" s="14"/>
      <c r="M17" s="14"/>
      <c r="N17" s="14"/>
      <c r="O17" s="14"/>
      <c r="P17" s="288"/>
      <c r="Q17" s="289"/>
      <c r="R17" s="16">
        <v>7</v>
      </c>
      <c r="S17" s="16">
        <v>13.15</v>
      </c>
      <c r="T17" s="14"/>
      <c r="U17" s="14"/>
      <c r="V17" s="12">
        <v>14</v>
      </c>
      <c r="W17" s="12">
        <v>17</v>
      </c>
      <c r="X17" s="15">
        <v>15</v>
      </c>
      <c r="Y17" s="15">
        <v>22.15</v>
      </c>
      <c r="Z17" s="16">
        <v>14</v>
      </c>
      <c r="AA17" s="16">
        <v>21.15</v>
      </c>
      <c r="AB17" s="15">
        <v>15</v>
      </c>
      <c r="AC17" s="15">
        <v>22.15</v>
      </c>
      <c r="AD17" s="15">
        <v>15</v>
      </c>
      <c r="AE17" s="15">
        <v>22.15</v>
      </c>
      <c r="AF17" s="288"/>
      <c r="AG17" s="288"/>
      <c r="AH17" s="16">
        <v>13</v>
      </c>
      <c r="AI17" s="16">
        <v>20.149999999999999</v>
      </c>
      <c r="AJ17" s="16">
        <v>7</v>
      </c>
      <c r="AK17" s="16">
        <v>13.15</v>
      </c>
      <c r="AL17" s="151"/>
      <c r="AM17" s="151"/>
      <c r="AN17" s="17">
        <v>6</v>
      </c>
      <c r="AO17" s="17">
        <v>10</v>
      </c>
      <c r="AP17" s="17">
        <v>6</v>
      </c>
      <c r="AQ17" s="17">
        <v>10</v>
      </c>
      <c r="AR17" s="20"/>
      <c r="AS17" s="20"/>
      <c r="AT17" s="20"/>
      <c r="AU17" s="20"/>
      <c r="AV17" s="288"/>
      <c r="AW17" s="288"/>
      <c r="AX17" s="17">
        <v>7</v>
      </c>
      <c r="AY17" s="17">
        <v>14.15</v>
      </c>
      <c r="AZ17" s="16">
        <v>14</v>
      </c>
      <c r="BA17" s="16">
        <v>21.15</v>
      </c>
      <c r="BB17" s="151"/>
      <c r="BC17" s="151"/>
      <c r="BD17" s="17">
        <v>6</v>
      </c>
      <c r="BE17" s="17">
        <v>10</v>
      </c>
      <c r="BF17" s="17">
        <v>7</v>
      </c>
      <c r="BG17" s="17">
        <v>14.15</v>
      </c>
      <c r="BH17" s="14"/>
      <c r="BI17" s="14"/>
      <c r="BJ17" s="17">
        <v>6</v>
      </c>
      <c r="BK17" s="17">
        <v>10</v>
      </c>
      <c r="BL17" s="290"/>
      <c r="BM17" s="288"/>
      <c r="BN17" s="16">
        <v>13</v>
      </c>
      <c r="BO17" s="16">
        <v>20.149999999999999</v>
      </c>
      <c r="BP17" s="16">
        <v>13</v>
      </c>
      <c r="BQ17" s="16">
        <v>20.149999999999999</v>
      </c>
      <c r="BR17" s="111">
        <v>6</v>
      </c>
      <c r="BS17" s="17">
        <v>10</v>
      </c>
      <c r="BT17" s="151"/>
      <c r="BU17" s="149"/>
      <c r="BV17" s="101">
        <v>6</v>
      </c>
      <c r="BW17" s="15">
        <v>13.15</v>
      </c>
      <c r="BX17" s="14"/>
      <c r="BY17" s="14"/>
      <c r="BZ17" s="14"/>
      <c r="CA17" s="14"/>
      <c r="CB17" s="288"/>
      <c r="CC17" s="289"/>
      <c r="CD17" s="290"/>
      <c r="CE17" s="288"/>
    </row>
    <row r="18" spans="1:83">
      <c r="A18" s="47" t="s">
        <v>31</v>
      </c>
      <c r="B18" s="151">
        <f t="shared" ref="B18" si="82">(C17-B17)-0.15</f>
        <v>6.9999999999999982</v>
      </c>
      <c r="C18" s="151"/>
      <c r="D18" s="151">
        <f t="shared" ref="D18" si="83">(E17-D17)-0.15</f>
        <v>6.9999999999999982</v>
      </c>
      <c r="E18" s="38"/>
      <c r="F18" s="37">
        <f>(G17-F17)</f>
        <v>4</v>
      </c>
      <c r="G18" s="151"/>
      <c r="H18" s="151"/>
      <c r="I18" s="151"/>
      <c r="J18" s="151">
        <f t="shared" ref="J18" si="84">(K17-J17)-0.15</f>
        <v>7</v>
      </c>
      <c r="K18" s="151"/>
      <c r="L18" s="151"/>
      <c r="M18" s="151"/>
      <c r="N18" s="151"/>
      <c r="O18" s="151"/>
      <c r="P18" s="288">
        <f>SUM(B18:O18)</f>
        <v>24.999999999999996</v>
      </c>
      <c r="Q18" s="289"/>
      <c r="R18" s="151">
        <f t="shared" ref="R18" si="85">(S17-R17)-0.15</f>
        <v>6</v>
      </c>
      <c r="S18" s="151"/>
      <c r="T18" s="14"/>
      <c r="U18" s="14"/>
      <c r="V18" s="151">
        <f>SUM(W17-V17)</f>
        <v>3</v>
      </c>
      <c r="W18" s="151"/>
      <c r="X18" s="151">
        <f t="shared" ref="X18" si="86">(Y17-X17)-0.15</f>
        <v>6.9999999999999982</v>
      </c>
      <c r="Y18" s="151"/>
      <c r="Z18" s="151">
        <f t="shared" ref="Z18" si="87">(AA17-Z17)-0.15</f>
        <v>6.9999999999999982</v>
      </c>
      <c r="AA18" s="151"/>
      <c r="AB18" s="151">
        <f t="shared" ref="AB18" si="88">(AC17-AB17)-0.15</f>
        <v>6.9999999999999982</v>
      </c>
      <c r="AC18" s="151"/>
      <c r="AD18" s="151">
        <f t="shared" ref="AD18" si="89">(AE17-AD17)-0.15</f>
        <v>6.9999999999999982</v>
      </c>
      <c r="AE18" s="151"/>
      <c r="AF18" s="288">
        <f>SUM(R18:AE18)</f>
        <v>36.999999999999993</v>
      </c>
      <c r="AG18" s="288"/>
      <c r="AH18" s="151">
        <f t="shared" ref="AH18" si="90">(AI17-AH17)-0.15</f>
        <v>6.9999999999999982</v>
      </c>
      <c r="AI18" s="151"/>
      <c r="AJ18" s="151">
        <f t="shared" ref="AJ18" si="91">(AK17-AJ17)-0.15</f>
        <v>6</v>
      </c>
      <c r="AK18" s="151"/>
      <c r="AL18" s="151"/>
      <c r="AM18" s="151"/>
      <c r="AN18" s="151">
        <f>(AO17-AN17)</f>
        <v>4</v>
      </c>
      <c r="AO18" s="151"/>
      <c r="AP18" s="151">
        <f>(AQ17-AP17)</f>
        <v>4</v>
      </c>
      <c r="AQ18" s="151"/>
      <c r="AR18" s="151"/>
      <c r="AS18" s="151"/>
      <c r="AT18" s="151"/>
      <c r="AU18" s="151"/>
      <c r="AV18" s="288">
        <f>SUM(AH18:AU18)</f>
        <v>21</v>
      </c>
      <c r="AW18" s="288"/>
      <c r="AX18" s="151">
        <f t="shared" ref="AX18" si="92">(AY17-AX17)-0.15</f>
        <v>7</v>
      </c>
      <c r="AY18" s="151"/>
      <c r="AZ18" s="151">
        <f t="shared" ref="AZ18" si="93">(BA17-AZ17)-0.15</f>
        <v>6.9999999999999982</v>
      </c>
      <c r="BA18" s="151"/>
      <c r="BB18" s="151"/>
      <c r="BC18" s="151"/>
      <c r="BD18" s="151">
        <f>(BE17-BD17)</f>
        <v>4</v>
      </c>
      <c r="BE18" s="151"/>
      <c r="BF18" s="151">
        <f t="shared" ref="BF18" si="94">(BG17-BF17)-0.15</f>
        <v>7</v>
      </c>
      <c r="BG18" s="151"/>
      <c r="BH18" s="151"/>
      <c r="BI18" s="151"/>
      <c r="BJ18" s="151">
        <f>(BK17-BJ17)</f>
        <v>4</v>
      </c>
      <c r="BK18" s="151"/>
      <c r="BL18" s="290">
        <f>SUM(AX18:BK18)</f>
        <v>29</v>
      </c>
      <c r="BM18" s="288"/>
      <c r="BN18" s="151">
        <f t="shared" ref="BN18" si="95">(BO17-BN17)-0.15</f>
        <v>6.9999999999999982</v>
      </c>
      <c r="BO18" s="151"/>
      <c r="BP18" s="151">
        <f t="shared" ref="BP18" si="96">(BQ17-BP17)-0.15</f>
        <v>6.9999999999999982</v>
      </c>
      <c r="BQ18" s="151"/>
      <c r="BR18" s="150">
        <f>(BS17-BR17)</f>
        <v>4</v>
      </c>
      <c r="BS18" s="151"/>
      <c r="BT18" s="151"/>
      <c r="BU18" s="149"/>
      <c r="BV18" s="37">
        <f t="shared" ref="BV18" si="97">(BW17-BV17)-0.15</f>
        <v>7</v>
      </c>
      <c r="BW18" s="151"/>
      <c r="BX18" s="151"/>
      <c r="BY18" s="151"/>
      <c r="BZ18" s="151"/>
      <c r="CA18" s="151"/>
      <c r="CB18" s="288">
        <f>SUM(BN18:CA18)</f>
        <v>24.999999999999996</v>
      </c>
      <c r="CC18" s="289"/>
      <c r="CD18" s="290">
        <f>SUM(BL18+AV18+AF18)+F18+H18+J18+L18+N18+BN18+BP18+BR18+BT18</f>
        <v>116</v>
      </c>
      <c r="CE18" s="288"/>
    </row>
    <row r="19" spans="1:83">
      <c r="A19" s="50" t="s">
        <v>32</v>
      </c>
      <c r="B19" s="15">
        <v>6</v>
      </c>
      <c r="C19" s="15">
        <v>13.15</v>
      </c>
      <c r="D19" s="16">
        <v>7</v>
      </c>
      <c r="E19" s="118">
        <v>13.15</v>
      </c>
      <c r="F19" s="286" t="s">
        <v>21</v>
      </c>
      <c r="G19" s="287"/>
      <c r="H19" s="16">
        <v>14</v>
      </c>
      <c r="I19" s="16">
        <v>21.15</v>
      </c>
      <c r="J19" s="15">
        <v>15</v>
      </c>
      <c r="K19" s="15">
        <v>22.15</v>
      </c>
      <c r="L19" s="151"/>
      <c r="M19" s="151"/>
      <c r="N19" s="151"/>
      <c r="O19" s="151"/>
      <c r="P19" s="288"/>
      <c r="Q19" s="289"/>
      <c r="R19" s="99">
        <v>8</v>
      </c>
      <c r="S19" s="99">
        <v>19.2</v>
      </c>
      <c r="T19" s="15">
        <v>6</v>
      </c>
      <c r="U19" s="15">
        <v>13.15</v>
      </c>
      <c r="V19" s="12">
        <v>14</v>
      </c>
      <c r="W19" s="12">
        <v>17</v>
      </c>
      <c r="X19" s="151"/>
      <c r="Y19" s="151"/>
      <c r="Z19" s="151"/>
      <c r="AA19" s="151"/>
      <c r="AB19" s="16">
        <v>7</v>
      </c>
      <c r="AC19" s="16">
        <v>13.15</v>
      </c>
      <c r="AD19" s="19">
        <v>7</v>
      </c>
      <c r="AE19" s="19">
        <v>14.15</v>
      </c>
      <c r="AF19" s="288"/>
      <c r="AG19" s="288"/>
      <c r="AH19" s="89">
        <v>7</v>
      </c>
      <c r="AI19" s="119">
        <v>17.149999999999999</v>
      </c>
      <c r="AJ19" s="151"/>
      <c r="AK19" s="151"/>
      <c r="AL19" s="17">
        <v>6</v>
      </c>
      <c r="AM19" s="17">
        <v>10</v>
      </c>
      <c r="AN19" s="99">
        <v>8</v>
      </c>
      <c r="AO19" s="99">
        <v>19.2</v>
      </c>
      <c r="AP19" s="99">
        <v>8</v>
      </c>
      <c r="AQ19" s="99">
        <v>19.2</v>
      </c>
      <c r="AR19" s="14"/>
      <c r="AS19" s="14"/>
      <c r="AT19" s="151"/>
      <c r="AU19" s="151"/>
      <c r="AV19" s="288"/>
      <c r="AW19" s="288"/>
      <c r="AX19" s="99">
        <v>8</v>
      </c>
      <c r="AY19" s="99">
        <v>19.2</v>
      </c>
      <c r="AZ19" s="151"/>
      <c r="BA19" s="151"/>
      <c r="BB19" s="16">
        <v>13</v>
      </c>
      <c r="BC19" s="16">
        <v>20.149999999999999</v>
      </c>
      <c r="BD19" s="15">
        <v>7</v>
      </c>
      <c r="BE19" s="15">
        <v>14.15</v>
      </c>
      <c r="BF19" s="151"/>
      <c r="BG19" s="151"/>
      <c r="BH19" s="151"/>
      <c r="BI19" s="151"/>
      <c r="BJ19" s="99">
        <v>8</v>
      </c>
      <c r="BK19" s="99">
        <v>19.2</v>
      </c>
      <c r="BL19" s="290"/>
      <c r="BM19" s="288"/>
      <c r="BN19" s="15">
        <v>6</v>
      </c>
      <c r="BO19" s="15">
        <v>13.15</v>
      </c>
      <c r="BP19" s="16">
        <v>7</v>
      </c>
      <c r="BQ19" s="16">
        <v>13.15</v>
      </c>
      <c r="BR19" s="14"/>
      <c r="BS19" s="14"/>
      <c r="BT19" s="16">
        <v>14</v>
      </c>
      <c r="BU19" s="114">
        <v>21.15</v>
      </c>
      <c r="BV19" s="101">
        <v>15</v>
      </c>
      <c r="BW19" s="15">
        <v>22.15</v>
      </c>
      <c r="BX19" s="151"/>
      <c r="BY19" s="151"/>
      <c r="BZ19" s="151"/>
      <c r="CA19" s="151"/>
      <c r="CB19" s="288"/>
      <c r="CC19" s="289"/>
      <c r="CD19" s="290"/>
      <c r="CE19" s="288"/>
    </row>
    <row r="20" spans="1:83">
      <c r="A20" s="47" t="s">
        <v>33</v>
      </c>
      <c r="B20" s="151">
        <f t="shared" ref="B20" si="98">(C19-B19)-0.15</f>
        <v>7</v>
      </c>
      <c r="C20" s="151"/>
      <c r="D20" s="151">
        <f t="shared" ref="D20" si="99">(E19-D19)-0.15</f>
        <v>6</v>
      </c>
      <c r="E20" s="38"/>
      <c r="F20" s="115">
        <v>7.6</v>
      </c>
      <c r="G20" s="20"/>
      <c r="H20" s="151">
        <f t="shared" ref="H20" si="100">(I19-H19)-0.15</f>
        <v>6.9999999999999982</v>
      </c>
      <c r="I20" s="151"/>
      <c r="J20" s="151">
        <f t="shared" ref="J20" si="101">(K19-J19)-0.15</f>
        <v>6.9999999999999982</v>
      </c>
      <c r="K20" s="151"/>
      <c r="L20" s="151"/>
      <c r="M20" s="151"/>
      <c r="N20" s="151"/>
      <c r="O20" s="151"/>
      <c r="P20" s="288">
        <f>SUM(B20:O20)</f>
        <v>34.6</v>
      </c>
      <c r="Q20" s="289"/>
      <c r="R20" s="151">
        <f>(S19-R19)-0.2</f>
        <v>11</v>
      </c>
      <c r="S20" s="151"/>
      <c r="T20" s="151">
        <f t="shared" ref="T20" si="102">(U19-T19)-0.15</f>
        <v>7</v>
      </c>
      <c r="U20" s="151"/>
      <c r="V20" s="151">
        <f>SUM(W19-V19)</f>
        <v>3</v>
      </c>
      <c r="W20" s="151"/>
      <c r="X20" s="151"/>
      <c r="Y20" s="151"/>
      <c r="Z20" s="151"/>
      <c r="AA20" s="151"/>
      <c r="AB20" s="151">
        <f t="shared" ref="AB20" si="103">(AC19-AB19)-0.15</f>
        <v>6</v>
      </c>
      <c r="AC20" s="151"/>
      <c r="AD20" s="151">
        <f t="shared" ref="AD20" si="104">(AE19-AD19)-0.15</f>
        <v>7</v>
      </c>
      <c r="AE20" s="151"/>
      <c r="AF20" s="288">
        <f>SUM(R20:AE20)</f>
        <v>34</v>
      </c>
      <c r="AG20" s="288"/>
      <c r="AH20" s="151">
        <f t="shared" ref="AH20" si="105">(AI19-AH19)-0.15</f>
        <v>9.9999999999999982</v>
      </c>
      <c r="AI20" s="151"/>
      <c r="AJ20" s="151"/>
      <c r="AK20" s="151"/>
      <c r="AL20" s="151">
        <f>(AM19-AL19)</f>
        <v>4</v>
      </c>
      <c r="AM20" s="151"/>
      <c r="AN20" s="151">
        <f>(AO19-AN19)-0.2</f>
        <v>11</v>
      </c>
      <c r="AO20" s="151"/>
      <c r="AP20" s="151">
        <f>(AQ19-AP19)-0.2</f>
        <v>11</v>
      </c>
      <c r="AQ20" s="151"/>
      <c r="AR20" s="151"/>
      <c r="AS20" s="151"/>
      <c r="AT20" s="151"/>
      <c r="AU20" s="151"/>
      <c r="AV20" s="288">
        <f>SUM(AH20:AU20)</f>
        <v>36</v>
      </c>
      <c r="AW20" s="288"/>
      <c r="AX20" s="151">
        <f>(AY19-AX19)-0.2</f>
        <v>11</v>
      </c>
      <c r="AY20" s="151"/>
      <c r="AZ20" s="151"/>
      <c r="BA20" s="151"/>
      <c r="BB20" s="151">
        <f t="shared" ref="BB20" si="106">(BC19-BB19)-0.15</f>
        <v>6.9999999999999982</v>
      </c>
      <c r="BC20" s="151"/>
      <c r="BD20" s="151">
        <f t="shared" ref="BD20" si="107">(BE19-BD19)-0.15</f>
        <v>7</v>
      </c>
      <c r="BE20" s="151"/>
      <c r="BF20" s="151"/>
      <c r="BG20" s="151"/>
      <c r="BH20" s="151"/>
      <c r="BI20" s="151"/>
      <c r="BJ20" s="151">
        <f>(BK19-BJ19)-0.2</f>
        <v>11</v>
      </c>
      <c r="BK20" s="151"/>
      <c r="BL20" s="290">
        <f>SUM(AX20:BK20)</f>
        <v>36</v>
      </c>
      <c r="BM20" s="288"/>
      <c r="BN20" s="151">
        <f t="shared" ref="BN20" si="108">(BO19-BN19)-0.15</f>
        <v>7</v>
      </c>
      <c r="BO20" s="151"/>
      <c r="BP20" s="151">
        <f t="shared" ref="BP20" si="109">(BQ19-BP19)-0.15</f>
        <v>6</v>
      </c>
      <c r="BQ20" s="151"/>
      <c r="BR20" s="151"/>
      <c r="BS20" s="151"/>
      <c r="BT20" s="151">
        <f t="shared" ref="BT20" si="110">(BU19-BT19)-0.15</f>
        <v>6.9999999999999982</v>
      </c>
      <c r="BU20" s="149"/>
      <c r="BV20" s="37">
        <f t="shared" ref="BV20" si="111">(BW19-BV19)-0.15</f>
        <v>6.9999999999999982</v>
      </c>
      <c r="BW20" s="151"/>
      <c r="BX20" s="151"/>
      <c r="BY20" s="151"/>
      <c r="BZ20" s="151"/>
      <c r="CA20" s="151"/>
      <c r="CB20" s="288">
        <f>SUM(BN20:CA20)</f>
        <v>27</v>
      </c>
      <c r="CC20" s="289"/>
      <c r="CD20" s="290">
        <f>SUM(BL20+AV20+AF20)+F20+H20+J20+L20+N20+BN20+BP20+BR20+BT20</f>
        <v>147.6</v>
      </c>
      <c r="CE20" s="288"/>
    </row>
    <row r="21" spans="1:83">
      <c r="A21" s="46" t="s">
        <v>34</v>
      </c>
      <c r="B21" s="19">
        <v>7</v>
      </c>
      <c r="C21" s="19">
        <v>14.15</v>
      </c>
      <c r="D21" s="14"/>
      <c r="E21" s="107"/>
      <c r="F21" s="104">
        <v>13</v>
      </c>
      <c r="G21" s="16">
        <v>20.149999999999999</v>
      </c>
      <c r="H21" s="15">
        <v>7</v>
      </c>
      <c r="I21" s="15">
        <v>14.15</v>
      </c>
      <c r="J21" s="19">
        <v>7</v>
      </c>
      <c r="K21" s="19">
        <v>14.15</v>
      </c>
      <c r="L21" s="17">
        <v>6</v>
      </c>
      <c r="M21" s="17">
        <v>10</v>
      </c>
      <c r="N21" s="17">
        <v>6</v>
      </c>
      <c r="O21" s="17">
        <v>10</v>
      </c>
      <c r="P21" s="288"/>
      <c r="Q21" s="289"/>
      <c r="R21" s="17">
        <v>7</v>
      </c>
      <c r="S21" s="17">
        <v>14.15</v>
      </c>
      <c r="T21" s="17">
        <v>6</v>
      </c>
      <c r="U21" s="17">
        <v>10</v>
      </c>
      <c r="V21" s="19">
        <v>7</v>
      </c>
      <c r="W21" s="13">
        <v>17.149999999999999</v>
      </c>
      <c r="X21" s="17">
        <v>6</v>
      </c>
      <c r="Y21" s="17">
        <v>10</v>
      </c>
      <c r="Z21" s="19">
        <v>7</v>
      </c>
      <c r="AA21" s="19">
        <v>14.15</v>
      </c>
      <c r="AB21" s="309" t="s">
        <v>21</v>
      </c>
      <c r="AC21" s="287"/>
      <c r="AD21" s="14"/>
      <c r="AE21" s="14"/>
      <c r="AF21" s="288"/>
      <c r="AG21" s="288"/>
      <c r="AH21" s="15">
        <v>6</v>
      </c>
      <c r="AI21" s="15">
        <v>13.15</v>
      </c>
      <c r="AJ21" s="16">
        <v>13</v>
      </c>
      <c r="AK21" s="16">
        <v>20.149999999999999</v>
      </c>
      <c r="AL21" s="16">
        <v>14</v>
      </c>
      <c r="AM21" s="16">
        <v>21.15</v>
      </c>
      <c r="AN21" s="151"/>
      <c r="AO21" s="151"/>
      <c r="AP21" s="15">
        <v>6</v>
      </c>
      <c r="AQ21" s="15">
        <v>13.15</v>
      </c>
      <c r="AR21" s="15">
        <v>15</v>
      </c>
      <c r="AS21" s="15">
        <v>22.15</v>
      </c>
      <c r="AT21" s="14"/>
      <c r="AU21" s="14"/>
      <c r="AV21" s="288"/>
      <c r="AW21" s="288"/>
      <c r="AX21" s="19">
        <v>7</v>
      </c>
      <c r="AY21" s="19">
        <v>14.15</v>
      </c>
      <c r="AZ21" s="17">
        <v>7</v>
      </c>
      <c r="BA21" s="17">
        <v>14.15</v>
      </c>
      <c r="BB21" s="19">
        <v>7</v>
      </c>
      <c r="BC21" s="13">
        <v>17.149999999999999</v>
      </c>
      <c r="BD21" s="15">
        <v>6</v>
      </c>
      <c r="BE21" s="15">
        <v>13.15</v>
      </c>
      <c r="BF21" s="16">
        <v>14</v>
      </c>
      <c r="BG21" s="16">
        <v>21.15</v>
      </c>
      <c r="BH21" s="151"/>
      <c r="BI21" s="151"/>
      <c r="BJ21" s="151"/>
      <c r="BK21" s="151"/>
      <c r="BL21" s="290"/>
      <c r="BM21" s="288"/>
      <c r="BN21" s="19">
        <v>7</v>
      </c>
      <c r="BO21" s="19">
        <v>14.15</v>
      </c>
      <c r="BP21" s="14"/>
      <c r="BQ21" s="14"/>
      <c r="BR21" s="106">
        <v>13</v>
      </c>
      <c r="BS21" s="16">
        <v>20.149999999999999</v>
      </c>
      <c r="BT21" s="15">
        <v>7</v>
      </c>
      <c r="BU21" s="116">
        <v>14.15</v>
      </c>
      <c r="BV21" s="120">
        <v>7</v>
      </c>
      <c r="BW21" s="19">
        <v>14.15</v>
      </c>
      <c r="BX21" s="17">
        <v>6</v>
      </c>
      <c r="BY21" s="17">
        <v>10</v>
      </c>
      <c r="BZ21" s="17">
        <v>6</v>
      </c>
      <c r="CA21" s="17">
        <v>10</v>
      </c>
      <c r="CB21" s="288"/>
      <c r="CC21" s="289"/>
      <c r="CD21" s="290"/>
      <c r="CE21" s="288"/>
    </row>
    <row r="22" spans="1:83">
      <c r="A22" s="47" t="s">
        <v>35</v>
      </c>
      <c r="B22" s="151">
        <f t="shared" ref="B22" si="112">(C21-B21)-0.15</f>
        <v>7</v>
      </c>
      <c r="C22" s="151"/>
      <c r="D22" s="151"/>
      <c r="E22" s="38"/>
      <c r="F22" s="37">
        <f t="shared" ref="F22" si="113">(G21-F21)-0.15</f>
        <v>6.9999999999999982</v>
      </c>
      <c r="G22" s="151"/>
      <c r="H22" s="151">
        <f t="shared" ref="H22" si="114">(I21-H21)-0.15</f>
        <v>7</v>
      </c>
      <c r="I22" s="151"/>
      <c r="J22" s="151">
        <f t="shared" ref="J22" si="115">(K21-J21)-0.15</f>
        <v>7</v>
      </c>
      <c r="K22" s="151"/>
      <c r="L22" s="151">
        <f>(M21-L21)</f>
        <v>4</v>
      </c>
      <c r="M22" s="151"/>
      <c r="N22" s="151">
        <f>(O21-N21)</f>
        <v>4</v>
      </c>
      <c r="O22" s="151"/>
      <c r="P22" s="288">
        <f>SUM(B22:O22)</f>
        <v>36</v>
      </c>
      <c r="Q22" s="289"/>
      <c r="R22" s="151">
        <f t="shared" ref="R22" si="116">(S21-R21)-0.15</f>
        <v>7</v>
      </c>
      <c r="S22" s="151"/>
      <c r="T22" s="151">
        <f>(U21-T21)</f>
        <v>4</v>
      </c>
      <c r="U22" s="151"/>
      <c r="V22" s="151">
        <f t="shared" ref="V22" si="117">(W21-V21)-0.15</f>
        <v>9.9999999999999982</v>
      </c>
      <c r="W22" s="151"/>
      <c r="X22" s="151">
        <f>(Y21-X21)</f>
        <v>4</v>
      </c>
      <c r="Y22" s="151"/>
      <c r="Z22" s="151">
        <f t="shared" ref="Z22" si="118">(AA21-Z21)-0.15</f>
        <v>7</v>
      </c>
      <c r="AA22" s="151"/>
      <c r="AB22" s="180">
        <v>7.6</v>
      </c>
      <c r="AC22" s="20"/>
      <c r="AD22" s="151"/>
      <c r="AE22" s="151"/>
      <c r="AF22" s="288">
        <f>SUM(R22:AE22)</f>
        <v>39.6</v>
      </c>
      <c r="AG22" s="288"/>
      <c r="AH22" s="151">
        <f t="shared" ref="AH22" si="119">(AI21-AH21)-0.15</f>
        <v>7</v>
      </c>
      <c r="AI22" s="151"/>
      <c r="AJ22" s="151">
        <f t="shared" ref="AJ22" si="120">(AK21-AJ21)-0.15</f>
        <v>6.9999999999999982</v>
      </c>
      <c r="AK22" s="151"/>
      <c r="AL22" s="151">
        <f t="shared" ref="AL22" si="121">(AM21-AL21)-0.15</f>
        <v>6.9999999999999982</v>
      </c>
      <c r="AM22" s="151"/>
      <c r="AN22" s="151"/>
      <c r="AO22" s="151"/>
      <c r="AP22" s="151">
        <f t="shared" ref="AP22" si="122">(AQ21-AP21)-0.15</f>
        <v>7</v>
      </c>
      <c r="AQ22" s="151"/>
      <c r="AR22" s="151">
        <f t="shared" ref="AR22" si="123">(AS21-AR21)-0.15</f>
        <v>6.9999999999999982</v>
      </c>
      <c r="AS22" s="151"/>
      <c r="AT22" s="151"/>
      <c r="AU22" s="151"/>
      <c r="AV22" s="288">
        <f>SUM(AH22:AU22)</f>
        <v>34.999999999999993</v>
      </c>
      <c r="AW22" s="288"/>
      <c r="AX22" s="151">
        <f t="shared" ref="AX22" si="124">(AY21-AX21)-0.15</f>
        <v>7</v>
      </c>
      <c r="AY22" s="151"/>
      <c r="AZ22" s="151">
        <f t="shared" ref="AZ22" si="125">(BA21-AZ21)-0.15</f>
        <v>7</v>
      </c>
      <c r="BA22" s="151"/>
      <c r="BB22" s="151">
        <f t="shared" ref="BB22" si="126">(BC21-BB21)-0.15</f>
        <v>9.9999999999999982</v>
      </c>
      <c r="BC22" s="151"/>
      <c r="BD22" s="151">
        <f t="shared" ref="BD22" si="127">(BE21-BD21)-0.15</f>
        <v>7</v>
      </c>
      <c r="BE22" s="151"/>
      <c r="BF22" s="151">
        <f t="shared" ref="BF22" si="128">(BG21-BF21)-0.15</f>
        <v>6.9999999999999982</v>
      </c>
      <c r="BG22" s="151"/>
      <c r="BH22" s="151"/>
      <c r="BI22" s="151"/>
      <c r="BJ22" s="151"/>
      <c r="BK22" s="151"/>
      <c r="BL22" s="290">
        <f>SUM(AX22:BK22)</f>
        <v>38</v>
      </c>
      <c r="BM22" s="288"/>
      <c r="BN22" s="151">
        <f t="shared" ref="BN22" si="129">(BO21-BN21)-0.15</f>
        <v>7</v>
      </c>
      <c r="BO22" s="151"/>
      <c r="BP22" s="151"/>
      <c r="BQ22" s="151"/>
      <c r="BR22" s="150">
        <f t="shared" ref="BR22" si="130">(BS21-BR21)-0.15</f>
        <v>6.9999999999999982</v>
      </c>
      <c r="BS22" s="151"/>
      <c r="BT22" s="151">
        <f t="shared" ref="BT22" si="131">(BU21-BT21)-0.15</f>
        <v>7</v>
      </c>
      <c r="BU22" s="149"/>
      <c r="BV22" s="37">
        <f t="shared" ref="BV22" si="132">(BW21-BV21)-0.15</f>
        <v>7</v>
      </c>
      <c r="BW22" s="151"/>
      <c r="BX22" s="151">
        <f>(BY21-BX21)</f>
        <v>4</v>
      </c>
      <c r="BY22" s="151"/>
      <c r="BZ22" s="151">
        <f>(CA21-BZ21)</f>
        <v>4</v>
      </c>
      <c r="CA22" s="151"/>
      <c r="CB22" s="288">
        <f>SUM(BN22:CA22)</f>
        <v>36</v>
      </c>
      <c r="CC22" s="289"/>
      <c r="CD22" s="290">
        <f>SUM(BL22+AV22+AF22)+F22+H22+J22+L22+N22+BN22+BP22+BR22+BT22</f>
        <v>162.6</v>
      </c>
      <c r="CE22" s="288"/>
    </row>
    <row r="23" spans="1:83">
      <c r="A23" s="46" t="s">
        <v>36</v>
      </c>
      <c r="B23" s="17">
        <v>6</v>
      </c>
      <c r="C23" s="17">
        <v>10</v>
      </c>
      <c r="D23" s="19">
        <v>7</v>
      </c>
      <c r="E23" s="121">
        <v>14.15</v>
      </c>
      <c r="F23" s="101">
        <v>7</v>
      </c>
      <c r="G23" s="15">
        <v>14.15</v>
      </c>
      <c r="H23" s="15">
        <v>6</v>
      </c>
      <c r="I23" s="15">
        <v>13.15</v>
      </c>
      <c r="J23" s="16">
        <v>14</v>
      </c>
      <c r="K23" s="16">
        <v>21.15</v>
      </c>
      <c r="L23" s="151"/>
      <c r="M23" s="151"/>
      <c r="N23" s="151"/>
      <c r="O23" s="151"/>
      <c r="P23" s="288"/>
      <c r="Q23" s="289"/>
      <c r="R23" s="19">
        <v>7</v>
      </c>
      <c r="S23" s="19">
        <v>14.15</v>
      </c>
      <c r="T23" s="16">
        <v>14</v>
      </c>
      <c r="U23" s="16">
        <v>21.15</v>
      </c>
      <c r="V23" s="16">
        <v>13</v>
      </c>
      <c r="W23" s="16">
        <v>20.149999999999999</v>
      </c>
      <c r="X23" s="16">
        <v>13</v>
      </c>
      <c r="Y23" s="16">
        <v>20.149999999999999</v>
      </c>
      <c r="Z23" s="15">
        <v>15</v>
      </c>
      <c r="AA23" s="15">
        <v>22.15</v>
      </c>
      <c r="AB23" s="309" t="s">
        <v>21</v>
      </c>
      <c r="AC23" s="287"/>
      <c r="AD23" s="151"/>
      <c r="AE23" s="151"/>
      <c r="AF23" s="288"/>
      <c r="AG23" s="288"/>
      <c r="AH23" s="151"/>
      <c r="AI23" s="151"/>
      <c r="AJ23" s="16">
        <v>14</v>
      </c>
      <c r="AK23" s="16">
        <v>21.15</v>
      </c>
      <c r="AL23" s="15">
        <v>15</v>
      </c>
      <c r="AM23" s="15">
        <v>22.15</v>
      </c>
      <c r="AN23" s="15">
        <v>15</v>
      </c>
      <c r="AO23" s="15">
        <v>22.15</v>
      </c>
      <c r="AP23" s="14"/>
      <c r="AQ23" s="14"/>
      <c r="AR23" s="16">
        <v>13</v>
      </c>
      <c r="AS23" s="16">
        <v>20.149999999999999</v>
      </c>
      <c r="AT23" s="17">
        <v>6</v>
      </c>
      <c r="AU23" s="17">
        <v>10</v>
      </c>
      <c r="AV23" s="288"/>
      <c r="AW23" s="288"/>
      <c r="AX23" s="151"/>
      <c r="AY23" s="151"/>
      <c r="AZ23" s="15">
        <v>15</v>
      </c>
      <c r="BA23" s="15">
        <v>22.15</v>
      </c>
      <c r="BB23" s="12">
        <v>14</v>
      </c>
      <c r="BC23" s="12">
        <v>17</v>
      </c>
      <c r="BD23" s="16">
        <v>13</v>
      </c>
      <c r="BE23" s="16">
        <v>20.149999999999999</v>
      </c>
      <c r="BF23" s="19">
        <v>7</v>
      </c>
      <c r="BG23" s="19">
        <v>14.15</v>
      </c>
      <c r="BH23" s="17">
        <v>6</v>
      </c>
      <c r="BI23" s="17">
        <v>10</v>
      </c>
      <c r="BJ23" s="151"/>
      <c r="BK23" s="151"/>
      <c r="BL23" s="290"/>
      <c r="BM23" s="288"/>
      <c r="BN23" s="17">
        <v>6</v>
      </c>
      <c r="BO23" s="17">
        <v>10</v>
      </c>
      <c r="BP23" s="19">
        <v>7</v>
      </c>
      <c r="BQ23" s="19">
        <v>14.15</v>
      </c>
      <c r="BR23" s="102">
        <v>7</v>
      </c>
      <c r="BS23" s="15">
        <v>14.15</v>
      </c>
      <c r="BT23" s="15">
        <v>6</v>
      </c>
      <c r="BU23" s="116">
        <v>13.15</v>
      </c>
      <c r="BV23" s="104">
        <v>14</v>
      </c>
      <c r="BW23" s="16">
        <v>21.15</v>
      </c>
      <c r="BX23" s="151"/>
      <c r="BY23" s="151"/>
      <c r="BZ23" s="151"/>
      <c r="CA23" s="151"/>
      <c r="CB23" s="288"/>
      <c r="CC23" s="289"/>
      <c r="CD23" s="290"/>
      <c r="CE23" s="288"/>
    </row>
    <row r="24" spans="1:83">
      <c r="A24" s="47" t="s">
        <v>37</v>
      </c>
      <c r="B24" s="151">
        <f>(C23-B23)</f>
        <v>4</v>
      </c>
      <c r="C24" s="151"/>
      <c r="D24" s="151">
        <f t="shared" ref="D24" si="133">(E23-D23)-0.15</f>
        <v>7</v>
      </c>
      <c r="E24" s="38"/>
      <c r="F24" s="37">
        <f t="shared" ref="F24" si="134">(G23-F23)-0.15</f>
        <v>7</v>
      </c>
      <c r="G24" s="151"/>
      <c r="H24" s="151">
        <f t="shared" ref="H24" si="135">(I23-H23)-0.15</f>
        <v>7</v>
      </c>
      <c r="I24" s="151"/>
      <c r="J24" s="151">
        <f t="shared" ref="J24" si="136">(K23-J23)-0.15</f>
        <v>6.9999999999999982</v>
      </c>
      <c r="K24" s="151"/>
      <c r="L24" s="151"/>
      <c r="M24" s="151"/>
      <c r="N24" s="151"/>
      <c r="O24" s="151"/>
      <c r="P24" s="288">
        <f>SUM(B24:O24)</f>
        <v>32</v>
      </c>
      <c r="Q24" s="289"/>
      <c r="R24" s="151">
        <f t="shared" ref="R24" si="137">(S23-R23)-0.15</f>
        <v>7</v>
      </c>
      <c r="S24" s="151"/>
      <c r="T24" s="151">
        <f t="shared" ref="T24" si="138">(U23-T23)-0.15</f>
        <v>6.9999999999999982</v>
      </c>
      <c r="U24" s="151"/>
      <c r="V24" s="151">
        <f t="shared" ref="V24" si="139">(W23-V23)-0.15</f>
        <v>6.9999999999999982</v>
      </c>
      <c r="W24" s="151"/>
      <c r="X24" s="151">
        <f t="shared" ref="X24" si="140">(Y23-X23)-0.15</f>
        <v>6.9999999999999982</v>
      </c>
      <c r="Y24" s="151"/>
      <c r="Z24" s="151">
        <f t="shared" ref="Z24" si="141">(AA23-Z23)-0.15</f>
        <v>6.9999999999999982</v>
      </c>
      <c r="AA24" s="151"/>
      <c r="AB24" s="180">
        <v>7.6</v>
      </c>
      <c r="AC24" s="20"/>
      <c r="AD24" s="151"/>
      <c r="AE24" s="151"/>
      <c r="AF24" s="288">
        <f>SUM(R24:AE24)</f>
        <v>42.599999999999994</v>
      </c>
      <c r="AG24" s="288"/>
      <c r="AH24" s="151"/>
      <c r="AI24" s="151"/>
      <c r="AJ24" s="151">
        <f t="shared" ref="AJ24" si="142">(AK23-AJ23)-0.15</f>
        <v>6.9999999999999982</v>
      </c>
      <c r="AK24" s="151"/>
      <c r="AL24" s="151">
        <f t="shared" ref="AL24" si="143">(AM23-AL23)-0.15</f>
        <v>6.9999999999999982</v>
      </c>
      <c r="AM24" s="151"/>
      <c r="AN24" s="151">
        <f t="shared" ref="AN24" si="144">(AO23-AN23)-0.15</f>
        <v>6.9999999999999982</v>
      </c>
      <c r="AO24" s="151"/>
      <c r="AP24" s="151"/>
      <c r="AQ24" s="151"/>
      <c r="AR24" s="151">
        <f t="shared" ref="AR24" si="145">(AS23-AR23)-0.15</f>
        <v>6.9999999999999982</v>
      </c>
      <c r="AS24" s="151"/>
      <c r="AT24" s="151">
        <f>(AU23-AT23)</f>
        <v>4</v>
      </c>
      <c r="AU24" s="151"/>
      <c r="AV24" s="288">
        <f>SUM(AH24:AU24)</f>
        <v>31.999999999999993</v>
      </c>
      <c r="AW24" s="288"/>
      <c r="AX24" s="151"/>
      <c r="AY24" s="151"/>
      <c r="AZ24" s="151">
        <f t="shared" ref="AZ24" si="146">(BA23-AZ23)-0.15</f>
        <v>6.9999999999999982</v>
      </c>
      <c r="BA24" s="151"/>
      <c r="BB24" s="151">
        <f>SUM(BC23-BB23)</f>
        <v>3</v>
      </c>
      <c r="BC24" s="151"/>
      <c r="BD24" s="151">
        <f t="shared" ref="BD24" si="147">(BE23-BD23)-0.15</f>
        <v>6.9999999999999982</v>
      </c>
      <c r="BE24" s="151"/>
      <c r="BF24" s="151">
        <f t="shared" ref="BF24" si="148">(BG23-BF23)-0.15</f>
        <v>7</v>
      </c>
      <c r="BG24" s="151"/>
      <c r="BH24" s="151">
        <f>(BI23-BH23)</f>
        <v>4</v>
      </c>
      <c r="BI24" s="151"/>
      <c r="BJ24" s="151"/>
      <c r="BK24" s="151"/>
      <c r="BL24" s="290">
        <f>SUM(AX24:BK24)</f>
        <v>27.999999999999996</v>
      </c>
      <c r="BM24" s="288"/>
      <c r="BN24" s="151">
        <f>(BO23-BN23)</f>
        <v>4</v>
      </c>
      <c r="BO24" s="151"/>
      <c r="BP24" s="151">
        <f t="shared" ref="BP24" si="149">(BQ23-BP23)-0.15</f>
        <v>7</v>
      </c>
      <c r="BQ24" s="151"/>
      <c r="BR24" s="150">
        <f t="shared" ref="BR24" si="150">(BS23-BR23)-0.15</f>
        <v>7</v>
      </c>
      <c r="BS24" s="151"/>
      <c r="BT24" s="151">
        <f t="shared" ref="BT24" si="151">(BU23-BT23)-0.15</f>
        <v>7</v>
      </c>
      <c r="BU24" s="149"/>
      <c r="BV24" s="37">
        <f t="shared" ref="BV24" si="152">(BW23-BV23)-0.15</f>
        <v>6.9999999999999982</v>
      </c>
      <c r="BW24" s="151"/>
      <c r="BX24" s="151"/>
      <c r="BY24" s="151"/>
      <c r="BZ24" s="151"/>
      <c r="CA24" s="151"/>
      <c r="CB24" s="288">
        <f>SUM(BN24:CA24)</f>
        <v>32</v>
      </c>
      <c r="CC24" s="289"/>
      <c r="CD24" s="290">
        <f>SUM(BL24+AV24+AF24)+F24+H24+J24+L24+N24+BN24+BP24+BR24+BT24</f>
        <v>148.59999999999997</v>
      </c>
      <c r="CE24" s="288"/>
    </row>
    <row r="25" spans="1:83">
      <c r="A25" s="50" t="s">
        <v>38</v>
      </c>
      <c r="B25" s="99">
        <v>8</v>
      </c>
      <c r="C25" s="99">
        <v>19.2</v>
      </c>
      <c r="D25" s="16">
        <v>14</v>
      </c>
      <c r="E25" s="118">
        <v>21.15</v>
      </c>
      <c r="F25" s="286" t="s">
        <v>21</v>
      </c>
      <c r="G25" s="287"/>
      <c r="H25" s="151"/>
      <c r="I25" s="151"/>
      <c r="J25" s="17">
        <v>7</v>
      </c>
      <c r="K25" s="17">
        <v>14.15</v>
      </c>
      <c r="L25" s="99">
        <v>8</v>
      </c>
      <c r="M25" s="99">
        <v>19.2</v>
      </c>
      <c r="N25" s="151"/>
      <c r="O25" s="151"/>
      <c r="P25" s="288"/>
      <c r="Q25" s="289"/>
      <c r="R25" s="14"/>
      <c r="S25" s="14"/>
      <c r="T25" s="17">
        <v>7</v>
      </c>
      <c r="U25" s="17">
        <v>14.15</v>
      </c>
      <c r="V25" s="99">
        <v>8</v>
      </c>
      <c r="W25" s="99">
        <v>19.2</v>
      </c>
      <c r="X25" s="15">
        <v>6</v>
      </c>
      <c r="Y25" s="15">
        <v>13.15</v>
      </c>
      <c r="Z25" s="15">
        <v>6</v>
      </c>
      <c r="AA25" s="15">
        <v>13.15</v>
      </c>
      <c r="AB25" s="309" t="s">
        <v>21</v>
      </c>
      <c r="AC25" s="287"/>
      <c r="AD25" s="151"/>
      <c r="AE25" s="151"/>
      <c r="AF25" s="288"/>
      <c r="AG25" s="288"/>
      <c r="AH25" s="17">
        <v>6</v>
      </c>
      <c r="AI25" s="17">
        <v>10</v>
      </c>
      <c r="AJ25" s="151"/>
      <c r="AK25" s="151"/>
      <c r="AL25" s="151"/>
      <c r="AM25" s="151"/>
      <c r="AN25" s="15">
        <v>6</v>
      </c>
      <c r="AO25" s="15">
        <v>13.15</v>
      </c>
      <c r="AP25" s="19">
        <v>7</v>
      </c>
      <c r="AQ25" s="19">
        <v>14.15</v>
      </c>
      <c r="AR25" s="99">
        <v>8</v>
      </c>
      <c r="AS25" s="99">
        <v>19.2</v>
      </c>
      <c r="AT25" s="15">
        <v>15</v>
      </c>
      <c r="AU25" s="15">
        <v>22.15</v>
      </c>
      <c r="AV25" s="288"/>
      <c r="AW25" s="288"/>
      <c r="AX25" s="151"/>
      <c r="AY25" s="151"/>
      <c r="AZ25" s="99">
        <v>8</v>
      </c>
      <c r="BA25" s="99">
        <v>19.2</v>
      </c>
      <c r="BB25" s="16">
        <v>7</v>
      </c>
      <c r="BC25" s="12">
        <v>17</v>
      </c>
      <c r="BD25" s="151"/>
      <c r="BE25" s="151"/>
      <c r="BF25" s="99">
        <v>8</v>
      </c>
      <c r="BG25" s="99">
        <v>19.2</v>
      </c>
      <c r="BH25" s="151"/>
      <c r="BI25" s="151"/>
      <c r="BJ25" s="151"/>
      <c r="BK25" s="151"/>
      <c r="BL25" s="290"/>
      <c r="BM25" s="288"/>
      <c r="BN25" s="99">
        <v>8</v>
      </c>
      <c r="BO25" s="99">
        <v>19.2</v>
      </c>
      <c r="BP25" s="16">
        <v>14</v>
      </c>
      <c r="BQ25" s="16">
        <v>21.15</v>
      </c>
      <c r="BR25" s="14"/>
      <c r="BS25" s="14"/>
      <c r="BT25" s="151"/>
      <c r="BU25" s="149"/>
      <c r="BV25" s="108">
        <v>7</v>
      </c>
      <c r="BW25" s="17">
        <v>14.15</v>
      </c>
      <c r="BX25" s="99">
        <v>8</v>
      </c>
      <c r="BY25" s="99">
        <v>19.2</v>
      </c>
      <c r="BZ25" s="151"/>
      <c r="CA25" s="151"/>
      <c r="CB25" s="288"/>
      <c r="CC25" s="289"/>
      <c r="CD25" s="290"/>
      <c r="CE25" s="288"/>
    </row>
    <row r="26" spans="1:83">
      <c r="A26" s="92" t="s">
        <v>39</v>
      </c>
      <c r="B26" s="151">
        <f>(C25-B25)-0.2</f>
        <v>11</v>
      </c>
      <c r="C26" s="151"/>
      <c r="D26" s="151">
        <f t="shared" ref="D26" si="153">(E25-D25)-0.15</f>
        <v>6.9999999999999982</v>
      </c>
      <c r="E26" s="38"/>
      <c r="F26" s="115">
        <v>7.6</v>
      </c>
      <c r="G26" s="20"/>
      <c r="H26" s="151"/>
      <c r="I26" s="151"/>
      <c r="J26" s="151">
        <f t="shared" ref="J26" si="154">(K25-J25)-0.15</f>
        <v>7</v>
      </c>
      <c r="K26" s="151"/>
      <c r="L26" s="151">
        <f>(M25-L25)-0.2</f>
        <v>11</v>
      </c>
      <c r="M26" s="151"/>
      <c r="N26" s="151"/>
      <c r="O26" s="151"/>
      <c r="P26" s="288">
        <f>SUM(B26:O26)</f>
        <v>43.6</v>
      </c>
      <c r="Q26" s="289"/>
      <c r="R26" s="151"/>
      <c r="S26" s="151"/>
      <c r="T26" s="151">
        <f t="shared" ref="T26" si="155">(U25-T25)-0.15</f>
        <v>7</v>
      </c>
      <c r="U26" s="151"/>
      <c r="V26" s="151">
        <f>(W25-V25)-0.2</f>
        <v>11</v>
      </c>
      <c r="W26" s="151"/>
      <c r="X26" s="151">
        <f t="shared" ref="X26" si="156">(Y25-X25)-0.15</f>
        <v>7</v>
      </c>
      <c r="Y26" s="151"/>
      <c r="Z26" s="151">
        <f t="shared" ref="Z26" si="157">(AA25-Z25)-0.15</f>
        <v>7</v>
      </c>
      <c r="AA26" s="151"/>
      <c r="AB26" s="180">
        <v>7.6</v>
      </c>
      <c r="AC26" s="20"/>
      <c r="AD26" s="151"/>
      <c r="AE26" s="151"/>
      <c r="AF26" s="288">
        <f>SUM(R26:AE26)</f>
        <v>39.6</v>
      </c>
      <c r="AG26" s="288"/>
      <c r="AH26" s="151">
        <f>(AI25-AH25)</f>
        <v>4</v>
      </c>
      <c r="AI26" s="151"/>
      <c r="AJ26" s="151"/>
      <c r="AK26" s="151"/>
      <c r="AL26" s="151"/>
      <c r="AM26" s="151"/>
      <c r="AN26" s="151">
        <f t="shared" ref="AN26" si="158">(AO25-AN25)-0.15</f>
        <v>7</v>
      </c>
      <c r="AO26" s="151"/>
      <c r="AP26" s="151">
        <f t="shared" ref="AP26" si="159">(AQ25-AP25)-0.15</f>
        <v>7</v>
      </c>
      <c r="AQ26" s="151"/>
      <c r="AR26" s="151">
        <f>(AS25-AR25)-0.2</f>
        <v>11</v>
      </c>
      <c r="AS26" s="151"/>
      <c r="AT26" s="151">
        <f t="shared" ref="AT26" si="160">(AU25-AT25)-0.15</f>
        <v>6.9999999999999982</v>
      </c>
      <c r="AU26" s="151"/>
      <c r="AV26" s="288">
        <f>SUM(AH26:AU26)</f>
        <v>36</v>
      </c>
      <c r="AW26" s="288"/>
      <c r="AX26" s="151"/>
      <c r="AY26" s="151"/>
      <c r="AZ26" s="151">
        <f>(BA25-AZ25)-0.2</f>
        <v>11</v>
      </c>
      <c r="BA26" s="151"/>
      <c r="BB26" s="151">
        <f t="shared" ref="BB26" si="161">(BC25-BB25)-0.15</f>
        <v>9.85</v>
      </c>
      <c r="BC26" s="151"/>
      <c r="BD26" s="151"/>
      <c r="BE26" s="151"/>
      <c r="BF26" s="151">
        <f>(BG25-BF25)-0.2</f>
        <v>11</v>
      </c>
      <c r="BG26" s="151"/>
      <c r="BH26" s="151"/>
      <c r="BI26" s="151"/>
      <c r="BJ26" s="151"/>
      <c r="BK26" s="151"/>
      <c r="BL26" s="290">
        <f>SUM(AX26:BK26)</f>
        <v>31.85</v>
      </c>
      <c r="BM26" s="288"/>
      <c r="BN26" s="151">
        <f>(BO25-BN25)-0.2</f>
        <v>11</v>
      </c>
      <c r="BO26" s="151"/>
      <c r="BP26" s="151">
        <f t="shared" ref="BP26" si="162">(BQ25-BP25)-0.15</f>
        <v>6.9999999999999982</v>
      </c>
      <c r="BQ26" s="151"/>
      <c r="BR26" s="151"/>
      <c r="BS26" s="151"/>
      <c r="BT26" s="151"/>
      <c r="BU26" s="149"/>
      <c r="BV26" s="37">
        <f t="shared" ref="BV26" si="163">(BW25-BV25)-0.15</f>
        <v>7</v>
      </c>
      <c r="BW26" s="151"/>
      <c r="BX26" s="151">
        <f>(BY25-BX25)-0.2</f>
        <v>11</v>
      </c>
      <c r="BY26" s="151"/>
      <c r="BZ26" s="151"/>
      <c r="CA26" s="151"/>
      <c r="CB26" s="288">
        <f>SUM(BN26:CA26)</f>
        <v>36</v>
      </c>
      <c r="CC26" s="289"/>
      <c r="CD26" s="290">
        <f>SUM(BL26+AV26+AF26)+F26+H26+J26+L26+N26+BN26+BP26+BR26+BT26</f>
        <v>151.04999999999998</v>
      </c>
      <c r="CE26" s="288"/>
    </row>
    <row r="27" spans="1:83" s="90" customFormat="1">
      <c r="A27" s="46" t="s">
        <v>40</v>
      </c>
      <c r="B27" s="151"/>
      <c r="C27" s="151"/>
      <c r="D27" s="151"/>
      <c r="E27" s="38"/>
      <c r="F27" s="286" t="s">
        <v>21</v>
      </c>
      <c r="G27" s="287"/>
      <c r="H27" s="16">
        <v>13</v>
      </c>
      <c r="I27" s="16">
        <v>20.149999999999999</v>
      </c>
      <c r="J27" s="99">
        <v>8</v>
      </c>
      <c r="K27" s="99">
        <v>19.2</v>
      </c>
      <c r="L27" s="151"/>
      <c r="M27" s="151"/>
      <c r="N27" s="151"/>
      <c r="O27" s="151"/>
      <c r="P27" s="288"/>
      <c r="Q27" s="289"/>
      <c r="R27" s="14"/>
      <c r="S27" s="14"/>
      <c r="T27" s="14"/>
      <c r="U27" s="14"/>
      <c r="V27" s="12">
        <v>14</v>
      </c>
      <c r="W27" s="12">
        <v>17</v>
      </c>
      <c r="X27" s="14"/>
      <c r="Y27" s="14"/>
      <c r="Z27" s="99">
        <v>8</v>
      </c>
      <c r="AA27" s="99">
        <v>19.2</v>
      </c>
      <c r="AB27" s="99">
        <v>8</v>
      </c>
      <c r="AC27" s="99">
        <v>19.2</v>
      </c>
      <c r="AD27" s="15">
        <v>6</v>
      </c>
      <c r="AE27" s="15">
        <v>13.15</v>
      </c>
      <c r="AF27" s="288"/>
      <c r="AG27" s="288"/>
      <c r="AH27" s="17">
        <v>7</v>
      </c>
      <c r="AI27" s="17">
        <v>14.15</v>
      </c>
      <c r="AJ27" s="99">
        <v>8</v>
      </c>
      <c r="AK27" s="99">
        <v>19.2</v>
      </c>
      <c r="AL27" s="15">
        <v>6</v>
      </c>
      <c r="AM27" s="15">
        <v>13.15</v>
      </c>
      <c r="AN27" s="151"/>
      <c r="AO27" s="151"/>
      <c r="AP27" s="16">
        <v>14</v>
      </c>
      <c r="AQ27" s="16">
        <v>21.15</v>
      </c>
      <c r="AR27" s="151"/>
      <c r="AS27" s="151"/>
      <c r="AT27" s="151"/>
      <c r="AU27" s="151"/>
      <c r="AV27" s="288"/>
      <c r="AW27" s="288"/>
      <c r="AX27" s="17">
        <v>6</v>
      </c>
      <c r="AY27" s="17">
        <v>10</v>
      </c>
      <c r="AZ27" s="151"/>
      <c r="BA27" s="151"/>
      <c r="BB27" s="99">
        <v>8</v>
      </c>
      <c r="BC27" s="99">
        <v>19.2</v>
      </c>
      <c r="BD27" s="16">
        <v>7</v>
      </c>
      <c r="BE27" s="16">
        <v>14.15</v>
      </c>
      <c r="BF27" s="20"/>
      <c r="BG27" s="20"/>
      <c r="BH27" s="15">
        <v>15</v>
      </c>
      <c r="BI27" s="15">
        <v>22.15</v>
      </c>
      <c r="BJ27" s="15">
        <v>15</v>
      </c>
      <c r="BK27" s="15">
        <v>22.15</v>
      </c>
      <c r="BL27" s="290"/>
      <c r="BM27" s="288"/>
      <c r="BN27" s="151"/>
      <c r="BO27" s="151"/>
      <c r="BP27" s="151"/>
      <c r="BQ27" s="151"/>
      <c r="BR27" s="14"/>
      <c r="BS27" s="14"/>
      <c r="BT27" s="16">
        <v>13</v>
      </c>
      <c r="BU27" s="114">
        <v>20.149999999999999</v>
      </c>
      <c r="BV27" s="122">
        <v>8</v>
      </c>
      <c r="BW27" s="99">
        <v>19.2</v>
      </c>
      <c r="BX27" s="151"/>
      <c r="BY27" s="151"/>
      <c r="BZ27" s="151"/>
      <c r="CA27" s="151"/>
      <c r="CB27" s="288"/>
      <c r="CC27" s="289"/>
      <c r="CD27" s="290"/>
      <c r="CE27" s="288"/>
    </row>
    <row r="28" spans="1:83">
      <c r="A28" s="47" t="s">
        <v>41</v>
      </c>
      <c r="B28" s="151"/>
      <c r="C28" s="151"/>
      <c r="D28" s="151"/>
      <c r="E28" s="38"/>
      <c r="F28" s="115">
        <v>7.6</v>
      </c>
      <c r="G28" s="20"/>
      <c r="H28" s="151">
        <f t="shared" ref="H28" si="164">(I27-H27)-0.15</f>
        <v>6.9999999999999982</v>
      </c>
      <c r="I28" s="151"/>
      <c r="J28" s="151">
        <f>(K27-J27)-0.2</f>
        <v>11</v>
      </c>
      <c r="K28" s="151"/>
      <c r="L28" s="151"/>
      <c r="M28" s="151"/>
      <c r="N28" s="151"/>
      <c r="O28" s="151"/>
      <c r="P28" s="288">
        <f>SUM(B28:O28)</f>
        <v>25.599999999999998</v>
      </c>
      <c r="Q28" s="289"/>
      <c r="R28" s="151"/>
      <c r="S28" s="151"/>
      <c r="T28" s="151"/>
      <c r="U28" s="151"/>
      <c r="V28" s="151">
        <f>SUM(W27-V27)</f>
        <v>3</v>
      </c>
      <c r="W28" s="151"/>
      <c r="X28" s="151"/>
      <c r="Y28" s="151"/>
      <c r="Z28" s="151">
        <f>(AA27-Z27)-0.2</f>
        <v>11</v>
      </c>
      <c r="AA28" s="151"/>
      <c r="AB28" s="151">
        <f>(AC27-AB27)-0.2</f>
        <v>11</v>
      </c>
      <c r="AC28" s="151"/>
      <c r="AD28" s="151">
        <f t="shared" ref="AD28" si="165">(AE27-AD27)-0.15</f>
        <v>7</v>
      </c>
      <c r="AE28" s="151"/>
      <c r="AF28" s="288">
        <f>SUM(R28:AE28)</f>
        <v>32</v>
      </c>
      <c r="AG28" s="288"/>
      <c r="AH28" s="151">
        <f t="shared" ref="AH28" si="166">(AI27-AH27)-0.15</f>
        <v>7</v>
      </c>
      <c r="AI28" s="151"/>
      <c r="AJ28" s="151">
        <f>(AK27-AJ27)-0.2</f>
        <v>11</v>
      </c>
      <c r="AK28" s="151"/>
      <c r="AL28" s="151">
        <f t="shared" ref="AL28" si="167">(AM27-AL27)-0.15</f>
        <v>7</v>
      </c>
      <c r="AM28" s="151"/>
      <c r="AN28" s="151"/>
      <c r="AO28" s="151"/>
      <c r="AP28" s="151">
        <f t="shared" ref="AP28" si="168">(AQ27-AP27)-0.15</f>
        <v>6.9999999999999982</v>
      </c>
      <c r="AQ28" s="151"/>
      <c r="AR28" s="151"/>
      <c r="AS28" s="151"/>
      <c r="AT28" s="151"/>
      <c r="AU28" s="151"/>
      <c r="AV28" s="288">
        <f>SUM(AH28:AU28)</f>
        <v>32</v>
      </c>
      <c r="AW28" s="288"/>
      <c r="AX28" s="151">
        <f>(AY27-AX27)</f>
        <v>4</v>
      </c>
      <c r="AY28" s="151"/>
      <c r="AZ28" s="151"/>
      <c r="BA28" s="151"/>
      <c r="BB28" s="151">
        <f>(BC27-BB27)-0.2</f>
        <v>11</v>
      </c>
      <c r="BC28" s="151"/>
      <c r="BD28" s="151">
        <f t="shared" ref="BD28" si="169">(BE27-BD27)-0.15</f>
        <v>7</v>
      </c>
      <c r="BE28" s="151"/>
      <c r="BF28" s="151"/>
      <c r="BG28" s="151"/>
      <c r="BH28" s="151">
        <f t="shared" ref="BH28" si="170">(BI27-BH27)-0.15</f>
        <v>6.9999999999999982</v>
      </c>
      <c r="BI28" s="151"/>
      <c r="BJ28" s="151">
        <f t="shared" ref="BJ28" si="171">(BK27-BJ27)-0.15</f>
        <v>6.9999999999999982</v>
      </c>
      <c r="BK28" s="151"/>
      <c r="BL28" s="290">
        <f>SUM(AX28:BK28)</f>
        <v>36</v>
      </c>
      <c r="BM28" s="288"/>
      <c r="BN28" s="151"/>
      <c r="BO28" s="151"/>
      <c r="BP28" s="151"/>
      <c r="BQ28" s="151"/>
      <c r="BR28" s="151"/>
      <c r="BS28" s="151"/>
      <c r="BT28" s="151">
        <f t="shared" ref="BT28" si="172">(BU27-BT27)-0.15</f>
        <v>6.9999999999999982</v>
      </c>
      <c r="BU28" s="149"/>
      <c r="BV28" s="37">
        <f>(BW27-BV27)-0.2</f>
        <v>11</v>
      </c>
      <c r="BW28" s="151"/>
      <c r="BX28" s="151"/>
      <c r="BY28" s="151"/>
      <c r="BZ28" s="151"/>
      <c r="CA28" s="151"/>
      <c r="CB28" s="288">
        <f>SUM(BN28:CA28)</f>
        <v>18</v>
      </c>
      <c r="CC28" s="289"/>
      <c r="CD28" s="290">
        <f>SUM(BL28+AV28+AF28)+F28+H28+J28+L28+N28+BN28+BP28+BR28+BT28</f>
        <v>132.6</v>
      </c>
      <c r="CE28" s="288"/>
    </row>
    <row r="29" spans="1:83">
      <c r="A29" s="50" t="s">
        <v>42</v>
      </c>
      <c r="B29" s="151"/>
      <c r="C29" s="151"/>
      <c r="D29" s="15">
        <v>6</v>
      </c>
      <c r="E29" s="105">
        <v>13.15</v>
      </c>
      <c r="F29" s="122">
        <v>8</v>
      </c>
      <c r="G29" s="99">
        <v>19.2</v>
      </c>
      <c r="H29" s="16">
        <v>7</v>
      </c>
      <c r="I29" s="16">
        <v>14.15</v>
      </c>
      <c r="J29" s="20"/>
      <c r="K29" s="20"/>
      <c r="L29" s="15">
        <v>15</v>
      </c>
      <c r="M29" s="15">
        <v>22.15</v>
      </c>
      <c r="N29" s="15">
        <v>15</v>
      </c>
      <c r="O29" s="15">
        <v>22.15</v>
      </c>
      <c r="P29" s="288"/>
      <c r="Q29" s="289"/>
      <c r="R29" s="15">
        <v>15</v>
      </c>
      <c r="S29" s="15">
        <v>22.15</v>
      </c>
      <c r="T29" s="16">
        <v>13</v>
      </c>
      <c r="U29" s="16">
        <v>20.149999999999999</v>
      </c>
      <c r="V29" s="16">
        <v>7</v>
      </c>
      <c r="W29" s="12">
        <v>17</v>
      </c>
      <c r="X29" s="151"/>
      <c r="Y29" s="151"/>
      <c r="Z29" s="151"/>
      <c r="AA29" s="151"/>
      <c r="AB29" s="17">
        <v>6</v>
      </c>
      <c r="AC29" s="17">
        <v>10</v>
      </c>
      <c r="AD29" s="16">
        <v>13</v>
      </c>
      <c r="AE29" s="16">
        <v>20.149999999999999</v>
      </c>
      <c r="AF29" s="288"/>
      <c r="AG29" s="288"/>
      <c r="AH29" s="15">
        <v>15</v>
      </c>
      <c r="AI29" s="15">
        <v>22.15</v>
      </c>
      <c r="AJ29" s="151"/>
      <c r="AK29" s="151"/>
      <c r="AL29" s="14"/>
      <c r="AM29" s="14"/>
      <c r="AN29" s="16">
        <v>13</v>
      </c>
      <c r="AO29" s="16">
        <v>20.149999999999999</v>
      </c>
      <c r="AP29" s="17">
        <v>7</v>
      </c>
      <c r="AQ29" s="17">
        <v>14.15</v>
      </c>
      <c r="AR29" s="17">
        <v>6</v>
      </c>
      <c r="AS29" s="17">
        <v>10</v>
      </c>
      <c r="AT29" s="151"/>
      <c r="AU29" s="151"/>
      <c r="AV29" s="288"/>
      <c r="AW29" s="288"/>
      <c r="AX29" s="151"/>
      <c r="AY29" s="151"/>
      <c r="AZ29" s="19">
        <v>7</v>
      </c>
      <c r="BA29" s="19">
        <v>14.15</v>
      </c>
      <c r="BB29" s="16">
        <v>14</v>
      </c>
      <c r="BC29" s="17">
        <v>21.15</v>
      </c>
      <c r="BD29" s="16">
        <v>14</v>
      </c>
      <c r="BE29" s="16">
        <v>21.15</v>
      </c>
      <c r="BF29" s="15">
        <v>15</v>
      </c>
      <c r="BG29" s="15">
        <v>22.15</v>
      </c>
      <c r="BH29" s="151"/>
      <c r="BI29" s="151"/>
      <c r="BJ29" s="151"/>
      <c r="BK29" s="151"/>
      <c r="BL29" s="290"/>
      <c r="BM29" s="288"/>
      <c r="BN29" s="151"/>
      <c r="BO29" s="151"/>
      <c r="BP29" s="15">
        <v>6</v>
      </c>
      <c r="BQ29" s="15">
        <v>13.15</v>
      </c>
      <c r="BR29" s="123">
        <v>8</v>
      </c>
      <c r="BS29" s="99">
        <v>19.2</v>
      </c>
      <c r="BT29" s="16">
        <v>7</v>
      </c>
      <c r="BU29" s="114">
        <v>14.15</v>
      </c>
      <c r="BV29" s="115"/>
      <c r="BW29" s="20"/>
      <c r="BX29" s="15">
        <v>15</v>
      </c>
      <c r="BY29" s="15">
        <v>22.15</v>
      </c>
      <c r="BZ29" s="15">
        <v>15</v>
      </c>
      <c r="CA29" s="15">
        <v>22.15</v>
      </c>
      <c r="CB29" s="288"/>
      <c r="CC29" s="289"/>
      <c r="CD29" s="290"/>
      <c r="CE29" s="288"/>
    </row>
    <row r="30" spans="1:83">
      <c r="A30" s="47" t="s">
        <v>43</v>
      </c>
      <c r="B30" s="151"/>
      <c r="C30" s="151"/>
      <c r="D30" s="151">
        <f t="shared" ref="D30" si="173">(E29-D29)-0.15</f>
        <v>7</v>
      </c>
      <c r="E30" s="38"/>
      <c r="F30" s="37">
        <f>(G29-F29)-0.2</f>
        <v>11</v>
      </c>
      <c r="G30" s="151"/>
      <c r="H30" s="151">
        <f t="shared" ref="H30" si="174">(I29-H29)-0.15</f>
        <v>7</v>
      </c>
      <c r="I30" s="151"/>
      <c r="J30" s="151"/>
      <c r="K30" s="151"/>
      <c r="L30" s="151">
        <f t="shared" ref="L30" si="175">(M29-L29)-0.15</f>
        <v>6.9999999999999982</v>
      </c>
      <c r="M30" s="151"/>
      <c r="N30" s="151">
        <f t="shared" ref="N30" si="176">(O29-N29)-0.15</f>
        <v>6.9999999999999982</v>
      </c>
      <c r="O30" s="151"/>
      <c r="P30" s="288">
        <f>SUM(B30:O30)</f>
        <v>39</v>
      </c>
      <c r="Q30" s="289"/>
      <c r="R30" s="151">
        <f>(S29-R29)-0.15</f>
        <v>6.9999999999999982</v>
      </c>
      <c r="S30" s="151"/>
      <c r="T30" s="151">
        <f t="shared" ref="T30" si="177">(U29-T29)-0.15</f>
        <v>6.9999999999999982</v>
      </c>
      <c r="U30" s="151"/>
      <c r="V30" s="151">
        <f t="shared" ref="V30" si="178">(W29-V29)-0.15</f>
        <v>9.85</v>
      </c>
      <c r="W30" s="151"/>
      <c r="X30" s="151"/>
      <c r="Y30" s="151"/>
      <c r="Z30" s="151"/>
      <c r="AA30" s="151"/>
      <c r="AB30" s="151">
        <f>(AC29-AB29)</f>
        <v>4</v>
      </c>
      <c r="AC30" s="151"/>
      <c r="AD30" s="151">
        <f t="shared" ref="AD30" si="179">(AE29-AD29)-0.15</f>
        <v>6.9999999999999982</v>
      </c>
      <c r="AE30" s="151"/>
      <c r="AF30" s="288">
        <f>SUM(R30:AE30)</f>
        <v>34.849999999999994</v>
      </c>
      <c r="AG30" s="288"/>
      <c r="AH30" s="151">
        <f t="shared" ref="AH30" si="180">(AI29-AH29)-0.15</f>
        <v>6.9999999999999982</v>
      </c>
      <c r="AI30" s="151"/>
      <c r="AJ30" s="151"/>
      <c r="AK30" s="151"/>
      <c r="AL30" s="151"/>
      <c r="AM30" s="151"/>
      <c r="AN30" s="151">
        <f t="shared" ref="AN30" si="181">(AO29-AN29)-0.15</f>
        <v>6.9999999999999982</v>
      </c>
      <c r="AO30" s="151"/>
      <c r="AP30" s="151">
        <f t="shared" ref="AP30" si="182">(AQ29-AP29)-0.15</f>
        <v>7</v>
      </c>
      <c r="AQ30" s="151"/>
      <c r="AR30" s="151">
        <f>(AS29-AR29)</f>
        <v>4</v>
      </c>
      <c r="AS30" s="151"/>
      <c r="AT30" s="151"/>
      <c r="AU30" s="151"/>
      <c r="AV30" s="288">
        <f>SUM(AH30:AU30)</f>
        <v>24.999999999999996</v>
      </c>
      <c r="AW30" s="288"/>
      <c r="AX30" s="151"/>
      <c r="AY30" s="151"/>
      <c r="AZ30" s="151">
        <f t="shared" ref="AZ30" si="183">(BA29-AZ29)-0.15</f>
        <v>7</v>
      </c>
      <c r="BA30" s="151"/>
      <c r="BB30" s="151">
        <f t="shared" ref="BB30" si="184">(BC29-BB29)-0.15</f>
        <v>6.9999999999999982</v>
      </c>
      <c r="BC30" s="151"/>
      <c r="BD30" s="151">
        <f t="shared" ref="BD30" si="185">(BE29-BD29)-0.15</f>
        <v>6.9999999999999982</v>
      </c>
      <c r="BE30" s="151"/>
      <c r="BF30" s="151">
        <f t="shared" ref="BF30" si="186">(BG29-BF29)-0.15</f>
        <v>6.9999999999999982</v>
      </c>
      <c r="BG30" s="151"/>
      <c r="BH30" s="151"/>
      <c r="BI30" s="151"/>
      <c r="BJ30" s="151"/>
      <c r="BK30" s="151"/>
      <c r="BL30" s="290">
        <f>SUM(AX30:BK30)</f>
        <v>27.999999999999993</v>
      </c>
      <c r="BM30" s="288"/>
      <c r="BN30" s="151"/>
      <c r="BO30" s="151"/>
      <c r="BP30" s="151">
        <f t="shared" ref="BP30" si="187">(BQ29-BP29)-0.15</f>
        <v>7</v>
      </c>
      <c r="BQ30" s="151"/>
      <c r="BR30" s="150">
        <f>(BS29-BR29)-0.2</f>
        <v>11</v>
      </c>
      <c r="BS30" s="151"/>
      <c r="BT30" s="151">
        <f t="shared" ref="BT30" si="188">(BU29-BT29)-0.15</f>
        <v>7</v>
      </c>
      <c r="BU30" s="149"/>
      <c r="BV30" s="37"/>
      <c r="BW30" s="151"/>
      <c r="BX30" s="151">
        <f t="shared" ref="BX30" si="189">(BY29-BX29)-0.15</f>
        <v>6.9999999999999982</v>
      </c>
      <c r="BY30" s="151"/>
      <c r="BZ30" s="151">
        <f t="shared" ref="BZ30" si="190">(CA29-BZ29)-0.15</f>
        <v>6.9999999999999982</v>
      </c>
      <c r="CA30" s="151"/>
      <c r="CB30" s="288">
        <f>SUM(BN30:CA30)</f>
        <v>39</v>
      </c>
      <c r="CC30" s="289"/>
      <c r="CD30" s="290">
        <f>SUM(BL30+AV30+AF30)+F30+H30+J30+L30+N30+BN30+BP30+BR30+BT30</f>
        <v>144.84999999999997</v>
      </c>
      <c r="CE30" s="288"/>
    </row>
    <row r="31" spans="1:83" s="90" customFormat="1">
      <c r="A31" s="46" t="s">
        <v>44</v>
      </c>
      <c r="B31" s="17">
        <v>7</v>
      </c>
      <c r="C31" s="17">
        <v>14.15</v>
      </c>
      <c r="D31" s="151"/>
      <c r="E31" s="38"/>
      <c r="F31" s="101">
        <v>15</v>
      </c>
      <c r="G31" s="15">
        <v>22.15</v>
      </c>
      <c r="H31" s="151"/>
      <c r="I31" s="151"/>
      <c r="J31" s="16">
        <v>7</v>
      </c>
      <c r="K31" s="16">
        <v>13.15</v>
      </c>
      <c r="L31" s="16">
        <v>13</v>
      </c>
      <c r="M31" s="16">
        <v>20.149999999999999</v>
      </c>
      <c r="N31" s="151"/>
      <c r="O31" s="151"/>
      <c r="P31" s="288"/>
      <c r="Q31" s="289"/>
      <c r="R31" s="16">
        <v>13</v>
      </c>
      <c r="S31" s="16">
        <v>20.149999999999999</v>
      </c>
      <c r="T31" s="15">
        <v>15</v>
      </c>
      <c r="U31" s="15">
        <v>22.15</v>
      </c>
      <c r="V31" s="12">
        <v>14</v>
      </c>
      <c r="W31" s="12">
        <v>17</v>
      </c>
      <c r="X31" s="16">
        <v>7</v>
      </c>
      <c r="Y31" s="16">
        <v>14.15</v>
      </c>
      <c r="Z31" s="16">
        <v>7</v>
      </c>
      <c r="AA31" s="16">
        <v>14.15</v>
      </c>
      <c r="AB31" s="309" t="s">
        <v>21</v>
      </c>
      <c r="AC31" s="287"/>
      <c r="AD31" s="151"/>
      <c r="AE31" s="151"/>
      <c r="AF31" s="288"/>
      <c r="AG31" s="288"/>
      <c r="AH31" s="19">
        <v>7</v>
      </c>
      <c r="AI31" s="19">
        <v>14.15</v>
      </c>
      <c r="AJ31" s="151"/>
      <c r="AK31" s="151"/>
      <c r="AL31" s="17">
        <v>7</v>
      </c>
      <c r="AM31" s="17">
        <v>14.15</v>
      </c>
      <c r="AN31" s="14"/>
      <c r="AO31" s="14"/>
      <c r="AP31" s="16">
        <v>13</v>
      </c>
      <c r="AQ31" s="16">
        <v>20.149999999999999</v>
      </c>
      <c r="AR31" s="15">
        <v>7</v>
      </c>
      <c r="AS31" s="15">
        <v>14.15</v>
      </c>
      <c r="AT31" s="16">
        <v>13</v>
      </c>
      <c r="AU31" s="16">
        <v>20.149999999999999</v>
      </c>
      <c r="AV31" s="288"/>
      <c r="AW31" s="288"/>
      <c r="AX31" s="14"/>
      <c r="AY31" s="14"/>
      <c r="AZ31" s="15">
        <v>6</v>
      </c>
      <c r="BA31" s="15">
        <v>13.15</v>
      </c>
      <c r="BB31" s="15">
        <v>6</v>
      </c>
      <c r="BC31" s="12">
        <v>17</v>
      </c>
      <c r="BD31" s="16">
        <v>7</v>
      </c>
      <c r="BE31" s="16">
        <v>13.15</v>
      </c>
      <c r="BF31" s="16">
        <v>13</v>
      </c>
      <c r="BG31" s="16">
        <v>20.149999999999999</v>
      </c>
      <c r="BH31" s="16">
        <v>13</v>
      </c>
      <c r="BI31" s="16">
        <v>20.149999999999999</v>
      </c>
      <c r="BJ31" s="151"/>
      <c r="BK31" s="151"/>
      <c r="BL31" s="290"/>
      <c r="BM31" s="288"/>
      <c r="BN31" s="17">
        <v>7</v>
      </c>
      <c r="BO31" s="17">
        <v>14.15</v>
      </c>
      <c r="BP31" s="151"/>
      <c r="BQ31" s="151"/>
      <c r="BR31" s="102">
        <v>15</v>
      </c>
      <c r="BS31" s="15">
        <v>22.15</v>
      </c>
      <c r="BT31" s="151"/>
      <c r="BU31" s="149"/>
      <c r="BV31" s="104">
        <v>7</v>
      </c>
      <c r="BW31" s="16">
        <v>13.15</v>
      </c>
      <c r="BX31" s="16">
        <v>13</v>
      </c>
      <c r="BY31" s="16">
        <v>20.149999999999999</v>
      </c>
      <c r="BZ31" s="151"/>
      <c r="CA31" s="151"/>
      <c r="CB31" s="288"/>
      <c r="CC31" s="289"/>
      <c r="CD31" s="290"/>
      <c r="CE31" s="288"/>
    </row>
    <row r="32" spans="1:83">
      <c r="A32" s="47" t="s">
        <v>45</v>
      </c>
      <c r="B32" s="151">
        <f t="shared" ref="B32" si="191">(C31-B31)-0.15</f>
        <v>7</v>
      </c>
      <c r="C32" s="151"/>
      <c r="D32" s="151"/>
      <c r="E32" s="38"/>
      <c r="F32" s="37">
        <f t="shared" ref="F32" si="192">(G31-F31)-0.15</f>
        <v>6.9999999999999982</v>
      </c>
      <c r="G32" s="151"/>
      <c r="H32" s="151"/>
      <c r="I32" s="151"/>
      <c r="J32" s="151">
        <f t="shared" ref="J32" si="193">(K31-J31)-0.15</f>
        <v>6</v>
      </c>
      <c r="K32" s="151"/>
      <c r="L32" s="151">
        <f t="shared" ref="L32" si="194">(M31-L31)-0.15</f>
        <v>6.9999999999999982</v>
      </c>
      <c r="M32" s="151"/>
      <c r="N32" s="151"/>
      <c r="O32" s="151"/>
      <c r="P32" s="288">
        <f>SUM(B32:O32)</f>
        <v>27</v>
      </c>
      <c r="Q32" s="289"/>
      <c r="R32" s="151">
        <f t="shared" ref="R32" si="195">(S31-R31)-0.15</f>
        <v>6.9999999999999982</v>
      </c>
      <c r="S32" s="151"/>
      <c r="T32" s="151">
        <f t="shared" ref="T32" si="196">(U31-T31)-0.15</f>
        <v>6.9999999999999982</v>
      </c>
      <c r="U32" s="151"/>
      <c r="V32" s="151">
        <f>SUM(W31-V31)</f>
        <v>3</v>
      </c>
      <c r="W32" s="151"/>
      <c r="X32" s="151">
        <f t="shared" ref="X32" si="197">(Y31-X31)-0.15</f>
        <v>7</v>
      </c>
      <c r="Y32" s="151"/>
      <c r="Z32" s="151">
        <f t="shared" ref="Z32" si="198">(AA31-Z31)-0.15</f>
        <v>7</v>
      </c>
      <c r="AA32" s="151"/>
      <c r="AB32" s="180">
        <v>7.6</v>
      </c>
      <c r="AC32" s="20"/>
      <c r="AD32" s="151"/>
      <c r="AE32" s="151"/>
      <c r="AF32" s="288">
        <f>SUM(R32:AE32)</f>
        <v>38.599999999999994</v>
      </c>
      <c r="AG32" s="288"/>
      <c r="AH32" s="151">
        <f t="shared" ref="AH32" si="199">(AI31-AH31)-0.15</f>
        <v>7</v>
      </c>
      <c r="AI32" s="151"/>
      <c r="AJ32" s="151"/>
      <c r="AK32" s="151"/>
      <c r="AL32" s="151">
        <f t="shared" ref="AL32" si="200">(AM31-AL31)-0.15</f>
        <v>7</v>
      </c>
      <c r="AM32" s="151"/>
      <c r="AN32" s="151"/>
      <c r="AO32" s="151"/>
      <c r="AP32" s="151">
        <f t="shared" ref="AP32" si="201">(AQ31-AP31)-0.15</f>
        <v>6.9999999999999982</v>
      </c>
      <c r="AQ32" s="151"/>
      <c r="AR32" s="151">
        <f t="shared" ref="AR32" si="202">(AS31-AR31)-0.15</f>
        <v>7</v>
      </c>
      <c r="AS32" s="151"/>
      <c r="AT32" s="151">
        <f t="shared" ref="AT32" si="203">(AU31-AT31)-0.15</f>
        <v>6.9999999999999982</v>
      </c>
      <c r="AU32" s="151"/>
      <c r="AV32" s="288">
        <f>SUM(AH32:AU32)</f>
        <v>35</v>
      </c>
      <c r="AW32" s="288"/>
      <c r="AX32" s="151"/>
      <c r="AY32" s="151"/>
      <c r="AZ32" s="151">
        <f t="shared" ref="AZ32" si="204">(BA31-AZ31)-0.15</f>
        <v>7</v>
      </c>
      <c r="BA32" s="151"/>
      <c r="BB32" s="151">
        <f t="shared" ref="BB32" si="205">(BC31-BB31)-0.15</f>
        <v>10.85</v>
      </c>
      <c r="BC32" s="151"/>
      <c r="BD32" s="151">
        <f t="shared" ref="BD32" si="206">(BE31-BD31)-0.15</f>
        <v>6</v>
      </c>
      <c r="BE32" s="151"/>
      <c r="BF32" s="151">
        <f t="shared" ref="BF32" si="207">(BG31-BF31)-0.15</f>
        <v>6.9999999999999982</v>
      </c>
      <c r="BG32" s="151"/>
      <c r="BH32" s="151">
        <f t="shared" ref="BH32" si="208">(BI31-BH31)-0.15</f>
        <v>6.9999999999999982</v>
      </c>
      <c r="BI32" s="151"/>
      <c r="BJ32" s="151"/>
      <c r="BK32" s="151"/>
      <c r="BL32" s="290">
        <f>SUM(AX32:BK32)</f>
        <v>37.85</v>
      </c>
      <c r="BM32" s="288"/>
      <c r="BN32" s="151">
        <f t="shared" ref="BN32" si="209">(BO31-BN31)-0.15</f>
        <v>7</v>
      </c>
      <c r="BO32" s="151"/>
      <c r="BP32" s="151"/>
      <c r="BQ32" s="151"/>
      <c r="BR32" s="150">
        <f t="shared" ref="BR32" si="210">(BS31-BR31)-0.15</f>
        <v>6.9999999999999982</v>
      </c>
      <c r="BS32" s="151"/>
      <c r="BT32" s="151"/>
      <c r="BU32" s="149"/>
      <c r="BV32" s="37">
        <f t="shared" ref="BV32" si="211">(BW31-BV31)-0.15</f>
        <v>6</v>
      </c>
      <c r="BW32" s="151"/>
      <c r="BX32" s="151">
        <f t="shared" ref="BX32" si="212">(BY31-BX31)-0.15</f>
        <v>6.9999999999999982</v>
      </c>
      <c r="BY32" s="151"/>
      <c r="BZ32" s="151"/>
      <c r="CA32" s="151"/>
      <c r="CB32" s="288">
        <f>SUM(BN32:CA32)</f>
        <v>27</v>
      </c>
      <c r="CC32" s="289"/>
      <c r="CD32" s="290">
        <f>SUM(BL32+AV32+AF32)+F32+H32+J32+L32+N32+BN32+BP32+BR32+BT32</f>
        <v>145.44999999999999</v>
      </c>
      <c r="CE32" s="288"/>
    </row>
    <row r="33" spans="1:83" ht="16">
      <c r="A33" s="48" t="s">
        <v>46</v>
      </c>
      <c r="B33" s="22"/>
      <c r="C33" s="22"/>
      <c r="D33" s="22"/>
      <c r="E33" s="124"/>
      <c r="F33" s="125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124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22"/>
      <c r="BI33" s="22"/>
      <c r="BJ33" s="22"/>
      <c r="BK33" s="22"/>
      <c r="BL33" s="126"/>
      <c r="BM33" s="22"/>
      <c r="BN33" s="22"/>
      <c r="BO33" s="22"/>
      <c r="BP33" s="22"/>
      <c r="BQ33" s="22"/>
      <c r="BR33" s="126"/>
      <c r="BS33" s="22"/>
      <c r="BT33" s="22"/>
      <c r="BU33" s="127"/>
      <c r="BV33" s="125"/>
      <c r="BW33" s="22"/>
      <c r="BX33" s="22"/>
      <c r="BY33" s="22"/>
      <c r="BZ33" s="22"/>
      <c r="CA33" s="22"/>
      <c r="CB33" s="22"/>
      <c r="CC33" s="124"/>
      <c r="CD33" s="126"/>
      <c r="CE33" s="22"/>
    </row>
    <row r="34" spans="1:83">
      <c r="A34" s="50" t="s">
        <v>47</v>
      </c>
      <c r="B34" s="151"/>
      <c r="C34" s="151"/>
      <c r="D34" s="151"/>
      <c r="E34" s="38"/>
      <c r="F34" s="37"/>
      <c r="G34" s="151"/>
      <c r="H34" s="151"/>
      <c r="I34" s="151"/>
      <c r="J34" s="151"/>
      <c r="K34" s="151"/>
      <c r="L34" s="16">
        <v>7</v>
      </c>
      <c r="M34" s="16">
        <v>13.15</v>
      </c>
      <c r="N34" s="16">
        <v>7</v>
      </c>
      <c r="O34" s="16">
        <v>13.15</v>
      </c>
      <c r="P34" s="288"/>
      <c r="Q34" s="289"/>
      <c r="R34" s="151"/>
      <c r="S34" s="151"/>
      <c r="T34" s="151"/>
      <c r="U34" s="151"/>
      <c r="V34" s="151"/>
      <c r="W34" s="151"/>
      <c r="X34" s="151"/>
      <c r="Y34" s="151"/>
      <c r="Z34" s="151"/>
      <c r="AA34" s="151"/>
      <c r="AB34" s="15">
        <v>6</v>
      </c>
      <c r="AC34" s="15">
        <v>13.15</v>
      </c>
      <c r="AD34" s="15">
        <v>6</v>
      </c>
      <c r="AE34" s="15">
        <v>13.15</v>
      </c>
      <c r="AF34" s="288"/>
      <c r="AG34" s="288"/>
      <c r="AH34" s="151"/>
      <c r="AI34" s="151"/>
      <c r="AJ34" s="151"/>
      <c r="AK34" s="151"/>
      <c r="AL34" s="151"/>
      <c r="AM34" s="151"/>
      <c r="AN34" s="151"/>
      <c r="AO34" s="151"/>
      <c r="AP34" s="151"/>
      <c r="AQ34" s="151"/>
      <c r="AR34" s="16">
        <v>14</v>
      </c>
      <c r="AS34" s="16">
        <v>21.15</v>
      </c>
      <c r="AT34" s="16">
        <v>14</v>
      </c>
      <c r="AU34" s="16">
        <v>21.15</v>
      </c>
      <c r="AV34" s="288"/>
      <c r="AW34" s="288"/>
      <c r="AX34" s="151"/>
      <c r="AY34" s="151"/>
      <c r="AZ34" s="151"/>
      <c r="BA34" s="151"/>
      <c r="BB34" s="151"/>
      <c r="BC34" s="151"/>
      <c r="BD34" s="151"/>
      <c r="BE34" s="151"/>
      <c r="BF34" s="151"/>
      <c r="BG34" s="151"/>
      <c r="BH34" s="16">
        <v>14</v>
      </c>
      <c r="BI34" s="16">
        <v>21.15</v>
      </c>
      <c r="BJ34" s="16">
        <v>14</v>
      </c>
      <c r="BK34" s="16">
        <v>21.15</v>
      </c>
      <c r="BL34" s="290"/>
      <c r="BM34" s="288"/>
      <c r="BN34" s="151"/>
      <c r="BO34" s="151"/>
      <c r="BP34" s="151"/>
      <c r="BQ34" s="151"/>
      <c r="BR34" s="150"/>
      <c r="BS34" s="151"/>
      <c r="BT34" s="151"/>
      <c r="BU34" s="149"/>
      <c r="BV34" s="37"/>
      <c r="BW34" s="151"/>
      <c r="BX34" s="16">
        <v>7</v>
      </c>
      <c r="BY34" s="16">
        <v>13.15</v>
      </c>
      <c r="BZ34" s="16">
        <v>7</v>
      </c>
      <c r="CA34" s="16">
        <v>13.15</v>
      </c>
      <c r="CB34" s="288"/>
      <c r="CC34" s="289"/>
      <c r="CD34" s="290"/>
      <c r="CE34" s="288"/>
    </row>
    <row r="35" spans="1:83">
      <c r="A35" s="47" t="s">
        <v>48</v>
      </c>
      <c r="B35" s="151"/>
      <c r="C35" s="151"/>
      <c r="D35" s="151"/>
      <c r="E35" s="38"/>
      <c r="F35" s="37"/>
      <c r="G35" s="151"/>
      <c r="H35" s="151"/>
      <c r="I35" s="151"/>
      <c r="J35" s="151"/>
      <c r="K35" s="151"/>
      <c r="L35" s="151">
        <f t="shared" ref="L35" si="213">(M34-L34)-0.15</f>
        <v>6</v>
      </c>
      <c r="M35" s="151"/>
      <c r="N35" s="151">
        <f t="shared" ref="N35" si="214">(O34-N34)-0.15</f>
        <v>6</v>
      </c>
      <c r="O35" s="151"/>
      <c r="P35" s="288">
        <f>SUM(B35:O35)</f>
        <v>12</v>
      </c>
      <c r="Q35" s="289"/>
      <c r="R35" s="151"/>
      <c r="S35" s="151"/>
      <c r="T35" s="151"/>
      <c r="U35" s="151"/>
      <c r="V35" s="151"/>
      <c r="W35" s="151"/>
      <c r="X35" s="151"/>
      <c r="Y35" s="151"/>
      <c r="Z35" s="151"/>
      <c r="AA35" s="151"/>
      <c r="AB35" s="151">
        <f t="shared" ref="AB35" si="215">(AC34-AB34)-0.15</f>
        <v>7</v>
      </c>
      <c r="AC35" s="151"/>
      <c r="AD35" s="151">
        <f t="shared" ref="AD35" si="216">(AE34-AD34)-0.15</f>
        <v>7</v>
      </c>
      <c r="AE35" s="151"/>
      <c r="AF35" s="288">
        <f>SUM(R35:AE35)</f>
        <v>14</v>
      </c>
      <c r="AG35" s="288"/>
      <c r="AH35" s="151"/>
      <c r="AI35" s="151"/>
      <c r="AJ35" s="151"/>
      <c r="AK35" s="151"/>
      <c r="AL35" s="151"/>
      <c r="AM35" s="151"/>
      <c r="AN35" s="151"/>
      <c r="AO35" s="151"/>
      <c r="AP35" s="151"/>
      <c r="AQ35" s="151"/>
      <c r="AR35" s="151">
        <f t="shared" ref="AR35" si="217">(AS34-AR34)-0.15</f>
        <v>6.9999999999999982</v>
      </c>
      <c r="AS35" s="151"/>
      <c r="AT35" s="151">
        <f t="shared" ref="AT35" si="218">(AU34-AT34)-0.15</f>
        <v>6.9999999999999982</v>
      </c>
      <c r="AU35" s="151"/>
      <c r="AV35" s="288">
        <f>SUM(AH35:AU35)</f>
        <v>13.999999999999996</v>
      </c>
      <c r="AW35" s="288"/>
      <c r="AX35" s="151"/>
      <c r="AY35" s="151"/>
      <c r="AZ35" s="151"/>
      <c r="BA35" s="151"/>
      <c r="BB35" s="151"/>
      <c r="BC35" s="151"/>
      <c r="BD35" s="151"/>
      <c r="BE35" s="151"/>
      <c r="BF35" s="151"/>
      <c r="BG35" s="151"/>
      <c r="BH35" s="151">
        <f t="shared" ref="BH35" si="219">(BI34-BH34)-0.15</f>
        <v>6.9999999999999982</v>
      </c>
      <c r="BI35" s="151"/>
      <c r="BJ35" s="151">
        <f t="shared" ref="BJ35" si="220">(BK34-BJ34)-0.15</f>
        <v>6.9999999999999982</v>
      </c>
      <c r="BK35" s="151"/>
      <c r="BL35" s="290">
        <f>SUM(AX35:BK35)</f>
        <v>13.999999999999996</v>
      </c>
      <c r="BM35" s="288"/>
      <c r="BN35" s="151"/>
      <c r="BO35" s="151"/>
      <c r="BP35" s="151"/>
      <c r="BQ35" s="151"/>
      <c r="BR35" s="150"/>
      <c r="BS35" s="151"/>
      <c r="BT35" s="151"/>
      <c r="BU35" s="149"/>
      <c r="BV35" s="37"/>
      <c r="BW35" s="151"/>
      <c r="BX35" s="151">
        <f t="shared" ref="BX35" si="221">(BY34-BX34)-0.15</f>
        <v>6</v>
      </c>
      <c r="BY35" s="151"/>
      <c r="BZ35" s="151">
        <f t="shared" ref="BZ35" si="222">(CA34-BZ34)-0.15</f>
        <v>6</v>
      </c>
      <c r="CA35" s="151"/>
      <c r="CB35" s="288">
        <f>SUM(BN35:CA35)</f>
        <v>12</v>
      </c>
      <c r="CC35" s="289"/>
      <c r="CD35" s="290">
        <f>SUM(BL35+AV35+AF35)+F35+H35+J35+L35+N35+BN35+BP35+BR35+BT35</f>
        <v>53.999999999999993</v>
      </c>
      <c r="CE35" s="288"/>
    </row>
    <row r="36" spans="1:83">
      <c r="A36" s="50"/>
      <c r="B36" s="151"/>
      <c r="C36" s="151"/>
      <c r="D36" s="151"/>
      <c r="E36" s="38"/>
      <c r="F36" s="37"/>
      <c r="G36" s="151"/>
      <c r="H36" s="151"/>
      <c r="I36" s="151"/>
      <c r="J36" s="151"/>
      <c r="K36" s="151"/>
      <c r="L36" s="16">
        <v>14</v>
      </c>
      <c r="M36" s="16">
        <v>21.15</v>
      </c>
      <c r="N36" s="16">
        <v>14</v>
      </c>
      <c r="O36" s="16">
        <v>21.15</v>
      </c>
      <c r="P36" s="288"/>
      <c r="Q36" s="289"/>
      <c r="R36" s="151"/>
      <c r="S36" s="151"/>
      <c r="T36" s="151"/>
      <c r="U36" s="151"/>
      <c r="V36" s="151"/>
      <c r="W36" s="151"/>
      <c r="X36" s="151"/>
      <c r="Y36" s="151"/>
      <c r="Z36" s="151"/>
      <c r="AA36" s="151"/>
      <c r="AB36" s="17">
        <v>7</v>
      </c>
      <c r="AC36" s="17">
        <v>14.15</v>
      </c>
      <c r="AD36" s="16">
        <v>7</v>
      </c>
      <c r="AE36" s="16">
        <v>14.15</v>
      </c>
      <c r="AF36" s="288"/>
      <c r="AG36" s="288"/>
      <c r="AH36" s="151"/>
      <c r="AI36" s="151"/>
      <c r="AJ36" s="151"/>
      <c r="AK36" s="151"/>
      <c r="AL36" s="151"/>
      <c r="AM36" s="151"/>
      <c r="AN36" s="151"/>
      <c r="AO36" s="151"/>
      <c r="AP36" s="151"/>
      <c r="AQ36" s="151"/>
      <c r="AR36" s="15">
        <v>6</v>
      </c>
      <c r="AS36" s="15">
        <v>13.15</v>
      </c>
      <c r="AT36" s="15">
        <v>6</v>
      </c>
      <c r="AU36" s="15">
        <v>13.15</v>
      </c>
      <c r="AV36" s="288"/>
      <c r="AW36" s="288"/>
      <c r="AX36" s="151"/>
      <c r="AY36" s="151"/>
      <c r="AZ36" s="151"/>
      <c r="BA36" s="151"/>
      <c r="BB36" s="151"/>
      <c r="BC36" s="151"/>
      <c r="BD36" s="151"/>
      <c r="BE36" s="151"/>
      <c r="BF36" s="151"/>
      <c r="BG36" s="151"/>
      <c r="BH36" s="15">
        <v>6</v>
      </c>
      <c r="BI36" s="15">
        <v>13.15</v>
      </c>
      <c r="BJ36" s="15">
        <v>6</v>
      </c>
      <c r="BK36" s="15">
        <v>13.15</v>
      </c>
      <c r="BL36" s="290"/>
      <c r="BM36" s="288"/>
      <c r="BN36" s="151"/>
      <c r="BO36" s="151"/>
      <c r="BP36" s="151"/>
      <c r="BQ36" s="151"/>
      <c r="BR36" s="150"/>
      <c r="BS36" s="151"/>
      <c r="BT36" s="151"/>
      <c r="BU36" s="149"/>
      <c r="BV36" s="37"/>
      <c r="BW36" s="151"/>
      <c r="BX36" s="16">
        <v>14</v>
      </c>
      <c r="BY36" s="16">
        <v>21.15</v>
      </c>
      <c r="BZ36" s="16">
        <v>14</v>
      </c>
      <c r="CA36" s="16">
        <v>21.15</v>
      </c>
      <c r="CB36" s="288"/>
      <c r="CC36" s="289"/>
      <c r="CD36" s="290"/>
      <c r="CE36" s="288"/>
    </row>
    <row r="37" spans="1:83">
      <c r="A37" s="47" t="s">
        <v>49</v>
      </c>
      <c r="B37" s="151"/>
      <c r="C37" s="151"/>
      <c r="D37" s="151"/>
      <c r="E37" s="38"/>
      <c r="F37" s="37"/>
      <c r="G37" s="151"/>
      <c r="H37" s="151"/>
      <c r="I37" s="151"/>
      <c r="J37" s="151"/>
      <c r="K37" s="151"/>
      <c r="L37" s="151">
        <f t="shared" ref="L37" si="223">(M36-L36)-0.15</f>
        <v>6.9999999999999982</v>
      </c>
      <c r="M37" s="151"/>
      <c r="N37" s="151">
        <f t="shared" ref="N37" si="224">(O36-N36)-0.15</f>
        <v>6.9999999999999982</v>
      </c>
      <c r="O37" s="151"/>
      <c r="P37" s="288">
        <f>SUM(B37:O37)</f>
        <v>13.999999999999996</v>
      </c>
      <c r="Q37" s="289"/>
      <c r="R37" s="151"/>
      <c r="S37" s="151"/>
      <c r="T37" s="151"/>
      <c r="U37" s="151"/>
      <c r="V37" s="151"/>
      <c r="W37" s="151"/>
      <c r="X37" s="151"/>
      <c r="Y37" s="151"/>
      <c r="Z37" s="151"/>
      <c r="AA37" s="151"/>
      <c r="AB37" s="151">
        <f t="shared" ref="AB37" si="225">(AC36-AB36)-0.15</f>
        <v>7</v>
      </c>
      <c r="AC37" s="151"/>
      <c r="AD37" s="151">
        <f t="shared" ref="AD37" si="226">(AE36-AD36)-0.15</f>
        <v>7</v>
      </c>
      <c r="AE37" s="151"/>
      <c r="AF37" s="288">
        <f>SUM(R37:AE37)</f>
        <v>14</v>
      </c>
      <c r="AG37" s="288"/>
      <c r="AH37" s="151"/>
      <c r="AI37" s="151"/>
      <c r="AJ37" s="151"/>
      <c r="AK37" s="151"/>
      <c r="AL37" s="151"/>
      <c r="AM37" s="151"/>
      <c r="AN37" s="151"/>
      <c r="AO37" s="151"/>
      <c r="AP37" s="151"/>
      <c r="AQ37" s="151"/>
      <c r="AR37" s="151">
        <f t="shared" ref="AR37" si="227">(AS36-AR36)-0.15</f>
        <v>7</v>
      </c>
      <c r="AS37" s="151"/>
      <c r="AT37" s="151">
        <f t="shared" ref="AT37" si="228">(AU36-AT36)-0.15</f>
        <v>7</v>
      </c>
      <c r="AU37" s="151"/>
      <c r="AV37" s="288">
        <f>SUM(AH37:AU37)</f>
        <v>14</v>
      </c>
      <c r="AW37" s="288"/>
      <c r="AX37" s="151"/>
      <c r="AY37" s="151"/>
      <c r="AZ37" s="151"/>
      <c r="BA37" s="151"/>
      <c r="BB37" s="151"/>
      <c r="BC37" s="151"/>
      <c r="BD37" s="151"/>
      <c r="BE37" s="151"/>
      <c r="BF37" s="151"/>
      <c r="BG37" s="151"/>
      <c r="BH37" s="151">
        <f t="shared" ref="BH37" si="229">(BI36-BH36)-0.15</f>
        <v>7</v>
      </c>
      <c r="BI37" s="151"/>
      <c r="BJ37" s="151">
        <f t="shared" ref="BJ37" si="230">(BK36-BJ36)-0.15</f>
        <v>7</v>
      </c>
      <c r="BK37" s="151"/>
      <c r="BL37" s="290">
        <f>SUM(AX37:BK37)</f>
        <v>14</v>
      </c>
      <c r="BM37" s="288"/>
      <c r="BN37" s="151"/>
      <c r="BO37" s="151"/>
      <c r="BP37" s="151"/>
      <c r="BQ37" s="151"/>
      <c r="BR37" s="150"/>
      <c r="BS37" s="151"/>
      <c r="BT37" s="151"/>
      <c r="BU37" s="149"/>
      <c r="BV37" s="37"/>
      <c r="BW37" s="151"/>
      <c r="BX37" s="151">
        <f t="shared" ref="BX37" si="231">(BY36-BX36)-0.15</f>
        <v>6.9999999999999982</v>
      </c>
      <c r="BY37" s="151"/>
      <c r="BZ37" s="151">
        <f t="shared" ref="BZ37" si="232">(CA36-BZ36)-0.15</f>
        <v>6.9999999999999982</v>
      </c>
      <c r="CA37" s="151"/>
      <c r="CB37" s="288">
        <f>SUM(BN37:CA37)</f>
        <v>13.999999999999996</v>
      </c>
      <c r="CC37" s="289"/>
      <c r="CD37" s="290">
        <f>SUM(BL37+AV37+AF37)+F37+H37+J37+L37+N37+BN37+BP37+BR37+BT37</f>
        <v>56</v>
      </c>
      <c r="CE37" s="288"/>
    </row>
    <row r="38" spans="1:83">
      <c r="A38" s="50" t="s">
        <v>50</v>
      </c>
      <c r="B38" s="151"/>
      <c r="C38" s="151"/>
      <c r="D38" s="151"/>
      <c r="E38" s="38"/>
      <c r="F38" s="37"/>
      <c r="G38" s="151"/>
      <c r="H38" s="151"/>
      <c r="I38" s="151"/>
      <c r="J38" s="151"/>
      <c r="K38" s="151"/>
      <c r="L38" s="15">
        <v>6</v>
      </c>
      <c r="M38" s="15">
        <v>13.15</v>
      </c>
      <c r="N38" s="15">
        <v>6</v>
      </c>
      <c r="O38" s="15">
        <v>13.15</v>
      </c>
      <c r="P38" s="304"/>
      <c r="Q38" s="305"/>
      <c r="R38" s="151"/>
      <c r="S38" s="151"/>
      <c r="T38" s="151"/>
      <c r="U38" s="151"/>
      <c r="V38" s="151"/>
      <c r="W38" s="151"/>
      <c r="X38" s="151"/>
      <c r="Y38" s="151"/>
      <c r="Z38" s="151"/>
      <c r="AA38" s="151"/>
      <c r="AB38" s="16">
        <v>14</v>
      </c>
      <c r="AC38" s="16">
        <v>21.15</v>
      </c>
      <c r="AD38" s="16">
        <v>14</v>
      </c>
      <c r="AE38" s="16">
        <v>21.15</v>
      </c>
      <c r="AF38" s="304"/>
      <c r="AG38" s="290"/>
      <c r="AH38" s="151"/>
      <c r="AI38" s="151"/>
      <c r="AJ38" s="151"/>
      <c r="AK38" s="151"/>
      <c r="AL38" s="151"/>
      <c r="AM38" s="151"/>
      <c r="AN38" s="151"/>
      <c r="AO38" s="151"/>
      <c r="AP38" s="151"/>
      <c r="AQ38" s="151"/>
      <c r="AR38" s="17">
        <v>7</v>
      </c>
      <c r="AS38" s="17">
        <v>14.15</v>
      </c>
      <c r="AT38" s="16">
        <v>7</v>
      </c>
      <c r="AU38" s="16">
        <v>13.15</v>
      </c>
      <c r="AV38" s="304"/>
      <c r="AW38" s="290"/>
      <c r="AX38" s="151"/>
      <c r="AY38" s="151"/>
      <c r="AZ38" s="151"/>
      <c r="BA38" s="151"/>
      <c r="BB38" s="151"/>
      <c r="BC38" s="151"/>
      <c r="BD38" s="151"/>
      <c r="BE38" s="151"/>
      <c r="BF38" s="151"/>
      <c r="BG38" s="151"/>
      <c r="BH38" s="17">
        <v>7</v>
      </c>
      <c r="BI38" s="17">
        <v>14.15</v>
      </c>
      <c r="BJ38" s="16">
        <v>7</v>
      </c>
      <c r="BK38" s="16">
        <v>13.05</v>
      </c>
      <c r="BL38" s="306"/>
      <c r="BM38" s="290"/>
      <c r="BN38" s="151"/>
      <c r="BO38" s="151"/>
      <c r="BP38" s="151"/>
      <c r="BQ38" s="151"/>
      <c r="BR38" s="150"/>
      <c r="BS38" s="151"/>
      <c r="BT38" s="151"/>
      <c r="BU38" s="149"/>
      <c r="BV38" s="37"/>
      <c r="BW38" s="151"/>
      <c r="BX38" s="15">
        <v>6</v>
      </c>
      <c r="BY38" s="15">
        <v>13.15</v>
      </c>
      <c r="BZ38" s="15">
        <v>6</v>
      </c>
      <c r="CA38" s="15">
        <v>13.15</v>
      </c>
      <c r="CB38" s="304"/>
      <c r="CC38" s="305"/>
      <c r="CD38" s="306"/>
      <c r="CE38" s="290"/>
    </row>
    <row r="39" spans="1:83">
      <c r="A39" s="47" t="s">
        <v>51</v>
      </c>
      <c r="B39" s="151"/>
      <c r="C39" s="151"/>
      <c r="D39" s="151"/>
      <c r="E39" s="38"/>
      <c r="F39" s="37"/>
      <c r="G39" s="151"/>
      <c r="H39" s="151"/>
      <c r="I39" s="151"/>
      <c r="J39" s="151"/>
      <c r="K39" s="151"/>
      <c r="L39" s="151">
        <f t="shared" ref="L39" si="233">(M38-L38)-0.15</f>
        <v>7</v>
      </c>
      <c r="M39" s="151"/>
      <c r="N39" s="151">
        <f t="shared" ref="N39" si="234">(O38-N38)-0.15</f>
        <v>7</v>
      </c>
      <c r="O39" s="151"/>
      <c r="P39" s="304">
        <f>SUM(B39:O39)</f>
        <v>14</v>
      </c>
      <c r="Q39" s="305"/>
      <c r="R39" s="151"/>
      <c r="S39" s="151"/>
      <c r="T39" s="151"/>
      <c r="U39" s="151"/>
      <c r="V39" s="151"/>
      <c r="W39" s="151"/>
      <c r="X39" s="151"/>
      <c r="Y39" s="151"/>
      <c r="Z39" s="151"/>
      <c r="AA39" s="151"/>
      <c r="AB39" s="151">
        <f t="shared" ref="AB39" si="235">(AC38-AB38)-0.15</f>
        <v>6.9999999999999982</v>
      </c>
      <c r="AC39" s="151"/>
      <c r="AD39" s="151">
        <f t="shared" ref="AD39" si="236">(AE38-AD38)-0.15</f>
        <v>6.9999999999999982</v>
      </c>
      <c r="AE39" s="151"/>
      <c r="AF39" s="304">
        <f>SUM(R39:AE39)</f>
        <v>13.999999999999996</v>
      </c>
      <c r="AG39" s="290"/>
      <c r="AH39" s="151"/>
      <c r="AI39" s="151"/>
      <c r="AJ39" s="151"/>
      <c r="AK39" s="151"/>
      <c r="AL39" s="151"/>
      <c r="AM39" s="151"/>
      <c r="AN39" s="151"/>
      <c r="AO39" s="151"/>
      <c r="AP39" s="151"/>
      <c r="AQ39" s="151"/>
      <c r="AR39" s="151">
        <f t="shared" ref="AR39" si="237">(AS38-AR38)-0.15</f>
        <v>7</v>
      </c>
      <c r="AS39" s="151"/>
      <c r="AT39" s="151">
        <f t="shared" ref="AT39" si="238">(AU38-AT38)-0.15</f>
        <v>6</v>
      </c>
      <c r="AU39" s="151"/>
      <c r="AV39" s="304">
        <f>SUM(AH39:AU39)</f>
        <v>13</v>
      </c>
      <c r="AW39" s="290"/>
      <c r="AX39" s="151"/>
      <c r="AY39" s="151"/>
      <c r="AZ39" s="151"/>
      <c r="BA39" s="151"/>
      <c r="BB39" s="151"/>
      <c r="BC39" s="151"/>
      <c r="BD39" s="151"/>
      <c r="BE39" s="151"/>
      <c r="BF39" s="151"/>
      <c r="BG39" s="151"/>
      <c r="BH39" s="151">
        <f t="shared" ref="BH39" si="239">(BI38-BH38)-0.15</f>
        <v>7</v>
      </c>
      <c r="BI39" s="151"/>
      <c r="BJ39" s="151">
        <f t="shared" ref="BJ39" si="240">(BK38-BJ38)-0.15</f>
        <v>5.9</v>
      </c>
      <c r="BK39" s="151"/>
      <c r="BL39" s="306">
        <f>SUM(AX39:BK39)</f>
        <v>12.9</v>
      </c>
      <c r="BM39" s="290"/>
      <c r="BN39" s="151"/>
      <c r="BO39" s="151"/>
      <c r="BP39" s="151"/>
      <c r="BQ39" s="151"/>
      <c r="BR39" s="150"/>
      <c r="BS39" s="151"/>
      <c r="BT39" s="151"/>
      <c r="BU39" s="149"/>
      <c r="BV39" s="37"/>
      <c r="BW39" s="151"/>
      <c r="BX39" s="151">
        <f t="shared" ref="BX39" si="241">(BY38-BX38)-0.15</f>
        <v>7</v>
      </c>
      <c r="BY39" s="151"/>
      <c r="BZ39" s="151">
        <f t="shared" ref="BZ39" si="242">(CA38-BZ38)-0.15</f>
        <v>7</v>
      </c>
      <c r="CA39" s="151"/>
      <c r="CB39" s="304">
        <f>SUM(BN39:CA39)</f>
        <v>14</v>
      </c>
      <c r="CC39" s="305"/>
      <c r="CD39" s="290">
        <f>SUM(BL39+AV39+AF39)+F39+H39+J39+L39+N39+BN39+BP39+BR39+BT39</f>
        <v>53.899999999999991</v>
      </c>
      <c r="CE39" s="288"/>
    </row>
    <row r="40" spans="1:83">
      <c r="A40" s="128" t="s">
        <v>52</v>
      </c>
      <c r="B40" s="129"/>
      <c r="C40" s="129"/>
      <c r="D40" s="129"/>
      <c r="E40" s="130"/>
      <c r="F40" s="131"/>
      <c r="G40" s="129"/>
      <c r="H40" s="129"/>
      <c r="I40" s="129"/>
      <c r="J40" s="129"/>
      <c r="K40" s="129"/>
      <c r="L40" s="129"/>
      <c r="M40" s="129"/>
      <c r="N40" s="129"/>
      <c r="O40" s="129"/>
      <c r="P40" s="129"/>
      <c r="Q40" s="130"/>
      <c r="R40" s="129"/>
      <c r="S40" s="129"/>
      <c r="T40" s="129"/>
      <c r="U40" s="129"/>
      <c r="V40" s="129"/>
      <c r="W40" s="129"/>
      <c r="X40" s="129"/>
      <c r="Y40" s="129"/>
      <c r="Z40" s="129"/>
      <c r="AA40" s="129"/>
      <c r="AB40" s="129"/>
      <c r="AC40" s="129"/>
      <c r="AD40" s="129"/>
      <c r="AE40" s="129"/>
      <c r="AF40" s="129"/>
      <c r="AG40" s="129"/>
      <c r="AH40" s="129"/>
      <c r="AI40" s="129"/>
      <c r="AJ40" s="129"/>
      <c r="AK40" s="129"/>
      <c r="AL40" s="129"/>
      <c r="AM40" s="129"/>
      <c r="AN40" s="129"/>
      <c r="AO40" s="129"/>
      <c r="AP40" s="129"/>
      <c r="AQ40" s="129"/>
      <c r="AR40" s="129"/>
      <c r="AS40" s="129"/>
      <c r="AT40" s="129"/>
      <c r="AU40" s="129"/>
      <c r="AV40" s="129"/>
      <c r="AW40" s="129"/>
      <c r="AX40" s="129"/>
      <c r="AY40" s="129"/>
      <c r="AZ40" s="129"/>
      <c r="BA40" s="129"/>
      <c r="BB40" s="129"/>
      <c r="BC40" s="129"/>
      <c r="BD40" s="129"/>
      <c r="BE40" s="129"/>
      <c r="BF40" s="129"/>
      <c r="BG40" s="129"/>
      <c r="BH40" s="129"/>
      <c r="BI40" s="129"/>
      <c r="BJ40" s="129"/>
      <c r="BK40" s="129"/>
      <c r="BL40" s="132"/>
      <c r="BM40" s="129"/>
      <c r="BN40" s="129"/>
      <c r="BO40" s="129"/>
      <c r="BP40" s="129"/>
      <c r="BQ40" s="129"/>
      <c r="BR40" s="132"/>
      <c r="BS40" s="129"/>
      <c r="BT40" s="129"/>
      <c r="BU40" s="133"/>
      <c r="BV40" s="131"/>
      <c r="BW40" s="129"/>
      <c r="BX40" s="129"/>
      <c r="BY40" s="129"/>
      <c r="BZ40" s="129"/>
      <c r="CA40" s="129"/>
      <c r="CB40" s="129"/>
      <c r="CC40" s="130"/>
      <c r="CD40" s="132"/>
      <c r="CE40" s="129"/>
    </row>
    <row r="41" spans="1:83">
      <c r="A41" s="46" t="s">
        <v>53</v>
      </c>
      <c r="B41" s="151">
        <v>7</v>
      </c>
      <c r="C41" s="151">
        <v>14.36</v>
      </c>
      <c r="D41" s="151">
        <v>7</v>
      </c>
      <c r="E41" s="38">
        <v>14.36</v>
      </c>
      <c r="F41" s="37">
        <v>7</v>
      </c>
      <c r="G41" s="151">
        <v>14.36</v>
      </c>
      <c r="H41" s="151">
        <v>7</v>
      </c>
      <c r="I41" s="151">
        <v>14.36</v>
      </c>
      <c r="J41" s="151">
        <v>7</v>
      </c>
      <c r="K41" s="151">
        <v>14.36</v>
      </c>
      <c r="L41" s="14" t="s">
        <v>54</v>
      </c>
      <c r="M41" s="14" t="s">
        <v>54</v>
      </c>
      <c r="N41" s="14" t="s">
        <v>54</v>
      </c>
      <c r="O41" s="14" t="s">
        <v>54</v>
      </c>
      <c r="P41" s="288"/>
      <c r="Q41" s="289"/>
      <c r="R41" s="151">
        <v>7</v>
      </c>
      <c r="S41" s="151">
        <v>14.36</v>
      </c>
      <c r="T41" s="14" t="s">
        <v>54</v>
      </c>
      <c r="U41" s="14" t="s">
        <v>54</v>
      </c>
      <c r="V41" s="151">
        <v>7</v>
      </c>
      <c r="W41" s="151">
        <v>14.36</v>
      </c>
      <c r="X41" s="151">
        <v>7</v>
      </c>
      <c r="Y41" s="151">
        <v>14.36</v>
      </c>
      <c r="Z41" s="14" t="s">
        <v>54</v>
      </c>
      <c r="AA41" s="14" t="s">
        <v>54</v>
      </c>
      <c r="AB41" s="151">
        <v>7</v>
      </c>
      <c r="AC41" s="151">
        <v>14.36</v>
      </c>
      <c r="AD41" s="151">
        <v>7</v>
      </c>
      <c r="AE41" s="151">
        <v>14.36</v>
      </c>
      <c r="AF41" s="288"/>
      <c r="AG41" s="288"/>
      <c r="AH41" s="151">
        <v>7</v>
      </c>
      <c r="AI41" s="151">
        <v>14.36</v>
      </c>
      <c r="AJ41" s="14">
        <v>7</v>
      </c>
      <c r="AK41" s="14">
        <v>14.36</v>
      </c>
      <c r="AL41" s="14">
        <v>7</v>
      </c>
      <c r="AM41" s="14">
        <v>14.36</v>
      </c>
      <c r="AN41" s="151">
        <v>7</v>
      </c>
      <c r="AO41" s="151">
        <v>14.36</v>
      </c>
      <c r="AP41" s="151">
        <v>7</v>
      </c>
      <c r="AQ41" s="151">
        <v>14.36</v>
      </c>
      <c r="AR41" s="14" t="s">
        <v>54</v>
      </c>
      <c r="AS41" s="14" t="s">
        <v>54</v>
      </c>
      <c r="AT41" s="14" t="s">
        <v>54</v>
      </c>
      <c r="AU41" s="14" t="s">
        <v>54</v>
      </c>
      <c r="AV41" s="288"/>
      <c r="AW41" s="288"/>
      <c r="AX41" s="151">
        <v>7</v>
      </c>
      <c r="AY41" s="151">
        <v>14.36</v>
      </c>
      <c r="AZ41" s="14" t="s">
        <v>54</v>
      </c>
      <c r="BA41" s="14" t="s">
        <v>54</v>
      </c>
      <c r="BB41" s="151">
        <v>7</v>
      </c>
      <c r="BC41" s="151">
        <v>14.36</v>
      </c>
      <c r="BD41" s="151">
        <v>7</v>
      </c>
      <c r="BE41" s="151">
        <v>14.36</v>
      </c>
      <c r="BF41" s="14" t="s">
        <v>54</v>
      </c>
      <c r="BG41" s="14" t="s">
        <v>54</v>
      </c>
      <c r="BH41" s="151">
        <v>7</v>
      </c>
      <c r="BI41" s="151">
        <v>14.36</v>
      </c>
      <c r="BJ41" s="151">
        <v>7</v>
      </c>
      <c r="BK41" s="151">
        <v>14.36</v>
      </c>
      <c r="BL41" s="290"/>
      <c r="BM41" s="288"/>
      <c r="BN41" s="151">
        <v>7</v>
      </c>
      <c r="BO41" s="151">
        <v>14.36</v>
      </c>
      <c r="BP41" s="151">
        <v>7</v>
      </c>
      <c r="BQ41" s="151">
        <v>14.36</v>
      </c>
      <c r="BR41" s="150">
        <v>7</v>
      </c>
      <c r="BS41" s="151">
        <v>14.36</v>
      </c>
      <c r="BT41" s="151">
        <v>7</v>
      </c>
      <c r="BU41" s="149">
        <v>14.36</v>
      </c>
      <c r="BV41" s="37">
        <v>7</v>
      </c>
      <c r="BW41" s="151">
        <v>14.36</v>
      </c>
      <c r="BX41" s="14" t="s">
        <v>54</v>
      </c>
      <c r="BY41" s="14" t="s">
        <v>54</v>
      </c>
      <c r="BZ41" s="14" t="s">
        <v>54</v>
      </c>
      <c r="CA41" s="14" t="s">
        <v>54</v>
      </c>
      <c r="CB41" s="288"/>
      <c r="CC41" s="289"/>
      <c r="CD41" s="290"/>
      <c r="CE41" s="288"/>
    </row>
    <row r="42" spans="1:83">
      <c r="A42" s="47" t="s">
        <v>55</v>
      </c>
      <c r="B42" s="151">
        <f t="shared" ref="B42" si="243">(C41-B41)</f>
        <v>7.3599999999999994</v>
      </c>
      <c r="C42" s="151"/>
      <c r="D42" s="151">
        <f t="shared" ref="D42" si="244">(E41-D41)</f>
        <v>7.3599999999999994</v>
      </c>
      <c r="E42" s="38"/>
      <c r="F42" s="37">
        <f t="shared" ref="F42" si="245">(G41-F41)</f>
        <v>7.3599999999999994</v>
      </c>
      <c r="G42" s="151"/>
      <c r="H42" s="151">
        <f t="shared" ref="H42" si="246">(I41-H41)</f>
        <v>7.3599999999999994</v>
      </c>
      <c r="I42" s="151"/>
      <c r="J42" s="151">
        <f t="shared" ref="J42" si="247">(K41-J41)</f>
        <v>7.3599999999999994</v>
      </c>
      <c r="K42" s="151"/>
      <c r="L42" s="151"/>
      <c r="M42" s="151"/>
      <c r="N42" s="151"/>
      <c r="O42" s="151"/>
      <c r="P42" s="288">
        <f>SUM(B42:O42)</f>
        <v>36.799999999999997</v>
      </c>
      <c r="Q42" s="289"/>
      <c r="R42" s="151">
        <f t="shared" ref="R42" si="248">(S41-R41)</f>
        <v>7.3599999999999994</v>
      </c>
      <c r="S42" s="151"/>
      <c r="T42" s="151"/>
      <c r="U42" s="151"/>
      <c r="V42" s="151">
        <f t="shared" ref="V42" si="249">(W41-V41)</f>
        <v>7.3599999999999994</v>
      </c>
      <c r="W42" s="151"/>
      <c r="X42" s="151">
        <f t="shared" ref="X42" si="250">(Y41-X41)</f>
        <v>7.3599999999999994</v>
      </c>
      <c r="Y42" s="151"/>
      <c r="Z42" s="151"/>
      <c r="AA42" s="151"/>
      <c r="AB42" s="151">
        <f t="shared" ref="AB42" si="251">(AC41-AB41)</f>
        <v>7.3599999999999994</v>
      </c>
      <c r="AC42" s="151"/>
      <c r="AD42" s="151">
        <f t="shared" ref="AD42" si="252">(AE41-AD41)</f>
        <v>7.3599999999999994</v>
      </c>
      <c r="AE42" s="151"/>
      <c r="AF42" s="288">
        <f>SUM(R42:AE42)</f>
        <v>36.799999999999997</v>
      </c>
      <c r="AG42" s="288"/>
      <c r="AH42" s="151">
        <f t="shared" ref="AH42" si="253">(AI41-AH41)</f>
        <v>7.3599999999999994</v>
      </c>
      <c r="AI42" s="151"/>
      <c r="AJ42" s="151">
        <f t="shared" ref="AJ42" si="254">(AK41-AJ41)</f>
        <v>7.3599999999999994</v>
      </c>
      <c r="AK42" s="151"/>
      <c r="AL42" s="151">
        <f t="shared" ref="AL42" si="255">(AM41-AL41)</f>
        <v>7.3599999999999994</v>
      </c>
      <c r="AM42" s="151"/>
      <c r="AN42" s="151">
        <f t="shared" ref="AN42" si="256">(AO41-AN41)</f>
        <v>7.3599999999999994</v>
      </c>
      <c r="AO42" s="151"/>
      <c r="AP42" s="151">
        <f t="shared" ref="AP42" si="257">(AQ41-AP41)</f>
        <v>7.3599999999999994</v>
      </c>
      <c r="AQ42" s="151"/>
      <c r="AR42" s="151"/>
      <c r="AS42" s="151"/>
      <c r="AT42" s="151"/>
      <c r="AU42" s="151"/>
      <c r="AV42" s="288">
        <f>SUM(AH42:AU42)</f>
        <v>36.799999999999997</v>
      </c>
      <c r="AW42" s="288"/>
      <c r="AX42" s="151">
        <f t="shared" ref="AX42" si="258">(AY41-AX41)</f>
        <v>7.3599999999999994</v>
      </c>
      <c r="AY42" s="151"/>
      <c r="AZ42" s="151"/>
      <c r="BA42" s="151"/>
      <c r="BB42" s="151">
        <f t="shared" ref="BB42" si="259">(BC41-BB41)</f>
        <v>7.3599999999999994</v>
      </c>
      <c r="BC42" s="151"/>
      <c r="BD42" s="151">
        <f t="shared" ref="BD42" si="260">(BE41-BD41)</f>
        <v>7.3599999999999994</v>
      </c>
      <c r="BE42" s="151"/>
      <c r="BF42" s="151"/>
      <c r="BG42" s="151"/>
      <c r="BH42" s="151">
        <f t="shared" ref="BH42" si="261">(BI41-BH41)</f>
        <v>7.3599999999999994</v>
      </c>
      <c r="BI42" s="151"/>
      <c r="BJ42" s="151">
        <f t="shared" ref="BJ42" si="262">(BK41-BJ41)</f>
        <v>7.3599999999999994</v>
      </c>
      <c r="BK42" s="151"/>
      <c r="BL42" s="290">
        <f>SUM(AX42:BK42)</f>
        <v>36.799999999999997</v>
      </c>
      <c r="BM42" s="288"/>
      <c r="BN42" s="151">
        <f t="shared" ref="BN42" si="263">(BO41-BN41)</f>
        <v>7.3599999999999994</v>
      </c>
      <c r="BO42" s="151"/>
      <c r="BP42" s="151">
        <f t="shared" ref="BP42" si="264">(BQ41-BP41)</f>
        <v>7.3599999999999994</v>
      </c>
      <c r="BQ42" s="151"/>
      <c r="BR42" s="150">
        <f t="shared" ref="BR42" si="265">(BS41-BR41)</f>
        <v>7.3599999999999994</v>
      </c>
      <c r="BS42" s="151"/>
      <c r="BT42" s="151">
        <f t="shared" ref="BT42" si="266">(BU41-BT41)</f>
        <v>7.3599999999999994</v>
      </c>
      <c r="BU42" s="149"/>
      <c r="BV42" s="37">
        <f t="shared" ref="BV42" si="267">(BW41-BV41)</f>
        <v>7.3599999999999994</v>
      </c>
      <c r="BW42" s="151"/>
      <c r="BX42" s="151"/>
      <c r="BY42" s="151"/>
      <c r="BZ42" s="151"/>
      <c r="CA42" s="151"/>
      <c r="CB42" s="288">
        <f>SUM(BN42:CA42)</f>
        <v>36.799999999999997</v>
      </c>
      <c r="CC42" s="289"/>
      <c r="CD42" s="290">
        <f>SUM(BL42+AV42+AF42)+F42+H42+J42+L42+N42+BN42+BP42+BR42+BT42</f>
        <v>161.92000000000002</v>
      </c>
      <c r="CE42" s="288"/>
    </row>
    <row r="43" spans="1:83">
      <c r="A43" s="46" t="s">
        <v>56</v>
      </c>
      <c r="B43" s="151">
        <v>7</v>
      </c>
      <c r="C43" s="151">
        <v>14.36</v>
      </c>
      <c r="D43" s="151">
        <v>7</v>
      </c>
      <c r="E43" s="38">
        <v>14.36</v>
      </c>
      <c r="F43" s="37">
        <v>7</v>
      </c>
      <c r="G43" s="151">
        <v>14.36</v>
      </c>
      <c r="H43" s="151"/>
      <c r="I43" s="151"/>
      <c r="J43" s="151"/>
      <c r="K43" s="151"/>
      <c r="L43" s="151">
        <v>7</v>
      </c>
      <c r="M43" s="151">
        <v>14.36</v>
      </c>
      <c r="N43" s="151">
        <v>7</v>
      </c>
      <c r="O43" s="151">
        <v>14.36</v>
      </c>
      <c r="P43" s="288"/>
      <c r="Q43" s="289"/>
      <c r="R43" s="14" t="s">
        <v>54</v>
      </c>
      <c r="S43" s="14" t="s">
        <v>54</v>
      </c>
      <c r="T43" s="151">
        <v>7</v>
      </c>
      <c r="U43" s="151">
        <v>14.36</v>
      </c>
      <c r="V43" s="14" t="s">
        <v>54</v>
      </c>
      <c r="W43" s="14" t="s">
        <v>54</v>
      </c>
      <c r="X43" s="14" t="s">
        <v>54</v>
      </c>
      <c r="Y43" s="14" t="s">
        <v>54</v>
      </c>
      <c r="Z43" s="151">
        <v>7</v>
      </c>
      <c r="AA43" s="151">
        <v>14.36</v>
      </c>
      <c r="AB43" s="309" t="s">
        <v>21</v>
      </c>
      <c r="AC43" s="287"/>
      <c r="AD43" s="14" t="s">
        <v>54</v>
      </c>
      <c r="AE43" s="14" t="s">
        <v>54</v>
      </c>
      <c r="AF43" s="288"/>
      <c r="AG43" s="288"/>
      <c r="AH43" s="14" t="s">
        <v>54</v>
      </c>
      <c r="AI43" s="14" t="s">
        <v>54</v>
      </c>
      <c r="AJ43" s="14" t="s">
        <v>54</v>
      </c>
      <c r="AK43" s="14" t="s">
        <v>54</v>
      </c>
      <c r="AL43" s="14" t="s">
        <v>54</v>
      </c>
      <c r="AM43" s="14" t="s">
        <v>54</v>
      </c>
      <c r="AN43" s="14" t="s">
        <v>54</v>
      </c>
      <c r="AO43" s="14" t="s">
        <v>54</v>
      </c>
      <c r="AP43" s="14" t="s">
        <v>54</v>
      </c>
      <c r="AQ43" s="14" t="s">
        <v>54</v>
      </c>
      <c r="AR43" s="14" t="s">
        <v>54</v>
      </c>
      <c r="AS43" s="14" t="s">
        <v>54</v>
      </c>
      <c r="AT43" s="14" t="s">
        <v>54</v>
      </c>
      <c r="AU43" s="14" t="s">
        <v>54</v>
      </c>
      <c r="AV43" s="288"/>
      <c r="AW43" s="288"/>
      <c r="AX43" s="151">
        <v>7</v>
      </c>
      <c r="AY43" s="151">
        <v>14.36</v>
      </c>
      <c r="AZ43" s="14" t="s">
        <v>54</v>
      </c>
      <c r="BA43" s="14" t="s">
        <v>54</v>
      </c>
      <c r="BB43" s="151">
        <v>7</v>
      </c>
      <c r="BC43" s="151">
        <v>14.36</v>
      </c>
      <c r="BD43" s="151">
        <v>7</v>
      </c>
      <c r="BE43" s="151">
        <v>14.36</v>
      </c>
      <c r="BF43" s="14" t="s">
        <v>54</v>
      </c>
      <c r="BG43" s="14" t="s">
        <v>54</v>
      </c>
      <c r="BH43" s="151">
        <v>7</v>
      </c>
      <c r="BI43" s="151">
        <v>14.36</v>
      </c>
      <c r="BJ43" s="151">
        <v>7</v>
      </c>
      <c r="BK43" s="151">
        <v>14.36</v>
      </c>
      <c r="BL43" s="290"/>
      <c r="BM43" s="288"/>
      <c r="BN43" s="151">
        <v>7</v>
      </c>
      <c r="BO43" s="151">
        <v>14.36</v>
      </c>
      <c r="BP43" s="151">
        <v>7</v>
      </c>
      <c r="BQ43" s="151">
        <v>14.36</v>
      </c>
      <c r="BR43" s="150">
        <v>7</v>
      </c>
      <c r="BS43" s="151">
        <v>14.36</v>
      </c>
      <c r="BT43" s="151"/>
      <c r="BU43" s="149"/>
      <c r="BV43" s="37"/>
      <c r="BW43" s="151"/>
      <c r="BX43" s="151">
        <v>7</v>
      </c>
      <c r="BY43" s="151">
        <v>14.36</v>
      </c>
      <c r="BZ43" s="151">
        <v>7</v>
      </c>
      <c r="CA43" s="151">
        <v>14.36</v>
      </c>
      <c r="CB43" s="288"/>
      <c r="CC43" s="289"/>
      <c r="CD43" s="290"/>
      <c r="CE43" s="288"/>
    </row>
    <row r="44" spans="1:83">
      <c r="A44" s="47" t="s">
        <v>55</v>
      </c>
      <c r="B44" s="151">
        <f t="shared" ref="B44" si="268">(C43-B43)</f>
        <v>7.3599999999999994</v>
      </c>
      <c r="C44" s="151"/>
      <c r="D44" s="151">
        <f t="shared" ref="D44" si="269">(E43-D43)</f>
        <v>7.3599999999999994</v>
      </c>
      <c r="E44" s="38"/>
      <c r="F44" s="37">
        <f t="shared" ref="F44" si="270">(G43-F43)</f>
        <v>7.3599999999999994</v>
      </c>
      <c r="G44" s="151"/>
      <c r="H44" s="151"/>
      <c r="I44" s="151"/>
      <c r="J44" s="151"/>
      <c r="K44" s="151"/>
      <c r="L44" s="151">
        <f t="shared" ref="L44" si="271">(M43-L43)</f>
        <v>7.3599999999999994</v>
      </c>
      <c r="M44" s="151"/>
      <c r="N44" s="151">
        <f t="shared" ref="N44" si="272">(O43-N43)</f>
        <v>7.3599999999999994</v>
      </c>
      <c r="O44" s="151"/>
      <c r="P44" s="288">
        <f>SUM(B44:O44)</f>
        <v>36.799999999999997</v>
      </c>
      <c r="Q44" s="289"/>
      <c r="R44" s="151"/>
      <c r="S44" s="151"/>
      <c r="T44" s="151">
        <f t="shared" ref="T44" si="273">(U43-T43)</f>
        <v>7.3599999999999994</v>
      </c>
      <c r="U44" s="151"/>
      <c r="V44" s="151"/>
      <c r="W44" s="151"/>
      <c r="X44" s="151"/>
      <c r="Y44" s="151"/>
      <c r="Z44" s="151">
        <f t="shared" ref="Z44" si="274">(AA43-Z43)</f>
        <v>7.3599999999999994</v>
      </c>
      <c r="AA44" s="151"/>
      <c r="AB44" s="180">
        <v>7.6</v>
      </c>
      <c r="AC44" s="20"/>
      <c r="AD44" s="151"/>
      <c r="AE44" s="151"/>
      <c r="AF44" s="288">
        <f>SUM(R44:AE44)</f>
        <v>22.32</v>
      </c>
      <c r="AG44" s="288"/>
      <c r="AH44" s="151"/>
      <c r="AI44" s="151"/>
      <c r="AJ44" s="151"/>
      <c r="AK44" s="151"/>
      <c r="AL44" s="151"/>
      <c r="AM44" s="151"/>
      <c r="AN44" s="151"/>
      <c r="AO44" s="151"/>
      <c r="AP44" s="151"/>
      <c r="AQ44" s="151"/>
      <c r="AR44" s="151"/>
      <c r="AS44" s="151"/>
      <c r="AT44" s="151"/>
      <c r="AU44" s="151"/>
      <c r="AV44" s="288">
        <f>SUM(AH44:AU44)</f>
        <v>0</v>
      </c>
      <c r="AW44" s="288"/>
      <c r="AX44" s="151">
        <f t="shared" ref="AX44" si="275">(AY43-AX43)</f>
        <v>7.3599999999999994</v>
      </c>
      <c r="AY44" s="151"/>
      <c r="AZ44" s="151"/>
      <c r="BA44" s="151"/>
      <c r="BB44" s="151">
        <f t="shared" ref="BB44" si="276">(BC43-BB43)</f>
        <v>7.3599999999999994</v>
      </c>
      <c r="BC44" s="151"/>
      <c r="BD44" s="151">
        <f t="shared" ref="BD44" si="277">(BE43-BD43)</f>
        <v>7.3599999999999994</v>
      </c>
      <c r="BE44" s="151"/>
      <c r="BF44" s="151"/>
      <c r="BG44" s="151"/>
      <c r="BH44" s="151">
        <f t="shared" ref="BH44" si="278">(BI43-BH43)</f>
        <v>7.3599999999999994</v>
      </c>
      <c r="BI44" s="151"/>
      <c r="BJ44" s="151">
        <f t="shared" ref="BJ44" si="279">(BK43-BJ43)</f>
        <v>7.3599999999999994</v>
      </c>
      <c r="BK44" s="151"/>
      <c r="BL44" s="290">
        <f>SUM(AX44:BK44)</f>
        <v>36.799999999999997</v>
      </c>
      <c r="BM44" s="288"/>
      <c r="BN44" s="151">
        <f t="shared" ref="BN44" si="280">(BO43-BN43)</f>
        <v>7.3599999999999994</v>
      </c>
      <c r="BO44" s="151"/>
      <c r="BP44" s="151">
        <f t="shared" ref="BP44" si="281">(BQ43-BP43)</f>
        <v>7.3599999999999994</v>
      </c>
      <c r="BQ44" s="151"/>
      <c r="BR44" s="150">
        <f t="shared" ref="BR44" si="282">(BS43-BR43)</f>
        <v>7.3599999999999994</v>
      </c>
      <c r="BS44" s="151"/>
      <c r="BT44" s="151"/>
      <c r="BU44" s="149"/>
      <c r="BV44" s="37"/>
      <c r="BW44" s="151"/>
      <c r="BX44" s="151">
        <f t="shared" ref="BX44" si="283">(BY43-BX43)</f>
        <v>7.3599999999999994</v>
      </c>
      <c r="BY44" s="151"/>
      <c r="BZ44" s="151">
        <f t="shared" ref="BZ44" si="284">(CA43-BZ43)</f>
        <v>7.3599999999999994</v>
      </c>
      <c r="CA44" s="151"/>
      <c r="CB44" s="288">
        <f>SUM(BN44:CA44)</f>
        <v>36.799999999999997</v>
      </c>
      <c r="CC44" s="289"/>
      <c r="CD44" s="290">
        <f>SUM(BL44+AV44+AF44)+F44+H44+J44+L44+N44+BN44+BP44+BR44+BT44</f>
        <v>103.27999999999999</v>
      </c>
      <c r="CE44" s="288"/>
    </row>
    <row r="45" spans="1:83">
      <c r="A45" s="46" t="s">
        <v>57</v>
      </c>
      <c r="B45" s="151">
        <v>8.3000000000000007</v>
      </c>
      <c r="C45" s="151">
        <v>16.3</v>
      </c>
      <c r="D45" s="151">
        <v>8.3000000000000007</v>
      </c>
      <c r="E45" s="38">
        <v>16.3</v>
      </c>
      <c r="F45" s="37">
        <v>8.3000000000000007</v>
      </c>
      <c r="G45" s="151">
        <v>16.3</v>
      </c>
      <c r="H45" s="151">
        <v>8.3000000000000007</v>
      </c>
      <c r="I45" s="151">
        <v>16.3</v>
      </c>
      <c r="J45" s="151">
        <v>8.3000000000000007</v>
      </c>
      <c r="K45" s="151">
        <v>16.3</v>
      </c>
      <c r="L45" s="14" t="s">
        <v>54</v>
      </c>
      <c r="M45" s="14" t="s">
        <v>54</v>
      </c>
      <c r="N45" s="14" t="s">
        <v>54</v>
      </c>
      <c r="O45" s="14" t="s">
        <v>54</v>
      </c>
      <c r="P45" s="288"/>
      <c r="Q45" s="289"/>
      <c r="R45" s="151">
        <v>8.3000000000000007</v>
      </c>
      <c r="S45" s="151">
        <v>16.3</v>
      </c>
      <c r="T45" s="151">
        <v>8.3000000000000007</v>
      </c>
      <c r="U45" s="151">
        <v>16.3</v>
      </c>
      <c r="V45" s="151">
        <v>8.3000000000000007</v>
      </c>
      <c r="W45" s="151">
        <v>16.3</v>
      </c>
      <c r="X45" s="151">
        <v>8.3000000000000007</v>
      </c>
      <c r="Y45" s="151">
        <v>16.3</v>
      </c>
      <c r="Z45" s="151">
        <v>8.3000000000000007</v>
      </c>
      <c r="AA45" s="151">
        <v>16.3</v>
      </c>
      <c r="AB45" s="14" t="s">
        <v>54</v>
      </c>
      <c r="AC45" s="14" t="s">
        <v>54</v>
      </c>
      <c r="AD45" s="14" t="s">
        <v>54</v>
      </c>
      <c r="AE45" s="14" t="s">
        <v>54</v>
      </c>
      <c r="AF45" s="288"/>
      <c r="AG45" s="288"/>
      <c r="AH45" s="151">
        <v>8.3000000000000007</v>
      </c>
      <c r="AI45" s="151">
        <v>16.3</v>
      </c>
      <c r="AJ45" s="151">
        <v>8.3000000000000007</v>
      </c>
      <c r="AK45" s="151">
        <v>16.3</v>
      </c>
      <c r="AL45" s="151">
        <v>8.3000000000000007</v>
      </c>
      <c r="AM45" s="151">
        <v>16.3</v>
      </c>
      <c r="AN45" s="151">
        <v>8.3000000000000007</v>
      </c>
      <c r="AO45" s="151">
        <v>16.3</v>
      </c>
      <c r="AP45" s="151">
        <v>8.3000000000000007</v>
      </c>
      <c r="AQ45" s="151">
        <v>16.3</v>
      </c>
      <c r="AR45" s="14" t="s">
        <v>54</v>
      </c>
      <c r="AS45" s="14" t="s">
        <v>54</v>
      </c>
      <c r="AT45" s="14" t="s">
        <v>54</v>
      </c>
      <c r="AU45" s="14" t="s">
        <v>54</v>
      </c>
      <c r="AV45" s="288"/>
      <c r="AW45" s="288"/>
      <c r="AX45" s="151">
        <v>8.3000000000000007</v>
      </c>
      <c r="AY45" s="151">
        <v>16.3</v>
      </c>
      <c r="AZ45" s="151">
        <v>8.3000000000000007</v>
      </c>
      <c r="BA45" s="151">
        <v>16.3</v>
      </c>
      <c r="BB45" s="151">
        <v>8.3000000000000007</v>
      </c>
      <c r="BC45" s="151">
        <v>16.3</v>
      </c>
      <c r="BD45" s="151">
        <v>8.3000000000000007</v>
      </c>
      <c r="BE45" s="151">
        <v>16.3</v>
      </c>
      <c r="BF45" s="151">
        <v>8.3000000000000007</v>
      </c>
      <c r="BG45" s="151">
        <v>16.3</v>
      </c>
      <c r="BH45" s="14" t="s">
        <v>54</v>
      </c>
      <c r="BI45" s="14" t="s">
        <v>54</v>
      </c>
      <c r="BJ45" s="14" t="s">
        <v>54</v>
      </c>
      <c r="BK45" s="14" t="s">
        <v>54</v>
      </c>
      <c r="BL45" s="290"/>
      <c r="BM45" s="288"/>
      <c r="BN45" s="151">
        <v>8.3000000000000007</v>
      </c>
      <c r="BO45" s="151">
        <v>16.3</v>
      </c>
      <c r="BP45" s="151">
        <v>8.3000000000000007</v>
      </c>
      <c r="BQ45" s="151">
        <v>16.3</v>
      </c>
      <c r="BR45" s="150">
        <v>8.3000000000000007</v>
      </c>
      <c r="BS45" s="151">
        <v>16.3</v>
      </c>
      <c r="BT45" s="151">
        <v>8.3000000000000007</v>
      </c>
      <c r="BU45" s="149">
        <v>16.3</v>
      </c>
      <c r="BV45" s="37">
        <v>8.3000000000000007</v>
      </c>
      <c r="BW45" s="151">
        <v>16.3</v>
      </c>
      <c r="BX45" s="14" t="s">
        <v>54</v>
      </c>
      <c r="BY45" s="14" t="s">
        <v>54</v>
      </c>
      <c r="BZ45" s="14" t="s">
        <v>54</v>
      </c>
      <c r="CA45" s="14" t="s">
        <v>54</v>
      </c>
      <c r="CB45" s="288"/>
      <c r="CC45" s="289"/>
      <c r="CD45" s="290"/>
      <c r="CE45" s="288"/>
    </row>
    <row r="46" spans="1:83">
      <c r="A46" s="47" t="s">
        <v>58</v>
      </c>
      <c r="B46" s="151">
        <f t="shared" ref="B46" si="285">(C45-B45)-0.5</f>
        <v>7.5</v>
      </c>
      <c r="C46" s="151"/>
      <c r="D46" s="151">
        <f t="shared" ref="D46" si="286">(E45-D45)-0.5</f>
        <v>7.5</v>
      </c>
      <c r="E46" s="38"/>
      <c r="F46" s="37">
        <f t="shared" ref="F46" si="287">(G45-F45)-0.5</f>
        <v>7.5</v>
      </c>
      <c r="G46" s="151"/>
      <c r="H46" s="151">
        <f t="shared" ref="H46" si="288">(I45-H45)-0.5</f>
        <v>7.5</v>
      </c>
      <c r="I46" s="151"/>
      <c r="J46" s="151">
        <f t="shared" ref="J46" si="289">(K45-J45)-0.5</f>
        <v>7.5</v>
      </c>
      <c r="K46" s="151"/>
      <c r="L46" s="151"/>
      <c r="M46" s="151"/>
      <c r="N46" s="151"/>
      <c r="O46" s="151"/>
      <c r="P46" s="288">
        <f>SUM(B46:O46)</f>
        <v>37.5</v>
      </c>
      <c r="Q46" s="289"/>
      <c r="R46" s="151">
        <f t="shared" ref="R46" si="290">(S45-R45)-0.5</f>
        <v>7.5</v>
      </c>
      <c r="S46" s="151"/>
      <c r="T46" s="151">
        <f t="shared" ref="T46" si="291">(U45-T45)-0.5</f>
        <v>7.5</v>
      </c>
      <c r="U46" s="151"/>
      <c r="V46" s="151">
        <f t="shared" ref="V46" si="292">(W45-V45)-0.5</f>
        <v>7.5</v>
      </c>
      <c r="W46" s="151"/>
      <c r="X46" s="151">
        <f t="shared" ref="X46" si="293">(Y45-X45)-0.5</f>
        <v>7.5</v>
      </c>
      <c r="Y46" s="151"/>
      <c r="Z46" s="151">
        <f t="shared" ref="Z46" si="294">(AA45-Z45)-0.5</f>
        <v>7.5</v>
      </c>
      <c r="AA46" s="151"/>
      <c r="AB46" s="151"/>
      <c r="AC46" s="151"/>
      <c r="AD46" s="151"/>
      <c r="AE46" s="151"/>
      <c r="AF46" s="288">
        <f>SUM(R46:AE46)</f>
        <v>37.5</v>
      </c>
      <c r="AG46" s="288"/>
      <c r="AH46" s="151">
        <f t="shared" ref="AH46" si="295">(AI45-AH45)-0.5</f>
        <v>7.5</v>
      </c>
      <c r="AI46" s="151"/>
      <c r="AJ46" s="151">
        <f t="shared" ref="AJ46" si="296">(AK45-AJ45)-0.5</f>
        <v>7.5</v>
      </c>
      <c r="AK46" s="151"/>
      <c r="AL46" s="151">
        <f t="shared" ref="AL46" si="297">(AM45-AL45)-0.5</f>
        <v>7.5</v>
      </c>
      <c r="AM46" s="151"/>
      <c r="AN46" s="151">
        <f t="shared" ref="AN46" si="298">(AO45-AN45)-0.5</f>
        <v>7.5</v>
      </c>
      <c r="AO46" s="151"/>
      <c r="AP46" s="151">
        <f t="shared" ref="AP46" si="299">(AQ45-AP45)-0.5</f>
        <v>7.5</v>
      </c>
      <c r="AQ46" s="151"/>
      <c r="AR46" s="151"/>
      <c r="AS46" s="151"/>
      <c r="AT46" s="151"/>
      <c r="AU46" s="151"/>
      <c r="AV46" s="288">
        <f>SUM(AH46:AU46)</f>
        <v>37.5</v>
      </c>
      <c r="AW46" s="288"/>
      <c r="AX46" s="151">
        <f t="shared" ref="AX46" si="300">(AY45-AX45)-0.5</f>
        <v>7.5</v>
      </c>
      <c r="AY46" s="151"/>
      <c r="AZ46" s="151">
        <f t="shared" ref="AZ46" si="301">(BA45-AZ45)-0.5</f>
        <v>7.5</v>
      </c>
      <c r="BA46" s="151"/>
      <c r="BB46" s="151">
        <f t="shared" ref="BB46" si="302">(BC45-BB45)-0.5</f>
        <v>7.5</v>
      </c>
      <c r="BC46" s="151"/>
      <c r="BD46" s="151">
        <f t="shared" ref="BD46" si="303">(BE45-BD45)-0.5</f>
        <v>7.5</v>
      </c>
      <c r="BE46" s="151"/>
      <c r="BF46" s="151">
        <f t="shared" ref="BF46" si="304">(BG45-BF45)-0.5</f>
        <v>7.5</v>
      </c>
      <c r="BG46" s="151"/>
      <c r="BH46" s="151"/>
      <c r="BI46" s="151"/>
      <c r="BJ46" s="151"/>
      <c r="BK46" s="151"/>
      <c r="BL46" s="290">
        <f>SUM(AX46:BK46)</f>
        <v>37.5</v>
      </c>
      <c r="BM46" s="288"/>
      <c r="BN46" s="151">
        <f t="shared" ref="BN46" si="305">(BO45-BN45)-0.5</f>
        <v>7.5</v>
      </c>
      <c r="BO46" s="151"/>
      <c r="BP46" s="151">
        <f t="shared" ref="BP46" si="306">(BQ45-BP45)-0.5</f>
        <v>7.5</v>
      </c>
      <c r="BQ46" s="151"/>
      <c r="BR46" s="150">
        <f t="shared" ref="BR46" si="307">(BS45-BR45)-0.5</f>
        <v>7.5</v>
      </c>
      <c r="BS46" s="151"/>
      <c r="BT46" s="151">
        <f t="shared" ref="BT46" si="308">(BU45-BT45)-0.5</f>
        <v>7.5</v>
      </c>
      <c r="BU46" s="149"/>
      <c r="BV46" s="37">
        <f t="shared" ref="BV46" si="309">(BW45-BV45)-0.5</f>
        <v>7.5</v>
      </c>
      <c r="BW46" s="151"/>
      <c r="BX46" s="151"/>
      <c r="BY46" s="151"/>
      <c r="BZ46" s="151"/>
      <c r="CA46" s="151"/>
      <c r="CB46" s="288">
        <f>SUM(BN46:CA46)</f>
        <v>37.5</v>
      </c>
      <c r="CC46" s="289"/>
      <c r="CD46" s="290">
        <f>SUM(BL46+AV46+AF46)+F46+H46+J46+L46+N46+BN46+BP46+BR46+BT46</f>
        <v>165</v>
      </c>
      <c r="CE46" s="288"/>
    </row>
    <row r="47" spans="1:83">
      <c r="A47" s="49" t="s">
        <v>59</v>
      </c>
      <c r="B47" s="24"/>
      <c r="C47" s="24"/>
      <c r="D47" s="24"/>
      <c r="E47" s="134"/>
      <c r="F47" s="135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13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  <c r="AV47" s="24"/>
      <c r="AW47" s="24"/>
      <c r="AX47" s="24"/>
      <c r="AY47" s="24"/>
      <c r="AZ47" s="24"/>
      <c r="BA47" s="24"/>
      <c r="BB47" s="24"/>
      <c r="BC47" s="24"/>
      <c r="BD47" s="24"/>
      <c r="BE47" s="24"/>
      <c r="BF47" s="24"/>
      <c r="BG47" s="24"/>
      <c r="BH47" s="24"/>
      <c r="BI47" s="24"/>
      <c r="BJ47" s="24"/>
      <c r="BK47" s="24"/>
      <c r="BL47" s="136"/>
      <c r="BM47" s="24"/>
      <c r="BN47" s="24"/>
      <c r="BO47" s="24"/>
      <c r="BP47" s="24"/>
      <c r="BQ47" s="24"/>
      <c r="BR47" s="136"/>
      <c r="BS47" s="24"/>
      <c r="BT47" s="24"/>
      <c r="BU47" s="137"/>
      <c r="BV47" s="135"/>
      <c r="BW47" s="24"/>
      <c r="BX47" s="24"/>
      <c r="BY47" s="24"/>
      <c r="BZ47" s="24"/>
      <c r="CA47" s="24"/>
      <c r="CB47" s="24"/>
      <c r="CC47" s="134"/>
      <c r="CD47" s="136"/>
      <c r="CE47" s="24"/>
    </row>
    <row r="48" spans="1:83">
      <c r="A48" s="50" t="s">
        <v>60</v>
      </c>
      <c r="B48" s="14">
        <v>21</v>
      </c>
      <c r="C48" s="14">
        <v>7</v>
      </c>
      <c r="D48" s="14">
        <v>21</v>
      </c>
      <c r="E48" s="107">
        <v>7</v>
      </c>
      <c r="F48" s="307" t="s">
        <v>21</v>
      </c>
      <c r="G48" s="308"/>
      <c r="H48" s="14"/>
      <c r="I48" s="14"/>
      <c r="J48" s="14"/>
      <c r="K48" s="14"/>
      <c r="L48" s="14"/>
      <c r="M48" s="14"/>
      <c r="N48" s="14"/>
      <c r="O48" s="14"/>
      <c r="P48" s="288"/>
      <c r="Q48" s="289"/>
      <c r="R48" s="14"/>
      <c r="S48" s="14"/>
      <c r="T48" s="14"/>
      <c r="U48" s="14"/>
      <c r="V48" s="14">
        <v>21</v>
      </c>
      <c r="W48" s="14">
        <v>7</v>
      </c>
      <c r="X48" s="14">
        <v>21</v>
      </c>
      <c r="Y48" s="14">
        <v>7</v>
      </c>
      <c r="Z48" s="14">
        <v>21</v>
      </c>
      <c r="AA48" s="14">
        <v>7</v>
      </c>
      <c r="AB48" s="14">
        <v>21</v>
      </c>
      <c r="AC48" s="14">
        <v>7</v>
      </c>
      <c r="AD48" s="14">
        <v>21</v>
      </c>
      <c r="AE48" s="14">
        <v>7</v>
      </c>
      <c r="AF48" s="288"/>
      <c r="AG48" s="288"/>
      <c r="AH48" s="14">
        <v>21</v>
      </c>
      <c r="AI48" s="14">
        <v>7</v>
      </c>
      <c r="AJ48" s="14">
        <v>21</v>
      </c>
      <c r="AK48" s="14">
        <v>7</v>
      </c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288"/>
      <c r="AW48" s="288"/>
      <c r="AX48" s="14"/>
      <c r="AY48" s="14"/>
      <c r="AZ48" s="14"/>
      <c r="BA48" s="14"/>
      <c r="BB48" s="14">
        <v>21</v>
      </c>
      <c r="BC48" s="14">
        <v>7</v>
      </c>
      <c r="BD48" s="14">
        <v>21</v>
      </c>
      <c r="BE48" s="14">
        <v>7</v>
      </c>
      <c r="BF48" s="14">
        <v>21</v>
      </c>
      <c r="BG48" s="14">
        <v>7</v>
      </c>
      <c r="BH48" s="14">
        <v>21</v>
      </c>
      <c r="BI48" s="14">
        <v>7</v>
      </c>
      <c r="BJ48" s="151">
        <v>21</v>
      </c>
      <c r="BK48" s="151">
        <v>7</v>
      </c>
      <c r="BL48" s="290"/>
      <c r="BM48" s="288"/>
      <c r="BN48" s="14">
        <v>21</v>
      </c>
      <c r="BO48" s="14">
        <v>7</v>
      </c>
      <c r="BP48" s="14">
        <v>21</v>
      </c>
      <c r="BQ48" s="14">
        <v>7</v>
      </c>
      <c r="BR48" s="14"/>
      <c r="BS48" s="14"/>
      <c r="BT48" s="14"/>
      <c r="BU48" s="147"/>
      <c r="BV48" s="117"/>
      <c r="BW48" s="14"/>
      <c r="BX48" s="14"/>
      <c r="BY48" s="14"/>
      <c r="BZ48" s="14"/>
      <c r="CA48" s="14"/>
      <c r="CB48" s="288"/>
      <c r="CC48" s="289"/>
      <c r="CD48" s="290"/>
      <c r="CE48" s="288"/>
    </row>
    <row r="49" spans="1:83">
      <c r="A49" s="92" t="s">
        <v>61</v>
      </c>
      <c r="B49" s="151"/>
      <c r="C49" s="151">
        <f t="shared" ref="C49" si="310">(C48-0)+(24-B48)</f>
        <v>10</v>
      </c>
      <c r="D49" s="151"/>
      <c r="E49" s="38">
        <f t="shared" ref="E49" si="311">(E48-0)+(24-D48)</f>
        <v>10</v>
      </c>
      <c r="F49" s="115"/>
      <c r="G49" s="20">
        <v>10</v>
      </c>
      <c r="H49" s="151"/>
      <c r="I49" s="151"/>
      <c r="J49" s="151"/>
      <c r="K49" s="151"/>
      <c r="L49" s="151"/>
      <c r="M49" s="151"/>
      <c r="N49" s="151"/>
      <c r="O49" s="151"/>
      <c r="P49" s="288">
        <f>SUM(B49:O49)</f>
        <v>30</v>
      </c>
      <c r="Q49" s="289"/>
      <c r="R49" s="151"/>
      <c r="S49" s="151"/>
      <c r="T49" s="151"/>
      <c r="U49" s="151"/>
      <c r="V49" s="151"/>
      <c r="W49" s="151">
        <f t="shared" ref="W49" si="312">(W48-0)+(24-V48)</f>
        <v>10</v>
      </c>
      <c r="X49" s="151"/>
      <c r="Y49" s="151">
        <f t="shared" ref="Y49" si="313">(Y48-0)+(24-X48)</f>
        <v>10</v>
      </c>
      <c r="Z49" s="151"/>
      <c r="AA49" s="151">
        <f t="shared" ref="AA49" si="314">(AA48-0)+(24-Z48)</f>
        <v>10</v>
      </c>
      <c r="AB49" s="151"/>
      <c r="AC49" s="151">
        <f t="shared" ref="AC49" si="315">(AC48-0)+(24-AB48)</f>
        <v>10</v>
      </c>
      <c r="AD49" s="151"/>
      <c r="AE49" s="151">
        <f t="shared" ref="AE49" si="316">(AE48-0)+(24-AD48)</f>
        <v>10</v>
      </c>
      <c r="AF49" s="288">
        <f>SUM(R49:AE49)</f>
        <v>50</v>
      </c>
      <c r="AG49" s="288"/>
      <c r="AH49" s="151"/>
      <c r="AI49" s="151">
        <f t="shared" ref="AI49" si="317">(AI48-0)+(24-AH48)</f>
        <v>10</v>
      </c>
      <c r="AJ49" s="151"/>
      <c r="AK49" s="151">
        <f t="shared" ref="AK49" si="318">(AK48-0)+(24-AJ48)</f>
        <v>10</v>
      </c>
      <c r="AL49" s="151"/>
      <c r="AM49" s="151"/>
      <c r="AN49" s="151"/>
      <c r="AO49" s="151"/>
      <c r="AP49" s="151"/>
      <c r="AQ49" s="151"/>
      <c r="AR49" s="151"/>
      <c r="AS49" s="151"/>
      <c r="AT49" s="151"/>
      <c r="AU49" s="1"/>
      <c r="AV49" s="288">
        <f>SUM(AH49:AU49)</f>
        <v>20</v>
      </c>
      <c r="AW49" s="288"/>
      <c r="AX49" s="151"/>
      <c r="AY49" s="151"/>
      <c r="AZ49" s="151"/>
      <c r="BA49" s="151"/>
      <c r="BB49" s="151"/>
      <c r="BC49" s="151">
        <f t="shared" ref="BC49" si="319">(BC48-0)+(24-BB48)</f>
        <v>10</v>
      </c>
      <c r="BD49" s="151"/>
      <c r="BE49" s="151">
        <f t="shared" ref="BE49" si="320">(BE48-0)+(24-BD48)</f>
        <v>10</v>
      </c>
      <c r="BF49" s="151"/>
      <c r="BG49" s="151">
        <f t="shared" ref="BG49" si="321">(BG48-0)+(24-BF48)</f>
        <v>10</v>
      </c>
      <c r="BH49" s="151"/>
      <c r="BI49" s="151">
        <f t="shared" ref="BI49" si="322">(BI48-0)+(24-BH48)</f>
        <v>10</v>
      </c>
      <c r="BJ49" s="151"/>
      <c r="BK49" s="151">
        <v>10</v>
      </c>
      <c r="BL49" s="290">
        <f>SUM(AX49:BK49)</f>
        <v>50</v>
      </c>
      <c r="BM49" s="288"/>
      <c r="BN49" s="151"/>
      <c r="BO49" s="151">
        <f>(BO48-0)+(24-BN48)</f>
        <v>10</v>
      </c>
      <c r="BP49" s="151"/>
      <c r="BQ49" s="151">
        <f t="shared" ref="BQ49" si="323">(BQ48-0)+(24-BP48)</f>
        <v>10</v>
      </c>
      <c r="BR49" s="151"/>
      <c r="BS49" s="151"/>
      <c r="BT49" s="151"/>
      <c r="BU49" s="149"/>
      <c r="BV49" s="37"/>
      <c r="BW49" s="151"/>
      <c r="BX49" s="151"/>
      <c r="BY49" s="151"/>
      <c r="BZ49" s="151"/>
      <c r="CA49" s="151"/>
      <c r="CB49" s="288">
        <f>SUM(BN49:CA49)</f>
        <v>20</v>
      </c>
      <c r="CC49" s="289"/>
      <c r="CD49" s="290">
        <f>SUM(BL49+AV49+AF49)+G49+I49+K49+M49+O49+BO49+BQ49+BS49+BU49</f>
        <v>150</v>
      </c>
      <c r="CE49" s="288"/>
    </row>
    <row r="50" spans="1:83">
      <c r="A50" s="46" t="s">
        <v>62</v>
      </c>
      <c r="B50" s="14"/>
      <c r="C50" s="14"/>
      <c r="D50" s="14"/>
      <c r="E50" s="107"/>
      <c r="F50" s="307" t="s">
        <v>21</v>
      </c>
      <c r="G50" s="308"/>
      <c r="H50" s="14"/>
      <c r="I50" s="14"/>
      <c r="J50" s="14">
        <v>0</v>
      </c>
      <c r="K50" s="14">
        <v>5</v>
      </c>
      <c r="L50" s="14">
        <v>0</v>
      </c>
      <c r="M50" s="14">
        <v>5</v>
      </c>
      <c r="N50" s="14">
        <v>0</v>
      </c>
      <c r="O50" s="14">
        <v>5</v>
      </c>
      <c r="P50" s="288"/>
      <c r="Q50" s="289"/>
      <c r="R50" s="14">
        <v>0</v>
      </c>
      <c r="S50" s="14">
        <v>5</v>
      </c>
      <c r="T50" s="14">
        <v>0</v>
      </c>
      <c r="U50" s="14">
        <v>5</v>
      </c>
      <c r="V50" s="14">
        <v>0</v>
      </c>
      <c r="W50" s="14">
        <v>5</v>
      </c>
      <c r="X50" s="14">
        <v>0</v>
      </c>
      <c r="Y50" s="14">
        <v>5</v>
      </c>
      <c r="Z50" s="14"/>
      <c r="AA50" s="14"/>
      <c r="AB50" s="309" t="s">
        <v>21</v>
      </c>
      <c r="AC50" s="287"/>
      <c r="AD50" s="14"/>
      <c r="AE50" s="14"/>
      <c r="AF50" s="288"/>
      <c r="AG50" s="288"/>
      <c r="AH50" s="14"/>
      <c r="AI50" s="14"/>
      <c r="AJ50" s="14"/>
      <c r="AK50" s="14"/>
      <c r="AL50" s="14"/>
      <c r="AM50" s="14"/>
      <c r="AN50" s="14"/>
      <c r="AO50" s="14"/>
      <c r="AP50" s="14">
        <v>0</v>
      </c>
      <c r="AQ50" s="14">
        <v>5</v>
      </c>
      <c r="AR50" s="14">
        <v>0</v>
      </c>
      <c r="AS50" s="14">
        <v>5</v>
      </c>
      <c r="AT50" s="14">
        <v>0</v>
      </c>
      <c r="AU50" s="14">
        <v>5</v>
      </c>
      <c r="AV50" s="288"/>
      <c r="AW50" s="288"/>
      <c r="AX50" s="14">
        <v>0</v>
      </c>
      <c r="AY50" s="14">
        <v>5</v>
      </c>
      <c r="AZ50" s="14">
        <v>0</v>
      </c>
      <c r="BA50" s="14">
        <v>5</v>
      </c>
      <c r="BB50" s="14">
        <v>0</v>
      </c>
      <c r="BC50" s="14">
        <v>5</v>
      </c>
      <c r="BD50" s="14">
        <v>0</v>
      </c>
      <c r="BE50" s="14">
        <v>5</v>
      </c>
      <c r="BF50" s="14"/>
      <c r="BG50" s="14"/>
      <c r="BH50" s="14"/>
      <c r="BI50" s="14"/>
      <c r="BJ50" s="14"/>
      <c r="BK50" s="1"/>
      <c r="BL50" s="290"/>
      <c r="BM50" s="288"/>
      <c r="BN50" s="14"/>
      <c r="BO50" s="14"/>
      <c r="BP50" s="14"/>
      <c r="BQ50" s="14"/>
      <c r="BR50" s="14"/>
      <c r="BS50" s="14"/>
      <c r="BT50" s="14"/>
      <c r="BU50" s="147"/>
      <c r="BV50" s="117">
        <v>0</v>
      </c>
      <c r="BW50" s="14">
        <v>5</v>
      </c>
      <c r="BX50" s="14">
        <v>0</v>
      </c>
      <c r="BY50" s="14">
        <v>5</v>
      </c>
      <c r="BZ50" s="14">
        <v>0</v>
      </c>
      <c r="CA50" s="14">
        <v>5</v>
      </c>
      <c r="CB50" s="288"/>
      <c r="CC50" s="289"/>
      <c r="CD50" s="290"/>
      <c r="CE50" s="288"/>
    </row>
    <row r="51" spans="1:83">
      <c r="A51" s="92" t="s">
        <v>63</v>
      </c>
      <c r="B51" s="151"/>
      <c r="C51" s="1"/>
      <c r="D51" s="151"/>
      <c r="E51" s="152"/>
      <c r="F51" s="115"/>
      <c r="G51" s="20">
        <v>5</v>
      </c>
      <c r="H51" s="151"/>
      <c r="I51" s="1"/>
      <c r="J51" s="151"/>
      <c r="K51" s="151">
        <v>5</v>
      </c>
      <c r="L51" s="151"/>
      <c r="M51" s="151">
        <v>5</v>
      </c>
      <c r="N51" s="151"/>
      <c r="O51" s="151">
        <v>5</v>
      </c>
      <c r="P51" s="288">
        <f>SUM(B51:O51)</f>
        <v>20</v>
      </c>
      <c r="Q51" s="289"/>
      <c r="R51" s="151"/>
      <c r="S51" s="151">
        <v>5</v>
      </c>
      <c r="T51" s="151"/>
      <c r="U51" s="151">
        <v>5</v>
      </c>
      <c r="V51" s="151"/>
      <c r="W51" s="151">
        <v>5</v>
      </c>
      <c r="X51" s="151"/>
      <c r="Y51" s="151">
        <v>5</v>
      </c>
      <c r="Z51" s="151"/>
      <c r="AA51" s="151"/>
      <c r="AB51" s="180">
        <v>5</v>
      </c>
      <c r="AC51" s="20"/>
      <c r="AD51" s="151"/>
      <c r="AE51" s="151"/>
      <c r="AF51" s="288">
        <f>SUM(R51:AE51)</f>
        <v>25</v>
      </c>
      <c r="AG51" s="288"/>
      <c r="AH51" s="151"/>
      <c r="AI51" s="1"/>
      <c r="AJ51" s="151"/>
      <c r="AK51" s="1"/>
      <c r="AL51" s="151"/>
      <c r="AM51" s="151"/>
      <c r="AN51" s="151"/>
      <c r="AO51" s="1"/>
      <c r="AP51" s="151"/>
      <c r="AQ51" s="151">
        <v>5</v>
      </c>
      <c r="AR51" s="151"/>
      <c r="AS51" s="151">
        <v>5</v>
      </c>
      <c r="AT51" s="151"/>
      <c r="AU51" s="151">
        <v>5</v>
      </c>
      <c r="AV51" s="288">
        <f>SUM(AH51:AU51)</f>
        <v>15</v>
      </c>
      <c r="AW51" s="288"/>
      <c r="AX51" s="151"/>
      <c r="AY51" s="151">
        <v>5</v>
      </c>
      <c r="AZ51" s="151"/>
      <c r="BA51" s="151">
        <v>5</v>
      </c>
      <c r="BB51" s="151"/>
      <c r="BC51" s="151">
        <v>5</v>
      </c>
      <c r="BD51" s="151"/>
      <c r="BE51" s="151">
        <v>5</v>
      </c>
      <c r="BF51" s="151"/>
      <c r="BG51" s="1"/>
      <c r="BH51" s="151"/>
      <c r="BI51" s="1"/>
      <c r="BJ51" s="151"/>
      <c r="BK51" s="1"/>
      <c r="BL51" s="290">
        <f>SUM(AX51:BK51)</f>
        <v>20</v>
      </c>
      <c r="BM51" s="288"/>
      <c r="BN51" s="151"/>
      <c r="BO51" s="1"/>
      <c r="BP51" s="151"/>
      <c r="BQ51" s="1"/>
      <c r="BR51" s="151"/>
      <c r="BS51" s="151"/>
      <c r="BT51" s="151"/>
      <c r="BU51" s="138"/>
      <c r="BV51" s="37"/>
      <c r="BW51" s="151">
        <v>5</v>
      </c>
      <c r="BX51" s="151"/>
      <c r="BY51" s="151">
        <v>5</v>
      </c>
      <c r="BZ51" s="151"/>
      <c r="CA51" s="151">
        <v>5</v>
      </c>
      <c r="CB51" s="288">
        <f>SUM(BN51:CA51)</f>
        <v>15</v>
      </c>
      <c r="CC51" s="289"/>
      <c r="CD51" s="290">
        <f>SUM(BL51+AV51+AF51)+G51+I51+K51+M51+O51+BO51+BQ51+BS51+BU51</f>
        <v>80</v>
      </c>
      <c r="CE51" s="288"/>
    </row>
    <row r="52" spans="1:83">
      <c r="A52" s="50" t="s">
        <v>64</v>
      </c>
      <c r="B52" s="14">
        <v>0</v>
      </c>
      <c r="C52" s="14">
        <v>5</v>
      </c>
      <c r="D52" s="14"/>
      <c r="E52" s="107"/>
      <c r="F52" s="307" t="s">
        <v>21</v>
      </c>
      <c r="G52" s="308"/>
      <c r="H52" s="182"/>
      <c r="I52" s="182"/>
      <c r="J52" s="14"/>
      <c r="K52" s="14"/>
      <c r="L52" s="151"/>
      <c r="M52" s="14"/>
      <c r="N52" s="14"/>
      <c r="O52" s="151"/>
      <c r="P52" s="288"/>
      <c r="Q52" s="289"/>
      <c r="R52" s="14"/>
      <c r="S52" s="14"/>
      <c r="T52" s="14"/>
      <c r="U52" s="14"/>
      <c r="V52" s="12">
        <v>14</v>
      </c>
      <c r="W52" s="12">
        <v>17</v>
      </c>
      <c r="X52" s="14"/>
      <c r="Y52" s="14"/>
      <c r="Z52" s="14">
        <v>0</v>
      </c>
      <c r="AA52" s="14">
        <v>5</v>
      </c>
      <c r="AB52" s="14">
        <v>0</v>
      </c>
      <c r="AC52" s="14">
        <v>5</v>
      </c>
      <c r="AD52" s="14">
        <v>0</v>
      </c>
      <c r="AE52" s="14">
        <v>5</v>
      </c>
      <c r="AF52" s="288"/>
      <c r="AG52" s="288"/>
      <c r="AH52" s="14">
        <v>0</v>
      </c>
      <c r="AI52" s="14">
        <v>5</v>
      </c>
      <c r="AJ52" s="14">
        <v>0</v>
      </c>
      <c r="AK52" s="14">
        <v>5</v>
      </c>
      <c r="AL52" s="309" t="s">
        <v>65</v>
      </c>
      <c r="AM52" s="287"/>
      <c r="AN52" s="14"/>
      <c r="AO52" s="14"/>
      <c r="AP52" s="14"/>
      <c r="AQ52" s="14"/>
      <c r="AR52" s="14"/>
      <c r="AS52" s="14"/>
      <c r="AT52" s="14"/>
      <c r="AU52" s="151"/>
      <c r="AV52" s="288"/>
      <c r="AW52" s="288"/>
      <c r="AX52" s="14"/>
      <c r="AY52" s="14"/>
      <c r="AZ52" s="14"/>
      <c r="BA52" s="14"/>
      <c r="BB52" s="12">
        <v>14</v>
      </c>
      <c r="BC52" s="12">
        <v>17</v>
      </c>
      <c r="BD52" s="14"/>
      <c r="BE52" s="14"/>
      <c r="BF52" s="14">
        <v>0</v>
      </c>
      <c r="BG52" s="14">
        <v>5</v>
      </c>
      <c r="BH52" s="14">
        <v>0</v>
      </c>
      <c r="BI52" s="14">
        <v>5</v>
      </c>
      <c r="BJ52" s="14">
        <v>0</v>
      </c>
      <c r="BK52" s="14">
        <v>5</v>
      </c>
      <c r="BL52" s="290"/>
      <c r="BM52" s="288"/>
      <c r="BN52" s="14">
        <v>0</v>
      </c>
      <c r="BO52" s="14">
        <v>5</v>
      </c>
      <c r="BP52" s="14"/>
      <c r="BQ52" s="14"/>
      <c r="BR52" s="14"/>
      <c r="BS52" s="14"/>
      <c r="BT52" s="182"/>
      <c r="BU52" s="91"/>
      <c r="BV52" s="117"/>
      <c r="BW52" s="14"/>
      <c r="BX52" s="151"/>
      <c r="BY52" s="14"/>
      <c r="BZ52" s="14"/>
      <c r="CA52" s="151"/>
      <c r="CB52" s="288"/>
      <c r="CC52" s="289"/>
      <c r="CD52" s="290"/>
      <c r="CE52" s="288"/>
    </row>
    <row r="53" spans="1:83">
      <c r="A53" s="92" t="s">
        <v>66</v>
      </c>
      <c r="B53" s="151"/>
      <c r="C53" s="151">
        <v>5</v>
      </c>
      <c r="D53" s="151"/>
      <c r="E53" s="38"/>
      <c r="F53" s="115"/>
      <c r="G53" s="20">
        <v>5</v>
      </c>
      <c r="H53" s="151"/>
      <c r="I53" s="151"/>
      <c r="J53" s="151"/>
      <c r="K53" s="151"/>
      <c r="L53" s="151"/>
      <c r="M53" s="1"/>
      <c r="N53" s="151"/>
      <c r="O53" s="1"/>
      <c r="P53" s="288">
        <f>SUM(B53:O53)</f>
        <v>10</v>
      </c>
      <c r="Q53" s="289"/>
      <c r="R53" s="151"/>
      <c r="S53" s="151"/>
      <c r="T53" s="151"/>
      <c r="U53" s="151"/>
      <c r="V53" s="151">
        <f>SUM(W52-V52)</f>
        <v>3</v>
      </c>
      <c r="W53" s="151"/>
      <c r="X53" s="151"/>
      <c r="Y53" s="1"/>
      <c r="Z53" s="151"/>
      <c r="AA53" s="151">
        <v>5</v>
      </c>
      <c r="AB53" s="151"/>
      <c r="AC53" s="151">
        <v>5</v>
      </c>
      <c r="AD53" s="151"/>
      <c r="AE53" s="151">
        <v>5</v>
      </c>
      <c r="AF53" s="288">
        <f>SUM(R53:AE53)</f>
        <v>18</v>
      </c>
      <c r="AG53" s="288"/>
      <c r="AH53" s="151"/>
      <c r="AI53" s="151">
        <v>5</v>
      </c>
      <c r="AJ53" s="151"/>
      <c r="AK53" s="151">
        <v>5</v>
      </c>
      <c r="AL53" s="180">
        <v>5</v>
      </c>
      <c r="AM53" s="20"/>
      <c r="AN53" s="151"/>
      <c r="AO53" s="151"/>
      <c r="AP53" s="151"/>
      <c r="AQ53" s="1"/>
      <c r="AR53" s="151"/>
      <c r="AS53" s="1"/>
      <c r="AT53" s="151"/>
      <c r="AU53" s="1"/>
      <c r="AV53" s="288">
        <f>SUM(AH53:AU53)</f>
        <v>15</v>
      </c>
      <c r="AW53" s="288"/>
      <c r="AX53" s="151"/>
      <c r="AY53" s="1"/>
      <c r="AZ53" s="151"/>
      <c r="BA53" s="1"/>
      <c r="BB53" s="151">
        <f>SUM(BC52-BB52)</f>
        <v>3</v>
      </c>
      <c r="BC53" s="151"/>
      <c r="BD53" s="151"/>
      <c r="BE53" s="1"/>
      <c r="BF53" s="151"/>
      <c r="BG53" s="151">
        <v>5</v>
      </c>
      <c r="BH53" s="151"/>
      <c r="BI53" s="151">
        <v>5</v>
      </c>
      <c r="BJ53" s="151"/>
      <c r="BK53" s="151">
        <v>5</v>
      </c>
      <c r="BL53" s="290">
        <f>SUM(AX53:BK53)</f>
        <v>18</v>
      </c>
      <c r="BM53" s="288"/>
      <c r="BN53" s="151"/>
      <c r="BO53" s="151">
        <v>5</v>
      </c>
      <c r="BP53" s="151"/>
      <c r="BQ53" s="151"/>
      <c r="BR53" s="151"/>
      <c r="BS53" s="151"/>
      <c r="BT53" s="151"/>
      <c r="BU53" s="149"/>
      <c r="BV53" s="37"/>
      <c r="BW53" s="151"/>
      <c r="BX53" s="151"/>
      <c r="BY53" s="1"/>
      <c r="BZ53" s="151"/>
      <c r="CA53" s="1"/>
      <c r="CB53" s="288">
        <f>SUM(BN53:CA53)</f>
        <v>5</v>
      </c>
      <c r="CC53" s="289"/>
      <c r="CD53" s="290">
        <f>SUM(BL53+AV53+AF53)+G53+I53+K53+M53+O53+BO53+BQ53+BS53+BU53</f>
        <v>61</v>
      </c>
      <c r="CE53" s="288"/>
    </row>
    <row r="54" spans="1:83">
      <c r="A54" s="50" t="s">
        <v>67</v>
      </c>
      <c r="B54" s="14"/>
      <c r="C54" s="14"/>
      <c r="D54" s="14"/>
      <c r="E54" s="107"/>
      <c r="F54" s="117">
        <v>21</v>
      </c>
      <c r="G54" s="14">
        <v>7</v>
      </c>
      <c r="H54" s="14">
        <v>21</v>
      </c>
      <c r="I54" s="14">
        <v>7</v>
      </c>
      <c r="J54" s="14">
        <v>21</v>
      </c>
      <c r="K54" s="14">
        <v>7</v>
      </c>
      <c r="L54" s="14">
        <v>21</v>
      </c>
      <c r="M54" s="14">
        <v>7</v>
      </c>
      <c r="N54" s="14">
        <v>21</v>
      </c>
      <c r="O54" s="14">
        <v>7</v>
      </c>
      <c r="P54" s="310"/>
      <c r="Q54" s="311"/>
      <c r="R54" s="14">
        <v>21</v>
      </c>
      <c r="S54" s="14">
        <v>7</v>
      </c>
      <c r="T54" s="14">
        <v>21</v>
      </c>
      <c r="U54" s="14">
        <v>7</v>
      </c>
      <c r="V54" s="12">
        <v>14</v>
      </c>
      <c r="W54" s="12">
        <v>17</v>
      </c>
      <c r="X54" s="14"/>
      <c r="Y54" s="14"/>
      <c r="Z54" s="14"/>
      <c r="AA54" s="14"/>
      <c r="AB54" s="309" t="s">
        <v>21</v>
      </c>
      <c r="AC54" s="287"/>
      <c r="AD54" s="14"/>
      <c r="AE54" s="14"/>
      <c r="AF54" s="288"/>
      <c r="AG54" s="288"/>
      <c r="AH54" s="14"/>
      <c r="AI54" s="14"/>
      <c r="AJ54" s="14"/>
      <c r="AK54" s="14"/>
      <c r="AL54" s="14">
        <v>21</v>
      </c>
      <c r="AM54" s="14">
        <v>7</v>
      </c>
      <c r="AN54" s="14">
        <v>21</v>
      </c>
      <c r="AO54" s="14">
        <v>7</v>
      </c>
      <c r="AP54" s="14">
        <v>21</v>
      </c>
      <c r="AQ54" s="14">
        <v>7</v>
      </c>
      <c r="AR54" s="14">
        <v>21</v>
      </c>
      <c r="AS54" s="14">
        <v>7</v>
      </c>
      <c r="AT54" s="14">
        <v>21</v>
      </c>
      <c r="AU54" s="14">
        <v>7</v>
      </c>
      <c r="AV54" s="288"/>
      <c r="AW54" s="288"/>
      <c r="AX54" s="14">
        <v>21</v>
      </c>
      <c r="AY54" s="14">
        <v>7</v>
      </c>
      <c r="AZ54" s="14">
        <v>21</v>
      </c>
      <c r="BA54" s="14">
        <v>7</v>
      </c>
      <c r="BB54" s="12">
        <v>14</v>
      </c>
      <c r="BC54" s="12">
        <v>17</v>
      </c>
      <c r="BD54" s="14"/>
      <c r="BE54" s="14"/>
      <c r="BF54" s="14"/>
      <c r="BG54" s="14"/>
      <c r="BH54" s="14"/>
      <c r="BI54" s="14"/>
      <c r="BJ54" s="14"/>
      <c r="BK54" s="14"/>
      <c r="BL54" s="290"/>
      <c r="BM54" s="288"/>
      <c r="BN54" s="14"/>
      <c r="BO54" s="14"/>
      <c r="BP54" s="14"/>
      <c r="BQ54" s="14"/>
      <c r="BR54" s="148">
        <v>21</v>
      </c>
      <c r="BS54" s="14">
        <v>7</v>
      </c>
      <c r="BT54" s="14">
        <v>21</v>
      </c>
      <c r="BU54" s="147">
        <v>7</v>
      </c>
      <c r="BV54" s="117">
        <v>21</v>
      </c>
      <c r="BW54" s="14">
        <v>7</v>
      </c>
      <c r="BX54" s="14">
        <v>21</v>
      </c>
      <c r="BY54" s="14">
        <v>7</v>
      </c>
      <c r="BZ54" s="14">
        <v>21</v>
      </c>
      <c r="CA54" s="14">
        <v>7</v>
      </c>
      <c r="CB54" s="288"/>
      <c r="CC54" s="289"/>
      <c r="CD54" s="290"/>
      <c r="CE54" s="288"/>
    </row>
    <row r="55" spans="1:83">
      <c r="A55" s="92" t="s">
        <v>68</v>
      </c>
      <c r="B55" s="151"/>
      <c r="C55" s="151"/>
      <c r="D55" s="151"/>
      <c r="E55" s="38"/>
      <c r="F55" s="37"/>
      <c r="G55" s="151">
        <f t="shared" ref="G55" si="324">(G54-0)+(24-F54)</f>
        <v>10</v>
      </c>
      <c r="H55" s="151"/>
      <c r="I55" s="151">
        <f t="shared" ref="I55" si="325">(I54-0)+(24-H54)</f>
        <v>10</v>
      </c>
      <c r="J55" s="151"/>
      <c r="K55" s="151">
        <f t="shared" ref="K55" si="326">(K54-0)+(24-J54)</f>
        <v>10</v>
      </c>
      <c r="L55" s="151"/>
      <c r="M55" s="151">
        <f t="shared" ref="M55" si="327">(M54-0)+(24-L54)</f>
        <v>10</v>
      </c>
      <c r="N55" s="151"/>
      <c r="O55" s="151">
        <f t="shared" ref="O55" si="328">(O54-0)+(24-N54)</f>
        <v>10</v>
      </c>
      <c r="P55" s="288">
        <f>SUM(B55:O55)</f>
        <v>50</v>
      </c>
      <c r="Q55" s="289"/>
      <c r="R55" s="151"/>
      <c r="S55" s="151">
        <f t="shared" ref="S55" si="329">(S54-0)+(24-R54)</f>
        <v>10</v>
      </c>
      <c r="T55" s="151"/>
      <c r="U55" s="151">
        <f t="shared" ref="U55" si="330">(U54-0)+(24-T54)</f>
        <v>10</v>
      </c>
      <c r="V55" s="151">
        <f>SUM(W54-V54)</f>
        <v>3</v>
      </c>
      <c r="W55" s="151"/>
      <c r="X55" s="151"/>
      <c r="Y55" s="151"/>
      <c r="Z55" s="151"/>
      <c r="AA55" s="151"/>
      <c r="AB55" s="180">
        <v>10</v>
      </c>
      <c r="AC55" s="20"/>
      <c r="AD55" s="151"/>
      <c r="AE55" s="151"/>
      <c r="AF55" s="288">
        <f>SUM(R55:AE55)</f>
        <v>33</v>
      </c>
      <c r="AG55" s="288"/>
      <c r="AH55" s="151"/>
      <c r="AI55" s="151"/>
      <c r="AJ55" s="151"/>
      <c r="AK55" s="151"/>
      <c r="AL55" s="151"/>
      <c r="AM55" s="151">
        <f t="shared" ref="AM55" si="331">(AM54-0)+(24-AL54)</f>
        <v>10</v>
      </c>
      <c r="AN55" s="151"/>
      <c r="AO55" s="151">
        <f t="shared" ref="AO55" si="332">(AO54-0)+(24-AN54)</f>
        <v>10</v>
      </c>
      <c r="AP55" s="151"/>
      <c r="AQ55" s="151">
        <f t="shared" ref="AQ55" si="333">(AQ54-0)+(24-AP54)</f>
        <v>10</v>
      </c>
      <c r="AR55" s="151"/>
      <c r="AS55" s="151">
        <f t="shared" ref="AS55" si="334">(AS54-0)+(24-AR54)</f>
        <v>10</v>
      </c>
      <c r="AT55" s="151"/>
      <c r="AU55" s="151">
        <f t="shared" ref="AU55" si="335">(AU54-0)+(24-AT54)</f>
        <v>10</v>
      </c>
      <c r="AV55" s="288">
        <f>SUM(AH55:AU55)</f>
        <v>50</v>
      </c>
      <c r="AW55" s="288"/>
      <c r="AX55" s="151"/>
      <c r="AY55" s="151">
        <f t="shared" ref="AY55" si="336">(AY54-0)+(24-AX54)</f>
        <v>10</v>
      </c>
      <c r="AZ55" s="151"/>
      <c r="BA55" s="151">
        <f t="shared" ref="BA55" si="337">(BA54-0)+(24-AZ54)</f>
        <v>10</v>
      </c>
      <c r="BB55" s="151">
        <f>SUM(BC54-BB54)</f>
        <v>3</v>
      </c>
      <c r="BC55" s="151"/>
      <c r="BD55" s="151"/>
      <c r="BE55" s="151"/>
      <c r="BF55" s="151"/>
      <c r="BG55" s="151"/>
      <c r="BH55" s="151"/>
      <c r="BI55" s="151"/>
      <c r="BJ55" s="151"/>
      <c r="BK55" s="151"/>
      <c r="BL55" s="290">
        <f>SUM(AX55:BK55)</f>
        <v>23</v>
      </c>
      <c r="BM55" s="288"/>
      <c r="BN55" s="151"/>
      <c r="BO55" s="151"/>
      <c r="BP55" s="151"/>
      <c r="BQ55" s="151"/>
      <c r="BR55" s="150"/>
      <c r="BS55" s="151">
        <f t="shared" ref="BS55" si="338">(BS54-0)+(24-BR54)</f>
        <v>10</v>
      </c>
      <c r="BT55" s="151"/>
      <c r="BU55" s="149">
        <f t="shared" ref="BU55" si="339">(BU54-0)+(24-BT54)</f>
        <v>10</v>
      </c>
      <c r="BV55" s="37"/>
      <c r="BW55" s="151">
        <f t="shared" ref="BW55" si="340">(BW54-0)+(24-BV54)</f>
        <v>10</v>
      </c>
      <c r="BX55" s="151"/>
      <c r="BY55" s="151">
        <f t="shared" ref="BY55" si="341">(BY54-0)+(24-BX54)</f>
        <v>10</v>
      </c>
      <c r="BZ55" s="151"/>
      <c r="CA55" s="151">
        <f t="shared" ref="CA55" si="342">(CA54-0)+(24-BZ54)</f>
        <v>10</v>
      </c>
      <c r="CB55" s="288">
        <f>SUM(BN55:CA55)</f>
        <v>50</v>
      </c>
      <c r="CC55" s="289"/>
      <c r="CD55" s="290">
        <f>SUM(BL55+AV55+AF55)+G55+I55+K55+M55+O55+BO55+BQ55+BS55+BU55</f>
        <v>176</v>
      </c>
      <c r="CE55" s="288"/>
    </row>
    <row r="56" spans="1:83">
      <c r="A56" s="51" t="s">
        <v>69</v>
      </c>
      <c r="B56" s="25"/>
      <c r="C56" s="25"/>
      <c r="D56" s="25"/>
      <c r="E56" s="139"/>
      <c r="F56" s="140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139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  <c r="AV56" s="25"/>
      <c r="AW56" s="25"/>
      <c r="AX56" s="25"/>
      <c r="AY56" s="25"/>
      <c r="AZ56" s="25"/>
      <c r="BA56" s="25"/>
      <c r="BB56" s="25"/>
      <c r="BC56" s="25"/>
      <c r="BD56" s="25"/>
      <c r="BE56" s="25"/>
      <c r="BF56" s="25"/>
      <c r="BG56" s="25"/>
      <c r="BH56" s="25"/>
      <c r="BI56" s="25"/>
      <c r="BJ56" s="25"/>
      <c r="BK56" s="25"/>
      <c r="BL56" s="141"/>
      <c r="BM56" s="25"/>
      <c r="BN56" s="25"/>
      <c r="BO56" s="25"/>
      <c r="BP56" s="25"/>
      <c r="BQ56" s="25"/>
      <c r="BR56" s="141"/>
      <c r="BS56" s="25"/>
      <c r="BT56" s="25"/>
      <c r="BU56" s="142"/>
      <c r="BV56" s="140"/>
      <c r="BW56" s="25"/>
      <c r="BX56" s="25"/>
      <c r="BY56" s="25"/>
      <c r="BZ56" s="25"/>
      <c r="CA56" s="25"/>
      <c r="CB56" s="25"/>
      <c r="CC56" s="139"/>
      <c r="CD56" s="141"/>
      <c r="CE56" s="25"/>
    </row>
    <row r="57" spans="1:83">
      <c r="A57" s="46" t="s">
        <v>70</v>
      </c>
      <c r="B57" s="23">
        <v>8</v>
      </c>
      <c r="C57" s="23">
        <v>16.059999999999999</v>
      </c>
      <c r="D57" s="23">
        <v>8</v>
      </c>
      <c r="E57" s="39">
        <v>16.059999999999999</v>
      </c>
      <c r="F57" s="286" t="s">
        <v>21</v>
      </c>
      <c r="G57" s="287"/>
      <c r="H57" s="23"/>
      <c r="I57" s="23"/>
      <c r="J57" s="23"/>
      <c r="K57" s="23"/>
      <c r="L57" s="23">
        <v>7</v>
      </c>
      <c r="M57" s="23">
        <v>15.06</v>
      </c>
      <c r="N57" s="23">
        <v>7</v>
      </c>
      <c r="O57" s="23">
        <v>15.06</v>
      </c>
      <c r="P57" s="288"/>
      <c r="Q57" s="289"/>
      <c r="R57" s="23">
        <v>8</v>
      </c>
      <c r="S57" s="23">
        <v>16.059999999999999</v>
      </c>
      <c r="T57" s="23">
        <v>8</v>
      </c>
      <c r="U57" s="23">
        <v>16.059999999999999</v>
      </c>
      <c r="V57" s="23">
        <v>8</v>
      </c>
      <c r="W57" s="23">
        <v>16.059999999999999</v>
      </c>
      <c r="X57" s="23">
        <v>8</v>
      </c>
      <c r="Y57" s="23">
        <v>16.059999999999999</v>
      </c>
      <c r="Z57" s="23">
        <v>8</v>
      </c>
      <c r="AA57" s="23">
        <v>16.059999999999999</v>
      </c>
      <c r="AB57" s="309" t="s">
        <v>21</v>
      </c>
      <c r="AC57" s="287"/>
      <c r="AD57" s="23"/>
      <c r="AE57" s="23"/>
      <c r="AF57" s="288"/>
      <c r="AG57" s="288"/>
      <c r="AH57" s="23">
        <v>8</v>
      </c>
      <c r="AI57" s="23">
        <v>16.059999999999999</v>
      </c>
      <c r="AJ57" s="23">
        <v>8</v>
      </c>
      <c r="AK57" s="23">
        <v>16.059999999999999</v>
      </c>
      <c r="AL57" s="23">
        <v>8</v>
      </c>
      <c r="AM57" s="23">
        <v>16.059999999999999</v>
      </c>
      <c r="AN57" s="23">
        <v>8</v>
      </c>
      <c r="AO57" s="23">
        <v>16.059999999999999</v>
      </c>
      <c r="AP57" s="23">
        <v>8</v>
      </c>
      <c r="AQ57" s="23">
        <v>16.059999999999999</v>
      </c>
      <c r="AR57" s="23"/>
      <c r="AS57" s="23"/>
      <c r="AT57" s="23"/>
      <c r="AU57" s="23"/>
      <c r="AV57" s="288"/>
      <c r="AW57" s="288"/>
      <c r="AX57" s="23">
        <v>8</v>
      </c>
      <c r="AY57" s="23">
        <v>16.059999999999999</v>
      </c>
      <c r="AZ57" s="23">
        <v>8</v>
      </c>
      <c r="BA57" s="23">
        <v>16.059999999999999</v>
      </c>
      <c r="BB57" s="23">
        <v>8</v>
      </c>
      <c r="BC57" s="23">
        <v>16.059999999999999</v>
      </c>
      <c r="BD57" s="23"/>
      <c r="BE57" s="23"/>
      <c r="BF57" s="20"/>
      <c r="BG57" s="20"/>
      <c r="BH57" s="23">
        <v>7</v>
      </c>
      <c r="BI57" s="23">
        <v>15.06</v>
      </c>
      <c r="BJ57" s="23">
        <v>7</v>
      </c>
      <c r="BK57" s="23">
        <v>15.06</v>
      </c>
      <c r="BL57" s="290"/>
      <c r="BM57" s="288"/>
      <c r="BN57" s="23">
        <v>8</v>
      </c>
      <c r="BO57" s="23">
        <v>16.059999999999999</v>
      </c>
      <c r="BP57" s="23">
        <v>8</v>
      </c>
      <c r="BQ57" s="23">
        <v>16.059999999999999</v>
      </c>
      <c r="BR57" s="14"/>
      <c r="BS57" s="14"/>
      <c r="BT57" s="23"/>
      <c r="BU57" s="143"/>
      <c r="BV57" s="94"/>
      <c r="BW57" s="23"/>
      <c r="BX57" s="23">
        <v>7</v>
      </c>
      <c r="BY57" s="23">
        <v>15.06</v>
      </c>
      <c r="BZ57" s="23">
        <v>7</v>
      </c>
      <c r="CA57" s="23">
        <v>15.06</v>
      </c>
      <c r="CB57" s="288"/>
      <c r="CC57" s="289"/>
      <c r="CD57" s="290"/>
      <c r="CE57" s="288"/>
    </row>
    <row r="58" spans="1:83">
      <c r="A58" s="50"/>
      <c r="B58" s="23">
        <f t="shared" ref="B58" si="343">(C57-B57)-0.5</f>
        <v>7.5599999999999987</v>
      </c>
      <c r="C58" s="23"/>
      <c r="D58" s="23">
        <f t="shared" ref="D58" si="344">(E57-D57)-0.5</f>
        <v>7.5599999999999987</v>
      </c>
      <c r="E58" s="39"/>
      <c r="F58" s="115">
        <v>7.6</v>
      </c>
      <c r="G58" s="20"/>
      <c r="H58" s="23"/>
      <c r="I58" s="23"/>
      <c r="J58" s="23"/>
      <c r="K58" s="23"/>
      <c r="L58" s="23">
        <f t="shared" ref="L58" si="345">(M57-L57)-0.5</f>
        <v>7.5600000000000005</v>
      </c>
      <c r="M58" s="23"/>
      <c r="N58" s="23">
        <f t="shared" ref="N58" si="346">(O57-N57)-0.5</f>
        <v>7.5600000000000005</v>
      </c>
      <c r="O58" s="23"/>
      <c r="P58" s="288">
        <f>SUM(B58:O58)</f>
        <v>37.840000000000003</v>
      </c>
      <c r="Q58" s="289"/>
      <c r="R58" s="23">
        <f t="shared" ref="R58" si="347">(S57-R57)-0.5</f>
        <v>7.5599999999999987</v>
      </c>
      <c r="S58" s="23"/>
      <c r="T58" s="23">
        <f t="shared" ref="T58" si="348">(U57-T57)-0.5</f>
        <v>7.5599999999999987</v>
      </c>
      <c r="U58" s="23"/>
      <c r="V58" s="23">
        <f t="shared" ref="V58" si="349">(W57-V57)-0.5</f>
        <v>7.5599999999999987</v>
      </c>
      <c r="W58" s="23"/>
      <c r="X58" s="23">
        <f t="shared" ref="X58" si="350">(Y57-X57)-0.5</f>
        <v>7.5599999999999987</v>
      </c>
      <c r="Y58" s="23"/>
      <c r="Z58" s="23">
        <f t="shared" ref="Z58" si="351">(AA57-Z57)-0.5</f>
        <v>7.5599999999999987</v>
      </c>
      <c r="AA58" s="23"/>
      <c r="AB58" s="180">
        <v>7.6</v>
      </c>
      <c r="AC58" s="20"/>
      <c r="AD58" s="23"/>
      <c r="AE58" s="23"/>
      <c r="AF58" s="288">
        <f>SUM(R58:AE58)</f>
        <v>45.4</v>
      </c>
      <c r="AG58" s="288"/>
      <c r="AH58" s="23">
        <f t="shared" ref="AH58" si="352">(AI57-AH57)-0.5</f>
        <v>7.5599999999999987</v>
      </c>
      <c r="AI58" s="23"/>
      <c r="AJ58" s="23">
        <f t="shared" ref="AJ58" si="353">(AK57-AJ57)-0.5</f>
        <v>7.5599999999999987</v>
      </c>
      <c r="AK58" s="23"/>
      <c r="AL58" s="23">
        <f t="shared" ref="AL58" si="354">(AM57-AL57)-0.5</f>
        <v>7.5599999999999987</v>
      </c>
      <c r="AM58" s="23"/>
      <c r="AN58" s="23">
        <f t="shared" ref="AN58" si="355">(AO57-AN57)-0.5</f>
        <v>7.5599999999999987</v>
      </c>
      <c r="AO58" s="23"/>
      <c r="AP58" s="23">
        <f t="shared" ref="AP58" si="356">(AQ57-AP57)-0.5</f>
        <v>7.5599999999999987</v>
      </c>
      <c r="AQ58" s="23"/>
      <c r="AR58" s="23"/>
      <c r="AS58" s="23"/>
      <c r="AT58" s="23"/>
      <c r="AU58" s="23"/>
      <c r="AV58" s="288">
        <f>SUM(AH58:AU58)</f>
        <v>37.799999999999997</v>
      </c>
      <c r="AW58" s="288"/>
      <c r="AX58" s="23">
        <f t="shared" ref="AX58" si="357">(AY57-AX57)-0.5</f>
        <v>7.5599999999999987</v>
      </c>
      <c r="AY58" s="23"/>
      <c r="AZ58" s="23">
        <f t="shared" ref="AZ58" si="358">(BA57-AZ57)-0.5</f>
        <v>7.5599999999999987</v>
      </c>
      <c r="BA58" s="23"/>
      <c r="BB58" s="23">
        <f t="shared" ref="BB58" si="359">(BC57-BB57)-0.5</f>
        <v>7.5599999999999987</v>
      </c>
      <c r="BC58" s="23"/>
      <c r="BD58" s="23"/>
      <c r="BE58" s="23"/>
      <c r="BF58" s="151"/>
      <c r="BG58" s="151"/>
      <c r="BH58" s="23">
        <f t="shared" ref="BH58" si="360">(BI57-BH57)-0.5</f>
        <v>7.5600000000000005</v>
      </c>
      <c r="BI58" s="23"/>
      <c r="BJ58" s="23">
        <f t="shared" ref="BJ58" si="361">(BK57-BJ57)-0.5</f>
        <v>7.5600000000000005</v>
      </c>
      <c r="BK58" s="23"/>
      <c r="BL58" s="290">
        <f>SUM(AX58:BK58)</f>
        <v>37.799999999999997</v>
      </c>
      <c r="BM58" s="288"/>
      <c r="BN58" s="23">
        <f t="shared" ref="BN58" si="362">(BO57-BN57)-0.5</f>
        <v>7.5599999999999987</v>
      </c>
      <c r="BO58" s="23"/>
      <c r="BP58" s="23">
        <f t="shared" ref="BP58" si="363">(BQ57-BP57)-0.5</f>
        <v>7.5599999999999987</v>
      </c>
      <c r="BQ58" s="23"/>
      <c r="BR58" s="151"/>
      <c r="BS58" s="151"/>
      <c r="BT58" s="23"/>
      <c r="BU58" s="143"/>
      <c r="BV58" s="94"/>
      <c r="BW58" s="23"/>
      <c r="BX58" s="23">
        <f t="shared" ref="BX58" si="364">(BY57-BX57)-0.5</f>
        <v>7.5600000000000005</v>
      </c>
      <c r="BY58" s="23"/>
      <c r="BZ58" s="23">
        <f t="shared" ref="BZ58" si="365">(CA57-BZ57)-0.5</f>
        <v>7.5600000000000005</v>
      </c>
      <c r="CA58" s="23"/>
      <c r="CB58" s="288">
        <f>SUM(BN58:CA58)</f>
        <v>30.240000000000002</v>
      </c>
      <c r="CC58" s="289"/>
      <c r="CD58" s="290">
        <f>SUM(BL58+AV58+AF58)+F58+H58+J58+L58+N58+BN58+BP58+BR58+BT58</f>
        <v>158.84</v>
      </c>
      <c r="CE58" s="288"/>
    </row>
    <row r="59" spans="1:83" s="88" customFormat="1">
      <c r="A59" s="52" t="s">
        <v>71</v>
      </c>
      <c r="B59" s="23">
        <v>8</v>
      </c>
      <c r="C59" s="23">
        <v>16.059999999999999</v>
      </c>
      <c r="D59" s="23">
        <v>8</v>
      </c>
      <c r="E59" s="39">
        <v>16.059999999999999</v>
      </c>
      <c r="F59" s="94">
        <v>8</v>
      </c>
      <c r="G59" s="23">
        <v>16.059999999999999</v>
      </c>
      <c r="H59" s="23">
        <v>8</v>
      </c>
      <c r="I59" s="23">
        <v>16.059999999999999</v>
      </c>
      <c r="J59" s="23"/>
      <c r="K59" s="23"/>
      <c r="L59" s="23">
        <v>7</v>
      </c>
      <c r="M59" s="23">
        <v>15.06</v>
      </c>
      <c r="N59" s="23">
        <v>7</v>
      </c>
      <c r="O59" s="23">
        <v>15.06</v>
      </c>
      <c r="P59" s="288"/>
      <c r="Q59" s="289"/>
      <c r="R59" s="23">
        <v>8</v>
      </c>
      <c r="S59" s="23">
        <v>16.059999999999999</v>
      </c>
      <c r="T59" s="23">
        <v>8</v>
      </c>
      <c r="U59" s="23">
        <v>16.059999999999999</v>
      </c>
      <c r="V59" s="23">
        <v>8</v>
      </c>
      <c r="W59" s="23">
        <v>16.059999999999999</v>
      </c>
      <c r="X59" s="23"/>
      <c r="Y59" s="23"/>
      <c r="Z59" s="23"/>
      <c r="AA59" s="23"/>
      <c r="AB59" s="23">
        <v>7</v>
      </c>
      <c r="AC59" s="23">
        <v>15.06</v>
      </c>
      <c r="AD59" s="23">
        <v>7</v>
      </c>
      <c r="AE59" s="23">
        <v>15.06</v>
      </c>
      <c r="AF59" s="288"/>
      <c r="AG59" s="288"/>
      <c r="AH59" s="23">
        <v>8</v>
      </c>
      <c r="AI59" s="23">
        <v>16.059999999999999</v>
      </c>
      <c r="AJ59" s="23">
        <v>8</v>
      </c>
      <c r="AK59" s="23">
        <v>16.059999999999999</v>
      </c>
      <c r="AL59" s="23">
        <v>8</v>
      </c>
      <c r="AM59" s="23">
        <v>16.059999999999999</v>
      </c>
      <c r="AN59" s="23">
        <v>8</v>
      </c>
      <c r="AO59" s="23">
        <v>16.059999999999999</v>
      </c>
      <c r="AP59" s="23">
        <v>8</v>
      </c>
      <c r="AQ59" s="23">
        <v>16.059999999999999</v>
      </c>
      <c r="AR59" s="23"/>
      <c r="AS59" s="23"/>
      <c r="AT59" s="23"/>
      <c r="AU59" s="23"/>
      <c r="AV59" s="288"/>
      <c r="AW59" s="288"/>
      <c r="AX59" s="23">
        <v>8</v>
      </c>
      <c r="AY59" s="23">
        <v>16.059999999999999</v>
      </c>
      <c r="AZ59" s="23">
        <v>8</v>
      </c>
      <c r="BA59" s="23">
        <v>16.059999999999999</v>
      </c>
      <c r="BB59" s="23">
        <v>8</v>
      </c>
      <c r="BC59" s="23">
        <v>16.059999999999999</v>
      </c>
      <c r="BD59" s="23">
        <v>8</v>
      </c>
      <c r="BE59" s="23">
        <v>16.059999999999999</v>
      </c>
      <c r="BF59" s="23">
        <v>8</v>
      </c>
      <c r="BG59" s="23">
        <v>16.059999999999999</v>
      </c>
      <c r="BH59" s="23"/>
      <c r="BI59" s="23"/>
      <c r="BJ59" s="23"/>
      <c r="BK59" s="23"/>
      <c r="BL59" s="290"/>
      <c r="BM59" s="288"/>
      <c r="BN59" s="23">
        <v>8</v>
      </c>
      <c r="BO59" s="23">
        <v>16.059999999999999</v>
      </c>
      <c r="BP59" s="23">
        <v>8</v>
      </c>
      <c r="BQ59" s="23">
        <v>16.059999999999999</v>
      </c>
      <c r="BR59" s="144">
        <v>8</v>
      </c>
      <c r="BS59" s="23">
        <v>16.059999999999999</v>
      </c>
      <c r="BT59" s="23">
        <v>8</v>
      </c>
      <c r="BU59" s="143">
        <v>16.059999999999999</v>
      </c>
      <c r="BV59" s="94"/>
      <c r="BW59" s="23"/>
      <c r="BX59" s="23">
        <v>7</v>
      </c>
      <c r="BY59" s="23">
        <v>15.06</v>
      </c>
      <c r="BZ59" s="23">
        <v>7</v>
      </c>
      <c r="CA59" s="23">
        <v>15.06</v>
      </c>
      <c r="CB59" s="288"/>
      <c r="CC59" s="289"/>
      <c r="CD59" s="290"/>
      <c r="CE59" s="288"/>
    </row>
    <row r="60" spans="1:83" s="88" customFormat="1">
      <c r="A60" s="52"/>
      <c r="B60" s="23">
        <f t="shared" ref="B60" si="366">(C59-B59)-0.5</f>
        <v>7.5599999999999987</v>
      </c>
      <c r="C60" s="23"/>
      <c r="D60" s="23">
        <f t="shared" ref="D60" si="367">(E59-D59)-0.5</f>
        <v>7.5599999999999987</v>
      </c>
      <c r="E60" s="39"/>
      <c r="F60" s="94">
        <f t="shared" ref="F60" si="368">(G59-F59)-0.5</f>
        <v>7.5599999999999987</v>
      </c>
      <c r="G60" s="23"/>
      <c r="H60" s="23">
        <f t="shared" ref="H60" si="369">(I59-H59)-0.5</f>
        <v>7.5599999999999987</v>
      </c>
      <c r="I60" s="23"/>
      <c r="J60" s="23"/>
      <c r="K60" s="23"/>
      <c r="L60" s="23">
        <f t="shared" ref="L60" si="370">(M59-L59)-0.5</f>
        <v>7.5600000000000005</v>
      </c>
      <c r="M60" s="23"/>
      <c r="N60" s="23">
        <f t="shared" ref="N60" si="371">(O59-N59)-0.5</f>
        <v>7.5600000000000005</v>
      </c>
      <c r="O60" s="23"/>
      <c r="P60" s="288">
        <f>SUM(B60:O60)</f>
        <v>45.36</v>
      </c>
      <c r="Q60" s="289"/>
      <c r="R60" s="23">
        <f t="shared" ref="R60" si="372">(S59-R59)-0.5</f>
        <v>7.5599999999999987</v>
      </c>
      <c r="S60" s="23"/>
      <c r="T60" s="23">
        <f t="shared" ref="T60" si="373">(U59-T59)-0.5</f>
        <v>7.5599999999999987</v>
      </c>
      <c r="U60" s="23"/>
      <c r="V60" s="23">
        <f t="shared" ref="V60" si="374">(W59-V59)-0.5</f>
        <v>7.5599999999999987</v>
      </c>
      <c r="W60" s="23"/>
      <c r="X60" s="23"/>
      <c r="Y60" s="23"/>
      <c r="Z60" s="23"/>
      <c r="AA60" s="23"/>
      <c r="AB60" s="23">
        <f t="shared" ref="AB60" si="375">(AC59-AB59)-0.5</f>
        <v>7.5600000000000005</v>
      </c>
      <c r="AC60" s="23"/>
      <c r="AD60" s="23">
        <f t="shared" ref="AD60" si="376">(AE59-AD59)-0.5</f>
        <v>7.5600000000000005</v>
      </c>
      <c r="AE60" s="23"/>
      <c r="AF60" s="288">
        <f>SUM(R60:AE60)</f>
        <v>37.799999999999997</v>
      </c>
      <c r="AG60" s="288"/>
      <c r="AH60" s="23">
        <f t="shared" ref="AH60" si="377">(AI59-AH59)-0.5</f>
        <v>7.5599999999999987</v>
      </c>
      <c r="AI60" s="23"/>
      <c r="AJ60" s="23">
        <f t="shared" ref="AJ60" si="378">(AK59-AJ59)-0.5</f>
        <v>7.5599999999999987</v>
      </c>
      <c r="AK60" s="23"/>
      <c r="AL60" s="23">
        <f t="shared" ref="AL60" si="379">(AM59-AL59)-0.5</f>
        <v>7.5599999999999987</v>
      </c>
      <c r="AM60" s="23"/>
      <c r="AN60" s="23">
        <f t="shared" ref="AN60" si="380">(AO59-AN59)-0.5</f>
        <v>7.5599999999999987</v>
      </c>
      <c r="AO60" s="23"/>
      <c r="AP60" s="23">
        <f t="shared" ref="AP60" si="381">(AQ59-AP59)-0.5</f>
        <v>7.5599999999999987</v>
      </c>
      <c r="AQ60" s="23"/>
      <c r="AR60" s="23"/>
      <c r="AS60" s="23"/>
      <c r="AT60" s="23"/>
      <c r="AU60" s="23"/>
      <c r="AV60" s="288">
        <f>SUM(AH60:AU60)</f>
        <v>37.799999999999997</v>
      </c>
      <c r="AW60" s="288"/>
      <c r="AX60" s="23">
        <f t="shared" ref="AX60" si="382">(AY59-AX59)-0.5</f>
        <v>7.5599999999999987</v>
      </c>
      <c r="AY60" s="23"/>
      <c r="AZ60" s="23">
        <f t="shared" ref="AZ60" si="383">(BA59-AZ59)-0.5</f>
        <v>7.5599999999999987</v>
      </c>
      <c r="BA60" s="23"/>
      <c r="BB60" s="23">
        <f t="shared" ref="BB60" si="384">(BC59-BB59)-0.5</f>
        <v>7.5599999999999987</v>
      </c>
      <c r="BC60" s="23"/>
      <c r="BD60" s="23">
        <f t="shared" ref="BD60" si="385">(BE59-BD59)-0.5</f>
        <v>7.5599999999999987</v>
      </c>
      <c r="BE60" s="23"/>
      <c r="BF60" s="23">
        <f t="shared" ref="BF60" si="386">(BG59-BF59)-0.5</f>
        <v>7.5599999999999987</v>
      </c>
      <c r="BG60" s="23"/>
      <c r="BH60" s="23"/>
      <c r="BI60" s="23"/>
      <c r="BJ60" s="23"/>
      <c r="BK60" s="23"/>
      <c r="BL60" s="290">
        <f>SUM(AX60:BK60)</f>
        <v>37.799999999999997</v>
      </c>
      <c r="BM60" s="288"/>
      <c r="BN60" s="23">
        <f t="shared" ref="BN60" si="387">(BO59-BN59)-0.5</f>
        <v>7.5599999999999987</v>
      </c>
      <c r="BO60" s="23"/>
      <c r="BP60" s="23">
        <f t="shared" ref="BP60" si="388">(BQ59-BP59)-0.5</f>
        <v>7.5599999999999987</v>
      </c>
      <c r="BQ60" s="23"/>
      <c r="BR60" s="144">
        <f t="shared" ref="BR60" si="389">(BS59-BR59)-0.5</f>
        <v>7.5599999999999987</v>
      </c>
      <c r="BS60" s="23"/>
      <c r="BT60" s="23">
        <f t="shared" ref="BT60" si="390">(BU59-BT59)-0.5</f>
        <v>7.5599999999999987</v>
      </c>
      <c r="BU60" s="143"/>
      <c r="BV60" s="94"/>
      <c r="BW60" s="23"/>
      <c r="BX60" s="23">
        <f t="shared" ref="BX60" si="391">(BY59-BX59)-0.5</f>
        <v>7.5600000000000005</v>
      </c>
      <c r="BY60" s="23"/>
      <c r="BZ60" s="23">
        <f t="shared" ref="BZ60" si="392">(CA59-BZ59)-0.5</f>
        <v>7.5600000000000005</v>
      </c>
      <c r="CA60" s="23"/>
      <c r="CB60" s="288">
        <f>SUM(BN60:CA60)</f>
        <v>45.36</v>
      </c>
      <c r="CC60" s="289"/>
      <c r="CD60" s="290">
        <f>SUM(BL60+AV60+AF60)+F60+H60+J60+L60+N60+BN60+BP60+BR60+BT60</f>
        <v>173.88</v>
      </c>
      <c r="CE60" s="288"/>
    </row>
    <row r="61" spans="1:83" s="88" customFormat="1">
      <c r="A61" s="52" t="s">
        <v>72</v>
      </c>
      <c r="B61" s="23">
        <v>8</v>
      </c>
      <c r="C61" s="23">
        <v>16.059999999999999</v>
      </c>
      <c r="D61" s="23">
        <v>8</v>
      </c>
      <c r="E61" s="39">
        <v>16.059999999999999</v>
      </c>
      <c r="F61" s="94">
        <v>8</v>
      </c>
      <c r="G61" s="23">
        <v>16.059999999999999</v>
      </c>
      <c r="H61" s="23">
        <v>8</v>
      </c>
      <c r="I61" s="23">
        <v>16.059999999999999</v>
      </c>
      <c r="J61" s="23">
        <v>8</v>
      </c>
      <c r="K61" s="23">
        <v>16.059999999999999</v>
      </c>
      <c r="L61" s="23"/>
      <c r="M61" s="23"/>
      <c r="N61" s="23"/>
      <c r="O61" s="23"/>
      <c r="P61" s="288"/>
      <c r="Q61" s="289"/>
      <c r="R61" s="23">
        <v>8</v>
      </c>
      <c r="S61" s="23">
        <v>16.059999999999999</v>
      </c>
      <c r="T61" s="23">
        <v>8</v>
      </c>
      <c r="U61" s="23">
        <v>16.059999999999999</v>
      </c>
      <c r="V61" s="23">
        <v>8</v>
      </c>
      <c r="W61" s="23">
        <v>16.059999999999999</v>
      </c>
      <c r="X61" s="23">
        <v>8</v>
      </c>
      <c r="Y61" s="23">
        <v>16.059999999999999</v>
      </c>
      <c r="Z61" s="23">
        <v>8</v>
      </c>
      <c r="AA61" s="23">
        <v>16.059999999999999</v>
      </c>
      <c r="AB61" s="309" t="s">
        <v>21</v>
      </c>
      <c r="AC61" s="287"/>
      <c r="AD61" s="23"/>
      <c r="AE61" s="23"/>
      <c r="AF61" s="288"/>
      <c r="AG61" s="288"/>
      <c r="AH61" s="23">
        <v>8</v>
      </c>
      <c r="AI61" s="23">
        <v>16.059999999999999</v>
      </c>
      <c r="AJ61" s="23">
        <v>8</v>
      </c>
      <c r="AK61" s="23">
        <v>16.059999999999999</v>
      </c>
      <c r="AL61" s="23">
        <v>8</v>
      </c>
      <c r="AM61" s="23">
        <v>16.059999999999999</v>
      </c>
      <c r="AN61" s="23"/>
      <c r="AO61" s="23"/>
      <c r="AP61" s="23"/>
      <c r="AQ61" s="23"/>
      <c r="AR61" s="23">
        <v>7</v>
      </c>
      <c r="AS61" s="23">
        <v>15.06</v>
      </c>
      <c r="AT61" s="23">
        <v>7</v>
      </c>
      <c r="AU61" s="23">
        <v>15.06</v>
      </c>
      <c r="AV61" s="288"/>
      <c r="AW61" s="288"/>
      <c r="AX61" s="23">
        <v>8</v>
      </c>
      <c r="AY61" s="23">
        <v>16.059999999999999</v>
      </c>
      <c r="AZ61" s="23">
        <v>8</v>
      </c>
      <c r="BA61" s="23">
        <v>16.059999999999999</v>
      </c>
      <c r="BB61" s="23">
        <v>8</v>
      </c>
      <c r="BC61" s="23">
        <v>16.059999999999999</v>
      </c>
      <c r="BD61" s="23">
        <v>8</v>
      </c>
      <c r="BE61" s="23">
        <v>16.059999999999999</v>
      </c>
      <c r="BF61" s="23">
        <v>8</v>
      </c>
      <c r="BG61" s="23">
        <v>16.059999999999999</v>
      </c>
      <c r="BH61" s="23"/>
      <c r="BI61" s="23"/>
      <c r="BJ61" s="23"/>
      <c r="BK61" s="23"/>
      <c r="BL61" s="290"/>
      <c r="BM61" s="288"/>
      <c r="BN61" s="23">
        <v>8</v>
      </c>
      <c r="BO61" s="23">
        <v>16.059999999999999</v>
      </c>
      <c r="BP61" s="23">
        <v>8</v>
      </c>
      <c r="BQ61" s="23">
        <v>16.059999999999999</v>
      </c>
      <c r="BR61" s="144">
        <v>8</v>
      </c>
      <c r="BS61" s="23">
        <v>16.059999999999999</v>
      </c>
      <c r="BT61" s="23">
        <v>8</v>
      </c>
      <c r="BU61" s="143">
        <v>16.059999999999999</v>
      </c>
      <c r="BV61" s="94">
        <v>8</v>
      </c>
      <c r="BW61" s="23">
        <v>16.059999999999999</v>
      </c>
      <c r="BX61" s="23"/>
      <c r="BY61" s="23"/>
      <c r="BZ61" s="23"/>
      <c r="CA61" s="23"/>
      <c r="CB61" s="288"/>
      <c r="CC61" s="289"/>
      <c r="CD61" s="290"/>
      <c r="CE61" s="288"/>
    </row>
    <row r="62" spans="1:83" s="88" customFormat="1">
      <c r="A62" s="53"/>
      <c r="B62" s="23">
        <f t="shared" ref="B62" si="393">(C61-B61)-0.5</f>
        <v>7.5599999999999987</v>
      </c>
      <c r="C62" s="23"/>
      <c r="D62" s="23">
        <f t="shared" ref="D62" si="394">(E61-D61)-0.5</f>
        <v>7.5599999999999987</v>
      </c>
      <c r="E62" s="39"/>
      <c r="F62" s="94">
        <f t="shared" ref="F62" si="395">(G61-F61)-0.5</f>
        <v>7.5599999999999987</v>
      </c>
      <c r="G62" s="23"/>
      <c r="H62" s="23">
        <f t="shared" ref="H62" si="396">(I61-H61)-0.5</f>
        <v>7.5599999999999987</v>
      </c>
      <c r="I62" s="23"/>
      <c r="J62" s="23">
        <f t="shared" ref="J62" si="397">(K61-J61)-0.5</f>
        <v>7.5599999999999987</v>
      </c>
      <c r="K62" s="23"/>
      <c r="L62" s="23"/>
      <c r="M62" s="23"/>
      <c r="N62" s="23"/>
      <c r="O62" s="23"/>
      <c r="P62" s="288">
        <f>SUM(B62:O62)</f>
        <v>37.799999999999997</v>
      </c>
      <c r="Q62" s="289"/>
      <c r="R62" s="23">
        <f t="shared" ref="R62" si="398">(S61-R61)-0.5</f>
        <v>7.5599999999999987</v>
      </c>
      <c r="S62" s="23"/>
      <c r="T62" s="23">
        <f t="shared" ref="T62" si="399">(U61-T61)-0.5</f>
        <v>7.5599999999999987</v>
      </c>
      <c r="U62" s="23"/>
      <c r="V62" s="23">
        <f t="shared" ref="V62" si="400">(W61-V61)-0.5</f>
        <v>7.5599999999999987</v>
      </c>
      <c r="W62" s="23"/>
      <c r="X62" s="23">
        <f t="shared" ref="X62" si="401">(Y61-X61)-0.5</f>
        <v>7.5599999999999987</v>
      </c>
      <c r="Y62" s="23"/>
      <c r="Z62" s="23">
        <f t="shared" ref="Z62" si="402">(AA61-Z61)-0.5</f>
        <v>7.5599999999999987</v>
      </c>
      <c r="AA62" s="23"/>
      <c r="AB62" s="180">
        <v>7.6</v>
      </c>
      <c r="AC62" s="20"/>
      <c r="AD62" s="23"/>
      <c r="AE62" s="23"/>
      <c r="AF62" s="288">
        <f>SUM(R62:AE62)</f>
        <v>45.4</v>
      </c>
      <c r="AG62" s="288"/>
      <c r="AH62" s="23">
        <f t="shared" ref="AH62" si="403">(AI61-AH61)-0.5</f>
        <v>7.5599999999999987</v>
      </c>
      <c r="AI62" s="23"/>
      <c r="AJ62" s="23">
        <f t="shared" ref="AJ62" si="404">(AK61-AJ61)-0.5</f>
        <v>7.5599999999999987</v>
      </c>
      <c r="AK62" s="23"/>
      <c r="AL62" s="23">
        <f t="shared" ref="AL62" si="405">(AM61-AL61)-0.5</f>
        <v>7.5599999999999987</v>
      </c>
      <c r="AM62" s="23"/>
      <c r="AN62" s="23"/>
      <c r="AO62" s="23"/>
      <c r="AP62" s="23"/>
      <c r="AQ62" s="23"/>
      <c r="AR62" s="23">
        <f t="shared" ref="AR62" si="406">(AS61-AR61)-0.5</f>
        <v>7.5600000000000005</v>
      </c>
      <c r="AS62" s="23"/>
      <c r="AT62" s="23">
        <f t="shared" ref="AT62" si="407">(AU61-AT61)-0.5</f>
        <v>7.5600000000000005</v>
      </c>
      <c r="AU62" s="23"/>
      <c r="AV62" s="288">
        <f>SUM(AH62:AU62)</f>
        <v>37.799999999999997</v>
      </c>
      <c r="AW62" s="288"/>
      <c r="AX62" s="23">
        <f t="shared" ref="AX62" si="408">(AY61-AX61)-0.5</f>
        <v>7.5599999999999987</v>
      </c>
      <c r="AY62" s="23"/>
      <c r="AZ62" s="23">
        <f t="shared" ref="AZ62" si="409">(BA61-AZ61)-0.5</f>
        <v>7.5599999999999987</v>
      </c>
      <c r="BA62" s="23"/>
      <c r="BB62" s="23">
        <f t="shared" ref="BB62" si="410">(BC61-BB61)-0.5</f>
        <v>7.5599999999999987</v>
      </c>
      <c r="BC62" s="23"/>
      <c r="BD62" s="23">
        <f t="shared" ref="BD62" si="411">(BE61-BD61)-0.5</f>
        <v>7.5599999999999987</v>
      </c>
      <c r="BE62" s="23"/>
      <c r="BF62" s="23">
        <f t="shared" ref="BF62" si="412">(BG61-BF61)-0.5</f>
        <v>7.5599999999999987</v>
      </c>
      <c r="BG62" s="23"/>
      <c r="BH62" s="23"/>
      <c r="BI62" s="23"/>
      <c r="BJ62" s="23"/>
      <c r="BK62" s="23"/>
      <c r="BL62" s="290">
        <f>SUM(AX62:BK62)</f>
        <v>37.799999999999997</v>
      </c>
      <c r="BM62" s="288"/>
      <c r="BN62" s="23">
        <f t="shared" ref="BN62" si="413">(BO61-BN61)-0.5</f>
        <v>7.5599999999999987</v>
      </c>
      <c r="BO62" s="23"/>
      <c r="BP62" s="23">
        <f t="shared" ref="BP62" si="414">(BQ61-BP61)-0.5</f>
        <v>7.5599999999999987</v>
      </c>
      <c r="BQ62" s="23"/>
      <c r="BR62" s="144">
        <f t="shared" ref="BR62" si="415">(BS61-BR61)-0.5</f>
        <v>7.5599999999999987</v>
      </c>
      <c r="BS62" s="23"/>
      <c r="BT62" s="23">
        <f t="shared" ref="BT62" si="416">(BU61-BT61)-0.5</f>
        <v>7.5599999999999987</v>
      </c>
      <c r="BU62" s="143"/>
      <c r="BV62" s="94">
        <f t="shared" ref="BV62" si="417">(BW61-BV61)-0.5</f>
        <v>7.5599999999999987</v>
      </c>
      <c r="BW62" s="23"/>
      <c r="BX62" s="23"/>
      <c r="BY62" s="23"/>
      <c r="BZ62" s="23"/>
      <c r="CA62" s="23"/>
      <c r="CB62" s="288">
        <f>SUM(BN62:CA62)</f>
        <v>37.799999999999997</v>
      </c>
      <c r="CC62" s="289"/>
      <c r="CD62" s="290">
        <f>SUM(BL62+AV62+AF62)+F62+H62+J62+L62+N62+BN62+BP62+BR62+BT62</f>
        <v>173.92000000000002</v>
      </c>
      <c r="CE62" s="288"/>
    </row>
    <row r="63" spans="1:83" s="88" customFormat="1">
      <c r="A63" s="52" t="s">
        <v>73</v>
      </c>
      <c r="B63" s="151">
        <v>8</v>
      </c>
      <c r="C63" s="151">
        <v>16.3</v>
      </c>
      <c r="D63" s="151">
        <v>8</v>
      </c>
      <c r="E63" s="38">
        <v>16.3</v>
      </c>
      <c r="F63" s="37">
        <v>8</v>
      </c>
      <c r="G63" s="151">
        <v>16.3</v>
      </c>
      <c r="H63" s="151">
        <v>8</v>
      </c>
      <c r="I63" s="151">
        <v>16.3</v>
      </c>
      <c r="J63" s="151">
        <v>8</v>
      </c>
      <c r="K63" s="151">
        <v>14.3</v>
      </c>
      <c r="L63" s="23"/>
      <c r="M63" s="23"/>
      <c r="N63" s="23"/>
      <c r="O63" s="23"/>
      <c r="P63" s="304"/>
      <c r="Q63" s="305"/>
      <c r="R63" s="151">
        <v>8</v>
      </c>
      <c r="S63" s="151">
        <v>16.3</v>
      </c>
      <c r="T63" s="151">
        <v>8</v>
      </c>
      <c r="U63" s="151">
        <v>16.3</v>
      </c>
      <c r="V63" s="151">
        <v>8</v>
      </c>
      <c r="W63" s="151">
        <v>16.3</v>
      </c>
      <c r="X63" s="151">
        <v>8</v>
      </c>
      <c r="Y63" s="151">
        <v>16.3</v>
      </c>
      <c r="Z63" s="151">
        <v>8</v>
      </c>
      <c r="AA63" s="151">
        <v>14.3</v>
      </c>
      <c r="AB63" s="23"/>
      <c r="AC63" s="23"/>
      <c r="AD63" s="23"/>
      <c r="AE63" s="23"/>
      <c r="AF63" s="288"/>
      <c r="AG63" s="288"/>
      <c r="AH63" s="151">
        <v>8</v>
      </c>
      <c r="AI63" s="151">
        <v>16.3</v>
      </c>
      <c r="AJ63" s="151">
        <v>8</v>
      </c>
      <c r="AK63" s="151">
        <v>16.3</v>
      </c>
      <c r="AL63" s="151">
        <v>8</v>
      </c>
      <c r="AM63" s="151">
        <v>16.3</v>
      </c>
      <c r="AN63" s="151">
        <v>8</v>
      </c>
      <c r="AO63" s="151">
        <v>16.3</v>
      </c>
      <c r="AP63" s="151">
        <v>8</v>
      </c>
      <c r="AQ63" s="151">
        <v>14.3</v>
      </c>
      <c r="AR63" s="23"/>
      <c r="AS63" s="23"/>
      <c r="AT63" s="23"/>
      <c r="AU63" s="23"/>
      <c r="AV63" s="288"/>
      <c r="AW63" s="288"/>
      <c r="AX63" s="151">
        <v>8</v>
      </c>
      <c r="AY63" s="151">
        <v>16.3</v>
      </c>
      <c r="AZ63" s="151">
        <v>8</v>
      </c>
      <c r="BA63" s="151">
        <v>16.3</v>
      </c>
      <c r="BB63" s="151">
        <v>8</v>
      </c>
      <c r="BC63" s="151">
        <v>16.3</v>
      </c>
      <c r="BD63" s="151">
        <v>8</v>
      </c>
      <c r="BE63" s="151">
        <v>16.3</v>
      </c>
      <c r="BF63" s="151">
        <v>8</v>
      </c>
      <c r="BG63" s="151">
        <v>14.3</v>
      </c>
      <c r="BH63" s="23"/>
      <c r="BI63" s="23"/>
      <c r="BJ63" s="23"/>
      <c r="BK63" s="23"/>
      <c r="BL63" s="290"/>
      <c r="BM63" s="288"/>
      <c r="BN63" s="151">
        <v>8</v>
      </c>
      <c r="BO63" s="151">
        <v>16.3</v>
      </c>
      <c r="BP63" s="151">
        <v>8</v>
      </c>
      <c r="BQ63" s="151">
        <v>16.3</v>
      </c>
      <c r="BR63" s="150">
        <v>8</v>
      </c>
      <c r="BS63" s="151">
        <v>16.3</v>
      </c>
      <c r="BT63" s="151">
        <v>8</v>
      </c>
      <c r="BU63" s="149">
        <v>16.3</v>
      </c>
      <c r="BV63" s="37">
        <v>8</v>
      </c>
      <c r="BW63" s="151">
        <v>14.3</v>
      </c>
      <c r="BX63" s="23"/>
      <c r="BY63" s="23"/>
      <c r="BZ63" s="23"/>
      <c r="CA63" s="23"/>
      <c r="CB63" s="304"/>
      <c r="CC63" s="305"/>
      <c r="CD63" s="290"/>
      <c r="CE63" s="288"/>
    </row>
    <row r="64" spans="1:83" s="88" customFormat="1">
      <c r="A64" s="53"/>
      <c r="B64" s="151">
        <f t="shared" ref="B64" si="418">(C63-B63)-0.3</f>
        <v>8</v>
      </c>
      <c r="C64" s="151"/>
      <c r="D64" s="151">
        <f t="shared" ref="D64" si="419">(E63-D63)-0.3</f>
        <v>8</v>
      </c>
      <c r="E64" s="38"/>
      <c r="F64" s="37">
        <f t="shared" ref="F64" si="420">(G63-F63)-0.3</f>
        <v>8</v>
      </c>
      <c r="G64" s="151"/>
      <c r="H64" s="151">
        <f t="shared" ref="H64" si="421">(I63-H63)-0.3</f>
        <v>8</v>
      </c>
      <c r="I64" s="151"/>
      <c r="J64" s="151">
        <f t="shared" ref="J64" si="422">(K63-J63)-0.3</f>
        <v>6.0000000000000009</v>
      </c>
      <c r="K64" s="151"/>
      <c r="L64" s="23"/>
      <c r="M64" s="23"/>
      <c r="N64" s="23"/>
      <c r="O64" s="23"/>
      <c r="P64" s="304">
        <f>SUM(B64:O64)</f>
        <v>38</v>
      </c>
      <c r="Q64" s="305"/>
      <c r="R64" s="151">
        <f>(S63-R63)-0.3</f>
        <v>8</v>
      </c>
      <c r="S64" s="151"/>
      <c r="T64" s="151">
        <f t="shared" ref="T64" si="423">(U63-T63)-0.3</f>
        <v>8</v>
      </c>
      <c r="U64" s="151"/>
      <c r="V64" s="151">
        <f t="shared" ref="V64" si="424">(W63-V63)-0.3</f>
        <v>8</v>
      </c>
      <c r="W64" s="151"/>
      <c r="X64" s="151">
        <f t="shared" ref="X64" si="425">(Y63-X63)-0.3</f>
        <v>8</v>
      </c>
      <c r="Y64" s="151"/>
      <c r="Z64" s="151">
        <f t="shared" ref="Z64" si="426">(AA63-Z63)-0.3</f>
        <v>6.0000000000000009</v>
      </c>
      <c r="AA64" s="151"/>
      <c r="AB64" s="23"/>
      <c r="AC64" s="23"/>
      <c r="AD64" s="23"/>
      <c r="AE64" s="23"/>
      <c r="AF64" s="288">
        <f>SUM(R64:AE64)</f>
        <v>38</v>
      </c>
      <c r="AG64" s="288"/>
      <c r="AH64" s="151">
        <f>(AI63-AH63)-0.3</f>
        <v>8</v>
      </c>
      <c r="AI64" s="151"/>
      <c r="AJ64" s="151">
        <f t="shared" ref="AJ64" si="427">(AK63-AJ63)-0.3</f>
        <v>8</v>
      </c>
      <c r="AK64" s="151"/>
      <c r="AL64" s="151">
        <f t="shared" ref="AL64" si="428">(AM63-AL63)-0.3</f>
        <v>8</v>
      </c>
      <c r="AM64" s="151"/>
      <c r="AN64" s="151">
        <f t="shared" ref="AN64" si="429">(AO63-AN63)-0.3</f>
        <v>8</v>
      </c>
      <c r="AO64" s="151"/>
      <c r="AP64" s="151">
        <f t="shared" ref="AP64" si="430">(AQ63-AP63)-0.3</f>
        <v>6.0000000000000009</v>
      </c>
      <c r="AQ64" s="151"/>
      <c r="AR64" s="23"/>
      <c r="AS64" s="23"/>
      <c r="AT64" s="23"/>
      <c r="AU64" s="23"/>
      <c r="AV64" s="288">
        <f>SUM(AH64:AU64)</f>
        <v>38</v>
      </c>
      <c r="AW64" s="288"/>
      <c r="AX64" s="151">
        <f>(AY63-AX63)-0.3</f>
        <v>8</v>
      </c>
      <c r="AY64" s="151"/>
      <c r="AZ64" s="151">
        <f t="shared" ref="AZ64" si="431">(BA63-AZ63)-0.3</f>
        <v>8</v>
      </c>
      <c r="BA64" s="151"/>
      <c r="BB64" s="151">
        <f t="shared" ref="BB64" si="432">(BC63-BB63)-0.3</f>
        <v>8</v>
      </c>
      <c r="BC64" s="151"/>
      <c r="BD64" s="151">
        <f t="shared" ref="BD64" si="433">(BE63-BD63)-0.3</f>
        <v>8</v>
      </c>
      <c r="BE64" s="151"/>
      <c r="BF64" s="151">
        <f t="shared" ref="BF64" si="434">(BG63-BF63)-0.3</f>
        <v>6.0000000000000009</v>
      </c>
      <c r="BG64" s="151"/>
      <c r="BH64" s="23"/>
      <c r="BI64" s="23"/>
      <c r="BJ64" s="23"/>
      <c r="BK64" s="23"/>
      <c r="BL64" s="290">
        <f>SUM(AX64:BK64)</f>
        <v>38</v>
      </c>
      <c r="BM64" s="288"/>
      <c r="BN64" s="151">
        <f t="shared" ref="BN64" si="435">(BO63-BN63)-0.3</f>
        <v>8</v>
      </c>
      <c r="BO64" s="151"/>
      <c r="BP64" s="151">
        <f t="shared" ref="BP64" si="436">(BQ63-BP63)-0.3</f>
        <v>8</v>
      </c>
      <c r="BQ64" s="151"/>
      <c r="BR64" s="150">
        <f t="shared" ref="BR64" si="437">(BS63-BR63)-0.3</f>
        <v>8</v>
      </c>
      <c r="BS64" s="151"/>
      <c r="BT64" s="151">
        <f t="shared" ref="BT64" si="438">(BU63-BT63)-0.3</f>
        <v>8</v>
      </c>
      <c r="BU64" s="149"/>
      <c r="BV64" s="37">
        <f t="shared" ref="BV64" si="439">(BW63-BV63)-0.3</f>
        <v>6.0000000000000009</v>
      </c>
      <c r="BW64" s="151"/>
      <c r="BX64" s="23"/>
      <c r="BY64" s="23"/>
      <c r="BZ64" s="23"/>
      <c r="CA64" s="23"/>
      <c r="CB64" s="304">
        <f>SUM(BN64:CA64)</f>
        <v>38</v>
      </c>
      <c r="CC64" s="305"/>
      <c r="CD64" s="290">
        <f>SUM(BL64+AV64+AF64)+F64+H64+J64+L64+N64+BN64+BP64+BR64+BT64</f>
        <v>168</v>
      </c>
      <c r="CE64" s="288"/>
    </row>
    <row r="65" spans="1:83">
      <c r="A65" s="54" t="s">
        <v>7</v>
      </c>
      <c r="B65" s="26"/>
      <c r="C65" s="26"/>
      <c r="D65" s="26"/>
      <c r="E65" s="41"/>
      <c r="F65" s="40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41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  <c r="AV65" s="26"/>
      <c r="AW65" s="26"/>
      <c r="AX65" s="26"/>
      <c r="AY65" s="26"/>
      <c r="AZ65" s="26"/>
      <c r="BA65" s="26"/>
      <c r="BB65" s="26"/>
      <c r="BC65" s="26"/>
      <c r="BD65" s="26"/>
      <c r="BE65" s="26"/>
      <c r="BF65" s="26"/>
      <c r="BG65" s="26"/>
      <c r="BH65" s="26"/>
      <c r="BI65" s="26"/>
      <c r="BJ65" s="26"/>
      <c r="BK65" s="26"/>
      <c r="BL65" s="36"/>
      <c r="BM65" s="26"/>
      <c r="BN65" s="26"/>
      <c r="BO65" s="26"/>
      <c r="BP65" s="26"/>
      <c r="BQ65" s="26"/>
      <c r="BR65" s="36"/>
      <c r="BS65" s="26"/>
      <c r="BT65" s="26"/>
      <c r="BU65" s="67"/>
      <c r="BV65" s="40"/>
      <c r="BW65" s="26"/>
      <c r="BX65" s="26"/>
      <c r="BY65" s="26"/>
      <c r="BZ65" s="26"/>
      <c r="CA65" s="26"/>
      <c r="CB65" s="26"/>
      <c r="CC65" s="41"/>
      <c r="CD65" s="36"/>
      <c r="CE65" s="26"/>
    </row>
    <row r="66" spans="1:83">
      <c r="A66" s="46" t="s">
        <v>74</v>
      </c>
      <c r="B66" s="23">
        <v>8</v>
      </c>
      <c r="C66" s="23">
        <v>16.059999999999999</v>
      </c>
      <c r="D66" s="23">
        <v>8</v>
      </c>
      <c r="E66" s="39">
        <v>16.059999999999999</v>
      </c>
      <c r="F66" s="94">
        <v>8</v>
      </c>
      <c r="G66" s="23">
        <v>16.059999999999999</v>
      </c>
      <c r="H66" s="23">
        <v>8</v>
      </c>
      <c r="I66" s="23">
        <v>16.059999999999999</v>
      </c>
      <c r="J66" s="23">
        <v>8</v>
      </c>
      <c r="K66" s="23">
        <v>16.059999999999999</v>
      </c>
      <c r="L66" s="23"/>
      <c r="M66" s="23"/>
      <c r="N66" s="23"/>
      <c r="O66" s="23"/>
      <c r="P66" s="288"/>
      <c r="Q66" s="289"/>
      <c r="R66" s="23">
        <v>8</v>
      </c>
      <c r="S66" s="23">
        <v>16.059999999999999</v>
      </c>
      <c r="T66" s="151"/>
      <c r="U66" s="151"/>
      <c r="V66" s="23">
        <v>8</v>
      </c>
      <c r="W66" s="23">
        <v>16.059999999999999</v>
      </c>
      <c r="X66" s="23">
        <v>8</v>
      </c>
      <c r="Y66" s="23">
        <v>16.059999999999999</v>
      </c>
      <c r="Z66" s="18"/>
      <c r="AA66" s="18"/>
      <c r="AB66" s="23">
        <v>8</v>
      </c>
      <c r="AC66" s="23">
        <v>16.059999999999999</v>
      </c>
      <c r="AD66" s="23">
        <v>8</v>
      </c>
      <c r="AE66" s="23">
        <v>16.059999999999999</v>
      </c>
      <c r="AF66" s="288"/>
      <c r="AG66" s="288"/>
      <c r="AH66" s="18">
        <v>8</v>
      </c>
      <c r="AI66" s="18">
        <v>16.059999999999999</v>
      </c>
      <c r="AJ66" s="23">
        <v>8</v>
      </c>
      <c r="AK66" s="23">
        <v>16.059999999999999</v>
      </c>
      <c r="AL66" s="23">
        <v>8</v>
      </c>
      <c r="AM66" s="23">
        <v>16.059999999999999</v>
      </c>
      <c r="AN66" s="23">
        <v>8</v>
      </c>
      <c r="AO66" s="23">
        <v>16.059999999999999</v>
      </c>
      <c r="AP66" s="23">
        <v>8</v>
      </c>
      <c r="AQ66" s="23">
        <v>16.059999999999999</v>
      </c>
      <c r="AR66" s="23"/>
      <c r="AS66" s="23"/>
      <c r="AT66" s="23"/>
      <c r="AU66" s="23"/>
      <c r="AV66" s="288"/>
      <c r="AW66" s="288"/>
      <c r="AX66" s="23">
        <v>8</v>
      </c>
      <c r="AY66" s="23">
        <v>16.059999999999999</v>
      </c>
      <c r="AZ66" s="23"/>
      <c r="BA66" s="23"/>
      <c r="BB66" s="18">
        <v>8</v>
      </c>
      <c r="BC66" s="18">
        <v>16.059999999999999</v>
      </c>
      <c r="BD66" s="18">
        <v>8</v>
      </c>
      <c r="BE66" s="18">
        <v>16.059999999999999</v>
      </c>
      <c r="BF66" s="18"/>
      <c r="BG66" s="18"/>
      <c r="BH66" s="18">
        <v>8</v>
      </c>
      <c r="BI66" s="18">
        <v>16.059999999999999</v>
      </c>
      <c r="BJ66" s="18">
        <v>8</v>
      </c>
      <c r="BK66" s="18">
        <v>16.059999999999999</v>
      </c>
      <c r="BL66" s="290"/>
      <c r="BM66" s="288"/>
      <c r="BN66" s="23">
        <v>8</v>
      </c>
      <c r="BO66" s="23">
        <v>16.059999999999999</v>
      </c>
      <c r="BP66" s="23">
        <v>8</v>
      </c>
      <c r="BQ66" s="23">
        <v>16.059999999999999</v>
      </c>
      <c r="BR66" s="144">
        <v>8</v>
      </c>
      <c r="BS66" s="23">
        <v>16.059999999999999</v>
      </c>
      <c r="BT66" s="23">
        <v>8</v>
      </c>
      <c r="BU66" s="143">
        <v>16.059999999999999</v>
      </c>
      <c r="BV66" s="94">
        <v>8</v>
      </c>
      <c r="BW66" s="23">
        <v>16.059999999999999</v>
      </c>
      <c r="BX66" s="23"/>
      <c r="BY66" s="23"/>
      <c r="BZ66" s="23"/>
      <c r="CA66" s="23"/>
      <c r="CB66" s="288"/>
      <c r="CC66" s="289"/>
      <c r="CD66" s="290"/>
      <c r="CE66" s="288"/>
    </row>
    <row r="67" spans="1:83" s="88" customFormat="1">
      <c r="A67" s="55"/>
      <c r="B67" s="23">
        <f t="shared" ref="B67" si="440">(C66-B66)-0.5</f>
        <v>7.5599999999999987</v>
      </c>
      <c r="C67" s="23"/>
      <c r="D67" s="23">
        <f t="shared" ref="D67" si="441">(E66-D66)-0.5</f>
        <v>7.5599999999999987</v>
      </c>
      <c r="E67" s="39"/>
      <c r="F67" s="94">
        <f t="shared" ref="F67" si="442">(G66-F66)-0.5</f>
        <v>7.5599999999999987</v>
      </c>
      <c r="G67" s="23"/>
      <c r="H67" s="23">
        <f t="shared" ref="H67" si="443">(I66-H66)-0.5</f>
        <v>7.5599999999999987</v>
      </c>
      <c r="I67" s="23"/>
      <c r="J67" s="23">
        <f t="shared" ref="J67" si="444">(K66-J66)-0.5</f>
        <v>7.5599999999999987</v>
      </c>
      <c r="K67" s="23"/>
      <c r="L67" s="23"/>
      <c r="M67" s="23"/>
      <c r="N67" s="23"/>
      <c r="O67" s="23"/>
      <c r="P67" s="288">
        <f>SUM(B67:O67)</f>
        <v>37.799999999999997</v>
      </c>
      <c r="Q67" s="289"/>
      <c r="R67" s="23">
        <f t="shared" ref="R67" si="445">(S66-R66)-0.5</f>
        <v>7.5599999999999987</v>
      </c>
      <c r="S67" s="23"/>
      <c r="T67" s="23"/>
      <c r="U67" s="23"/>
      <c r="V67" s="23">
        <f t="shared" ref="V67" si="446">(W66-V66)-0.5</f>
        <v>7.5599999999999987</v>
      </c>
      <c r="W67" s="23"/>
      <c r="X67" s="23">
        <f t="shared" ref="X67" si="447">(Y66-X66)-0.5</f>
        <v>7.5599999999999987</v>
      </c>
      <c r="Y67" s="23"/>
      <c r="Z67" s="18"/>
      <c r="AA67" s="18"/>
      <c r="AB67" s="23">
        <f t="shared" ref="AB67" si="448">(AC66-AB66)-0.5</f>
        <v>7.5599999999999987</v>
      </c>
      <c r="AC67" s="23"/>
      <c r="AD67" s="23">
        <f t="shared" ref="AD67" si="449">(AE66-AD66)-0.5</f>
        <v>7.5599999999999987</v>
      </c>
      <c r="AE67" s="23"/>
      <c r="AF67" s="288">
        <f>SUM(R67:AE67)</f>
        <v>37.799999999999997</v>
      </c>
      <c r="AG67" s="288"/>
      <c r="AH67" s="18">
        <f t="shared" ref="AH67" si="450">(AI66-AH66)-0.5</f>
        <v>7.5599999999999987</v>
      </c>
      <c r="AI67" s="18"/>
      <c r="AJ67" s="23">
        <f t="shared" ref="AJ67" si="451">(AK66-AJ66)-0.5</f>
        <v>7.5599999999999987</v>
      </c>
      <c r="AK67" s="23"/>
      <c r="AL67" s="23">
        <f t="shared" ref="AL67" si="452">(AM66-AL66)-0.5</f>
        <v>7.5599999999999987</v>
      </c>
      <c r="AM67" s="23"/>
      <c r="AN67" s="23">
        <f t="shared" ref="AN67" si="453">(AO66-AN66)-0.5</f>
        <v>7.5599999999999987</v>
      </c>
      <c r="AO67" s="23"/>
      <c r="AP67" s="23">
        <f t="shared" ref="AP67" si="454">(AQ66-AP66)-0.5</f>
        <v>7.5599999999999987</v>
      </c>
      <c r="AQ67" s="23"/>
      <c r="AR67" s="23"/>
      <c r="AS67" s="23"/>
      <c r="AT67" s="23"/>
      <c r="AU67" s="23"/>
      <c r="AV67" s="288">
        <f>SUM(AH67:AU67)</f>
        <v>37.799999999999997</v>
      </c>
      <c r="AW67" s="288"/>
      <c r="AX67" s="23">
        <f t="shared" ref="AX67" si="455">(AY66-AX66)-0.5</f>
        <v>7.5599999999999987</v>
      </c>
      <c r="AY67" s="23"/>
      <c r="AZ67" s="23"/>
      <c r="BA67" s="23"/>
      <c r="BB67" s="18">
        <f t="shared" ref="BB67" si="456">(BC66-BB66)-0.5</f>
        <v>7.5599999999999987</v>
      </c>
      <c r="BC67" s="18"/>
      <c r="BD67" s="18">
        <f t="shared" ref="BD67" si="457">(BE66-BD66)-0.5</f>
        <v>7.5599999999999987</v>
      </c>
      <c r="BE67" s="18"/>
      <c r="BF67" s="18"/>
      <c r="BG67" s="18"/>
      <c r="BH67" s="18">
        <f t="shared" ref="BH67" si="458">(BI66-BH66)-0.5</f>
        <v>7.5599999999999987</v>
      </c>
      <c r="BI67" s="18"/>
      <c r="BJ67" s="18">
        <f t="shared" ref="BJ67" si="459">(BK66-BJ66)-0.5</f>
        <v>7.5599999999999987</v>
      </c>
      <c r="BK67" s="18"/>
      <c r="BL67" s="290">
        <f>SUM(AX67:BK67)</f>
        <v>37.799999999999997</v>
      </c>
      <c r="BM67" s="288"/>
      <c r="BN67" s="23">
        <f t="shared" ref="BN67" si="460">(BO66-BN66)-0.5</f>
        <v>7.5599999999999987</v>
      </c>
      <c r="BO67" s="23"/>
      <c r="BP67" s="23">
        <f t="shared" ref="BP67" si="461">(BQ66-BP66)-0.5</f>
        <v>7.5599999999999987</v>
      </c>
      <c r="BQ67" s="23"/>
      <c r="BR67" s="144">
        <f t="shared" ref="BR67" si="462">(BS66-BR66)-0.5</f>
        <v>7.5599999999999987</v>
      </c>
      <c r="BS67" s="23"/>
      <c r="BT67" s="23">
        <f t="shared" ref="BT67" si="463">(BU66-BT66)-0.5</f>
        <v>7.5599999999999987</v>
      </c>
      <c r="BU67" s="143"/>
      <c r="BV67" s="94">
        <f t="shared" ref="BV67" si="464">(BW66-BV66)-0.5</f>
        <v>7.5599999999999987</v>
      </c>
      <c r="BW67" s="23"/>
      <c r="BX67" s="23"/>
      <c r="BY67" s="23"/>
      <c r="BZ67" s="23"/>
      <c r="CA67" s="23"/>
      <c r="CB67" s="288">
        <f>SUM(BN67:CA67)</f>
        <v>37.799999999999997</v>
      </c>
      <c r="CC67" s="289"/>
      <c r="CD67" s="290">
        <f>SUM(BL67+AV67+AF67)+F67+H67+J67+L67+N67+BN67+BP67+BR67+BT67</f>
        <v>166.32</v>
      </c>
      <c r="CE67" s="288"/>
    </row>
    <row r="68" spans="1:83" s="90" customFormat="1">
      <c r="A68" s="46" t="s">
        <v>8</v>
      </c>
      <c r="B68" s="151"/>
      <c r="C68" s="151"/>
      <c r="D68" s="151"/>
      <c r="E68" s="38"/>
      <c r="F68" s="286" t="s">
        <v>21</v>
      </c>
      <c r="G68" s="287"/>
      <c r="H68" s="18"/>
      <c r="I68" s="18"/>
      <c r="J68" s="18"/>
      <c r="K68" s="18"/>
      <c r="L68" s="18">
        <v>8</v>
      </c>
      <c r="M68" s="18">
        <v>15.06</v>
      </c>
      <c r="N68" s="18">
        <v>8</v>
      </c>
      <c r="O68" s="18">
        <v>15.06</v>
      </c>
      <c r="P68" s="288"/>
      <c r="Q68" s="289"/>
      <c r="R68" s="18"/>
      <c r="S68" s="18"/>
      <c r="T68" s="18">
        <v>8</v>
      </c>
      <c r="U68" s="18">
        <v>15.06</v>
      </c>
      <c r="V68" s="18"/>
      <c r="W68" s="18"/>
      <c r="X68" s="18"/>
      <c r="Y68" s="18"/>
      <c r="Z68" s="18">
        <v>8</v>
      </c>
      <c r="AA68" s="18">
        <v>15.06</v>
      </c>
      <c r="AB68" s="309" t="s">
        <v>21</v>
      </c>
      <c r="AC68" s="287"/>
      <c r="AD68" s="18"/>
      <c r="AE68" s="18"/>
      <c r="AF68" s="288"/>
      <c r="AG68" s="288"/>
      <c r="AH68" s="27"/>
      <c r="AI68" s="27"/>
      <c r="AJ68" s="27"/>
      <c r="AK68" s="27"/>
      <c r="AL68" s="28"/>
      <c r="AM68" s="28"/>
      <c r="AN68" s="18"/>
      <c r="AO68" s="18"/>
      <c r="AP68" s="18"/>
      <c r="AQ68" s="18"/>
      <c r="AR68" s="18">
        <v>8</v>
      </c>
      <c r="AS68" s="18">
        <v>15.06</v>
      </c>
      <c r="AT68" s="18">
        <v>8</v>
      </c>
      <c r="AU68" s="18">
        <v>15.06</v>
      </c>
      <c r="AV68" s="288"/>
      <c r="AW68" s="288"/>
      <c r="AX68" s="18"/>
      <c r="AY68" s="18"/>
      <c r="AZ68" s="18">
        <v>8</v>
      </c>
      <c r="BA68" s="18">
        <v>15.06</v>
      </c>
      <c r="BB68" s="18"/>
      <c r="BC68" s="18"/>
      <c r="BD68" s="18"/>
      <c r="BE68" s="18"/>
      <c r="BF68" s="18">
        <v>8</v>
      </c>
      <c r="BG68" s="18">
        <v>15.06</v>
      </c>
      <c r="BH68" s="29"/>
      <c r="BI68" s="29"/>
      <c r="BJ68" s="23"/>
      <c r="BK68" s="23"/>
      <c r="BL68" s="290"/>
      <c r="BM68" s="288"/>
      <c r="BN68" s="151"/>
      <c r="BO68" s="151"/>
      <c r="BP68" s="151"/>
      <c r="BQ68" s="151"/>
      <c r="BR68" s="151"/>
      <c r="BS68" s="151"/>
      <c r="BT68" s="18"/>
      <c r="BU68" s="68"/>
      <c r="BV68" s="63"/>
      <c r="BW68" s="18"/>
      <c r="BX68" s="18">
        <v>8</v>
      </c>
      <c r="BY68" s="18">
        <v>15.06</v>
      </c>
      <c r="BZ68" s="18">
        <v>8</v>
      </c>
      <c r="CA68" s="18">
        <v>15.06</v>
      </c>
      <c r="CB68" s="288"/>
      <c r="CC68" s="289"/>
      <c r="CD68" s="290"/>
      <c r="CE68" s="288"/>
    </row>
    <row r="69" spans="1:83" ht="16" thickBot="1">
      <c r="A69" s="56"/>
      <c r="B69" s="61"/>
      <c r="C69" s="61"/>
      <c r="D69" s="61"/>
      <c r="E69" s="58"/>
      <c r="F69" s="65">
        <v>7.6</v>
      </c>
      <c r="G69" s="66"/>
      <c r="H69" s="43"/>
      <c r="I69" s="43"/>
      <c r="J69" s="43"/>
      <c r="K69" s="43"/>
      <c r="L69" s="43">
        <f t="shared" ref="L69" si="465">(M68-L68)-0.5</f>
        <v>6.5600000000000005</v>
      </c>
      <c r="M69" s="43"/>
      <c r="N69" s="43">
        <f t="shared" ref="N69" si="466">(O68-N68)-0.5</f>
        <v>6.5600000000000005</v>
      </c>
      <c r="O69" s="43"/>
      <c r="P69" s="318">
        <f>SUM(B69:O69)</f>
        <v>20.72</v>
      </c>
      <c r="Q69" s="319"/>
      <c r="R69" s="43"/>
      <c r="S69" s="43"/>
      <c r="T69" s="43">
        <f t="shared" ref="T69" si="467">(U68-T68)-0.5</f>
        <v>6.5600000000000005</v>
      </c>
      <c r="U69" s="43"/>
      <c r="V69" s="43"/>
      <c r="W69" s="43"/>
      <c r="X69" s="43"/>
      <c r="Y69" s="43"/>
      <c r="Z69" s="43">
        <f t="shared" ref="Z69" si="468">(AA68-Z68)-0.5</f>
        <v>6.5600000000000005</v>
      </c>
      <c r="AA69" s="43"/>
      <c r="AB69" s="180">
        <v>7.6</v>
      </c>
      <c r="AC69" s="20"/>
      <c r="AD69" s="43"/>
      <c r="AE69" s="43"/>
      <c r="AF69" s="318">
        <f>SUM(R69:AE69)</f>
        <v>20.72</v>
      </c>
      <c r="AG69" s="318"/>
      <c r="AH69" s="62"/>
      <c r="AI69" s="62"/>
      <c r="AJ69" s="62"/>
      <c r="AK69" s="62"/>
      <c r="AL69" s="62"/>
      <c r="AM69" s="62"/>
      <c r="AN69" s="43"/>
      <c r="AO69" s="43"/>
      <c r="AP69" s="43"/>
      <c r="AQ69" s="43"/>
      <c r="AR69" s="43">
        <f t="shared" ref="AR69" si="469">(AS68-AR68)-0.5</f>
        <v>6.5600000000000005</v>
      </c>
      <c r="AS69" s="43"/>
      <c r="AT69" s="43">
        <f t="shared" ref="AT69" si="470">(AU68-AT68)-0.5</f>
        <v>6.5600000000000005</v>
      </c>
      <c r="AU69" s="43"/>
      <c r="AV69" s="318">
        <f>SUM(AH69:AU69)</f>
        <v>13.120000000000001</v>
      </c>
      <c r="AW69" s="318"/>
      <c r="AX69" s="43"/>
      <c r="AY69" s="43"/>
      <c r="AZ69" s="43">
        <f t="shared" ref="AZ69" si="471">(BA68-AZ68)-0.5</f>
        <v>6.5600000000000005</v>
      </c>
      <c r="BA69" s="43"/>
      <c r="BB69" s="43"/>
      <c r="BC69" s="43"/>
      <c r="BD69" s="43"/>
      <c r="BE69" s="43"/>
      <c r="BF69" s="43">
        <f t="shared" ref="BF69" si="472">(BG68-BF68)-0.5</f>
        <v>6.5600000000000005</v>
      </c>
      <c r="BG69" s="43"/>
      <c r="BH69" s="60"/>
      <c r="BI69" s="61"/>
      <c r="BJ69" s="61"/>
      <c r="BK69" s="61"/>
      <c r="BL69" s="334">
        <f>SUM(AX69:BK69)</f>
        <v>13.120000000000001</v>
      </c>
      <c r="BM69" s="318"/>
      <c r="BN69" s="61"/>
      <c r="BO69" s="61"/>
      <c r="BP69" s="61"/>
      <c r="BQ69" s="61"/>
      <c r="BR69" s="61"/>
      <c r="BS69" s="61"/>
      <c r="BT69" s="43"/>
      <c r="BU69" s="69"/>
      <c r="BV69" s="64"/>
      <c r="BW69" s="43"/>
      <c r="BX69" s="43">
        <f t="shared" ref="BX69" si="473">(BY68-BX68)-0.5</f>
        <v>6.5600000000000005</v>
      </c>
      <c r="BY69" s="43"/>
      <c r="BZ69" s="43">
        <f t="shared" ref="BZ69" si="474">(CA68-BZ68)-0.5</f>
        <v>6.5600000000000005</v>
      </c>
      <c r="CA69" s="43"/>
      <c r="CB69" s="318">
        <f>SUM(BN69:CA69)</f>
        <v>13.120000000000001</v>
      </c>
      <c r="CC69" s="319"/>
      <c r="CD69" s="290">
        <f>SUM(BL69+AV69+AF69)+F69+H69+J69+L69+N69+BN69+BP69+BR69+BT69</f>
        <v>67.680000000000007</v>
      </c>
      <c r="CE69" s="288"/>
    </row>
    <row r="70" spans="1:83">
      <c r="A70" s="2"/>
      <c r="B70" s="30"/>
      <c r="C70" s="30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2"/>
      <c r="Q70" s="31"/>
      <c r="R70" s="30"/>
      <c r="S70" s="30"/>
      <c r="T70" s="30"/>
      <c r="U70" s="30"/>
      <c r="V70" s="30"/>
      <c r="W70" s="30"/>
      <c r="X70" s="30"/>
      <c r="Y70" s="30"/>
      <c r="Z70" s="30"/>
      <c r="AA70" s="30"/>
      <c r="AB70" s="30"/>
      <c r="AC70" s="30"/>
      <c r="AD70" s="30"/>
      <c r="AE70" s="30"/>
      <c r="AF70" s="32"/>
      <c r="AG70" s="31"/>
      <c r="AH70" s="30"/>
      <c r="AI70" s="30"/>
      <c r="AJ70" s="30"/>
      <c r="AK70" s="30"/>
      <c r="AL70" s="30"/>
      <c r="AM70" s="30"/>
      <c r="AN70" s="30"/>
      <c r="AO70" s="30"/>
      <c r="AP70" s="30"/>
      <c r="AQ70" s="30"/>
      <c r="AR70" s="30"/>
      <c r="AS70" s="30"/>
      <c r="AT70" s="30"/>
      <c r="AU70" s="30"/>
      <c r="AV70" s="32"/>
      <c r="AW70" s="31"/>
      <c r="AX70" s="30"/>
      <c r="AY70" s="30"/>
      <c r="AZ70" s="30"/>
      <c r="BA70" s="30"/>
      <c r="BB70" s="30"/>
      <c r="BC70" s="30"/>
      <c r="BD70" s="30"/>
      <c r="BE70" s="30"/>
      <c r="BF70" s="30"/>
      <c r="BG70" s="30"/>
      <c r="BH70" s="30"/>
      <c r="BI70" s="30"/>
      <c r="BJ70" s="30"/>
      <c r="BK70" s="30"/>
      <c r="BL70" s="32"/>
      <c r="BM70" s="31"/>
      <c r="BN70" s="30"/>
      <c r="BO70" s="30"/>
      <c r="BP70" s="30"/>
      <c r="BQ70" s="30"/>
      <c r="BR70" s="30"/>
      <c r="BS70" s="30"/>
      <c r="BT70" s="30"/>
      <c r="BU70" s="30"/>
      <c r="BV70" s="30"/>
      <c r="BW70" s="30"/>
      <c r="BX70" s="30"/>
      <c r="BY70" s="30"/>
      <c r="BZ70" s="30"/>
      <c r="CA70" s="30"/>
      <c r="CB70" s="32"/>
      <c r="CC70" s="31"/>
      <c r="CD70" s="30"/>
      <c r="CE70" s="30"/>
    </row>
    <row r="71" spans="1:83" ht="15" customHeight="1">
      <c r="A71" s="145" t="s">
        <v>75</v>
      </c>
      <c r="B71" s="30"/>
      <c r="C71" s="30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14">
        <f>SUM(P5:Q70)</f>
        <v>910.02</v>
      </c>
      <c r="Q71" s="315"/>
      <c r="R71" s="30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30"/>
      <c r="AE71" s="30"/>
      <c r="AF71" s="314">
        <f>SUM(AF5:AG70)</f>
        <v>980.09</v>
      </c>
      <c r="AG71" s="315"/>
      <c r="AH71" s="30"/>
      <c r="AI71" s="30"/>
      <c r="AJ71" s="30"/>
      <c r="AK71" s="30"/>
      <c r="AL71" s="30"/>
      <c r="AM71" s="30"/>
      <c r="AN71" s="30"/>
      <c r="AO71" s="30"/>
      <c r="AP71" s="30"/>
      <c r="AQ71" s="30"/>
      <c r="AR71" s="30"/>
      <c r="AS71" s="30"/>
      <c r="AT71" s="30"/>
      <c r="AU71" s="30"/>
      <c r="AV71" s="314">
        <f>SUM(AV5:AW70)</f>
        <v>827.61999999999978</v>
      </c>
      <c r="AW71" s="315"/>
      <c r="AX71" s="30"/>
      <c r="AY71" s="30"/>
      <c r="AZ71" s="30"/>
      <c r="BA71" s="30"/>
      <c r="BB71" s="30"/>
      <c r="BC71" s="30"/>
      <c r="BD71" s="30"/>
      <c r="BE71" s="30"/>
      <c r="BF71" s="30"/>
      <c r="BG71" s="30"/>
      <c r="BH71" s="30"/>
      <c r="BI71" s="30"/>
      <c r="BJ71" s="30"/>
      <c r="BK71" s="30"/>
      <c r="BL71" s="314">
        <f>SUM(BL5:BM70)</f>
        <v>891.86999999999989</v>
      </c>
      <c r="BM71" s="333"/>
      <c r="BN71" s="30"/>
      <c r="BO71" s="30"/>
      <c r="BP71" s="30"/>
      <c r="BQ71" s="30"/>
      <c r="BR71" s="30"/>
      <c r="BS71" s="30"/>
      <c r="BT71" s="30"/>
      <c r="BU71" s="30"/>
      <c r="BV71" s="30"/>
      <c r="BW71" s="30"/>
      <c r="BX71" s="30"/>
      <c r="BY71" s="30"/>
      <c r="BZ71" s="30"/>
      <c r="CA71" s="30"/>
      <c r="CB71" s="314">
        <f>SUM(CB5:CC70)</f>
        <v>844.42</v>
      </c>
      <c r="CC71" s="315"/>
      <c r="CD71" s="316">
        <f>SUM(CD5:CE70)</f>
        <v>3846.44</v>
      </c>
      <c r="CE71" s="317"/>
    </row>
    <row r="72" spans="1:83">
      <c r="A72" s="2"/>
      <c r="B72" s="30"/>
      <c r="C72" s="30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2"/>
      <c r="Q72" s="31"/>
      <c r="R72" s="30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30"/>
      <c r="AE72" s="30"/>
      <c r="AF72" s="32"/>
      <c r="AG72" s="31"/>
      <c r="AH72" s="30"/>
      <c r="AI72" s="30"/>
      <c r="AJ72" s="30"/>
      <c r="AK72" s="30"/>
      <c r="AL72" s="30"/>
      <c r="AM72" s="30"/>
      <c r="AN72" s="30"/>
      <c r="AO72" s="30"/>
      <c r="AP72" s="30"/>
      <c r="AQ72" s="30"/>
      <c r="AR72" s="30"/>
      <c r="AS72" s="30"/>
      <c r="AT72" s="30"/>
      <c r="AU72" s="30"/>
      <c r="AV72" s="32"/>
      <c r="AW72" s="31"/>
      <c r="AX72" s="30"/>
      <c r="AY72" s="30"/>
      <c r="AZ72" s="30"/>
      <c r="BA72" s="30"/>
      <c r="BB72" s="30"/>
      <c r="BC72" s="30"/>
      <c r="BD72" s="30"/>
      <c r="BE72" s="30"/>
      <c r="BF72" s="30"/>
      <c r="BG72" s="30"/>
      <c r="BH72" s="30"/>
      <c r="BI72" s="30"/>
      <c r="BJ72" s="30"/>
      <c r="BK72" s="30"/>
      <c r="BL72" s="32"/>
      <c r="BM72" s="31"/>
      <c r="BN72" s="30"/>
      <c r="BO72" s="30"/>
      <c r="BP72" s="30"/>
      <c r="BQ72" s="30"/>
      <c r="BR72" s="30"/>
      <c r="BS72" s="30"/>
      <c r="BT72" s="30"/>
      <c r="BU72" s="30"/>
      <c r="BV72" s="30"/>
      <c r="BW72" s="30"/>
      <c r="BX72" s="30"/>
      <c r="BY72" s="30"/>
      <c r="BZ72" s="30"/>
      <c r="CA72" s="30"/>
      <c r="CB72" s="32"/>
      <c r="CC72" s="31"/>
      <c r="CD72" s="30"/>
      <c r="CE72" s="30"/>
    </row>
    <row r="73" spans="1:83" ht="15" customHeight="1">
      <c r="A73" s="146" t="s">
        <v>76</v>
      </c>
      <c r="B73" s="30"/>
      <c r="C73" s="30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12"/>
      <c r="Q73" s="313"/>
      <c r="R73" s="30"/>
      <c r="S73" s="30"/>
      <c r="T73" s="30"/>
      <c r="U73" s="30"/>
      <c r="V73" s="30"/>
      <c r="W73" s="30"/>
      <c r="X73" s="30"/>
      <c r="Y73" s="30"/>
      <c r="Z73" s="30"/>
      <c r="AA73" s="30"/>
      <c r="AB73" s="30"/>
      <c r="AC73" s="30"/>
      <c r="AD73" s="30"/>
      <c r="AE73" s="30"/>
      <c r="AF73" s="312"/>
      <c r="AG73" s="313"/>
      <c r="AH73" s="30"/>
      <c r="AI73" s="30"/>
      <c r="AJ73" s="30"/>
      <c r="AK73" s="30"/>
      <c r="AL73" s="30"/>
      <c r="AM73" s="30"/>
      <c r="AN73" s="30"/>
      <c r="AO73" s="30"/>
      <c r="AP73" s="30"/>
      <c r="AQ73" s="30"/>
      <c r="AR73" s="30"/>
      <c r="AS73" s="30"/>
      <c r="AT73" s="30"/>
      <c r="AU73" s="30"/>
      <c r="AV73" s="312"/>
      <c r="AW73" s="313"/>
      <c r="AX73" s="30"/>
      <c r="AY73" s="30"/>
      <c r="AZ73" s="30"/>
      <c r="BA73" s="30"/>
      <c r="BB73" s="30"/>
      <c r="BC73" s="30"/>
      <c r="BD73" s="30"/>
      <c r="BE73" s="30"/>
      <c r="BF73" s="30"/>
      <c r="BG73" s="30"/>
      <c r="BH73" s="30"/>
      <c r="BI73" s="30"/>
      <c r="BJ73" s="30"/>
      <c r="BK73" s="30"/>
      <c r="BL73" s="312"/>
      <c r="BM73" s="313"/>
      <c r="BN73" s="30"/>
      <c r="BO73" s="30"/>
      <c r="BP73" s="30"/>
      <c r="BQ73" s="30"/>
      <c r="BR73" s="30"/>
      <c r="BS73" s="30"/>
      <c r="BT73" s="30"/>
      <c r="BU73" s="30"/>
      <c r="BV73" s="30"/>
      <c r="BW73" s="30"/>
      <c r="BX73" s="30"/>
      <c r="BY73" s="30"/>
      <c r="BZ73" s="30"/>
      <c r="CA73" s="30"/>
      <c r="CB73" s="312"/>
      <c r="CC73" s="313"/>
      <c r="CD73" s="320">
        <v>334.4</v>
      </c>
      <c r="CE73" s="320"/>
    </row>
    <row r="74" spans="1:83">
      <c r="A74" s="2"/>
      <c r="B74" s="30"/>
      <c r="C74" s="30"/>
      <c r="D74" s="30"/>
      <c r="E74" s="30"/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33"/>
      <c r="Q74" s="34"/>
      <c r="R74" s="30"/>
      <c r="S74" s="30"/>
      <c r="T74" s="30"/>
      <c r="U74" s="30"/>
      <c r="V74" s="30"/>
      <c r="W74" s="30"/>
      <c r="X74" s="30"/>
      <c r="Y74" s="30"/>
      <c r="Z74" s="30"/>
      <c r="AA74" s="30"/>
      <c r="AB74" s="30"/>
      <c r="AC74" s="30"/>
      <c r="AD74" s="30"/>
      <c r="AE74" s="30"/>
      <c r="AF74" s="33"/>
      <c r="AG74" s="34"/>
      <c r="AH74" s="30"/>
      <c r="AI74" s="30"/>
      <c r="AJ74" s="30"/>
      <c r="AK74" s="30"/>
      <c r="AL74" s="30"/>
      <c r="AM74" s="30"/>
      <c r="AN74" s="30"/>
      <c r="AO74" s="30"/>
      <c r="AP74" s="30"/>
      <c r="AQ74" s="30"/>
      <c r="AR74" s="30"/>
      <c r="AS74" s="30"/>
      <c r="AT74" s="30"/>
      <c r="AU74" s="30"/>
      <c r="AV74" s="33"/>
      <c r="AW74" s="34"/>
      <c r="AX74" s="30"/>
      <c r="AY74" s="30"/>
      <c r="AZ74" s="30"/>
      <c r="BA74" s="30"/>
      <c r="BB74" s="30"/>
      <c r="BC74" s="30"/>
      <c r="BD74" s="30"/>
      <c r="BE74" s="30"/>
      <c r="BF74" s="30"/>
      <c r="BG74" s="30"/>
      <c r="BH74" s="30"/>
      <c r="BI74" s="30"/>
      <c r="BJ74" s="30"/>
      <c r="BK74" s="30"/>
      <c r="BL74" s="33"/>
      <c r="BM74" s="34"/>
      <c r="BN74" s="30"/>
      <c r="BO74" s="30"/>
      <c r="BP74" s="30"/>
      <c r="BQ74" s="30"/>
      <c r="BR74" s="30"/>
      <c r="BS74" s="30"/>
      <c r="BT74" s="30"/>
      <c r="BU74" s="30"/>
      <c r="BV74" s="30"/>
      <c r="BW74" s="30"/>
      <c r="BX74" s="30"/>
      <c r="BY74" s="30"/>
      <c r="BZ74" s="30"/>
      <c r="CA74" s="30"/>
      <c r="CB74" s="33"/>
      <c r="CC74" s="34"/>
      <c r="CD74" s="30"/>
      <c r="CE74" s="30"/>
    </row>
    <row r="75" spans="1:83" ht="16">
      <c r="A75" s="35"/>
      <c r="B75" s="30"/>
      <c r="C75" s="30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  <c r="AE75" s="30"/>
      <c r="AF75" s="30"/>
      <c r="AG75" s="30"/>
      <c r="AH75" s="30"/>
      <c r="AI75" s="30"/>
      <c r="AJ75" s="30"/>
      <c r="AK75" s="30"/>
      <c r="AL75" s="30"/>
      <c r="AM75" s="30"/>
      <c r="AN75" s="30"/>
      <c r="AO75" s="30"/>
      <c r="AP75" s="30"/>
      <c r="AQ75" s="30"/>
      <c r="AR75" s="30"/>
      <c r="AS75" s="30"/>
      <c r="AT75" s="30"/>
      <c r="AU75" s="30"/>
      <c r="AV75" s="30"/>
      <c r="AW75" s="30"/>
      <c r="AX75" s="30"/>
      <c r="AY75" s="30"/>
      <c r="AZ75" s="30"/>
      <c r="BA75" s="30"/>
      <c r="BB75" s="30"/>
      <c r="BC75" s="30"/>
      <c r="BD75" s="30"/>
      <c r="BE75" s="30"/>
      <c r="BF75" s="30"/>
      <c r="BG75" s="30"/>
      <c r="BH75" s="30"/>
      <c r="BI75" s="30"/>
      <c r="BJ75" s="30"/>
      <c r="BK75" s="30"/>
      <c r="BL75" s="30"/>
      <c r="BM75" s="30"/>
      <c r="BN75" s="30"/>
      <c r="BO75" s="30"/>
      <c r="BP75" s="30"/>
      <c r="BQ75" s="30"/>
      <c r="BR75" s="30"/>
      <c r="BS75" s="30"/>
      <c r="BT75" s="30"/>
      <c r="BU75" s="30"/>
      <c r="BV75" s="30"/>
      <c r="BW75" s="30"/>
      <c r="BX75" s="30"/>
      <c r="BY75" s="30"/>
      <c r="BZ75" s="30"/>
      <c r="CA75" s="30"/>
      <c r="CB75" s="30"/>
      <c r="CC75" s="30"/>
      <c r="CD75" s="321">
        <f>SUM(CD71:CE73)</f>
        <v>4180.84</v>
      </c>
      <c r="CE75" s="322"/>
    </row>
  </sheetData>
  <mergeCells count="449">
    <mergeCell ref="AB57:AC57"/>
    <mergeCell ref="AB61:AC61"/>
    <mergeCell ref="AB68:AC68"/>
    <mergeCell ref="AB25:AC25"/>
    <mergeCell ref="AB31:AC31"/>
    <mergeCell ref="AB43:AC43"/>
    <mergeCell ref="AB50:AC50"/>
    <mergeCell ref="AB54:AC54"/>
    <mergeCell ref="AB7:AC7"/>
    <mergeCell ref="AB9:AC9"/>
    <mergeCell ref="AB11:AC11"/>
    <mergeCell ref="AB13:AC13"/>
    <mergeCell ref="AB21:AC21"/>
    <mergeCell ref="AB23:AC23"/>
    <mergeCell ref="CB49:CC49"/>
    <mergeCell ref="CB50:CC50"/>
    <mergeCell ref="CB67:CC67"/>
    <mergeCell ref="CB68:CC68"/>
    <mergeCell ref="CB69:CC69"/>
    <mergeCell ref="CB71:CC71"/>
    <mergeCell ref="CB73:CC73"/>
    <mergeCell ref="CB60:CC60"/>
    <mergeCell ref="CB61:CC61"/>
    <mergeCell ref="CB62:CC62"/>
    <mergeCell ref="CB63:CC63"/>
    <mergeCell ref="CB64:CC64"/>
    <mergeCell ref="CB66:CC66"/>
    <mergeCell ref="CB17:CC17"/>
    <mergeCell ref="CB6:CC6"/>
    <mergeCell ref="CB7:CC7"/>
    <mergeCell ref="CB8:CC8"/>
    <mergeCell ref="CB9:CC9"/>
    <mergeCell ref="CB10:CC10"/>
    <mergeCell ref="CB11:CC11"/>
    <mergeCell ref="CB25:CC25"/>
    <mergeCell ref="CB26:CC26"/>
    <mergeCell ref="CB19:CC19"/>
    <mergeCell ref="CB20:CC20"/>
    <mergeCell ref="CB21:CC21"/>
    <mergeCell ref="CB22:CC22"/>
    <mergeCell ref="CB23:CC23"/>
    <mergeCell ref="BR3:BS3"/>
    <mergeCell ref="BT3:BU3"/>
    <mergeCell ref="BV3:BW3"/>
    <mergeCell ref="BX3:BY3"/>
    <mergeCell ref="BZ3:CA3"/>
    <mergeCell ref="CB3:CC4"/>
    <mergeCell ref="BT4:BU4"/>
    <mergeCell ref="BL71:BM71"/>
    <mergeCell ref="AF73:AG73"/>
    <mergeCell ref="AV73:AW73"/>
    <mergeCell ref="BL73:BM73"/>
    <mergeCell ref="BN3:BO3"/>
    <mergeCell ref="BP3:BQ3"/>
    <mergeCell ref="BN4:BO4"/>
    <mergeCell ref="AV67:AW67"/>
    <mergeCell ref="BL67:BM67"/>
    <mergeCell ref="AF68:AG68"/>
    <mergeCell ref="AV68:AW68"/>
    <mergeCell ref="BL68:BM68"/>
    <mergeCell ref="AF69:AG69"/>
    <mergeCell ref="AV69:AW69"/>
    <mergeCell ref="BL69:BM69"/>
    <mergeCell ref="BL63:BM63"/>
    <mergeCell ref="AF64:AG64"/>
    <mergeCell ref="AL3:AM3"/>
    <mergeCell ref="AN3:AO3"/>
    <mergeCell ref="AP3:AQ3"/>
    <mergeCell ref="BD4:BE4"/>
    <mergeCell ref="AF5:AG5"/>
    <mergeCell ref="AV5:AW5"/>
    <mergeCell ref="BL5:BM5"/>
    <mergeCell ref="AF6:AG6"/>
    <mergeCell ref="AV6:AW6"/>
    <mergeCell ref="BL6:BM6"/>
    <mergeCell ref="BD3:BE3"/>
    <mergeCell ref="BF3:BG3"/>
    <mergeCell ref="BH3:BI3"/>
    <mergeCell ref="BJ3:BK3"/>
    <mergeCell ref="BL3:BM4"/>
    <mergeCell ref="AZ3:BA3"/>
    <mergeCell ref="BB3:BC3"/>
    <mergeCell ref="CD75:CE75"/>
    <mergeCell ref="AR2:BG2"/>
    <mergeCell ref="R3:S3"/>
    <mergeCell ref="T3:U3"/>
    <mergeCell ref="V3:W3"/>
    <mergeCell ref="X3:Y3"/>
    <mergeCell ref="Z3:AA3"/>
    <mergeCell ref="AB3:AC3"/>
    <mergeCell ref="AD3:AE3"/>
    <mergeCell ref="CD64:CE64"/>
    <mergeCell ref="CD60:CE60"/>
    <mergeCell ref="CD55:CE55"/>
    <mergeCell ref="CD51:CE51"/>
    <mergeCell ref="CD46:CE46"/>
    <mergeCell ref="CD42:CE42"/>
    <mergeCell ref="CD37:CE37"/>
    <mergeCell ref="CD32:CE32"/>
    <mergeCell ref="CD28:CE28"/>
    <mergeCell ref="CD21:CE21"/>
    <mergeCell ref="CD9:CE9"/>
    <mergeCell ref="R4:S4"/>
    <mergeCell ref="X4:Y4"/>
    <mergeCell ref="AH4:AI4"/>
    <mergeCell ref="AN4:AO4"/>
    <mergeCell ref="P73:Q73"/>
    <mergeCell ref="CD69:CE69"/>
    <mergeCell ref="P71:Q71"/>
    <mergeCell ref="CD71:CE71"/>
    <mergeCell ref="AF71:AG71"/>
    <mergeCell ref="AV71:AW71"/>
    <mergeCell ref="P69:Q69"/>
    <mergeCell ref="CD67:CE67"/>
    <mergeCell ref="F68:G68"/>
    <mergeCell ref="P68:Q68"/>
    <mergeCell ref="CD68:CE68"/>
    <mergeCell ref="AF67:AG67"/>
    <mergeCell ref="P67:Q67"/>
    <mergeCell ref="CD73:CE73"/>
    <mergeCell ref="P66:Q66"/>
    <mergeCell ref="CD66:CE66"/>
    <mergeCell ref="P64:Q64"/>
    <mergeCell ref="CD62:CE62"/>
    <mergeCell ref="P63:Q63"/>
    <mergeCell ref="CD63:CE63"/>
    <mergeCell ref="AF63:AG63"/>
    <mergeCell ref="AV63:AW63"/>
    <mergeCell ref="P62:Q62"/>
    <mergeCell ref="AV64:AW64"/>
    <mergeCell ref="BL64:BM64"/>
    <mergeCell ref="AF66:AG66"/>
    <mergeCell ref="AV66:AW66"/>
    <mergeCell ref="BL66:BM66"/>
    <mergeCell ref="AF62:AG62"/>
    <mergeCell ref="AV62:AW62"/>
    <mergeCell ref="BL62:BM62"/>
    <mergeCell ref="P61:Q61"/>
    <mergeCell ref="CD61:CE61"/>
    <mergeCell ref="AF60:AG60"/>
    <mergeCell ref="AV60:AW60"/>
    <mergeCell ref="P60:Q60"/>
    <mergeCell ref="CD58:CE58"/>
    <mergeCell ref="P59:Q59"/>
    <mergeCell ref="CD59:CE59"/>
    <mergeCell ref="CB58:CC58"/>
    <mergeCell ref="CB59:CC59"/>
    <mergeCell ref="P58:Q58"/>
    <mergeCell ref="AF58:AG58"/>
    <mergeCell ref="AV58:AW58"/>
    <mergeCell ref="BL58:BM58"/>
    <mergeCell ref="AF59:AG59"/>
    <mergeCell ref="AV59:AW59"/>
    <mergeCell ref="BL59:BM59"/>
    <mergeCell ref="BL60:BM60"/>
    <mergeCell ref="AF61:AG61"/>
    <mergeCell ref="AV61:AW61"/>
    <mergeCell ref="BL61:BM61"/>
    <mergeCell ref="F57:G57"/>
    <mergeCell ref="P57:Q57"/>
    <mergeCell ref="CD57:CE57"/>
    <mergeCell ref="AF57:AG57"/>
    <mergeCell ref="P55:Q55"/>
    <mergeCell ref="CD53:CE53"/>
    <mergeCell ref="P54:Q54"/>
    <mergeCell ref="CD54:CE54"/>
    <mergeCell ref="AF53:AG53"/>
    <mergeCell ref="AV53:AW53"/>
    <mergeCell ref="P53:Q53"/>
    <mergeCell ref="AV57:AW57"/>
    <mergeCell ref="BL57:BM57"/>
    <mergeCell ref="BL53:BM53"/>
    <mergeCell ref="AF54:AG54"/>
    <mergeCell ref="AV54:AW54"/>
    <mergeCell ref="BL54:BM54"/>
    <mergeCell ref="AF55:AG55"/>
    <mergeCell ref="AV55:AW55"/>
    <mergeCell ref="BL55:BM55"/>
    <mergeCell ref="CB53:CC53"/>
    <mergeCell ref="CB54:CC54"/>
    <mergeCell ref="CB55:CC55"/>
    <mergeCell ref="CB57:CC57"/>
    <mergeCell ref="F52:G52"/>
    <mergeCell ref="P52:Q52"/>
    <mergeCell ref="CD52:CE52"/>
    <mergeCell ref="CB51:CC51"/>
    <mergeCell ref="P51:Q51"/>
    <mergeCell ref="CD49:CE49"/>
    <mergeCell ref="F50:G50"/>
    <mergeCell ref="P50:Q50"/>
    <mergeCell ref="CD50:CE50"/>
    <mergeCell ref="AF50:AG50"/>
    <mergeCell ref="P49:Q49"/>
    <mergeCell ref="AL52:AM52"/>
    <mergeCell ref="AV50:AW50"/>
    <mergeCell ref="BL50:BM50"/>
    <mergeCell ref="AF51:AG51"/>
    <mergeCell ref="AV51:AW51"/>
    <mergeCell ref="BL51:BM51"/>
    <mergeCell ref="AF52:AG52"/>
    <mergeCell ref="AV52:AW52"/>
    <mergeCell ref="BL52:BM52"/>
    <mergeCell ref="AF49:AG49"/>
    <mergeCell ref="AV49:AW49"/>
    <mergeCell ref="BL49:BM49"/>
    <mergeCell ref="CB52:CC52"/>
    <mergeCell ref="F48:G48"/>
    <mergeCell ref="P48:Q48"/>
    <mergeCell ref="CD48:CE48"/>
    <mergeCell ref="AF46:AG46"/>
    <mergeCell ref="P46:Q46"/>
    <mergeCell ref="CD44:CE44"/>
    <mergeCell ref="P45:Q45"/>
    <mergeCell ref="CD45:CE45"/>
    <mergeCell ref="P44:Q44"/>
    <mergeCell ref="AF44:AG44"/>
    <mergeCell ref="AV44:AW44"/>
    <mergeCell ref="BL44:BM44"/>
    <mergeCell ref="AF45:AG45"/>
    <mergeCell ref="AV45:AW45"/>
    <mergeCell ref="BL45:BM45"/>
    <mergeCell ref="AV46:AW46"/>
    <mergeCell ref="BL46:BM46"/>
    <mergeCell ref="AF48:AG48"/>
    <mergeCell ref="AV48:AW48"/>
    <mergeCell ref="BL48:BM48"/>
    <mergeCell ref="CB44:CC44"/>
    <mergeCell ref="CB45:CC45"/>
    <mergeCell ref="CB46:CC46"/>
    <mergeCell ref="CB48:CC48"/>
    <mergeCell ref="P43:Q43"/>
    <mergeCell ref="CD43:CE43"/>
    <mergeCell ref="AF43:AG43"/>
    <mergeCell ref="AV43:AW43"/>
    <mergeCell ref="P42:Q42"/>
    <mergeCell ref="CD39:CE39"/>
    <mergeCell ref="P41:Q41"/>
    <mergeCell ref="CD41:CE41"/>
    <mergeCell ref="AF39:AG39"/>
    <mergeCell ref="AV39:AW39"/>
    <mergeCell ref="P39:Q39"/>
    <mergeCell ref="BL43:BM43"/>
    <mergeCell ref="BL39:BM39"/>
    <mergeCell ref="AF41:AG41"/>
    <mergeCell ref="AV41:AW41"/>
    <mergeCell ref="BL41:BM41"/>
    <mergeCell ref="AF42:AG42"/>
    <mergeCell ref="AV42:AW42"/>
    <mergeCell ref="BL42:BM42"/>
    <mergeCell ref="CB39:CC39"/>
    <mergeCell ref="CB41:CC41"/>
    <mergeCell ref="CB42:CC42"/>
    <mergeCell ref="CB43:CC43"/>
    <mergeCell ref="P38:Q38"/>
    <mergeCell ref="CD38:CE38"/>
    <mergeCell ref="P37:Q37"/>
    <mergeCell ref="CD35:CE35"/>
    <mergeCell ref="P36:Q36"/>
    <mergeCell ref="CD36:CE36"/>
    <mergeCell ref="AF36:AG36"/>
    <mergeCell ref="AV36:AW36"/>
    <mergeCell ref="P35:Q35"/>
    <mergeCell ref="BL36:BM36"/>
    <mergeCell ref="AF37:AG37"/>
    <mergeCell ref="AV37:AW37"/>
    <mergeCell ref="BL37:BM37"/>
    <mergeCell ref="AF38:AG38"/>
    <mergeCell ref="AV38:AW38"/>
    <mergeCell ref="BL38:BM38"/>
    <mergeCell ref="AF35:AG35"/>
    <mergeCell ref="AV35:AW35"/>
    <mergeCell ref="BL35:BM35"/>
    <mergeCell ref="CB35:CC35"/>
    <mergeCell ref="CB36:CC36"/>
    <mergeCell ref="CB37:CC37"/>
    <mergeCell ref="CB38:CC38"/>
    <mergeCell ref="P34:Q34"/>
    <mergeCell ref="CD34:CE34"/>
    <mergeCell ref="AF32:AG32"/>
    <mergeCell ref="AV32:AW32"/>
    <mergeCell ref="P32:Q32"/>
    <mergeCell ref="CD30:CE30"/>
    <mergeCell ref="P31:Q31"/>
    <mergeCell ref="CD31:CE31"/>
    <mergeCell ref="CB30:CC30"/>
    <mergeCell ref="CB31:CC31"/>
    <mergeCell ref="P30:Q30"/>
    <mergeCell ref="AF30:AG30"/>
    <mergeCell ref="AV30:AW30"/>
    <mergeCell ref="BL30:BM30"/>
    <mergeCell ref="AF31:AG31"/>
    <mergeCell ref="AV31:AW31"/>
    <mergeCell ref="BL31:BM31"/>
    <mergeCell ref="BL32:BM32"/>
    <mergeCell ref="AF34:AG34"/>
    <mergeCell ref="AV34:AW34"/>
    <mergeCell ref="BL34:BM34"/>
    <mergeCell ref="CB32:CC32"/>
    <mergeCell ref="CB34:CC34"/>
    <mergeCell ref="P29:Q29"/>
    <mergeCell ref="CD29:CE29"/>
    <mergeCell ref="AF29:AG29"/>
    <mergeCell ref="AV29:AW29"/>
    <mergeCell ref="P28:Q28"/>
    <mergeCell ref="CD26:CE26"/>
    <mergeCell ref="F27:G27"/>
    <mergeCell ref="P27:Q27"/>
    <mergeCell ref="CD27:CE27"/>
    <mergeCell ref="AF26:AG26"/>
    <mergeCell ref="P26:Q26"/>
    <mergeCell ref="BL29:BM29"/>
    <mergeCell ref="AV26:AW26"/>
    <mergeCell ref="BL26:BM26"/>
    <mergeCell ref="AF27:AG27"/>
    <mergeCell ref="AV27:AW27"/>
    <mergeCell ref="BL27:BM27"/>
    <mergeCell ref="AF28:AG28"/>
    <mergeCell ref="AV28:AW28"/>
    <mergeCell ref="BL28:BM28"/>
    <mergeCell ref="CB27:CC27"/>
    <mergeCell ref="CB28:CC28"/>
    <mergeCell ref="CB29:CC29"/>
    <mergeCell ref="F25:G25"/>
    <mergeCell ref="P25:Q25"/>
    <mergeCell ref="CD25:CE25"/>
    <mergeCell ref="AF25:AG25"/>
    <mergeCell ref="AV25:AW25"/>
    <mergeCell ref="BL25:BM25"/>
    <mergeCell ref="P23:Q23"/>
    <mergeCell ref="CD23:CE23"/>
    <mergeCell ref="P24:Q24"/>
    <mergeCell ref="CD24:CE24"/>
    <mergeCell ref="CB24:CC24"/>
    <mergeCell ref="AF23:AG23"/>
    <mergeCell ref="AV23:AW23"/>
    <mergeCell ref="BL23:BM23"/>
    <mergeCell ref="AF24:AG24"/>
    <mergeCell ref="AV24:AW24"/>
    <mergeCell ref="BL24:BM24"/>
    <mergeCell ref="P22:Q22"/>
    <mergeCell ref="CD22:CE22"/>
    <mergeCell ref="AF22:AG22"/>
    <mergeCell ref="AV22:AW22"/>
    <mergeCell ref="P21:Q21"/>
    <mergeCell ref="P19:Q19"/>
    <mergeCell ref="CD19:CE19"/>
    <mergeCell ref="P20:Q20"/>
    <mergeCell ref="CD20:CE20"/>
    <mergeCell ref="AF19:AG19"/>
    <mergeCell ref="BL22:BM22"/>
    <mergeCell ref="AV19:AW19"/>
    <mergeCell ref="BL19:BM19"/>
    <mergeCell ref="AF20:AG20"/>
    <mergeCell ref="AV20:AW20"/>
    <mergeCell ref="BL20:BM20"/>
    <mergeCell ref="AF21:AG21"/>
    <mergeCell ref="AV21:AW21"/>
    <mergeCell ref="BL21:BM21"/>
    <mergeCell ref="F19:G19"/>
    <mergeCell ref="P17:Q17"/>
    <mergeCell ref="CD17:CE17"/>
    <mergeCell ref="P18:Q18"/>
    <mergeCell ref="CD18:CE18"/>
    <mergeCell ref="CB18:CC18"/>
    <mergeCell ref="CD15:CE15"/>
    <mergeCell ref="P16:Q16"/>
    <mergeCell ref="CD16:CE16"/>
    <mergeCell ref="AF16:AG16"/>
    <mergeCell ref="AV16:AW16"/>
    <mergeCell ref="P15:Q15"/>
    <mergeCell ref="BL16:BM16"/>
    <mergeCell ref="AF17:AG17"/>
    <mergeCell ref="AV17:AW17"/>
    <mergeCell ref="BL17:BM17"/>
    <mergeCell ref="AF18:AG18"/>
    <mergeCell ref="AV18:AW18"/>
    <mergeCell ref="BL18:BM18"/>
    <mergeCell ref="AF15:AG15"/>
    <mergeCell ref="AV15:AW15"/>
    <mergeCell ref="BL15:BM15"/>
    <mergeCell ref="CB15:CC15"/>
    <mergeCell ref="CB16:CC16"/>
    <mergeCell ref="P13:Q13"/>
    <mergeCell ref="CD13:CE13"/>
    <mergeCell ref="P14:Q14"/>
    <mergeCell ref="CD14:CE14"/>
    <mergeCell ref="AF13:AG13"/>
    <mergeCell ref="F13:G13"/>
    <mergeCell ref="P11:Q11"/>
    <mergeCell ref="CD11:CE11"/>
    <mergeCell ref="P12:Q12"/>
    <mergeCell ref="CD12:CE12"/>
    <mergeCell ref="CB12:CC12"/>
    <mergeCell ref="AF11:AG11"/>
    <mergeCell ref="AV11:AW11"/>
    <mergeCell ref="BL11:BM11"/>
    <mergeCell ref="AF12:AG12"/>
    <mergeCell ref="AV12:AW12"/>
    <mergeCell ref="BL12:BM12"/>
    <mergeCell ref="AV13:AW13"/>
    <mergeCell ref="BL13:BM13"/>
    <mergeCell ref="AF14:AG14"/>
    <mergeCell ref="AV14:AW14"/>
    <mergeCell ref="BL14:BM14"/>
    <mergeCell ref="CB13:CC13"/>
    <mergeCell ref="CB14:CC14"/>
    <mergeCell ref="P10:Q10"/>
    <mergeCell ref="CD10:CE10"/>
    <mergeCell ref="AF10:AG10"/>
    <mergeCell ref="AV10:AW10"/>
    <mergeCell ref="P9:Q9"/>
    <mergeCell ref="CD7:CE7"/>
    <mergeCell ref="P8:Q8"/>
    <mergeCell ref="CD8:CE8"/>
    <mergeCell ref="AF7:AG7"/>
    <mergeCell ref="AV7:AW7"/>
    <mergeCell ref="P7:Q7"/>
    <mergeCell ref="BL10:BM10"/>
    <mergeCell ref="BL7:BM7"/>
    <mergeCell ref="AF8:AG8"/>
    <mergeCell ref="AV8:AW8"/>
    <mergeCell ref="BL8:BM8"/>
    <mergeCell ref="AF9:AG9"/>
    <mergeCell ref="AV9:AW9"/>
    <mergeCell ref="BL9:BM9"/>
    <mergeCell ref="P5:Q5"/>
    <mergeCell ref="CD5:CE5"/>
    <mergeCell ref="P6:Q6"/>
    <mergeCell ref="CD6:CE6"/>
    <mergeCell ref="CB5:CC5"/>
    <mergeCell ref="B4:C4"/>
    <mergeCell ref="H4:I4"/>
    <mergeCell ref="L3:M3"/>
    <mergeCell ref="N3:O3"/>
    <mergeCell ref="P3:Q4"/>
    <mergeCell ref="CD3:CE4"/>
    <mergeCell ref="B3:C3"/>
    <mergeCell ref="D3:E3"/>
    <mergeCell ref="F3:G3"/>
    <mergeCell ref="H3:I3"/>
    <mergeCell ref="J3:K3"/>
    <mergeCell ref="AX4:AY4"/>
    <mergeCell ref="AR3:AS3"/>
    <mergeCell ref="AT3:AU3"/>
    <mergeCell ref="AV3:AW4"/>
    <mergeCell ref="AX3:AY3"/>
    <mergeCell ref="AF3:AG4"/>
    <mergeCell ref="AH3:AI3"/>
    <mergeCell ref="AJ3:AK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O25"/>
  <sheetViews>
    <sheetView workbookViewId="0">
      <pane xSplit="1" ySplit="2" topLeftCell="B3" activePane="bottomRight" state="frozen"/>
      <selection pane="topRight" activeCell="B1" sqref="B1"/>
      <selection pane="bottomLeft" activeCell="A5" sqref="A5"/>
      <selection pane="bottomRight" activeCell="D12" sqref="D12"/>
    </sheetView>
  </sheetViews>
  <sheetFormatPr baseColWidth="10" defaultColWidth="11" defaultRowHeight="15"/>
  <cols>
    <col min="1" max="1" width="29" style="2" customWidth="1"/>
    <col min="2" max="2" width="4.83203125" style="30" customWidth="1"/>
    <col min="3" max="3" width="5.5" style="30" customWidth="1"/>
    <col min="4" max="6" width="4.6640625" style="30" customWidth="1"/>
    <col min="7" max="7" width="4.83203125" style="30" customWidth="1"/>
    <col min="8" max="15" width="4.6640625" style="30" customWidth="1"/>
    <col min="16" max="16384" width="11" style="30"/>
  </cols>
  <sheetData>
    <row r="1" spans="1:15" s="2" customFormat="1" ht="15" customHeight="1">
      <c r="A1" s="78">
        <v>43040</v>
      </c>
      <c r="B1" s="285">
        <v>43038</v>
      </c>
      <c r="C1" s="280"/>
      <c r="D1" s="280">
        <v>43039</v>
      </c>
      <c r="E1" s="281"/>
      <c r="F1" s="299">
        <v>43040</v>
      </c>
      <c r="G1" s="300"/>
      <c r="H1" s="280">
        <v>43041</v>
      </c>
      <c r="I1" s="280"/>
      <c r="J1" s="280">
        <v>43042</v>
      </c>
      <c r="K1" s="280"/>
      <c r="L1" s="280">
        <v>43043</v>
      </c>
      <c r="M1" s="280"/>
      <c r="N1" s="280">
        <v>43044</v>
      </c>
      <c r="O1" s="281"/>
    </row>
    <row r="2" spans="1:15" s="11" customFormat="1" ht="16">
      <c r="A2" s="85" t="s">
        <v>77</v>
      </c>
      <c r="B2" s="282" t="s">
        <v>0</v>
      </c>
      <c r="C2" s="283"/>
      <c r="D2" s="74" t="s">
        <v>1</v>
      </c>
      <c r="E2" s="75"/>
      <c r="F2" s="76" t="s">
        <v>2</v>
      </c>
      <c r="G2" s="77"/>
      <c r="H2" s="284" t="s">
        <v>9</v>
      </c>
      <c r="I2" s="283"/>
      <c r="J2" s="77" t="s">
        <v>10</v>
      </c>
      <c r="K2" s="77"/>
      <c r="L2" s="74" t="s">
        <v>11</v>
      </c>
      <c r="M2" s="77"/>
      <c r="N2" s="77" t="s">
        <v>12</v>
      </c>
      <c r="O2" s="75"/>
    </row>
    <row r="3" spans="1:15">
      <c r="A3" s="79" t="s">
        <v>7</v>
      </c>
      <c r="B3" s="40"/>
      <c r="C3" s="26"/>
      <c r="D3" s="26"/>
      <c r="E3" s="41"/>
      <c r="F3" s="40"/>
      <c r="G3" s="26"/>
      <c r="H3" s="26"/>
      <c r="I3" s="26"/>
      <c r="J3" s="26"/>
      <c r="K3" s="26"/>
      <c r="L3" s="26"/>
      <c r="M3" s="26"/>
      <c r="N3" s="26"/>
      <c r="O3" s="41"/>
    </row>
    <row r="4" spans="1:15" s="21" customFormat="1">
      <c r="A4" s="80" t="s">
        <v>8</v>
      </c>
      <c r="B4" s="37"/>
      <c r="C4" s="151"/>
      <c r="D4" s="151"/>
      <c r="E4" s="38"/>
      <c r="F4" s="286" t="s">
        <v>21</v>
      </c>
      <c r="G4" s="287"/>
      <c r="H4" s="18"/>
      <c r="I4" s="18"/>
      <c r="J4" s="18"/>
      <c r="K4" s="18"/>
      <c r="L4" s="18">
        <v>8</v>
      </c>
      <c r="M4" s="18">
        <v>15.06</v>
      </c>
      <c r="N4" s="18">
        <v>8</v>
      </c>
      <c r="O4" s="42">
        <v>15.06</v>
      </c>
    </row>
    <row r="5" spans="1:15" ht="16" thickBot="1">
      <c r="A5" s="81" t="s">
        <v>78</v>
      </c>
      <c r="B5" s="57"/>
      <c r="C5" s="61"/>
      <c r="D5" s="61"/>
      <c r="E5" s="58"/>
      <c r="F5" s="65">
        <v>7.6</v>
      </c>
      <c r="G5" s="66"/>
      <c r="H5" s="43"/>
      <c r="I5" s="43"/>
      <c r="J5" s="43"/>
      <c r="K5" s="43"/>
      <c r="L5" s="43">
        <f t="shared" ref="L5" si="0">(M4-L4)-0.5</f>
        <v>6.5600000000000005</v>
      </c>
      <c r="M5" s="43"/>
      <c r="N5" s="43">
        <f t="shared" ref="N5" si="1">(O4-N4)-0.5</f>
        <v>6.5600000000000005</v>
      </c>
      <c r="O5" s="82"/>
    </row>
    <row r="6" spans="1:15">
      <c r="B6" s="285">
        <v>43045</v>
      </c>
      <c r="C6" s="280"/>
      <c r="D6" s="280">
        <v>43046</v>
      </c>
      <c r="E6" s="280"/>
      <c r="F6" s="280">
        <v>43047</v>
      </c>
      <c r="G6" s="280"/>
      <c r="H6" s="303">
        <v>43048</v>
      </c>
      <c r="I6" s="303"/>
      <c r="J6" s="303">
        <v>43049</v>
      </c>
      <c r="K6" s="303"/>
      <c r="L6" s="300">
        <v>43050</v>
      </c>
      <c r="M6" s="300"/>
      <c r="N6" s="303">
        <v>43051</v>
      </c>
      <c r="O6" s="336"/>
    </row>
    <row r="7" spans="1:15">
      <c r="B7" s="282" t="s">
        <v>0</v>
      </c>
      <c r="C7" s="283"/>
      <c r="D7" s="74" t="s">
        <v>1</v>
      </c>
      <c r="E7" s="77"/>
      <c r="F7" s="77" t="s">
        <v>2</v>
      </c>
      <c r="G7" s="77"/>
      <c r="H7" s="284" t="s">
        <v>3</v>
      </c>
      <c r="I7" s="283"/>
      <c r="J7" s="77" t="s">
        <v>4</v>
      </c>
      <c r="K7" s="77"/>
      <c r="L7" s="77" t="s">
        <v>5</v>
      </c>
      <c r="M7" s="77"/>
      <c r="N7" s="77" t="s">
        <v>6</v>
      </c>
      <c r="O7" s="75"/>
    </row>
    <row r="8" spans="1:15">
      <c r="B8" s="40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41"/>
    </row>
    <row r="9" spans="1:15">
      <c r="B9" s="63"/>
      <c r="C9" s="18"/>
      <c r="D9" s="18">
        <v>8</v>
      </c>
      <c r="E9" s="18">
        <v>15.06</v>
      </c>
      <c r="F9" s="18"/>
      <c r="G9" s="18"/>
      <c r="H9" s="18"/>
      <c r="I9" s="18"/>
      <c r="J9" s="18">
        <v>8</v>
      </c>
      <c r="K9" s="18">
        <v>15.06</v>
      </c>
      <c r="L9" s="309" t="s">
        <v>21</v>
      </c>
      <c r="M9" s="287"/>
      <c r="N9" s="18"/>
      <c r="O9" s="42"/>
    </row>
    <row r="10" spans="1:15" ht="16" thickBot="1">
      <c r="B10" s="64"/>
      <c r="C10" s="43"/>
      <c r="D10" s="43">
        <f t="shared" ref="D10" si="2">(E9-D9)-0.5</f>
        <v>6.5600000000000005</v>
      </c>
      <c r="E10" s="43"/>
      <c r="F10" s="43"/>
      <c r="G10" s="43"/>
      <c r="H10" s="43"/>
      <c r="I10" s="43"/>
      <c r="J10" s="43">
        <f t="shared" ref="J10" si="3">(K9-J9)-0.5</f>
        <v>6.5600000000000005</v>
      </c>
      <c r="K10" s="43"/>
      <c r="L10" s="180">
        <v>7.6</v>
      </c>
      <c r="M10" s="20"/>
      <c r="N10" s="43"/>
      <c r="O10" s="82"/>
    </row>
    <row r="11" spans="1:15">
      <c r="B11" s="337">
        <v>43052</v>
      </c>
      <c r="C11" s="303"/>
      <c r="D11" s="303">
        <v>43053</v>
      </c>
      <c r="E11" s="303"/>
      <c r="F11" s="303">
        <v>43054</v>
      </c>
      <c r="G11" s="303"/>
      <c r="H11" s="303">
        <v>43055</v>
      </c>
      <c r="I11" s="303"/>
      <c r="J11" s="303">
        <v>43056</v>
      </c>
      <c r="K11" s="303"/>
      <c r="L11" s="303">
        <v>43057</v>
      </c>
      <c r="M11" s="303"/>
      <c r="N11" s="303">
        <v>43058</v>
      </c>
      <c r="O11" s="336"/>
    </row>
    <row r="12" spans="1:15">
      <c r="B12" s="282" t="s">
        <v>0</v>
      </c>
      <c r="C12" s="283"/>
      <c r="D12" s="74" t="s">
        <v>1</v>
      </c>
      <c r="E12" s="77"/>
      <c r="F12" s="77" t="s">
        <v>2</v>
      </c>
      <c r="G12" s="77"/>
      <c r="H12" s="284" t="s">
        <v>3</v>
      </c>
      <c r="I12" s="283"/>
      <c r="J12" s="77" t="s">
        <v>4</v>
      </c>
      <c r="K12" s="77"/>
      <c r="L12" s="77" t="s">
        <v>5</v>
      </c>
      <c r="M12" s="77"/>
      <c r="N12" s="77" t="s">
        <v>6</v>
      </c>
      <c r="O12" s="75"/>
    </row>
    <row r="13" spans="1:15">
      <c r="B13" s="40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41"/>
    </row>
    <row r="14" spans="1:15">
      <c r="B14" s="83"/>
      <c r="C14" s="27"/>
      <c r="D14" s="27"/>
      <c r="E14" s="27"/>
      <c r="F14" s="28"/>
      <c r="G14" s="28"/>
      <c r="H14" s="18"/>
      <c r="I14" s="18"/>
      <c r="J14" s="18"/>
      <c r="K14" s="18"/>
      <c r="L14" s="29">
        <v>8</v>
      </c>
      <c r="M14" s="29">
        <v>15.06</v>
      </c>
      <c r="N14" s="29">
        <v>8</v>
      </c>
      <c r="O14" s="59">
        <v>15.06</v>
      </c>
    </row>
    <row r="15" spans="1:15" ht="16" thickBot="1">
      <c r="B15" s="84"/>
      <c r="C15" s="62"/>
      <c r="D15" s="62"/>
      <c r="E15" s="62"/>
      <c r="F15" s="62"/>
      <c r="G15" s="62"/>
      <c r="H15" s="43"/>
      <c r="I15" s="43"/>
      <c r="J15" s="43"/>
      <c r="K15" s="43"/>
      <c r="L15" s="43">
        <f t="shared" ref="L15" si="4">(M14-L14)-0.5</f>
        <v>6.5600000000000005</v>
      </c>
      <c r="M15" s="43"/>
      <c r="N15" s="43">
        <f t="shared" ref="N15" si="5">(O14-N14)-0.5</f>
        <v>6.5600000000000005</v>
      </c>
      <c r="O15" s="82"/>
    </row>
    <row r="16" spans="1:15">
      <c r="B16" s="285">
        <v>43059</v>
      </c>
      <c r="C16" s="280"/>
      <c r="D16" s="280">
        <v>43060</v>
      </c>
      <c r="E16" s="280"/>
      <c r="F16" s="280">
        <v>43061</v>
      </c>
      <c r="G16" s="280"/>
      <c r="H16" s="280">
        <v>43062</v>
      </c>
      <c r="I16" s="280"/>
      <c r="J16" s="280">
        <v>43063</v>
      </c>
      <c r="K16" s="280"/>
      <c r="L16" s="280">
        <v>43064</v>
      </c>
      <c r="M16" s="280"/>
      <c r="N16" s="280">
        <v>43065</v>
      </c>
      <c r="O16" s="281"/>
    </row>
    <row r="17" spans="2:15">
      <c r="B17" s="282" t="s">
        <v>0</v>
      </c>
      <c r="C17" s="283"/>
      <c r="D17" s="74" t="s">
        <v>1</v>
      </c>
      <c r="E17" s="77"/>
      <c r="F17" s="77" t="s">
        <v>2</v>
      </c>
      <c r="G17" s="77"/>
      <c r="H17" s="284" t="s">
        <v>3</v>
      </c>
      <c r="I17" s="283"/>
      <c r="J17" s="77" t="s">
        <v>4</v>
      </c>
      <c r="K17" s="77"/>
      <c r="L17" s="77" t="s">
        <v>5</v>
      </c>
      <c r="M17" s="77"/>
      <c r="N17" s="77" t="s">
        <v>6</v>
      </c>
      <c r="O17" s="75"/>
    </row>
    <row r="18" spans="2:15">
      <c r="B18" s="40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41"/>
    </row>
    <row r="19" spans="2:15">
      <c r="B19" s="63"/>
      <c r="C19" s="18"/>
      <c r="D19" s="29">
        <v>8</v>
      </c>
      <c r="E19" s="29">
        <v>15.06</v>
      </c>
      <c r="F19" s="18"/>
      <c r="G19" s="18"/>
      <c r="H19" s="18"/>
      <c r="I19" s="18"/>
      <c r="J19" s="29">
        <v>8</v>
      </c>
      <c r="K19" s="29">
        <v>15.06</v>
      </c>
      <c r="L19" s="29"/>
      <c r="M19" s="29"/>
      <c r="N19" s="23"/>
      <c r="O19" s="39"/>
    </row>
    <row r="20" spans="2:15" ht="16" thickBot="1">
      <c r="B20" s="64"/>
      <c r="C20" s="43"/>
      <c r="D20" s="43">
        <f t="shared" ref="D20" si="6">(E19-D19)-0.5</f>
        <v>6.5600000000000005</v>
      </c>
      <c r="E20" s="43"/>
      <c r="F20" s="43"/>
      <c r="G20" s="43"/>
      <c r="H20" s="43"/>
      <c r="I20" s="43"/>
      <c r="J20" s="43">
        <f t="shared" ref="J20" si="7">(K19-J19)-0.5</f>
        <v>6.5600000000000005</v>
      </c>
      <c r="K20" s="43"/>
      <c r="L20" s="60"/>
      <c r="M20" s="61"/>
      <c r="N20" s="61"/>
      <c r="O20" s="58"/>
    </row>
    <row r="21" spans="2:15">
      <c r="B21" s="285">
        <v>43066</v>
      </c>
      <c r="C21" s="280"/>
      <c r="D21" s="280">
        <v>43067</v>
      </c>
      <c r="E21" s="280"/>
      <c r="F21" s="280">
        <v>43068</v>
      </c>
      <c r="G21" s="280"/>
      <c r="H21" s="280">
        <v>43069</v>
      </c>
      <c r="I21" s="331"/>
      <c r="J21" s="285"/>
      <c r="K21" s="280"/>
      <c r="L21" s="280"/>
      <c r="M21" s="280"/>
      <c r="N21" s="280"/>
      <c r="O21" s="281"/>
    </row>
    <row r="22" spans="2:15">
      <c r="B22" s="282" t="s">
        <v>0</v>
      </c>
      <c r="C22" s="283"/>
      <c r="D22" s="74" t="s">
        <v>1</v>
      </c>
      <c r="E22" s="77"/>
      <c r="F22" s="179" t="s">
        <v>2</v>
      </c>
      <c r="G22" s="77"/>
      <c r="H22" s="284" t="s">
        <v>9</v>
      </c>
      <c r="I22" s="335"/>
      <c r="J22" s="76" t="s">
        <v>10</v>
      </c>
      <c r="K22" s="77"/>
      <c r="L22" s="74" t="s">
        <v>11</v>
      </c>
      <c r="M22" s="77"/>
      <c r="N22" s="77" t="s">
        <v>12</v>
      </c>
      <c r="O22" s="75"/>
    </row>
    <row r="23" spans="2:15">
      <c r="B23" s="40"/>
      <c r="C23" s="26"/>
      <c r="D23" s="26"/>
      <c r="E23" s="26"/>
      <c r="F23" s="36"/>
      <c r="G23" s="26"/>
      <c r="H23" s="26"/>
      <c r="I23" s="67"/>
      <c r="J23" s="40"/>
      <c r="K23" s="26"/>
      <c r="L23" s="26"/>
      <c r="M23" s="26"/>
      <c r="N23" s="26"/>
      <c r="O23" s="41"/>
    </row>
    <row r="24" spans="2:15">
      <c r="B24" s="37"/>
      <c r="C24" s="151"/>
      <c r="D24" s="151"/>
      <c r="E24" s="151"/>
      <c r="F24" s="151"/>
      <c r="G24" s="151"/>
      <c r="H24" s="18"/>
      <c r="I24" s="68"/>
      <c r="J24" s="63"/>
      <c r="K24" s="18"/>
      <c r="L24" s="18"/>
      <c r="M24" s="18"/>
      <c r="N24" s="18"/>
      <c r="O24" s="42"/>
    </row>
    <row r="25" spans="2:15" ht="16" thickBot="1">
      <c r="B25" s="57"/>
      <c r="C25" s="61"/>
      <c r="D25" s="61"/>
      <c r="E25" s="61"/>
      <c r="F25" s="61"/>
      <c r="G25" s="61"/>
      <c r="H25" s="43"/>
      <c r="I25" s="69"/>
      <c r="J25" s="64"/>
      <c r="K25" s="43"/>
      <c r="L25" s="43"/>
      <c r="M25" s="43"/>
      <c r="N25" s="43"/>
      <c r="O25" s="82"/>
    </row>
  </sheetData>
  <mergeCells count="47">
    <mergeCell ref="N1:O1"/>
    <mergeCell ref="B2:C2"/>
    <mergeCell ref="H2:I2"/>
    <mergeCell ref="B1:C1"/>
    <mergeCell ref="D1:E1"/>
    <mergeCell ref="F1:G1"/>
    <mergeCell ref="H1:I1"/>
    <mergeCell ref="J1:K1"/>
    <mergeCell ref="F11:G11"/>
    <mergeCell ref="F4:G4"/>
    <mergeCell ref="J6:K6"/>
    <mergeCell ref="L6:M6"/>
    <mergeCell ref="L1:M1"/>
    <mergeCell ref="N6:O6"/>
    <mergeCell ref="B7:C7"/>
    <mergeCell ref="H7:I7"/>
    <mergeCell ref="B12:C12"/>
    <mergeCell ref="H12:I12"/>
    <mergeCell ref="B6:C6"/>
    <mergeCell ref="D6:E6"/>
    <mergeCell ref="F6:G6"/>
    <mergeCell ref="H6:I6"/>
    <mergeCell ref="H11:I11"/>
    <mergeCell ref="J11:K11"/>
    <mergeCell ref="L11:M11"/>
    <mergeCell ref="N11:O11"/>
    <mergeCell ref="L9:M9"/>
    <mergeCell ref="B11:C11"/>
    <mergeCell ref="D11:E11"/>
    <mergeCell ref="L21:M21"/>
    <mergeCell ref="N21:O21"/>
    <mergeCell ref="J16:K16"/>
    <mergeCell ref="L16:M16"/>
    <mergeCell ref="N16:O16"/>
    <mergeCell ref="J21:K21"/>
    <mergeCell ref="B22:C22"/>
    <mergeCell ref="H22:I22"/>
    <mergeCell ref="B16:C16"/>
    <mergeCell ref="D16:E16"/>
    <mergeCell ref="F16:G16"/>
    <mergeCell ref="H16:I16"/>
    <mergeCell ref="B17:C17"/>
    <mergeCell ref="H17:I17"/>
    <mergeCell ref="B21:C21"/>
    <mergeCell ref="D21:E21"/>
    <mergeCell ref="F21:G21"/>
    <mergeCell ref="H21:I21"/>
  </mergeCells>
  <pageMargins left="0.7" right="0.7" top="0.75" bottom="0.75" header="0.3" footer="0.3"/>
  <pageSetup paperSize="9" scale="91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CZ133"/>
  <sheetViews>
    <sheetView tabSelected="1" zoomScale="112" zoomScaleNormal="75" workbookViewId="0">
      <selection activeCell="I14" sqref="I14"/>
    </sheetView>
  </sheetViews>
  <sheetFormatPr baseColWidth="10" defaultColWidth="10.83203125" defaultRowHeight="15"/>
  <cols>
    <col min="1" max="1" width="32.83203125" style="2" customWidth="1"/>
    <col min="2" max="2" width="11" style="206" customWidth="1"/>
    <col min="3" max="16" width="6.83203125" style="30" customWidth="1"/>
    <col min="17" max="17" width="10.83203125" style="172" hidden="1" customWidth="1"/>
    <col min="18" max="31" width="6.83203125" style="30" hidden="1" customWidth="1"/>
    <col min="32" max="32" width="10.83203125" style="30" hidden="1" customWidth="1"/>
    <col min="33" max="46" width="6.83203125" style="30" hidden="1" customWidth="1"/>
    <col min="47" max="47" width="10.83203125" style="30" hidden="1" customWidth="1"/>
    <col min="48" max="61" width="6.83203125" style="30" hidden="1" customWidth="1"/>
    <col min="62" max="62" width="10.83203125" style="30" hidden="1" customWidth="1"/>
    <col min="63" max="76" width="6.83203125" style="30" hidden="1" customWidth="1"/>
    <col min="77" max="77" width="10.83203125" style="30" hidden="1" customWidth="1"/>
    <col min="78" max="91" width="6.83203125" style="30" hidden="1" customWidth="1"/>
    <col min="92" max="92" width="10.83203125" style="30" hidden="1" customWidth="1"/>
    <col min="93" max="93" width="4.6640625" style="30" hidden="1" customWidth="1"/>
    <col min="94" max="94" width="5.6640625" style="30" hidden="1" customWidth="1"/>
    <col min="95" max="95" width="13.83203125" style="30" hidden="1" customWidth="1"/>
    <col min="96" max="96" width="18.6640625" style="30" hidden="1" customWidth="1"/>
    <col min="97" max="97" width="11.5" style="30" hidden="1" customWidth="1"/>
    <col min="98" max="98" width="18.6640625" style="30" hidden="1" customWidth="1"/>
  </cols>
  <sheetData>
    <row r="1" spans="1:98" ht="15" customHeight="1">
      <c r="A1" s="162"/>
      <c r="C1" s="168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69"/>
      <c r="R1" s="153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3"/>
      <c r="AI1" s="153"/>
      <c r="AJ1" s="153"/>
      <c r="AK1" s="153"/>
      <c r="AL1" s="153"/>
      <c r="AM1" s="153"/>
      <c r="AN1" s="153"/>
      <c r="AO1" s="153"/>
      <c r="AP1" s="153"/>
      <c r="AQ1" s="153"/>
      <c r="AR1" s="153"/>
      <c r="AS1" s="153"/>
      <c r="AT1" s="153"/>
      <c r="AU1" s="153"/>
      <c r="AV1" s="153"/>
      <c r="AW1" s="153"/>
      <c r="AX1" s="153"/>
      <c r="AY1" s="153"/>
      <c r="AZ1" s="153"/>
      <c r="BA1" s="153"/>
      <c r="BB1" s="153"/>
      <c r="BC1" s="153"/>
      <c r="BD1" s="153"/>
      <c r="BE1" s="153"/>
      <c r="BF1" s="153"/>
      <c r="BG1" s="153"/>
      <c r="BH1" s="153"/>
      <c r="BI1" s="153"/>
      <c r="BJ1" s="153"/>
      <c r="BK1" s="153"/>
      <c r="BL1" s="153"/>
      <c r="BM1" s="153"/>
      <c r="BN1" s="153"/>
      <c r="BO1" s="153"/>
      <c r="BP1" s="153"/>
      <c r="BQ1" s="153"/>
      <c r="BR1" s="153"/>
      <c r="BS1" s="153"/>
      <c r="BT1" s="153"/>
      <c r="BU1" s="153"/>
      <c r="BV1" s="153"/>
      <c r="BW1" s="153"/>
      <c r="BX1" s="153"/>
      <c r="BY1" s="153"/>
      <c r="BZ1" s="153"/>
      <c r="CA1" s="153"/>
      <c r="CB1" s="153"/>
      <c r="CC1" s="153"/>
      <c r="CD1" s="153"/>
      <c r="CE1" s="153"/>
      <c r="CF1" s="153"/>
      <c r="CG1" s="153"/>
      <c r="CH1" s="153"/>
      <c r="CI1" s="153"/>
      <c r="CJ1" s="365"/>
      <c r="CK1" s="365"/>
      <c r="CL1" s="365"/>
      <c r="CM1" s="365"/>
      <c r="CN1" s="365"/>
      <c r="CO1" s="424">
        <v>3.4791666666666665</v>
      </c>
      <c r="CP1" s="425"/>
      <c r="CQ1" s="174">
        <f>CO1*24</f>
        <v>83.5</v>
      </c>
    </row>
    <row r="2" spans="1:98">
      <c r="A2" s="162"/>
      <c r="B2" s="509"/>
      <c r="C2" s="255"/>
      <c r="D2" s="255"/>
      <c r="E2" s="255"/>
      <c r="F2" s="255"/>
      <c r="G2" s="255"/>
      <c r="H2" s="255"/>
      <c r="I2" s="256"/>
      <c r="J2" s="256"/>
      <c r="K2" s="257"/>
      <c r="L2" s="257"/>
      <c r="M2" s="257"/>
      <c r="N2" s="257"/>
      <c r="O2" s="257"/>
      <c r="P2" s="257"/>
      <c r="Q2" s="169"/>
      <c r="R2" s="154"/>
      <c r="S2" s="11"/>
      <c r="T2" s="11"/>
      <c r="U2" s="11"/>
      <c r="V2" s="154"/>
      <c r="W2" s="11"/>
      <c r="X2" s="154"/>
      <c r="Y2" s="11"/>
      <c r="Z2" s="11"/>
      <c r="AA2" s="11"/>
      <c r="AB2" s="11"/>
      <c r="AC2" s="11"/>
      <c r="AD2" s="11"/>
      <c r="AE2" s="11"/>
      <c r="AF2" s="153"/>
      <c r="AU2" s="153"/>
      <c r="BF2" s="11"/>
      <c r="BG2" s="11"/>
      <c r="BH2" s="11"/>
      <c r="BI2" s="11"/>
      <c r="BJ2" s="153"/>
      <c r="BU2" s="11"/>
      <c r="BV2" s="11"/>
      <c r="BW2" s="11"/>
      <c r="BX2" s="11"/>
      <c r="BY2" s="153"/>
      <c r="CJ2" s="365" t="s">
        <v>102</v>
      </c>
      <c r="CK2" s="365"/>
      <c r="CL2" s="365"/>
      <c r="CM2" s="365"/>
      <c r="CN2" s="365"/>
      <c r="CO2" s="424">
        <v>6.9666666666666659</v>
      </c>
      <c r="CP2" s="425"/>
      <c r="CQ2" s="174">
        <f>CO2*24</f>
        <v>167.2</v>
      </c>
    </row>
    <row r="3" spans="1:98" ht="16" thickBot="1">
      <c r="A3" s="210"/>
      <c r="B3" s="509"/>
      <c r="C3" s="258"/>
      <c r="D3" s="258"/>
      <c r="E3" s="258"/>
      <c r="F3" s="258"/>
      <c r="G3" s="258"/>
      <c r="H3" s="258"/>
      <c r="I3" s="258"/>
      <c r="J3" s="258"/>
      <c r="K3" s="258"/>
      <c r="L3" s="258"/>
      <c r="M3" s="258"/>
      <c r="N3" s="258"/>
      <c r="O3" s="258"/>
      <c r="P3" s="258"/>
      <c r="Q3" s="169"/>
      <c r="R3" s="154"/>
      <c r="S3" s="11"/>
      <c r="T3" s="11"/>
      <c r="U3" s="11"/>
      <c r="V3" s="154"/>
      <c r="W3" s="11"/>
      <c r="X3" s="154"/>
      <c r="Y3" s="11"/>
      <c r="Z3" s="11"/>
      <c r="AA3" s="11"/>
      <c r="AB3" s="11"/>
      <c r="AC3" s="11"/>
      <c r="AD3" s="11"/>
      <c r="AE3" s="11"/>
      <c r="AF3" s="153"/>
      <c r="AG3" s="234"/>
      <c r="AH3" s="234"/>
      <c r="AI3" s="234"/>
      <c r="AJ3" s="234"/>
      <c r="AK3" s="234"/>
      <c r="AL3" s="234"/>
      <c r="AM3" s="234"/>
      <c r="AN3" s="234"/>
      <c r="AO3" s="234"/>
      <c r="AP3" s="234"/>
      <c r="AQ3" s="234"/>
      <c r="AR3" s="234"/>
      <c r="AS3" s="234"/>
      <c r="AT3" s="234"/>
      <c r="AU3" s="153"/>
      <c r="AV3" s="234"/>
      <c r="AW3" s="234"/>
      <c r="AX3" s="234"/>
      <c r="AY3" s="234"/>
      <c r="AZ3" s="234"/>
      <c r="BA3" s="234"/>
      <c r="BB3" s="234"/>
      <c r="BC3" s="234"/>
      <c r="BD3" s="234"/>
      <c r="BE3" s="234"/>
      <c r="BF3" s="11"/>
      <c r="BG3" s="11"/>
      <c r="BH3" s="11"/>
      <c r="BI3" s="11"/>
      <c r="BJ3" s="153"/>
      <c r="BK3" s="234"/>
      <c r="BL3" s="234"/>
      <c r="BM3" s="234"/>
      <c r="BN3" s="234"/>
      <c r="BO3" s="234"/>
      <c r="BP3" s="234"/>
      <c r="BQ3" s="234"/>
      <c r="BR3" s="234"/>
      <c r="BS3" s="234"/>
      <c r="BT3" s="234"/>
      <c r="BU3" s="11"/>
      <c r="BV3" s="11"/>
      <c r="BW3" s="11"/>
      <c r="BX3" s="11"/>
      <c r="BY3" s="153"/>
      <c r="CJ3" s="153"/>
      <c r="CK3" s="153"/>
      <c r="CL3" s="153"/>
      <c r="CM3" s="153"/>
      <c r="CN3" s="153"/>
      <c r="CO3" s="169"/>
      <c r="CP3" s="172"/>
      <c r="CQ3" s="173"/>
    </row>
    <row r="4" spans="1:98">
      <c r="A4" s="358" t="s">
        <v>100</v>
      </c>
      <c r="B4" s="509"/>
      <c r="C4" s="354"/>
      <c r="D4" s="355"/>
      <c r="E4" s="354"/>
      <c r="F4" s="355"/>
      <c r="G4" s="354"/>
      <c r="H4" s="355"/>
      <c r="I4" s="354"/>
      <c r="J4" s="355"/>
      <c r="K4" s="354"/>
      <c r="L4" s="355"/>
      <c r="M4" s="354"/>
      <c r="N4" s="355"/>
      <c r="O4" s="354"/>
      <c r="P4" s="355"/>
      <c r="Q4" s="169"/>
      <c r="R4" s="354"/>
      <c r="S4" s="355"/>
      <c r="T4" s="354"/>
      <c r="U4" s="355"/>
      <c r="V4" s="354"/>
      <c r="W4" s="355"/>
      <c r="X4" s="354"/>
      <c r="Y4" s="355"/>
      <c r="Z4" s="354"/>
      <c r="AA4" s="355"/>
      <c r="AB4" s="354"/>
      <c r="AC4" s="355"/>
      <c r="AD4" s="354"/>
      <c r="AE4" s="355"/>
      <c r="AF4" s="153"/>
      <c r="AG4" s="354"/>
      <c r="AH4" s="355"/>
      <c r="AI4" s="354"/>
      <c r="AJ4" s="355"/>
      <c r="AK4" s="354"/>
      <c r="AL4" s="355"/>
      <c r="AM4" s="354"/>
      <c r="AN4" s="355"/>
      <c r="AO4" s="354"/>
      <c r="AP4" s="355"/>
      <c r="AQ4" s="354"/>
      <c r="AR4" s="355"/>
      <c r="AS4" s="354"/>
      <c r="AT4" s="355"/>
      <c r="AU4" s="153"/>
      <c r="AV4" s="354"/>
      <c r="AW4" s="355"/>
      <c r="AX4" s="354"/>
      <c r="AY4" s="355"/>
      <c r="AZ4" s="354"/>
      <c r="BA4" s="355"/>
      <c r="BB4" s="354"/>
      <c r="BC4" s="355"/>
      <c r="BD4" s="354"/>
      <c r="BE4" s="355"/>
      <c r="BF4" s="354"/>
      <c r="BG4" s="355"/>
      <c r="BH4" s="354"/>
      <c r="BI4" s="355"/>
      <c r="BJ4" s="153"/>
      <c r="BK4" s="354"/>
      <c r="BL4" s="355"/>
      <c r="BM4" s="354"/>
      <c r="BN4" s="355"/>
      <c r="BO4" s="354"/>
      <c r="BP4" s="355"/>
      <c r="BQ4" s="354"/>
      <c r="BR4" s="355"/>
      <c r="BS4" s="354"/>
      <c r="BT4" s="355"/>
      <c r="BU4" s="354"/>
      <c r="BV4" s="355"/>
      <c r="BW4" s="354"/>
      <c r="BX4" s="355"/>
      <c r="BY4" s="153"/>
      <c r="BZ4" s="354"/>
      <c r="CA4" s="355"/>
      <c r="CB4" s="354"/>
      <c r="CC4" s="355"/>
      <c r="CD4" s="354"/>
      <c r="CE4" s="355"/>
      <c r="CF4" s="354"/>
      <c r="CG4" s="355"/>
      <c r="CH4" s="354"/>
      <c r="CI4" s="355"/>
      <c r="CJ4" s="354"/>
      <c r="CK4" s="355"/>
      <c r="CL4" s="354"/>
      <c r="CM4" s="355"/>
      <c r="CN4" s="169"/>
      <c r="CO4" s="169"/>
      <c r="CP4" s="172"/>
      <c r="CQ4" s="173"/>
      <c r="CS4"/>
      <c r="CT4"/>
    </row>
    <row r="5" spans="1:98" ht="15" customHeight="1" thickBot="1">
      <c r="A5" s="359"/>
      <c r="B5" s="510"/>
      <c r="C5" s="356"/>
      <c r="D5" s="357"/>
      <c r="E5" s="356"/>
      <c r="F5" s="357"/>
      <c r="G5" s="356"/>
      <c r="H5" s="357"/>
      <c r="I5" s="356"/>
      <c r="J5" s="357"/>
      <c r="K5" s="356"/>
      <c r="L5" s="357"/>
      <c r="M5" s="356"/>
      <c r="N5" s="357"/>
      <c r="O5" s="356"/>
      <c r="P5" s="357"/>
      <c r="Q5" s="406" t="s">
        <v>15</v>
      </c>
      <c r="R5" s="356"/>
      <c r="S5" s="357"/>
      <c r="T5" s="356"/>
      <c r="U5" s="357"/>
      <c r="V5" s="356"/>
      <c r="W5" s="357"/>
      <c r="X5" s="356"/>
      <c r="Y5" s="357"/>
      <c r="Z5" s="356"/>
      <c r="AA5" s="357"/>
      <c r="AB5" s="356"/>
      <c r="AC5" s="357"/>
      <c r="AD5" s="356"/>
      <c r="AE5" s="357"/>
      <c r="AF5" s="406" t="s">
        <v>15</v>
      </c>
      <c r="AG5" s="356"/>
      <c r="AH5" s="357"/>
      <c r="AI5" s="356"/>
      <c r="AJ5" s="357"/>
      <c r="AK5" s="356"/>
      <c r="AL5" s="357"/>
      <c r="AM5" s="356"/>
      <c r="AN5" s="357"/>
      <c r="AO5" s="356"/>
      <c r="AP5" s="357"/>
      <c r="AQ5" s="356"/>
      <c r="AR5" s="357"/>
      <c r="AS5" s="356"/>
      <c r="AT5" s="357"/>
      <c r="AU5" s="406" t="s">
        <v>15</v>
      </c>
      <c r="AV5" s="356"/>
      <c r="AW5" s="357"/>
      <c r="AX5" s="356"/>
      <c r="AY5" s="357"/>
      <c r="AZ5" s="356"/>
      <c r="BA5" s="357"/>
      <c r="BB5" s="356"/>
      <c r="BC5" s="357"/>
      <c r="BD5" s="356"/>
      <c r="BE5" s="357"/>
      <c r="BF5" s="356"/>
      <c r="BG5" s="357"/>
      <c r="BH5" s="356"/>
      <c r="BI5" s="357"/>
      <c r="BJ5" s="411" t="s">
        <v>15</v>
      </c>
      <c r="BK5" s="356"/>
      <c r="BL5" s="357"/>
      <c r="BM5" s="356"/>
      <c r="BN5" s="357"/>
      <c r="BO5" s="356"/>
      <c r="BP5" s="357"/>
      <c r="BQ5" s="356"/>
      <c r="BR5" s="357"/>
      <c r="BS5" s="356"/>
      <c r="BT5" s="357"/>
      <c r="BU5" s="356"/>
      <c r="BV5" s="357"/>
      <c r="BW5" s="356"/>
      <c r="BX5" s="357"/>
      <c r="BY5" s="411" t="s">
        <v>15</v>
      </c>
      <c r="BZ5" s="356"/>
      <c r="CA5" s="357"/>
      <c r="CB5" s="356"/>
      <c r="CC5" s="357"/>
      <c r="CD5" s="356"/>
      <c r="CE5" s="357"/>
      <c r="CF5" s="356"/>
      <c r="CG5" s="357"/>
      <c r="CH5" s="356"/>
      <c r="CI5" s="357"/>
      <c r="CJ5" s="356"/>
      <c r="CK5" s="357"/>
      <c r="CL5" s="356"/>
      <c r="CM5" s="357"/>
      <c r="CN5" s="406" t="s">
        <v>15</v>
      </c>
      <c r="CO5" s="408" t="s">
        <v>79</v>
      </c>
      <c r="CP5" s="408"/>
      <c r="CQ5" s="155"/>
      <c r="CR5" s="426" t="s">
        <v>80</v>
      </c>
      <c r="CS5"/>
      <c r="CT5"/>
    </row>
    <row r="6" spans="1:98" ht="40" customHeight="1">
      <c r="A6" s="248" t="s">
        <v>17</v>
      </c>
      <c r="B6" s="249" t="s">
        <v>127</v>
      </c>
      <c r="C6" s="409" t="s">
        <v>0</v>
      </c>
      <c r="D6" s="373"/>
      <c r="E6" s="374" t="s">
        <v>1</v>
      </c>
      <c r="F6" s="374"/>
      <c r="G6" s="373" t="s">
        <v>2</v>
      </c>
      <c r="H6" s="373"/>
      <c r="I6" s="373" t="s">
        <v>9</v>
      </c>
      <c r="J6" s="373"/>
      <c r="K6" s="373" t="s">
        <v>10</v>
      </c>
      <c r="L6" s="373"/>
      <c r="M6" s="664" t="s">
        <v>11</v>
      </c>
      <c r="N6" s="664"/>
      <c r="O6" s="665" t="s">
        <v>12</v>
      </c>
      <c r="P6" s="665"/>
      <c r="Q6" s="407"/>
      <c r="R6" s="373" t="s">
        <v>0</v>
      </c>
      <c r="S6" s="373"/>
      <c r="T6" s="374" t="s">
        <v>1</v>
      </c>
      <c r="U6" s="374"/>
      <c r="V6" s="373" t="s">
        <v>2</v>
      </c>
      <c r="W6" s="373"/>
      <c r="X6" s="373" t="s">
        <v>9</v>
      </c>
      <c r="Y6" s="373"/>
      <c r="Z6" s="373" t="s">
        <v>10</v>
      </c>
      <c r="AA6" s="373"/>
      <c r="AB6" s="664" t="s">
        <v>11</v>
      </c>
      <c r="AC6" s="664"/>
      <c r="AD6" s="665" t="s">
        <v>12</v>
      </c>
      <c r="AE6" s="665"/>
      <c r="AF6" s="406"/>
      <c r="AG6" s="373" t="s">
        <v>0</v>
      </c>
      <c r="AH6" s="373"/>
      <c r="AI6" s="374" t="s">
        <v>1</v>
      </c>
      <c r="AJ6" s="374"/>
      <c r="AK6" s="373" t="s">
        <v>2</v>
      </c>
      <c r="AL6" s="373"/>
      <c r="AM6" s="373" t="s">
        <v>9</v>
      </c>
      <c r="AN6" s="373"/>
      <c r="AO6" s="373" t="s">
        <v>10</v>
      </c>
      <c r="AP6" s="373"/>
      <c r="AQ6" s="664" t="s">
        <v>11</v>
      </c>
      <c r="AR6" s="664"/>
      <c r="AS6" s="665" t="s">
        <v>12</v>
      </c>
      <c r="AT6" s="665"/>
      <c r="AU6" s="407"/>
      <c r="AV6" s="373" t="s">
        <v>0</v>
      </c>
      <c r="AW6" s="373"/>
      <c r="AX6" s="374" t="s">
        <v>1</v>
      </c>
      <c r="AY6" s="374"/>
      <c r="AZ6" s="373" t="s">
        <v>2</v>
      </c>
      <c r="BA6" s="373"/>
      <c r="BB6" s="373" t="s">
        <v>9</v>
      </c>
      <c r="BC6" s="373"/>
      <c r="BD6" s="373" t="s">
        <v>10</v>
      </c>
      <c r="BE6" s="373"/>
      <c r="BF6" s="664" t="s">
        <v>11</v>
      </c>
      <c r="BG6" s="664"/>
      <c r="BH6" s="665" t="s">
        <v>12</v>
      </c>
      <c r="BI6" s="665"/>
      <c r="BJ6" s="455"/>
      <c r="BK6" s="373" t="s">
        <v>0</v>
      </c>
      <c r="BL6" s="373"/>
      <c r="BM6" s="374" t="s">
        <v>1</v>
      </c>
      <c r="BN6" s="374"/>
      <c r="BO6" s="373" t="s">
        <v>2</v>
      </c>
      <c r="BP6" s="373"/>
      <c r="BQ6" s="373" t="s">
        <v>9</v>
      </c>
      <c r="BR6" s="373"/>
      <c r="BS6" s="373" t="s">
        <v>10</v>
      </c>
      <c r="BT6" s="373"/>
      <c r="BU6" s="664" t="s">
        <v>11</v>
      </c>
      <c r="BV6" s="664"/>
      <c r="BW6" s="665" t="s">
        <v>12</v>
      </c>
      <c r="BX6" s="665"/>
      <c r="BY6" s="455"/>
      <c r="BZ6" s="373" t="s">
        <v>0</v>
      </c>
      <c r="CA6" s="373"/>
      <c r="CB6" s="374" t="s">
        <v>1</v>
      </c>
      <c r="CC6" s="374"/>
      <c r="CD6" s="373" t="s">
        <v>2</v>
      </c>
      <c r="CE6" s="373"/>
      <c r="CF6" s="373" t="s">
        <v>9</v>
      </c>
      <c r="CG6" s="373"/>
      <c r="CH6" s="373" t="s">
        <v>10</v>
      </c>
      <c r="CI6" s="373"/>
      <c r="CJ6" s="664" t="s">
        <v>11</v>
      </c>
      <c r="CK6" s="664"/>
      <c r="CL6" s="665" t="s">
        <v>12</v>
      </c>
      <c r="CM6" s="665"/>
      <c r="CN6" s="406"/>
      <c r="CO6" s="408"/>
      <c r="CP6" s="408"/>
      <c r="CQ6" s="155"/>
      <c r="CR6" s="426"/>
      <c r="CS6"/>
      <c r="CT6"/>
    </row>
    <row r="7" spans="1:98" s="489" customFormat="1" ht="30" customHeight="1">
      <c r="A7" s="547"/>
      <c r="B7" s="511"/>
      <c r="C7" s="481"/>
      <c r="D7" s="482"/>
      <c r="E7" s="595"/>
      <c r="F7" s="596"/>
      <c r="G7" s="481"/>
      <c r="H7" s="482"/>
      <c r="I7" s="595"/>
      <c r="J7" s="596"/>
      <c r="K7" s="481"/>
      <c r="L7" s="482"/>
      <c r="M7" s="625"/>
      <c r="N7" s="626"/>
      <c r="O7" s="625"/>
      <c r="P7" s="627"/>
      <c r="Q7" s="349">
        <f>SUM(C8:P8)</f>
        <v>0</v>
      </c>
      <c r="R7" s="481"/>
      <c r="S7" s="482"/>
      <c r="T7" s="483"/>
      <c r="U7" s="484"/>
      <c r="V7" s="481"/>
      <c r="W7" s="482"/>
      <c r="X7" s="483"/>
      <c r="Y7" s="484"/>
      <c r="Z7" s="481"/>
      <c r="AA7" s="482"/>
      <c r="AB7" s="601"/>
      <c r="AC7" s="603"/>
      <c r="AD7" s="601"/>
      <c r="AE7" s="605"/>
      <c r="AF7" s="454">
        <f>SUM(R8:AE8)</f>
        <v>0</v>
      </c>
      <c r="AG7" s="481"/>
      <c r="AH7" s="482"/>
      <c r="AI7" s="483"/>
      <c r="AJ7" s="484"/>
      <c r="AK7" s="481"/>
      <c r="AL7" s="482"/>
      <c r="AM7" s="483"/>
      <c r="AN7" s="484"/>
      <c r="AO7" s="481"/>
      <c r="AP7" s="482"/>
      <c r="AQ7" s="485"/>
      <c r="AR7" s="486"/>
      <c r="AS7" s="485"/>
      <c r="AT7" s="487"/>
      <c r="AU7" s="454">
        <f>SUM(AG8:AT8)</f>
        <v>0</v>
      </c>
      <c r="AV7" s="481"/>
      <c r="AW7" s="482"/>
      <c r="AX7" s="483"/>
      <c r="AY7" s="484"/>
      <c r="AZ7" s="481"/>
      <c r="BA7" s="482"/>
      <c r="BB7" s="483"/>
      <c r="BC7" s="484"/>
      <c r="BD7" s="481"/>
      <c r="BE7" s="482"/>
      <c r="BF7" s="485"/>
      <c r="BG7" s="486"/>
      <c r="BH7" s="485"/>
      <c r="BI7" s="487"/>
      <c r="BJ7" s="454">
        <f>SUM(AV8:BI8)</f>
        <v>0</v>
      </c>
      <c r="BK7" s="481"/>
      <c r="BL7" s="482"/>
      <c r="BM7" s="483"/>
      <c r="BN7" s="484"/>
      <c r="BO7" s="481"/>
      <c r="BP7" s="482"/>
      <c r="BQ7" s="483"/>
      <c r="BR7" s="484"/>
      <c r="BS7" s="481"/>
      <c r="BT7" s="482"/>
      <c r="BU7" s="485"/>
      <c r="BV7" s="486"/>
      <c r="BW7" s="485"/>
      <c r="BX7" s="487"/>
      <c r="BY7" s="454">
        <f>SUM(BK8:BX8)</f>
        <v>0</v>
      </c>
      <c r="BZ7" s="481"/>
      <c r="CA7" s="482"/>
      <c r="CB7" s="483"/>
      <c r="CC7" s="484"/>
      <c r="CD7" s="481"/>
      <c r="CE7" s="482"/>
      <c r="CF7" s="483"/>
      <c r="CG7" s="484"/>
      <c r="CH7" s="481"/>
      <c r="CI7" s="482"/>
      <c r="CJ7" s="485"/>
      <c r="CK7" s="486"/>
      <c r="CL7" s="485"/>
      <c r="CM7" s="487"/>
      <c r="CN7" s="338">
        <f>SUM(BZ8:CM8)</f>
        <v>0</v>
      </c>
      <c r="CO7" s="338">
        <f>SUM(Q7,AF7,AU7,BY7,CN7,BJ7)</f>
        <v>0</v>
      </c>
      <c r="CP7" s="339"/>
      <c r="CQ7" s="488"/>
      <c r="CR7" s="362">
        <f>$CO$2-CO7</f>
        <v>6.9666666666666659</v>
      </c>
    </row>
    <row r="8" spans="1:98" ht="20" customHeight="1">
      <c r="A8" s="250" t="s">
        <v>160</v>
      </c>
      <c r="B8" s="512">
        <v>1</v>
      </c>
      <c r="C8" s="616" t="str">
        <f>IF(AND(C7="",D7=""),"",IFERROR(MATCH("*"&amp;C7&amp;"*",Paramètres!$A$2,0)*INDEX(Paramètres!$B$2:$E$2,MATCH(#REF!,Paramètres!$B$1:$E$1,0))*$B8,IFERROR(VLOOKUP(C7,_T1,2,0)*IF(VLOOKUP(C7,_T1,3,0),$B8,1),IF(AND(C7="23:59"*1,D7="07:59"*1),"08:00"*$B8,IF(AND(C7="20:00"*1,D7="05:00"*1),"09:00"*$B8,IF(AND(C7="21:00"*1,D7="07:00"*1),"10:00"*$B8,IF(AND(C7="21:00"*1,D7="08:00"*1),"11:00"*$B8,IF((D7*24)-(C7*24)&gt;6,((((D7*24)-(C7*24))-0.25)/24)*$B8,(D7-C7)*$B8))))))))</f>
        <v/>
      </c>
      <c r="D8" s="617"/>
      <c r="E8" s="623" t="str">
        <f>IF(AND(E7="",F7=""),"",IFERROR(MATCH("*"&amp;E7&amp;"*",Paramètres!$A$2,0)*INDEX(Paramètres!$B$2:$E$2,MATCH(#REF!,Paramètres!$B$1:$E$1,0))*$B8,IFERROR(VLOOKUP(E7,_T1,2,0)*IF(VLOOKUP(E7,_T1,3,0),$B8,1),IF(AND(E7="23:59"*1,F7="07:59"*1),"08:00"*$B8,IF(AND(E7="20:00"*1,F7="05:00"*1),"09:00"*$B8,IF(AND(E7="21:00"*1,F7="07:00"*1),"10:00"*$B8,IF(AND(E7="21:00"*1,F7="08:00"*1),"11:00"*$B8,IF((F7*24)-(E7*24)&gt;6,((((F7*24)-(E7*24))-0.25)/24)*$B8,(F7-E7)*$B8))))))))</f>
        <v/>
      </c>
      <c r="F8" s="624"/>
      <c r="G8" s="616" t="str">
        <f>IF(AND(G7="",H7=""),"",IFERROR(MATCH("*"&amp;G7&amp;"*",Paramètres!$A$2,0)*INDEX(Paramètres!$B$2:$E$2,MATCH(#REF!,Paramètres!$B$1:$E$1,0))*$B8,IFERROR(VLOOKUP(G7,_T1,2,0)*IF(VLOOKUP(G7,_T1,3,0),$B8,1),IF(AND(G7="23:59"*1,H7="07:59"*1),"08:00"*$B8,IF(AND(G7="20:00"*1,H7="05:00"*1),"09:00"*$B8,IF(AND(G7="21:00"*1,H7="07:00"*1),"10:00"*$B8,IF(AND(G7="21:00"*1,H7="08:00"*1),"11:00"*$B8,IF((H7*24)-(G7*24)&gt;6,((((H7*24)-(G7*24))-0.25)/24)*$B8,(H7-G7)*$B8))))))))</f>
        <v/>
      </c>
      <c r="H8" s="617"/>
      <c r="I8" s="623" t="str">
        <f>IF(AND(I7="",J7=""),"",IFERROR(MATCH("*"&amp;I7&amp;"*",Paramètres!$A$2,0)*INDEX(Paramètres!$B$2:$E$2,MATCH(#REF!,Paramètres!$B$1:$E$1,0))*$B8,IFERROR(VLOOKUP(I7,_T1,2,0)*IF(VLOOKUP(I7,_T1,3,0),$B8,1),IF(AND(I7="23:59"*1,J7="07:59"*1),"08:00"*$B8,IF(AND(I7="20:00"*1,J7="05:00"*1),"09:00"*$B8,IF(AND(I7="21:00"*1,J7="07:00"*1),"10:00"*$B8,IF(AND(I7="21:00"*1,J7="08:00"*1),"11:00"*$B8,IF((J7*24)-(I7*24)&gt;6,((((J7*24)-(I7*24))-0.25)/24)*$B8,(J7-I7)*$B8))))))))</f>
        <v/>
      </c>
      <c r="J8" s="624"/>
      <c r="K8" s="616" t="str">
        <f>IF(AND(K7="",L7=""),"",IFERROR(MATCH("*"&amp;K7&amp;"*",Paramètres!$A$2,0)*INDEX(Paramètres!$B$2:$E$2,MATCH(#REF!,Paramètres!$B$1:$E$1,0))*$B8,IFERROR(VLOOKUP(K7,_T1,2,0)*IF(VLOOKUP(K7,_T1,3,0),$B8,1),IF(AND(K7="23:59"*1,L7="07:59"*1),"08:00"*$B8,IF(AND(K7="20:00"*1,L7="05:00"*1),"09:00"*$B8,IF(AND(K7="21:00"*1,L7="07:00"*1),"10:00"*$B8,IF(AND(K7="21:00"*1,L7="08:00"*1),"11:00"*$B8,IF((L7*24)-(K7*24)&gt;6,((((L7*24)-(K7*24))-0.25)/24)*$B8,(L7-K7)*$B8))))))))</f>
        <v/>
      </c>
      <c r="L8" s="617"/>
      <c r="M8" s="628" t="str">
        <f>IF(AND(M7="",N7=""),"",IFERROR(MATCH("*"&amp;M7&amp;"*",Paramètres!$A$2,0)*INDEX(Paramètres!$B$2:$E$2,MATCH(#REF!,Paramètres!$B$1:$E$1,0))*$B8,IFERROR(VLOOKUP(M7,_T1,2,0)*IF(VLOOKUP(M7,_T1,3,0),$B8,1),IF(AND(M7="23:59"*1,N7="07:59"*1),"08:00"*$B8,IF(AND(M7="20:00"*1,N7="05:00"*1),"09:00"*$B8,IF(AND(M7="21:00"*1,N7="07:00"*1),"10:00"*$B8,IF(AND(M7="21:00"*1,N7="08:00"*1),"11:00"*$B8,IF((N7*24)-(M7*24)&gt;6,((((N7*24)-(M7*24))-0.25)/24)*$B8,(N7-M7)*$B8))))))))</f>
        <v/>
      </c>
      <c r="N8" s="629"/>
      <c r="O8" s="628" t="str">
        <f>IF(AND(O7="",P7=""),"",IFERROR(MATCH("*"&amp;O7&amp;"*",Paramètres!$A$2,0)*INDEX(Paramètres!$B$2:$E$2,MATCH(#REF!,Paramètres!$B$1:$E$1,0))*$B8,IFERROR(VLOOKUP(O7,_T1,2,0)*IF(VLOOKUP(O7,_T1,3,0),$B8,1),IF(AND(O7="23:59"*1,P7="07:59"*1),"08:00"*$B8,IF(AND(O7="20:00"*1,P7="05:00"*1),"09:00"*$B8,IF(AND(O7="21:00"*1,P7="07:00"*1),"10:00"*$B8,IF(AND(O7="21:00"*1,P7="08:00"*1),"11:00"*$B8,IF((P7*24)-(O7*24)&gt;6,((((P7*24)-(O7*24))-0.25)/24)*$B8,(P7-O7)*$B8))))))))</f>
        <v/>
      </c>
      <c r="P8" s="628"/>
      <c r="Q8" s="350"/>
      <c r="R8" s="436" t="str">
        <f>IF(ISBLANK(R7:S7),"",ABS(IF((S7*24)-(R7*24)&gt;6,(((S7*24)-(R7*24))-0.25)/24,S7-R7)))</f>
        <v/>
      </c>
      <c r="S8" s="437"/>
      <c r="T8" s="364" t="str">
        <f t="shared" ref="T8" si="0">IF(ISBLANK(T7:U7),"",ABS(IF((U7*24)-(T7*24)&gt;6,(((U7*24)-(T7*24))-0.25)/24,U7-T7)))</f>
        <v/>
      </c>
      <c r="U8" s="361"/>
      <c r="V8" s="436" t="str">
        <f t="shared" ref="V8" si="1">IF(ISBLANK(V7:W7),"",ABS(IF((W7*24)-(V7*24)&gt;6,(((W7*24)-(V7*24))-0.25)/24,W7-V7)))</f>
        <v/>
      </c>
      <c r="W8" s="437"/>
      <c r="X8" s="364" t="str">
        <f t="shared" ref="X8" si="2">IF(ISBLANK(X7:Y7),"",ABS(IF((Y7*24)-(X7*24)&gt;6,(((Y7*24)-(X7*24))-0.25)/24,Y7-X7)))</f>
        <v/>
      </c>
      <c r="Y8" s="361"/>
      <c r="Z8" s="436" t="str">
        <f t="shared" ref="Z8" si="3">IF(ISBLANK(Z7:AA7),"",ABS(IF((AA7*24)-(Z7*24)&gt;6,(((AA7*24)-(Z7*24))-0.25)/24,AA7-Z7)))</f>
        <v/>
      </c>
      <c r="AA8" s="437"/>
      <c r="AB8" s="604" t="str">
        <f t="shared" ref="AB8" si="4">IF(ISBLANK(AB7:AC7),"",ABS(IF((AC7*24)-(AB7*24)&gt;6,(((AC7*24)-(AB7*24))-0.25)/24,AC7-AB7)))</f>
        <v/>
      </c>
      <c r="AC8" s="600"/>
      <c r="AD8" s="604" t="str">
        <f t="shared" ref="AD8" si="5">IF(ISBLANK(AD7:AE7),"",ABS(IF((AE7*24)-(AD7*24)&gt;6,(((AE7*24)-(AD7*24))-0.25)/24,AE7-AD7)))</f>
        <v/>
      </c>
      <c r="AE8" s="604"/>
      <c r="AF8" s="454"/>
      <c r="AG8" s="436" t="str">
        <f>IF(ISBLANK(AG7:AH7),"",ABS(IF((AH7*24)-(AG7*24)&gt;6,(((AH7*24)-(AG7*24))-0.25)/24,AH7-AG7)))</f>
        <v/>
      </c>
      <c r="AH8" s="437"/>
      <c r="AI8" s="364" t="str">
        <f t="shared" ref="AI8" si="6">IF(ISBLANK(AI7:AJ7),"",ABS(IF((AJ7*24)-(AI7*24)&gt;6,(((AJ7*24)-(AI7*24))-0.25)/24,AJ7-AI7)))</f>
        <v/>
      </c>
      <c r="AJ8" s="361"/>
      <c r="AK8" s="436" t="str">
        <f t="shared" ref="AK8" si="7">IF(ISBLANK(AK7:AL7),"",ABS(IF((AL7*24)-(AK7*24)&gt;6,(((AL7*24)-(AK7*24))-0.25)/24,AL7-AK7)))</f>
        <v/>
      </c>
      <c r="AL8" s="437"/>
      <c r="AM8" s="364" t="str">
        <f t="shared" ref="AM8" si="8">IF(ISBLANK(AM7:AN7),"",ABS(IF((AN7*24)-(AM7*24)&gt;6,(((AN7*24)-(AM7*24))-0.25)/24,AN7-AM7)))</f>
        <v/>
      </c>
      <c r="AN8" s="361"/>
      <c r="AO8" s="436" t="str">
        <f t="shared" ref="AO8" si="9">IF(ISBLANK(AO7:AP7),"",ABS(IF((AP7*24)-(AO7*24)&gt;6,(((AP7*24)-(AO7*24))-0.25)/24,AP7-AO7)))</f>
        <v/>
      </c>
      <c r="AP8" s="437"/>
      <c r="AQ8" s="364" t="str">
        <f t="shared" ref="AQ8" si="10">IF(ISBLANK(AQ7:AR7),"",ABS(IF((AR7*24)-(AQ7*24)&gt;6,(((AR7*24)-(AQ7*24))-0.25)/24,AR7-AQ7)))</f>
        <v/>
      </c>
      <c r="AR8" s="361"/>
      <c r="AS8" s="364" t="str">
        <f t="shared" ref="AS8" si="11">IF(ISBLANK(AS7:AT7),"",ABS(IF((AT7*24)-(AS7*24)&gt;6,(((AT7*24)-(AS7*24))-0.25)/24,AT7-AS7)))</f>
        <v/>
      </c>
      <c r="AT8" s="364"/>
      <c r="AU8" s="454"/>
      <c r="AV8" s="436" t="str">
        <f>IF(ISBLANK(AV7:AW7),"",ABS(IF((AW7*24)-(AV7*24)&gt;6,(((AW7*24)-(AV7*24))-0.25)/24,AW7-AV7)))</f>
        <v/>
      </c>
      <c r="AW8" s="437"/>
      <c r="AX8" s="364" t="str">
        <f t="shared" ref="AX8" si="12">IF(ISBLANK(AX7:AY7),"",ABS(IF((AY7*24)-(AX7*24)&gt;6,(((AY7*24)-(AX7*24))-0.25)/24,AY7-AX7)))</f>
        <v/>
      </c>
      <c r="AY8" s="361"/>
      <c r="AZ8" s="436" t="str">
        <f t="shared" ref="AZ8" si="13">IF(ISBLANK(AZ7:BA7),"",ABS(IF((BA7*24)-(AZ7*24)&gt;6,(((BA7*24)-(AZ7*24))-0.25)/24,BA7-AZ7)))</f>
        <v/>
      </c>
      <c r="BA8" s="437"/>
      <c r="BB8" s="364" t="str">
        <f t="shared" ref="BB8" si="14">IF(ISBLANK(BB7:BC7),"",ABS(IF((BC7*24)-(BB7*24)&gt;6,(((BC7*24)-(BB7*24))-0.25)/24,BC7-BB7)))</f>
        <v/>
      </c>
      <c r="BC8" s="361"/>
      <c r="BD8" s="436" t="str">
        <f t="shared" ref="BD8" si="15">IF(ISBLANK(BD7:BE7),"",ABS(IF((BE7*24)-(BD7*24)&gt;6,(((BE7*24)-(BD7*24))-0.25)/24,BE7-BD7)))</f>
        <v/>
      </c>
      <c r="BE8" s="437"/>
      <c r="BF8" s="364" t="str">
        <f t="shared" ref="BF8" si="16">IF(ISBLANK(BF7:BG7),"",ABS(IF((BG7*24)-(BF7*24)&gt;6,(((BG7*24)-(BF7*24))-0.25)/24,BG7-BF7)))</f>
        <v/>
      </c>
      <c r="BG8" s="361"/>
      <c r="BH8" s="364" t="str">
        <f t="shared" ref="BH8" si="17">IF(ISBLANK(BH7:BI7),"",ABS(IF((BI7*24)-(BH7*24)&gt;6,(((BI7*24)-(BH7*24))-0.25)/24,BI7-BH7)))</f>
        <v/>
      </c>
      <c r="BI8" s="364"/>
      <c r="BJ8" s="454"/>
      <c r="BK8" s="436" t="str">
        <f>IF(ISBLANK(BK7:BL7),"",ABS(IF((BL7*24)-(BK7*24)&gt;6,(((BL7*24)-(BK7*24))-0.25)/24,BL7-BK7)))</f>
        <v/>
      </c>
      <c r="BL8" s="437"/>
      <c r="BM8" s="364" t="str">
        <f t="shared" ref="BM8" si="18">IF(ISBLANK(BM7:BN7),"",ABS(IF((BN7*24)-(BM7*24)&gt;6,(((BN7*24)-(BM7*24))-0.25)/24,BN7-BM7)))</f>
        <v/>
      </c>
      <c r="BN8" s="361"/>
      <c r="BO8" s="436" t="str">
        <f t="shared" ref="BO8" si="19">IF(ISBLANK(BO7:BP7),"",ABS(IF((BP7*24)-(BO7*24)&gt;6,(((BP7*24)-(BO7*24))-0.25)/24,BP7-BO7)))</f>
        <v/>
      </c>
      <c r="BP8" s="437"/>
      <c r="BQ8" s="364" t="str">
        <f t="shared" ref="BQ8" si="20">IF(ISBLANK(BQ7:BR7),"",ABS(IF((BR7*24)-(BQ7*24)&gt;6,(((BR7*24)-(BQ7*24))-0.25)/24,BR7-BQ7)))</f>
        <v/>
      </c>
      <c r="BR8" s="361"/>
      <c r="BS8" s="436" t="str">
        <f t="shared" ref="BS8" si="21">IF(ISBLANK(BS7:BT7),"",ABS(IF((BT7*24)-(BS7*24)&gt;6,(((BT7*24)-(BS7*24))-0.25)/24,BT7-BS7)))</f>
        <v/>
      </c>
      <c r="BT8" s="437"/>
      <c r="BU8" s="364" t="str">
        <f t="shared" ref="BU8" si="22">IF(ISBLANK(BU7:BV7),"",ABS(IF((BV7*24)-(BU7*24)&gt;6,(((BV7*24)-(BU7*24))-0.25)/24,BV7-BU7)))</f>
        <v/>
      </c>
      <c r="BV8" s="361"/>
      <c r="BW8" s="364" t="str">
        <f t="shared" ref="BW8" si="23">IF(ISBLANK(BW7:BX7),"",ABS(IF((BX7*24)-(BW7*24)&gt;6,(((BX7*24)-(BW7*24))-0.25)/24,BX7-BW7)))</f>
        <v/>
      </c>
      <c r="BX8" s="364"/>
      <c r="BY8" s="454"/>
      <c r="BZ8" s="436" t="str">
        <f>IF(ISBLANK(BZ7:CA7),"",ABS(IF((CA7*24)-(BZ7*24)&gt;6,(((CA7*24)-(BZ7*24))-0.25)/24,CA7-BZ7)))</f>
        <v/>
      </c>
      <c r="CA8" s="437"/>
      <c r="CB8" s="364" t="str">
        <f t="shared" ref="CB8" si="24">IF(ISBLANK(CB7:CC7),"",ABS(IF((CC7*24)-(CB7*24)&gt;6,(((CC7*24)-(CB7*24))-0.25)/24,CC7-CB7)))</f>
        <v/>
      </c>
      <c r="CC8" s="361"/>
      <c r="CD8" s="436" t="str">
        <f t="shared" ref="CD8" si="25">IF(ISBLANK(CD7:CE7),"",ABS(IF((CE7*24)-(CD7*24)&gt;6,(((CE7*24)-(CD7*24))-0.25)/24,CE7-CD7)))</f>
        <v/>
      </c>
      <c r="CE8" s="437"/>
      <c r="CF8" s="364" t="str">
        <f t="shared" ref="CF8" si="26">IF(ISBLANK(CF7:CG7),"",ABS(IF((CG7*24)-(CF7*24)&gt;6,(((CG7*24)-(CF7*24))-0.25)/24,CG7-CF7)))</f>
        <v/>
      </c>
      <c r="CG8" s="361"/>
      <c r="CH8" s="436" t="str">
        <f t="shared" ref="CH8" si="27">IF(ISBLANK(CH7:CI7),"",ABS(IF((CI7*24)-(CH7*24)&gt;6,(((CI7*24)-(CH7*24))-0.25)/24,CI7-CH7)))</f>
        <v/>
      </c>
      <c r="CI8" s="437"/>
      <c r="CJ8" s="364" t="str">
        <f t="shared" ref="CJ8" si="28">IF(ISBLANK(CJ7:CK7),"",ABS(IF((CK7*24)-(CJ7*24)&gt;6,(((CK7*24)-(CJ7*24))-0.25)/24,CK7-CJ7)))</f>
        <v/>
      </c>
      <c r="CK8" s="361"/>
      <c r="CL8" s="364" t="str">
        <f t="shared" ref="CL8" si="29">IF(ISBLANK(CL7:CM7),"",ABS(IF((CM7*24)-(CL7*24)&gt;6,(((CM7*24)-(CL7*24))-0.25)/24,CM7-CL7)))</f>
        <v/>
      </c>
      <c r="CM8" s="364"/>
      <c r="CN8" s="340"/>
      <c r="CO8" s="342"/>
      <c r="CP8" s="343"/>
      <c r="CQ8" s="156"/>
      <c r="CR8" s="363"/>
      <c r="CS8"/>
      <c r="CT8"/>
    </row>
    <row r="9" spans="1:98" s="489" customFormat="1" ht="30" customHeight="1">
      <c r="A9" s="480"/>
      <c r="B9" s="511"/>
      <c r="C9" s="595"/>
      <c r="D9" s="596"/>
      <c r="E9" s="481"/>
      <c r="F9" s="482"/>
      <c r="G9" s="595"/>
      <c r="H9" s="596"/>
      <c r="I9" s="481"/>
      <c r="J9" s="482"/>
      <c r="K9" s="595"/>
      <c r="L9" s="596"/>
      <c r="M9" s="625"/>
      <c r="N9" s="626"/>
      <c r="O9" s="625"/>
      <c r="P9" s="627"/>
      <c r="Q9" s="349">
        <f>SUM(C10:P10)</f>
        <v>0</v>
      </c>
      <c r="R9" s="481"/>
      <c r="S9" s="482"/>
      <c r="T9" s="483"/>
      <c r="U9" s="484"/>
      <c r="V9" s="481"/>
      <c r="W9" s="482"/>
      <c r="X9" s="483"/>
      <c r="Y9" s="484"/>
      <c r="Z9" s="481"/>
      <c r="AA9" s="482"/>
      <c r="AB9" s="601"/>
      <c r="AC9" s="603"/>
      <c r="AD9" s="601"/>
      <c r="AE9" s="605"/>
      <c r="AF9" s="454">
        <f>SUM(R10:AE10)</f>
        <v>0</v>
      </c>
      <c r="AG9" s="481"/>
      <c r="AH9" s="482"/>
      <c r="AI9" s="483"/>
      <c r="AJ9" s="484"/>
      <c r="AK9" s="481"/>
      <c r="AL9" s="482"/>
      <c r="AM9" s="483"/>
      <c r="AN9" s="484"/>
      <c r="AO9" s="481"/>
      <c r="AP9" s="482"/>
      <c r="AQ9" s="485"/>
      <c r="AR9" s="486"/>
      <c r="AS9" s="485"/>
      <c r="AT9" s="487"/>
      <c r="AU9" s="454">
        <f>SUM(AG10:AT10)</f>
        <v>0</v>
      </c>
      <c r="AV9" s="481"/>
      <c r="AW9" s="482"/>
      <c r="AX9" s="483"/>
      <c r="AY9" s="484"/>
      <c r="AZ9" s="481"/>
      <c r="BA9" s="482"/>
      <c r="BB9" s="483"/>
      <c r="BC9" s="484"/>
      <c r="BD9" s="481"/>
      <c r="BE9" s="482"/>
      <c r="BF9" s="485"/>
      <c r="BG9" s="486"/>
      <c r="BH9" s="485"/>
      <c r="BI9" s="487"/>
      <c r="BJ9" s="454">
        <f>SUM(AV10:BI10)</f>
        <v>0</v>
      </c>
      <c r="BK9" s="481"/>
      <c r="BL9" s="482"/>
      <c r="BM9" s="483"/>
      <c r="BN9" s="484"/>
      <c r="BO9" s="481"/>
      <c r="BP9" s="482"/>
      <c r="BQ9" s="483"/>
      <c r="BR9" s="484"/>
      <c r="BS9" s="481"/>
      <c r="BT9" s="482"/>
      <c r="BU9" s="485"/>
      <c r="BV9" s="486"/>
      <c r="BW9" s="485"/>
      <c r="BX9" s="487"/>
      <c r="BY9" s="454">
        <f>SUM(BK10:BX10)</f>
        <v>0</v>
      </c>
      <c r="BZ9" s="481"/>
      <c r="CA9" s="482"/>
      <c r="CB9" s="483"/>
      <c r="CC9" s="484"/>
      <c r="CD9" s="481"/>
      <c r="CE9" s="482"/>
      <c r="CF9" s="483"/>
      <c r="CG9" s="484"/>
      <c r="CH9" s="481"/>
      <c r="CI9" s="482"/>
      <c r="CJ9" s="485"/>
      <c r="CK9" s="486"/>
      <c r="CL9" s="485"/>
      <c r="CM9" s="487"/>
      <c r="CN9" s="338">
        <f>SUM(BZ10:CM10)</f>
        <v>0</v>
      </c>
      <c r="CO9" s="342">
        <f>SUM(Q9,AF9,AU9,BY9,CN9,BJ9)</f>
        <v>0</v>
      </c>
      <c r="CP9" s="343"/>
      <c r="CQ9" s="488"/>
      <c r="CR9" s="362">
        <f>$CO$2-CO9</f>
        <v>6.9666666666666659</v>
      </c>
    </row>
    <row r="10" spans="1:98" ht="20" customHeight="1" thickBot="1">
      <c r="A10" s="456" t="s">
        <v>162</v>
      </c>
      <c r="B10" s="513">
        <v>1</v>
      </c>
      <c r="C10" s="597" t="str">
        <f>IF(AND(C9="",D9=""),"",IFERROR(MATCH("*"&amp;C9&amp;"*",Paramètres!$A$2,0)*INDEX(Paramètres!$B$2:$E$2,MATCH(#REF!,Paramètres!$B$1:$E$1,0))*$B10,IFERROR(VLOOKUP(C9,_T1,2,0)*IF(VLOOKUP(C9,_T1,3,0),$B10,1),IF(AND(C9="23:59"*1,D9="07:59"*1),"08:00"*$B10,IF(AND(C9="20:00"*1,D9="05:00"*1),"09:00"*$B10,IF(AND(C9="21:00"*1,D9="07:00"*1),"10:00"*$B10,IF(AND(C9="21:00"*1,D9="08:00"*1),"11:00"*$B10,IF((D9*24)-(C9*24)&gt;6,((((D9*24)-(C9*24))-0.25)/24)*$B10,(D9-C9)*$B10))))))))</f>
        <v/>
      </c>
      <c r="D10" s="598"/>
      <c r="E10" s="458" t="str">
        <f>IF(AND(E9="",F9=""),"",IFERROR(MATCH("*"&amp;E9&amp;"*",Paramètres!$A$2,0)*INDEX(Paramètres!$B$2:$E$2,MATCH(#REF!,Paramètres!$B$1:$E$1,0))*$B10,IFERROR(VLOOKUP(E9,_T1,2,0)*IF(VLOOKUP(E9,_T1,3,0),$B10,1),IF(AND(E9="23:59"*1,F9="07:59"*1),"08:00"*$B10,IF(AND(E9="20:00"*1,F9="05:00"*1),"09:00"*$B10,IF(AND(E9="21:00"*1,F9="07:00"*1),"10:00"*$B10,IF(AND(E9="21:00"*1,F9="08:00"*1),"11:00"*$B10,IF((F9*24)-(E9*24)&gt;6,((((F9*24)-(E9*24))-0.25)/24)*$B10,(F9-E9)*$B10))))))))</f>
        <v/>
      </c>
      <c r="F10" s="386"/>
      <c r="G10" s="597" t="str">
        <f>IF(AND(G9="",H9=""),"",IFERROR(MATCH("*"&amp;G9&amp;"*",Paramètres!$A$2,0)*INDEX(Paramètres!$B$2:$E$2,MATCH(#REF!,Paramètres!$B$1:$E$1,0))*$B10,IFERROR(VLOOKUP(G9,_T1,2,0)*IF(VLOOKUP(G9,_T1,3,0),$B10,1),IF(AND(G9="23:59"*1,H9="07:59"*1),"08:00"*$B10,IF(AND(G9="20:00"*1,H9="05:00"*1),"09:00"*$B10,IF(AND(G9="21:00"*1,H9="07:00"*1),"10:00"*$B10,IF(AND(G9="21:00"*1,H9="08:00"*1),"11:00"*$B10,IF((H9*24)-(G9*24)&gt;6,((((H9*24)-(G9*24))-0.25)/24)*$B10,(H9-G9)*$B10))))))))</f>
        <v/>
      </c>
      <c r="H10" s="598"/>
      <c r="I10" s="458" t="str">
        <f>IF(AND(I9="",J9=""),"",IFERROR(MATCH("*"&amp;I9&amp;"*",Paramètres!$A$2,0)*INDEX(Paramètres!$B$2:$E$2,MATCH(#REF!,Paramètres!$B$1:$E$1,0))*$B10,IFERROR(VLOOKUP(I9,_T1,2,0)*IF(VLOOKUP(I9,_T1,3,0),$B10,1),IF(AND(I9="23:59"*1,J9="07:59"*1),"08:00"*$B10,IF(AND(I9="20:00"*1,J9="05:00"*1),"09:00"*$B10,IF(AND(I9="21:00"*1,J9="07:00"*1),"10:00"*$B10,IF(AND(I9="21:00"*1,J9="08:00"*1),"11:00"*$B10,IF((J9*24)-(I9*24)&gt;6,((((J9*24)-(I9*24))-0.25)/24)*$B10,(J9-I9)*$B10))))))))</f>
        <v/>
      </c>
      <c r="J10" s="386"/>
      <c r="K10" s="597" t="str">
        <f>IF(AND(K9="",L9=""),"",IFERROR(MATCH("*"&amp;K9&amp;"*",Paramètres!$A$2,0)*INDEX(Paramètres!$B$2:$E$2,MATCH(#REF!,Paramètres!$B$1:$E$1,0))*$B10,IFERROR(VLOOKUP(K9,_T1,2,0)*IF(VLOOKUP(K9,_T1,3,0),$B10,1),IF(AND(K9="23:59"*1,L9="07:59"*1),"08:00"*$B10,IF(AND(K9="20:00"*1,L9="05:00"*1),"09:00"*$B10,IF(AND(K9="21:00"*1,L9="07:00"*1),"10:00"*$B10,IF(AND(K9="21:00"*1,L9="08:00"*1),"11:00"*$B10,IF((L9*24)-(K9*24)&gt;6,((((L9*24)-(K9*24))-0.25)/24)*$B10,(L9-K9)*$B10))))))))</f>
        <v/>
      </c>
      <c r="L10" s="598"/>
      <c r="M10" s="630" t="str">
        <f>IF(AND(M9="",N9=""),"",IFERROR(MATCH("*"&amp;M9&amp;"*",Paramètres!$A$2,0)*INDEX(Paramètres!$B$2:$E$2,MATCH(#REF!,Paramètres!$B$1:$E$1,0))*$B10,IFERROR(VLOOKUP(M9,_T1,2,0)*IF(VLOOKUP(M9,_T1,3,0),$B10,1),IF(AND(M9="23:59"*1,N9="07:59"*1),"08:00"*$B10,IF(AND(M9="20:00"*1,N9="05:00"*1),"09:00"*$B10,IF(AND(M9="21:00"*1,N9="07:00"*1),"10:00"*$B10,IF(AND(M9="21:00"*1,N9="08:00"*1),"11:00"*$B10,IF((N9*24)-(M9*24)&gt;6,((((N9*24)-(M9*24))-0.25)/24)*$B10,(N9-M9)*$B10))))))))</f>
        <v/>
      </c>
      <c r="N10" s="631"/>
      <c r="O10" s="630" t="str">
        <f>IF(AND(O9="",P9=""),"",IFERROR(MATCH("*"&amp;O9&amp;"*",Paramètres!$A$2,0)*INDEX(Paramètres!$B$2:$E$2,MATCH(#REF!,Paramètres!$B$1:$E$1,0))*$B10,IFERROR(VLOOKUP(O9,_T1,2,0)*IF(VLOOKUP(O9,_T1,3,0),$B10,1),IF(AND(O9="23:59"*1,P9="07:59"*1),"08:00"*$B10,IF(AND(O9="20:00"*1,P9="05:00"*1),"09:00"*$B10,IF(AND(O9="21:00"*1,P9="07:00"*1),"10:00"*$B10,IF(AND(O9="21:00"*1,P9="08:00"*1),"11:00"*$B10,IF((P9*24)-(O9*24)&gt;6,((((P9*24)-(O9*24))-0.25)/24)*$B10,(P9-O9)*$B10))))))))</f>
        <v/>
      </c>
      <c r="P10" s="630"/>
      <c r="Q10" s="351"/>
      <c r="R10" s="457" t="str">
        <f>IF(ISBLANK(R9:S9),"",ABS(IF((S9*24)-(R9*24)&gt;6,(((S9*24)-(R9*24))-0.25)/24,S9-R9)))</f>
        <v/>
      </c>
      <c r="S10" s="440"/>
      <c r="T10" s="458" t="str">
        <f t="shared" ref="T10" si="30">IF(ISBLANK(T9:U9),"",ABS(IF((U9*24)-(T9*24)&gt;6,(((U9*24)-(T9*24))-0.25)/24,U9-T9)))</f>
        <v/>
      </c>
      <c r="U10" s="386"/>
      <c r="V10" s="457" t="str">
        <f t="shared" ref="V10" si="31">IF(ISBLANK(V9:W9),"",ABS(IF((W9*24)-(V9*24)&gt;6,(((W9*24)-(V9*24))-0.25)/24,W9-V9)))</f>
        <v/>
      </c>
      <c r="W10" s="440"/>
      <c r="X10" s="458" t="str">
        <f t="shared" ref="X10" si="32">IF(ISBLANK(X9:Y9),"",ABS(IF((Y9*24)-(X9*24)&gt;6,(((Y9*24)-(X9*24))-0.25)/24,Y9-X9)))</f>
        <v/>
      </c>
      <c r="Y10" s="386"/>
      <c r="Z10" s="457" t="str">
        <f t="shared" ref="Z10" si="33">IF(ISBLANK(Z9:AA9),"",ABS(IF((AA9*24)-(Z9*24)&gt;6,(((AA9*24)-(Z9*24))-0.25)/24,AA9-Z9)))</f>
        <v/>
      </c>
      <c r="AA10" s="440"/>
      <c r="AB10" s="606" t="str">
        <f t="shared" ref="AB10" si="34">IF(ISBLANK(AB9:AC9),"",ABS(IF((AC9*24)-(AB9*24)&gt;6,(((AC9*24)-(AB9*24))-0.25)/24,AC9-AB9)))</f>
        <v/>
      </c>
      <c r="AC10" s="607"/>
      <c r="AD10" s="606" t="str">
        <f t="shared" ref="AD10" si="35">IF(ISBLANK(AD9:AE9),"",ABS(IF((AE9*24)-(AD9*24)&gt;6,(((AE9*24)-(AD9*24))-0.25)/24,AE9-AD9)))</f>
        <v/>
      </c>
      <c r="AE10" s="606"/>
      <c r="AF10" s="349"/>
      <c r="AG10" s="457" t="str">
        <f>IF(ISBLANK(AG9:AH9),"",ABS(IF((AH9*24)-(AG9*24)&gt;6,(((AH9*24)-(AG9*24))-0.25)/24,AH9-AG9)))</f>
        <v/>
      </c>
      <c r="AH10" s="440"/>
      <c r="AI10" s="458" t="str">
        <f t="shared" ref="AI10" si="36">IF(ISBLANK(AI9:AJ9),"",ABS(IF((AJ9*24)-(AI9*24)&gt;6,(((AJ9*24)-(AI9*24))-0.25)/24,AJ9-AI9)))</f>
        <v/>
      </c>
      <c r="AJ10" s="386"/>
      <c r="AK10" s="457" t="str">
        <f t="shared" ref="AK10" si="37">IF(ISBLANK(AK9:AL9),"",ABS(IF((AL9*24)-(AK9*24)&gt;6,(((AL9*24)-(AK9*24))-0.25)/24,AL9-AK9)))</f>
        <v/>
      </c>
      <c r="AL10" s="440"/>
      <c r="AM10" s="458" t="str">
        <f t="shared" ref="AM10" si="38">IF(ISBLANK(AM9:AN9),"",ABS(IF((AN9*24)-(AM9*24)&gt;6,(((AN9*24)-(AM9*24))-0.25)/24,AN9-AM9)))</f>
        <v/>
      </c>
      <c r="AN10" s="386"/>
      <c r="AO10" s="457" t="str">
        <f t="shared" ref="AO10" si="39">IF(ISBLANK(AO9:AP9),"",ABS(IF((AP9*24)-(AO9*24)&gt;6,(((AP9*24)-(AO9*24))-0.25)/24,AP9-AO9)))</f>
        <v/>
      </c>
      <c r="AP10" s="440"/>
      <c r="AQ10" s="458" t="str">
        <f t="shared" ref="AQ10" si="40">IF(ISBLANK(AQ9:AR9),"",ABS(IF((AR9*24)-(AQ9*24)&gt;6,(((AR9*24)-(AQ9*24))-0.25)/24,AR9-AQ9)))</f>
        <v/>
      </c>
      <c r="AR10" s="386"/>
      <c r="AS10" s="458" t="str">
        <f t="shared" ref="AS10" si="41">IF(ISBLANK(AS9:AT9),"",ABS(IF((AT9*24)-(AS9*24)&gt;6,(((AT9*24)-(AS9*24))-0.25)/24,AT9-AS9)))</f>
        <v/>
      </c>
      <c r="AT10" s="458"/>
      <c r="AU10" s="349"/>
      <c r="AV10" s="457" t="str">
        <f>IF(ISBLANK(AV9:AW9),"",ABS(IF((AW9*24)-(AV9*24)&gt;6,(((AW9*24)-(AV9*24))-0.25)/24,AW9-AV9)))</f>
        <v/>
      </c>
      <c r="AW10" s="440"/>
      <c r="AX10" s="458" t="str">
        <f t="shared" ref="AX10" si="42">IF(ISBLANK(AX9:AY9),"",ABS(IF((AY9*24)-(AX9*24)&gt;6,(((AY9*24)-(AX9*24))-0.25)/24,AY9-AX9)))</f>
        <v/>
      </c>
      <c r="AY10" s="386"/>
      <c r="AZ10" s="457" t="str">
        <f t="shared" ref="AZ10" si="43">IF(ISBLANK(AZ9:BA9),"",ABS(IF((BA9*24)-(AZ9*24)&gt;6,(((BA9*24)-(AZ9*24))-0.25)/24,BA9-AZ9)))</f>
        <v/>
      </c>
      <c r="BA10" s="440"/>
      <c r="BB10" s="458" t="str">
        <f t="shared" ref="BB10" si="44">IF(ISBLANK(BB9:BC9),"",ABS(IF((BC9*24)-(BB9*24)&gt;6,(((BC9*24)-(BB9*24))-0.25)/24,BC9-BB9)))</f>
        <v/>
      </c>
      <c r="BC10" s="386"/>
      <c r="BD10" s="457" t="str">
        <f t="shared" ref="BD10" si="45">IF(ISBLANK(BD9:BE9),"",ABS(IF((BE9*24)-(BD9*24)&gt;6,(((BE9*24)-(BD9*24))-0.25)/24,BE9-BD9)))</f>
        <v/>
      </c>
      <c r="BE10" s="440"/>
      <c r="BF10" s="458" t="str">
        <f t="shared" ref="BF10" si="46">IF(ISBLANK(BF9:BG9),"",ABS(IF((BG9*24)-(BF9*24)&gt;6,(((BG9*24)-(BF9*24))-0.25)/24,BG9-BF9)))</f>
        <v/>
      </c>
      <c r="BG10" s="386"/>
      <c r="BH10" s="458" t="str">
        <f t="shared" ref="BH10" si="47">IF(ISBLANK(BH9:BI9),"",ABS(IF((BI9*24)-(BH9*24)&gt;6,(((BI9*24)-(BH9*24))-0.25)/24,BI9-BH9)))</f>
        <v/>
      </c>
      <c r="BI10" s="458"/>
      <c r="BJ10" s="349"/>
      <c r="BK10" s="457" t="str">
        <f>IF(ISBLANK(BK9:BL9),"",ABS(IF((BL9*24)-(BK9*24)&gt;6,(((BL9*24)-(BK9*24))-0.25)/24,BL9-BK9)))</f>
        <v/>
      </c>
      <c r="BL10" s="440"/>
      <c r="BM10" s="458" t="str">
        <f t="shared" ref="BM10" si="48">IF(ISBLANK(BM9:BN9),"",ABS(IF((BN9*24)-(BM9*24)&gt;6,(((BN9*24)-(BM9*24))-0.25)/24,BN9-BM9)))</f>
        <v/>
      </c>
      <c r="BN10" s="386"/>
      <c r="BO10" s="457" t="str">
        <f t="shared" ref="BO10" si="49">IF(ISBLANK(BO9:BP9),"",ABS(IF((BP9*24)-(BO9*24)&gt;6,(((BP9*24)-(BO9*24))-0.25)/24,BP9-BO9)))</f>
        <v/>
      </c>
      <c r="BP10" s="440"/>
      <c r="BQ10" s="458" t="str">
        <f t="shared" ref="BQ10" si="50">IF(ISBLANK(BQ9:BR9),"",ABS(IF((BR9*24)-(BQ9*24)&gt;6,(((BR9*24)-(BQ9*24))-0.25)/24,BR9-BQ9)))</f>
        <v/>
      </c>
      <c r="BR10" s="386"/>
      <c r="BS10" s="457" t="str">
        <f t="shared" ref="BS10" si="51">IF(ISBLANK(BS9:BT9),"",ABS(IF((BT9*24)-(BS9*24)&gt;6,(((BT9*24)-(BS9*24))-0.25)/24,BT9-BS9)))</f>
        <v/>
      </c>
      <c r="BT10" s="440"/>
      <c r="BU10" s="458" t="str">
        <f t="shared" ref="BU10" si="52">IF(ISBLANK(BU9:BV9),"",ABS(IF((BV9*24)-(BU9*24)&gt;6,(((BV9*24)-(BU9*24))-0.25)/24,BV9-BU9)))</f>
        <v/>
      </c>
      <c r="BV10" s="386"/>
      <c r="BW10" s="458" t="str">
        <f t="shared" ref="BW10" si="53">IF(ISBLANK(BW9:BX9),"",ABS(IF((BX9*24)-(BW9*24)&gt;6,(((BX9*24)-(BW9*24))-0.25)/24,BX9-BW9)))</f>
        <v/>
      </c>
      <c r="BX10" s="458"/>
      <c r="BY10" s="349"/>
      <c r="BZ10" s="457" t="str">
        <f>IF(ISBLANK(BZ9:CA9),"",ABS(IF((CA9*24)-(BZ9*24)&gt;6,(((CA9*24)-(BZ9*24))-0.25)/24,CA9-BZ9)))</f>
        <v/>
      </c>
      <c r="CA10" s="440"/>
      <c r="CB10" s="458" t="str">
        <f t="shared" ref="CB10" si="54">IF(ISBLANK(CB9:CC9),"",ABS(IF((CC9*24)-(CB9*24)&gt;6,(((CC9*24)-(CB9*24))-0.25)/24,CC9-CB9)))</f>
        <v/>
      </c>
      <c r="CC10" s="386"/>
      <c r="CD10" s="457" t="str">
        <f t="shared" ref="CD10" si="55">IF(ISBLANK(CD9:CE9),"",ABS(IF((CE9*24)-(CD9*24)&gt;6,(((CE9*24)-(CD9*24))-0.25)/24,CE9-CD9)))</f>
        <v/>
      </c>
      <c r="CE10" s="440"/>
      <c r="CF10" s="458" t="str">
        <f t="shared" ref="CF10" si="56">IF(ISBLANK(CF9:CG9),"",ABS(IF((CG9*24)-(CF9*24)&gt;6,(((CG9*24)-(CF9*24))-0.25)/24,CG9-CF9)))</f>
        <v/>
      </c>
      <c r="CG10" s="386"/>
      <c r="CH10" s="457" t="str">
        <f t="shared" ref="CH10" si="57">IF(ISBLANK(CH9:CI9),"",ABS(IF((CI9*24)-(CH9*24)&gt;6,(((CI9*24)-(CH9*24))-0.25)/24,CI9-CH9)))</f>
        <v/>
      </c>
      <c r="CI10" s="440"/>
      <c r="CJ10" s="458" t="str">
        <f t="shared" ref="CJ10" si="58">IF(ISBLANK(CJ9:CK9),"",ABS(IF((CK9*24)-(CJ9*24)&gt;6,(((CK9*24)-(CJ9*24))-0.25)/24,CK9-CJ9)))</f>
        <v/>
      </c>
      <c r="CK10" s="386"/>
      <c r="CL10" s="458" t="str">
        <f t="shared" ref="CL10" si="59">IF(ISBLANK(CL9:CM9),"",ABS(IF((CM9*24)-(CL9*24)&gt;6,(((CM9*24)-(CL9*24))-0.25)/24,CM9-CL9)))</f>
        <v/>
      </c>
      <c r="CM10" s="458"/>
      <c r="CN10" s="342"/>
      <c r="CO10" s="342"/>
      <c r="CP10" s="343"/>
      <c r="CQ10" s="156"/>
      <c r="CR10" s="363"/>
      <c r="CS10"/>
      <c r="CT10"/>
    </row>
    <row r="11" spans="1:98" ht="40" customHeight="1" thickBot="1">
      <c r="A11" s="478" t="s">
        <v>81</v>
      </c>
      <c r="B11" s="514"/>
      <c r="C11" s="199"/>
      <c r="D11" s="199"/>
      <c r="E11" s="199"/>
      <c r="F11" s="199"/>
      <c r="G11" s="199"/>
      <c r="H11" s="199"/>
      <c r="I11" s="199"/>
      <c r="J11" s="199"/>
      <c r="K11" s="199"/>
      <c r="L11" s="199"/>
      <c r="M11" s="199"/>
      <c r="N11" s="199"/>
      <c r="O11" s="199"/>
      <c r="P11" s="199"/>
      <c r="Q11" s="200"/>
      <c r="R11" s="199"/>
      <c r="S11" s="199"/>
      <c r="T11" s="199"/>
      <c r="U11" s="199"/>
      <c r="V11" s="199"/>
      <c r="W11" s="199"/>
      <c r="X11" s="199"/>
      <c r="Y11" s="199"/>
      <c r="Z11" s="199"/>
      <c r="AA11" s="199"/>
      <c r="AB11" s="199"/>
      <c r="AC11" s="199"/>
      <c r="AD11" s="199"/>
      <c r="AE11" s="199"/>
      <c r="AF11" s="200"/>
      <c r="AG11" s="199"/>
      <c r="AH11" s="199"/>
      <c r="AI11" s="199"/>
      <c r="AJ11" s="199"/>
      <c r="AK11" s="199"/>
      <c r="AL11" s="199"/>
      <c r="AM11" s="199"/>
      <c r="AN11" s="199"/>
      <c r="AO11" s="199"/>
      <c r="AP11" s="199"/>
      <c r="AQ11" s="199"/>
      <c r="AR11" s="199"/>
      <c r="AS11" s="199"/>
      <c r="AT11" s="199"/>
      <c r="AU11" s="200"/>
      <c r="AV11" s="199"/>
      <c r="AW11" s="199"/>
      <c r="AX11" s="199"/>
      <c r="AY11" s="199"/>
      <c r="AZ11" s="199"/>
      <c r="BA11" s="199"/>
      <c r="BB11" s="199"/>
      <c r="BC11" s="199"/>
      <c r="BD11" s="199"/>
      <c r="BE11" s="199"/>
      <c r="BF11" s="199"/>
      <c r="BG11" s="199"/>
      <c r="BH11" s="199"/>
      <c r="BI11" s="199"/>
      <c r="BJ11" s="200"/>
      <c r="BK11" s="199"/>
      <c r="BL11" s="199"/>
      <c r="BM11" s="199"/>
      <c r="BN11" s="199"/>
      <c r="BO11" s="199"/>
      <c r="BP11" s="199"/>
      <c r="BQ11" s="199"/>
      <c r="BR11" s="199"/>
      <c r="BS11" s="199"/>
      <c r="BT11" s="199"/>
      <c r="BU11" s="199"/>
      <c r="BV11" s="199"/>
      <c r="BW11" s="199"/>
      <c r="BX11" s="199"/>
      <c r="BY11" s="200"/>
      <c r="BZ11" s="199"/>
      <c r="CA11" s="199"/>
      <c r="CB11" s="199"/>
      <c r="CC11" s="199"/>
      <c r="CD11" s="199"/>
      <c r="CE11" s="199"/>
      <c r="CF11" s="199"/>
      <c r="CG11" s="199"/>
      <c r="CH11" s="199"/>
      <c r="CI11" s="199"/>
      <c r="CJ11" s="199"/>
      <c r="CK11" s="199"/>
      <c r="CL11" s="199"/>
      <c r="CM11" s="199"/>
      <c r="CN11" s="200"/>
      <c r="CO11" s="200"/>
      <c r="CP11" s="460"/>
      <c r="CQ11" s="157"/>
      <c r="CR11" s="172"/>
      <c r="CS11"/>
      <c r="CT11"/>
    </row>
    <row r="12" spans="1:98" s="489" customFormat="1" ht="30" customHeight="1">
      <c r="A12" s="541"/>
      <c r="B12" s="515"/>
      <c r="C12" s="548">
        <v>0.875</v>
      </c>
      <c r="D12" s="549">
        <v>0.33333333333333331</v>
      </c>
      <c r="E12" s="571" t="s">
        <v>116</v>
      </c>
      <c r="F12" s="572"/>
      <c r="G12" s="552">
        <v>0.25</v>
      </c>
      <c r="H12" s="549">
        <v>0.41666666666666669</v>
      </c>
      <c r="I12" s="571" t="s">
        <v>120</v>
      </c>
      <c r="J12" s="572"/>
      <c r="K12" s="552"/>
      <c r="L12" s="549"/>
      <c r="M12" s="632"/>
      <c r="N12" s="633"/>
      <c r="O12" s="632"/>
      <c r="P12" s="634"/>
      <c r="Q12" s="351">
        <f>SUM(C13:P13)</f>
        <v>1.4</v>
      </c>
      <c r="R12" s="548"/>
      <c r="S12" s="549"/>
      <c r="T12" s="571"/>
      <c r="U12" s="572"/>
      <c r="V12" s="552"/>
      <c r="W12" s="549"/>
      <c r="X12" s="571"/>
      <c r="Y12" s="572"/>
      <c r="Z12" s="552"/>
      <c r="AA12" s="549"/>
      <c r="AB12" s="578"/>
      <c r="AC12" s="579"/>
      <c r="AD12" s="578"/>
      <c r="AE12" s="580"/>
      <c r="AF12" s="350">
        <f>SUM(R13:AE13)</f>
        <v>0</v>
      </c>
      <c r="AG12" s="548"/>
      <c r="AH12" s="549"/>
      <c r="AI12" s="550"/>
      <c r="AJ12" s="551"/>
      <c r="AK12" s="552"/>
      <c r="AL12" s="549"/>
      <c r="AM12" s="550"/>
      <c r="AN12" s="551"/>
      <c r="AO12" s="552"/>
      <c r="AP12" s="549"/>
      <c r="AQ12" s="553"/>
      <c r="AR12" s="554"/>
      <c r="AS12" s="553"/>
      <c r="AT12" s="555"/>
      <c r="AU12" s="350">
        <f>SUM(AG13:AT13)</f>
        <v>0</v>
      </c>
      <c r="AV12" s="548"/>
      <c r="AW12" s="549"/>
      <c r="AX12" s="550"/>
      <c r="AY12" s="551"/>
      <c r="AZ12" s="552"/>
      <c r="BA12" s="549"/>
      <c r="BB12" s="550"/>
      <c r="BC12" s="551"/>
      <c r="BD12" s="552"/>
      <c r="BE12" s="549"/>
      <c r="BF12" s="553"/>
      <c r="BG12" s="554"/>
      <c r="BH12" s="553"/>
      <c r="BI12" s="555"/>
      <c r="BJ12" s="350">
        <f>SUM(AV13:BI13)</f>
        <v>0</v>
      </c>
      <c r="BK12" s="548"/>
      <c r="BL12" s="549"/>
      <c r="BM12" s="550"/>
      <c r="BN12" s="551"/>
      <c r="BO12" s="552"/>
      <c r="BP12" s="549"/>
      <c r="BQ12" s="550"/>
      <c r="BR12" s="551"/>
      <c r="BS12" s="552"/>
      <c r="BT12" s="549"/>
      <c r="BU12" s="553"/>
      <c r="BV12" s="554"/>
      <c r="BW12" s="553"/>
      <c r="BX12" s="555"/>
      <c r="BY12" s="350">
        <f>SUM(BK13:BX13)</f>
        <v>0</v>
      </c>
      <c r="BZ12" s="548"/>
      <c r="CA12" s="549"/>
      <c r="CB12" s="550"/>
      <c r="CC12" s="551"/>
      <c r="CD12" s="552"/>
      <c r="CE12" s="549"/>
      <c r="CF12" s="550"/>
      <c r="CG12" s="551"/>
      <c r="CH12" s="552"/>
      <c r="CI12" s="549"/>
      <c r="CJ12" s="553"/>
      <c r="CK12" s="554"/>
      <c r="CL12" s="553"/>
      <c r="CM12" s="555"/>
      <c r="CN12" s="459">
        <f>SUM(BZ13:CM13)</f>
        <v>0</v>
      </c>
      <c r="CO12" s="342">
        <f>SUM(Q12,AF13,AU13,BY13,CN13,BJ13)</f>
        <v>1.4</v>
      </c>
      <c r="CP12" s="343"/>
      <c r="CQ12" s="488"/>
      <c r="CR12" s="362">
        <f>$CO$2-CO12</f>
        <v>5.5666666666666664</v>
      </c>
    </row>
    <row r="13" spans="1:98" ht="20" customHeight="1">
      <c r="A13" s="542" t="s">
        <v>104</v>
      </c>
      <c r="B13" s="516">
        <v>1</v>
      </c>
      <c r="C13" s="585">
        <f>IF(AND(C12="",D12=""),"",IFERROR(MATCH("*"&amp;C12&amp;"*",Paramètres!$A$2,0)*INDEX(Paramètres!$B$2:$E$2,MATCH(#REF!,Paramètres!$B$1:$E$1,0))*$B13,IFERROR(VLOOKUP(C12,_T1,2,0)*IF(VLOOKUP(C12,_T1,3,0),$B13,1),IF(AND(C12="23:59"*1,D12="07:59"*1),"08:00"*$B13,IF(AND(C12="20:00"*1,D12="05:00"*1),"09:00"*$B13,IF(AND(C12="21:00"*1,D12="07:00"*1),"10:00"*$B13,IF(AND(C12="21:00"*1,D12="08:00"*1),"11:00"*$B13,IF((D12*24)-(C12*24)&gt;6,((((D12*24)-(C12*24))-0.25)/24)*$B13,(D12-C12)*$B13))))))))</f>
        <v>0.45833333333333331</v>
      </c>
      <c r="D13" s="586"/>
      <c r="E13" s="587">
        <f>IF(AND(E12="",F12=""),"",IFERROR(MATCH("*"&amp;E12&amp;"*",Paramètres!$A$2,0)*INDEX(Paramètres!$B$2:$E$2,MATCH(#REF!,Paramètres!$B$1:$E$1,0))*$B13,IFERROR(VLOOKUP(E12,_T1,2,0)*IF(VLOOKUP(E12,_T1,3,0),$B13,1),IF(AND(E12="23:59"*1,F12="07:59"*1),"08:00"*$B13,IF(AND(E12="20:00"*1,F12="05:00"*1),"09:00"*$B13,IF(AND(E12="21:00"*1,F12="07:00"*1),"10:00"*$B13,IF(AND(E12="21:00"*1,F12="08:00"*1),"11:00"*$B13,IF((F12*24)-(E12*24)&gt;6,((((F12*24)-(E12*24))-0.25)/24)*$B13,(F12-E12)*$B13))))))))</f>
        <v>0.31666666666666665</v>
      </c>
      <c r="F13" s="588"/>
      <c r="G13" s="585">
        <f>IF(AND(G12="",H12=""),"",IFERROR(MATCH("*"&amp;G12&amp;"*",Paramètres!$A$2,0)*INDEX(Paramètres!$B$2:$E$2,MATCH(#REF!,Paramètres!$B$1:$E$1,0))*$B13,IFERROR(VLOOKUP(G12,_T1,2,0)*IF(VLOOKUP(G12,_T1,3,0),$B13,1),IF(AND(G12="23:59"*1,H12="07:59"*1),"08:00"*$B13,IF(AND(G12="20:00"*1,H12="05:00"*1),"09:00"*$B13,IF(AND(G12="21:00"*1,H12="07:00"*1),"10:00"*$B13,IF(AND(G12="21:00"*1,H12="08:00"*1),"11:00"*$B13,IF((H12*24)-(G12*24)&gt;6,((((H12*24)-(G12*24))-0.25)/24)*$B13,(H12-G12)*$B13))))))))</f>
        <v>0.16666666666666669</v>
      </c>
      <c r="H13" s="586"/>
      <c r="I13" s="587">
        <f>IF(AND(I12="",J12=""),"",IFERROR(MATCH("*"&amp;I12&amp;"*",Paramètres!$A$2,0)*INDEX(Paramètres!$B$2:$E$2,MATCH(#REF!,Paramètres!$B$1:$E$1,0))*$B13,IFERROR(VLOOKUP(I12,_T1,2,0)*IF(VLOOKUP(I12,_T1,3,0),$B13,1),IF(AND(I12="23:59"*1,J12="07:59"*1),"08:00"*$B13,IF(AND(I12="20:00"*1,J12="05:00"*1),"09:00"*$B13,IF(AND(I12="21:00"*1,J12="07:00"*1),"10:00"*$B13,IF(AND(I12="21:00"*1,J12="08:00"*1),"11:00"*$B13,IF((J12*24)-(I12*24)&gt;6,((((J12*24)-(I12*24))-0.25)/24)*$B13,(J12-I12)*$B13))))))))</f>
        <v>0.45833333333333331</v>
      </c>
      <c r="J13" s="588"/>
      <c r="K13" s="585" t="str">
        <f>IF(AND(K12="",L12=""),"",IFERROR(MATCH("*"&amp;K12&amp;"*",Paramètres!$A$2,0)*INDEX(Paramètres!$B$2:$E$2,MATCH(#REF!,Paramètres!$B$1:$E$1,0))*$B13,IFERROR(VLOOKUP(K12,_T1,2,0)*IF(VLOOKUP(K12,_T1,3,0),$B13,1),IF(AND(K12="23:59"*1,L12="07:59"*1),"08:00"*$B13,IF(AND(K12="20:00"*1,L12="05:00"*1),"09:00"*$B13,IF(AND(K12="21:00"*1,L12="07:00"*1),"10:00"*$B13,IF(AND(K12="21:00"*1,L12="08:00"*1),"11:00"*$B13,IF((L12*24)-(K12*24)&gt;6,((((L12*24)-(K12*24))-0.25)/24)*$B13,(L12-K12)*$B13))))))))</f>
        <v/>
      </c>
      <c r="L13" s="586"/>
      <c r="M13" s="635" t="str">
        <f>IF(AND(M12="",N12=""),"",IFERROR(MATCH("*"&amp;M12&amp;"*",Paramètres!$A$2,0)*INDEX(Paramètres!$B$2:$E$2,MATCH(#REF!,Paramètres!$B$1:$E$1,0))*$B13,IFERROR(VLOOKUP(M12,_T1,2,0)*IF(VLOOKUP(M12,_T1,3,0),$B13,1),IF(AND(M12="23:59"*1,N12="07:59"*1),"08:00"*$B13,IF(AND(M12="20:00"*1,N12="05:00"*1),"09:00"*$B13,IF(AND(M12="21:00"*1,N12="07:00"*1),"10:00"*$B13,IF(AND(M12="21:00"*1,N12="08:00"*1),"11:00"*$B13,IF((N12*24)-(M12*24)&gt;6,((((N12*24)-(M12*24))-0.25)/24)*$B13,(N12-M12)*$B13))))))))</f>
        <v/>
      </c>
      <c r="N13" s="636"/>
      <c r="O13" s="635" t="str">
        <f>IF(AND(O12="",P12=""),"",IFERROR(MATCH("*"&amp;O12&amp;"*",Paramètres!$A$2,0)*INDEX(Paramètres!$B$2:$E$2,MATCH(#REF!,Paramètres!$B$1:$E$1,0))*$B13,IFERROR(VLOOKUP(O12,_T1,2,0)*IF(VLOOKUP(O12,_T1,3,0),$B13,1),IF(AND(O12="23:59"*1,P12="07:59"*1),"08:00"*$B13,IF(AND(O12="20:00"*1,P12="05:00"*1),"09:00"*$B13,IF(AND(O12="21:00"*1,P12="07:00"*1),"10:00"*$B13,IF(AND(O12="21:00"*1,P12="08:00"*1),"11:00"*$B13,IF((P12*24)-(O12*24)&gt;6,((((P12*24)-(O12*24))-0.25)/24)*$B13,(P12-O12)*$B13))))))))</f>
        <v/>
      </c>
      <c r="P13" s="635"/>
      <c r="Q13" s="350"/>
      <c r="R13" s="565" t="str">
        <f>IF(ISBLANK(R12:S12),"",ABS(IF((S12*24)-(R12*24)&gt;6,(((S12*24)-(R12*24))-0.25)/24,S12-R12)))</f>
        <v/>
      </c>
      <c r="S13" s="566"/>
      <c r="T13" s="567" t="str">
        <f t="shared" ref="T13" si="60">IF(ISBLANK(T12:U12),"",ABS(IF((U12*24)-(T12*24)&gt;6,(((U12*24)-(T12*24))-0.25)/24,U12-T12)))</f>
        <v/>
      </c>
      <c r="U13" s="568"/>
      <c r="V13" s="565" t="str">
        <f t="shared" ref="V13" si="61">IF(ISBLANK(V12:W12),"",ABS(IF((W12*24)-(V12*24)&gt;6,(((W12*24)-(V12*24))-0.25)/24,W12-V12)))</f>
        <v/>
      </c>
      <c r="W13" s="566"/>
      <c r="X13" s="567" t="str">
        <f t="shared" ref="X13" si="62">IF(ISBLANK(X12:Y12),"",ABS(IF((Y12*24)-(X12*24)&gt;6,(((Y12*24)-(X12*24))-0.25)/24,Y12-X12)))</f>
        <v/>
      </c>
      <c r="Y13" s="568"/>
      <c r="Z13" s="565" t="str">
        <f t="shared" ref="Z13" si="63">IF(ISBLANK(Z12:AA12),"",ABS(IF((AA12*24)-(Z12*24)&gt;6,(((AA12*24)-(Z12*24))-0.25)/24,AA12-Z12)))</f>
        <v/>
      </c>
      <c r="AA13" s="566"/>
      <c r="AB13" s="611" t="str">
        <f t="shared" ref="AB13" si="64">IF(ISBLANK(AB12:AC12),"",ABS(IF((AC12*24)-(AB12*24)&gt;6,(((AC12*24)-(AB12*24))-0.25)/24,AC12-AB12)))</f>
        <v/>
      </c>
      <c r="AC13" s="612"/>
      <c r="AD13" s="611" t="str">
        <f t="shared" ref="AD13" si="65">IF(ISBLANK(AD12:AE12),"",ABS(IF((AE12*24)-(AD12*24)&gt;6,(((AE12*24)-(AD12*24))-0.25)/24,AE12-AD12)))</f>
        <v/>
      </c>
      <c r="AE13" s="611"/>
      <c r="AF13" s="454"/>
      <c r="AG13" s="565" t="str">
        <f>IF(ISBLANK(AG12:AH12),"",ABS(IF((AH12*24)-(AG12*24)&gt;6,(((AH12*24)-(AG12*24))-0.25)/24,AH12-AG12)))</f>
        <v/>
      </c>
      <c r="AH13" s="566"/>
      <c r="AI13" s="565" t="str">
        <f t="shared" ref="AI13" si="66">IF(ISBLANK(AI12:AJ12),"",ABS(IF((AJ12*24)-(AI12*24)&gt;6,(((AJ12*24)-(AI12*24))-0.25)/24,AJ12-AI12)))</f>
        <v/>
      </c>
      <c r="AJ13" s="566"/>
      <c r="AK13" s="565" t="str">
        <f t="shared" ref="AK13" si="67">IF(ISBLANK(AK12:AL12),"",ABS(IF((AL12*24)-(AK12*24)&gt;6,(((AL12*24)-(AK12*24))-0.25)/24,AL12-AK12)))</f>
        <v/>
      </c>
      <c r="AL13" s="566"/>
      <c r="AM13" s="565" t="str">
        <f t="shared" ref="AM13" si="68">IF(ISBLANK(AM12:AN12),"",ABS(IF((AN12*24)-(AM12*24)&gt;6,(((AN12*24)-(AM12*24))-0.25)/24,AN12-AM12)))</f>
        <v/>
      </c>
      <c r="AN13" s="566"/>
      <c r="AO13" s="565" t="str">
        <f t="shared" ref="AO13" si="69">IF(ISBLANK(AO12:AP12),"",ABS(IF((AP12*24)-(AO12*24)&gt;6,(((AP12*24)-(AO12*24))-0.25)/24,AP12-AO12)))</f>
        <v/>
      </c>
      <c r="AP13" s="566"/>
      <c r="AQ13" s="565" t="str">
        <f t="shared" ref="AQ13" si="70">IF(ISBLANK(AQ12:AR12),"",ABS(IF((AR12*24)-(AQ12*24)&gt;6,(((AR12*24)-(AQ12*24))-0.25)/24,AR12-AQ12)))</f>
        <v/>
      </c>
      <c r="AR13" s="566"/>
      <c r="AS13" s="565" t="str">
        <f t="shared" ref="AS13" si="71">IF(ISBLANK(AS12:AT12),"",ABS(IF((AT12*24)-(AS12*24)&gt;6,(((AT12*24)-(AS12*24))-0.25)/24,AT12-AS12)))</f>
        <v/>
      </c>
      <c r="AT13" s="565"/>
      <c r="AU13" s="454"/>
      <c r="AV13" s="565" t="str">
        <f>IF(ISBLANK(AV12:AW12),"",ABS(IF((AW12*24)-(AV12*24)&gt;6,(((AW12*24)-(AV12*24))-0.25)/24,AW12-AV12)))</f>
        <v/>
      </c>
      <c r="AW13" s="566"/>
      <c r="AX13" s="565" t="str">
        <f t="shared" ref="AX13" si="72">IF(ISBLANK(AX12:AY12),"",ABS(IF((AY12*24)-(AX12*24)&gt;6,(((AY12*24)-(AX12*24))-0.25)/24,AY12-AX12)))</f>
        <v/>
      </c>
      <c r="AY13" s="566"/>
      <c r="AZ13" s="565" t="str">
        <f t="shared" ref="AZ13" si="73">IF(ISBLANK(AZ12:BA12),"",ABS(IF((BA12*24)-(AZ12*24)&gt;6,(((BA12*24)-(AZ12*24))-0.25)/24,BA12-AZ12)))</f>
        <v/>
      </c>
      <c r="BA13" s="566"/>
      <c r="BB13" s="565" t="str">
        <f t="shared" ref="BB13" si="74">IF(ISBLANK(BB12:BC12),"",ABS(IF((BC12*24)-(BB12*24)&gt;6,(((BC12*24)-(BB12*24))-0.25)/24,BC12-BB12)))</f>
        <v/>
      </c>
      <c r="BC13" s="566"/>
      <c r="BD13" s="565" t="str">
        <f t="shared" ref="BD13" si="75">IF(ISBLANK(BD12:BE12),"",ABS(IF((BE12*24)-(BD12*24)&gt;6,(((BE12*24)-(BD12*24))-0.25)/24,BE12-BD12)))</f>
        <v/>
      </c>
      <c r="BE13" s="566"/>
      <c r="BF13" s="565" t="str">
        <f t="shared" ref="BF13" si="76">IF(ISBLANK(BF12:BG12),"",ABS(IF((BG12*24)-(BF12*24)&gt;6,(((BG12*24)-(BF12*24))-0.25)/24,BG12-BF12)))</f>
        <v/>
      </c>
      <c r="BG13" s="566"/>
      <c r="BH13" s="565" t="str">
        <f t="shared" ref="BH13" si="77">IF(ISBLANK(BH12:BI12),"",ABS(IF((BI12*24)-(BH12*24)&gt;6,(((BI12*24)-(BH12*24))-0.25)/24,BI12-BH12)))</f>
        <v/>
      </c>
      <c r="BI13" s="565"/>
      <c r="BJ13" s="454"/>
      <c r="BK13" s="565" t="str">
        <f>IF(ISBLANK(BK12:BL12),"",ABS(IF((BL12*24)-(BK12*24)&gt;6,(((BL12*24)-(BK12*24))-0.25)/24,BL12-BK12)))</f>
        <v/>
      </c>
      <c r="BL13" s="566"/>
      <c r="BM13" s="565" t="str">
        <f t="shared" ref="BM13" si="78">IF(ISBLANK(BM12:BN12),"",ABS(IF((BN12*24)-(BM12*24)&gt;6,(((BN12*24)-(BM12*24))-0.25)/24,BN12-BM12)))</f>
        <v/>
      </c>
      <c r="BN13" s="566"/>
      <c r="BO13" s="565" t="str">
        <f t="shared" ref="BO13" si="79">IF(ISBLANK(BO12:BP12),"",ABS(IF((BP12*24)-(BO12*24)&gt;6,(((BP12*24)-(BO12*24))-0.25)/24,BP12-BO12)))</f>
        <v/>
      </c>
      <c r="BP13" s="566"/>
      <c r="BQ13" s="565" t="str">
        <f t="shared" ref="BQ13" si="80">IF(ISBLANK(BQ12:BR12),"",ABS(IF((BR12*24)-(BQ12*24)&gt;6,(((BR12*24)-(BQ12*24))-0.25)/24,BR12-BQ12)))</f>
        <v/>
      </c>
      <c r="BR13" s="566"/>
      <c r="BS13" s="565" t="str">
        <f t="shared" ref="BS13" si="81">IF(ISBLANK(BS12:BT12),"",ABS(IF((BT12*24)-(BS12*24)&gt;6,(((BT12*24)-(BS12*24))-0.25)/24,BT12-BS12)))</f>
        <v/>
      </c>
      <c r="BT13" s="566"/>
      <c r="BU13" s="565" t="str">
        <f t="shared" ref="BU13" si="82">IF(ISBLANK(BU12:BV12),"",ABS(IF((BV12*24)-(BU12*24)&gt;6,(((BV12*24)-(BU12*24))-0.25)/24,BV12-BU12)))</f>
        <v/>
      </c>
      <c r="BV13" s="566"/>
      <c r="BW13" s="565" t="str">
        <f t="shared" ref="BW13" si="83">IF(ISBLANK(BW12:BX12),"",ABS(IF((BX12*24)-(BW12*24)&gt;6,(((BX12*24)-(BW12*24))-0.25)/24,BX12-BW12)))</f>
        <v/>
      </c>
      <c r="BX13" s="565"/>
      <c r="BY13" s="454"/>
      <c r="BZ13" s="565" t="str">
        <f>IF(ISBLANK(BZ12:CA12),"",ABS(IF((CA12*24)-(BZ12*24)&gt;6,(((CA12*24)-(BZ12*24))-0.25)/24,CA12-BZ12)))</f>
        <v/>
      </c>
      <c r="CA13" s="566"/>
      <c r="CB13" s="565" t="str">
        <f t="shared" ref="CB13" si="84">IF(ISBLANK(CB12:CC12),"",ABS(IF((CC12*24)-(CB12*24)&gt;6,(((CC12*24)-(CB12*24))-0.25)/24,CC12-CB12)))</f>
        <v/>
      </c>
      <c r="CC13" s="566"/>
      <c r="CD13" s="565" t="str">
        <f t="shared" ref="CD13" si="85">IF(ISBLANK(CD12:CE12),"",ABS(IF((CE12*24)-(CD12*24)&gt;6,(((CE12*24)-(CD12*24))-0.25)/24,CE12-CD12)))</f>
        <v/>
      </c>
      <c r="CE13" s="566"/>
      <c r="CF13" s="565" t="str">
        <f t="shared" ref="CF13" si="86">IF(ISBLANK(CF12:CG12),"",ABS(IF((CG12*24)-(CF12*24)&gt;6,(((CG12*24)-(CF12*24))-0.25)/24,CG12-CF12)))</f>
        <v/>
      </c>
      <c r="CG13" s="566"/>
      <c r="CH13" s="565" t="str">
        <f t="shared" ref="CH13" si="87">IF(ISBLANK(CH12:CI12),"",ABS(IF((CI12*24)-(CH12*24)&gt;6,(((CI12*24)-(CH12*24))-0.25)/24,CI12-CH12)))</f>
        <v/>
      </c>
      <c r="CI13" s="566"/>
      <c r="CJ13" s="565" t="str">
        <f t="shared" ref="CJ13" si="88">IF(ISBLANK(CJ12:CK12),"",ABS(IF((CK12*24)-(CJ12*24)&gt;6,(((CK12*24)-(CJ12*24))-0.25)/24,CK12-CJ12)))</f>
        <v/>
      </c>
      <c r="CK13" s="566"/>
      <c r="CL13" s="565" t="str">
        <f t="shared" ref="CL13" si="89">IF(ISBLANK(CL12:CM12),"",ABS(IF((CM12*24)-(CL12*24)&gt;6,(((CM12*24)-(CL12*24))-0.25)/24,CM12-CL12)))</f>
        <v/>
      </c>
      <c r="CM13" s="565"/>
      <c r="CN13" s="352"/>
      <c r="CO13" s="340"/>
      <c r="CP13" s="341"/>
      <c r="CQ13" s="156"/>
      <c r="CR13" s="363"/>
      <c r="CS13"/>
      <c r="CT13"/>
    </row>
    <row r="14" spans="1:98" s="489" customFormat="1" ht="30" customHeight="1">
      <c r="A14" s="541"/>
      <c r="B14" s="517"/>
      <c r="C14" s="573">
        <v>0.875</v>
      </c>
      <c r="D14" s="574">
        <v>0.33333333333333331</v>
      </c>
      <c r="E14" s="558" t="s">
        <v>116</v>
      </c>
      <c r="F14" s="559"/>
      <c r="G14" s="575">
        <v>0.25</v>
      </c>
      <c r="H14" s="574">
        <v>0.41666666666666669</v>
      </c>
      <c r="I14" s="558"/>
      <c r="J14" s="559"/>
      <c r="K14" s="666"/>
      <c r="L14" s="574"/>
      <c r="M14" s="637"/>
      <c r="N14" s="638"/>
      <c r="O14" s="637"/>
      <c r="P14" s="639"/>
      <c r="Q14" s="349">
        <f>SUM(C15:P15)</f>
        <v>0.70625000000000004</v>
      </c>
      <c r="R14" s="573"/>
      <c r="S14" s="574"/>
      <c r="T14" s="558"/>
      <c r="U14" s="559"/>
      <c r="V14" s="575"/>
      <c r="W14" s="574"/>
      <c r="X14" s="558"/>
      <c r="Y14" s="559"/>
      <c r="Z14" s="575"/>
      <c r="AA14" s="574"/>
      <c r="AB14" s="581"/>
      <c r="AC14" s="582"/>
      <c r="AD14" s="581"/>
      <c r="AE14" s="583"/>
      <c r="AF14" s="454">
        <f>SUM(R15:AE15)</f>
        <v>0</v>
      </c>
      <c r="AG14" s="556"/>
      <c r="AH14" s="557"/>
      <c r="AI14" s="558"/>
      <c r="AJ14" s="559"/>
      <c r="AK14" s="560"/>
      <c r="AL14" s="557"/>
      <c r="AM14" s="558"/>
      <c r="AN14" s="559"/>
      <c r="AO14" s="560"/>
      <c r="AP14" s="557"/>
      <c r="AQ14" s="561"/>
      <c r="AR14" s="562"/>
      <c r="AS14" s="561"/>
      <c r="AT14" s="563"/>
      <c r="AU14" s="454">
        <f>SUM(AG15:AT15)</f>
        <v>0</v>
      </c>
      <c r="AV14" s="556"/>
      <c r="AW14" s="557"/>
      <c r="AX14" s="558"/>
      <c r="AY14" s="559"/>
      <c r="AZ14" s="560"/>
      <c r="BA14" s="557"/>
      <c r="BB14" s="558"/>
      <c r="BC14" s="559"/>
      <c r="BD14" s="560"/>
      <c r="BE14" s="557"/>
      <c r="BF14" s="561"/>
      <c r="BG14" s="562"/>
      <c r="BH14" s="561"/>
      <c r="BI14" s="563"/>
      <c r="BJ14" s="454">
        <f>SUM(AV15:BI15)</f>
        <v>0</v>
      </c>
      <c r="BK14" s="556"/>
      <c r="BL14" s="557"/>
      <c r="BM14" s="558"/>
      <c r="BN14" s="559"/>
      <c r="BO14" s="560"/>
      <c r="BP14" s="557"/>
      <c r="BQ14" s="558"/>
      <c r="BR14" s="559"/>
      <c r="BS14" s="560"/>
      <c r="BT14" s="557"/>
      <c r="BU14" s="561"/>
      <c r="BV14" s="562"/>
      <c r="BW14" s="561"/>
      <c r="BX14" s="563"/>
      <c r="BY14" s="454">
        <f>SUM(BK15:BX15)</f>
        <v>0</v>
      </c>
      <c r="BZ14" s="556"/>
      <c r="CA14" s="557"/>
      <c r="CB14" s="558"/>
      <c r="CC14" s="559"/>
      <c r="CD14" s="560"/>
      <c r="CE14" s="557"/>
      <c r="CF14" s="558"/>
      <c r="CG14" s="559"/>
      <c r="CH14" s="560"/>
      <c r="CI14" s="557"/>
      <c r="CJ14" s="561"/>
      <c r="CK14" s="562"/>
      <c r="CL14" s="561"/>
      <c r="CM14" s="563"/>
      <c r="CN14" s="353">
        <f>SUM(BZ15:CM15)</f>
        <v>0</v>
      </c>
      <c r="CO14" s="338">
        <f>SUM(Q14,AF15,AU15,BY15,CN15,BJ15)</f>
        <v>0.70625000000000004</v>
      </c>
      <c r="CP14" s="339"/>
      <c r="CQ14" s="488"/>
      <c r="CR14" s="362">
        <f>$CO$2-CO14</f>
        <v>6.2604166666666661</v>
      </c>
    </row>
    <row r="15" spans="1:98" ht="20" customHeight="1">
      <c r="A15" s="542" t="s">
        <v>105</v>
      </c>
      <c r="B15" s="518">
        <v>0.75</v>
      </c>
      <c r="C15" s="587">
        <f>IF(AND(C14="",D14=""),"",IFERROR(MATCH("*"&amp;C14&amp;"*",Paramètres!$A$2,0)*INDEX(Paramètres!$B$2:$E$2,MATCH(#REF!,Paramètres!$B$1:$E$1,0))*$B15,IFERROR(VLOOKUP(C14,_T1,2,0)*IF(VLOOKUP(C14,_T1,3,0),$B15,1),IF(AND(C14="23:59"*1,D14="07:59"*1),"08:00"*$B15,IF(AND(C14="20:00"*1,D14="05:00"*1),"09:00"*$B15,IF(AND(C14="21:00"*1,D14="07:00"*1),"10:00"*$B15,IF(AND(C14="21:00"*1,D14="08:00"*1),"11:00"*$B15,IF((D14*24)-(C14*24)&gt;6,((((D14*24)-(C14*24))-0.25)/24)*$B15,(D14-C14)*$B15))))))))</f>
        <v>0.34375</v>
      </c>
      <c r="D15" s="588"/>
      <c r="E15" s="589">
        <f>IF(AND(E14="",F14=""),"",IFERROR(MATCH("*"&amp;E14&amp;"*",Paramètres!$A$2,0)*INDEX(Paramètres!$B$2:$E$2,MATCH(#REF!,Paramètres!$B$1:$E$1,0))*$B15,IFERROR(VLOOKUP(E14,_T1,2,0)*IF(VLOOKUP(E14,_T1,3,0),$B15,1),IF(AND(E14="23:59"*1,F14="07:59"*1),"08:00"*$B15,IF(AND(E14="20:00"*1,F14="05:00"*1),"09:00"*$B15,IF(AND(E14="21:00"*1,F14="07:00"*1),"10:00"*$B15,IF(AND(E14="21:00"*1,F14="08:00"*1),"11:00"*$B15,IF((F14*24)-(E14*24)&gt;6,((((F14*24)-(E14*24))-0.25)/24)*$B15,(F14-E14)*$B15))))))))</f>
        <v>0.23749999999999999</v>
      </c>
      <c r="F15" s="590"/>
      <c r="G15" s="587">
        <f>IF(AND(G14="",H14=""),"",IFERROR(MATCH("*"&amp;G14&amp;"*",Paramètres!$A$2,0)*INDEX(Paramètres!$B$2:$E$2,MATCH(#REF!,Paramètres!$B$1:$E$1,0))*$B15,IFERROR(VLOOKUP(G14,_T1,2,0)*IF(VLOOKUP(G14,_T1,3,0),$B15,1),IF(AND(G14="23:59"*1,H14="07:59"*1),"08:00"*$B15,IF(AND(G14="20:00"*1,H14="05:00"*1),"09:00"*$B15,IF(AND(G14="21:00"*1,H14="07:00"*1),"10:00"*$B15,IF(AND(G14="21:00"*1,H14="08:00"*1),"11:00"*$B15,IF((H14*24)-(G14*24)&gt;6,((((H14*24)-(G14*24))-0.25)/24)*$B15,(H14-G14)*$B15))))))))</f>
        <v>0.125</v>
      </c>
      <c r="H15" s="588"/>
      <c r="I15" s="589" t="str">
        <f>IF(AND(I14="",J14=""),"",IFERROR(MATCH("*"&amp;I14&amp;"*",Paramètres!$A$2,0)*INDEX(Paramètres!$B$2:$E$2,MATCH(#REF!,Paramètres!$B$1:$E$1,0))*$B15,IFERROR(VLOOKUP(I14,_T1,2,0)*IF(VLOOKUP(I14,_T1,3,0),$B15,1),IF(AND(I14="23:59"*1,J14="07:59"*1),"08:00"*$B15,IF(AND(I14="20:00"*1,J14="05:00"*1),"09:00"*$B15,IF(AND(I14="21:00"*1,J14="07:00"*1),"10:00"*$B15,IF(AND(I14="21:00"*1,J14="08:00"*1),"11:00"*$B15,IF((J14*24)-(I14*24)&gt;6,((((J14*24)-(I14*24))-0.25)/24)*$B15,(J14-I14)*$B15))))))))</f>
        <v/>
      </c>
      <c r="J15" s="590"/>
      <c r="K15" s="587" t="str">
        <f>IF(AND(K14="",L14=""),"",IFERROR(MATCH("*"&amp;K14&amp;"*",Paramètres!$A$2,0)*INDEX(Paramètres!$B$2:$E$2,MATCH(#REF!,Paramètres!$B$1:$E$1,0))*$B15,IFERROR(VLOOKUP(K14,_T1,2,0)*IF(VLOOKUP(K14,_T1,3,0),$B15,1),IF(AND(K14="23:59"*1,L14="07:59"*1),"08:00"*$B15,IF(AND(K14="20:00"*1,L14="05:00"*1),"09:00"*$B15,IF(AND(K14="21:00"*1,L14="07:00"*1),"10:00"*$B15,IF(AND(K14="21:00"*1,L14="08:00"*1),"11:00"*$B15,IF((L14*24)-(K14*24)&gt;6,((((L14*24)-(K14*24))-0.25)/24)*$B15,(L14-K14)*$B15))))))))</f>
        <v/>
      </c>
      <c r="L15" s="588"/>
      <c r="M15" s="635" t="str">
        <f>IF(AND(M14="",N14=""),"",IFERROR(MATCH("*"&amp;M14&amp;"*",Paramètres!$A$2,0)*INDEX(Paramètres!$B$2:$E$2,MATCH(#REF!,Paramètres!$B$1:$E$1,0))*$B15,IFERROR(VLOOKUP(M14,_T1,2,0)*IF(VLOOKUP(M14,_T1,3,0),$B15,1),IF(AND(M14="23:59"*1,N14="07:59"*1),"08:00"*$B15,IF(AND(M14="20:00"*1,N14="05:00"*1),"09:00"*$B15,IF(AND(M14="21:00"*1,N14="07:00"*1),"10:00"*$B15,IF(AND(M14="21:00"*1,N14="08:00"*1),"11:00"*$B15,IF((N14*24)-(M14*24)&gt;6,((((N14*24)-(M14*24))-0.25)/24)*$B15,(N14-M14)*$B15))))))))</f>
        <v/>
      </c>
      <c r="N15" s="636"/>
      <c r="O15" s="635" t="str">
        <f>IF(AND(O14="",P14=""),"",IFERROR(MATCH("*"&amp;O14&amp;"*",Paramètres!$A$2,0)*INDEX(Paramètres!$B$2:$E$2,MATCH(#REF!,Paramètres!$B$1:$E$1,0))*$B15,IFERROR(VLOOKUP(O14,_T1,2,0)*IF(VLOOKUP(O14,_T1,3,0),$B15,1),IF(AND(O14="23:59"*1,P14="07:59"*1),"08:00"*$B15,IF(AND(O14="20:00"*1,P14="05:00"*1),"09:00"*$B15,IF(AND(O14="21:00"*1,P14="07:00"*1),"10:00"*$B15,IF(AND(O14="21:00"*1,P14="08:00"*1),"11:00"*$B15,IF((P14*24)-(O14*24)&gt;6,((((P14*24)-(O14*24))-0.25)/24)*$B15,(P14-O14)*$B15))))))))</f>
        <v/>
      </c>
      <c r="P15" s="635"/>
      <c r="Q15" s="350"/>
      <c r="R15" s="569" t="str">
        <f>IF(ISBLANK(R14:S14),"",ABS(IF((S14*24)-(R14*24)&gt;6,(((S14*24)-(R14*24))-0.25)/24,S14-R14)))</f>
        <v/>
      </c>
      <c r="S15" s="570"/>
      <c r="T15" s="476" t="str">
        <f t="shared" ref="T15" si="90">IF(ISBLANK(T14:U14),"",ABS(IF((U14*24)-(T14*24)&gt;6,(((U14*24)-(T14*24))-0.25)/24,U14-T14)))</f>
        <v/>
      </c>
      <c r="U15" s="477"/>
      <c r="V15" s="569" t="str">
        <f t="shared" ref="V15" si="91">IF(ISBLANK(V14:W14),"",ABS(IF((W14*24)-(V14*24)&gt;6,(((W14*24)-(V14*24))-0.25)/24,W14-V14)))</f>
        <v/>
      </c>
      <c r="W15" s="570"/>
      <c r="X15" s="476" t="str">
        <f t="shared" ref="X15" si="92">IF(ISBLANK(X14:Y14),"",ABS(IF((Y14*24)-(X14*24)&gt;6,(((Y14*24)-(X14*24))-0.25)/24,Y14-X14)))</f>
        <v/>
      </c>
      <c r="Y15" s="477"/>
      <c r="Z15" s="569" t="str">
        <f t="shared" ref="Z15" si="93">IF(ISBLANK(Z14:AA14),"",ABS(IF((AA14*24)-(Z14*24)&gt;6,(((AA14*24)-(Z14*24))-0.25)/24,AA14-Z14)))</f>
        <v/>
      </c>
      <c r="AA15" s="570"/>
      <c r="AB15" s="613" t="str">
        <f t="shared" ref="AB15" si="94">IF(ISBLANK(AB14:AC14),"",ABS(IF((AC14*24)-(AB14*24)&gt;6,(((AC14*24)-(AB14*24))-0.25)/24,AC14-AB14)))</f>
        <v/>
      </c>
      <c r="AC15" s="614"/>
      <c r="AD15" s="613" t="str">
        <f t="shared" ref="AD15" si="95">IF(ISBLANK(AD14:AE14),"",ABS(IF((AE14*24)-(AD14*24)&gt;6,(((AE14*24)-(AD14*24))-0.25)/24,AE14-AD14)))</f>
        <v/>
      </c>
      <c r="AE15" s="613"/>
      <c r="AF15" s="454"/>
      <c r="AG15" s="474" t="str">
        <f>IF(ISBLANK(AG14:AH14),"",ABS(IF((AH14*24)-(AG14*24)&gt;6,(((AH14*24)-(AG14*24))-0.25)/24,AH14-AG14)))</f>
        <v/>
      </c>
      <c r="AH15" s="475"/>
      <c r="AI15" s="476" t="str">
        <f t="shared" ref="AI15" si="96">IF(ISBLANK(AI14:AJ14),"",ABS(IF((AJ14*24)-(AI14*24)&gt;6,(((AJ14*24)-(AI14*24))-0.25)/24,AJ14-AI14)))</f>
        <v/>
      </c>
      <c r="AJ15" s="477"/>
      <c r="AK15" s="474" t="str">
        <f t="shared" ref="AK15" si="97">IF(ISBLANK(AK14:AL14),"",ABS(IF((AL14*24)-(AK14*24)&gt;6,(((AL14*24)-(AK14*24))-0.25)/24,AL14-AK14)))</f>
        <v/>
      </c>
      <c r="AL15" s="475"/>
      <c r="AM15" s="476" t="str">
        <f t="shared" ref="AM15" si="98">IF(ISBLANK(AM14:AN14),"",ABS(IF((AN14*24)-(AM14*24)&gt;6,(((AN14*24)-(AM14*24))-0.25)/24,AN14-AM14)))</f>
        <v/>
      </c>
      <c r="AN15" s="477"/>
      <c r="AO15" s="474" t="str">
        <f t="shared" ref="AO15" si="99">IF(ISBLANK(AO14:AP14),"",ABS(IF((AP14*24)-(AO14*24)&gt;6,(((AP14*24)-(AO14*24))-0.25)/24,AP14-AO14)))</f>
        <v/>
      </c>
      <c r="AP15" s="475"/>
      <c r="AQ15" s="476" t="str">
        <f t="shared" ref="AQ15" si="100">IF(ISBLANK(AQ14:AR14),"",ABS(IF((AR14*24)-(AQ14*24)&gt;6,(((AR14*24)-(AQ14*24))-0.25)/24,AR14-AQ14)))</f>
        <v/>
      </c>
      <c r="AR15" s="477"/>
      <c r="AS15" s="476" t="str">
        <f t="shared" ref="AS15" si="101">IF(ISBLANK(AS14:AT14),"",ABS(IF((AT14*24)-(AS14*24)&gt;6,(((AT14*24)-(AS14*24))-0.25)/24,AT14-AS14)))</f>
        <v/>
      </c>
      <c r="AT15" s="476"/>
      <c r="AU15" s="454"/>
      <c r="AV15" s="474" t="str">
        <f>IF(ISBLANK(AV14:AW14),"",ABS(IF((AW14*24)-(AV14*24)&gt;6,(((AW14*24)-(AV14*24))-0.25)/24,AW14-AV14)))</f>
        <v/>
      </c>
      <c r="AW15" s="475"/>
      <c r="AX15" s="476" t="str">
        <f t="shared" ref="AX15" si="102">IF(ISBLANK(AX14:AY14),"",ABS(IF((AY14*24)-(AX14*24)&gt;6,(((AY14*24)-(AX14*24))-0.25)/24,AY14-AX14)))</f>
        <v/>
      </c>
      <c r="AY15" s="477"/>
      <c r="AZ15" s="474" t="str">
        <f t="shared" ref="AZ15" si="103">IF(ISBLANK(AZ14:BA14),"",ABS(IF((BA14*24)-(AZ14*24)&gt;6,(((BA14*24)-(AZ14*24))-0.25)/24,BA14-AZ14)))</f>
        <v/>
      </c>
      <c r="BA15" s="475"/>
      <c r="BB15" s="476" t="str">
        <f t="shared" ref="BB15" si="104">IF(ISBLANK(BB14:BC14),"",ABS(IF((BC14*24)-(BB14*24)&gt;6,(((BC14*24)-(BB14*24))-0.25)/24,BC14-BB14)))</f>
        <v/>
      </c>
      <c r="BC15" s="477"/>
      <c r="BD15" s="474" t="str">
        <f t="shared" ref="BD15" si="105">IF(ISBLANK(BD14:BE14),"",ABS(IF((BE14*24)-(BD14*24)&gt;6,(((BE14*24)-(BD14*24))-0.25)/24,BE14-BD14)))</f>
        <v/>
      </c>
      <c r="BE15" s="475"/>
      <c r="BF15" s="476" t="str">
        <f t="shared" ref="BF15" si="106">IF(ISBLANK(BF14:BG14),"",ABS(IF((BG14*24)-(BF14*24)&gt;6,(((BG14*24)-(BF14*24))-0.25)/24,BG14-BF14)))</f>
        <v/>
      </c>
      <c r="BG15" s="477"/>
      <c r="BH15" s="476" t="str">
        <f t="shared" ref="BH15" si="107">IF(ISBLANK(BH14:BI14),"",ABS(IF((BI14*24)-(BH14*24)&gt;6,(((BI14*24)-(BH14*24))-0.25)/24,BI14-BH14)))</f>
        <v/>
      </c>
      <c r="BI15" s="476"/>
      <c r="BJ15" s="454"/>
      <c r="BK15" s="474" t="str">
        <f>IF(ISBLANK(BK14:BL14),"",ABS(IF((BL14*24)-(BK14*24)&gt;6,(((BL14*24)-(BK14*24))-0.25)/24,BL14-BK14)))</f>
        <v/>
      </c>
      <c r="BL15" s="475"/>
      <c r="BM15" s="476" t="str">
        <f t="shared" ref="BM15" si="108">IF(ISBLANK(BM14:BN14),"",ABS(IF((BN14*24)-(BM14*24)&gt;6,(((BN14*24)-(BM14*24))-0.25)/24,BN14-BM14)))</f>
        <v/>
      </c>
      <c r="BN15" s="477"/>
      <c r="BO15" s="474" t="str">
        <f t="shared" ref="BO15" si="109">IF(ISBLANK(BO14:BP14),"",ABS(IF((BP14*24)-(BO14*24)&gt;6,(((BP14*24)-(BO14*24))-0.25)/24,BP14-BO14)))</f>
        <v/>
      </c>
      <c r="BP15" s="475"/>
      <c r="BQ15" s="476" t="str">
        <f t="shared" ref="BQ15" si="110">IF(ISBLANK(BQ14:BR14),"",ABS(IF((BR14*24)-(BQ14*24)&gt;6,(((BR14*24)-(BQ14*24))-0.25)/24,BR14-BQ14)))</f>
        <v/>
      </c>
      <c r="BR15" s="477"/>
      <c r="BS15" s="474" t="str">
        <f t="shared" ref="BS15" si="111">IF(ISBLANK(BS14:BT14),"",ABS(IF((BT14*24)-(BS14*24)&gt;6,(((BT14*24)-(BS14*24))-0.25)/24,BT14-BS14)))</f>
        <v/>
      </c>
      <c r="BT15" s="475"/>
      <c r="BU15" s="476" t="str">
        <f t="shared" ref="BU15" si="112">IF(ISBLANK(BU14:BV14),"",ABS(IF((BV14*24)-(BU14*24)&gt;6,(((BV14*24)-(BU14*24))-0.25)/24,BV14-BU14)))</f>
        <v/>
      </c>
      <c r="BV15" s="477"/>
      <c r="BW15" s="476" t="str">
        <f t="shared" ref="BW15" si="113">IF(ISBLANK(BW14:BX14),"",ABS(IF((BX14*24)-(BW14*24)&gt;6,(((BX14*24)-(BW14*24))-0.25)/24,BX14-BW14)))</f>
        <v/>
      </c>
      <c r="BX15" s="476"/>
      <c r="BY15" s="454"/>
      <c r="BZ15" s="474" t="str">
        <f>IF(ISBLANK(BZ14:CA14),"",ABS(IF((CA14*24)-(BZ14*24)&gt;6,(((CA14*24)-(BZ14*24))-0.25)/24,CA14-BZ14)))</f>
        <v/>
      </c>
      <c r="CA15" s="475"/>
      <c r="CB15" s="476" t="str">
        <f t="shared" ref="CB15" si="114">IF(ISBLANK(CB14:CC14),"",ABS(IF((CC14*24)-(CB14*24)&gt;6,(((CC14*24)-(CB14*24))-0.25)/24,CC14-CB14)))</f>
        <v/>
      </c>
      <c r="CC15" s="477"/>
      <c r="CD15" s="474" t="str">
        <f t="shared" ref="CD15" si="115">IF(ISBLANK(CD14:CE14),"",ABS(IF((CE14*24)-(CD14*24)&gt;6,(((CE14*24)-(CD14*24))-0.25)/24,CE14-CD14)))</f>
        <v/>
      </c>
      <c r="CE15" s="475"/>
      <c r="CF15" s="476" t="str">
        <f t="shared" ref="CF15" si="116">IF(ISBLANK(CF14:CG14),"",ABS(IF((CG14*24)-(CF14*24)&gt;6,(((CG14*24)-(CF14*24))-0.25)/24,CG14-CF14)))</f>
        <v/>
      </c>
      <c r="CG15" s="477"/>
      <c r="CH15" s="474" t="str">
        <f t="shared" ref="CH15" si="117">IF(ISBLANK(CH14:CI14),"",ABS(IF((CI14*24)-(CH14*24)&gt;6,(((CI14*24)-(CH14*24))-0.25)/24,CI14-CH14)))</f>
        <v/>
      </c>
      <c r="CI15" s="475"/>
      <c r="CJ15" s="476" t="str">
        <f t="shared" ref="CJ15" si="118">IF(ISBLANK(CJ14:CK14),"",ABS(IF((CK14*24)-(CJ14*24)&gt;6,(((CK14*24)-(CJ14*24))-0.25)/24,CK14-CJ14)))</f>
        <v/>
      </c>
      <c r="CK15" s="477"/>
      <c r="CL15" s="476" t="str">
        <f t="shared" ref="CL15" si="119">IF(ISBLANK(CL14:CM14),"",ABS(IF((CM14*24)-(CL14*24)&gt;6,(((CM14*24)-(CL14*24))-0.25)/24,CM14-CL14)))</f>
        <v/>
      </c>
      <c r="CM15" s="476"/>
      <c r="CN15" s="352"/>
      <c r="CO15" s="340"/>
      <c r="CP15" s="341"/>
      <c r="CQ15" s="156"/>
      <c r="CR15" s="363"/>
      <c r="CS15"/>
      <c r="CT15"/>
    </row>
    <row r="16" spans="1:98" s="489" customFormat="1" ht="30" customHeight="1">
      <c r="A16" s="530"/>
      <c r="B16" s="511"/>
      <c r="C16" s="564">
        <v>0.875</v>
      </c>
      <c r="D16" s="559">
        <v>0.33333333333333331</v>
      </c>
      <c r="E16" s="575" t="s">
        <v>116</v>
      </c>
      <c r="F16" s="574"/>
      <c r="G16" s="558"/>
      <c r="H16" s="559"/>
      <c r="I16" s="575"/>
      <c r="J16" s="574"/>
      <c r="K16" s="558"/>
      <c r="L16" s="559"/>
      <c r="M16" s="637"/>
      <c r="N16" s="638"/>
      <c r="O16" s="637"/>
      <c r="P16" s="639"/>
      <c r="Q16" s="349">
        <f>SUM(C17:P17)</f>
        <v>0.38749999999999996</v>
      </c>
      <c r="R16" s="564"/>
      <c r="S16" s="559"/>
      <c r="T16" s="575"/>
      <c r="U16" s="574"/>
      <c r="V16" s="558"/>
      <c r="W16" s="559"/>
      <c r="X16" s="575"/>
      <c r="Y16" s="574"/>
      <c r="Z16" s="558"/>
      <c r="AA16" s="559"/>
      <c r="AB16" s="581"/>
      <c r="AC16" s="582"/>
      <c r="AD16" s="581"/>
      <c r="AE16" s="583"/>
      <c r="AF16" s="454">
        <f>SUM(R17:AE17)</f>
        <v>0</v>
      </c>
      <c r="AG16" s="564"/>
      <c r="AH16" s="559"/>
      <c r="AI16" s="560"/>
      <c r="AJ16" s="557"/>
      <c r="AK16" s="558"/>
      <c r="AL16" s="559"/>
      <c r="AM16" s="560"/>
      <c r="AN16" s="557"/>
      <c r="AO16" s="558"/>
      <c r="AP16" s="559"/>
      <c r="AQ16" s="561"/>
      <c r="AR16" s="562"/>
      <c r="AS16" s="561"/>
      <c r="AT16" s="563"/>
      <c r="AU16" s="454">
        <f>SUM(AG17:AT17)</f>
        <v>0</v>
      </c>
      <c r="AV16" s="564"/>
      <c r="AW16" s="559"/>
      <c r="AX16" s="560"/>
      <c r="AY16" s="557"/>
      <c r="AZ16" s="558"/>
      <c r="BA16" s="559"/>
      <c r="BB16" s="560"/>
      <c r="BC16" s="557"/>
      <c r="BD16" s="558"/>
      <c r="BE16" s="559"/>
      <c r="BF16" s="561"/>
      <c r="BG16" s="562"/>
      <c r="BH16" s="561"/>
      <c r="BI16" s="563"/>
      <c r="BJ16" s="454">
        <f>SUM(AV17:BI17)</f>
        <v>0</v>
      </c>
      <c r="BK16" s="564"/>
      <c r="BL16" s="559"/>
      <c r="BM16" s="560"/>
      <c r="BN16" s="557"/>
      <c r="BO16" s="558"/>
      <c r="BP16" s="559"/>
      <c r="BQ16" s="560"/>
      <c r="BR16" s="557"/>
      <c r="BS16" s="558"/>
      <c r="BT16" s="559"/>
      <c r="BU16" s="561"/>
      <c r="BV16" s="562"/>
      <c r="BW16" s="561"/>
      <c r="BX16" s="563"/>
      <c r="BY16" s="454">
        <f>SUM(BK17:BX17)</f>
        <v>0</v>
      </c>
      <c r="BZ16" s="564"/>
      <c r="CA16" s="559"/>
      <c r="CB16" s="560"/>
      <c r="CC16" s="557"/>
      <c r="CD16" s="558"/>
      <c r="CE16" s="559"/>
      <c r="CF16" s="560"/>
      <c r="CG16" s="557"/>
      <c r="CH16" s="558"/>
      <c r="CI16" s="559"/>
      <c r="CJ16" s="561"/>
      <c r="CK16" s="562"/>
      <c r="CL16" s="561"/>
      <c r="CM16" s="563"/>
      <c r="CN16" s="353">
        <f>SUM(BZ17:CM17)</f>
        <v>0</v>
      </c>
      <c r="CO16" s="338">
        <f>SUM(Q16,AF17,AU17,BY17,CN17,BJ17)</f>
        <v>0.38749999999999996</v>
      </c>
      <c r="CP16" s="339"/>
      <c r="CQ16" s="488"/>
      <c r="CR16" s="362">
        <f>$CO$2-CO16</f>
        <v>6.5791666666666657</v>
      </c>
    </row>
    <row r="17" spans="1:98" ht="20" customHeight="1">
      <c r="A17" s="247" t="s">
        <v>134</v>
      </c>
      <c r="B17" s="516">
        <v>0.5</v>
      </c>
      <c r="C17" s="585">
        <f>IF(AND(C16="",D16=""),"",IFERROR(MATCH("*"&amp;C16&amp;"*",Paramètres!$A$2,0)*INDEX(Paramètres!$B$2:$E$2,MATCH(#REF!,Paramètres!$B$1:$E$1,0))*$B17,IFERROR(VLOOKUP(C16,_T1,2,0)*IF(VLOOKUP(C16,_T1,3,0),$B17,1),IF(AND(C16="23:59"*1,D16="07:59"*1),"08:00"*$B17,IF(AND(C16="20:00"*1,D16="05:00"*1),"09:00"*$B17,IF(AND(C16="21:00"*1,D16="07:00"*1),"10:00"*$B17,IF(AND(C16="21:00"*1,D16="08:00"*1),"11:00"*$B17,IF((D16*24)-(C16*24)&gt;6,((((D16*24)-(C16*24))-0.25)/24)*$B17,(D16-C16)*$B17))))))))</f>
        <v>0.22916666666666666</v>
      </c>
      <c r="D17" s="586"/>
      <c r="E17" s="587">
        <f>IF(AND(E16="",F16=""),"",IFERROR(MATCH("*"&amp;E16&amp;"*",Paramètres!$A$2,0)*INDEX(Paramètres!$B$2:$E$2,MATCH(#REF!,Paramètres!$B$1:$E$1,0))*$B17,IFERROR(VLOOKUP(E16,_T1,2,0)*IF(VLOOKUP(E16,_T1,3,0),$B17,1),IF(AND(E16="23:59"*1,F16="07:59"*1),"08:00"*$B17,IF(AND(E16="20:00"*1,F16="05:00"*1),"09:00"*$B17,IF(AND(E16="21:00"*1,F16="07:00"*1),"10:00"*$B17,IF(AND(E16="21:00"*1,F16="08:00"*1),"11:00"*$B17,IF((F16*24)-(E16*24)&gt;6,((((F16*24)-(E16*24))-0.25)/24)*$B17,(F16-E16)*$B17))))))))</f>
        <v>0.15833333333333333</v>
      </c>
      <c r="F17" s="588"/>
      <c r="G17" s="585" t="str">
        <f>IF(AND(G16="",H16=""),"",IFERROR(MATCH("*"&amp;G16&amp;"*",Paramètres!$A$2,0)*INDEX(Paramètres!$B$2:$E$2,MATCH(#REF!,Paramètres!$B$1:$E$1,0))*$B17,IFERROR(VLOOKUP(G16,_T1,2,0)*IF(VLOOKUP(G16,_T1,3,0),$B17,1),IF(AND(G16="23:59"*1,H16="07:59"*1),"08:00"*$B17,IF(AND(G16="20:00"*1,H16="05:00"*1),"09:00"*$B17,IF(AND(G16="21:00"*1,H16="07:00"*1),"10:00"*$B17,IF(AND(G16="21:00"*1,H16="08:00"*1),"11:00"*$B17,IF((H16*24)-(G16*24)&gt;6,((((H16*24)-(G16*24))-0.25)/24)*$B17,(H16-G16)*$B17))))))))</f>
        <v/>
      </c>
      <c r="H17" s="586"/>
      <c r="I17" s="587" t="str">
        <f>IF(AND(I16="",J16=""),"",IFERROR(MATCH("*"&amp;I16&amp;"*",Paramètres!$A$2,0)*INDEX(Paramètres!$B$2:$E$2,MATCH(#REF!,Paramètres!$B$1:$E$1,0))*$B17,IFERROR(VLOOKUP(I16,_T1,2,0)*IF(VLOOKUP(I16,_T1,3,0),$B17,1),IF(AND(I16="23:59"*1,J16="07:59"*1),"08:00"*$B17,IF(AND(I16="20:00"*1,J16="05:00"*1),"09:00"*$B17,IF(AND(I16="21:00"*1,J16="07:00"*1),"10:00"*$B17,IF(AND(I16="21:00"*1,J16="08:00"*1),"11:00"*$B17,IF((J16*24)-(I16*24)&gt;6,((((J16*24)-(I16*24))-0.25)/24)*$B17,(J16-I16)*$B17))))))))</f>
        <v/>
      </c>
      <c r="J17" s="588"/>
      <c r="K17" s="585" t="str">
        <f>IF(AND(K16="",L16=""),"",IFERROR(MATCH("*"&amp;K16&amp;"*",Paramètres!$A$2,0)*INDEX(Paramètres!$B$2:$E$2,MATCH(#REF!,Paramètres!$B$1:$E$1,0))*$B17,IFERROR(VLOOKUP(K16,_T1,2,0)*IF(VLOOKUP(K16,_T1,3,0),$B17,1),IF(AND(K16="23:59"*1,L16="07:59"*1),"08:00"*$B17,IF(AND(K16="20:00"*1,L16="05:00"*1),"09:00"*$B17,IF(AND(K16="21:00"*1,L16="07:00"*1),"10:00"*$B17,IF(AND(K16="21:00"*1,L16="08:00"*1),"11:00"*$B17,IF((L16*24)-(K16*24)&gt;6,((((L16*24)-(K16*24))-0.25)/24)*$B17,(L16-K16)*$B17))))))))</f>
        <v/>
      </c>
      <c r="L17" s="586"/>
      <c r="M17" s="635" t="str">
        <f>IF(AND(M16="",N16=""),"",IFERROR(MATCH("*"&amp;M16&amp;"*",Paramètres!$A$2,0)*INDEX(Paramètres!$B$2:$E$2,MATCH(#REF!,Paramètres!$B$1:$E$1,0))*$B17,IFERROR(VLOOKUP(M16,_T1,2,0)*IF(VLOOKUP(M16,_T1,3,0),$B17,1),IF(AND(M16="23:59"*1,N16="07:59"*1),"08:00"*$B17,IF(AND(M16="20:00"*1,N16="05:00"*1),"09:00"*$B17,IF(AND(M16="21:00"*1,N16="07:00"*1),"10:00"*$B17,IF(AND(M16="21:00"*1,N16="08:00"*1),"11:00"*$B17,IF((N16*24)-(M16*24)&gt;6,((((N16*24)-(M16*24))-0.25)/24)*$B17,(N16-M16)*$B17))))))))</f>
        <v/>
      </c>
      <c r="N17" s="636"/>
      <c r="O17" s="635" t="str">
        <f>IF(AND(O16="",P16=""),"",IFERROR(MATCH("*"&amp;O16&amp;"*",Paramètres!$A$2,0)*INDEX(Paramètres!$B$2:$E$2,MATCH(#REF!,Paramètres!$B$1:$E$1,0))*$B17,IFERROR(VLOOKUP(O16,_T1,2,0)*IF(VLOOKUP(O16,_T1,3,0),$B17,1),IF(AND(O16="23:59"*1,P16="07:59"*1),"08:00"*$B17,IF(AND(O16="20:00"*1,P16="05:00"*1),"09:00"*$B17,IF(AND(O16="21:00"*1,P16="07:00"*1),"10:00"*$B17,IF(AND(O16="21:00"*1,P16="08:00"*1),"11:00"*$B17,IF((P16*24)-(O16*24)&gt;6,((((P16*24)-(O16*24))-0.25)/24)*$B17,(P16-O16)*$B17))))))))</f>
        <v/>
      </c>
      <c r="P17" s="635"/>
      <c r="Q17" s="350"/>
      <c r="R17" s="474" t="str">
        <f>IF(ISBLANK(R16:S16),"",ABS(IF((S16*24)-(R16*24)&gt;6,(((S16*24)-(R16*24))-0.25)/24,S16-R16)))</f>
        <v/>
      </c>
      <c r="S17" s="475"/>
      <c r="T17" s="569" t="str">
        <f t="shared" ref="T17" si="120">IF(ISBLANK(T16:U16),"",ABS(IF((U16*24)-(T16*24)&gt;6,(((U16*24)-(T16*24))-0.25)/24,U16-T16)))</f>
        <v/>
      </c>
      <c r="U17" s="570"/>
      <c r="V17" s="474" t="str">
        <f t="shared" ref="V17" si="121">IF(ISBLANK(V16:W16),"",ABS(IF((W16*24)-(V16*24)&gt;6,(((W16*24)-(V16*24))-0.25)/24,W16-V16)))</f>
        <v/>
      </c>
      <c r="W17" s="475"/>
      <c r="X17" s="569" t="str">
        <f t="shared" ref="X17" si="122">IF(ISBLANK(X16:Y16),"",ABS(IF((Y16*24)-(X16*24)&gt;6,(((Y16*24)-(X16*24))-0.25)/24,Y16-X16)))</f>
        <v/>
      </c>
      <c r="Y17" s="570"/>
      <c r="Z17" s="474" t="str">
        <f t="shared" ref="Z17" si="123">IF(ISBLANK(Z16:AA16),"",ABS(IF((AA16*24)-(Z16*24)&gt;6,(((AA16*24)-(Z16*24))-0.25)/24,AA16-Z16)))</f>
        <v/>
      </c>
      <c r="AA17" s="475"/>
      <c r="AB17" s="613" t="str">
        <f t="shared" ref="AB17" si="124">IF(ISBLANK(AB16:AC16),"",ABS(IF((AC16*24)-(AB16*24)&gt;6,(((AC16*24)-(AB16*24))-0.25)/24,AC16-AB16)))</f>
        <v/>
      </c>
      <c r="AC17" s="614"/>
      <c r="AD17" s="613" t="str">
        <f t="shared" ref="AD17" si="125">IF(ISBLANK(AD16:AE16),"",ABS(IF((AE16*24)-(AD16*24)&gt;6,(((AE16*24)-(AD16*24))-0.25)/24,AE16-AD16)))</f>
        <v/>
      </c>
      <c r="AE17" s="613"/>
      <c r="AF17" s="454"/>
      <c r="AG17" s="474" t="str">
        <f>IF(ISBLANK(AG16:AH16),"",ABS(IF((AH16*24)-(AG16*24)&gt;6,(((AH16*24)-(AG16*24))-0.25)/24,AH16-AG16)))</f>
        <v/>
      </c>
      <c r="AH17" s="475"/>
      <c r="AI17" s="476" t="str">
        <f t="shared" ref="AI17" si="126">IF(ISBLANK(AI16:AJ16),"",ABS(IF((AJ16*24)-(AI16*24)&gt;6,(((AJ16*24)-(AI16*24))-0.25)/24,AJ16-AI16)))</f>
        <v/>
      </c>
      <c r="AJ17" s="477"/>
      <c r="AK17" s="474" t="str">
        <f t="shared" ref="AK17" si="127">IF(ISBLANK(AK16:AL16),"",ABS(IF((AL16*24)-(AK16*24)&gt;6,(((AL16*24)-(AK16*24))-0.25)/24,AL16-AK16)))</f>
        <v/>
      </c>
      <c r="AL17" s="475"/>
      <c r="AM17" s="476" t="str">
        <f t="shared" ref="AM17" si="128">IF(ISBLANK(AM16:AN16),"",ABS(IF((AN16*24)-(AM16*24)&gt;6,(((AN16*24)-(AM16*24))-0.25)/24,AN16-AM16)))</f>
        <v/>
      </c>
      <c r="AN17" s="477"/>
      <c r="AO17" s="474" t="str">
        <f t="shared" ref="AO17" si="129">IF(ISBLANK(AO16:AP16),"",ABS(IF((AP16*24)-(AO16*24)&gt;6,(((AP16*24)-(AO16*24))-0.25)/24,AP16-AO16)))</f>
        <v/>
      </c>
      <c r="AP17" s="475"/>
      <c r="AQ17" s="476" t="str">
        <f t="shared" ref="AQ17" si="130">IF(ISBLANK(AQ16:AR16),"",ABS(IF((AR16*24)-(AQ16*24)&gt;6,(((AR16*24)-(AQ16*24))-0.25)/24,AR16-AQ16)))</f>
        <v/>
      </c>
      <c r="AR17" s="477"/>
      <c r="AS17" s="476" t="str">
        <f t="shared" ref="AS17" si="131">IF(ISBLANK(AS16:AT16),"",ABS(IF((AT16*24)-(AS16*24)&gt;6,(((AT16*24)-(AS16*24))-0.25)/24,AT16-AS16)))</f>
        <v/>
      </c>
      <c r="AT17" s="476"/>
      <c r="AU17" s="454"/>
      <c r="AV17" s="474" t="str">
        <f>IF(ISBLANK(AV16:AW16),"",ABS(IF((AW16*24)-(AV16*24)&gt;6,(((AW16*24)-(AV16*24))-0.25)/24,AW16-AV16)))</f>
        <v/>
      </c>
      <c r="AW17" s="475"/>
      <c r="AX17" s="476" t="str">
        <f t="shared" ref="AX17" si="132">IF(ISBLANK(AX16:AY16),"",ABS(IF((AY16*24)-(AX16*24)&gt;6,(((AY16*24)-(AX16*24))-0.25)/24,AY16-AX16)))</f>
        <v/>
      </c>
      <c r="AY17" s="477"/>
      <c r="AZ17" s="474" t="str">
        <f t="shared" ref="AZ17" si="133">IF(ISBLANK(AZ16:BA16),"",ABS(IF((BA16*24)-(AZ16*24)&gt;6,(((BA16*24)-(AZ16*24))-0.25)/24,BA16-AZ16)))</f>
        <v/>
      </c>
      <c r="BA17" s="475"/>
      <c r="BB17" s="476" t="str">
        <f t="shared" ref="BB17" si="134">IF(ISBLANK(BB16:BC16),"",ABS(IF((BC16*24)-(BB16*24)&gt;6,(((BC16*24)-(BB16*24))-0.25)/24,BC16-BB16)))</f>
        <v/>
      </c>
      <c r="BC17" s="477"/>
      <c r="BD17" s="474" t="str">
        <f t="shared" ref="BD17" si="135">IF(ISBLANK(BD16:BE16),"",ABS(IF((BE16*24)-(BD16*24)&gt;6,(((BE16*24)-(BD16*24))-0.25)/24,BE16-BD16)))</f>
        <v/>
      </c>
      <c r="BE17" s="475"/>
      <c r="BF17" s="476" t="str">
        <f t="shared" ref="BF17" si="136">IF(ISBLANK(BF16:BG16),"",ABS(IF((BG16*24)-(BF16*24)&gt;6,(((BG16*24)-(BF16*24))-0.25)/24,BG16-BF16)))</f>
        <v/>
      </c>
      <c r="BG17" s="477"/>
      <c r="BH17" s="476" t="str">
        <f t="shared" ref="BH17" si="137">IF(ISBLANK(BH16:BI16),"",ABS(IF((BI16*24)-(BH16*24)&gt;6,(((BI16*24)-(BH16*24))-0.25)/24,BI16-BH16)))</f>
        <v/>
      </c>
      <c r="BI17" s="476"/>
      <c r="BJ17" s="454"/>
      <c r="BK17" s="474" t="str">
        <f>IF(ISBLANK(BK16:BL16),"",ABS(IF((BL16*24)-(BK16*24)&gt;6,(((BL16*24)-(BK16*24))-0.25)/24,BL16-BK16)))</f>
        <v/>
      </c>
      <c r="BL17" s="475"/>
      <c r="BM17" s="476" t="str">
        <f t="shared" ref="BM17" si="138">IF(ISBLANK(BM16:BN16),"",ABS(IF((BN16*24)-(BM16*24)&gt;6,(((BN16*24)-(BM16*24))-0.25)/24,BN16-BM16)))</f>
        <v/>
      </c>
      <c r="BN17" s="477"/>
      <c r="BO17" s="474" t="str">
        <f t="shared" ref="BO17" si="139">IF(ISBLANK(BO16:BP16),"",ABS(IF((BP16*24)-(BO16*24)&gt;6,(((BP16*24)-(BO16*24))-0.25)/24,BP16-BO16)))</f>
        <v/>
      </c>
      <c r="BP17" s="475"/>
      <c r="BQ17" s="476" t="str">
        <f t="shared" ref="BQ17" si="140">IF(ISBLANK(BQ16:BR16),"",ABS(IF((BR16*24)-(BQ16*24)&gt;6,(((BR16*24)-(BQ16*24))-0.25)/24,BR16-BQ16)))</f>
        <v/>
      </c>
      <c r="BR17" s="477"/>
      <c r="BS17" s="474" t="str">
        <f t="shared" ref="BS17" si="141">IF(ISBLANK(BS16:BT16),"",ABS(IF((BT16*24)-(BS16*24)&gt;6,(((BT16*24)-(BS16*24))-0.25)/24,BT16-BS16)))</f>
        <v/>
      </c>
      <c r="BT17" s="475"/>
      <c r="BU17" s="476" t="str">
        <f t="shared" ref="BU17" si="142">IF(ISBLANK(BU16:BV16),"",ABS(IF((BV16*24)-(BU16*24)&gt;6,(((BV16*24)-(BU16*24))-0.25)/24,BV16-BU16)))</f>
        <v/>
      </c>
      <c r="BV17" s="477"/>
      <c r="BW17" s="476" t="str">
        <f t="shared" ref="BW17" si="143">IF(ISBLANK(BW16:BX16),"",ABS(IF((BX16*24)-(BW16*24)&gt;6,(((BX16*24)-(BW16*24))-0.25)/24,BX16-BW16)))</f>
        <v/>
      </c>
      <c r="BX17" s="476"/>
      <c r="BY17" s="454"/>
      <c r="BZ17" s="474" t="str">
        <f>IF(ISBLANK(BZ16:CA16),"",ABS(IF((CA16*24)-(BZ16*24)&gt;6,(((CA16*24)-(BZ16*24))-0.25)/24,CA16-BZ16)))</f>
        <v/>
      </c>
      <c r="CA17" s="475"/>
      <c r="CB17" s="476" t="str">
        <f t="shared" ref="CB17" si="144">IF(ISBLANK(CB16:CC16),"",ABS(IF((CC16*24)-(CB16*24)&gt;6,(((CC16*24)-(CB16*24))-0.25)/24,CC16-CB16)))</f>
        <v/>
      </c>
      <c r="CC17" s="477"/>
      <c r="CD17" s="474" t="str">
        <f t="shared" ref="CD17" si="145">IF(ISBLANK(CD16:CE16),"",ABS(IF((CE16*24)-(CD16*24)&gt;6,(((CE16*24)-(CD16*24))-0.25)/24,CE16-CD16)))</f>
        <v/>
      </c>
      <c r="CE17" s="475"/>
      <c r="CF17" s="476" t="str">
        <f t="shared" ref="CF17" si="146">IF(ISBLANK(CF16:CG16),"",ABS(IF((CG16*24)-(CF16*24)&gt;6,(((CG16*24)-(CF16*24))-0.25)/24,CG16-CF16)))</f>
        <v/>
      </c>
      <c r="CG17" s="477"/>
      <c r="CH17" s="474" t="str">
        <f t="shared" ref="CH17" si="147">IF(ISBLANK(CH16:CI16),"",ABS(IF((CI16*24)-(CH16*24)&gt;6,(((CI16*24)-(CH16*24))-0.25)/24,CI16-CH16)))</f>
        <v/>
      </c>
      <c r="CI17" s="475"/>
      <c r="CJ17" s="476" t="str">
        <f t="shared" ref="CJ17" si="148">IF(ISBLANK(CJ16:CK16),"",ABS(IF((CK16*24)-(CJ16*24)&gt;6,(((CK16*24)-(CJ16*24))-0.25)/24,CK16-CJ16)))</f>
        <v/>
      </c>
      <c r="CK17" s="477"/>
      <c r="CL17" s="476" t="str">
        <f t="shared" ref="CL17" si="149">IF(ISBLANK(CL16:CM16),"",ABS(IF((CM16*24)-(CL16*24)&gt;6,(((CM16*24)-(CL16*24))-0.25)/24,CM16-CL16)))</f>
        <v/>
      </c>
      <c r="CM17" s="476"/>
      <c r="CN17" s="352"/>
      <c r="CO17" s="340"/>
      <c r="CP17" s="341"/>
      <c r="CQ17" s="156"/>
      <c r="CR17" s="363"/>
      <c r="CS17"/>
      <c r="CT17"/>
    </row>
    <row r="18" spans="1:98" s="489" customFormat="1" ht="30" customHeight="1">
      <c r="A18" s="531"/>
      <c r="B18" s="511"/>
      <c r="C18" s="573"/>
      <c r="D18" s="574"/>
      <c r="E18" s="558"/>
      <c r="F18" s="559"/>
      <c r="G18" s="575"/>
      <c r="H18" s="574"/>
      <c r="I18" s="558"/>
      <c r="J18" s="559"/>
      <c r="K18" s="575"/>
      <c r="L18" s="574"/>
      <c r="M18" s="637"/>
      <c r="N18" s="638"/>
      <c r="O18" s="637"/>
      <c r="P18" s="639"/>
      <c r="Q18" s="349">
        <f>SUM(C19:P19)</f>
        <v>0</v>
      </c>
      <c r="R18" s="573"/>
      <c r="S18" s="574"/>
      <c r="T18" s="558"/>
      <c r="U18" s="559"/>
      <c r="V18" s="575"/>
      <c r="W18" s="574"/>
      <c r="X18" s="558"/>
      <c r="Y18" s="559"/>
      <c r="Z18" s="575"/>
      <c r="AA18" s="574"/>
      <c r="AB18" s="581"/>
      <c r="AC18" s="582"/>
      <c r="AD18" s="581"/>
      <c r="AE18" s="583"/>
      <c r="AF18" s="454">
        <f>SUM(R19:AE19)</f>
        <v>0</v>
      </c>
      <c r="AG18" s="556"/>
      <c r="AH18" s="557"/>
      <c r="AI18" s="558"/>
      <c r="AJ18" s="559"/>
      <c r="AK18" s="560"/>
      <c r="AL18" s="557"/>
      <c r="AM18" s="558"/>
      <c r="AN18" s="559"/>
      <c r="AO18" s="560"/>
      <c r="AP18" s="557"/>
      <c r="AQ18" s="561"/>
      <c r="AR18" s="562"/>
      <c r="AS18" s="561"/>
      <c r="AT18" s="563"/>
      <c r="AU18" s="454">
        <f>SUM(AG19:AT19)</f>
        <v>0</v>
      </c>
      <c r="AV18" s="556"/>
      <c r="AW18" s="557"/>
      <c r="AX18" s="558"/>
      <c r="AY18" s="559"/>
      <c r="AZ18" s="560"/>
      <c r="BA18" s="557"/>
      <c r="BB18" s="558"/>
      <c r="BC18" s="559"/>
      <c r="BD18" s="560"/>
      <c r="BE18" s="557"/>
      <c r="BF18" s="561"/>
      <c r="BG18" s="562"/>
      <c r="BH18" s="561"/>
      <c r="BI18" s="563"/>
      <c r="BJ18" s="454">
        <f>SUM(AV19:BI19)</f>
        <v>0</v>
      </c>
      <c r="BK18" s="556"/>
      <c r="BL18" s="557"/>
      <c r="BM18" s="558"/>
      <c r="BN18" s="559"/>
      <c r="BO18" s="560"/>
      <c r="BP18" s="557"/>
      <c r="BQ18" s="558"/>
      <c r="BR18" s="559"/>
      <c r="BS18" s="560"/>
      <c r="BT18" s="557"/>
      <c r="BU18" s="561"/>
      <c r="BV18" s="562"/>
      <c r="BW18" s="561"/>
      <c r="BX18" s="563"/>
      <c r="BY18" s="454">
        <f>SUM(BK19:BX19)</f>
        <v>0</v>
      </c>
      <c r="BZ18" s="556"/>
      <c r="CA18" s="557"/>
      <c r="CB18" s="558"/>
      <c r="CC18" s="559"/>
      <c r="CD18" s="560"/>
      <c r="CE18" s="557"/>
      <c r="CF18" s="558"/>
      <c r="CG18" s="559"/>
      <c r="CH18" s="560"/>
      <c r="CI18" s="557"/>
      <c r="CJ18" s="561"/>
      <c r="CK18" s="562"/>
      <c r="CL18" s="561"/>
      <c r="CM18" s="563"/>
      <c r="CN18" s="353">
        <f>SUM(BZ19:CM19)</f>
        <v>0</v>
      </c>
      <c r="CO18" s="338">
        <f>SUM(Q18,AF19,AU19,BY19,CN19,BJ19)</f>
        <v>0</v>
      </c>
      <c r="CP18" s="339"/>
      <c r="CQ18" s="488"/>
      <c r="CR18" s="362">
        <f>$CO$2-CO18</f>
        <v>6.9666666666666659</v>
      </c>
    </row>
    <row r="19" spans="1:98" ht="20" customHeight="1" thickBot="1">
      <c r="A19" s="461" t="s">
        <v>135</v>
      </c>
      <c r="B19" s="513">
        <v>1</v>
      </c>
      <c r="C19" s="591" t="str">
        <f>IF(AND(C18="",D18=""),"",IFERROR(MATCH("*"&amp;C18&amp;"*",Paramètres!$A$2,0)*INDEX(Paramètres!$B$2:$E$2,MATCH(#REF!,Paramètres!$B$1:$E$1,0))*$B19,IFERROR(VLOOKUP(C18,_T1,2,0)*IF(VLOOKUP(C18,_T1,3,0),$B19,1),IF(AND(C18="23:59"*1,D18="07:59"*1),"08:00"*$B19,IF(AND(C18="20:00"*1,D18="05:00"*1),"09:00"*$B19,IF(AND(C18="21:00"*1,D18="07:00"*1),"10:00"*$B19,IF(AND(C18="21:00"*1,D18="08:00"*1),"11:00"*$B19,IF((D18*24)-(C18*24)&gt;6,((((D18*24)-(C18*24))-0.25)/24)*$B19,(D18-C18)*$B19))))))))</f>
        <v/>
      </c>
      <c r="D19" s="592"/>
      <c r="E19" s="593" t="str">
        <f>IF(AND(E18="",F18=""),"",IFERROR(MATCH("*"&amp;E18&amp;"*",Paramètres!$A$2,0)*INDEX(Paramètres!$B$2:$E$2,MATCH(#REF!,Paramètres!$B$1:$E$1,0))*$B19,IFERROR(VLOOKUP(E18,_T1,2,0)*IF(VLOOKUP(E18,_T1,3,0),$B19,1),IF(AND(E18="23:59"*1,F18="07:59"*1),"08:00"*$B19,IF(AND(E18="20:00"*1,F18="05:00"*1),"09:00"*$B19,IF(AND(E18="21:00"*1,F18="07:00"*1),"10:00"*$B19,IF(AND(E18="21:00"*1,F18="08:00"*1),"11:00"*$B19,IF((F18*24)-(E18*24)&gt;6,((((F18*24)-(E18*24))-0.25)/24)*$B19,(F18-E18)*$B19))))))))</f>
        <v/>
      </c>
      <c r="F19" s="594"/>
      <c r="G19" s="591" t="str">
        <f>IF(AND(G18="",H18=""),"",IFERROR(MATCH("*"&amp;G18&amp;"*",Paramètres!$A$2,0)*INDEX(Paramètres!$B$2:$E$2,MATCH(#REF!,Paramètres!$B$1:$E$1,0))*$B19,IFERROR(VLOOKUP(G18,_T1,2,0)*IF(VLOOKUP(G18,_T1,3,0),$B19,1),IF(AND(G18="23:59"*1,H18="07:59"*1),"08:00"*$B19,IF(AND(G18="20:00"*1,H18="05:00"*1),"09:00"*$B19,IF(AND(G18="21:00"*1,H18="07:00"*1),"10:00"*$B19,IF(AND(G18="21:00"*1,H18="08:00"*1),"11:00"*$B19,IF((H18*24)-(G18*24)&gt;6,((((H18*24)-(G18*24))-0.25)/24)*$B19,(H18-G18)*$B19))))))))</f>
        <v/>
      </c>
      <c r="H19" s="592"/>
      <c r="I19" s="593" t="str">
        <f>IF(AND(I18="",J18=""),"",IFERROR(MATCH("*"&amp;I18&amp;"*",Paramètres!$A$2,0)*INDEX(Paramètres!$B$2:$E$2,MATCH(#REF!,Paramètres!$B$1:$E$1,0))*$B19,IFERROR(VLOOKUP(I18,_T1,2,0)*IF(VLOOKUP(I18,_T1,3,0),$B19,1),IF(AND(I18="23:59"*1,J18="07:59"*1),"08:00"*$B19,IF(AND(I18="20:00"*1,J18="05:00"*1),"09:00"*$B19,IF(AND(I18="21:00"*1,J18="07:00"*1),"10:00"*$B19,IF(AND(I18="21:00"*1,J18="08:00"*1),"11:00"*$B19,IF((J18*24)-(I18*24)&gt;6,((((J18*24)-(I18*24))-0.25)/24)*$B19,(J18-I18)*$B19))))))))</f>
        <v/>
      </c>
      <c r="J19" s="594"/>
      <c r="K19" s="591" t="str">
        <f>IF(AND(K18="",L18=""),"",IFERROR(MATCH("*"&amp;K18&amp;"*",Paramètres!$A$2,0)*INDEX(Paramètres!$B$2:$E$2,MATCH(#REF!,Paramètres!$B$1:$E$1,0))*$B19,IFERROR(VLOOKUP(K18,_T1,2,0)*IF(VLOOKUP(K18,_T1,3,0),$B19,1),IF(AND(K18="23:59"*1,L18="07:59"*1),"08:00"*$B19,IF(AND(K18="20:00"*1,L18="05:00"*1),"09:00"*$B19,IF(AND(K18="21:00"*1,L18="07:00"*1),"10:00"*$B19,IF(AND(K18="21:00"*1,L18="08:00"*1),"11:00"*$B19,IF((L18*24)-(K18*24)&gt;6,((((L18*24)-(K18*24))-0.25)/24)*$B19,(L18-K18)*$B19))))))))</f>
        <v/>
      </c>
      <c r="L19" s="592"/>
      <c r="M19" s="640" t="str">
        <f>IF(AND(M18="",N18=""),"",IFERROR(MATCH("*"&amp;M18&amp;"*",Paramètres!$A$2,0)*INDEX(Paramètres!$B$2:$E$2,MATCH(#REF!,Paramètres!$B$1:$E$1,0))*$B19,IFERROR(VLOOKUP(M18,_T1,2,0)*IF(VLOOKUP(M18,_T1,3,0),$B19,1),IF(AND(M18="23:59"*1,N18="07:59"*1),"08:00"*$B19,IF(AND(M18="20:00"*1,N18="05:00"*1),"09:00"*$B19,IF(AND(M18="21:00"*1,N18="07:00"*1),"10:00"*$B19,IF(AND(M18="21:00"*1,N18="08:00"*1),"11:00"*$B19,IF((N18*24)-(M18*24)&gt;6,((((N18*24)-(M18*24))-0.25)/24)*$B19,(N18-M18)*$B19))))))))</f>
        <v/>
      </c>
      <c r="N19" s="641"/>
      <c r="O19" s="640" t="str">
        <f>IF(AND(O18="",P18=""),"",IFERROR(MATCH("*"&amp;O18&amp;"*",Paramètres!$A$2,0)*INDEX(Paramètres!$B$2:$E$2,MATCH(#REF!,Paramètres!$B$1:$E$1,0))*$B19,IFERROR(VLOOKUP(O18,_T1,2,0)*IF(VLOOKUP(O18,_T1,3,0),$B19,1),IF(AND(O18="23:59"*1,P18="07:59"*1),"08:00"*$B19,IF(AND(O18="20:00"*1,P18="05:00"*1),"09:00"*$B19,IF(AND(O18="21:00"*1,P18="07:00"*1),"10:00"*$B19,IF(AND(O18="21:00"*1,P18="08:00"*1),"11:00"*$B19,IF((P18*24)-(O18*24)&gt;6,((((P18*24)-(O18*24))-0.25)/24)*$B19,(P18-O18)*$B19))))))))</f>
        <v/>
      </c>
      <c r="P19" s="640"/>
      <c r="Q19" s="351"/>
      <c r="R19" s="576" t="str">
        <f>IF(ISBLANK(R18:S18),"",ABS(IF((S18*24)-(R18*24)&gt;6,(((S18*24)-(R18*24))-0.25)/24,S18-R18)))</f>
        <v/>
      </c>
      <c r="S19" s="577"/>
      <c r="T19" s="466" t="str">
        <f t="shared" ref="T19" si="150">IF(ISBLANK(T18:U18),"",ABS(IF((U18*24)-(T18*24)&gt;6,(((U18*24)-(T18*24))-0.25)/24,U18-T18)))</f>
        <v/>
      </c>
      <c r="U19" s="467"/>
      <c r="V19" s="576" t="str">
        <f t="shared" ref="V19" si="151">IF(ISBLANK(V18:W18),"",ABS(IF((W18*24)-(V18*24)&gt;6,(((W18*24)-(V18*24))-0.25)/24,W18-V18)))</f>
        <v/>
      </c>
      <c r="W19" s="577"/>
      <c r="X19" s="466" t="str">
        <f t="shared" ref="X19" si="152">IF(ISBLANK(X18:Y18),"",ABS(IF((Y18*24)-(X18*24)&gt;6,(((Y18*24)-(X18*24))-0.25)/24,Y18-X18)))</f>
        <v/>
      </c>
      <c r="Y19" s="467"/>
      <c r="Z19" s="576" t="str">
        <f t="shared" ref="Z19" si="153">IF(ISBLANK(Z18:AA18),"",ABS(IF((AA18*24)-(Z18*24)&gt;6,(((AA18*24)-(Z18*24))-0.25)/24,AA18-Z18)))</f>
        <v/>
      </c>
      <c r="AA19" s="577"/>
      <c r="AB19" s="602" t="str">
        <f t="shared" ref="AB19" si="154">IF(ISBLANK(AB18:AC18),"",ABS(IF((AC18*24)-(AB18*24)&gt;6,(((AC18*24)-(AB18*24))-0.25)/24,AC18-AB18)))</f>
        <v/>
      </c>
      <c r="AC19" s="615"/>
      <c r="AD19" s="602" t="str">
        <f t="shared" ref="AD19" si="155">IF(ISBLANK(AD18:AE18),"",ABS(IF((AE18*24)-(AD18*24)&gt;6,(((AE18*24)-(AD18*24))-0.25)/24,AE18-AD18)))</f>
        <v/>
      </c>
      <c r="AE19" s="602"/>
      <c r="AF19" s="349"/>
      <c r="AG19" s="464" t="str">
        <f>IF(ISBLANK(AG18:AH18),"",ABS(IF((AH18*24)-(AG18*24)&gt;6,(((AH18*24)-(AG18*24))-0.25)/24,AH18-AG18)))</f>
        <v/>
      </c>
      <c r="AH19" s="465"/>
      <c r="AI19" s="466" t="str">
        <f t="shared" ref="AI19" si="156">IF(ISBLANK(AI18:AJ18),"",ABS(IF((AJ18*24)-(AI18*24)&gt;6,(((AJ18*24)-(AI18*24))-0.25)/24,AJ18-AI18)))</f>
        <v/>
      </c>
      <c r="AJ19" s="467"/>
      <c r="AK19" s="464" t="str">
        <f t="shared" ref="AK19" si="157">IF(ISBLANK(AK18:AL18),"",ABS(IF((AL18*24)-(AK18*24)&gt;6,(((AL18*24)-(AK18*24))-0.25)/24,AL18-AK18)))</f>
        <v/>
      </c>
      <c r="AL19" s="465"/>
      <c r="AM19" s="466" t="str">
        <f t="shared" ref="AM19" si="158">IF(ISBLANK(AM18:AN18),"",ABS(IF((AN18*24)-(AM18*24)&gt;6,(((AN18*24)-(AM18*24))-0.25)/24,AN18-AM18)))</f>
        <v/>
      </c>
      <c r="AN19" s="467"/>
      <c r="AO19" s="464" t="str">
        <f t="shared" ref="AO19" si="159">IF(ISBLANK(AO18:AP18),"",ABS(IF((AP18*24)-(AO18*24)&gt;6,(((AP18*24)-(AO18*24))-0.25)/24,AP18-AO18)))</f>
        <v/>
      </c>
      <c r="AP19" s="465"/>
      <c r="AQ19" s="466" t="str">
        <f t="shared" ref="AQ19" si="160">IF(ISBLANK(AQ18:AR18),"",ABS(IF((AR18*24)-(AQ18*24)&gt;6,(((AR18*24)-(AQ18*24))-0.25)/24,AR18-AQ18)))</f>
        <v/>
      </c>
      <c r="AR19" s="467"/>
      <c r="AS19" s="466" t="str">
        <f t="shared" ref="AS19" si="161">IF(ISBLANK(AS18:AT18),"",ABS(IF((AT18*24)-(AS18*24)&gt;6,(((AT18*24)-(AS18*24))-0.25)/24,AT18-AS18)))</f>
        <v/>
      </c>
      <c r="AT19" s="466"/>
      <c r="AU19" s="349"/>
      <c r="AV19" s="464" t="str">
        <f>IF(ISBLANK(AV18:AW18),"",ABS(IF((AW18*24)-(AV18*24)&gt;6,(((AW18*24)-(AV18*24))-0.25)/24,AW18-AV18)))</f>
        <v/>
      </c>
      <c r="AW19" s="465"/>
      <c r="AX19" s="466" t="str">
        <f t="shared" ref="AX19" si="162">IF(ISBLANK(AX18:AY18),"",ABS(IF((AY18*24)-(AX18*24)&gt;6,(((AY18*24)-(AX18*24))-0.25)/24,AY18-AX18)))</f>
        <v/>
      </c>
      <c r="AY19" s="467"/>
      <c r="AZ19" s="464" t="str">
        <f t="shared" ref="AZ19" si="163">IF(ISBLANK(AZ18:BA18),"",ABS(IF((BA18*24)-(AZ18*24)&gt;6,(((BA18*24)-(AZ18*24))-0.25)/24,BA18-AZ18)))</f>
        <v/>
      </c>
      <c r="BA19" s="465"/>
      <c r="BB19" s="466" t="str">
        <f t="shared" ref="BB19" si="164">IF(ISBLANK(BB18:BC18),"",ABS(IF((BC18*24)-(BB18*24)&gt;6,(((BC18*24)-(BB18*24))-0.25)/24,BC18-BB18)))</f>
        <v/>
      </c>
      <c r="BC19" s="467"/>
      <c r="BD19" s="464" t="str">
        <f t="shared" ref="BD19" si="165">IF(ISBLANK(BD18:BE18),"",ABS(IF((BE18*24)-(BD18*24)&gt;6,(((BE18*24)-(BD18*24))-0.25)/24,BE18-BD18)))</f>
        <v/>
      </c>
      <c r="BE19" s="465"/>
      <c r="BF19" s="466" t="str">
        <f t="shared" ref="BF19" si="166">IF(ISBLANK(BF18:BG18),"",ABS(IF((BG18*24)-(BF18*24)&gt;6,(((BG18*24)-(BF18*24))-0.25)/24,BG18-BF18)))</f>
        <v/>
      </c>
      <c r="BG19" s="467"/>
      <c r="BH19" s="466" t="str">
        <f t="shared" ref="BH19" si="167">IF(ISBLANK(BH18:BI18),"",ABS(IF((BI18*24)-(BH18*24)&gt;6,(((BI18*24)-(BH18*24))-0.25)/24,BI18-BH18)))</f>
        <v/>
      </c>
      <c r="BI19" s="466"/>
      <c r="BJ19" s="349"/>
      <c r="BK19" s="464" t="str">
        <f>IF(ISBLANK(BK18:BL18),"",ABS(IF((BL18*24)-(BK18*24)&gt;6,(((BL18*24)-(BK18*24))-0.25)/24,BL18-BK18)))</f>
        <v/>
      </c>
      <c r="BL19" s="465"/>
      <c r="BM19" s="466" t="str">
        <f t="shared" ref="BM19" si="168">IF(ISBLANK(BM18:BN18),"",ABS(IF((BN18*24)-(BM18*24)&gt;6,(((BN18*24)-(BM18*24))-0.25)/24,BN18-BM18)))</f>
        <v/>
      </c>
      <c r="BN19" s="467"/>
      <c r="BO19" s="464" t="str">
        <f t="shared" ref="BO19" si="169">IF(ISBLANK(BO18:BP18),"",ABS(IF((BP18*24)-(BO18*24)&gt;6,(((BP18*24)-(BO18*24))-0.25)/24,BP18-BO18)))</f>
        <v/>
      </c>
      <c r="BP19" s="465"/>
      <c r="BQ19" s="466" t="str">
        <f t="shared" ref="BQ19" si="170">IF(ISBLANK(BQ18:BR18),"",ABS(IF((BR18*24)-(BQ18*24)&gt;6,(((BR18*24)-(BQ18*24))-0.25)/24,BR18-BQ18)))</f>
        <v/>
      </c>
      <c r="BR19" s="467"/>
      <c r="BS19" s="464" t="str">
        <f t="shared" ref="BS19" si="171">IF(ISBLANK(BS18:BT18),"",ABS(IF((BT18*24)-(BS18*24)&gt;6,(((BT18*24)-(BS18*24))-0.25)/24,BT18-BS18)))</f>
        <v/>
      </c>
      <c r="BT19" s="465"/>
      <c r="BU19" s="466" t="str">
        <f t="shared" ref="BU19" si="172">IF(ISBLANK(BU18:BV18),"",ABS(IF((BV18*24)-(BU18*24)&gt;6,(((BV18*24)-(BU18*24))-0.25)/24,BV18-BU18)))</f>
        <v/>
      </c>
      <c r="BV19" s="467"/>
      <c r="BW19" s="466" t="str">
        <f t="shared" ref="BW19" si="173">IF(ISBLANK(BW18:BX18),"",ABS(IF((BX18*24)-(BW18*24)&gt;6,(((BX18*24)-(BW18*24))-0.25)/24,BX18-BW18)))</f>
        <v/>
      </c>
      <c r="BX19" s="466"/>
      <c r="BY19" s="349"/>
      <c r="BZ19" s="464" t="str">
        <f>IF(ISBLANK(BZ18:CA18),"",ABS(IF((CA18*24)-(BZ18*24)&gt;6,(((CA18*24)-(BZ18*24))-0.25)/24,CA18-BZ18)))</f>
        <v/>
      </c>
      <c r="CA19" s="465"/>
      <c r="CB19" s="466" t="str">
        <f t="shared" ref="CB19" si="174">IF(ISBLANK(CB18:CC18),"",ABS(IF((CC18*24)-(CB18*24)&gt;6,(((CC18*24)-(CB18*24))-0.25)/24,CC18-CB18)))</f>
        <v/>
      </c>
      <c r="CC19" s="467"/>
      <c r="CD19" s="464" t="str">
        <f t="shared" ref="CD19" si="175">IF(ISBLANK(CD18:CE18),"",ABS(IF((CE18*24)-(CD18*24)&gt;6,(((CE18*24)-(CD18*24))-0.25)/24,CE18-CD18)))</f>
        <v/>
      </c>
      <c r="CE19" s="465"/>
      <c r="CF19" s="466" t="str">
        <f t="shared" ref="CF19" si="176">IF(ISBLANK(CF18:CG18),"",ABS(IF((CG18*24)-(CF18*24)&gt;6,(((CG18*24)-(CF18*24))-0.25)/24,CG18-CF18)))</f>
        <v/>
      </c>
      <c r="CG19" s="467"/>
      <c r="CH19" s="464" t="str">
        <f t="shared" ref="CH19" si="177">IF(ISBLANK(CH18:CI18),"",ABS(IF((CI18*24)-(CH18*24)&gt;6,(((CI18*24)-(CH18*24))-0.25)/24,CI18-CH18)))</f>
        <v/>
      </c>
      <c r="CI19" s="465"/>
      <c r="CJ19" s="466" t="str">
        <f t="shared" ref="CJ19" si="178">IF(ISBLANK(CJ18:CK18),"",ABS(IF((CK18*24)-(CJ18*24)&gt;6,(((CK18*24)-(CJ18*24))-0.25)/24,CK18-CJ18)))</f>
        <v/>
      </c>
      <c r="CK19" s="467"/>
      <c r="CL19" s="466" t="str">
        <f t="shared" ref="CL19" si="179">IF(ISBLANK(CL18:CM18),"",ABS(IF((CM18*24)-(CL18*24)&gt;6,(((CM18*24)-(CL18*24))-0.25)/24,CM18-CL18)))</f>
        <v/>
      </c>
      <c r="CM19" s="466"/>
      <c r="CN19" s="459"/>
      <c r="CO19" s="342"/>
      <c r="CP19" s="343"/>
      <c r="CQ19" s="156"/>
      <c r="CR19" s="363"/>
      <c r="CS19"/>
      <c r="CT19"/>
    </row>
    <row r="20" spans="1:98" ht="40" customHeight="1" thickBot="1">
      <c r="A20" s="468" t="s">
        <v>82</v>
      </c>
      <c r="B20" s="514"/>
      <c r="C20" s="199"/>
      <c r="D20" s="199"/>
      <c r="E20" s="199"/>
      <c r="F20" s="199"/>
      <c r="G20" s="199"/>
      <c r="H20" s="199"/>
      <c r="I20" s="199"/>
      <c r="J20" s="199"/>
      <c r="K20" s="199"/>
      <c r="L20" s="199"/>
      <c r="M20" s="199"/>
      <c r="N20" s="199"/>
      <c r="O20" s="199"/>
      <c r="P20" s="199"/>
      <c r="Q20" s="200"/>
      <c r="R20" s="199"/>
      <c r="S20" s="199"/>
      <c r="T20" s="199"/>
      <c r="U20" s="199"/>
      <c r="V20" s="199"/>
      <c r="W20" s="199"/>
      <c r="X20" s="199"/>
      <c r="Y20" s="199"/>
      <c r="Z20" s="199"/>
      <c r="AA20" s="199"/>
      <c r="AB20" s="199"/>
      <c r="AC20" s="199"/>
      <c r="AD20" s="199"/>
      <c r="AE20" s="199"/>
      <c r="AF20" s="200"/>
      <c r="AG20" s="199"/>
      <c r="AH20" s="199"/>
      <c r="AI20" s="199"/>
      <c r="AJ20" s="199"/>
      <c r="AK20" s="199"/>
      <c r="AL20" s="199"/>
      <c r="AM20" s="199"/>
      <c r="AN20" s="199"/>
      <c r="AO20" s="199"/>
      <c r="AP20" s="199"/>
      <c r="AQ20" s="199"/>
      <c r="AR20" s="199"/>
      <c r="AS20" s="199"/>
      <c r="AT20" s="199"/>
      <c r="AU20" s="200"/>
      <c r="AV20" s="199"/>
      <c r="AW20" s="199"/>
      <c r="AX20" s="199"/>
      <c r="AY20" s="199"/>
      <c r="AZ20" s="199"/>
      <c r="BA20" s="199"/>
      <c r="BB20" s="199"/>
      <c r="BC20" s="199"/>
      <c r="BD20" s="199"/>
      <c r="BE20" s="199"/>
      <c r="BF20" s="199"/>
      <c r="BG20" s="199"/>
      <c r="BH20" s="199"/>
      <c r="BI20" s="199"/>
      <c r="BJ20" s="463"/>
      <c r="BK20" s="199"/>
      <c r="BL20" s="199"/>
      <c r="BM20" s="199"/>
      <c r="BN20" s="199"/>
      <c r="BO20" s="199"/>
      <c r="BP20" s="199"/>
      <c r="BQ20" s="199"/>
      <c r="BR20" s="199"/>
      <c r="BS20" s="199"/>
      <c r="BT20" s="199"/>
      <c r="BU20" s="199"/>
      <c r="BV20" s="199"/>
      <c r="BW20" s="199"/>
      <c r="BX20" s="199"/>
      <c r="BY20" s="463"/>
      <c r="BZ20" s="199"/>
      <c r="CA20" s="199"/>
      <c r="CB20" s="199"/>
      <c r="CC20" s="199"/>
      <c r="CD20" s="199"/>
      <c r="CE20" s="199"/>
      <c r="CF20" s="199"/>
      <c r="CG20" s="199"/>
      <c r="CH20" s="199"/>
      <c r="CI20" s="199"/>
      <c r="CJ20" s="199"/>
      <c r="CK20" s="199"/>
      <c r="CL20" s="199"/>
      <c r="CM20" s="199"/>
      <c r="CN20" s="463"/>
      <c r="CO20" s="200"/>
      <c r="CP20" s="460"/>
      <c r="CQ20" s="157"/>
      <c r="CR20" s="172"/>
      <c r="CS20"/>
      <c r="CT20"/>
    </row>
    <row r="21" spans="1:98" s="489" customFormat="1" ht="30" customHeight="1">
      <c r="A21" s="543"/>
      <c r="B21" s="515"/>
      <c r="C21" s="481"/>
      <c r="D21" s="482"/>
      <c r="E21" s="595"/>
      <c r="F21" s="596"/>
      <c r="G21" s="481"/>
      <c r="H21" s="482"/>
      <c r="I21" s="595"/>
      <c r="J21" s="596"/>
      <c r="K21" s="481"/>
      <c r="L21" s="482"/>
      <c r="M21" s="642"/>
      <c r="N21" s="643"/>
      <c r="O21" s="642"/>
      <c r="P21" s="644"/>
      <c r="Q21" s="351">
        <f>SUM(C22:P22)</f>
        <v>0</v>
      </c>
      <c r="R21" s="481"/>
      <c r="S21" s="482"/>
      <c r="T21" s="483"/>
      <c r="U21" s="484"/>
      <c r="V21" s="481"/>
      <c r="W21" s="482"/>
      <c r="X21" s="483"/>
      <c r="Y21" s="484"/>
      <c r="Z21" s="481"/>
      <c r="AA21" s="482"/>
      <c r="AB21" s="601"/>
      <c r="AC21" s="603"/>
      <c r="AD21" s="601"/>
      <c r="AE21" s="605"/>
      <c r="AF21" s="351">
        <f>SUM(R22:AE22)</f>
        <v>0</v>
      </c>
      <c r="AG21" s="481"/>
      <c r="AH21" s="482"/>
      <c r="AI21" s="483"/>
      <c r="AJ21" s="484"/>
      <c r="AK21" s="481"/>
      <c r="AL21" s="482"/>
      <c r="AM21" s="483"/>
      <c r="AN21" s="484"/>
      <c r="AO21" s="481"/>
      <c r="AP21" s="482"/>
      <c r="AQ21" s="485"/>
      <c r="AR21" s="486"/>
      <c r="AS21" s="485"/>
      <c r="AT21" s="487"/>
      <c r="AU21" s="351">
        <f>SUM(AG22:AT22)</f>
        <v>0</v>
      </c>
      <c r="AV21" s="481"/>
      <c r="AW21" s="482"/>
      <c r="AX21" s="483"/>
      <c r="AY21" s="484"/>
      <c r="AZ21" s="481"/>
      <c r="BA21" s="482"/>
      <c r="BB21" s="483"/>
      <c r="BC21" s="484"/>
      <c r="BD21" s="481"/>
      <c r="BE21" s="482"/>
      <c r="BF21" s="485"/>
      <c r="BG21" s="486"/>
      <c r="BH21" s="485"/>
      <c r="BI21" s="487"/>
      <c r="BJ21" s="462">
        <f>SUM(AV22:BI22)</f>
        <v>0</v>
      </c>
      <c r="BK21" s="481"/>
      <c r="BL21" s="482"/>
      <c r="BM21" s="483"/>
      <c r="BN21" s="484"/>
      <c r="BO21" s="481"/>
      <c r="BP21" s="482"/>
      <c r="BQ21" s="483"/>
      <c r="BR21" s="484"/>
      <c r="BS21" s="481"/>
      <c r="BT21" s="482"/>
      <c r="BU21" s="485"/>
      <c r="BV21" s="486"/>
      <c r="BW21" s="485"/>
      <c r="BX21" s="487"/>
      <c r="BY21" s="462">
        <f>SUM(BK22:BX22)</f>
        <v>0</v>
      </c>
      <c r="BZ21" s="481"/>
      <c r="CA21" s="482"/>
      <c r="CB21" s="483"/>
      <c r="CC21" s="484"/>
      <c r="CD21" s="481"/>
      <c r="CE21" s="482"/>
      <c r="CF21" s="483"/>
      <c r="CG21" s="484"/>
      <c r="CH21" s="481"/>
      <c r="CI21" s="482"/>
      <c r="CJ21" s="485"/>
      <c r="CK21" s="486"/>
      <c r="CL21" s="485"/>
      <c r="CM21" s="487"/>
      <c r="CN21" s="462">
        <f>SUM(BZ22:CM22)</f>
        <v>0</v>
      </c>
      <c r="CO21" s="342">
        <f>SUM(Q21,AF22,AU22,BY22,CN22,BJ22)</f>
        <v>0</v>
      </c>
      <c r="CP21" s="343"/>
      <c r="CQ21" s="488"/>
      <c r="CR21" s="362">
        <f>$CO$2-CO21</f>
        <v>6.9666666666666659</v>
      </c>
    </row>
    <row r="22" spans="1:98" ht="20" customHeight="1">
      <c r="A22" s="544" t="s">
        <v>161</v>
      </c>
      <c r="B22" s="512">
        <v>1</v>
      </c>
      <c r="C22" s="436" t="str">
        <f>IF(AND(C21="",D21=""),"",IFERROR(MATCH("*"&amp;C21&amp;"*",Paramètres!$A$2,0)*INDEX(Paramètres!$B$2:$E$2,MATCH(#REF!,Paramètres!$B$1:$E$1,0))*$B22,IFERROR(VLOOKUP(C21,_T1,2,0)*IF(VLOOKUP(C21,_T1,3,0),$B22,1),IF(AND(C21="23:59"*1,D21="07:59"*1),"08:00"*$B22,IF(AND(C21="20:00"*1,D21="05:00"*1),"09:00"*$B22,IF(AND(C21="21:00"*1,D21="07:00"*1),"10:00"*$B22,IF(AND(C21="21:00"*1,D21="08:00"*1),"11:00"*$B22,IF((D21*24)-(C21*24)&gt;6,((((D21*24)-(C21*24))-0.25)/24)*$B22,(D21-C21)*$B22))))))))</f>
        <v/>
      </c>
      <c r="D22" s="437"/>
      <c r="E22" s="620" t="str">
        <f>IF(AND(E21="",F21=""),"",IFERROR(MATCH("*"&amp;E21&amp;"*",Paramètres!$A$2,0)*INDEX(Paramètres!$B$2:$E$2,MATCH(#REF!,Paramètres!$B$1:$E$1,0))*$B22,IFERROR(VLOOKUP(E21,_T1,2,0)*IF(VLOOKUP(E21,_T1,3,0),$B22,1),IF(AND(E21="23:59"*1,F21="07:59"*1),"08:00"*$B22,IF(AND(E21="20:00"*1,F21="05:00"*1),"09:00"*$B22,IF(AND(E21="21:00"*1,F21="07:00"*1),"10:00"*$B22,IF(AND(E21="21:00"*1,F21="08:00"*1),"11:00"*$B22,IF((F21*24)-(E21*24)&gt;6,((((F21*24)-(E21*24))-0.25)/24)*$B22,(F21-E21)*$B22))))))))</f>
        <v/>
      </c>
      <c r="F22" s="599"/>
      <c r="G22" s="436" t="str">
        <f>IF(AND(G21="",H21=""),"",IFERROR(MATCH("*"&amp;G21&amp;"*",Paramètres!$A$2,0)*INDEX(Paramètres!$B$2:$E$2,MATCH(#REF!,Paramètres!$B$1:$E$1,0))*$B22,IFERROR(VLOOKUP(G21,_T1,2,0)*IF(VLOOKUP(G21,_T1,3,0),$B22,1),IF(AND(G21="23:59"*1,H21="07:59"*1),"08:00"*$B22,IF(AND(G21="20:00"*1,H21="05:00"*1),"09:00"*$B22,IF(AND(G21="21:00"*1,H21="07:00"*1),"10:00"*$B22,IF(AND(G21="21:00"*1,H21="08:00"*1),"11:00"*$B22,IF((H21*24)-(G21*24)&gt;6,((((H21*24)-(G21*24))-0.25)/24)*$B22,(H21-G21)*$B22))))))))</f>
        <v/>
      </c>
      <c r="H22" s="437"/>
      <c r="I22" s="620" t="str">
        <f>IF(AND(I21="",J21=""),"",IFERROR(MATCH("*"&amp;I21&amp;"*",Paramètres!$A$2,0)*INDEX(Paramètres!$B$2:$E$2,MATCH(#REF!,Paramètres!$B$1:$E$1,0))*$B22,IFERROR(VLOOKUP(I21,_T1,2,0)*IF(VLOOKUP(I21,_T1,3,0),$B22,1),IF(AND(I21="23:59"*1,J21="07:59"*1),"08:00"*$B22,IF(AND(I21="20:00"*1,J21="05:00"*1),"09:00"*$B22,IF(AND(I21="21:00"*1,J21="07:00"*1),"10:00"*$B22,IF(AND(I21="21:00"*1,J21="08:00"*1),"11:00"*$B22,IF((J21*24)-(I21*24)&gt;6,((((J21*24)-(I21*24))-0.25)/24)*$B22,(J21-I21)*$B22))))))))</f>
        <v/>
      </c>
      <c r="J22" s="599"/>
      <c r="K22" s="436" t="str">
        <f>IF(AND(K21="",L21=""),"",IFERROR(MATCH("*"&amp;K21&amp;"*",Paramètres!$A$2,0)*INDEX(Paramètres!$B$2:$E$2,MATCH(#REF!,Paramètres!$B$1:$E$1,0))*$B22,IFERROR(VLOOKUP(K21,_T1,2,0)*IF(VLOOKUP(K21,_T1,3,0),$B22,1),IF(AND(K21="23:59"*1,L21="07:59"*1),"08:00"*$B22,IF(AND(K21="20:00"*1,L21="05:00"*1),"09:00"*$B22,IF(AND(K21="21:00"*1,L21="07:00"*1),"10:00"*$B22,IF(AND(K21="21:00"*1,L21="08:00"*1),"11:00"*$B22,IF((L21*24)-(K21*24)&gt;6,((((L21*24)-(K21*24))-0.25)/24)*$B22,(L21-K21)*$B22))))))))</f>
        <v/>
      </c>
      <c r="L22" s="437"/>
      <c r="M22" s="645" t="str">
        <f>IF(AND(M21="",N21=""),"",IFERROR(MATCH("*"&amp;M21&amp;"*",Paramètres!$A$2,0)*INDEX(Paramètres!$B$2:$E$2,MATCH(#REF!,Paramètres!$B$1:$E$1,0))*$B22,IFERROR(VLOOKUP(M21,_T1,2,0)*IF(VLOOKUP(M21,_T1,3,0),$B22,1),IF(AND(M21="23:59"*1,N21="07:59"*1),"08:00"*$B22,IF(AND(M21="20:00"*1,N21="05:00"*1),"09:00"*$B22,IF(AND(M21="21:00"*1,N21="07:00"*1),"10:00"*$B22,IF(AND(M21="21:00"*1,N21="08:00"*1),"11:00"*$B22,IF((N21*24)-(M21*24)&gt;6,((((N21*24)-(M21*24))-0.25)/24)*$B22,(N21-M21)*$B22))))))))</f>
        <v/>
      </c>
      <c r="N22" s="646"/>
      <c r="O22" s="645" t="str">
        <f>IF(AND(O21="",P21=""),"",IFERROR(MATCH("*"&amp;O21&amp;"*",Paramètres!$A$2,0)*INDEX(Paramètres!$B$2:$E$2,MATCH(#REF!,Paramètres!$B$1:$E$1,0))*$B22,IFERROR(VLOOKUP(O21,_T1,2,0)*IF(VLOOKUP(O21,_T1,3,0),$B22,1),IF(AND(O21="23:59"*1,P21="07:59"*1),"08:00"*$B22,IF(AND(O21="20:00"*1,P21="05:00"*1),"09:00"*$B22,IF(AND(O21="21:00"*1,P21="07:00"*1),"10:00"*$B22,IF(AND(O21="21:00"*1,P21="08:00"*1),"11:00"*$B22,IF((P21*24)-(O21*24)&gt;6,((((P21*24)-(O21*24))-0.25)/24)*$B22,(P21-O21)*$B22))))))))</f>
        <v/>
      </c>
      <c r="P22" s="645"/>
      <c r="Q22" s="350"/>
      <c r="R22" s="436" t="str">
        <f>IF(ISBLANK(R21:S21),"",ABS(IF((S21*24)-(R21*24)&gt;6,(((S21*24)-(R21*24))-0.25)/24,S21-R21)))</f>
        <v/>
      </c>
      <c r="S22" s="437"/>
      <c r="T22" s="364" t="str">
        <f t="shared" ref="T22" si="180">IF(ISBLANK(T21:U21),"",ABS(IF((U21*24)-(T21*24)&gt;6,(((U21*24)-(T21*24))-0.25)/24,U21-T21)))</f>
        <v/>
      </c>
      <c r="U22" s="361"/>
      <c r="V22" s="436" t="str">
        <f t="shared" ref="V22" si="181">IF(ISBLANK(V21:W21),"",ABS(IF((W21*24)-(V21*24)&gt;6,(((W21*24)-(V21*24))-0.25)/24,W21-V21)))</f>
        <v/>
      </c>
      <c r="W22" s="437"/>
      <c r="X22" s="364" t="str">
        <f t="shared" ref="X22" si="182">IF(ISBLANK(X21:Y21),"",ABS(IF((Y21*24)-(X21*24)&gt;6,(((Y21*24)-(X21*24))-0.25)/24,Y21-X21)))</f>
        <v/>
      </c>
      <c r="Y22" s="361"/>
      <c r="Z22" s="436" t="str">
        <f t="shared" ref="Z22" si="183">IF(ISBLANK(Z21:AA21),"",ABS(IF((AA21*24)-(Z21*24)&gt;6,(((AA21*24)-(Z21*24))-0.25)/24,AA21-Z21)))</f>
        <v/>
      </c>
      <c r="AA22" s="437"/>
      <c r="AB22" s="604" t="str">
        <f t="shared" ref="AB22" si="184">IF(ISBLANK(AB21:AC21),"",ABS(IF((AC21*24)-(AB21*24)&gt;6,(((AC21*24)-(AB21*24))-0.25)/24,AC21-AB21)))</f>
        <v/>
      </c>
      <c r="AC22" s="600"/>
      <c r="AD22" s="604" t="str">
        <f t="shared" ref="AD22" si="185">IF(ISBLANK(AD21:AE21),"",ABS(IF((AE21*24)-(AD21*24)&gt;6,(((AE21*24)-(AD21*24))-0.25)/24,AE21-AD21)))</f>
        <v/>
      </c>
      <c r="AE22" s="604"/>
      <c r="AF22" s="350"/>
      <c r="AG22" s="436" t="str">
        <f>IF(ISBLANK(AG21:AH21),"",ABS(IF((AH21*24)-(AG21*24)&gt;6,(((AH21*24)-(AG21*24))-0.25)/24,AH21-AG21)))</f>
        <v/>
      </c>
      <c r="AH22" s="437"/>
      <c r="AI22" s="364" t="str">
        <f t="shared" ref="AI22" si="186">IF(ISBLANK(AI21:AJ21),"",ABS(IF((AJ21*24)-(AI21*24)&gt;6,(((AJ21*24)-(AI21*24))-0.25)/24,AJ21-AI21)))</f>
        <v/>
      </c>
      <c r="AJ22" s="361"/>
      <c r="AK22" s="436" t="str">
        <f t="shared" ref="AK22" si="187">IF(ISBLANK(AK21:AL21),"",ABS(IF((AL21*24)-(AK21*24)&gt;6,(((AL21*24)-(AK21*24))-0.25)/24,AL21-AK21)))</f>
        <v/>
      </c>
      <c r="AL22" s="437"/>
      <c r="AM22" s="364" t="str">
        <f t="shared" ref="AM22" si="188">IF(ISBLANK(AM21:AN21),"",ABS(IF((AN21*24)-(AM21*24)&gt;6,(((AN21*24)-(AM21*24))-0.25)/24,AN21-AM21)))</f>
        <v/>
      </c>
      <c r="AN22" s="361"/>
      <c r="AO22" s="436" t="str">
        <f t="shared" ref="AO22" si="189">IF(ISBLANK(AO21:AP21),"",ABS(IF((AP21*24)-(AO21*24)&gt;6,(((AP21*24)-(AO21*24))-0.25)/24,AP21-AO21)))</f>
        <v/>
      </c>
      <c r="AP22" s="437"/>
      <c r="AQ22" s="364" t="str">
        <f t="shared" ref="AQ22" si="190">IF(ISBLANK(AQ21:AR21),"",ABS(IF((AR21*24)-(AQ21*24)&gt;6,(((AR21*24)-(AQ21*24))-0.25)/24,AR21-AQ21)))</f>
        <v/>
      </c>
      <c r="AR22" s="361"/>
      <c r="AS22" s="364" t="str">
        <f t="shared" ref="AS22" si="191">IF(ISBLANK(AS21:AT21),"",ABS(IF((AT21*24)-(AS21*24)&gt;6,(((AT21*24)-(AS21*24))-0.25)/24,AT21-AS21)))</f>
        <v/>
      </c>
      <c r="AT22" s="364"/>
      <c r="AU22" s="350"/>
      <c r="AV22" s="436" t="str">
        <f>IF(ISBLANK(AV21:AW21),"",ABS(IF((AW21*24)-(AV21*24)&gt;6,(((AW21*24)-(AV21*24))-0.25)/24,AW21-AV21)))</f>
        <v/>
      </c>
      <c r="AW22" s="437"/>
      <c r="AX22" s="364" t="str">
        <f t="shared" ref="AX22" si="192">IF(ISBLANK(AX21:AY21),"",ABS(IF((AY21*24)-(AX21*24)&gt;6,(((AY21*24)-(AX21*24))-0.25)/24,AY21-AX21)))</f>
        <v/>
      </c>
      <c r="AY22" s="361"/>
      <c r="AZ22" s="436" t="str">
        <f t="shared" ref="AZ22" si="193">IF(ISBLANK(AZ21:BA21),"",ABS(IF((BA21*24)-(AZ21*24)&gt;6,(((BA21*24)-(AZ21*24))-0.25)/24,BA21-AZ21)))</f>
        <v/>
      </c>
      <c r="BA22" s="437"/>
      <c r="BB22" s="364" t="str">
        <f t="shared" ref="BB22" si="194">IF(ISBLANK(BB21:BC21),"",ABS(IF((BC21*24)-(BB21*24)&gt;6,(((BC21*24)-(BB21*24))-0.25)/24,BC21-BB21)))</f>
        <v/>
      </c>
      <c r="BC22" s="361"/>
      <c r="BD22" s="436" t="str">
        <f t="shared" ref="BD22" si="195">IF(ISBLANK(BD21:BE21),"",ABS(IF((BE21*24)-(BD21*24)&gt;6,(((BE21*24)-(BD21*24))-0.25)/24,BE21-BD21)))</f>
        <v/>
      </c>
      <c r="BE22" s="437"/>
      <c r="BF22" s="364" t="str">
        <f t="shared" ref="BF22" si="196">IF(ISBLANK(BF21:BG21),"",ABS(IF((BG21*24)-(BF21*24)&gt;6,(((BG21*24)-(BF21*24))-0.25)/24,BG21-BF21)))</f>
        <v/>
      </c>
      <c r="BG22" s="361"/>
      <c r="BH22" s="364" t="str">
        <f t="shared" ref="BH22" si="197">IF(ISBLANK(BH21:BI21),"",ABS(IF((BI21*24)-(BH21*24)&gt;6,(((BI21*24)-(BH21*24))-0.25)/24,BI21-BH21)))</f>
        <v/>
      </c>
      <c r="BI22" s="364"/>
      <c r="BJ22" s="346"/>
      <c r="BK22" s="436" t="str">
        <f>IF(ISBLANK(BK21:BL21),"",ABS(IF((BL21*24)-(BK21*24)&gt;6,(((BL21*24)-(BK21*24))-0.25)/24,BL21-BK21)))</f>
        <v/>
      </c>
      <c r="BL22" s="437"/>
      <c r="BM22" s="364" t="str">
        <f t="shared" ref="BM22" si="198">IF(ISBLANK(BM21:BN21),"",ABS(IF((BN21*24)-(BM21*24)&gt;6,(((BN21*24)-(BM21*24))-0.25)/24,BN21-BM21)))</f>
        <v/>
      </c>
      <c r="BN22" s="361"/>
      <c r="BO22" s="436" t="str">
        <f t="shared" ref="BO22" si="199">IF(ISBLANK(BO21:BP21),"",ABS(IF((BP21*24)-(BO21*24)&gt;6,(((BP21*24)-(BO21*24))-0.25)/24,BP21-BO21)))</f>
        <v/>
      </c>
      <c r="BP22" s="437"/>
      <c r="BQ22" s="364" t="str">
        <f t="shared" ref="BQ22" si="200">IF(ISBLANK(BQ21:BR21),"",ABS(IF((BR21*24)-(BQ21*24)&gt;6,(((BR21*24)-(BQ21*24))-0.25)/24,BR21-BQ21)))</f>
        <v/>
      </c>
      <c r="BR22" s="361"/>
      <c r="BS22" s="436" t="str">
        <f t="shared" ref="BS22" si="201">IF(ISBLANK(BS21:BT21),"",ABS(IF((BT21*24)-(BS21*24)&gt;6,(((BT21*24)-(BS21*24))-0.25)/24,BT21-BS21)))</f>
        <v/>
      </c>
      <c r="BT22" s="437"/>
      <c r="BU22" s="364" t="str">
        <f t="shared" ref="BU22" si="202">IF(ISBLANK(BU21:BV21),"",ABS(IF((BV21*24)-(BU21*24)&gt;6,(((BV21*24)-(BU21*24))-0.25)/24,BV21-BU21)))</f>
        <v/>
      </c>
      <c r="BV22" s="361"/>
      <c r="BW22" s="364" t="str">
        <f t="shared" ref="BW22" si="203">IF(ISBLANK(BW21:BX21),"",ABS(IF((BX21*24)-(BW21*24)&gt;6,(((BX21*24)-(BW21*24))-0.25)/24,BX21-BW21)))</f>
        <v/>
      </c>
      <c r="BX22" s="364"/>
      <c r="BY22" s="346"/>
      <c r="BZ22" s="436" t="str">
        <f>IF(ISBLANK(BZ21:CA21),"",ABS(IF((CA21*24)-(BZ21*24)&gt;6,(((CA21*24)-(BZ21*24))-0.25)/24,CA21-BZ21)))</f>
        <v/>
      </c>
      <c r="CA22" s="437"/>
      <c r="CB22" s="364" t="str">
        <f t="shared" ref="CB22" si="204">IF(ISBLANK(CB21:CC21),"",ABS(IF((CC21*24)-(CB21*24)&gt;6,(((CC21*24)-(CB21*24))-0.25)/24,CC21-CB21)))</f>
        <v/>
      </c>
      <c r="CC22" s="361"/>
      <c r="CD22" s="436" t="str">
        <f t="shared" ref="CD22" si="205">IF(ISBLANK(CD21:CE21),"",ABS(IF((CE21*24)-(CD21*24)&gt;6,(((CE21*24)-(CD21*24))-0.25)/24,CE21-CD21)))</f>
        <v/>
      </c>
      <c r="CE22" s="437"/>
      <c r="CF22" s="364" t="str">
        <f t="shared" ref="CF22" si="206">IF(ISBLANK(CF21:CG21),"",ABS(IF((CG21*24)-(CF21*24)&gt;6,(((CG21*24)-(CF21*24))-0.25)/24,CG21-CF21)))</f>
        <v/>
      </c>
      <c r="CG22" s="361"/>
      <c r="CH22" s="436" t="str">
        <f t="shared" ref="CH22" si="207">IF(ISBLANK(CH21:CI21),"",ABS(IF((CI21*24)-(CH21*24)&gt;6,(((CI21*24)-(CH21*24))-0.25)/24,CI21-CH21)))</f>
        <v/>
      </c>
      <c r="CI22" s="437"/>
      <c r="CJ22" s="364" t="str">
        <f t="shared" ref="CJ22" si="208">IF(ISBLANK(CJ21:CK21),"",ABS(IF((CK21*24)-(CJ21*24)&gt;6,(((CK21*24)-(CJ21*24))-0.25)/24,CK21-CJ21)))</f>
        <v/>
      </c>
      <c r="CK22" s="361"/>
      <c r="CL22" s="364" t="str">
        <f t="shared" ref="CL22" si="209">IF(ISBLANK(CL21:CM21),"",ABS(IF((CM21*24)-(CL21*24)&gt;6,(((CM21*24)-(CL21*24))-0.25)/24,CM21-CL21)))</f>
        <v/>
      </c>
      <c r="CM22" s="364"/>
      <c r="CN22" s="346"/>
      <c r="CO22" s="340"/>
      <c r="CP22" s="341"/>
      <c r="CQ22" s="156"/>
      <c r="CR22" s="363"/>
      <c r="CS22"/>
      <c r="CT22"/>
    </row>
    <row r="23" spans="1:98" s="489" customFormat="1" ht="30" customHeight="1">
      <c r="A23" s="545"/>
      <c r="B23" s="511"/>
      <c r="C23" s="595"/>
      <c r="D23" s="596"/>
      <c r="E23" s="481"/>
      <c r="F23" s="482"/>
      <c r="G23" s="595"/>
      <c r="H23" s="596"/>
      <c r="I23" s="481"/>
      <c r="J23" s="482"/>
      <c r="K23" s="595"/>
      <c r="L23" s="596"/>
      <c r="M23" s="642"/>
      <c r="N23" s="643"/>
      <c r="O23" s="642"/>
      <c r="P23" s="644"/>
      <c r="Q23" s="349">
        <f>SUM(C24:P24)</f>
        <v>0</v>
      </c>
      <c r="R23" s="481"/>
      <c r="S23" s="482"/>
      <c r="T23" s="483"/>
      <c r="U23" s="484"/>
      <c r="V23" s="481"/>
      <c r="W23" s="482"/>
      <c r="X23" s="483"/>
      <c r="Y23" s="484"/>
      <c r="Z23" s="481"/>
      <c r="AA23" s="482"/>
      <c r="AB23" s="601"/>
      <c r="AC23" s="603"/>
      <c r="AD23" s="601"/>
      <c r="AE23" s="605"/>
      <c r="AF23" s="349">
        <f>SUM(R24:AE24)</f>
        <v>0</v>
      </c>
      <c r="AG23" s="481"/>
      <c r="AH23" s="482"/>
      <c r="AI23" s="483"/>
      <c r="AJ23" s="484"/>
      <c r="AK23" s="481"/>
      <c r="AL23" s="482"/>
      <c r="AM23" s="483"/>
      <c r="AN23" s="484"/>
      <c r="AO23" s="481"/>
      <c r="AP23" s="482"/>
      <c r="AQ23" s="485"/>
      <c r="AR23" s="486"/>
      <c r="AS23" s="485"/>
      <c r="AT23" s="487"/>
      <c r="AU23" s="349">
        <f>SUM(AG24:AT24)</f>
        <v>0</v>
      </c>
      <c r="AV23" s="481"/>
      <c r="AW23" s="482"/>
      <c r="AX23" s="483"/>
      <c r="AY23" s="484"/>
      <c r="AZ23" s="481"/>
      <c r="BA23" s="482"/>
      <c r="BB23" s="483"/>
      <c r="BC23" s="484"/>
      <c r="BD23" s="481"/>
      <c r="BE23" s="482"/>
      <c r="BF23" s="485"/>
      <c r="BG23" s="486"/>
      <c r="BH23" s="485"/>
      <c r="BI23" s="487"/>
      <c r="BJ23" s="344">
        <f t="shared" ref="BJ23" si="210">SUM(AV24:BI24)</f>
        <v>0</v>
      </c>
      <c r="BK23" s="481"/>
      <c r="BL23" s="482"/>
      <c r="BM23" s="483"/>
      <c r="BN23" s="484"/>
      <c r="BO23" s="481"/>
      <c r="BP23" s="482"/>
      <c r="BQ23" s="483"/>
      <c r="BR23" s="484"/>
      <c r="BS23" s="481"/>
      <c r="BT23" s="482"/>
      <c r="BU23" s="485"/>
      <c r="BV23" s="486"/>
      <c r="BW23" s="485"/>
      <c r="BX23" s="487"/>
      <c r="BY23" s="344">
        <f t="shared" ref="BY23" si="211">SUM(BK24:BX24)</f>
        <v>0</v>
      </c>
      <c r="BZ23" s="481"/>
      <c r="CA23" s="482"/>
      <c r="CB23" s="483"/>
      <c r="CC23" s="484"/>
      <c r="CD23" s="481"/>
      <c r="CE23" s="482"/>
      <c r="CF23" s="483"/>
      <c r="CG23" s="484"/>
      <c r="CH23" s="481"/>
      <c r="CI23" s="482"/>
      <c r="CJ23" s="485"/>
      <c r="CK23" s="486"/>
      <c r="CL23" s="485"/>
      <c r="CM23" s="487"/>
      <c r="CN23" s="344">
        <f t="shared" ref="CN23" si="212">SUM(BZ24:CM24)</f>
        <v>0</v>
      </c>
      <c r="CO23" s="338">
        <f>SUM(Q23,AF24,AU24,BY24,CN24,BJ24)</f>
        <v>0</v>
      </c>
      <c r="CP23" s="339"/>
      <c r="CQ23" s="488"/>
      <c r="CR23" s="362">
        <f>$CO$2-CO23</f>
        <v>6.9666666666666659</v>
      </c>
    </row>
    <row r="24" spans="1:98" ht="20" customHeight="1">
      <c r="A24" s="546" t="s">
        <v>136</v>
      </c>
      <c r="B24" s="516">
        <v>1</v>
      </c>
      <c r="C24" s="620" t="str">
        <f>IF(AND(C23="",D23=""),"",IFERROR(MATCH("*"&amp;C23&amp;"*",Paramètres!$A$2,0)*INDEX(Paramètres!$B$2:$E$2,MATCH(#REF!,Paramètres!$B$1:$E$1,0))*$B24,IFERROR(VLOOKUP(C23,_T1,2,0)*IF(VLOOKUP(C23,_T1,3,0),$B24,1),IF(AND(C23="23:59"*1,D23="07:59"*1),"08:00"*$B24,IF(AND(C23="20:00"*1,D23="05:00"*1),"09:00"*$B24,IF(AND(C23="21:00"*1,D23="07:00"*1),"10:00"*$B24,IF(AND(C23="21:00"*1,D23="08:00"*1),"11:00"*$B24,IF((D23*24)-(C23*24)&gt;6,((((D23*24)-(C23*24))-0.25)/24)*$B24,(D23-C23)*$B24))))))))</f>
        <v/>
      </c>
      <c r="D24" s="599"/>
      <c r="E24" s="436" t="str">
        <f>IF(AND(E23="",F23=""),"",IFERROR(MATCH("*"&amp;E23&amp;"*",Paramètres!$A$2,0)*INDEX(Paramètres!$B$2:$E$2,MATCH(#REF!,Paramètres!$B$1:$E$1,0))*$B24,IFERROR(VLOOKUP(E23,_T1,2,0)*IF(VLOOKUP(E23,_T1,3,0),$B24,1),IF(AND(E23="23:59"*1,F23="07:59"*1),"08:00"*$B24,IF(AND(E23="20:00"*1,F23="05:00"*1),"09:00"*$B24,IF(AND(E23="21:00"*1,F23="07:00"*1),"10:00"*$B24,IF(AND(E23="21:00"*1,F23="08:00"*1),"11:00"*$B24,IF((F23*24)-(E23*24)&gt;6,((((F23*24)-(E23*24))-0.25)/24)*$B24,(F23-E23)*$B24))))))))</f>
        <v/>
      </c>
      <c r="F24" s="437"/>
      <c r="G24" s="620" t="str">
        <f>IF(AND(G23="",H23=""),"",IFERROR(MATCH("*"&amp;G23&amp;"*",Paramètres!$A$2,0)*INDEX(Paramètres!$B$2:$E$2,MATCH(#REF!,Paramètres!$B$1:$E$1,0))*$B24,IFERROR(VLOOKUP(G23,_T1,2,0)*IF(VLOOKUP(G23,_T1,3,0),$B24,1),IF(AND(G23="23:59"*1,H23="07:59"*1),"08:00"*$B24,IF(AND(G23="20:00"*1,H23="05:00"*1),"09:00"*$B24,IF(AND(G23="21:00"*1,H23="07:00"*1),"10:00"*$B24,IF(AND(G23="21:00"*1,H23="08:00"*1),"11:00"*$B24,IF((H23*24)-(G23*24)&gt;6,((((H23*24)-(G23*24))-0.25)/24)*$B24,(H23-G23)*$B24))))))))</f>
        <v/>
      </c>
      <c r="H24" s="599"/>
      <c r="I24" s="436" t="str">
        <f>IF(AND(I23="",J23=""),"",IFERROR(MATCH("*"&amp;I23&amp;"*",Paramètres!$A$2,0)*INDEX(Paramètres!$B$2:$E$2,MATCH(#REF!,Paramètres!$B$1:$E$1,0))*$B24,IFERROR(VLOOKUP(I23,_T1,2,0)*IF(VLOOKUP(I23,_T1,3,0),$B24,1),IF(AND(I23="23:59"*1,J23="07:59"*1),"08:00"*$B24,IF(AND(I23="20:00"*1,J23="05:00"*1),"09:00"*$B24,IF(AND(I23="21:00"*1,J23="07:00"*1),"10:00"*$B24,IF(AND(I23="21:00"*1,J23="08:00"*1),"11:00"*$B24,IF((J23*24)-(I23*24)&gt;6,((((J23*24)-(I23*24))-0.25)/24)*$B24,(J23-I23)*$B24))))))))</f>
        <v/>
      </c>
      <c r="J24" s="437"/>
      <c r="K24" s="620" t="str">
        <f>IF(AND(K23="",L23=""),"",IFERROR(MATCH("*"&amp;K23&amp;"*",Paramètres!$A$2,0)*INDEX(Paramètres!$B$2:$E$2,MATCH(#REF!,Paramètres!$B$1:$E$1,0))*$B24,IFERROR(VLOOKUP(K23,_T1,2,0)*IF(VLOOKUP(K23,_T1,3,0),$B24,1),IF(AND(K23="23:59"*1,L23="07:59"*1),"08:00"*$B24,IF(AND(K23="20:00"*1,L23="05:00"*1),"09:00"*$B24,IF(AND(K23="21:00"*1,L23="07:00"*1),"10:00"*$B24,IF(AND(K23="21:00"*1,L23="08:00"*1),"11:00"*$B24,IF((L23*24)-(K23*24)&gt;6,((((L23*24)-(K23*24))-0.25)/24)*$B24,(L23-K23)*$B24))))))))</f>
        <v/>
      </c>
      <c r="L24" s="599"/>
      <c r="M24" s="645" t="str">
        <f>IF(AND(M23="",N23=""),"",IFERROR(MATCH("*"&amp;M23&amp;"*",Paramètres!$A$2,0)*INDEX(Paramètres!$B$2:$E$2,MATCH(#REF!,Paramètres!$B$1:$E$1,0))*$B24,IFERROR(VLOOKUP(M23,_T1,2,0)*IF(VLOOKUP(M23,_T1,3,0),$B24,1),IF(AND(M23="23:59"*1,N23="07:59"*1),"08:00"*$B24,IF(AND(M23="20:00"*1,N23="05:00"*1),"09:00"*$B24,IF(AND(M23="21:00"*1,N23="07:00"*1),"10:00"*$B24,IF(AND(M23="21:00"*1,N23="08:00"*1),"11:00"*$B24,IF((N23*24)-(M23*24)&gt;6,((((N23*24)-(M23*24))-0.25)/24)*$B24,(N23-M23)*$B24))))))))</f>
        <v/>
      </c>
      <c r="N24" s="646"/>
      <c r="O24" s="645" t="str">
        <f>IF(AND(O23="",P23=""),"",IFERROR(MATCH("*"&amp;O23&amp;"*",Paramètres!$A$2,0)*INDEX(Paramètres!$B$2:$E$2,MATCH(#REF!,Paramètres!$B$1:$E$1,0))*$B24,IFERROR(VLOOKUP(O23,_T1,2,0)*IF(VLOOKUP(O23,_T1,3,0),$B24,1),IF(AND(O23="23:59"*1,P23="07:59"*1),"08:00"*$B24,IF(AND(O23="20:00"*1,P23="05:00"*1),"09:00"*$B24,IF(AND(O23="21:00"*1,P23="07:00"*1),"10:00"*$B24,IF(AND(O23="21:00"*1,P23="08:00"*1),"11:00"*$B24,IF((P23*24)-(O23*24)&gt;6,((((P23*24)-(O23*24))-0.25)/24)*$B24,(P23-O23)*$B24))))))))</f>
        <v/>
      </c>
      <c r="P24" s="645"/>
      <c r="Q24" s="350"/>
      <c r="R24" s="436" t="str">
        <f>IF(ISBLANK(R23:S23),"",ABS(IF((S23*24)-(R23*24)&gt;6,(((S23*24)-(R23*24))-0.25)/24,S23-R23)))</f>
        <v/>
      </c>
      <c r="S24" s="437"/>
      <c r="T24" s="364" t="str">
        <f t="shared" ref="T24" si="213">IF(ISBLANK(T23:U23),"",ABS(IF((U23*24)-(T23*24)&gt;6,(((U23*24)-(T23*24))-0.25)/24,U23-T23)))</f>
        <v/>
      </c>
      <c r="U24" s="361"/>
      <c r="V24" s="436" t="str">
        <f t="shared" ref="V24" si="214">IF(ISBLANK(V23:W23),"",ABS(IF((W23*24)-(V23*24)&gt;6,(((W23*24)-(V23*24))-0.25)/24,W23-V23)))</f>
        <v/>
      </c>
      <c r="W24" s="437"/>
      <c r="X24" s="364" t="str">
        <f t="shared" ref="X24" si="215">IF(ISBLANK(X23:Y23),"",ABS(IF((Y23*24)-(X23*24)&gt;6,(((Y23*24)-(X23*24))-0.25)/24,Y23-X23)))</f>
        <v/>
      </c>
      <c r="Y24" s="361"/>
      <c r="Z24" s="436" t="str">
        <f t="shared" ref="Z24" si="216">IF(ISBLANK(Z23:AA23),"",ABS(IF((AA23*24)-(Z23*24)&gt;6,(((AA23*24)-(Z23*24))-0.25)/24,AA23-Z23)))</f>
        <v/>
      </c>
      <c r="AA24" s="437"/>
      <c r="AB24" s="604" t="str">
        <f t="shared" ref="AB24" si="217">IF(ISBLANK(AB23:AC23),"",ABS(IF((AC23*24)-(AB23*24)&gt;6,(((AC23*24)-(AB23*24))-0.25)/24,AC23-AB23)))</f>
        <v/>
      </c>
      <c r="AC24" s="600"/>
      <c r="AD24" s="604" t="str">
        <f t="shared" ref="AD24" si="218">IF(ISBLANK(AD23:AE23),"",ABS(IF((AE23*24)-(AD23*24)&gt;6,(((AE23*24)-(AD23*24))-0.25)/24,AE23-AD23)))</f>
        <v/>
      </c>
      <c r="AE24" s="604"/>
      <c r="AF24" s="350"/>
      <c r="AG24" s="436" t="str">
        <f>IF(ISBLANK(AG23:AH23),"",ABS(IF((AH23*24)-(AG23*24)&gt;6,(((AH23*24)-(AG23*24))-0.25)/24,AH23-AG23)))</f>
        <v/>
      </c>
      <c r="AH24" s="437"/>
      <c r="AI24" s="364" t="str">
        <f t="shared" ref="AI24" si="219">IF(ISBLANK(AI23:AJ23),"",ABS(IF((AJ23*24)-(AI23*24)&gt;6,(((AJ23*24)-(AI23*24))-0.25)/24,AJ23-AI23)))</f>
        <v/>
      </c>
      <c r="AJ24" s="361"/>
      <c r="AK24" s="436" t="str">
        <f t="shared" ref="AK24" si="220">IF(ISBLANK(AK23:AL23),"",ABS(IF((AL23*24)-(AK23*24)&gt;6,(((AL23*24)-(AK23*24))-0.25)/24,AL23-AK23)))</f>
        <v/>
      </c>
      <c r="AL24" s="437"/>
      <c r="AM24" s="364" t="str">
        <f t="shared" ref="AM24" si="221">IF(ISBLANK(AM23:AN23),"",ABS(IF((AN23*24)-(AM23*24)&gt;6,(((AN23*24)-(AM23*24))-0.25)/24,AN23-AM23)))</f>
        <v/>
      </c>
      <c r="AN24" s="361"/>
      <c r="AO24" s="436" t="str">
        <f t="shared" ref="AO24" si="222">IF(ISBLANK(AO23:AP23),"",ABS(IF((AP23*24)-(AO23*24)&gt;6,(((AP23*24)-(AO23*24))-0.25)/24,AP23-AO23)))</f>
        <v/>
      </c>
      <c r="AP24" s="437"/>
      <c r="AQ24" s="364" t="str">
        <f t="shared" ref="AQ24" si="223">IF(ISBLANK(AQ23:AR23),"",ABS(IF((AR23*24)-(AQ23*24)&gt;6,(((AR23*24)-(AQ23*24))-0.25)/24,AR23-AQ23)))</f>
        <v/>
      </c>
      <c r="AR24" s="361"/>
      <c r="AS24" s="364" t="str">
        <f t="shared" ref="AS24" si="224">IF(ISBLANK(AS23:AT23),"",ABS(IF((AT23*24)-(AS23*24)&gt;6,(((AT23*24)-(AS23*24))-0.25)/24,AT23-AS23)))</f>
        <v/>
      </c>
      <c r="AT24" s="364"/>
      <c r="AU24" s="350"/>
      <c r="AV24" s="436" t="str">
        <f>IF(ISBLANK(AV23:AW23),"",ABS(IF((AW23*24)-(AV23*24)&gt;6,(((AW23*24)-(AV23*24))-0.25)/24,AW23-AV23)))</f>
        <v/>
      </c>
      <c r="AW24" s="437"/>
      <c r="AX24" s="364" t="str">
        <f t="shared" ref="AX24" si="225">IF(ISBLANK(AX23:AY23),"",ABS(IF((AY23*24)-(AX23*24)&gt;6,(((AY23*24)-(AX23*24))-0.25)/24,AY23-AX23)))</f>
        <v/>
      </c>
      <c r="AY24" s="361"/>
      <c r="AZ24" s="436" t="str">
        <f t="shared" ref="AZ24" si="226">IF(ISBLANK(AZ23:BA23),"",ABS(IF((BA23*24)-(AZ23*24)&gt;6,(((BA23*24)-(AZ23*24))-0.25)/24,BA23-AZ23)))</f>
        <v/>
      </c>
      <c r="BA24" s="437"/>
      <c r="BB24" s="364" t="str">
        <f t="shared" ref="BB24" si="227">IF(ISBLANK(BB23:BC23),"",ABS(IF((BC23*24)-(BB23*24)&gt;6,(((BC23*24)-(BB23*24))-0.25)/24,BC23-BB23)))</f>
        <v/>
      </c>
      <c r="BC24" s="361"/>
      <c r="BD24" s="436" t="str">
        <f t="shared" ref="BD24" si="228">IF(ISBLANK(BD23:BE23),"",ABS(IF((BE23*24)-(BD23*24)&gt;6,(((BE23*24)-(BD23*24))-0.25)/24,BE23-BD23)))</f>
        <v/>
      </c>
      <c r="BE24" s="437"/>
      <c r="BF24" s="364" t="str">
        <f t="shared" ref="BF24" si="229">IF(ISBLANK(BF23:BG23),"",ABS(IF((BG23*24)-(BF23*24)&gt;6,(((BG23*24)-(BF23*24))-0.25)/24,BG23-BF23)))</f>
        <v/>
      </c>
      <c r="BG24" s="361"/>
      <c r="BH24" s="364" t="str">
        <f t="shared" ref="BH24" si="230">IF(ISBLANK(BH23:BI23),"",ABS(IF((BI23*24)-(BH23*24)&gt;6,(((BI23*24)-(BH23*24))-0.25)/24,BI23-BH23)))</f>
        <v/>
      </c>
      <c r="BI24" s="364"/>
      <c r="BJ24" s="346"/>
      <c r="BK24" s="436" t="str">
        <f>IF(ISBLANK(BK23:BL23),"",ABS(IF((BL23*24)-(BK23*24)&gt;6,(((BL23*24)-(BK23*24))-0.25)/24,BL23-BK23)))</f>
        <v/>
      </c>
      <c r="BL24" s="437"/>
      <c r="BM24" s="364" t="str">
        <f t="shared" ref="BM24" si="231">IF(ISBLANK(BM23:BN23),"",ABS(IF((BN23*24)-(BM23*24)&gt;6,(((BN23*24)-(BM23*24))-0.25)/24,BN23-BM23)))</f>
        <v/>
      </c>
      <c r="BN24" s="361"/>
      <c r="BO24" s="436" t="str">
        <f t="shared" ref="BO24" si="232">IF(ISBLANK(BO23:BP23),"",ABS(IF((BP23*24)-(BO23*24)&gt;6,(((BP23*24)-(BO23*24))-0.25)/24,BP23-BO23)))</f>
        <v/>
      </c>
      <c r="BP24" s="437"/>
      <c r="BQ24" s="364" t="str">
        <f t="shared" ref="BQ24" si="233">IF(ISBLANK(BQ23:BR23),"",ABS(IF((BR23*24)-(BQ23*24)&gt;6,(((BR23*24)-(BQ23*24))-0.25)/24,BR23-BQ23)))</f>
        <v/>
      </c>
      <c r="BR24" s="361"/>
      <c r="BS24" s="436" t="str">
        <f t="shared" ref="BS24" si="234">IF(ISBLANK(BS23:BT23),"",ABS(IF((BT23*24)-(BS23*24)&gt;6,(((BT23*24)-(BS23*24))-0.25)/24,BT23-BS23)))</f>
        <v/>
      </c>
      <c r="BT24" s="437"/>
      <c r="BU24" s="364" t="str">
        <f t="shared" ref="BU24" si="235">IF(ISBLANK(BU23:BV23),"",ABS(IF((BV23*24)-(BU23*24)&gt;6,(((BV23*24)-(BU23*24))-0.25)/24,BV23-BU23)))</f>
        <v/>
      </c>
      <c r="BV24" s="361"/>
      <c r="BW24" s="364" t="str">
        <f t="shared" ref="BW24" si="236">IF(ISBLANK(BW23:BX23),"",ABS(IF((BX23*24)-(BW23*24)&gt;6,(((BX23*24)-(BW23*24))-0.25)/24,BX23-BW23)))</f>
        <v/>
      </c>
      <c r="BX24" s="364"/>
      <c r="BY24" s="346"/>
      <c r="BZ24" s="436" t="str">
        <f>IF(ISBLANK(BZ23:CA23),"",ABS(IF((CA23*24)-(BZ23*24)&gt;6,(((CA23*24)-(BZ23*24))-0.25)/24,CA23-BZ23)))</f>
        <v/>
      </c>
      <c r="CA24" s="437"/>
      <c r="CB24" s="364" t="str">
        <f t="shared" ref="CB24" si="237">IF(ISBLANK(CB23:CC23),"",ABS(IF((CC23*24)-(CB23*24)&gt;6,(((CC23*24)-(CB23*24))-0.25)/24,CC23-CB23)))</f>
        <v/>
      </c>
      <c r="CC24" s="361"/>
      <c r="CD24" s="436" t="str">
        <f t="shared" ref="CD24" si="238">IF(ISBLANK(CD23:CE23),"",ABS(IF((CE23*24)-(CD23*24)&gt;6,(((CE23*24)-(CD23*24))-0.25)/24,CE23-CD23)))</f>
        <v/>
      </c>
      <c r="CE24" s="437"/>
      <c r="CF24" s="364" t="str">
        <f t="shared" ref="CF24" si="239">IF(ISBLANK(CF23:CG23),"",ABS(IF((CG23*24)-(CF23*24)&gt;6,(((CG23*24)-(CF23*24))-0.25)/24,CG23-CF23)))</f>
        <v/>
      </c>
      <c r="CG24" s="361"/>
      <c r="CH24" s="436" t="str">
        <f t="shared" ref="CH24" si="240">IF(ISBLANK(CH23:CI23),"",ABS(IF((CI23*24)-(CH23*24)&gt;6,(((CI23*24)-(CH23*24))-0.25)/24,CI23-CH23)))</f>
        <v/>
      </c>
      <c r="CI24" s="437"/>
      <c r="CJ24" s="364" t="str">
        <f t="shared" ref="CJ24" si="241">IF(ISBLANK(CJ23:CK23),"",ABS(IF((CK23*24)-(CJ23*24)&gt;6,(((CK23*24)-(CJ23*24))-0.25)/24,CK23-CJ23)))</f>
        <v/>
      </c>
      <c r="CK24" s="361"/>
      <c r="CL24" s="364" t="str">
        <f t="shared" ref="CL24" si="242">IF(ISBLANK(CL23:CM23),"",ABS(IF((CM23*24)-(CL23*24)&gt;6,(((CM23*24)-(CL23*24))-0.25)/24,CM23-CL23)))</f>
        <v/>
      </c>
      <c r="CM24" s="364"/>
      <c r="CN24" s="346"/>
      <c r="CO24" s="340"/>
      <c r="CP24" s="341"/>
      <c r="CQ24" s="156"/>
      <c r="CR24" s="363"/>
      <c r="CS24"/>
      <c r="CT24"/>
    </row>
    <row r="25" spans="1:98" s="489" customFormat="1" ht="30" customHeight="1">
      <c r="A25" s="479"/>
      <c r="B25" s="511"/>
      <c r="C25" s="481"/>
      <c r="D25" s="482"/>
      <c r="E25" s="595"/>
      <c r="F25" s="596"/>
      <c r="G25" s="481"/>
      <c r="H25" s="482"/>
      <c r="I25" s="595"/>
      <c r="J25" s="596"/>
      <c r="K25" s="481"/>
      <c r="L25" s="482"/>
      <c r="M25" s="642"/>
      <c r="N25" s="643"/>
      <c r="O25" s="642"/>
      <c r="P25" s="644"/>
      <c r="Q25" s="349">
        <f>SUM(C26:P26)</f>
        <v>0</v>
      </c>
      <c r="R25" s="481"/>
      <c r="S25" s="482"/>
      <c r="T25" s="483"/>
      <c r="U25" s="484"/>
      <c r="V25" s="481"/>
      <c r="W25" s="482"/>
      <c r="X25" s="483"/>
      <c r="Y25" s="484"/>
      <c r="Z25" s="481"/>
      <c r="AA25" s="482"/>
      <c r="AB25" s="601"/>
      <c r="AC25" s="603"/>
      <c r="AD25" s="601"/>
      <c r="AE25" s="605"/>
      <c r="AF25" s="349">
        <f>SUM(R26:AE26)</f>
        <v>0</v>
      </c>
      <c r="AG25" s="481"/>
      <c r="AH25" s="482"/>
      <c r="AI25" s="483"/>
      <c r="AJ25" s="484"/>
      <c r="AK25" s="481"/>
      <c r="AL25" s="482"/>
      <c r="AM25" s="483"/>
      <c r="AN25" s="484"/>
      <c r="AO25" s="481"/>
      <c r="AP25" s="482"/>
      <c r="AQ25" s="485"/>
      <c r="AR25" s="486"/>
      <c r="AS25" s="485"/>
      <c r="AT25" s="487"/>
      <c r="AU25" s="349">
        <f>SUM(AG26:AT26)</f>
        <v>0</v>
      </c>
      <c r="AV25" s="481"/>
      <c r="AW25" s="482"/>
      <c r="AX25" s="483"/>
      <c r="AY25" s="484"/>
      <c r="AZ25" s="481"/>
      <c r="BA25" s="482"/>
      <c r="BB25" s="483"/>
      <c r="BC25" s="484"/>
      <c r="BD25" s="481"/>
      <c r="BE25" s="482"/>
      <c r="BF25" s="485"/>
      <c r="BG25" s="486"/>
      <c r="BH25" s="485"/>
      <c r="BI25" s="487"/>
      <c r="BJ25" s="344">
        <f t="shared" ref="BJ25" si="243">SUM(AV26:BI26)</f>
        <v>0</v>
      </c>
      <c r="BK25" s="481"/>
      <c r="BL25" s="482"/>
      <c r="BM25" s="483"/>
      <c r="BN25" s="484"/>
      <c r="BO25" s="481"/>
      <c r="BP25" s="482"/>
      <c r="BQ25" s="483"/>
      <c r="BR25" s="484"/>
      <c r="BS25" s="481"/>
      <c r="BT25" s="482"/>
      <c r="BU25" s="485"/>
      <c r="BV25" s="486"/>
      <c r="BW25" s="485"/>
      <c r="BX25" s="487"/>
      <c r="BY25" s="344">
        <f t="shared" ref="BY25" si="244">SUM(BK26:BX26)</f>
        <v>0</v>
      </c>
      <c r="BZ25" s="481"/>
      <c r="CA25" s="482"/>
      <c r="CB25" s="483"/>
      <c r="CC25" s="484"/>
      <c r="CD25" s="481"/>
      <c r="CE25" s="482"/>
      <c r="CF25" s="483"/>
      <c r="CG25" s="484"/>
      <c r="CH25" s="481"/>
      <c r="CI25" s="482"/>
      <c r="CJ25" s="485"/>
      <c r="CK25" s="486"/>
      <c r="CL25" s="485"/>
      <c r="CM25" s="487"/>
      <c r="CN25" s="344">
        <f t="shared" ref="CN25" si="245">SUM(BZ26:CM26)</f>
        <v>0</v>
      </c>
      <c r="CO25" s="338">
        <f>SUM(Q25,AF26,AU26,BY26,CN26,BJ26)</f>
        <v>0</v>
      </c>
      <c r="CP25" s="339"/>
      <c r="CQ25" s="488"/>
      <c r="CR25" s="362">
        <f>$CO$2-CO25</f>
        <v>6.9666666666666659</v>
      </c>
    </row>
    <row r="26" spans="1:98" ht="20" customHeight="1">
      <c r="A26" s="250" t="s">
        <v>137</v>
      </c>
      <c r="B26" s="516">
        <v>1</v>
      </c>
      <c r="C26" s="436" t="str">
        <f>IF(AND(C25="",D25=""),"",IFERROR(MATCH("*"&amp;C25&amp;"*",Paramètres!$A$2,0)*INDEX(Paramètres!$B$2:$E$2,MATCH(#REF!,Paramètres!$B$1:$E$1,0))*$B26,IFERROR(VLOOKUP(C25,_T1,2,0)*IF(VLOOKUP(C25,_T1,3,0),$B26,1),IF(AND(C25="23:59"*1,D25="07:59"*1),"08:00"*$B26,IF(AND(C25="20:00"*1,D25="05:00"*1),"09:00"*$B26,IF(AND(C25="21:00"*1,D25="07:00"*1),"10:00"*$B26,IF(AND(C25="21:00"*1,D25="08:00"*1),"11:00"*$B26,IF((D25*24)-(C25*24)&gt;6,((((D25*24)-(C25*24))-0.25)/24)*$B26,(D25-C25)*$B26))))))))</f>
        <v/>
      </c>
      <c r="D26" s="437"/>
      <c r="E26" s="620" t="str">
        <f>IF(AND(E25="",F25=""),"",IFERROR(MATCH("*"&amp;E25&amp;"*",Paramètres!$A$2,0)*INDEX(Paramètres!$B$2:$E$2,MATCH(#REF!,Paramètres!$B$1:$E$1,0))*$B26,IFERROR(VLOOKUP(E25,_T1,2,0)*IF(VLOOKUP(E25,_T1,3,0),$B26,1),IF(AND(E25="23:59"*1,F25="07:59"*1),"08:00"*$B26,IF(AND(E25="20:00"*1,F25="05:00"*1),"09:00"*$B26,IF(AND(E25="21:00"*1,F25="07:00"*1),"10:00"*$B26,IF(AND(E25="21:00"*1,F25="08:00"*1),"11:00"*$B26,IF((F25*24)-(E25*24)&gt;6,((((F25*24)-(E25*24))-0.25)/24)*$B26,(F25-E25)*$B26))))))))</f>
        <v/>
      </c>
      <c r="F26" s="599"/>
      <c r="G26" s="436" t="str">
        <f>IF(AND(G25="",H25=""),"",IFERROR(MATCH("*"&amp;G25&amp;"*",Paramètres!$A$2,0)*INDEX(Paramètres!$B$2:$E$2,MATCH(#REF!,Paramètres!$B$1:$E$1,0))*$B26,IFERROR(VLOOKUP(G25,_T1,2,0)*IF(VLOOKUP(G25,_T1,3,0),$B26,1),IF(AND(G25="23:59"*1,H25="07:59"*1),"08:00"*$B26,IF(AND(G25="20:00"*1,H25="05:00"*1),"09:00"*$B26,IF(AND(G25="21:00"*1,H25="07:00"*1),"10:00"*$B26,IF(AND(G25="21:00"*1,H25="08:00"*1),"11:00"*$B26,IF((H25*24)-(G25*24)&gt;6,((((H25*24)-(G25*24))-0.25)/24)*$B26,(H25-G25)*$B26))))))))</f>
        <v/>
      </c>
      <c r="H26" s="437"/>
      <c r="I26" s="620" t="str">
        <f>IF(AND(I25="",J25=""),"",IFERROR(MATCH("*"&amp;I25&amp;"*",Paramètres!$A$2,0)*INDEX(Paramètres!$B$2:$E$2,MATCH(#REF!,Paramètres!$B$1:$E$1,0))*$B26,IFERROR(VLOOKUP(I25,_T1,2,0)*IF(VLOOKUP(I25,_T1,3,0),$B26,1),IF(AND(I25="23:59"*1,J25="07:59"*1),"08:00"*$B26,IF(AND(I25="20:00"*1,J25="05:00"*1),"09:00"*$B26,IF(AND(I25="21:00"*1,J25="07:00"*1),"10:00"*$B26,IF(AND(I25="21:00"*1,J25="08:00"*1),"11:00"*$B26,IF((J25*24)-(I25*24)&gt;6,((((J25*24)-(I25*24))-0.25)/24)*$B26,(J25-I25)*$B26))))))))</f>
        <v/>
      </c>
      <c r="J26" s="599"/>
      <c r="K26" s="436" t="str">
        <f>IF(AND(K25="",L25=""),"",IFERROR(MATCH("*"&amp;K25&amp;"*",Paramètres!$A$2,0)*INDEX(Paramètres!$B$2:$E$2,MATCH(#REF!,Paramètres!$B$1:$E$1,0))*$B26,IFERROR(VLOOKUP(K25,_T1,2,0)*IF(VLOOKUP(K25,_T1,3,0),$B26,1),IF(AND(K25="23:59"*1,L25="07:59"*1),"08:00"*$B26,IF(AND(K25="20:00"*1,L25="05:00"*1),"09:00"*$B26,IF(AND(K25="21:00"*1,L25="07:00"*1),"10:00"*$B26,IF(AND(K25="21:00"*1,L25="08:00"*1),"11:00"*$B26,IF((L25*24)-(K25*24)&gt;6,((((L25*24)-(K25*24))-0.25)/24)*$B26,(L25-K25)*$B26))))))))</f>
        <v/>
      </c>
      <c r="L26" s="437"/>
      <c r="M26" s="645" t="str">
        <f>IF(AND(M25="",N25=""),"",IFERROR(MATCH("*"&amp;M25&amp;"*",Paramètres!$A$2,0)*INDEX(Paramètres!$B$2:$E$2,MATCH(#REF!,Paramètres!$B$1:$E$1,0))*$B26,IFERROR(VLOOKUP(M25,_T1,2,0)*IF(VLOOKUP(M25,_T1,3,0),$B26,1),IF(AND(M25="23:59"*1,N25="07:59"*1),"08:00"*$B26,IF(AND(M25="20:00"*1,N25="05:00"*1),"09:00"*$B26,IF(AND(M25="21:00"*1,N25="07:00"*1),"10:00"*$B26,IF(AND(M25="21:00"*1,N25="08:00"*1),"11:00"*$B26,IF((N25*24)-(M25*24)&gt;6,((((N25*24)-(M25*24))-0.25)/24)*$B26,(N25-M25)*$B26))))))))</f>
        <v/>
      </c>
      <c r="N26" s="646"/>
      <c r="O26" s="645" t="str">
        <f>IF(AND(O25="",P25=""),"",IFERROR(MATCH("*"&amp;O25&amp;"*",Paramètres!$A$2,0)*INDEX(Paramètres!$B$2:$E$2,MATCH(#REF!,Paramètres!$B$1:$E$1,0))*$B26,IFERROR(VLOOKUP(O25,_T1,2,0)*IF(VLOOKUP(O25,_T1,3,0),$B26,1),IF(AND(O25="23:59"*1,P25="07:59"*1),"08:00"*$B26,IF(AND(O25="20:00"*1,P25="05:00"*1),"09:00"*$B26,IF(AND(O25="21:00"*1,P25="07:00"*1),"10:00"*$B26,IF(AND(O25="21:00"*1,P25="08:00"*1),"11:00"*$B26,IF((P25*24)-(O25*24)&gt;6,((((P25*24)-(O25*24))-0.25)/24)*$B26,(P25-O25)*$B26))))))))</f>
        <v/>
      </c>
      <c r="P26" s="645"/>
      <c r="Q26" s="350"/>
      <c r="R26" s="436" t="str">
        <f>IF(ISBLANK(R25:S25),"",ABS(IF((S25*24)-(R25*24)&gt;6,(((S25*24)-(R25*24))-0.25)/24,S25-R25)))</f>
        <v/>
      </c>
      <c r="S26" s="437"/>
      <c r="T26" s="364" t="str">
        <f t="shared" ref="T26" si="246">IF(ISBLANK(T25:U25),"",ABS(IF((U25*24)-(T25*24)&gt;6,(((U25*24)-(T25*24))-0.25)/24,U25-T25)))</f>
        <v/>
      </c>
      <c r="U26" s="361"/>
      <c r="V26" s="436" t="str">
        <f t="shared" ref="V26" si="247">IF(ISBLANK(V25:W25),"",ABS(IF((W25*24)-(V25*24)&gt;6,(((W25*24)-(V25*24))-0.25)/24,W25-V25)))</f>
        <v/>
      </c>
      <c r="W26" s="437"/>
      <c r="X26" s="364" t="str">
        <f t="shared" ref="X26" si="248">IF(ISBLANK(X25:Y25),"",ABS(IF((Y25*24)-(X25*24)&gt;6,(((Y25*24)-(X25*24))-0.25)/24,Y25-X25)))</f>
        <v/>
      </c>
      <c r="Y26" s="361"/>
      <c r="Z26" s="436" t="str">
        <f t="shared" ref="Z26" si="249">IF(ISBLANK(Z25:AA25),"",ABS(IF((AA25*24)-(Z25*24)&gt;6,(((AA25*24)-(Z25*24))-0.25)/24,AA25-Z25)))</f>
        <v/>
      </c>
      <c r="AA26" s="437"/>
      <c r="AB26" s="604" t="str">
        <f t="shared" ref="AB26" si="250">IF(ISBLANK(AB25:AC25),"",ABS(IF((AC25*24)-(AB25*24)&gt;6,(((AC25*24)-(AB25*24))-0.25)/24,AC25-AB25)))</f>
        <v/>
      </c>
      <c r="AC26" s="600"/>
      <c r="AD26" s="604" t="str">
        <f t="shared" ref="AD26" si="251">IF(ISBLANK(AD25:AE25),"",ABS(IF((AE25*24)-(AD25*24)&gt;6,(((AE25*24)-(AD25*24))-0.25)/24,AE25-AD25)))</f>
        <v/>
      </c>
      <c r="AE26" s="604"/>
      <c r="AF26" s="350"/>
      <c r="AG26" s="436" t="str">
        <f>IF(ISBLANK(AG25:AH25),"",ABS(IF((AH25*24)-(AG25*24)&gt;6,(((AH25*24)-(AG25*24))-0.25)/24,AH25-AG25)))</f>
        <v/>
      </c>
      <c r="AH26" s="437"/>
      <c r="AI26" s="364" t="str">
        <f t="shared" ref="AI26" si="252">IF(ISBLANK(AI25:AJ25),"",ABS(IF((AJ25*24)-(AI25*24)&gt;6,(((AJ25*24)-(AI25*24))-0.25)/24,AJ25-AI25)))</f>
        <v/>
      </c>
      <c r="AJ26" s="361"/>
      <c r="AK26" s="436" t="str">
        <f t="shared" ref="AK26" si="253">IF(ISBLANK(AK25:AL25),"",ABS(IF((AL25*24)-(AK25*24)&gt;6,(((AL25*24)-(AK25*24))-0.25)/24,AL25-AK25)))</f>
        <v/>
      </c>
      <c r="AL26" s="437"/>
      <c r="AM26" s="364" t="str">
        <f t="shared" ref="AM26" si="254">IF(ISBLANK(AM25:AN25),"",ABS(IF((AN25*24)-(AM25*24)&gt;6,(((AN25*24)-(AM25*24))-0.25)/24,AN25-AM25)))</f>
        <v/>
      </c>
      <c r="AN26" s="361"/>
      <c r="AO26" s="436" t="str">
        <f t="shared" ref="AO26" si="255">IF(ISBLANK(AO25:AP25),"",ABS(IF((AP25*24)-(AO25*24)&gt;6,(((AP25*24)-(AO25*24))-0.25)/24,AP25-AO25)))</f>
        <v/>
      </c>
      <c r="AP26" s="437"/>
      <c r="AQ26" s="364" t="str">
        <f t="shared" ref="AQ26" si="256">IF(ISBLANK(AQ25:AR25),"",ABS(IF((AR25*24)-(AQ25*24)&gt;6,(((AR25*24)-(AQ25*24))-0.25)/24,AR25-AQ25)))</f>
        <v/>
      </c>
      <c r="AR26" s="361"/>
      <c r="AS26" s="364" t="str">
        <f t="shared" ref="AS26" si="257">IF(ISBLANK(AS25:AT25),"",ABS(IF((AT25*24)-(AS25*24)&gt;6,(((AT25*24)-(AS25*24))-0.25)/24,AT25-AS25)))</f>
        <v/>
      </c>
      <c r="AT26" s="364"/>
      <c r="AU26" s="350"/>
      <c r="AV26" s="436" t="str">
        <f>IF(ISBLANK(AV25:AW25),"",ABS(IF((AW25*24)-(AV25*24)&gt;6,(((AW25*24)-(AV25*24))-0.25)/24,AW25-AV25)))</f>
        <v/>
      </c>
      <c r="AW26" s="437"/>
      <c r="AX26" s="364" t="str">
        <f t="shared" ref="AX26" si="258">IF(ISBLANK(AX25:AY25),"",ABS(IF((AY25*24)-(AX25*24)&gt;6,(((AY25*24)-(AX25*24))-0.25)/24,AY25-AX25)))</f>
        <v/>
      </c>
      <c r="AY26" s="361"/>
      <c r="AZ26" s="436" t="str">
        <f t="shared" ref="AZ26" si="259">IF(ISBLANK(AZ25:BA25),"",ABS(IF((BA25*24)-(AZ25*24)&gt;6,(((BA25*24)-(AZ25*24))-0.25)/24,BA25-AZ25)))</f>
        <v/>
      </c>
      <c r="BA26" s="437"/>
      <c r="BB26" s="364" t="str">
        <f t="shared" ref="BB26" si="260">IF(ISBLANK(BB25:BC25),"",ABS(IF((BC25*24)-(BB25*24)&gt;6,(((BC25*24)-(BB25*24))-0.25)/24,BC25-BB25)))</f>
        <v/>
      </c>
      <c r="BC26" s="361"/>
      <c r="BD26" s="436" t="str">
        <f t="shared" ref="BD26" si="261">IF(ISBLANK(BD25:BE25),"",ABS(IF((BE25*24)-(BD25*24)&gt;6,(((BE25*24)-(BD25*24))-0.25)/24,BE25-BD25)))</f>
        <v/>
      </c>
      <c r="BE26" s="437"/>
      <c r="BF26" s="364" t="str">
        <f t="shared" ref="BF26" si="262">IF(ISBLANK(BF25:BG25),"",ABS(IF((BG25*24)-(BF25*24)&gt;6,(((BG25*24)-(BF25*24))-0.25)/24,BG25-BF25)))</f>
        <v/>
      </c>
      <c r="BG26" s="361"/>
      <c r="BH26" s="364" t="str">
        <f t="shared" ref="BH26" si="263">IF(ISBLANK(BH25:BI25),"",ABS(IF((BI25*24)-(BH25*24)&gt;6,(((BI25*24)-(BH25*24))-0.25)/24,BI25-BH25)))</f>
        <v/>
      </c>
      <c r="BI26" s="364"/>
      <c r="BJ26" s="346"/>
      <c r="BK26" s="436" t="str">
        <f>IF(ISBLANK(BK25:BL25),"",ABS(IF((BL25*24)-(BK25*24)&gt;6,(((BL25*24)-(BK25*24))-0.25)/24,BL25-BK25)))</f>
        <v/>
      </c>
      <c r="BL26" s="437"/>
      <c r="BM26" s="364" t="str">
        <f t="shared" ref="BM26" si="264">IF(ISBLANK(BM25:BN25),"",ABS(IF((BN25*24)-(BM25*24)&gt;6,(((BN25*24)-(BM25*24))-0.25)/24,BN25-BM25)))</f>
        <v/>
      </c>
      <c r="BN26" s="361"/>
      <c r="BO26" s="436" t="str">
        <f t="shared" ref="BO26" si="265">IF(ISBLANK(BO25:BP25),"",ABS(IF((BP25*24)-(BO25*24)&gt;6,(((BP25*24)-(BO25*24))-0.25)/24,BP25-BO25)))</f>
        <v/>
      </c>
      <c r="BP26" s="437"/>
      <c r="BQ26" s="364" t="str">
        <f t="shared" ref="BQ26" si="266">IF(ISBLANK(BQ25:BR25),"",ABS(IF((BR25*24)-(BQ25*24)&gt;6,(((BR25*24)-(BQ25*24))-0.25)/24,BR25-BQ25)))</f>
        <v/>
      </c>
      <c r="BR26" s="361"/>
      <c r="BS26" s="436" t="str">
        <f t="shared" ref="BS26" si="267">IF(ISBLANK(BS25:BT25),"",ABS(IF((BT25*24)-(BS25*24)&gt;6,(((BT25*24)-(BS25*24))-0.25)/24,BT25-BS25)))</f>
        <v/>
      </c>
      <c r="BT26" s="437"/>
      <c r="BU26" s="364" t="str">
        <f t="shared" ref="BU26" si="268">IF(ISBLANK(BU25:BV25),"",ABS(IF((BV25*24)-(BU25*24)&gt;6,(((BV25*24)-(BU25*24))-0.25)/24,BV25-BU25)))</f>
        <v/>
      </c>
      <c r="BV26" s="361"/>
      <c r="BW26" s="364" t="str">
        <f t="shared" ref="BW26" si="269">IF(ISBLANK(BW25:BX25),"",ABS(IF((BX25*24)-(BW25*24)&gt;6,(((BX25*24)-(BW25*24))-0.25)/24,BX25-BW25)))</f>
        <v/>
      </c>
      <c r="BX26" s="364"/>
      <c r="BY26" s="346"/>
      <c r="BZ26" s="436" t="str">
        <f>IF(ISBLANK(BZ25:CA25),"",ABS(IF((CA25*24)-(BZ25*24)&gt;6,(((CA25*24)-(BZ25*24))-0.25)/24,CA25-BZ25)))</f>
        <v/>
      </c>
      <c r="CA26" s="437"/>
      <c r="CB26" s="364" t="str">
        <f t="shared" ref="CB26" si="270">IF(ISBLANK(CB25:CC25),"",ABS(IF((CC25*24)-(CB25*24)&gt;6,(((CC25*24)-(CB25*24))-0.25)/24,CC25-CB25)))</f>
        <v/>
      </c>
      <c r="CC26" s="361"/>
      <c r="CD26" s="436" t="str">
        <f t="shared" ref="CD26" si="271">IF(ISBLANK(CD25:CE25),"",ABS(IF((CE25*24)-(CD25*24)&gt;6,(((CE25*24)-(CD25*24))-0.25)/24,CE25-CD25)))</f>
        <v/>
      </c>
      <c r="CE26" s="437"/>
      <c r="CF26" s="364" t="str">
        <f t="shared" ref="CF26" si="272">IF(ISBLANK(CF25:CG25),"",ABS(IF((CG25*24)-(CF25*24)&gt;6,(((CG25*24)-(CF25*24))-0.25)/24,CG25-CF25)))</f>
        <v/>
      </c>
      <c r="CG26" s="361"/>
      <c r="CH26" s="436" t="str">
        <f t="shared" ref="CH26" si="273">IF(ISBLANK(CH25:CI25),"",ABS(IF((CI25*24)-(CH25*24)&gt;6,(((CI25*24)-(CH25*24))-0.25)/24,CI25-CH25)))</f>
        <v/>
      </c>
      <c r="CI26" s="437"/>
      <c r="CJ26" s="364" t="str">
        <f t="shared" ref="CJ26" si="274">IF(ISBLANK(CJ25:CK25),"",ABS(IF((CK25*24)-(CJ25*24)&gt;6,(((CK25*24)-(CJ25*24))-0.25)/24,CK25-CJ25)))</f>
        <v/>
      </c>
      <c r="CK26" s="361"/>
      <c r="CL26" s="364" t="str">
        <f t="shared" ref="CL26" si="275">IF(ISBLANK(CL25:CM25),"",ABS(IF((CM25*24)-(CL25*24)&gt;6,(((CM25*24)-(CL25*24))-0.25)/24,CM25-CL25)))</f>
        <v/>
      </c>
      <c r="CM26" s="364"/>
      <c r="CN26" s="346"/>
      <c r="CO26" s="340"/>
      <c r="CP26" s="341"/>
      <c r="CQ26" s="156"/>
      <c r="CR26" s="363"/>
      <c r="CS26"/>
      <c r="CT26"/>
    </row>
    <row r="27" spans="1:98" s="489" customFormat="1" ht="30" customHeight="1">
      <c r="A27" s="479"/>
      <c r="B27" s="511"/>
      <c r="C27" s="595"/>
      <c r="D27" s="596"/>
      <c r="E27" s="481"/>
      <c r="F27" s="482"/>
      <c r="G27" s="595"/>
      <c r="H27" s="596"/>
      <c r="I27" s="481"/>
      <c r="J27" s="482"/>
      <c r="K27" s="595"/>
      <c r="L27" s="596"/>
      <c r="M27" s="642"/>
      <c r="N27" s="643"/>
      <c r="O27" s="642"/>
      <c r="P27" s="644"/>
      <c r="Q27" s="349">
        <f>SUM(C28:P28)</f>
        <v>0</v>
      </c>
      <c r="R27" s="481"/>
      <c r="S27" s="482"/>
      <c r="T27" s="483"/>
      <c r="U27" s="484"/>
      <c r="V27" s="481"/>
      <c r="W27" s="482"/>
      <c r="X27" s="483"/>
      <c r="Y27" s="484"/>
      <c r="Z27" s="481"/>
      <c r="AA27" s="482"/>
      <c r="AB27" s="601"/>
      <c r="AC27" s="603"/>
      <c r="AD27" s="601"/>
      <c r="AE27" s="605"/>
      <c r="AF27" s="349">
        <f>SUM(R28:AE28)</f>
        <v>0</v>
      </c>
      <c r="AG27" s="481"/>
      <c r="AH27" s="482"/>
      <c r="AI27" s="483"/>
      <c r="AJ27" s="484"/>
      <c r="AK27" s="481"/>
      <c r="AL27" s="482"/>
      <c r="AM27" s="483"/>
      <c r="AN27" s="484"/>
      <c r="AO27" s="481"/>
      <c r="AP27" s="482"/>
      <c r="AQ27" s="485"/>
      <c r="AR27" s="486"/>
      <c r="AS27" s="485"/>
      <c r="AT27" s="487"/>
      <c r="AU27" s="349">
        <f>SUM(AG28:AT28)</f>
        <v>0</v>
      </c>
      <c r="AV27" s="481"/>
      <c r="AW27" s="482"/>
      <c r="AX27" s="483"/>
      <c r="AY27" s="484"/>
      <c r="AZ27" s="481"/>
      <c r="BA27" s="482"/>
      <c r="BB27" s="483"/>
      <c r="BC27" s="484"/>
      <c r="BD27" s="481"/>
      <c r="BE27" s="482"/>
      <c r="BF27" s="485"/>
      <c r="BG27" s="486"/>
      <c r="BH27" s="485"/>
      <c r="BI27" s="487"/>
      <c r="BJ27" s="344">
        <f t="shared" ref="BJ27" si="276">SUM(AV28:BI28)</f>
        <v>0</v>
      </c>
      <c r="BK27" s="481"/>
      <c r="BL27" s="482"/>
      <c r="BM27" s="483"/>
      <c r="BN27" s="484"/>
      <c r="BO27" s="481"/>
      <c r="BP27" s="482"/>
      <c r="BQ27" s="483"/>
      <c r="BR27" s="484"/>
      <c r="BS27" s="481"/>
      <c r="BT27" s="482"/>
      <c r="BU27" s="485"/>
      <c r="BV27" s="486"/>
      <c r="BW27" s="485"/>
      <c r="BX27" s="487"/>
      <c r="BY27" s="344">
        <f t="shared" ref="BY27" si="277">SUM(BK28:BX28)</f>
        <v>0</v>
      </c>
      <c r="BZ27" s="481"/>
      <c r="CA27" s="482"/>
      <c r="CB27" s="483"/>
      <c r="CC27" s="484"/>
      <c r="CD27" s="481"/>
      <c r="CE27" s="482"/>
      <c r="CF27" s="483"/>
      <c r="CG27" s="484"/>
      <c r="CH27" s="481"/>
      <c r="CI27" s="482"/>
      <c r="CJ27" s="485"/>
      <c r="CK27" s="486"/>
      <c r="CL27" s="485"/>
      <c r="CM27" s="487"/>
      <c r="CN27" s="344">
        <f t="shared" ref="CN27" si="278">SUM(BZ28:CM28)</f>
        <v>0</v>
      </c>
      <c r="CO27" s="338">
        <f>SUM(Q27,AF28,AU28,BY28,CN28,BJ28)</f>
        <v>0</v>
      </c>
      <c r="CP27" s="339"/>
      <c r="CQ27" s="488"/>
      <c r="CR27" s="362">
        <f>$CO$2-CO27</f>
        <v>6.9666666666666659</v>
      </c>
    </row>
    <row r="28" spans="1:98" ht="20" customHeight="1">
      <c r="A28" s="259" t="s">
        <v>138</v>
      </c>
      <c r="B28" s="512">
        <v>1</v>
      </c>
      <c r="C28" s="620" t="str">
        <f>IF(AND(C27="",D27=""),"",IFERROR(MATCH("*"&amp;C27&amp;"*",Paramètres!$A$2,0)*INDEX(Paramètres!$B$2:$E$2,MATCH(#REF!,Paramètres!$B$1:$E$1,0))*$B28,IFERROR(VLOOKUP(C27,_T1,2,0)*IF(VLOOKUP(C27,_T1,3,0),$B28,1),IF(AND(C27="23:59"*1,D27="07:59"*1),"08:00"*$B28,IF(AND(C27="20:00"*1,D27="05:00"*1),"09:00"*$B28,IF(AND(C27="21:00"*1,D27="07:00"*1),"10:00"*$B28,IF(AND(C27="21:00"*1,D27="08:00"*1),"11:00"*$B28,IF((D27*24)-(C27*24)&gt;6,((((D27*24)-(C27*24))-0.25)/24)*$B28,(D27-C27)*$B28))))))))</f>
        <v/>
      </c>
      <c r="D28" s="599"/>
      <c r="E28" s="436" t="str">
        <f>IF(AND(E27="",F27=""),"",IFERROR(MATCH("*"&amp;E27&amp;"*",Paramètres!$A$2,0)*INDEX(Paramètres!$B$2:$E$2,MATCH(#REF!,Paramètres!$B$1:$E$1,0))*$B28,IFERROR(VLOOKUP(E27,_T1,2,0)*IF(VLOOKUP(E27,_T1,3,0),$B28,1),IF(AND(E27="23:59"*1,F27="07:59"*1),"08:00"*$B28,IF(AND(E27="20:00"*1,F27="05:00"*1),"09:00"*$B28,IF(AND(E27="21:00"*1,F27="07:00"*1),"10:00"*$B28,IF(AND(E27="21:00"*1,F27="08:00"*1),"11:00"*$B28,IF((F27*24)-(E27*24)&gt;6,((((F27*24)-(E27*24))-0.25)/24)*$B28,(F27-E27)*$B28))))))))</f>
        <v/>
      </c>
      <c r="F28" s="437"/>
      <c r="G28" s="620" t="str">
        <f>IF(AND(G27="",H27=""),"",IFERROR(MATCH("*"&amp;G27&amp;"*",Paramètres!$A$2,0)*INDEX(Paramètres!$B$2:$E$2,MATCH(#REF!,Paramètres!$B$1:$E$1,0))*$B28,IFERROR(VLOOKUP(G27,_T1,2,0)*IF(VLOOKUP(G27,_T1,3,0),$B28,1),IF(AND(G27="23:59"*1,H27="07:59"*1),"08:00"*$B28,IF(AND(G27="20:00"*1,H27="05:00"*1),"09:00"*$B28,IF(AND(G27="21:00"*1,H27="07:00"*1),"10:00"*$B28,IF(AND(G27="21:00"*1,H27="08:00"*1),"11:00"*$B28,IF((H27*24)-(G27*24)&gt;6,((((H27*24)-(G27*24))-0.25)/24)*$B28,(H27-G27)*$B28))))))))</f>
        <v/>
      </c>
      <c r="H28" s="599"/>
      <c r="I28" s="436" t="str">
        <f>IF(AND(I27="",J27=""),"",IFERROR(MATCH("*"&amp;I27&amp;"*",Paramètres!$A$2,0)*INDEX(Paramètres!$B$2:$E$2,MATCH(#REF!,Paramètres!$B$1:$E$1,0))*$B28,IFERROR(VLOOKUP(I27,_T1,2,0)*IF(VLOOKUP(I27,_T1,3,0),$B28,1),IF(AND(I27="23:59"*1,J27="07:59"*1),"08:00"*$B28,IF(AND(I27="20:00"*1,J27="05:00"*1),"09:00"*$B28,IF(AND(I27="21:00"*1,J27="07:00"*1),"10:00"*$B28,IF(AND(I27="21:00"*1,J27="08:00"*1),"11:00"*$B28,IF((J27*24)-(I27*24)&gt;6,((((J27*24)-(I27*24))-0.25)/24)*$B28,(J27-I27)*$B28))))))))</f>
        <v/>
      </c>
      <c r="J28" s="437"/>
      <c r="K28" s="620" t="str">
        <f>IF(AND(K27="",L27=""),"",IFERROR(MATCH("*"&amp;K27&amp;"*",Paramètres!$A$2,0)*INDEX(Paramètres!$B$2:$E$2,MATCH(#REF!,Paramètres!$B$1:$E$1,0))*$B28,IFERROR(VLOOKUP(K27,_T1,2,0)*IF(VLOOKUP(K27,_T1,3,0),$B28,1),IF(AND(K27="23:59"*1,L27="07:59"*1),"08:00"*$B28,IF(AND(K27="20:00"*1,L27="05:00"*1),"09:00"*$B28,IF(AND(K27="21:00"*1,L27="07:00"*1),"10:00"*$B28,IF(AND(K27="21:00"*1,L27="08:00"*1),"11:00"*$B28,IF((L27*24)-(K27*24)&gt;6,((((L27*24)-(K27*24))-0.25)/24)*$B28,(L27-K27)*$B28))))))))</f>
        <v/>
      </c>
      <c r="L28" s="599"/>
      <c r="M28" s="645" t="str">
        <f>IF(AND(M27="",N27=""),"",IFERROR(MATCH("*"&amp;M27&amp;"*",Paramètres!$A$2,0)*INDEX(Paramètres!$B$2:$E$2,MATCH(#REF!,Paramètres!$B$1:$E$1,0))*$B28,IFERROR(VLOOKUP(M27,_T1,2,0)*IF(VLOOKUP(M27,_T1,3,0),$B28,1),IF(AND(M27="23:59"*1,N27="07:59"*1),"08:00"*$B28,IF(AND(M27="20:00"*1,N27="05:00"*1),"09:00"*$B28,IF(AND(M27="21:00"*1,N27="07:00"*1),"10:00"*$B28,IF(AND(M27="21:00"*1,N27="08:00"*1),"11:00"*$B28,IF((N27*24)-(M27*24)&gt;6,((((N27*24)-(M27*24))-0.25)/24)*$B28,(N27-M27)*$B28))))))))</f>
        <v/>
      </c>
      <c r="N28" s="646"/>
      <c r="O28" s="645" t="str">
        <f>IF(AND(O27="",P27=""),"",IFERROR(MATCH("*"&amp;O27&amp;"*",Paramètres!$A$2,0)*INDEX(Paramètres!$B$2:$E$2,MATCH(#REF!,Paramètres!$B$1:$E$1,0))*$B28,IFERROR(VLOOKUP(O27,_T1,2,0)*IF(VLOOKUP(O27,_T1,3,0),$B28,1),IF(AND(O27="23:59"*1,P27="07:59"*1),"08:00"*$B28,IF(AND(O27="20:00"*1,P27="05:00"*1),"09:00"*$B28,IF(AND(O27="21:00"*1,P27="07:00"*1),"10:00"*$B28,IF(AND(O27="21:00"*1,P27="08:00"*1),"11:00"*$B28,IF((P27*24)-(O27*24)&gt;6,((((P27*24)-(O27*24))-0.25)/24)*$B28,(P27-O27)*$B28))))))))</f>
        <v/>
      </c>
      <c r="P28" s="645"/>
      <c r="Q28" s="350"/>
      <c r="R28" s="436" t="str">
        <f>IF(ISBLANK(R27:S27),"",ABS(IF((S27*24)-(R27*24)&gt;6,(((S27*24)-(R27*24))-0.25)/24,S27-R27)))</f>
        <v/>
      </c>
      <c r="S28" s="437"/>
      <c r="T28" s="364" t="str">
        <f t="shared" ref="T28" si="279">IF(ISBLANK(T27:U27),"",ABS(IF((U27*24)-(T27*24)&gt;6,(((U27*24)-(T27*24))-0.25)/24,U27-T27)))</f>
        <v/>
      </c>
      <c r="U28" s="361"/>
      <c r="V28" s="436" t="str">
        <f t="shared" ref="V28" si="280">IF(ISBLANK(V27:W27),"",ABS(IF((W27*24)-(V27*24)&gt;6,(((W27*24)-(V27*24))-0.25)/24,W27-V27)))</f>
        <v/>
      </c>
      <c r="W28" s="437"/>
      <c r="X28" s="364" t="str">
        <f t="shared" ref="X28" si="281">IF(ISBLANK(X27:Y27),"",ABS(IF((Y27*24)-(X27*24)&gt;6,(((Y27*24)-(X27*24))-0.25)/24,Y27-X27)))</f>
        <v/>
      </c>
      <c r="Y28" s="361"/>
      <c r="Z28" s="436" t="str">
        <f t="shared" ref="Z28" si="282">IF(ISBLANK(Z27:AA27),"",ABS(IF((AA27*24)-(Z27*24)&gt;6,(((AA27*24)-(Z27*24))-0.25)/24,AA27-Z27)))</f>
        <v/>
      </c>
      <c r="AA28" s="437"/>
      <c r="AB28" s="604" t="str">
        <f t="shared" ref="AB28" si="283">IF(ISBLANK(AB27:AC27),"",ABS(IF((AC27*24)-(AB27*24)&gt;6,(((AC27*24)-(AB27*24))-0.25)/24,AC27-AB27)))</f>
        <v/>
      </c>
      <c r="AC28" s="600"/>
      <c r="AD28" s="604" t="str">
        <f t="shared" ref="AD28" si="284">IF(ISBLANK(AD27:AE27),"",ABS(IF((AE27*24)-(AD27*24)&gt;6,(((AE27*24)-(AD27*24))-0.25)/24,AE27-AD27)))</f>
        <v/>
      </c>
      <c r="AE28" s="604"/>
      <c r="AF28" s="350"/>
      <c r="AG28" s="436" t="str">
        <f>IF(ISBLANK(AG27:AH27),"",ABS(IF((AH27*24)-(AG27*24)&gt;6,(((AH27*24)-(AG27*24))-0.25)/24,AH27-AG27)))</f>
        <v/>
      </c>
      <c r="AH28" s="437"/>
      <c r="AI28" s="364" t="str">
        <f t="shared" ref="AI28" si="285">IF(ISBLANK(AI27:AJ27),"",ABS(IF((AJ27*24)-(AI27*24)&gt;6,(((AJ27*24)-(AI27*24))-0.25)/24,AJ27-AI27)))</f>
        <v/>
      </c>
      <c r="AJ28" s="361"/>
      <c r="AK28" s="436" t="str">
        <f t="shared" ref="AK28" si="286">IF(ISBLANK(AK27:AL27),"",ABS(IF((AL27*24)-(AK27*24)&gt;6,(((AL27*24)-(AK27*24))-0.25)/24,AL27-AK27)))</f>
        <v/>
      </c>
      <c r="AL28" s="437"/>
      <c r="AM28" s="364" t="str">
        <f t="shared" ref="AM28" si="287">IF(ISBLANK(AM27:AN27),"",ABS(IF((AN27*24)-(AM27*24)&gt;6,(((AN27*24)-(AM27*24))-0.25)/24,AN27-AM27)))</f>
        <v/>
      </c>
      <c r="AN28" s="361"/>
      <c r="AO28" s="436" t="str">
        <f t="shared" ref="AO28" si="288">IF(ISBLANK(AO27:AP27),"",ABS(IF((AP27*24)-(AO27*24)&gt;6,(((AP27*24)-(AO27*24))-0.25)/24,AP27-AO27)))</f>
        <v/>
      </c>
      <c r="AP28" s="437"/>
      <c r="AQ28" s="364" t="str">
        <f t="shared" ref="AQ28" si="289">IF(ISBLANK(AQ27:AR27),"",ABS(IF((AR27*24)-(AQ27*24)&gt;6,(((AR27*24)-(AQ27*24))-0.25)/24,AR27-AQ27)))</f>
        <v/>
      </c>
      <c r="AR28" s="361"/>
      <c r="AS28" s="364" t="str">
        <f t="shared" ref="AS28" si="290">IF(ISBLANK(AS27:AT27),"",ABS(IF((AT27*24)-(AS27*24)&gt;6,(((AT27*24)-(AS27*24))-0.25)/24,AT27-AS27)))</f>
        <v/>
      </c>
      <c r="AT28" s="364"/>
      <c r="AU28" s="350"/>
      <c r="AV28" s="436" t="str">
        <f>IF(ISBLANK(AV27:AW27),"",ABS(IF((AW27*24)-(AV27*24)&gt;6,(((AW27*24)-(AV27*24))-0.25)/24,AW27-AV27)))</f>
        <v/>
      </c>
      <c r="AW28" s="437"/>
      <c r="AX28" s="364" t="str">
        <f t="shared" ref="AX28" si="291">IF(ISBLANK(AX27:AY27),"",ABS(IF((AY27*24)-(AX27*24)&gt;6,(((AY27*24)-(AX27*24))-0.25)/24,AY27-AX27)))</f>
        <v/>
      </c>
      <c r="AY28" s="361"/>
      <c r="AZ28" s="436" t="str">
        <f t="shared" ref="AZ28" si="292">IF(ISBLANK(AZ27:BA27),"",ABS(IF((BA27*24)-(AZ27*24)&gt;6,(((BA27*24)-(AZ27*24))-0.25)/24,BA27-AZ27)))</f>
        <v/>
      </c>
      <c r="BA28" s="437"/>
      <c r="BB28" s="364" t="str">
        <f t="shared" ref="BB28" si="293">IF(ISBLANK(BB27:BC27),"",ABS(IF((BC27*24)-(BB27*24)&gt;6,(((BC27*24)-(BB27*24))-0.25)/24,BC27-BB27)))</f>
        <v/>
      </c>
      <c r="BC28" s="361"/>
      <c r="BD28" s="436" t="str">
        <f t="shared" ref="BD28" si="294">IF(ISBLANK(BD27:BE27),"",ABS(IF((BE27*24)-(BD27*24)&gt;6,(((BE27*24)-(BD27*24))-0.25)/24,BE27-BD27)))</f>
        <v/>
      </c>
      <c r="BE28" s="437"/>
      <c r="BF28" s="364" t="str">
        <f t="shared" ref="BF28" si="295">IF(ISBLANK(BF27:BG27),"",ABS(IF((BG27*24)-(BF27*24)&gt;6,(((BG27*24)-(BF27*24))-0.25)/24,BG27-BF27)))</f>
        <v/>
      </c>
      <c r="BG28" s="361"/>
      <c r="BH28" s="364" t="str">
        <f t="shared" ref="BH28" si="296">IF(ISBLANK(BH27:BI27),"",ABS(IF((BI27*24)-(BH27*24)&gt;6,(((BI27*24)-(BH27*24))-0.25)/24,BI27-BH27)))</f>
        <v/>
      </c>
      <c r="BI28" s="364"/>
      <c r="BJ28" s="346"/>
      <c r="BK28" s="436" t="str">
        <f>IF(ISBLANK(BK27:BL27),"",ABS(IF((BL27*24)-(BK27*24)&gt;6,(((BL27*24)-(BK27*24))-0.25)/24,BL27-BK27)))</f>
        <v/>
      </c>
      <c r="BL28" s="437"/>
      <c r="BM28" s="364" t="str">
        <f t="shared" ref="BM28" si="297">IF(ISBLANK(BM27:BN27),"",ABS(IF((BN27*24)-(BM27*24)&gt;6,(((BN27*24)-(BM27*24))-0.25)/24,BN27-BM27)))</f>
        <v/>
      </c>
      <c r="BN28" s="361"/>
      <c r="BO28" s="436" t="str">
        <f t="shared" ref="BO28" si="298">IF(ISBLANK(BO27:BP27),"",ABS(IF((BP27*24)-(BO27*24)&gt;6,(((BP27*24)-(BO27*24))-0.25)/24,BP27-BO27)))</f>
        <v/>
      </c>
      <c r="BP28" s="437"/>
      <c r="BQ28" s="364" t="str">
        <f t="shared" ref="BQ28" si="299">IF(ISBLANK(BQ27:BR27),"",ABS(IF((BR27*24)-(BQ27*24)&gt;6,(((BR27*24)-(BQ27*24))-0.25)/24,BR27-BQ27)))</f>
        <v/>
      </c>
      <c r="BR28" s="361"/>
      <c r="BS28" s="436" t="str">
        <f t="shared" ref="BS28" si="300">IF(ISBLANK(BS27:BT27),"",ABS(IF((BT27*24)-(BS27*24)&gt;6,(((BT27*24)-(BS27*24))-0.25)/24,BT27-BS27)))</f>
        <v/>
      </c>
      <c r="BT28" s="437"/>
      <c r="BU28" s="364" t="str">
        <f t="shared" ref="BU28" si="301">IF(ISBLANK(BU27:BV27),"",ABS(IF((BV27*24)-(BU27*24)&gt;6,(((BV27*24)-(BU27*24))-0.25)/24,BV27-BU27)))</f>
        <v/>
      </c>
      <c r="BV28" s="361"/>
      <c r="BW28" s="364" t="str">
        <f t="shared" ref="BW28" si="302">IF(ISBLANK(BW27:BX27),"",ABS(IF((BX27*24)-(BW27*24)&gt;6,(((BX27*24)-(BW27*24))-0.25)/24,BX27-BW27)))</f>
        <v/>
      </c>
      <c r="BX28" s="364"/>
      <c r="BY28" s="346"/>
      <c r="BZ28" s="436" t="str">
        <f>IF(ISBLANK(BZ27:CA27),"",ABS(IF((CA27*24)-(BZ27*24)&gt;6,(((CA27*24)-(BZ27*24))-0.25)/24,CA27-BZ27)))</f>
        <v/>
      </c>
      <c r="CA28" s="437"/>
      <c r="CB28" s="364" t="str">
        <f t="shared" ref="CB28" si="303">IF(ISBLANK(CB27:CC27),"",ABS(IF((CC27*24)-(CB27*24)&gt;6,(((CC27*24)-(CB27*24))-0.25)/24,CC27-CB27)))</f>
        <v/>
      </c>
      <c r="CC28" s="361"/>
      <c r="CD28" s="436" t="str">
        <f t="shared" ref="CD28" si="304">IF(ISBLANK(CD27:CE27),"",ABS(IF((CE27*24)-(CD27*24)&gt;6,(((CE27*24)-(CD27*24))-0.25)/24,CE27-CD27)))</f>
        <v/>
      </c>
      <c r="CE28" s="437"/>
      <c r="CF28" s="364" t="str">
        <f t="shared" ref="CF28" si="305">IF(ISBLANK(CF27:CG27),"",ABS(IF((CG27*24)-(CF27*24)&gt;6,(((CG27*24)-(CF27*24))-0.25)/24,CG27-CF27)))</f>
        <v/>
      </c>
      <c r="CG28" s="361"/>
      <c r="CH28" s="436" t="str">
        <f t="shared" ref="CH28" si="306">IF(ISBLANK(CH27:CI27),"",ABS(IF((CI27*24)-(CH27*24)&gt;6,(((CI27*24)-(CH27*24))-0.25)/24,CI27-CH27)))</f>
        <v/>
      </c>
      <c r="CI28" s="437"/>
      <c r="CJ28" s="364" t="str">
        <f t="shared" ref="CJ28" si="307">IF(ISBLANK(CJ27:CK27),"",ABS(IF((CK27*24)-(CJ27*24)&gt;6,(((CK27*24)-(CJ27*24))-0.25)/24,CK27-CJ27)))</f>
        <v/>
      </c>
      <c r="CK28" s="361"/>
      <c r="CL28" s="364" t="str">
        <f t="shared" ref="CL28" si="308">IF(ISBLANK(CL27:CM27),"",ABS(IF((CM27*24)-(CL27*24)&gt;6,(((CM27*24)-(CL27*24))-0.25)/24,CM27-CL27)))</f>
        <v/>
      </c>
      <c r="CM28" s="364"/>
      <c r="CN28" s="346"/>
      <c r="CO28" s="340"/>
      <c r="CP28" s="341"/>
      <c r="CQ28" s="156"/>
      <c r="CR28" s="363"/>
      <c r="CS28"/>
      <c r="CT28"/>
    </row>
    <row r="29" spans="1:98" s="489" customFormat="1" ht="30" customHeight="1">
      <c r="A29" s="479"/>
      <c r="B29" s="511"/>
      <c r="C29" s="481"/>
      <c r="D29" s="482"/>
      <c r="E29" s="595"/>
      <c r="F29" s="596"/>
      <c r="G29" s="481"/>
      <c r="H29" s="482"/>
      <c r="I29" s="595"/>
      <c r="J29" s="596"/>
      <c r="K29" s="481"/>
      <c r="L29" s="482"/>
      <c r="M29" s="642"/>
      <c r="N29" s="643"/>
      <c r="O29" s="642"/>
      <c r="P29" s="644"/>
      <c r="Q29" s="349">
        <f>SUM(C30:P30)</f>
        <v>0</v>
      </c>
      <c r="R29" s="481"/>
      <c r="S29" s="482"/>
      <c r="T29" s="483"/>
      <c r="U29" s="484"/>
      <c r="V29" s="481"/>
      <c r="W29" s="482"/>
      <c r="X29" s="483"/>
      <c r="Y29" s="484"/>
      <c r="Z29" s="481"/>
      <c r="AA29" s="482"/>
      <c r="AB29" s="601"/>
      <c r="AC29" s="603"/>
      <c r="AD29" s="601"/>
      <c r="AE29" s="605"/>
      <c r="AF29" s="349">
        <f>SUM(R30:AE30)</f>
        <v>0</v>
      </c>
      <c r="AG29" s="481"/>
      <c r="AH29" s="482"/>
      <c r="AI29" s="483"/>
      <c r="AJ29" s="484"/>
      <c r="AK29" s="481"/>
      <c r="AL29" s="482"/>
      <c r="AM29" s="483"/>
      <c r="AN29" s="484"/>
      <c r="AO29" s="481"/>
      <c r="AP29" s="482"/>
      <c r="AQ29" s="485"/>
      <c r="AR29" s="486"/>
      <c r="AS29" s="485"/>
      <c r="AT29" s="487"/>
      <c r="AU29" s="349">
        <f>SUM(AG30:AT30)</f>
        <v>0</v>
      </c>
      <c r="AV29" s="481"/>
      <c r="AW29" s="482"/>
      <c r="AX29" s="483"/>
      <c r="AY29" s="484"/>
      <c r="AZ29" s="481"/>
      <c r="BA29" s="482"/>
      <c r="BB29" s="483"/>
      <c r="BC29" s="484"/>
      <c r="BD29" s="481"/>
      <c r="BE29" s="482"/>
      <c r="BF29" s="485"/>
      <c r="BG29" s="486"/>
      <c r="BH29" s="485"/>
      <c r="BI29" s="487"/>
      <c r="BJ29" s="344">
        <f t="shared" ref="BJ29" si="309">SUM(AV30:BI30)</f>
        <v>0</v>
      </c>
      <c r="BK29" s="481"/>
      <c r="BL29" s="482"/>
      <c r="BM29" s="483"/>
      <c r="BN29" s="484"/>
      <c r="BO29" s="481"/>
      <c r="BP29" s="482"/>
      <c r="BQ29" s="483"/>
      <c r="BR29" s="484"/>
      <c r="BS29" s="481"/>
      <c r="BT29" s="482"/>
      <c r="BU29" s="485"/>
      <c r="BV29" s="486"/>
      <c r="BW29" s="485"/>
      <c r="BX29" s="487"/>
      <c r="BY29" s="344">
        <f t="shared" ref="BY29" si="310">SUM(BK30:BX30)</f>
        <v>0</v>
      </c>
      <c r="BZ29" s="481"/>
      <c r="CA29" s="482"/>
      <c r="CB29" s="483"/>
      <c r="CC29" s="484"/>
      <c r="CD29" s="481"/>
      <c r="CE29" s="482"/>
      <c r="CF29" s="483"/>
      <c r="CG29" s="484"/>
      <c r="CH29" s="481"/>
      <c r="CI29" s="482"/>
      <c r="CJ29" s="485"/>
      <c r="CK29" s="486"/>
      <c r="CL29" s="485"/>
      <c r="CM29" s="487"/>
      <c r="CN29" s="344">
        <f t="shared" ref="CN29" si="311">SUM(BZ30:CM30)</f>
        <v>0</v>
      </c>
      <c r="CO29" s="338">
        <f>SUM(Q29,AF30,AU30,BY30,CN30,BJ30)</f>
        <v>0</v>
      </c>
      <c r="CP29" s="339"/>
      <c r="CQ29" s="488"/>
      <c r="CR29" s="362">
        <f>$CO$2-CO29</f>
        <v>6.9666666666666659</v>
      </c>
    </row>
    <row r="30" spans="1:98" ht="20" customHeight="1">
      <c r="A30" s="250" t="s">
        <v>139</v>
      </c>
      <c r="B30" s="516">
        <v>1</v>
      </c>
      <c r="C30" s="436" t="str">
        <f>IF(AND(C29="",D29=""),"",IFERROR(MATCH("*"&amp;C29&amp;"*",Paramètres!$A$2,0)*INDEX(Paramètres!$B$2:$E$2,MATCH(#REF!,Paramètres!$B$1:$E$1,0))*$B30,IFERROR(VLOOKUP(C29,_T1,2,0)*IF(VLOOKUP(C29,_T1,3,0),$B30,1),IF(AND(C29="23:59"*1,D29="07:59"*1),"08:00"*$B30,IF(AND(C29="20:00"*1,D29="05:00"*1),"09:00"*$B30,IF(AND(C29="21:00"*1,D29="07:00"*1),"10:00"*$B30,IF(AND(C29="21:00"*1,D29="08:00"*1),"11:00"*$B30,IF((D29*24)-(C29*24)&gt;6,((((D29*24)-(C29*24))-0.25)/24)*$B30,(D29-C29)*$B30))))))))</f>
        <v/>
      </c>
      <c r="D30" s="437"/>
      <c r="E30" s="620" t="str">
        <f>IF(AND(E29="",F29=""),"",IFERROR(MATCH("*"&amp;E29&amp;"*",Paramètres!$A$2,0)*INDEX(Paramètres!$B$2:$E$2,MATCH(#REF!,Paramètres!$B$1:$E$1,0))*$B30,IFERROR(VLOOKUP(E29,_T1,2,0)*IF(VLOOKUP(E29,_T1,3,0),$B30,1),IF(AND(E29="23:59"*1,F29="07:59"*1),"08:00"*$B30,IF(AND(E29="20:00"*1,F29="05:00"*1),"09:00"*$B30,IF(AND(E29="21:00"*1,F29="07:00"*1),"10:00"*$B30,IF(AND(E29="21:00"*1,F29="08:00"*1),"11:00"*$B30,IF((F29*24)-(E29*24)&gt;6,((((F29*24)-(E29*24))-0.25)/24)*$B30,(F29-E29)*$B30))))))))</f>
        <v/>
      </c>
      <c r="F30" s="599"/>
      <c r="G30" s="436" t="str">
        <f>IF(AND(G29="",H29=""),"",IFERROR(MATCH("*"&amp;G29&amp;"*",Paramètres!$A$2,0)*INDEX(Paramètres!$B$2:$E$2,MATCH(#REF!,Paramètres!$B$1:$E$1,0))*$B30,IFERROR(VLOOKUP(G29,_T1,2,0)*IF(VLOOKUP(G29,_T1,3,0),$B30,1),IF(AND(G29="23:59"*1,H29="07:59"*1),"08:00"*$B30,IF(AND(G29="20:00"*1,H29="05:00"*1),"09:00"*$B30,IF(AND(G29="21:00"*1,H29="07:00"*1),"10:00"*$B30,IF(AND(G29="21:00"*1,H29="08:00"*1),"11:00"*$B30,IF((H29*24)-(G29*24)&gt;6,((((H29*24)-(G29*24))-0.25)/24)*$B30,(H29-G29)*$B30))))))))</f>
        <v/>
      </c>
      <c r="H30" s="437"/>
      <c r="I30" s="620" t="str">
        <f>IF(AND(I29="",J29=""),"",IFERROR(MATCH("*"&amp;I29&amp;"*",Paramètres!$A$2,0)*INDEX(Paramètres!$B$2:$E$2,MATCH(#REF!,Paramètres!$B$1:$E$1,0))*$B30,IFERROR(VLOOKUP(I29,_T1,2,0)*IF(VLOOKUP(I29,_T1,3,0),$B30,1),IF(AND(I29="23:59"*1,J29="07:59"*1),"08:00"*$B30,IF(AND(I29="20:00"*1,J29="05:00"*1),"09:00"*$B30,IF(AND(I29="21:00"*1,J29="07:00"*1),"10:00"*$B30,IF(AND(I29="21:00"*1,J29="08:00"*1),"11:00"*$B30,IF((J29*24)-(I29*24)&gt;6,((((J29*24)-(I29*24))-0.25)/24)*$B30,(J29-I29)*$B30))))))))</f>
        <v/>
      </c>
      <c r="J30" s="599"/>
      <c r="K30" s="436" t="str">
        <f>IF(AND(K29="",L29=""),"",IFERROR(MATCH("*"&amp;K29&amp;"*",Paramètres!$A$2,0)*INDEX(Paramètres!$B$2:$E$2,MATCH(#REF!,Paramètres!$B$1:$E$1,0))*$B30,IFERROR(VLOOKUP(K29,_T1,2,0)*IF(VLOOKUP(K29,_T1,3,0),$B30,1),IF(AND(K29="23:59"*1,L29="07:59"*1),"08:00"*$B30,IF(AND(K29="20:00"*1,L29="05:00"*1),"09:00"*$B30,IF(AND(K29="21:00"*1,L29="07:00"*1),"10:00"*$B30,IF(AND(K29="21:00"*1,L29="08:00"*1),"11:00"*$B30,IF((L29*24)-(K29*24)&gt;6,((((L29*24)-(K29*24))-0.25)/24)*$B30,(L29-K29)*$B30))))))))</f>
        <v/>
      </c>
      <c r="L30" s="437"/>
      <c r="M30" s="645" t="str">
        <f>IF(AND(M29="",N29=""),"",IFERROR(MATCH("*"&amp;M29&amp;"*",Paramètres!$A$2,0)*INDEX(Paramètres!$B$2:$E$2,MATCH(#REF!,Paramètres!$B$1:$E$1,0))*$B30,IFERROR(VLOOKUP(M29,_T1,2,0)*IF(VLOOKUP(M29,_T1,3,0),$B30,1),IF(AND(M29="23:59"*1,N29="07:59"*1),"08:00"*$B30,IF(AND(M29="20:00"*1,N29="05:00"*1),"09:00"*$B30,IF(AND(M29="21:00"*1,N29="07:00"*1),"10:00"*$B30,IF(AND(M29="21:00"*1,N29="08:00"*1),"11:00"*$B30,IF((N29*24)-(M29*24)&gt;6,((((N29*24)-(M29*24))-0.25)/24)*$B30,(N29-M29)*$B30))))))))</f>
        <v/>
      </c>
      <c r="N30" s="646"/>
      <c r="O30" s="645" t="str">
        <f>IF(AND(O29="",P29=""),"",IFERROR(MATCH("*"&amp;O29&amp;"*",Paramètres!$A$2,0)*INDEX(Paramètres!$B$2:$E$2,MATCH(#REF!,Paramètres!$B$1:$E$1,0))*$B30,IFERROR(VLOOKUP(O29,_T1,2,0)*IF(VLOOKUP(O29,_T1,3,0),$B30,1),IF(AND(O29="23:59"*1,P29="07:59"*1),"08:00"*$B30,IF(AND(O29="20:00"*1,P29="05:00"*1),"09:00"*$B30,IF(AND(O29="21:00"*1,P29="07:00"*1),"10:00"*$B30,IF(AND(O29="21:00"*1,P29="08:00"*1),"11:00"*$B30,IF((P29*24)-(O29*24)&gt;6,((((P29*24)-(O29*24))-0.25)/24)*$B30,(P29-O29)*$B30))))))))</f>
        <v/>
      </c>
      <c r="P30" s="645"/>
      <c r="Q30" s="350"/>
      <c r="R30" s="436" t="str">
        <f>IF(ISBLANK(R29:S29),"",ABS(IF((S29*24)-(R29*24)&gt;6,(((S29*24)-(R29*24))-0.25)/24,S29-R29)))</f>
        <v/>
      </c>
      <c r="S30" s="437"/>
      <c r="T30" s="364" t="str">
        <f t="shared" ref="T30" si="312">IF(ISBLANK(T29:U29),"",ABS(IF((U29*24)-(T29*24)&gt;6,(((U29*24)-(T29*24))-0.25)/24,U29-T29)))</f>
        <v/>
      </c>
      <c r="U30" s="361"/>
      <c r="V30" s="436" t="str">
        <f t="shared" ref="V30" si="313">IF(ISBLANK(V29:W29),"",ABS(IF((W29*24)-(V29*24)&gt;6,(((W29*24)-(V29*24))-0.25)/24,W29-V29)))</f>
        <v/>
      </c>
      <c r="W30" s="437"/>
      <c r="X30" s="364" t="str">
        <f t="shared" ref="X30" si="314">IF(ISBLANK(X29:Y29),"",ABS(IF((Y29*24)-(X29*24)&gt;6,(((Y29*24)-(X29*24))-0.25)/24,Y29-X29)))</f>
        <v/>
      </c>
      <c r="Y30" s="361"/>
      <c r="Z30" s="436" t="str">
        <f t="shared" ref="Z30" si="315">IF(ISBLANK(Z29:AA29),"",ABS(IF((AA29*24)-(Z29*24)&gt;6,(((AA29*24)-(Z29*24))-0.25)/24,AA29-Z29)))</f>
        <v/>
      </c>
      <c r="AA30" s="437"/>
      <c r="AB30" s="604" t="str">
        <f t="shared" ref="AB30" si="316">IF(ISBLANK(AB29:AC29),"",ABS(IF((AC29*24)-(AB29*24)&gt;6,(((AC29*24)-(AB29*24))-0.25)/24,AC29-AB29)))</f>
        <v/>
      </c>
      <c r="AC30" s="600"/>
      <c r="AD30" s="604" t="str">
        <f t="shared" ref="AD30" si="317">IF(ISBLANK(AD29:AE29),"",ABS(IF((AE29*24)-(AD29*24)&gt;6,(((AE29*24)-(AD29*24))-0.25)/24,AE29-AD29)))</f>
        <v/>
      </c>
      <c r="AE30" s="604"/>
      <c r="AF30" s="350"/>
      <c r="AG30" s="436" t="str">
        <f>IF(ISBLANK(AG29:AH29),"",ABS(IF((AH29*24)-(AG29*24)&gt;6,(((AH29*24)-(AG29*24))-0.25)/24,AH29-AG29)))</f>
        <v/>
      </c>
      <c r="AH30" s="437"/>
      <c r="AI30" s="364" t="str">
        <f t="shared" ref="AI30" si="318">IF(ISBLANK(AI29:AJ29),"",ABS(IF((AJ29*24)-(AI29*24)&gt;6,(((AJ29*24)-(AI29*24))-0.25)/24,AJ29-AI29)))</f>
        <v/>
      </c>
      <c r="AJ30" s="361"/>
      <c r="AK30" s="436" t="str">
        <f t="shared" ref="AK30" si="319">IF(ISBLANK(AK29:AL29),"",ABS(IF((AL29*24)-(AK29*24)&gt;6,(((AL29*24)-(AK29*24))-0.25)/24,AL29-AK29)))</f>
        <v/>
      </c>
      <c r="AL30" s="437"/>
      <c r="AM30" s="364" t="str">
        <f t="shared" ref="AM30" si="320">IF(ISBLANK(AM29:AN29),"",ABS(IF((AN29*24)-(AM29*24)&gt;6,(((AN29*24)-(AM29*24))-0.25)/24,AN29-AM29)))</f>
        <v/>
      </c>
      <c r="AN30" s="361"/>
      <c r="AO30" s="436" t="str">
        <f t="shared" ref="AO30" si="321">IF(ISBLANK(AO29:AP29),"",ABS(IF((AP29*24)-(AO29*24)&gt;6,(((AP29*24)-(AO29*24))-0.25)/24,AP29-AO29)))</f>
        <v/>
      </c>
      <c r="AP30" s="437"/>
      <c r="AQ30" s="364" t="str">
        <f t="shared" ref="AQ30" si="322">IF(ISBLANK(AQ29:AR29),"",ABS(IF((AR29*24)-(AQ29*24)&gt;6,(((AR29*24)-(AQ29*24))-0.25)/24,AR29-AQ29)))</f>
        <v/>
      </c>
      <c r="AR30" s="361"/>
      <c r="AS30" s="364" t="str">
        <f t="shared" ref="AS30" si="323">IF(ISBLANK(AS29:AT29),"",ABS(IF((AT29*24)-(AS29*24)&gt;6,(((AT29*24)-(AS29*24))-0.25)/24,AT29-AS29)))</f>
        <v/>
      </c>
      <c r="AT30" s="364"/>
      <c r="AU30" s="350"/>
      <c r="AV30" s="436" t="str">
        <f>IF(ISBLANK(AV29:AW29),"",ABS(IF((AW29*24)-(AV29*24)&gt;6,(((AW29*24)-(AV29*24))-0.25)/24,AW29-AV29)))</f>
        <v/>
      </c>
      <c r="AW30" s="437"/>
      <c r="AX30" s="364" t="str">
        <f t="shared" ref="AX30" si="324">IF(ISBLANK(AX29:AY29),"",ABS(IF((AY29*24)-(AX29*24)&gt;6,(((AY29*24)-(AX29*24))-0.25)/24,AY29-AX29)))</f>
        <v/>
      </c>
      <c r="AY30" s="361"/>
      <c r="AZ30" s="436" t="str">
        <f t="shared" ref="AZ30" si="325">IF(ISBLANK(AZ29:BA29),"",ABS(IF((BA29*24)-(AZ29*24)&gt;6,(((BA29*24)-(AZ29*24))-0.25)/24,BA29-AZ29)))</f>
        <v/>
      </c>
      <c r="BA30" s="437"/>
      <c r="BB30" s="364" t="str">
        <f t="shared" ref="BB30" si="326">IF(ISBLANK(BB29:BC29),"",ABS(IF((BC29*24)-(BB29*24)&gt;6,(((BC29*24)-(BB29*24))-0.25)/24,BC29-BB29)))</f>
        <v/>
      </c>
      <c r="BC30" s="361"/>
      <c r="BD30" s="436" t="str">
        <f t="shared" ref="BD30" si="327">IF(ISBLANK(BD29:BE29),"",ABS(IF((BE29*24)-(BD29*24)&gt;6,(((BE29*24)-(BD29*24))-0.25)/24,BE29-BD29)))</f>
        <v/>
      </c>
      <c r="BE30" s="437"/>
      <c r="BF30" s="364" t="str">
        <f t="shared" ref="BF30" si="328">IF(ISBLANK(BF29:BG29),"",ABS(IF((BG29*24)-(BF29*24)&gt;6,(((BG29*24)-(BF29*24))-0.25)/24,BG29-BF29)))</f>
        <v/>
      </c>
      <c r="BG30" s="361"/>
      <c r="BH30" s="364" t="str">
        <f t="shared" ref="BH30" si="329">IF(ISBLANK(BH29:BI29),"",ABS(IF((BI29*24)-(BH29*24)&gt;6,(((BI29*24)-(BH29*24))-0.25)/24,BI29-BH29)))</f>
        <v/>
      </c>
      <c r="BI30" s="364"/>
      <c r="BJ30" s="346"/>
      <c r="BK30" s="436" t="str">
        <f>IF(ISBLANK(BK29:BL29),"",ABS(IF((BL29*24)-(BK29*24)&gt;6,(((BL29*24)-(BK29*24))-0.25)/24,BL29-BK29)))</f>
        <v/>
      </c>
      <c r="BL30" s="437"/>
      <c r="BM30" s="364" t="str">
        <f t="shared" ref="BM30" si="330">IF(ISBLANK(BM29:BN29),"",ABS(IF((BN29*24)-(BM29*24)&gt;6,(((BN29*24)-(BM29*24))-0.25)/24,BN29-BM29)))</f>
        <v/>
      </c>
      <c r="BN30" s="361"/>
      <c r="BO30" s="436" t="str">
        <f t="shared" ref="BO30" si="331">IF(ISBLANK(BO29:BP29),"",ABS(IF((BP29*24)-(BO29*24)&gt;6,(((BP29*24)-(BO29*24))-0.25)/24,BP29-BO29)))</f>
        <v/>
      </c>
      <c r="BP30" s="437"/>
      <c r="BQ30" s="364" t="str">
        <f t="shared" ref="BQ30" si="332">IF(ISBLANK(BQ29:BR29),"",ABS(IF((BR29*24)-(BQ29*24)&gt;6,(((BR29*24)-(BQ29*24))-0.25)/24,BR29-BQ29)))</f>
        <v/>
      </c>
      <c r="BR30" s="361"/>
      <c r="BS30" s="436" t="str">
        <f t="shared" ref="BS30" si="333">IF(ISBLANK(BS29:BT29),"",ABS(IF((BT29*24)-(BS29*24)&gt;6,(((BT29*24)-(BS29*24))-0.25)/24,BT29-BS29)))</f>
        <v/>
      </c>
      <c r="BT30" s="437"/>
      <c r="BU30" s="364" t="str">
        <f t="shared" ref="BU30" si="334">IF(ISBLANK(BU29:BV29),"",ABS(IF((BV29*24)-(BU29*24)&gt;6,(((BV29*24)-(BU29*24))-0.25)/24,BV29-BU29)))</f>
        <v/>
      </c>
      <c r="BV30" s="361"/>
      <c r="BW30" s="364" t="str">
        <f t="shared" ref="BW30" si="335">IF(ISBLANK(BW29:BX29),"",ABS(IF((BX29*24)-(BW29*24)&gt;6,(((BX29*24)-(BW29*24))-0.25)/24,BX29-BW29)))</f>
        <v/>
      </c>
      <c r="BX30" s="364"/>
      <c r="BY30" s="346"/>
      <c r="BZ30" s="436" t="str">
        <f>IF(ISBLANK(BZ29:CA29),"",ABS(IF((CA29*24)-(BZ29*24)&gt;6,(((CA29*24)-(BZ29*24))-0.25)/24,CA29-BZ29)))</f>
        <v/>
      </c>
      <c r="CA30" s="437"/>
      <c r="CB30" s="364" t="str">
        <f t="shared" ref="CB30" si="336">IF(ISBLANK(CB29:CC29),"",ABS(IF((CC29*24)-(CB29*24)&gt;6,(((CC29*24)-(CB29*24))-0.25)/24,CC29-CB29)))</f>
        <v/>
      </c>
      <c r="CC30" s="361"/>
      <c r="CD30" s="436" t="str">
        <f t="shared" ref="CD30" si="337">IF(ISBLANK(CD29:CE29),"",ABS(IF((CE29*24)-(CD29*24)&gt;6,(((CE29*24)-(CD29*24))-0.25)/24,CE29-CD29)))</f>
        <v/>
      </c>
      <c r="CE30" s="437"/>
      <c r="CF30" s="364" t="str">
        <f t="shared" ref="CF30" si="338">IF(ISBLANK(CF29:CG29),"",ABS(IF((CG29*24)-(CF29*24)&gt;6,(((CG29*24)-(CF29*24))-0.25)/24,CG29-CF29)))</f>
        <v/>
      </c>
      <c r="CG30" s="361"/>
      <c r="CH30" s="436" t="str">
        <f t="shared" ref="CH30" si="339">IF(ISBLANK(CH29:CI29),"",ABS(IF((CI29*24)-(CH29*24)&gt;6,(((CI29*24)-(CH29*24))-0.25)/24,CI29-CH29)))</f>
        <v/>
      </c>
      <c r="CI30" s="437"/>
      <c r="CJ30" s="364" t="str">
        <f t="shared" ref="CJ30" si="340">IF(ISBLANK(CJ29:CK29),"",ABS(IF((CK29*24)-(CJ29*24)&gt;6,(((CK29*24)-(CJ29*24))-0.25)/24,CK29-CJ29)))</f>
        <v/>
      </c>
      <c r="CK30" s="361"/>
      <c r="CL30" s="364" t="str">
        <f t="shared" ref="CL30" si="341">IF(ISBLANK(CL29:CM29),"",ABS(IF((CM29*24)-(CL29*24)&gt;6,(((CM29*24)-(CL29*24))-0.25)/24,CM29-CL29)))</f>
        <v/>
      </c>
      <c r="CM30" s="364"/>
      <c r="CN30" s="346"/>
      <c r="CO30" s="340"/>
      <c r="CP30" s="341"/>
      <c r="CQ30" s="156"/>
      <c r="CR30" s="363"/>
      <c r="CS30"/>
      <c r="CT30"/>
    </row>
    <row r="31" spans="1:98" s="489" customFormat="1" ht="30" customHeight="1">
      <c r="A31" s="532"/>
      <c r="B31" s="511"/>
      <c r="C31" s="595"/>
      <c r="D31" s="596"/>
      <c r="E31" s="481"/>
      <c r="F31" s="482"/>
      <c r="G31" s="595"/>
      <c r="H31" s="596"/>
      <c r="I31" s="481"/>
      <c r="J31" s="482"/>
      <c r="K31" s="595"/>
      <c r="L31" s="596"/>
      <c r="M31" s="642"/>
      <c r="N31" s="643"/>
      <c r="O31" s="642"/>
      <c r="P31" s="644"/>
      <c r="Q31" s="349">
        <f>SUM(C32:P32)</f>
        <v>0</v>
      </c>
      <c r="R31" s="481"/>
      <c r="S31" s="482"/>
      <c r="T31" s="483"/>
      <c r="U31" s="484"/>
      <c r="V31" s="481"/>
      <c r="W31" s="482"/>
      <c r="X31" s="483"/>
      <c r="Y31" s="484"/>
      <c r="Z31" s="481"/>
      <c r="AA31" s="482"/>
      <c r="AB31" s="601"/>
      <c r="AC31" s="603"/>
      <c r="AD31" s="601"/>
      <c r="AE31" s="605"/>
      <c r="AF31" s="349">
        <f>SUM(R32:AE32)</f>
        <v>0</v>
      </c>
      <c r="AG31" s="481"/>
      <c r="AH31" s="482"/>
      <c r="AI31" s="483"/>
      <c r="AJ31" s="484"/>
      <c r="AK31" s="481"/>
      <c r="AL31" s="482"/>
      <c r="AM31" s="483"/>
      <c r="AN31" s="484"/>
      <c r="AO31" s="481"/>
      <c r="AP31" s="482"/>
      <c r="AQ31" s="485"/>
      <c r="AR31" s="486"/>
      <c r="AS31" s="485"/>
      <c r="AT31" s="487"/>
      <c r="AU31" s="349">
        <f>SUM(AG32:AT32)</f>
        <v>0</v>
      </c>
      <c r="AV31" s="481"/>
      <c r="AW31" s="482"/>
      <c r="AX31" s="483"/>
      <c r="AY31" s="484"/>
      <c r="AZ31" s="481"/>
      <c r="BA31" s="482"/>
      <c r="BB31" s="483"/>
      <c r="BC31" s="484"/>
      <c r="BD31" s="481"/>
      <c r="BE31" s="482"/>
      <c r="BF31" s="485"/>
      <c r="BG31" s="486"/>
      <c r="BH31" s="485"/>
      <c r="BI31" s="487"/>
      <c r="BJ31" s="344">
        <f t="shared" ref="BJ31" si="342">SUM(AV32:BI32)</f>
        <v>0</v>
      </c>
      <c r="BK31" s="481"/>
      <c r="BL31" s="482"/>
      <c r="BM31" s="483"/>
      <c r="BN31" s="484"/>
      <c r="BO31" s="481"/>
      <c r="BP31" s="482"/>
      <c r="BQ31" s="483"/>
      <c r="BR31" s="484"/>
      <c r="BS31" s="481"/>
      <c r="BT31" s="482"/>
      <c r="BU31" s="485"/>
      <c r="BV31" s="486"/>
      <c r="BW31" s="485"/>
      <c r="BX31" s="487"/>
      <c r="BY31" s="344">
        <f t="shared" ref="BY31" si="343">SUM(BK32:BX32)</f>
        <v>0</v>
      </c>
      <c r="BZ31" s="481"/>
      <c r="CA31" s="482"/>
      <c r="CB31" s="483"/>
      <c r="CC31" s="484"/>
      <c r="CD31" s="481"/>
      <c r="CE31" s="482"/>
      <c r="CF31" s="483"/>
      <c r="CG31" s="484"/>
      <c r="CH31" s="481"/>
      <c r="CI31" s="482"/>
      <c r="CJ31" s="485"/>
      <c r="CK31" s="486"/>
      <c r="CL31" s="485"/>
      <c r="CM31" s="487"/>
      <c r="CN31" s="344">
        <f t="shared" ref="CN31" si="344">SUM(BZ32:CM32)</f>
        <v>0</v>
      </c>
      <c r="CO31" s="338">
        <f>SUM(Q31,AF32,AU32,BY32,CN32,BJ32)</f>
        <v>0</v>
      </c>
      <c r="CP31" s="339"/>
      <c r="CQ31" s="488"/>
      <c r="CR31" s="362">
        <f>$CO$2-CO31</f>
        <v>6.9666666666666659</v>
      </c>
    </row>
    <row r="32" spans="1:98" ht="20" customHeight="1">
      <c r="A32" s="260" t="s">
        <v>140</v>
      </c>
      <c r="B32" s="512">
        <v>1</v>
      </c>
      <c r="C32" s="620" t="str">
        <f>IF(AND(C31="",D31=""),"",IFERROR(MATCH("*"&amp;C31&amp;"*",Paramètres!$A$2,0)*INDEX(Paramètres!$B$2:$E$2,MATCH(#REF!,Paramètres!$B$1:$E$1,0))*$B32,IFERROR(VLOOKUP(C31,_T1,2,0)*IF(VLOOKUP(C31,_T1,3,0),$B32,1),IF(AND(C31="23:59"*1,D31="07:59"*1),"08:00"*$B32,IF(AND(C31="20:00"*1,D31="05:00"*1),"09:00"*$B32,IF(AND(C31="21:00"*1,D31="07:00"*1),"10:00"*$B32,IF(AND(C31="21:00"*1,D31="08:00"*1),"11:00"*$B32,IF((D31*24)-(C31*24)&gt;6,((((D31*24)-(C31*24))-0.25)/24)*$B32,(D31-C31)*$B32))))))))</f>
        <v/>
      </c>
      <c r="D32" s="599"/>
      <c r="E32" s="436" t="str">
        <f>IF(AND(E31="",F31=""),"",IFERROR(MATCH("*"&amp;E31&amp;"*",Paramètres!$A$2,0)*INDEX(Paramètres!$B$2:$E$2,MATCH(#REF!,Paramètres!$B$1:$E$1,0))*$B32,IFERROR(VLOOKUP(E31,_T1,2,0)*IF(VLOOKUP(E31,_T1,3,0),$B32,1),IF(AND(E31="23:59"*1,F31="07:59"*1),"08:00"*$B32,IF(AND(E31="20:00"*1,F31="05:00"*1),"09:00"*$B32,IF(AND(E31="21:00"*1,F31="07:00"*1),"10:00"*$B32,IF(AND(E31="21:00"*1,F31="08:00"*1),"11:00"*$B32,IF((F31*24)-(E31*24)&gt;6,((((F31*24)-(E31*24))-0.25)/24)*$B32,(F31-E31)*$B32))))))))</f>
        <v/>
      </c>
      <c r="F32" s="437"/>
      <c r="G32" s="620" t="str">
        <f>IF(AND(G31="",H31=""),"",IFERROR(MATCH("*"&amp;G31&amp;"*",Paramètres!$A$2,0)*INDEX(Paramètres!$B$2:$E$2,MATCH(#REF!,Paramètres!$B$1:$E$1,0))*$B32,IFERROR(VLOOKUP(G31,_T1,2,0)*IF(VLOOKUP(G31,_T1,3,0),$B32,1),IF(AND(G31="23:59"*1,H31="07:59"*1),"08:00"*$B32,IF(AND(G31="20:00"*1,H31="05:00"*1),"09:00"*$B32,IF(AND(G31="21:00"*1,H31="07:00"*1),"10:00"*$B32,IF(AND(G31="21:00"*1,H31="08:00"*1),"11:00"*$B32,IF((H31*24)-(G31*24)&gt;6,((((H31*24)-(G31*24))-0.25)/24)*$B32,(H31-G31)*$B32))))))))</f>
        <v/>
      </c>
      <c r="H32" s="599"/>
      <c r="I32" s="436" t="str">
        <f>IF(AND(I31="",J31=""),"",IFERROR(MATCH("*"&amp;I31&amp;"*",Paramètres!$A$2,0)*INDEX(Paramètres!$B$2:$E$2,MATCH(#REF!,Paramètres!$B$1:$E$1,0))*$B32,IFERROR(VLOOKUP(I31,_T1,2,0)*IF(VLOOKUP(I31,_T1,3,0),$B32,1),IF(AND(I31="23:59"*1,J31="07:59"*1),"08:00"*$B32,IF(AND(I31="20:00"*1,J31="05:00"*1),"09:00"*$B32,IF(AND(I31="21:00"*1,J31="07:00"*1),"10:00"*$B32,IF(AND(I31="21:00"*1,J31="08:00"*1),"11:00"*$B32,IF((J31*24)-(I31*24)&gt;6,((((J31*24)-(I31*24))-0.25)/24)*$B32,(J31-I31)*$B32))))))))</f>
        <v/>
      </c>
      <c r="J32" s="437"/>
      <c r="K32" s="620" t="str">
        <f>IF(AND(K31="",L31=""),"",IFERROR(MATCH("*"&amp;K31&amp;"*",Paramètres!$A$2,0)*INDEX(Paramètres!$B$2:$E$2,MATCH(#REF!,Paramètres!$B$1:$E$1,0))*$B32,IFERROR(VLOOKUP(K31,_T1,2,0)*IF(VLOOKUP(K31,_T1,3,0),$B32,1),IF(AND(K31="23:59"*1,L31="07:59"*1),"08:00"*$B32,IF(AND(K31="20:00"*1,L31="05:00"*1),"09:00"*$B32,IF(AND(K31="21:00"*1,L31="07:00"*1),"10:00"*$B32,IF(AND(K31="21:00"*1,L31="08:00"*1),"11:00"*$B32,IF((L31*24)-(K31*24)&gt;6,((((L31*24)-(K31*24))-0.25)/24)*$B32,(L31-K31)*$B32))))))))</f>
        <v/>
      </c>
      <c r="L32" s="599"/>
      <c r="M32" s="645" t="str">
        <f>IF(AND(M31="",N31=""),"",IFERROR(MATCH("*"&amp;M31&amp;"*",Paramètres!$A$2,0)*INDEX(Paramètres!$B$2:$E$2,MATCH(#REF!,Paramètres!$B$1:$E$1,0))*$B32,IFERROR(VLOOKUP(M31,_T1,2,0)*IF(VLOOKUP(M31,_T1,3,0),$B32,1),IF(AND(M31="23:59"*1,N31="07:59"*1),"08:00"*$B32,IF(AND(M31="20:00"*1,N31="05:00"*1),"09:00"*$B32,IF(AND(M31="21:00"*1,N31="07:00"*1),"10:00"*$B32,IF(AND(M31="21:00"*1,N31="08:00"*1),"11:00"*$B32,IF((N31*24)-(M31*24)&gt;6,((((N31*24)-(M31*24))-0.25)/24)*$B32,(N31-M31)*$B32))))))))</f>
        <v/>
      </c>
      <c r="N32" s="646"/>
      <c r="O32" s="645" t="str">
        <f>IF(AND(O31="",P31=""),"",IFERROR(MATCH("*"&amp;O31&amp;"*",Paramètres!$A$2,0)*INDEX(Paramètres!$B$2:$E$2,MATCH(#REF!,Paramètres!$B$1:$E$1,0))*$B32,IFERROR(VLOOKUP(O31,_T1,2,0)*IF(VLOOKUP(O31,_T1,3,0),$B32,1),IF(AND(O31="23:59"*1,P31="07:59"*1),"08:00"*$B32,IF(AND(O31="20:00"*1,P31="05:00"*1),"09:00"*$B32,IF(AND(O31="21:00"*1,P31="07:00"*1),"10:00"*$B32,IF(AND(O31="21:00"*1,P31="08:00"*1),"11:00"*$B32,IF((P31*24)-(O31*24)&gt;6,((((P31*24)-(O31*24))-0.25)/24)*$B32,(P31-O31)*$B32))))))))</f>
        <v/>
      </c>
      <c r="P32" s="645"/>
      <c r="Q32" s="350"/>
      <c r="R32" s="436" t="str">
        <f>IF(ISBLANK(R31:S31),"",ABS(IF((S31*24)-(R31*24)&gt;6,(((S31*24)-(R31*24))-0.25)/24,S31-R31)))</f>
        <v/>
      </c>
      <c r="S32" s="437"/>
      <c r="T32" s="364" t="str">
        <f t="shared" ref="T32" si="345">IF(ISBLANK(T31:U31),"",ABS(IF((U31*24)-(T31*24)&gt;6,(((U31*24)-(T31*24))-0.25)/24,U31-T31)))</f>
        <v/>
      </c>
      <c r="U32" s="361"/>
      <c r="V32" s="436" t="str">
        <f t="shared" ref="V32" si="346">IF(ISBLANK(V31:W31),"",ABS(IF((W31*24)-(V31*24)&gt;6,(((W31*24)-(V31*24))-0.25)/24,W31-V31)))</f>
        <v/>
      </c>
      <c r="W32" s="437"/>
      <c r="X32" s="364" t="str">
        <f t="shared" ref="X32" si="347">IF(ISBLANK(X31:Y31),"",ABS(IF((Y31*24)-(X31*24)&gt;6,(((Y31*24)-(X31*24))-0.25)/24,Y31-X31)))</f>
        <v/>
      </c>
      <c r="Y32" s="361"/>
      <c r="Z32" s="436" t="str">
        <f t="shared" ref="Z32" si="348">IF(ISBLANK(Z31:AA31),"",ABS(IF((AA31*24)-(Z31*24)&gt;6,(((AA31*24)-(Z31*24))-0.25)/24,AA31-Z31)))</f>
        <v/>
      </c>
      <c r="AA32" s="437"/>
      <c r="AB32" s="604" t="str">
        <f t="shared" ref="AB32" si="349">IF(ISBLANK(AB31:AC31),"",ABS(IF((AC31*24)-(AB31*24)&gt;6,(((AC31*24)-(AB31*24))-0.25)/24,AC31-AB31)))</f>
        <v/>
      </c>
      <c r="AC32" s="600"/>
      <c r="AD32" s="604" t="str">
        <f t="shared" ref="AD32" si="350">IF(ISBLANK(AD31:AE31),"",ABS(IF((AE31*24)-(AD31*24)&gt;6,(((AE31*24)-(AD31*24))-0.25)/24,AE31-AD31)))</f>
        <v/>
      </c>
      <c r="AE32" s="604"/>
      <c r="AF32" s="350"/>
      <c r="AG32" s="436" t="str">
        <f>IF(ISBLANK(AG31:AH31),"",ABS(IF((AH31*24)-(AG31*24)&gt;6,(((AH31*24)-(AG31*24))-0.25)/24,AH31-AG31)))</f>
        <v/>
      </c>
      <c r="AH32" s="437"/>
      <c r="AI32" s="364" t="str">
        <f t="shared" ref="AI32" si="351">IF(ISBLANK(AI31:AJ31),"",ABS(IF((AJ31*24)-(AI31*24)&gt;6,(((AJ31*24)-(AI31*24))-0.25)/24,AJ31-AI31)))</f>
        <v/>
      </c>
      <c r="AJ32" s="361"/>
      <c r="AK32" s="436" t="str">
        <f t="shared" ref="AK32" si="352">IF(ISBLANK(AK31:AL31),"",ABS(IF((AL31*24)-(AK31*24)&gt;6,(((AL31*24)-(AK31*24))-0.25)/24,AL31-AK31)))</f>
        <v/>
      </c>
      <c r="AL32" s="437"/>
      <c r="AM32" s="364" t="str">
        <f t="shared" ref="AM32" si="353">IF(ISBLANK(AM31:AN31),"",ABS(IF((AN31*24)-(AM31*24)&gt;6,(((AN31*24)-(AM31*24))-0.25)/24,AN31-AM31)))</f>
        <v/>
      </c>
      <c r="AN32" s="361"/>
      <c r="AO32" s="436" t="str">
        <f t="shared" ref="AO32" si="354">IF(ISBLANK(AO31:AP31),"",ABS(IF((AP31*24)-(AO31*24)&gt;6,(((AP31*24)-(AO31*24))-0.25)/24,AP31-AO31)))</f>
        <v/>
      </c>
      <c r="AP32" s="437"/>
      <c r="AQ32" s="364" t="str">
        <f t="shared" ref="AQ32" si="355">IF(ISBLANK(AQ31:AR31),"",ABS(IF((AR31*24)-(AQ31*24)&gt;6,(((AR31*24)-(AQ31*24))-0.25)/24,AR31-AQ31)))</f>
        <v/>
      </c>
      <c r="AR32" s="361"/>
      <c r="AS32" s="364" t="str">
        <f t="shared" ref="AS32" si="356">IF(ISBLANK(AS31:AT31),"",ABS(IF((AT31*24)-(AS31*24)&gt;6,(((AT31*24)-(AS31*24))-0.25)/24,AT31-AS31)))</f>
        <v/>
      </c>
      <c r="AT32" s="364"/>
      <c r="AU32" s="350"/>
      <c r="AV32" s="436" t="str">
        <f>IF(ISBLANK(AV31:AW31),"",ABS(IF((AW31*24)-(AV31*24)&gt;6,(((AW31*24)-(AV31*24))-0.25)/24,AW31-AV31)))</f>
        <v/>
      </c>
      <c r="AW32" s="437"/>
      <c r="AX32" s="364" t="str">
        <f t="shared" ref="AX32" si="357">IF(ISBLANK(AX31:AY31),"",ABS(IF((AY31*24)-(AX31*24)&gt;6,(((AY31*24)-(AX31*24))-0.25)/24,AY31-AX31)))</f>
        <v/>
      </c>
      <c r="AY32" s="361"/>
      <c r="AZ32" s="436" t="str">
        <f t="shared" ref="AZ32" si="358">IF(ISBLANK(AZ31:BA31),"",ABS(IF((BA31*24)-(AZ31*24)&gt;6,(((BA31*24)-(AZ31*24))-0.25)/24,BA31-AZ31)))</f>
        <v/>
      </c>
      <c r="BA32" s="437"/>
      <c r="BB32" s="364" t="str">
        <f t="shared" ref="BB32" si="359">IF(ISBLANK(BB31:BC31),"",ABS(IF((BC31*24)-(BB31*24)&gt;6,(((BC31*24)-(BB31*24))-0.25)/24,BC31-BB31)))</f>
        <v/>
      </c>
      <c r="BC32" s="361"/>
      <c r="BD32" s="436" t="str">
        <f t="shared" ref="BD32" si="360">IF(ISBLANK(BD31:BE31),"",ABS(IF((BE31*24)-(BD31*24)&gt;6,(((BE31*24)-(BD31*24))-0.25)/24,BE31-BD31)))</f>
        <v/>
      </c>
      <c r="BE32" s="437"/>
      <c r="BF32" s="364" t="str">
        <f t="shared" ref="BF32" si="361">IF(ISBLANK(BF31:BG31),"",ABS(IF((BG31*24)-(BF31*24)&gt;6,(((BG31*24)-(BF31*24))-0.25)/24,BG31-BF31)))</f>
        <v/>
      </c>
      <c r="BG32" s="361"/>
      <c r="BH32" s="364" t="str">
        <f t="shared" ref="BH32" si="362">IF(ISBLANK(BH31:BI31),"",ABS(IF((BI31*24)-(BH31*24)&gt;6,(((BI31*24)-(BH31*24))-0.25)/24,BI31-BH31)))</f>
        <v/>
      </c>
      <c r="BI32" s="364"/>
      <c r="BJ32" s="346"/>
      <c r="BK32" s="436" t="str">
        <f>IF(ISBLANK(BK31:BL31),"",ABS(IF((BL31*24)-(BK31*24)&gt;6,(((BL31*24)-(BK31*24))-0.25)/24,BL31-BK31)))</f>
        <v/>
      </c>
      <c r="BL32" s="437"/>
      <c r="BM32" s="364" t="str">
        <f t="shared" ref="BM32" si="363">IF(ISBLANK(BM31:BN31),"",ABS(IF((BN31*24)-(BM31*24)&gt;6,(((BN31*24)-(BM31*24))-0.25)/24,BN31-BM31)))</f>
        <v/>
      </c>
      <c r="BN32" s="361"/>
      <c r="BO32" s="436" t="str">
        <f t="shared" ref="BO32" si="364">IF(ISBLANK(BO31:BP31),"",ABS(IF((BP31*24)-(BO31*24)&gt;6,(((BP31*24)-(BO31*24))-0.25)/24,BP31-BO31)))</f>
        <v/>
      </c>
      <c r="BP32" s="437"/>
      <c r="BQ32" s="364" t="str">
        <f t="shared" ref="BQ32" si="365">IF(ISBLANK(BQ31:BR31),"",ABS(IF((BR31*24)-(BQ31*24)&gt;6,(((BR31*24)-(BQ31*24))-0.25)/24,BR31-BQ31)))</f>
        <v/>
      </c>
      <c r="BR32" s="361"/>
      <c r="BS32" s="436" t="str">
        <f t="shared" ref="BS32" si="366">IF(ISBLANK(BS31:BT31),"",ABS(IF((BT31*24)-(BS31*24)&gt;6,(((BT31*24)-(BS31*24))-0.25)/24,BT31-BS31)))</f>
        <v/>
      </c>
      <c r="BT32" s="437"/>
      <c r="BU32" s="364" t="str">
        <f t="shared" ref="BU32" si="367">IF(ISBLANK(BU31:BV31),"",ABS(IF((BV31*24)-(BU31*24)&gt;6,(((BV31*24)-(BU31*24))-0.25)/24,BV31-BU31)))</f>
        <v/>
      </c>
      <c r="BV32" s="361"/>
      <c r="BW32" s="364" t="str">
        <f t="shared" ref="BW32" si="368">IF(ISBLANK(BW31:BX31),"",ABS(IF((BX31*24)-(BW31*24)&gt;6,(((BX31*24)-(BW31*24))-0.25)/24,BX31-BW31)))</f>
        <v/>
      </c>
      <c r="BX32" s="364"/>
      <c r="BY32" s="346"/>
      <c r="BZ32" s="436" t="str">
        <f>IF(ISBLANK(BZ31:CA31),"",ABS(IF((CA31*24)-(BZ31*24)&gt;6,(((CA31*24)-(BZ31*24))-0.25)/24,CA31-BZ31)))</f>
        <v/>
      </c>
      <c r="CA32" s="437"/>
      <c r="CB32" s="364" t="str">
        <f t="shared" ref="CB32" si="369">IF(ISBLANK(CB31:CC31),"",ABS(IF((CC31*24)-(CB31*24)&gt;6,(((CC31*24)-(CB31*24))-0.25)/24,CC31-CB31)))</f>
        <v/>
      </c>
      <c r="CC32" s="361"/>
      <c r="CD32" s="436" t="str">
        <f t="shared" ref="CD32" si="370">IF(ISBLANK(CD31:CE31),"",ABS(IF((CE31*24)-(CD31*24)&gt;6,(((CE31*24)-(CD31*24))-0.25)/24,CE31-CD31)))</f>
        <v/>
      </c>
      <c r="CE32" s="437"/>
      <c r="CF32" s="364" t="str">
        <f t="shared" ref="CF32" si="371">IF(ISBLANK(CF31:CG31),"",ABS(IF((CG31*24)-(CF31*24)&gt;6,(((CG31*24)-(CF31*24))-0.25)/24,CG31-CF31)))</f>
        <v/>
      </c>
      <c r="CG32" s="361"/>
      <c r="CH32" s="436" t="str">
        <f t="shared" ref="CH32" si="372">IF(ISBLANK(CH31:CI31),"",ABS(IF((CI31*24)-(CH31*24)&gt;6,(((CI31*24)-(CH31*24))-0.25)/24,CI31-CH31)))</f>
        <v/>
      </c>
      <c r="CI32" s="437"/>
      <c r="CJ32" s="364" t="str">
        <f t="shared" ref="CJ32" si="373">IF(ISBLANK(CJ31:CK31),"",ABS(IF((CK31*24)-(CJ31*24)&gt;6,(((CK31*24)-(CJ31*24))-0.25)/24,CK31-CJ31)))</f>
        <v/>
      </c>
      <c r="CK32" s="361"/>
      <c r="CL32" s="364" t="str">
        <f t="shared" ref="CL32" si="374">IF(ISBLANK(CL31:CM31),"",ABS(IF((CM31*24)-(CL31*24)&gt;6,(((CM31*24)-(CL31*24))-0.25)/24,CM31-CL31)))</f>
        <v/>
      </c>
      <c r="CM32" s="364"/>
      <c r="CN32" s="346"/>
      <c r="CO32" s="340"/>
      <c r="CP32" s="341"/>
      <c r="CQ32" s="156"/>
      <c r="CR32" s="363"/>
      <c r="CS32"/>
      <c r="CT32"/>
    </row>
    <row r="33" spans="1:98" s="489" customFormat="1" ht="30" customHeight="1">
      <c r="A33" s="533"/>
      <c r="B33" s="511"/>
      <c r="C33" s="481"/>
      <c r="D33" s="482"/>
      <c r="E33" s="595"/>
      <c r="F33" s="596"/>
      <c r="G33" s="481"/>
      <c r="H33" s="482"/>
      <c r="I33" s="595"/>
      <c r="J33" s="596"/>
      <c r="K33" s="481"/>
      <c r="L33" s="482"/>
      <c r="M33" s="642"/>
      <c r="N33" s="643"/>
      <c r="O33" s="642"/>
      <c r="P33" s="644"/>
      <c r="Q33" s="349">
        <f>SUM(C34:P34)</f>
        <v>0</v>
      </c>
      <c r="R33" s="481"/>
      <c r="S33" s="482"/>
      <c r="T33" s="483"/>
      <c r="U33" s="484"/>
      <c r="V33" s="481"/>
      <c r="W33" s="482"/>
      <c r="X33" s="483"/>
      <c r="Y33" s="484"/>
      <c r="Z33" s="481"/>
      <c r="AA33" s="482"/>
      <c r="AB33" s="601"/>
      <c r="AC33" s="603"/>
      <c r="AD33" s="601"/>
      <c r="AE33" s="605"/>
      <c r="AF33" s="349">
        <f>SUM(R34:AE34)</f>
        <v>0</v>
      </c>
      <c r="AG33" s="481"/>
      <c r="AH33" s="482"/>
      <c r="AI33" s="483"/>
      <c r="AJ33" s="484"/>
      <c r="AK33" s="481"/>
      <c r="AL33" s="482"/>
      <c r="AM33" s="483"/>
      <c r="AN33" s="484"/>
      <c r="AO33" s="481"/>
      <c r="AP33" s="482"/>
      <c r="AQ33" s="485"/>
      <c r="AR33" s="486"/>
      <c r="AS33" s="485"/>
      <c r="AT33" s="487"/>
      <c r="AU33" s="349">
        <f>SUM(AG34:AT34)</f>
        <v>0</v>
      </c>
      <c r="AV33" s="481"/>
      <c r="AW33" s="482"/>
      <c r="AX33" s="483"/>
      <c r="AY33" s="484"/>
      <c r="AZ33" s="481"/>
      <c r="BA33" s="482"/>
      <c r="BB33" s="483"/>
      <c r="BC33" s="484"/>
      <c r="BD33" s="481"/>
      <c r="BE33" s="482"/>
      <c r="BF33" s="485"/>
      <c r="BG33" s="486"/>
      <c r="BH33" s="485"/>
      <c r="BI33" s="487"/>
      <c r="BJ33" s="344">
        <f t="shared" ref="BJ33" si="375">SUM(AV34:BI34)</f>
        <v>0</v>
      </c>
      <c r="BK33" s="481"/>
      <c r="BL33" s="482"/>
      <c r="BM33" s="483"/>
      <c r="BN33" s="484"/>
      <c r="BO33" s="481"/>
      <c r="BP33" s="482"/>
      <c r="BQ33" s="483"/>
      <c r="BR33" s="484"/>
      <c r="BS33" s="481"/>
      <c r="BT33" s="482"/>
      <c r="BU33" s="485"/>
      <c r="BV33" s="486"/>
      <c r="BW33" s="485"/>
      <c r="BX33" s="487"/>
      <c r="BY33" s="344">
        <f t="shared" ref="BY33" si="376">SUM(BK34:BX34)</f>
        <v>0</v>
      </c>
      <c r="BZ33" s="481"/>
      <c r="CA33" s="482"/>
      <c r="CB33" s="483"/>
      <c r="CC33" s="484"/>
      <c r="CD33" s="481"/>
      <c r="CE33" s="482"/>
      <c r="CF33" s="483"/>
      <c r="CG33" s="484"/>
      <c r="CH33" s="481"/>
      <c r="CI33" s="482"/>
      <c r="CJ33" s="485"/>
      <c r="CK33" s="486"/>
      <c r="CL33" s="485"/>
      <c r="CM33" s="487"/>
      <c r="CN33" s="344">
        <f t="shared" ref="CN33" si="377">SUM(BZ34:CM34)</f>
        <v>0</v>
      </c>
      <c r="CO33" s="338">
        <f>SUM(Q33,AF34,AU34,BY34,CN34,BJ34)</f>
        <v>0</v>
      </c>
      <c r="CP33" s="339"/>
      <c r="CQ33" s="488"/>
      <c r="CR33" s="362">
        <f>$CO$2-CO33</f>
        <v>6.9666666666666659</v>
      </c>
    </row>
    <row r="34" spans="1:98" ht="20" customHeight="1" thickBot="1">
      <c r="A34" s="189" t="s">
        <v>141</v>
      </c>
      <c r="B34" s="513">
        <v>1</v>
      </c>
      <c r="C34" s="436" t="str">
        <f>IF(AND(C33="",D33=""),"",IFERROR(MATCH("*"&amp;C33&amp;"*",Paramètres!$A$2,0)*INDEX(Paramètres!$B$2:$E$2,MATCH(#REF!,Paramètres!$B$1:$E$1,0))*$B34,IFERROR(VLOOKUP(C33,_T1,2,0)*IF(VLOOKUP(C33,_T1,3,0),$B34,1),IF(AND(C33="23:59"*1,D33="07:59"*1),"08:00"*$B34,IF(AND(C33="20:00"*1,D33="05:00"*1),"09:00"*$B34,IF(AND(C33="21:00"*1,D33="07:00"*1),"10:00"*$B34,IF(AND(C33="21:00"*1,D33="08:00"*1),"11:00"*$B34,IF((D33*24)-(C33*24)&gt;6,((((D33*24)-(C33*24))-0.25)/24)*$B34,(D33-C33)*$B34))))))))</f>
        <v/>
      </c>
      <c r="D34" s="437"/>
      <c r="E34" s="620" t="str">
        <f>IF(AND(E33="",F33=""),"",IFERROR(MATCH("*"&amp;E33&amp;"*",Paramètres!$A$2,0)*INDEX(Paramètres!$B$2:$E$2,MATCH(#REF!,Paramètres!$B$1:$E$1,0))*$B34,IFERROR(VLOOKUP(E33,_T1,2,0)*IF(VLOOKUP(E33,_T1,3,0),$B34,1),IF(AND(E33="23:59"*1,F33="07:59"*1),"08:00"*$B34,IF(AND(E33="20:00"*1,F33="05:00"*1),"09:00"*$B34,IF(AND(E33="21:00"*1,F33="07:00"*1),"10:00"*$B34,IF(AND(E33="21:00"*1,F33="08:00"*1),"11:00"*$B34,IF((F33*24)-(E33*24)&gt;6,((((F33*24)-(E33*24))-0.25)/24)*$B34,(F33-E33)*$B34))))))))</f>
        <v/>
      </c>
      <c r="F34" s="599"/>
      <c r="G34" s="436" t="str">
        <f>IF(AND(G33="",H33=""),"",IFERROR(MATCH("*"&amp;G33&amp;"*",Paramètres!$A$2,0)*INDEX(Paramètres!$B$2:$E$2,MATCH(#REF!,Paramètres!$B$1:$E$1,0))*$B34,IFERROR(VLOOKUP(G33,_T1,2,0)*IF(VLOOKUP(G33,_T1,3,0),$B34,1),IF(AND(G33="23:59"*1,H33="07:59"*1),"08:00"*$B34,IF(AND(G33="20:00"*1,H33="05:00"*1),"09:00"*$B34,IF(AND(G33="21:00"*1,H33="07:00"*1),"10:00"*$B34,IF(AND(G33="21:00"*1,H33="08:00"*1),"11:00"*$B34,IF((H33*24)-(G33*24)&gt;6,((((H33*24)-(G33*24))-0.25)/24)*$B34,(H33-G33)*$B34))))))))</f>
        <v/>
      </c>
      <c r="H34" s="437"/>
      <c r="I34" s="620" t="str">
        <f>IF(AND(I33="",J33=""),"",IFERROR(MATCH("*"&amp;I33&amp;"*",Paramètres!$A$2,0)*INDEX(Paramètres!$B$2:$E$2,MATCH(#REF!,Paramètres!$B$1:$E$1,0))*$B34,IFERROR(VLOOKUP(I33,_T1,2,0)*IF(VLOOKUP(I33,_T1,3,0),$B34,1),IF(AND(I33="23:59"*1,J33="07:59"*1),"08:00"*$B34,IF(AND(I33="20:00"*1,J33="05:00"*1),"09:00"*$B34,IF(AND(I33="21:00"*1,J33="07:00"*1),"10:00"*$B34,IF(AND(I33="21:00"*1,J33="08:00"*1),"11:00"*$B34,IF((J33*24)-(I33*24)&gt;6,((((J33*24)-(I33*24))-0.25)/24)*$B34,(J33-I33)*$B34))))))))</f>
        <v/>
      </c>
      <c r="J34" s="599"/>
      <c r="K34" s="436" t="str">
        <f>IF(AND(K33="",L33=""),"",IFERROR(MATCH("*"&amp;K33&amp;"*",Paramètres!$A$2,0)*INDEX(Paramètres!$B$2:$E$2,MATCH(#REF!,Paramètres!$B$1:$E$1,0))*$B34,IFERROR(VLOOKUP(K33,_T1,2,0)*IF(VLOOKUP(K33,_T1,3,0),$B34,1),IF(AND(K33="23:59"*1,L33="07:59"*1),"08:00"*$B34,IF(AND(K33="20:00"*1,L33="05:00"*1),"09:00"*$B34,IF(AND(K33="21:00"*1,L33="07:00"*1),"10:00"*$B34,IF(AND(K33="21:00"*1,L33="08:00"*1),"11:00"*$B34,IF((L33*24)-(K33*24)&gt;6,((((L33*24)-(K33*24))-0.25)/24)*$B34,(L33-K33)*$B34))))))))</f>
        <v/>
      </c>
      <c r="L34" s="437"/>
      <c r="M34" s="645" t="str">
        <f>IF(AND(M33="",N33=""),"",IFERROR(MATCH("*"&amp;M33&amp;"*",Paramètres!$A$2,0)*INDEX(Paramètres!$B$2:$E$2,MATCH(#REF!,Paramètres!$B$1:$E$1,0))*$B34,IFERROR(VLOOKUP(M33,_T1,2,0)*IF(VLOOKUP(M33,_T1,3,0),$B34,1),IF(AND(M33="23:59"*1,N33="07:59"*1),"08:00"*$B34,IF(AND(M33="20:00"*1,N33="05:00"*1),"09:00"*$B34,IF(AND(M33="21:00"*1,N33="07:00"*1),"10:00"*$B34,IF(AND(M33="21:00"*1,N33="08:00"*1),"11:00"*$B34,IF((N33*24)-(M33*24)&gt;6,((((N33*24)-(M33*24))-0.25)/24)*$B34,(N33-M33)*$B34))))))))</f>
        <v/>
      </c>
      <c r="N34" s="646"/>
      <c r="O34" s="645" t="str">
        <f>IF(AND(O33="",P33=""),"",IFERROR(MATCH("*"&amp;O33&amp;"*",Paramètres!$A$2,0)*INDEX(Paramètres!$B$2:$E$2,MATCH(#REF!,Paramètres!$B$1:$E$1,0))*$B34,IFERROR(VLOOKUP(O33,_T1,2,0)*IF(VLOOKUP(O33,_T1,3,0),$B34,1),IF(AND(O33="23:59"*1,P33="07:59"*1),"08:00"*$B34,IF(AND(O33="20:00"*1,P33="05:00"*1),"09:00"*$B34,IF(AND(O33="21:00"*1,P33="07:00"*1),"10:00"*$B34,IF(AND(O33="21:00"*1,P33="08:00"*1),"11:00"*$B34,IF((P33*24)-(O33*24)&gt;6,((((P33*24)-(O33*24))-0.25)/24)*$B34,(P33-O33)*$B34))))))))</f>
        <v/>
      </c>
      <c r="P34" s="645"/>
      <c r="Q34" s="350"/>
      <c r="R34" s="436" t="str">
        <f>IF(ISBLANK(R33:S33),"",ABS(IF((S33*24)-(R33*24)&gt;6,(((S33*24)-(R33*24))-0.25)/24,S33-R33)))</f>
        <v/>
      </c>
      <c r="S34" s="437"/>
      <c r="T34" s="364" t="str">
        <f t="shared" ref="T34" si="378">IF(ISBLANK(T33:U33),"",ABS(IF((U33*24)-(T33*24)&gt;6,(((U33*24)-(T33*24))-0.25)/24,U33-T33)))</f>
        <v/>
      </c>
      <c r="U34" s="361"/>
      <c r="V34" s="436" t="str">
        <f t="shared" ref="V34" si="379">IF(ISBLANK(V33:W33),"",ABS(IF((W33*24)-(V33*24)&gt;6,(((W33*24)-(V33*24))-0.25)/24,W33-V33)))</f>
        <v/>
      </c>
      <c r="W34" s="437"/>
      <c r="X34" s="364" t="str">
        <f t="shared" ref="X34" si="380">IF(ISBLANK(X33:Y33),"",ABS(IF((Y33*24)-(X33*24)&gt;6,(((Y33*24)-(X33*24))-0.25)/24,Y33-X33)))</f>
        <v/>
      </c>
      <c r="Y34" s="361"/>
      <c r="Z34" s="436" t="str">
        <f t="shared" ref="Z34" si="381">IF(ISBLANK(Z33:AA33),"",ABS(IF((AA33*24)-(Z33*24)&gt;6,(((AA33*24)-(Z33*24))-0.25)/24,AA33-Z33)))</f>
        <v/>
      </c>
      <c r="AA34" s="437"/>
      <c r="AB34" s="604" t="str">
        <f t="shared" ref="AB34" si="382">IF(ISBLANK(AB33:AC33),"",ABS(IF((AC33*24)-(AB33*24)&gt;6,(((AC33*24)-(AB33*24))-0.25)/24,AC33-AB33)))</f>
        <v/>
      </c>
      <c r="AC34" s="600"/>
      <c r="AD34" s="604" t="str">
        <f t="shared" ref="AD34" si="383">IF(ISBLANK(AD33:AE33),"",ABS(IF((AE33*24)-(AD33*24)&gt;6,(((AE33*24)-(AD33*24))-0.25)/24,AE33-AD33)))</f>
        <v/>
      </c>
      <c r="AE34" s="604"/>
      <c r="AF34" s="350"/>
      <c r="AG34" s="436" t="str">
        <f>IF(ISBLANK(AG33:AH33),"",ABS(IF((AH33*24)-(AG33*24)&gt;6,(((AH33*24)-(AG33*24))-0.25)/24,AH33-AG33)))</f>
        <v/>
      </c>
      <c r="AH34" s="437"/>
      <c r="AI34" s="364" t="str">
        <f t="shared" ref="AI34" si="384">IF(ISBLANK(AI33:AJ33),"",ABS(IF((AJ33*24)-(AI33*24)&gt;6,(((AJ33*24)-(AI33*24))-0.25)/24,AJ33-AI33)))</f>
        <v/>
      </c>
      <c r="AJ34" s="361"/>
      <c r="AK34" s="436" t="str">
        <f t="shared" ref="AK34" si="385">IF(ISBLANK(AK33:AL33),"",ABS(IF((AL33*24)-(AK33*24)&gt;6,(((AL33*24)-(AK33*24))-0.25)/24,AL33-AK33)))</f>
        <v/>
      </c>
      <c r="AL34" s="437"/>
      <c r="AM34" s="364" t="str">
        <f t="shared" ref="AM34" si="386">IF(ISBLANK(AM33:AN33),"",ABS(IF((AN33*24)-(AM33*24)&gt;6,(((AN33*24)-(AM33*24))-0.25)/24,AN33-AM33)))</f>
        <v/>
      </c>
      <c r="AN34" s="361"/>
      <c r="AO34" s="436" t="str">
        <f t="shared" ref="AO34" si="387">IF(ISBLANK(AO33:AP33),"",ABS(IF((AP33*24)-(AO33*24)&gt;6,(((AP33*24)-(AO33*24))-0.25)/24,AP33-AO33)))</f>
        <v/>
      </c>
      <c r="AP34" s="437"/>
      <c r="AQ34" s="364" t="str">
        <f t="shared" ref="AQ34" si="388">IF(ISBLANK(AQ33:AR33),"",ABS(IF((AR33*24)-(AQ33*24)&gt;6,(((AR33*24)-(AQ33*24))-0.25)/24,AR33-AQ33)))</f>
        <v/>
      </c>
      <c r="AR34" s="361"/>
      <c r="AS34" s="364" t="str">
        <f t="shared" ref="AS34" si="389">IF(ISBLANK(AS33:AT33),"",ABS(IF((AT33*24)-(AS33*24)&gt;6,(((AT33*24)-(AS33*24))-0.25)/24,AT33-AS33)))</f>
        <v/>
      </c>
      <c r="AT34" s="364"/>
      <c r="AU34" s="350"/>
      <c r="AV34" s="436" t="str">
        <f>IF(ISBLANK(AV33:AW33),"",ABS(IF((AW33*24)-(AV33*24)&gt;6,(((AW33*24)-(AV33*24))-0.25)/24,AW33-AV33)))</f>
        <v/>
      </c>
      <c r="AW34" s="437"/>
      <c r="AX34" s="364" t="str">
        <f t="shared" ref="AX34" si="390">IF(ISBLANK(AX33:AY33),"",ABS(IF((AY33*24)-(AX33*24)&gt;6,(((AY33*24)-(AX33*24))-0.25)/24,AY33-AX33)))</f>
        <v/>
      </c>
      <c r="AY34" s="361"/>
      <c r="AZ34" s="436" t="str">
        <f t="shared" ref="AZ34" si="391">IF(ISBLANK(AZ33:BA33),"",ABS(IF((BA33*24)-(AZ33*24)&gt;6,(((BA33*24)-(AZ33*24))-0.25)/24,BA33-AZ33)))</f>
        <v/>
      </c>
      <c r="BA34" s="437"/>
      <c r="BB34" s="364" t="str">
        <f t="shared" ref="BB34" si="392">IF(ISBLANK(BB33:BC33),"",ABS(IF((BC33*24)-(BB33*24)&gt;6,(((BC33*24)-(BB33*24))-0.25)/24,BC33-BB33)))</f>
        <v/>
      </c>
      <c r="BC34" s="361"/>
      <c r="BD34" s="436" t="str">
        <f t="shared" ref="BD34" si="393">IF(ISBLANK(BD33:BE33),"",ABS(IF((BE33*24)-(BD33*24)&gt;6,(((BE33*24)-(BD33*24))-0.25)/24,BE33-BD33)))</f>
        <v/>
      </c>
      <c r="BE34" s="437"/>
      <c r="BF34" s="364" t="str">
        <f t="shared" ref="BF34" si="394">IF(ISBLANK(BF33:BG33),"",ABS(IF((BG33*24)-(BF33*24)&gt;6,(((BG33*24)-(BF33*24))-0.25)/24,BG33-BF33)))</f>
        <v/>
      </c>
      <c r="BG34" s="361"/>
      <c r="BH34" s="364" t="str">
        <f t="shared" ref="BH34" si="395">IF(ISBLANK(BH33:BI33),"",ABS(IF((BI33*24)-(BH33*24)&gt;6,(((BI33*24)-(BH33*24))-0.25)/24,BI33-BH33)))</f>
        <v/>
      </c>
      <c r="BI34" s="364"/>
      <c r="BJ34" s="346"/>
      <c r="BK34" s="436" t="str">
        <f>IF(ISBLANK(BK33:BL33),"",ABS(IF((BL33*24)-(BK33*24)&gt;6,(((BL33*24)-(BK33*24))-0.25)/24,BL33-BK33)))</f>
        <v/>
      </c>
      <c r="BL34" s="437"/>
      <c r="BM34" s="364" t="str">
        <f t="shared" ref="BM34" si="396">IF(ISBLANK(BM33:BN33),"",ABS(IF((BN33*24)-(BM33*24)&gt;6,(((BN33*24)-(BM33*24))-0.25)/24,BN33-BM33)))</f>
        <v/>
      </c>
      <c r="BN34" s="361"/>
      <c r="BO34" s="436" t="str">
        <f t="shared" ref="BO34" si="397">IF(ISBLANK(BO33:BP33),"",ABS(IF((BP33*24)-(BO33*24)&gt;6,(((BP33*24)-(BO33*24))-0.25)/24,BP33-BO33)))</f>
        <v/>
      </c>
      <c r="BP34" s="437"/>
      <c r="BQ34" s="364" t="str">
        <f t="shared" ref="BQ34" si="398">IF(ISBLANK(BQ33:BR33),"",ABS(IF((BR33*24)-(BQ33*24)&gt;6,(((BR33*24)-(BQ33*24))-0.25)/24,BR33-BQ33)))</f>
        <v/>
      </c>
      <c r="BR34" s="361"/>
      <c r="BS34" s="436" t="str">
        <f t="shared" ref="BS34" si="399">IF(ISBLANK(BS33:BT33),"",ABS(IF((BT33*24)-(BS33*24)&gt;6,(((BT33*24)-(BS33*24))-0.25)/24,BT33-BS33)))</f>
        <v/>
      </c>
      <c r="BT34" s="437"/>
      <c r="BU34" s="364" t="str">
        <f t="shared" ref="BU34" si="400">IF(ISBLANK(BU33:BV33),"",ABS(IF((BV33*24)-(BU33*24)&gt;6,(((BV33*24)-(BU33*24))-0.25)/24,BV33-BU33)))</f>
        <v/>
      </c>
      <c r="BV34" s="361"/>
      <c r="BW34" s="364" t="str">
        <f t="shared" ref="BW34" si="401">IF(ISBLANK(BW33:BX33),"",ABS(IF((BX33*24)-(BW33*24)&gt;6,(((BX33*24)-(BW33*24))-0.25)/24,BX33-BW33)))</f>
        <v/>
      </c>
      <c r="BX34" s="364"/>
      <c r="BY34" s="346"/>
      <c r="BZ34" s="436" t="str">
        <f>IF(ISBLANK(BZ33:CA33),"",ABS(IF((CA33*24)-(BZ33*24)&gt;6,(((CA33*24)-(BZ33*24))-0.25)/24,CA33-BZ33)))</f>
        <v/>
      </c>
      <c r="CA34" s="437"/>
      <c r="CB34" s="364" t="str">
        <f t="shared" ref="CB34" si="402">IF(ISBLANK(CB33:CC33),"",ABS(IF((CC33*24)-(CB33*24)&gt;6,(((CC33*24)-(CB33*24))-0.25)/24,CC33-CB33)))</f>
        <v/>
      </c>
      <c r="CC34" s="361"/>
      <c r="CD34" s="436" t="str">
        <f t="shared" ref="CD34" si="403">IF(ISBLANK(CD33:CE33),"",ABS(IF((CE33*24)-(CD33*24)&gt;6,(((CE33*24)-(CD33*24))-0.25)/24,CE33-CD33)))</f>
        <v/>
      </c>
      <c r="CE34" s="437"/>
      <c r="CF34" s="364" t="str">
        <f t="shared" ref="CF34" si="404">IF(ISBLANK(CF33:CG33),"",ABS(IF((CG33*24)-(CF33*24)&gt;6,(((CG33*24)-(CF33*24))-0.25)/24,CG33-CF33)))</f>
        <v/>
      </c>
      <c r="CG34" s="361"/>
      <c r="CH34" s="436" t="str">
        <f t="shared" ref="CH34" si="405">IF(ISBLANK(CH33:CI33),"",ABS(IF((CI33*24)-(CH33*24)&gt;6,(((CI33*24)-(CH33*24))-0.25)/24,CI33-CH33)))</f>
        <v/>
      </c>
      <c r="CI34" s="437"/>
      <c r="CJ34" s="364" t="str">
        <f t="shared" ref="CJ34" si="406">IF(ISBLANK(CJ33:CK33),"",ABS(IF((CK33*24)-(CJ33*24)&gt;6,(((CK33*24)-(CJ33*24))-0.25)/24,CK33-CJ33)))</f>
        <v/>
      </c>
      <c r="CK34" s="361"/>
      <c r="CL34" s="364" t="str">
        <f t="shared" ref="CL34" si="407">IF(ISBLANK(CL33:CM33),"",ABS(IF((CM33*24)-(CL33*24)&gt;6,(((CM33*24)-(CL33*24))-0.25)/24,CM33-CL33)))</f>
        <v/>
      </c>
      <c r="CM34" s="364"/>
      <c r="CN34" s="346"/>
      <c r="CO34" s="340"/>
      <c r="CP34" s="341"/>
      <c r="CQ34" s="156"/>
      <c r="CR34" s="363"/>
      <c r="CS34"/>
      <c r="CT34"/>
    </row>
    <row r="35" spans="1:98" s="489" customFormat="1" ht="30" customHeight="1" thickTop="1">
      <c r="A35" s="534"/>
      <c r="B35" s="511"/>
      <c r="C35" s="621"/>
      <c r="D35" s="622"/>
      <c r="E35" s="490"/>
      <c r="F35" s="491"/>
      <c r="G35" s="621"/>
      <c r="H35" s="622"/>
      <c r="I35" s="490"/>
      <c r="J35" s="491"/>
      <c r="K35" s="621"/>
      <c r="L35" s="622"/>
      <c r="M35" s="647"/>
      <c r="N35" s="648"/>
      <c r="O35" s="647"/>
      <c r="P35" s="649"/>
      <c r="Q35" s="349">
        <f>SUM(C36:P36)</f>
        <v>0</v>
      </c>
      <c r="R35" s="490"/>
      <c r="S35" s="491"/>
      <c r="T35" s="492"/>
      <c r="U35" s="493"/>
      <c r="V35" s="490"/>
      <c r="W35" s="491"/>
      <c r="X35" s="492"/>
      <c r="Y35" s="493"/>
      <c r="Z35" s="490"/>
      <c r="AA35" s="491"/>
      <c r="AB35" s="608"/>
      <c r="AC35" s="609"/>
      <c r="AD35" s="608"/>
      <c r="AE35" s="610"/>
      <c r="AF35" s="349">
        <f>SUM(R36:AE36)</f>
        <v>0</v>
      </c>
      <c r="AG35" s="490"/>
      <c r="AH35" s="491"/>
      <c r="AI35" s="492"/>
      <c r="AJ35" s="493"/>
      <c r="AK35" s="490"/>
      <c r="AL35" s="491"/>
      <c r="AM35" s="492"/>
      <c r="AN35" s="493"/>
      <c r="AO35" s="490"/>
      <c r="AP35" s="491"/>
      <c r="AQ35" s="494"/>
      <c r="AR35" s="495"/>
      <c r="AS35" s="494"/>
      <c r="AT35" s="496"/>
      <c r="AU35" s="349">
        <f>SUM(AG36:AT36)</f>
        <v>0</v>
      </c>
      <c r="AV35" s="490"/>
      <c r="AW35" s="491"/>
      <c r="AX35" s="492"/>
      <c r="AY35" s="493"/>
      <c r="AZ35" s="490"/>
      <c r="BA35" s="491"/>
      <c r="BB35" s="492"/>
      <c r="BC35" s="493"/>
      <c r="BD35" s="490"/>
      <c r="BE35" s="491"/>
      <c r="BF35" s="494"/>
      <c r="BG35" s="495"/>
      <c r="BH35" s="494"/>
      <c r="BI35" s="496"/>
      <c r="BJ35" s="344">
        <f t="shared" ref="BJ35" si="408">SUM(AV36:BI36)</f>
        <v>0</v>
      </c>
      <c r="BK35" s="490"/>
      <c r="BL35" s="491"/>
      <c r="BM35" s="492"/>
      <c r="BN35" s="493"/>
      <c r="BO35" s="490"/>
      <c r="BP35" s="491"/>
      <c r="BQ35" s="492"/>
      <c r="BR35" s="493"/>
      <c r="BS35" s="490"/>
      <c r="BT35" s="491"/>
      <c r="BU35" s="494"/>
      <c r="BV35" s="495"/>
      <c r="BW35" s="494"/>
      <c r="BX35" s="496"/>
      <c r="BY35" s="344">
        <f t="shared" ref="BY35" si="409">SUM(BK36:BX36)</f>
        <v>0</v>
      </c>
      <c r="BZ35" s="490"/>
      <c r="CA35" s="491"/>
      <c r="CB35" s="492"/>
      <c r="CC35" s="493"/>
      <c r="CD35" s="490"/>
      <c r="CE35" s="491"/>
      <c r="CF35" s="492"/>
      <c r="CG35" s="493"/>
      <c r="CH35" s="490"/>
      <c r="CI35" s="491"/>
      <c r="CJ35" s="494"/>
      <c r="CK35" s="495"/>
      <c r="CL35" s="494"/>
      <c r="CM35" s="496"/>
      <c r="CN35" s="344">
        <f t="shared" ref="CN35" si="410">SUM(BZ36:CM36)</f>
        <v>0</v>
      </c>
      <c r="CO35" s="338">
        <f>SUM(Q35,AF36,AU36,BY36,CN36,BJ36)</f>
        <v>0</v>
      </c>
      <c r="CP35" s="339"/>
      <c r="CQ35" s="488"/>
      <c r="CR35" s="362">
        <f>$CO$2-CO35</f>
        <v>6.9666666666666659</v>
      </c>
    </row>
    <row r="36" spans="1:98" ht="20" customHeight="1">
      <c r="A36" s="260" t="s">
        <v>142</v>
      </c>
      <c r="B36" s="512">
        <v>1</v>
      </c>
      <c r="C36" s="620" t="str">
        <f>IF(AND(C35="",D35=""),"",IFERROR(MATCH("*"&amp;C35&amp;"*",Paramètres!$A$2,0)*INDEX(Paramètres!$B$2:$E$2,MATCH(#REF!,Paramètres!$B$1:$E$1,0))*$B36,IFERROR(VLOOKUP(C35,_T1,2,0)*IF(VLOOKUP(C35,_T1,3,0),$B36,1),IF(AND(C35="23:59"*1,D35="07:59"*1),"08:00"*$B36,IF(AND(C35="20:00"*1,D35="05:00"*1),"09:00"*$B36,IF(AND(C35="21:00"*1,D35="07:00"*1),"10:00"*$B36,IF(AND(C35="21:00"*1,D35="08:00"*1),"11:00"*$B36,IF((D35*24)-(C35*24)&gt;6,((((D35*24)-(C35*24))-0.25)/24)*$B36,(D35-C35)*$B36))))))))</f>
        <v/>
      </c>
      <c r="D36" s="599"/>
      <c r="E36" s="436" t="str">
        <f>IF(AND(E35="",F35=""),"",IFERROR(MATCH("*"&amp;E35&amp;"*",Paramètres!$A$2,0)*INDEX(Paramètres!$B$2:$E$2,MATCH(#REF!,Paramètres!$B$1:$E$1,0))*$B36,IFERROR(VLOOKUP(E35,_T1,2,0)*IF(VLOOKUP(E35,_T1,3,0),$B36,1),IF(AND(E35="23:59"*1,F35="07:59"*1),"08:00"*$B36,IF(AND(E35="20:00"*1,F35="05:00"*1),"09:00"*$B36,IF(AND(E35="21:00"*1,F35="07:00"*1),"10:00"*$B36,IF(AND(E35="21:00"*1,F35="08:00"*1),"11:00"*$B36,IF((F35*24)-(E35*24)&gt;6,((((F35*24)-(E35*24))-0.25)/24)*$B36,(F35-E35)*$B36))))))))</f>
        <v/>
      </c>
      <c r="F36" s="437"/>
      <c r="G36" s="620" t="str">
        <f>IF(AND(G35="",H35=""),"",IFERROR(MATCH("*"&amp;G35&amp;"*",Paramètres!$A$2,0)*INDEX(Paramètres!$B$2:$E$2,MATCH(#REF!,Paramètres!$B$1:$E$1,0))*$B36,IFERROR(VLOOKUP(G35,_T1,2,0)*IF(VLOOKUP(G35,_T1,3,0),$B36,1),IF(AND(G35="23:59"*1,H35="07:59"*1),"08:00"*$B36,IF(AND(G35="20:00"*1,H35="05:00"*1),"09:00"*$B36,IF(AND(G35="21:00"*1,H35="07:00"*1),"10:00"*$B36,IF(AND(G35="21:00"*1,H35="08:00"*1),"11:00"*$B36,IF((H35*24)-(G35*24)&gt;6,((((H35*24)-(G35*24))-0.25)/24)*$B36,(H35-G35)*$B36))))))))</f>
        <v/>
      </c>
      <c r="H36" s="599"/>
      <c r="I36" s="436" t="str">
        <f>IF(AND(I35="",J35=""),"",IFERROR(MATCH("*"&amp;I35&amp;"*",Paramètres!$A$2,0)*INDEX(Paramètres!$B$2:$E$2,MATCH(#REF!,Paramètres!$B$1:$E$1,0))*$B36,IFERROR(VLOOKUP(I35,_T1,2,0)*IF(VLOOKUP(I35,_T1,3,0),$B36,1),IF(AND(I35="23:59"*1,J35="07:59"*1),"08:00"*$B36,IF(AND(I35="20:00"*1,J35="05:00"*1),"09:00"*$B36,IF(AND(I35="21:00"*1,J35="07:00"*1),"10:00"*$B36,IF(AND(I35="21:00"*1,J35="08:00"*1),"11:00"*$B36,IF((J35*24)-(I35*24)&gt;6,((((J35*24)-(I35*24))-0.25)/24)*$B36,(J35-I35)*$B36))))))))</f>
        <v/>
      </c>
      <c r="J36" s="437"/>
      <c r="K36" s="620" t="str">
        <f>IF(AND(K35="",L35=""),"",IFERROR(MATCH("*"&amp;K35&amp;"*",Paramètres!$A$2,0)*INDEX(Paramètres!$B$2:$E$2,MATCH(#REF!,Paramètres!$B$1:$E$1,0))*$B36,IFERROR(VLOOKUP(K35,_T1,2,0)*IF(VLOOKUP(K35,_T1,3,0),$B36,1),IF(AND(K35="23:59"*1,L35="07:59"*1),"08:00"*$B36,IF(AND(K35="20:00"*1,L35="05:00"*1),"09:00"*$B36,IF(AND(K35="21:00"*1,L35="07:00"*1),"10:00"*$B36,IF(AND(K35="21:00"*1,L35="08:00"*1),"11:00"*$B36,IF((L35*24)-(K35*24)&gt;6,((((L35*24)-(K35*24))-0.25)/24)*$B36,(L35-K35)*$B36))))))))</f>
        <v/>
      </c>
      <c r="L36" s="599"/>
      <c r="M36" s="645" t="str">
        <f>IF(AND(M35="",N35=""),"",IFERROR(MATCH("*"&amp;M35&amp;"*",Paramètres!$A$2,0)*INDEX(Paramètres!$B$2:$E$2,MATCH(#REF!,Paramètres!$B$1:$E$1,0))*$B36,IFERROR(VLOOKUP(M35,_T1,2,0)*IF(VLOOKUP(M35,_T1,3,0),$B36,1),IF(AND(M35="23:59"*1,N35="07:59"*1),"08:00"*$B36,IF(AND(M35="20:00"*1,N35="05:00"*1),"09:00"*$B36,IF(AND(M35="21:00"*1,N35="07:00"*1),"10:00"*$B36,IF(AND(M35="21:00"*1,N35="08:00"*1),"11:00"*$B36,IF((N35*24)-(M35*24)&gt;6,((((N35*24)-(M35*24))-0.25)/24)*$B36,(N35-M35)*$B36))))))))</f>
        <v/>
      </c>
      <c r="N36" s="646"/>
      <c r="O36" s="645" t="str">
        <f>IF(AND(O35="",P35=""),"",IFERROR(MATCH("*"&amp;O35&amp;"*",Paramètres!$A$2,0)*INDEX(Paramètres!$B$2:$E$2,MATCH(#REF!,Paramètres!$B$1:$E$1,0))*$B36,IFERROR(VLOOKUP(O35,_T1,2,0)*IF(VLOOKUP(O35,_T1,3,0),$B36,1),IF(AND(O35="23:59"*1,P35="07:59"*1),"08:00"*$B36,IF(AND(O35="20:00"*1,P35="05:00"*1),"09:00"*$B36,IF(AND(O35="21:00"*1,P35="07:00"*1),"10:00"*$B36,IF(AND(O35="21:00"*1,P35="08:00"*1),"11:00"*$B36,IF((P35*24)-(O35*24)&gt;6,((((P35*24)-(O35*24))-0.25)/24)*$B36,(P35-O35)*$B36))))))))</f>
        <v/>
      </c>
      <c r="P36" s="645"/>
      <c r="Q36" s="350"/>
      <c r="R36" s="436" t="str">
        <f>IF(ISBLANK(R35:S35),"",ABS(IF((S35*24)-(R35*24)&gt;6,(((S35*24)-(R35*24))-0.25)/24,S35-R35)))</f>
        <v/>
      </c>
      <c r="S36" s="437"/>
      <c r="T36" s="364" t="str">
        <f t="shared" ref="T36" si="411">IF(ISBLANK(T35:U35),"",ABS(IF((U35*24)-(T35*24)&gt;6,(((U35*24)-(T35*24))-0.25)/24,U35-T35)))</f>
        <v/>
      </c>
      <c r="U36" s="361"/>
      <c r="V36" s="436" t="str">
        <f t="shared" ref="V36" si="412">IF(ISBLANK(V35:W35),"",ABS(IF((W35*24)-(V35*24)&gt;6,(((W35*24)-(V35*24))-0.25)/24,W35-V35)))</f>
        <v/>
      </c>
      <c r="W36" s="437"/>
      <c r="X36" s="364" t="str">
        <f t="shared" ref="X36" si="413">IF(ISBLANK(X35:Y35),"",ABS(IF((Y35*24)-(X35*24)&gt;6,(((Y35*24)-(X35*24))-0.25)/24,Y35-X35)))</f>
        <v/>
      </c>
      <c r="Y36" s="361"/>
      <c r="Z36" s="436" t="str">
        <f t="shared" ref="Z36" si="414">IF(ISBLANK(Z35:AA35),"",ABS(IF((AA35*24)-(Z35*24)&gt;6,(((AA35*24)-(Z35*24))-0.25)/24,AA35-Z35)))</f>
        <v/>
      </c>
      <c r="AA36" s="437"/>
      <c r="AB36" s="604" t="str">
        <f t="shared" ref="AB36" si="415">IF(ISBLANK(AB35:AC35),"",ABS(IF((AC35*24)-(AB35*24)&gt;6,(((AC35*24)-(AB35*24))-0.25)/24,AC35-AB35)))</f>
        <v/>
      </c>
      <c r="AC36" s="600"/>
      <c r="AD36" s="604" t="str">
        <f t="shared" ref="AD36" si="416">IF(ISBLANK(AD35:AE35),"",ABS(IF((AE35*24)-(AD35*24)&gt;6,(((AE35*24)-(AD35*24))-0.25)/24,AE35-AD35)))</f>
        <v/>
      </c>
      <c r="AE36" s="604"/>
      <c r="AF36" s="350"/>
      <c r="AG36" s="436" t="str">
        <f>IF(ISBLANK(AG35:AH35),"",ABS(IF((AH35*24)-(AG35*24)&gt;6,(((AH35*24)-(AG35*24))-0.25)/24,AH35-AG35)))</f>
        <v/>
      </c>
      <c r="AH36" s="437"/>
      <c r="AI36" s="364" t="str">
        <f t="shared" ref="AI36" si="417">IF(ISBLANK(AI35:AJ35),"",ABS(IF((AJ35*24)-(AI35*24)&gt;6,(((AJ35*24)-(AI35*24))-0.25)/24,AJ35-AI35)))</f>
        <v/>
      </c>
      <c r="AJ36" s="361"/>
      <c r="AK36" s="436" t="str">
        <f t="shared" ref="AK36" si="418">IF(ISBLANK(AK35:AL35),"",ABS(IF((AL35*24)-(AK35*24)&gt;6,(((AL35*24)-(AK35*24))-0.25)/24,AL35-AK35)))</f>
        <v/>
      </c>
      <c r="AL36" s="437"/>
      <c r="AM36" s="364" t="str">
        <f t="shared" ref="AM36" si="419">IF(ISBLANK(AM35:AN35),"",ABS(IF((AN35*24)-(AM35*24)&gt;6,(((AN35*24)-(AM35*24))-0.25)/24,AN35-AM35)))</f>
        <v/>
      </c>
      <c r="AN36" s="361"/>
      <c r="AO36" s="436" t="str">
        <f t="shared" ref="AO36" si="420">IF(ISBLANK(AO35:AP35),"",ABS(IF((AP35*24)-(AO35*24)&gt;6,(((AP35*24)-(AO35*24))-0.25)/24,AP35-AO35)))</f>
        <v/>
      </c>
      <c r="AP36" s="437"/>
      <c r="AQ36" s="364" t="str">
        <f t="shared" ref="AQ36" si="421">IF(ISBLANK(AQ35:AR35),"",ABS(IF((AR35*24)-(AQ35*24)&gt;6,(((AR35*24)-(AQ35*24))-0.25)/24,AR35-AQ35)))</f>
        <v/>
      </c>
      <c r="AR36" s="361"/>
      <c r="AS36" s="364" t="str">
        <f t="shared" ref="AS36" si="422">IF(ISBLANK(AS35:AT35),"",ABS(IF((AT35*24)-(AS35*24)&gt;6,(((AT35*24)-(AS35*24))-0.25)/24,AT35-AS35)))</f>
        <v/>
      </c>
      <c r="AT36" s="364"/>
      <c r="AU36" s="350"/>
      <c r="AV36" s="436" t="str">
        <f>IF(ISBLANK(AV35:AW35),"",ABS(IF((AW35*24)-(AV35*24)&gt;6,(((AW35*24)-(AV35*24))-0.25)/24,AW35-AV35)))</f>
        <v/>
      </c>
      <c r="AW36" s="437"/>
      <c r="AX36" s="364" t="str">
        <f t="shared" ref="AX36" si="423">IF(ISBLANK(AX35:AY35),"",ABS(IF((AY35*24)-(AX35*24)&gt;6,(((AY35*24)-(AX35*24))-0.25)/24,AY35-AX35)))</f>
        <v/>
      </c>
      <c r="AY36" s="361"/>
      <c r="AZ36" s="436" t="str">
        <f t="shared" ref="AZ36" si="424">IF(ISBLANK(AZ35:BA35),"",ABS(IF((BA35*24)-(AZ35*24)&gt;6,(((BA35*24)-(AZ35*24))-0.25)/24,BA35-AZ35)))</f>
        <v/>
      </c>
      <c r="BA36" s="437"/>
      <c r="BB36" s="364" t="str">
        <f t="shared" ref="BB36" si="425">IF(ISBLANK(BB35:BC35),"",ABS(IF((BC35*24)-(BB35*24)&gt;6,(((BC35*24)-(BB35*24))-0.25)/24,BC35-BB35)))</f>
        <v/>
      </c>
      <c r="BC36" s="361"/>
      <c r="BD36" s="436" t="str">
        <f t="shared" ref="BD36" si="426">IF(ISBLANK(BD35:BE35),"",ABS(IF((BE35*24)-(BD35*24)&gt;6,(((BE35*24)-(BD35*24))-0.25)/24,BE35-BD35)))</f>
        <v/>
      </c>
      <c r="BE36" s="437"/>
      <c r="BF36" s="364" t="str">
        <f t="shared" ref="BF36" si="427">IF(ISBLANK(BF35:BG35),"",ABS(IF((BG35*24)-(BF35*24)&gt;6,(((BG35*24)-(BF35*24))-0.25)/24,BG35-BF35)))</f>
        <v/>
      </c>
      <c r="BG36" s="361"/>
      <c r="BH36" s="364" t="str">
        <f t="shared" ref="BH36" si="428">IF(ISBLANK(BH35:BI35),"",ABS(IF((BI35*24)-(BH35*24)&gt;6,(((BI35*24)-(BH35*24))-0.25)/24,BI35-BH35)))</f>
        <v/>
      </c>
      <c r="BI36" s="364"/>
      <c r="BJ36" s="346"/>
      <c r="BK36" s="436" t="str">
        <f>IF(ISBLANK(BK35:BL35),"",ABS(IF((BL35*24)-(BK35*24)&gt;6,(((BL35*24)-(BK35*24))-0.25)/24,BL35-BK35)))</f>
        <v/>
      </c>
      <c r="BL36" s="437"/>
      <c r="BM36" s="364" t="str">
        <f t="shared" ref="BM36" si="429">IF(ISBLANK(BM35:BN35),"",ABS(IF((BN35*24)-(BM35*24)&gt;6,(((BN35*24)-(BM35*24))-0.25)/24,BN35-BM35)))</f>
        <v/>
      </c>
      <c r="BN36" s="361"/>
      <c r="BO36" s="436" t="str">
        <f t="shared" ref="BO36" si="430">IF(ISBLANK(BO35:BP35),"",ABS(IF((BP35*24)-(BO35*24)&gt;6,(((BP35*24)-(BO35*24))-0.25)/24,BP35-BO35)))</f>
        <v/>
      </c>
      <c r="BP36" s="437"/>
      <c r="BQ36" s="364" t="str">
        <f t="shared" ref="BQ36" si="431">IF(ISBLANK(BQ35:BR35),"",ABS(IF((BR35*24)-(BQ35*24)&gt;6,(((BR35*24)-(BQ35*24))-0.25)/24,BR35-BQ35)))</f>
        <v/>
      </c>
      <c r="BR36" s="361"/>
      <c r="BS36" s="436" t="str">
        <f t="shared" ref="BS36" si="432">IF(ISBLANK(BS35:BT35),"",ABS(IF((BT35*24)-(BS35*24)&gt;6,(((BT35*24)-(BS35*24))-0.25)/24,BT35-BS35)))</f>
        <v/>
      </c>
      <c r="BT36" s="437"/>
      <c r="BU36" s="364" t="str">
        <f t="shared" ref="BU36" si="433">IF(ISBLANK(BU35:BV35),"",ABS(IF((BV35*24)-(BU35*24)&gt;6,(((BV35*24)-(BU35*24))-0.25)/24,BV35-BU35)))</f>
        <v/>
      </c>
      <c r="BV36" s="361"/>
      <c r="BW36" s="364" t="str">
        <f t="shared" ref="BW36" si="434">IF(ISBLANK(BW35:BX35),"",ABS(IF((BX35*24)-(BW35*24)&gt;6,(((BX35*24)-(BW35*24))-0.25)/24,BX35-BW35)))</f>
        <v/>
      </c>
      <c r="BX36" s="364"/>
      <c r="BY36" s="346"/>
      <c r="BZ36" s="436" t="str">
        <f>IF(ISBLANK(BZ35:CA35),"",ABS(IF((CA35*24)-(BZ35*24)&gt;6,(((CA35*24)-(BZ35*24))-0.25)/24,CA35-BZ35)))</f>
        <v/>
      </c>
      <c r="CA36" s="437"/>
      <c r="CB36" s="364" t="str">
        <f t="shared" ref="CB36" si="435">IF(ISBLANK(CB35:CC35),"",ABS(IF((CC35*24)-(CB35*24)&gt;6,(((CC35*24)-(CB35*24))-0.25)/24,CC35-CB35)))</f>
        <v/>
      </c>
      <c r="CC36" s="361"/>
      <c r="CD36" s="436" t="str">
        <f t="shared" ref="CD36" si="436">IF(ISBLANK(CD35:CE35),"",ABS(IF((CE35*24)-(CD35*24)&gt;6,(((CE35*24)-(CD35*24))-0.25)/24,CE35-CD35)))</f>
        <v/>
      </c>
      <c r="CE36" s="437"/>
      <c r="CF36" s="364" t="str">
        <f t="shared" ref="CF36" si="437">IF(ISBLANK(CF35:CG35),"",ABS(IF((CG35*24)-(CF35*24)&gt;6,(((CG35*24)-(CF35*24))-0.25)/24,CG35-CF35)))</f>
        <v/>
      </c>
      <c r="CG36" s="361"/>
      <c r="CH36" s="436" t="str">
        <f t="shared" ref="CH36" si="438">IF(ISBLANK(CH35:CI35),"",ABS(IF((CI35*24)-(CH35*24)&gt;6,(((CI35*24)-(CH35*24))-0.25)/24,CI35-CH35)))</f>
        <v/>
      </c>
      <c r="CI36" s="437"/>
      <c r="CJ36" s="364" t="str">
        <f t="shared" ref="CJ36" si="439">IF(ISBLANK(CJ35:CK35),"",ABS(IF((CK35*24)-(CJ35*24)&gt;6,(((CK35*24)-(CJ35*24))-0.25)/24,CK35-CJ35)))</f>
        <v/>
      </c>
      <c r="CK36" s="361"/>
      <c r="CL36" s="364" t="str">
        <f t="shared" ref="CL36" si="440">IF(ISBLANK(CL35:CM35),"",ABS(IF((CM35*24)-(CL35*24)&gt;6,(((CM35*24)-(CL35*24))-0.25)/24,CM35-CL35)))</f>
        <v/>
      </c>
      <c r="CM36" s="364"/>
      <c r="CN36" s="346"/>
      <c r="CO36" s="340"/>
      <c r="CP36" s="341"/>
      <c r="CQ36" s="156"/>
      <c r="CR36" s="363"/>
      <c r="CS36"/>
      <c r="CT36"/>
    </row>
    <row r="37" spans="1:98" s="489" customFormat="1" ht="30" customHeight="1">
      <c r="A37" s="533"/>
      <c r="B37" s="511"/>
      <c r="C37" s="481"/>
      <c r="D37" s="482"/>
      <c r="E37" s="595"/>
      <c r="F37" s="596"/>
      <c r="G37" s="481"/>
      <c r="H37" s="482"/>
      <c r="I37" s="595"/>
      <c r="J37" s="596"/>
      <c r="K37" s="481"/>
      <c r="L37" s="482"/>
      <c r="M37" s="642"/>
      <c r="N37" s="643"/>
      <c r="O37" s="642"/>
      <c r="P37" s="644"/>
      <c r="Q37" s="349">
        <f>SUM(C38:P38)</f>
        <v>0</v>
      </c>
      <c r="R37" s="481"/>
      <c r="S37" s="482"/>
      <c r="T37" s="483"/>
      <c r="U37" s="484"/>
      <c r="V37" s="481"/>
      <c r="W37" s="482"/>
      <c r="X37" s="483"/>
      <c r="Y37" s="484"/>
      <c r="Z37" s="481"/>
      <c r="AA37" s="482"/>
      <c r="AB37" s="601"/>
      <c r="AC37" s="603"/>
      <c r="AD37" s="601"/>
      <c r="AE37" s="605"/>
      <c r="AF37" s="349">
        <f>SUM(R38:AE38)</f>
        <v>0</v>
      </c>
      <c r="AG37" s="481"/>
      <c r="AH37" s="482"/>
      <c r="AI37" s="483"/>
      <c r="AJ37" s="484"/>
      <c r="AK37" s="481"/>
      <c r="AL37" s="482"/>
      <c r="AM37" s="483"/>
      <c r="AN37" s="484"/>
      <c r="AO37" s="481"/>
      <c r="AP37" s="482"/>
      <c r="AQ37" s="485"/>
      <c r="AR37" s="486"/>
      <c r="AS37" s="485"/>
      <c r="AT37" s="487"/>
      <c r="AU37" s="349">
        <f>SUM(AG38:AT38)</f>
        <v>0</v>
      </c>
      <c r="AV37" s="481"/>
      <c r="AW37" s="482"/>
      <c r="AX37" s="483"/>
      <c r="AY37" s="484"/>
      <c r="AZ37" s="481"/>
      <c r="BA37" s="482"/>
      <c r="BB37" s="483"/>
      <c r="BC37" s="484"/>
      <c r="BD37" s="481"/>
      <c r="BE37" s="482"/>
      <c r="BF37" s="485"/>
      <c r="BG37" s="486"/>
      <c r="BH37" s="485"/>
      <c r="BI37" s="487"/>
      <c r="BJ37" s="344">
        <f t="shared" ref="BJ37" si="441">SUM(AV38:BI38)</f>
        <v>0</v>
      </c>
      <c r="BK37" s="481"/>
      <c r="BL37" s="482"/>
      <c r="BM37" s="483"/>
      <c r="BN37" s="484"/>
      <c r="BO37" s="481"/>
      <c r="BP37" s="482"/>
      <c r="BQ37" s="483"/>
      <c r="BR37" s="484"/>
      <c r="BS37" s="481"/>
      <c r="BT37" s="482"/>
      <c r="BU37" s="485"/>
      <c r="BV37" s="486"/>
      <c r="BW37" s="485"/>
      <c r="BX37" s="487"/>
      <c r="BY37" s="344">
        <f t="shared" ref="BY37" si="442">SUM(BK38:BX38)</f>
        <v>0</v>
      </c>
      <c r="BZ37" s="481"/>
      <c r="CA37" s="482"/>
      <c r="CB37" s="483"/>
      <c r="CC37" s="484"/>
      <c r="CD37" s="481"/>
      <c r="CE37" s="482"/>
      <c r="CF37" s="483"/>
      <c r="CG37" s="484"/>
      <c r="CH37" s="481"/>
      <c r="CI37" s="482"/>
      <c r="CJ37" s="485"/>
      <c r="CK37" s="486"/>
      <c r="CL37" s="485"/>
      <c r="CM37" s="487"/>
      <c r="CN37" s="344">
        <f t="shared" ref="CN37" si="443">SUM(BZ38:CM38)</f>
        <v>0</v>
      </c>
      <c r="CO37" s="338">
        <f>SUM(Q37,AF38,AU38,BY38,CN38,BJ38)</f>
        <v>0</v>
      </c>
      <c r="CP37" s="339"/>
      <c r="CQ37" s="488"/>
      <c r="CR37" s="362">
        <f>$CO$2-CO37</f>
        <v>6.9666666666666659</v>
      </c>
    </row>
    <row r="38" spans="1:98" ht="20" customHeight="1">
      <c r="A38" s="260" t="s">
        <v>143</v>
      </c>
      <c r="B38" s="512"/>
      <c r="C38" s="436" t="str">
        <f>IF(AND(C37="",D37=""),"",IFERROR(MATCH("*"&amp;C37&amp;"*",Paramètres!$A$2,0)*INDEX(Paramètres!$B$2:$E$2,MATCH(#REF!,Paramètres!$B$1:$E$1,0))*$B38,IFERROR(VLOOKUP(C37,_T1,2,0)*IF(VLOOKUP(C37,_T1,3,0),$B38,1),IF(AND(C37="23:59"*1,D37="07:59"*1),"08:00"*$B38,IF(AND(C37="20:00"*1,D37="05:00"*1),"09:00"*$B38,IF(AND(C37="21:00"*1,D37="07:00"*1),"10:00"*$B38,IF(AND(C37="21:00"*1,D37="08:00"*1),"11:00"*$B38,IF((D37*24)-(C37*24)&gt;6,((((D37*24)-(C37*24))-0.25)/24)*$B38,(D37-C37)*$B38))))))))</f>
        <v/>
      </c>
      <c r="D38" s="437"/>
      <c r="E38" s="620" t="str">
        <f>IF(AND(E37="",F37=""),"",IFERROR(MATCH("*"&amp;E37&amp;"*",Paramètres!$A$2,0)*INDEX(Paramètres!$B$2:$E$2,MATCH(#REF!,Paramètres!$B$1:$E$1,0))*$B38,IFERROR(VLOOKUP(E37,_T1,2,0)*IF(VLOOKUP(E37,_T1,3,0),$B38,1),IF(AND(E37="23:59"*1,F37="07:59"*1),"08:00"*$B38,IF(AND(E37="20:00"*1,F37="05:00"*1),"09:00"*$B38,IF(AND(E37="21:00"*1,F37="07:00"*1),"10:00"*$B38,IF(AND(E37="21:00"*1,F37="08:00"*1),"11:00"*$B38,IF((F37*24)-(E37*24)&gt;6,((((F37*24)-(E37*24))-0.25)/24)*$B38,(F37-E37)*$B38))))))))</f>
        <v/>
      </c>
      <c r="F38" s="599"/>
      <c r="G38" s="436" t="str">
        <f>IF(AND(G37="",H37=""),"",IFERROR(MATCH("*"&amp;G37&amp;"*",Paramètres!$A$2,0)*INDEX(Paramètres!$B$2:$E$2,MATCH(#REF!,Paramètres!$B$1:$E$1,0))*$B38,IFERROR(VLOOKUP(G37,_T1,2,0)*IF(VLOOKUP(G37,_T1,3,0),$B38,1),IF(AND(G37="23:59"*1,H37="07:59"*1),"08:00"*$B38,IF(AND(G37="20:00"*1,H37="05:00"*1),"09:00"*$B38,IF(AND(G37="21:00"*1,H37="07:00"*1),"10:00"*$B38,IF(AND(G37="21:00"*1,H37="08:00"*1),"11:00"*$B38,IF((H37*24)-(G37*24)&gt;6,((((H37*24)-(G37*24))-0.25)/24)*$B38,(H37-G37)*$B38))))))))</f>
        <v/>
      </c>
      <c r="H38" s="437"/>
      <c r="I38" s="620" t="str">
        <f>IF(AND(I37="",J37=""),"",IFERROR(MATCH("*"&amp;I37&amp;"*",Paramètres!$A$2,0)*INDEX(Paramètres!$B$2:$E$2,MATCH(#REF!,Paramètres!$B$1:$E$1,0))*$B38,IFERROR(VLOOKUP(I37,_T1,2,0)*IF(VLOOKUP(I37,_T1,3,0),$B38,1),IF(AND(I37="23:59"*1,J37="07:59"*1),"08:00"*$B38,IF(AND(I37="20:00"*1,J37="05:00"*1),"09:00"*$B38,IF(AND(I37="21:00"*1,J37="07:00"*1),"10:00"*$B38,IF(AND(I37="21:00"*1,J37="08:00"*1),"11:00"*$B38,IF((J37*24)-(I37*24)&gt;6,((((J37*24)-(I37*24))-0.25)/24)*$B38,(J37-I37)*$B38))))))))</f>
        <v/>
      </c>
      <c r="J38" s="599"/>
      <c r="K38" s="436" t="str">
        <f>IF(AND(K37="",L37=""),"",IFERROR(MATCH("*"&amp;K37&amp;"*",Paramètres!$A$2,0)*INDEX(Paramètres!$B$2:$E$2,MATCH(#REF!,Paramètres!$B$1:$E$1,0))*$B38,IFERROR(VLOOKUP(K37,_T1,2,0)*IF(VLOOKUP(K37,_T1,3,0),$B38,1),IF(AND(K37="23:59"*1,L37="07:59"*1),"08:00"*$B38,IF(AND(K37="20:00"*1,L37="05:00"*1),"09:00"*$B38,IF(AND(K37="21:00"*1,L37="07:00"*1),"10:00"*$B38,IF(AND(K37="21:00"*1,L37="08:00"*1),"11:00"*$B38,IF((L37*24)-(K37*24)&gt;6,((((L37*24)-(K37*24))-0.25)/24)*$B38,(L37-K37)*$B38))))))))</f>
        <v/>
      </c>
      <c r="L38" s="437"/>
      <c r="M38" s="645" t="str">
        <f>IF(AND(M37="",N37=""),"",IFERROR(MATCH("*"&amp;M37&amp;"*",Paramètres!$A$2,0)*INDEX(Paramètres!$B$2:$E$2,MATCH(#REF!,Paramètres!$B$1:$E$1,0))*$B38,IFERROR(VLOOKUP(M37,_T1,2,0)*IF(VLOOKUP(M37,_T1,3,0),$B38,1),IF(AND(M37="23:59"*1,N37="07:59"*1),"08:00"*$B38,IF(AND(M37="20:00"*1,N37="05:00"*1),"09:00"*$B38,IF(AND(M37="21:00"*1,N37="07:00"*1),"10:00"*$B38,IF(AND(M37="21:00"*1,N37="08:00"*1),"11:00"*$B38,IF((N37*24)-(M37*24)&gt;6,((((N37*24)-(M37*24))-0.25)/24)*$B38,(N37-M37)*$B38))))))))</f>
        <v/>
      </c>
      <c r="N38" s="646"/>
      <c r="O38" s="645" t="str">
        <f>IF(AND(O37="",P37=""),"",IFERROR(MATCH("*"&amp;O37&amp;"*",Paramètres!$A$2,0)*INDEX(Paramètres!$B$2:$E$2,MATCH(#REF!,Paramètres!$B$1:$E$1,0))*$B38,IFERROR(VLOOKUP(O37,_T1,2,0)*IF(VLOOKUP(O37,_T1,3,0),$B38,1),IF(AND(O37="23:59"*1,P37="07:59"*1),"08:00"*$B38,IF(AND(O37="20:00"*1,P37="05:00"*1),"09:00"*$B38,IF(AND(O37="21:00"*1,P37="07:00"*1),"10:00"*$B38,IF(AND(O37="21:00"*1,P37="08:00"*1),"11:00"*$B38,IF((P37*24)-(O37*24)&gt;6,((((P37*24)-(O37*24))-0.25)/24)*$B38,(P37-O37)*$B38))))))))</f>
        <v/>
      </c>
      <c r="P38" s="645"/>
      <c r="Q38" s="350"/>
      <c r="R38" s="436" t="str">
        <f>IF(ISBLANK(R37:S37),"",ABS(IF((S37*24)-(R37*24)&gt;6,(((S37*24)-(R37*24))-0.25)/24,S37-R37)))</f>
        <v/>
      </c>
      <c r="S38" s="437"/>
      <c r="T38" s="364" t="str">
        <f t="shared" ref="T38" si="444">IF(ISBLANK(T37:U37),"",ABS(IF((U37*24)-(T37*24)&gt;6,(((U37*24)-(T37*24))-0.25)/24,U37-T37)))</f>
        <v/>
      </c>
      <c r="U38" s="361"/>
      <c r="V38" s="436" t="str">
        <f t="shared" ref="V38" si="445">IF(ISBLANK(V37:W37),"",ABS(IF((W37*24)-(V37*24)&gt;6,(((W37*24)-(V37*24))-0.25)/24,W37-V37)))</f>
        <v/>
      </c>
      <c r="W38" s="437"/>
      <c r="X38" s="364" t="str">
        <f t="shared" ref="X38" si="446">IF(ISBLANK(X37:Y37),"",ABS(IF((Y37*24)-(X37*24)&gt;6,(((Y37*24)-(X37*24))-0.25)/24,Y37-X37)))</f>
        <v/>
      </c>
      <c r="Y38" s="361"/>
      <c r="Z38" s="436" t="str">
        <f t="shared" ref="Z38" si="447">IF(ISBLANK(Z37:AA37),"",ABS(IF((AA37*24)-(Z37*24)&gt;6,(((AA37*24)-(Z37*24))-0.25)/24,AA37-Z37)))</f>
        <v/>
      </c>
      <c r="AA38" s="437"/>
      <c r="AB38" s="604" t="str">
        <f t="shared" ref="AB38" si="448">IF(ISBLANK(AB37:AC37),"",ABS(IF((AC37*24)-(AB37*24)&gt;6,(((AC37*24)-(AB37*24))-0.25)/24,AC37-AB37)))</f>
        <v/>
      </c>
      <c r="AC38" s="600"/>
      <c r="AD38" s="604" t="str">
        <f t="shared" ref="AD38" si="449">IF(ISBLANK(AD37:AE37),"",ABS(IF((AE37*24)-(AD37*24)&gt;6,(((AE37*24)-(AD37*24))-0.25)/24,AE37-AD37)))</f>
        <v/>
      </c>
      <c r="AE38" s="604"/>
      <c r="AF38" s="350"/>
      <c r="AG38" s="436" t="str">
        <f>IF(ISBLANK(AG37:AH37),"",ABS(IF((AH37*24)-(AG37*24)&gt;6,(((AH37*24)-(AG37*24))-0.25)/24,AH37-AG37)))</f>
        <v/>
      </c>
      <c r="AH38" s="437"/>
      <c r="AI38" s="364" t="str">
        <f t="shared" ref="AI38" si="450">IF(ISBLANK(AI37:AJ37),"",ABS(IF((AJ37*24)-(AI37*24)&gt;6,(((AJ37*24)-(AI37*24))-0.25)/24,AJ37-AI37)))</f>
        <v/>
      </c>
      <c r="AJ38" s="361"/>
      <c r="AK38" s="436" t="str">
        <f t="shared" ref="AK38" si="451">IF(ISBLANK(AK37:AL37),"",ABS(IF((AL37*24)-(AK37*24)&gt;6,(((AL37*24)-(AK37*24))-0.25)/24,AL37-AK37)))</f>
        <v/>
      </c>
      <c r="AL38" s="437"/>
      <c r="AM38" s="364" t="str">
        <f t="shared" ref="AM38" si="452">IF(ISBLANK(AM37:AN37),"",ABS(IF((AN37*24)-(AM37*24)&gt;6,(((AN37*24)-(AM37*24))-0.25)/24,AN37-AM37)))</f>
        <v/>
      </c>
      <c r="AN38" s="361"/>
      <c r="AO38" s="436" t="str">
        <f t="shared" ref="AO38" si="453">IF(ISBLANK(AO37:AP37),"",ABS(IF((AP37*24)-(AO37*24)&gt;6,(((AP37*24)-(AO37*24))-0.25)/24,AP37-AO37)))</f>
        <v/>
      </c>
      <c r="AP38" s="437"/>
      <c r="AQ38" s="364" t="str">
        <f t="shared" ref="AQ38" si="454">IF(ISBLANK(AQ37:AR37),"",ABS(IF((AR37*24)-(AQ37*24)&gt;6,(((AR37*24)-(AQ37*24))-0.25)/24,AR37-AQ37)))</f>
        <v/>
      </c>
      <c r="AR38" s="361"/>
      <c r="AS38" s="364" t="str">
        <f t="shared" ref="AS38" si="455">IF(ISBLANK(AS37:AT37),"",ABS(IF((AT37*24)-(AS37*24)&gt;6,(((AT37*24)-(AS37*24))-0.25)/24,AT37-AS37)))</f>
        <v/>
      </c>
      <c r="AT38" s="364"/>
      <c r="AU38" s="350"/>
      <c r="AV38" s="436" t="str">
        <f>IF(ISBLANK(AV37:AW37),"",ABS(IF((AW37*24)-(AV37*24)&gt;6,(((AW37*24)-(AV37*24))-0.25)/24,AW37-AV37)))</f>
        <v/>
      </c>
      <c r="AW38" s="437"/>
      <c r="AX38" s="364" t="str">
        <f t="shared" ref="AX38" si="456">IF(ISBLANK(AX37:AY37),"",ABS(IF((AY37*24)-(AX37*24)&gt;6,(((AY37*24)-(AX37*24))-0.25)/24,AY37-AX37)))</f>
        <v/>
      </c>
      <c r="AY38" s="361"/>
      <c r="AZ38" s="436" t="str">
        <f t="shared" ref="AZ38" si="457">IF(ISBLANK(AZ37:BA37),"",ABS(IF((BA37*24)-(AZ37*24)&gt;6,(((BA37*24)-(AZ37*24))-0.25)/24,BA37-AZ37)))</f>
        <v/>
      </c>
      <c r="BA38" s="437"/>
      <c r="BB38" s="364" t="str">
        <f t="shared" ref="BB38" si="458">IF(ISBLANK(BB37:BC37),"",ABS(IF((BC37*24)-(BB37*24)&gt;6,(((BC37*24)-(BB37*24))-0.25)/24,BC37-BB37)))</f>
        <v/>
      </c>
      <c r="BC38" s="361"/>
      <c r="BD38" s="436" t="str">
        <f t="shared" ref="BD38" si="459">IF(ISBLANK(BD37:BE37),"",ABS(IF((BE37*24)-(BD37*24)&gt;6,(((BE37*24)-(BD37*24))-0.25)/24,BE37-BD37)))</f>
        <v/>
      </c>
      <c r="BE38" s="437"/>
      <c r="BF38" s="364" t="str">
        <f t="shared" ref="BF38" si="460">IF(ISBLANK(BF37:BG37),"",ABS(IF((BG37*24)-(BF37*24)&gt;6,(((BG37*24)-(BF37*24))-0.25)/24,BG37-BF37)))</f>
        <v/>
      </c>
      <c r="BG38" s="361"/>
      <c r="BH38" s="364" t="str">
        <f t="shared" ref="BH38" si="461">IF(ISBLANK(BH37:BI37),"",ABS(IF((BI37*24)-(BH37*24)&gt;6,(((BI37*24)-(BH37*24))-0.25)/24,BI37-BH37)))</f>
        <v/>
      </c>
      <c r="BI38" s="364"/>
      <c r="BJ38" s="346"/>
      <c r="BK38" s="436" t="str">
        <f>IF(ISBLANK(BK37:BL37),"",ABS(IF((BL37*24)-(BK37*24)&gt;6,(((BL37*24)-(BK37*24))-0.25)/24,BL37-BK37)))</f>
        <v/>
      </c>
      <c r="BL38" s="437"/>
      <c r="BM38" s="364" t="str">
        <f t="shared" ref="BM38" si="462">IF(ISBLANK(BM37:BN37),"",ABS(IF((BN37*24)-(BM37*24)&gt;6,(((BN37*24)-(BM37*24))-0.25)/24,BN37-BM37)))</f>
        <v/>
      </c>
      <c r="BN38" s="361"/>
      <c r="BO38" s="436" t="str">
        <f t="shared" ref="BO38" si="463">IF(ISBLANK(BO37:BP37),"",ABS(IF((BP37*24)-(BO37*24)&gt;6,(((BP37*24)-(BO37*24))-0.25)/24,BP37-BO37)))</f>
        <v/>
      </c>
      <c r="BP38" s="437"/>
      <c r="BQ38" s="364" t="str">
        <f t="shared" ref="BQ38" si="464">IF(ISBLANK(BQ37:BR37),"",ABS(IF((BR37*24)-(BQ37*24)&gt;6,(((BR37*24)-(BQ37*24))-0.25)/24,BR37-BQ37)))</f>
        <v/>
      </c>
      <c r="BR38" s="361"/>
      <c r="BS38" s="436" t="str">
        <f t="shared" ref="BS38" si="465">IF(ISBLANK(BS37:BT37),"",ABS(IF((BT37*24)-(BS37*24)&gt;6,(((BT37*24)-(BS37*24))-0.25)/24,BT37-BS37)))</f>
        <v/>
      </c>
      <c r="BT38" s="437"/>
      <c r="BU38" s="364" t="str">
        <f t="shared" ref="BU38" si="466">IF(ISBLANK(BU37:BV37),"",ABS(IF((BV37*24)-(BU37*24)&gt;6,(((BV37*24)-(BU37*24))-0.25)/24,BV37-BU37)))</f>
        <v/>
      </c>
      <c r="BV38" s="361"/>
      <c r="BW38" s="364" t="str">
        <f t="shared" ref="BW38" si="467">IF(ISBLANK(BW37:BX37),"",ABS(IF((BX37*24)-(BW37*24)&gt;6,(((BX37*24)-(BW37*24))-0.25)/24,BX37-BW37)))</f>
        <v/>
      </c>
      <c r="BX38" s="364"/>
      <c r="BY38" s="346"/>
      <c r="BZ38" s="436" t="str">
        <f>IF(ISBLANK(BZ37:CA37),"",ABS(IF((CA37*24)-(BZ37*24)&gt;6,(((CA37*24)-(BZ37*24))-0.25)/24,CA37-BZ37)))</f>
        <v/>
      </c>
      <c r="CA38" s="437"/>
      <c r="CB38" s="364" t="str">
        <f t="shared" ref="CB38" si="468">IF(ISBLANK(CB37:CC37),"",ABS(IF((CC37*24)-(CB37*24)&gt;6,(((CC37*24)-(CB37*24))-0.25)/24,CC37-CB37)))</f>
        <v/>
      </c>
      <c r="CC38" s="361"/>
      <c r="CD38" s="436" t="str">
        <f t="shared" ref="CD38" si="469">IF(ISBLANK(CD37:CE37),"",ABS(IF((CE37*24)-(CD37*24)&gt;6,(((CE37*24)-(CD37*24))-0.25)/24,CE37-CD37)))</f>
        <v/>
      </c>
      <c r="CE38" s="437"/>
      <c r="CF38" s="364" t="str">
        <f t="shared" ref="CF38" si="470">IF(ISBLANK(CF37:CG37),"",ABS(IF((CG37*24)-(CF37*24)&gt;6,(((CG37*24)-(CF37*24))-0.25)/24,CG37-CF37)))</f>
        <v/>
      </c>
      <c r="CG38" s="361"/>
      <c r="CH38" s="436" t="str">
        <f t="shared" ref="CH38" si="471">IF(ISBLANK(CH37:CI37),"",ABS(IF((CI37*24)-(CH37*24)&gt;6,(((CI37*24)-(CH37*24))-0.25)/24,CI37-CH37)))</f>
        <v/>
      </c>
      <c r="CI38" s="437"/>
      <c r="CJ38" s="364" t="str">
        <f t="shared" ref="CJ38" si="472">IF(ISBLANK(CJ37:CK37),"",ABS(IF((CK37*24)-(CJ37*24)&gt;6,(((CK37*24)-(CJ37*24))-0.25)/24,CK37-CJ37)))</f>
        <v/>
      </c>
      <c r="CK38" s="361"/>
      <c r="CL38" s="364" t="str">
        <f t="shared" ref="CL38" si="473">IF(ISBLANK(CL37:CM37),"",ABS(IF((CM37*24)-(CL37*24)&gt;6,(((CM37*24)-(CL37*24))-0.25)/24,CM37-CL37)))</f>
        <v/>
      </c>
      <c r="CM38" s="364"/>
      <c r="CN38" s="346"/>
      <c r="CO38" s="340"/>
      <c r="CP38" s="341"/>
      <c r="CQ38" s="156"/>
      <c r="CR38" s="363"/>
      <c r="CS38"/>
      <c r="CT38"/>
    </row>
    <row r="39" spans="1:98" s="489" customFormat="1" ht="30" customHeight="1">
      <c r="A39" s="533"/>
      <c r="B39" s="511"/>
      <c r="C39" s="595"/>
      <c r="D39" s="596"/>
      <c r="E39" s="618"/>
      <c r="F39" s="619"/>
      <c r="G39" s="595"/>
      <c r="H39" s="596"/>
      <c r="I39" s="481"/>
      <c r="J39" s="482"/>
      <c r="K39" s="595"/>
      <c r="L39" s="596"/>
      <c r="M39" s="642"/>
      <c r="N39" s="643"/>
      <c r="O39" s="642"/>
      <c r="P39" s="644"/>
      <c r="Q39" s="349">
        <f>SUM(C40:P40)</f>
        <v>0</v>
      </c>
      <c r="R39" s="481"/>
      <c r="S39" s="482"/>
      <c r="T39" s="497"/>
      <c r="U39" s="498"/>
      <c r="V39" s="481"/>
      <c r="W39" s="482"/>
      <c r="X39" s="483"/>
      <c r="Y39" s="484"/>
      <c r="Z39" s="481"/>
      <c r="AA39" s="482"/>
      <c r="AB39" s="601"/>
      <c r="AC39" s="603"/>
      <c r="AD39" s="601"/>
      <c r="AE39" s="605"/>
      <c r="AF39" s="349">
        <f>SUM(R40:AE40)</f>
        <v>0</v>
      </c>
      <c r="AG39" s="481"/>
      <c r="AH39" s="482"/>
      <c r="AI39" s="497"/>
      <c r="AJ39" s="498"/>
      <c r="AK39" s="481"/>
      <c r="AL39" s="482"/>
      <c r="AM39" s="483"/>
      <c r="AN39" s="484"/>
      <c r="AO39" s="481"/>
      <c r="AP39" s="482"/>
      <c r="AQ39" s="485"/>
      <c r="AR39" s="486"/>
      <c r="AS39" s="485"/>
      <c r="AT39" s="487"/>
      <c r="AU39" s="349">
        <f>SUM(AG40:AT40)</f>
        <v>0</v>
      </c>
      <c r="AV39" s="481"/>
      <c r="AW39" s="482"/>
      <c r="AX39" s="497"/>
      <c r="AY39" s="498"/>
      <c r="AZ39" s="481"/>
      <c r="BA39" s="482"/>
      <c r="BB39" s="483"/>
      <c r="BC39" s="484"/>
      <c r="BD39" s="481"/>
      <c r="BE39" s="482"/>
      <c r="BF39" s="485"/>
      <c r="BG39" s="486"/>
      <c r="BH39" s="485"/>
      <c r="BI39" s="487"/>
      <c r="BJ39" s="344">
        <f t="shared" ref="BJ39" si="474">SUM(AV40:BI40)</f>
        <v>0</v>
      </c>
      <c r="BK39" s="481"/>
      <c r="BL39" s="482"/>
      <c r="BM39" s="497"/>
      <c r="BN39" s="498"/>
      <c r="BO39" s="481"/>
      <c r="BP39" s="482"/>
      <c r="BQ39" s="483"/>
      <c r="BR39" s="484"/>
      <c r="BS39" s="481"/>
      <c r="BT39" s="482"/>
      <c r="BU39" s="485"/>
      <c r="BV39" s="486"/>
      <c r="BW39" s="485"/>
      <c r="BX39" s="487"/>
      <c r="BY39" s="344">
        <f t="shared" ref="BY39" si="475">SUM(BK40:BX40)</f>
        <v>0</v>
      </c>
      <c r="BZ39" s="481"/>
      <c r="CA39" s="482"/>
      <c r="CB39" s="497"/>
      <c r="CC39" s="498"/>
      <c r="CD39" s="481"/>
      <c r="CE39" s="482"/>
      <c r="CF39" s="483"/>
      <c r="CG39" s="484"/>
      <c r="CH39" s="481"/>
      <c r="CI39" s="482"/>
      <c r="CJ39" s="485"/>
      <c r="CK39" s="486"/>
      <c r="CL39" s="485"/>
      <c r="CM39" s="487"/>
      <c r="CN39" s="344">
        <f t="shared" ref="CN39" si="476">SUM(BZ40:CM40)</f>
        <v>0</v>
      </c>
      <c r="CO39" s="338">
        <f>SUM(Q39,AF40,AU40,BY40,CN40,BJ40)</f>
        <v>0</v>
      </c>
      <c r="CP39" s="339"/>
      <c r="CQ39" s="488"/>
      <c r="CR39" s="362">
        <f>$CO$2-CO39</f>
        <v>6.9666666666666659</v>
      </c>
    </row>
    <row r="40" spans="1:98" ht="20" customHeight="1">
      <c r="A40" s="260" t="s">
        <v>144</v>
      </c>
      <c r="B40" s="512"/>
      <c r="C40" s="620" t="str">
        <f>IF(AND(C39="",D39=""),"",IFERROR(MATCH("*"&amp;C39&amp;"*",Paramètres!$A$2,0)*INDEX(Paramètres!$B$2:$E$2,MATCH(#REF!,Paramètres!$B$1:$E$1,0))*$B40,IFERROR(VLOOKUP(C39,_T1,2,0)*IF(VLOOKUP(C39,_T1,3,0),$B40,1),IF(AND(C39="23:59"*1,D39="07:59"*1),"08:00"*$B40,IF(AND(C39="20:00"*1,D39="05:00"*1),"09:00"*$B40,IF(AND(C39="21:00"*1,D39="07:00"*1),"10:00"*$B40,IF(AND(C39="21:00"*1,D39="08:00"*1),"11:00"*$B40,IF((D39*24)-(C39*24)&gt;6,((((D39*24)-(C39*24))-0.25)/24)*$B40,(D39-C39)*$B40))))))))</f>
        <v/>
      </c>
      <c r="D40" s="599"/>
      <c r="E40" s="436" t="str">
        <f>IF(AND(E39="",F39=""),"",IFERROR(MATCH("*"&amp;E39&amp;"*",Paramètres!$A$2,0)*INDEX(Paramètres!$B$2:$E$2,MATCH(#REF!,Paramètres!$B$1:$E$1,0))*$B40,IFERROR(VLOOKUP(E39,_T1,2,0)*IF(VLOOKUP(E39,_T1,3,0),$B40,1),IF(AND(E39="23:59"*1,F39="07:59"*1),"08:00"*$B40,IF(AND(E39="20:00"*1,F39="05:00"*1),"09:00"*$B40,IF(AND(E39="21:00"*1,F39="07:00"*1),"10:00"*$B40,IF(AND(E39="21:00"*1,F39="08:00"*1),"11:00"*$B40,IF((F39*24)-(E39*24)&gt;6,((((F39*24)-(E39*24))-0.25)/24)*$B40,(F39-E39)*$B40))))))))</f>
        <v/>
      </c>
      <c r="F40" s="437"/>
      <c r="G40" s="620" t="str">
        <f>IF(AND(G39="",H39=""),"",IFERROR(MATCH("*"&amp;G39&amp;"*",Paramètres!$A$2,0)*INDEX(Paramètres!$B$2:$E$2,MATCH(#REF!,Paramètres!$B$1:$E$1,0))*$B40,IFERROR(VLOOKUP(G39,_T1,2,0)*IF(VLOOKUP(G39,_T1,3,0),$B40,1),IF(AND(G39="23:59"*1,H39="07:59"*1),"08:00"*$B40,IF(AND(G39="20:00"*1,H39="05:00"*1),"09:00"*$B40,IF(AND(G39="21:00"*1,H39="07:00"*1),"10:00"*$B40,IF(AND(G39="21:00"*1,H39="08:00"*1),"11:00"*$B40,IF((H39*24)-(G39*24)&gt;6,((((H39*24)-(G39*24))-0.25)/24)*$B40,(H39-G39)*$B40))))))))</f>
        <v/>
      </c>
      <c r="H40" s="599"/>
      <c r="I40" s="436" t="str">
        <f>IF(AND(I39="",J39=""),"",IFERROR(MATCH("*"&amp;I39&amp;"*",Paramètres!$A$2,0)*INDEX(Paramètres!$B$2:$E$2,MATCH(#REF!,Paramètres!$B$1:$E$1,0))*$B40,IFERROR(VLOOKUP(I39,_T1,2,0)*IF(VLOOKUP(I39,_T1,3,0),$B40,1),IF(AND(I39="23:59"*1,J39="07:59"*1),"08:00"*$B40,IF(AND(I39="20:00"*1,J39="05:00"*1),"09:00"*$B40,IF(AND(I39="21:00"*1,J39="07:00"*1),"10:00"*$B40,IF(AND(I39="21:00"*1,J39="08:00"*1),"11:00"*$B40,IF((J39*24)-(I39*24)&gt;6,((((J39*24)-(I39*24))-0.25)/24)*$B40,(J39-I39)*$B40))))))))</f>
        <v/>
      </c>
      <c r="J40" s="437"/>
      <c r="K40" s="620" t="str">
        <f>IF(AND(K39="",L39=""),"",IFERROR(MATCH("*"&amp;K39&amp;"*",Paramètres!$A$2,0)*INDEX(Paramètres!$B$2:$E$2,MATCH(#REF!,Paramètres!$B$1:$E$1,0))*$B40,IFERROR(VLOOKUP(K39,_T1,2,0)*IF(VLOOKUP(K39,_T1,3,0),$B40,1),IF(AND(K39="23:59"*1,L39="07:59"*1),"08:00"*$B40,IF(AND(K39="20:00"*1,L39="05:00"*1),"09:00"*$B40,IF(AND(K39="21:00"*1,L39="07:00"*1),"10:00"*$B40,IF(AND(K39="21:00"*1,L39="08:00"*1),"11:00"*$B40,IF((L39*24)-(K39*24)&gt;6,((((L39*24)-(K39*24))-0.25)/24)*$B40,(L39-K39)*$B40))))))))</f>
        <v/>
      </c>
      <c r="L40" s="599"/>
      <c r="M40" s="645" t="str">
        <f>IF(AND(M39="",N39=""),"",IFERROR(MATCH("*"&amp;M39&amp;"*",Paramètres!$A$2,0)*INDEX(Paramètres!$B$2:$E$2,MATCH(#REF!,Paramètres!$B$1:$E$1,0))*$B40,IFERROR(VLOOKUP(M39,_T1,2,0)*IF(VLOOKUP(M39,_T1,3,0),$B40,1),IF(AND(M39="23:59"*1,N39="07:59"*1),"08:00"*$B40,IF(AND(M39="20:00"*1,N39="05:00"*1),"09:00"*$B40,IF(AND(M39="21:00"*1,N39="07:00"*1),"10:00"*$B40,IF(AND(M39="21:00"*1,N39="08:00"*1),"11:00"*$B40,IF((N39*24)-(M39*24)&gt;6,((((N39*24)-(M39*24))-0.25)/24)*$B40,(N39-M39)*$B40))))))))</f>
        <v/>
      </c>
      <c r="N40" s="646"/>
      <c r="O40" s="645" t="str">
        <f>IF(AND(O39="",P39=""),"",IFERROR(MATCH("*"&amp;O39&amp;"*",Paramètres!$A$2,0)*INDEX(Paramètres!$B$2:$E$2,MATCH(#REF!,Paramètres!$B$1:$E$1,0))*$B40,IFERROR(VLOOKUP(O39,_T1,2,0)*IF(VLOOKUP(O39,_T1,3,0),$B40,1),IF(AND(O39="23:59"*1,P39="07:59"*1),"08:00"*$B40,IF(AND(O39="20:00"*1,P39="05:00"*1),"09:00"*$B40,IF(AND(O39="21:00"*1,P39="07:00"*1),"10:00"*$B40,IF(AND(O39="21:00"*1,P39="08:00"*1),"11:00"*$B40,IF((P39*24)-(O39*24)&gt;6,((((P39*24)-(O39*24))-0.25)/24)*$B40,(P39-O39)*$B40))))))))</f>
        <v/>
      </c>
      <c r="P40" s="645"/>
      <c r="Q40" s="350"/>
      <c r="R40" s="436" t="str">
        <f>IF(ISBLANK(R39:S39),"",ABS(IF((S39*24)-(R39*24)&gt;6,(((S39*24)-(R39*24))-0.25)/24,S39-R39)))</f>
        <v/>
      </c>
      <c r="S40" s="437"/>
      <c r="T40" s="364" t="str">
        <f t="shared" ref="T40" si="477">IF(ISBLANK(T39:U39),"",ABS(IF((U39*24)-(T39*24)&gt;6,(((U39*24)-(T39*24))-0.25)/24,U39-T39)))</f>
        <v/>
      </c>
      <c r="U40" s="361"/>
      <c r="V40" s="436" t="str">
        <f t="shared" ref="V40" si="478">IF(ISBLANK(V39:W39),"",ABS(IF((W39*24)-(V39*24)&gt;6,(((W39*24)-(V39*24))-0.25)/24,W39-V39)))</f>
        <v/>
      </c>
      <c r="W40" s="437"/>
      <c r="X40" s="364" t="str">
        <f t="shared" ref="X40" si="479">IF(ISBLANK(X39:Y39),"",ABS(IF((Y39*24)-(X39*24)&gt;6,(((Y39*24)-(X39*24))-0.25)/24,Y39-X39)))</f>
        <v/>
      </c>
      <c r="Y40" s="361"/>
      <c r="Z40" s="436" t="str">
        <f t="shared" ref="Z40" si="480">IF(ISBLANK(Z39:AA39),"",ABS(IF((AA39*24)-(Z39*24)&gt;6,(((AA39*24)-(Z39*24))-0.25)/24,AA39-Z39)))</f>
        <v/>
      </c>
      <c r="AA40" s="437"/>
      <c r="AB40" s="604" t="str">
        <f t="shared" ref="AB40" si="481">IF(ISBLANK(AB39:AC39),"",ABS(IF((AC39*24)-(AB39*24)&gt;6,(((AC39*24)-(AB39*24))-0.25)/24,AC39-AB39)))</f>
        <v/>
      </c>
      <c r="AC40" s="600"/>
      <c r="AD40" s="604" t="str">
        <f t="shared" ref="AD40" si="482">IF(ISBLANK(AD39:AE39),"",ABS(IF((AE39*24)-(AD39*24)&gt;6,(((AE39*24)-(AD39*24))-0.25)/24,AE39-AD39)))</f>
        <v/>
      </c>
      <c r="AE40" s="604"/>
      <c r="AF40" s="350"/>
      <c r="AG40" s="436" t="str">
        <f>IF(ISBLANK(AG39:AH39),"",ABS(IF((AH39*24)-(AG39*24)&gt;6,(((AH39*24)-(AG39*24))-0.25)/24,AH39-AG39)))</f>
        <v/>
      </c>
      <c r="AH40" s="437"/>
      <c r="AI40" s="364" t="str">
        <f t="shared" ref="AI40" si="483">IF(ISBLANK(AI39:AJ39),"",ABS(IF((AJ39*24)-(AI39*24)&gt;6,(((AJ39*24)-(AI39*24))-0.25)/24,AJ39-AI39)))</f>
        <v/>
      </c>
      <c r="AJ40" s="361"/>
      <c r="AK40" s="436" t="str">
        <f t="shared" ref="AK40" si="484">IF(ISBLANK(AK39:AL39),"",ABS(IF((AL39*24)-(AK39*24)&gt;6,(((AL39*24)-(AK39*24))-0.25)/24,AL39-AK39)))</f>
        <v/>
      </c>
      <c r="AL40" s="437"/>
      <c r="AM40" s="364" t="str">
        <f t="shared" ref="AM40" si="485">IF(ISBLANK(AM39:AN39),"",ABS(IF((AN39*24)-(AM39*24)&gt;6,(((AN39*24)-(AM39*24))-0.25)/24,AN39-AM39)))</f>
        <v/>
      </c>
      <c r="AN40" s="361"/>
      <c r="AO40" s="436" t="str">
        <f t="shared" ref="AO40" si="486">IF(ISBLANK(AO39:AP39),"",ABS(IF((AP39*24)-(AO39*24)&gt;6,(((AP39*24)-(AO39*24))-0.25)/24,AP39-AO39)))</f>
        <v/>
      </c>
      <c r="AP40" s="437"/>
      <c r="AQ40" s="364" t="str">
        <f t="shared" ref="AQ40" si="487">IF(ISBLANK(AQ39:AR39),"",ABS(IF((AR39*24)-(AQ39*24)&gt;6,(((AR39*24)-(AQ39*24))-0.25)/24,AR39-AQ39)))</f>
        <v/>
      </c>
      <c r="AR40" s="361"/>
      <c r="AS40" s="364" t="str">
        <f t="shared" ref="AS40" si="488">IF(ISBLANK(AS39:AT39),"",ABS(IF((AT39*24)-(AS39*24)&gt;6,(((AT39*24)-(AS39*24))-0.25)/24,AT39-AS39)))</f>
        <v/>
      </c>
      <c r="AT40" s="364"/>
      <c r="AU40" s="350"/>
      <c r="AV40" s="436" t="str">
        <f>IF(ISBLANK(AV39:AW39),"",ABS(IF((AW39*24)-(AV39*24)&gt;6,(((AW39*24)-(AV39*24))-0.25)/24,AW39-AV39)))</f>
        <v/>
      </c>
      <c r="AW40" s="437"/>
      <c r="AX40" s="364" t="str">
        <f t="shared" ref="AX40" si="489">IF(ISBLANK(AX39:AY39),"",ABS(IF((AY39*24)-(AX39*24)&gt;6,(((AY39*24)-(AX39*24))-0.25)/24,AY39-AX39)))</f>
        <v/>
      </c>
      <c r="AY40" s="361"/>
      <c r="AZ40" s="436" t="str">
        <f t="shared" ref="AZ40" si="490">IF(ISBLANK(AZ39:BA39),"",ABS(IF((BA39*24)-(AZ39*24)&gt;6,(((BA39*24)-(AZ39*24))-0.25)/24,BA39-AZ39)))</f>
        <v/>
      </c>
      <c r="BA40" s="437"/>
      <c r="BB40" s="364" t="str">
        <f t="shared" ref="BB40" si="491">IF(ISBLANK(BB39:BC39),"",ABS(IF((BC39*24)-(BB39*24)&gt;6,(((BC39*24)-(BB39*24))-0.25)/24,BC39-BB39)))</f>
        <v/>
      </c>
      <c r="BC40" s="361"/>
      <c r="BD40" s="436" t="str">
        <f t="shared" ref="BD40" si="492">IF(ISBLANK(BD39:BE39),"",ABS(IF((BE39*24)-(BD39*24)&gt;6,(((BE39*24)-(BD39*24))-0.25)/24,BE39-BD39)))</f>
        <v/>
      </c>
      <c r="BE40" s="437"/>
      <c r="BF40" s="364" t="str">
        <f t="shared" ref="BF40" si="493">IF(ISBLANK(BF39:BG39),"",ABS(IF((BG39*24)-(BF39*24)&gt;6,(((BG39*24)-(BF39*24))-0.25)/24,BG39-BF39)))</f>
        <v/>
      </c>
      <c r="BG40" s="361"/>
      <c r="BH40" s="364" t="str">
        <f t="shared" ref="BH40" si="494">IF(ISBLANK(BH39:BI39),"",ABS(IF((BI39*24)-(BH39*24)&gt;6,(((BI39*24)-(BH39*24))-0.25)/24,BI39-BH39)))</f>
        <v/>
      </c>
      <c r="BI40" s="364"/>
      <c r="BJ40" s="346"/>
      <c r="BK40" s="436" t="str">
        <f>IF(ISBLANK(BK39:BL39),"",ABS(IF((BL39*24)-(BK39*24)&gt;6,(((BL39*24)-(BK39*24))-0.25)/24,BL39-BK39)))</f>
        <v/>
      </c>
      <c r="BL40" s="437"/>
      <c r="BM40" s="364" t="str">
        <f t="shared" ref="BM40" si="495">IF(ISBLANK(BM39:BN39),"",ABS(IF((BN39*24)-(BM39*24)&gt;6,(((BN39*24)-(BM39*24))-0.25)/24,BN39-BM39)))</f>
        <v/>
      </c>
      <c r="BN40" s="361"/>
      <c r="BO40" s="436" t="str">
        <f t="shared" ref="BO40" si="496">IF(ISBLANK(BO39:BP39),"",ABS(IF((BP39*24)-(BO39*24)&gt;6,(((BP39*24)-(BO39*24))-0.25)/24,BP39-BO39)))</f>
        <v/>
      </c>
      <c r="BP40" s="437"/>
      <c r="BQ40" s="364" t="str">
        <f t="shared" ref="BQ40" si="497">IF(ISBLANK(BQ39:BR39),"",ABS(IF((BR39*24)-(BQ39*24)&gt;6,(((BR39*24)-(BQ39*24))-0.25)/24,BR39-BQ39)))</f>
        <v/>
      </c>
      <c r="BR40" s="361"/>
      <c r="BS40" s="436" t="str">
        <f t="shared" ref="BS40" si="498">IF(ISBLANK(BS39:BT39),"",ABS(IF((BT39*24)-(BS39*24)&gt;6,(((BT39*24)-(BS39*24))-0.25)/24,BT39-BS39)))</f>
        <v/>
      </c>
      <c r="BT40" s="437"/>
      <c r="BU40" s="364" t="str">
        <f t="shared" ref="BU40" si="499">IF(ISBLANK(BU39:BV39),"",ABS(IF((BV39*24)-(BU39*24)&gt;6,(((BV39*24)-(BU39*24))-0.25)/24,BV39-BU39)))</f>
        <v/>
      </c>
      <c r="BV40" s="361"/>
      <c r="BW40" s="364" t="str">
        <f t="shared" ref="BW40" si="500">IF(ISBLANK(BW39:BX39),"",ABS(IF((BX39*24)-(BW39*24)&gt;6,(((BX39*24)-(BW39*24))-0.25)/24,BX39-BW39)))</f>
        <v/>
      </c>
      <c r="BX40" s="364"/>
      <c r="BY40" s="346"/>
      <c r="BZ40" s="436" t="str">
        <f>IF(ISBLANK(BZ39:CA39),"",ABS(IF((CA39*24)-(BZ39*24)&gt;6,(((CA39*24)-(BZ39*24))-0.25)/24,CA39-BZ39)))</f>
        <v/>
      </c>
      <c r="CA40" s="437"/>
      <c r="CB40" s="364" t="str">
        <f t="shared" ref="CB40" si="501">IF(ISBLANK(CB39:CC39),"",ABS(IF((CC39*24)-(CB39*24)&gt;6,(((CC39*24)-(CB39*24))-0.25)/24,CC39-CB39)))</f>
        <v/>
      </c>
      <c r="CC40" s="361"/>
      <c r="CD40" s="436" t="str">
        <f t="shared" ref="CD40" si="502">IF(ISBLANK(CD39:CE39),"",ABS(IF((CE39*24)-(CD39*24)&gt;6,(((CE39*24)-(CD39*24))-0.25)/24,CE39-CD39)))</f>
        <v/>
      </c>
      <c r="CE40" s="437"/>
      <c r="CF40" s="364" t="str">
        <f t="shared" ref="CF40" si="503">IF(ISBLANK(CF39:CG39),"",ABS(IF((CG39*24)-(CF39*24)&gt;6,(((CG39*24)-(CF39*24))-0.25)/24,CG39-CF39)))</f>
        <v/>
      </c>
      <c r="CG40" s="361"/>
      <c r="CH40" s="436" t="str">
        <f t="shared" ref="CH40" si="504">IF(ISBLANK(CH39:CI39),"",ABS(IF((CI39*24)-(CH39*24)&gt;6,(((CI39*24)-(CH39*24))-0.25)/24,CI39-CH39)))</f>
        <v/>
      </c>
      <c r="CI40" s="437"/>
      <c r="CJ40" s="364" t="str">
        <f t="shared" ref="CJ40" si="505">IF(ISBLANK(CJ39:CK39),"",ABS(IF((CK39*24)-(CJ39*24)&gt;6,(((CK39*24)-(CJ39*24))-0.25)/24,CK39-CJ39)))</f>
        <v/>
      </c>
      <c r="CK40" s="361"/>
      <c r="CL40" s="364" t="str">
        <f t="shared" ref="CL40" si="506">IF(ISBLANK(CL39:CM39),"",ABS(IF((CM39*24)-(CL39*24)&gt;6,(((CM39*24)-(CL39*24))-0.25)/24,CM39-CL39)))</f>
        <v/>
      </c>
      <c r="CM40" s="364"/>
      <c r="CN40" s="346"/>
      <c r="CO40" s="340"/>
      <c r="CP40" s="341"/>
      <c r="CQ40" s="156"/>
      <c r="CR40" s="363"/>
      <c r="CS40"/>
      <c r="CT40"/>
    </row>
    <row r="41" spans="1:98" s="489" customFormat="1" ht="30" customHeight="1">
      <c r="A41" s="533"/>
      <c r="B41" s="511"/>
      <c r="C41" s="481"/>
      <c r="D41" s="482"/>
      <c r="E41" s="595"/>
      <c r="F41" s="596"/>
      <c r="G41" s="481"/>
      <c r="H41" s="482"/>
      <c r="I41" s="595"/>
      <c r="J41" s="596"/>
      <c r="K41" s="481"/>
      <c r="L41" s="482"/>
      <c r="M41" s="642"/>
      <c r="N41" s="643"/>
      <c r="O41" s="642"/>
      <c r="P41" s="644"/>
      <c r="Q41" s="349">
        <f>SUM(C42:P42)</f>
        <v>0</v>
      </c>
      <c r="R41" s="481"/>
      <c r="S41" s="482"/>
      <c r="T41" s="483"/>
      <c r="U41" s="484"/>
      <c r="V41" s="481"/>
      <c r="W41" s="482"/>
      <c r="X41" s="483"/>
      <c r="Y41" s="484"/>
      <c r="Z41" s="481"/>
      <c r="AA41" s="482"/>
      <c r="AB41" s="601"/>
      <c r="AC41" s="603"/>
      <c r="AD41" s="601"/>
      <c r="AE41" s="605"/>
      <c r="AF41" s="349">
        <f>SUM(R42:AE42)</f>
        <v>0</v>
      </c>
      <c r="AG41" s="481"/>
      <c r="AH41" s="482"/>
      <c r="AI41" s="483"/>
      <c r="AJ41" s="484"/>
      <c r="AK41" s="481"/>
      <c r="AL41" s="482"/>
      <c r="AM41" s="483"/>
      <c r="AN41" s="484"/>
      <c r="AO41" s="481"/>
      <c r="AP41" s="482"/>
      <c r="AQ41" s="485"/>
      <c r="AR41" s="486"/>
      <c r="AS41" s="485"/>
      <c r="AT41" s="487"/>
      <c r="AU41" s="349">
        <f>SUM(AG42:AT42)</f>
        <v>0</v>
      </c>
      <c r="AV41" s="481"/>
      <c r="AW41" s="482"/>
      <c r="AX41" s="483"/>
      <c r="AY41" s="484"/>
      <c r="AZ41" s="481"/>
      <c r="BA41" s="482"/>
      <c r="BB41" s="483"/>
      <c r="BC41" s="484"/>
      <c r="BD41" s="481"/>
      <c r="BE41" s="482"/>
      <c r="BF41" s="485"/>
      <c r="BG41" s="486"/>
      <c r="BH41" s="485"/>
      <c r="BI41" s="487"/>
      <c r="BJ41" s="344">
        <f t="shared" ref="BJ41" si="507">SUM(AV42:BI42)</f>
        <v>0</v>
      </c>
      <c r="BK41" s="481"/>
      <c r="BL41" s="482"/>
      <c r="BM41" s="483"/>
      <c r="BN41" s="484"/>
      <c r="BO41" s="481"/>
      <c r="BP41" s="482"/>
      <c r="BQ41" s="483"/>
      <c r="BR41" s="484"/>
      <c r="BS41" s="481"/>
      <c r="BT41" s="482"/>
      <c r="BU41" s="485"/>
      <c r="BV41" s="486"/>
      <c r="BW41" s="485"/>
      <c r="BX41" s="487"/>
      <c r="BY41" s="344">
        <f t="shared" ref="BY41" si="508">SUM(BK42:BX42)</f>
        <v>0</v>
      </c>
      <c r="BZ41" s="481"/>
      <c r="CA41" s="482"/>
      <c r="CB41" s="483"/>
      <c r="CC41" s="484"/>
      <c r="CD41" s="481"/>
      <c r="CE41" s="482"/>
      <c r="CF41" s="483"/>
      <c r="CG41" s="484"/>
      <c r="CH41" s="481"/>
      <c r="CI41" s="482"/>
      <c r="CJ41" s="485"/>
      <c r="CK41" s="486"/>
      <c r="CL41" s="485"/>
      <c r="CM41" s="487"/>
      <c r="CN41" s="344">
        <f t="shared" ref="CN41" si="509">SUM(BZ42:CM42)</f>
        <v>0</v>
      </c>
      <c r="CO41" s="338">
        <f>SUM(Q41,AF42,AU42,BY42,CN42,BJ42)</f>
        <v>0</v>
      </c>
      <c r="CP41" s="339"/>
      <c r="CQ41" s="488"/>
      <c r="CR41" s="362">
        <f>$CO$2-CO41</f>
        <v>6.9666666666666659</v>
      </c>
    </row>
    <row r="42" spans="1:98" ht="20" customHeight="1">
      <c r="A42" s="260" t="s">
        <v>145</v>
      </c>
      <c r="B42" s="512"/>
      <c r="C42" s="436" t="str">
        <f>IF(AND(C41="",D41=""),"",IFERROR(MATCH("*"&amp;C41&amp;"*",Paramètres!$A$2,0)*INDEX(Paramètres!$B$2:$E$2,MATCH(#REF!,Paramètres!$B$1:$E$1,0))*$B42,IFERROR(VLOOKUP(C41,_T1,2,0)*IF(VLOOKUP(C41,_T1,3,0),$B42,1),IF(AND(C41="23:59"*1,D41="07:59"*1),"08:00"*$B42,IF(AND(C41="20:00"*1,D41="05:00"*1),"09:00"*$B42,IF(AND(C41="21:00"*1,D41="07:00"*1),"10:00"*$B42,IF(AND(C41="21:00"*1,D41="08:00"*1),"11:00"*$B42,IF((D41*24)-(C41*24)&gt;6,((((D41*24)-(C41*24))-0.25)/24)*$B42,(D41-C41)*$B42))))))))</f>
        <v/>
      </c>
      <c r="D42" s="437"/>
      <c r="E42" s="620" t="str">
        <f>IF(AND(E41="",F41=""),"",IFERROR(MATCH("*"&amp;E41&amp;"*",Paramètres!$A$2,0)*INDEX(Paramètres!$B$2:$E$2,MATCH(#REF!,Paramètres!$B$1:$E$1,0))*$B42,IFERROR(VLOOKUP(E41,_T1,2,0)*IF(VLOOKUP(E41,_T1,3,0),$B42,1),IF(AND(E41="23:59"*1,F41="07:59"*1),"08:00"*$B42,IF(AND(E41="20:00"*1,F41="05:00"*1),"09:00"*$B42,IF(AND(E41="21:00"*1,F41="07:00"*1),"10:00"*$B42,IF(AND(E41="21:00"*1,F41="08:00"*1),"11:00"*$B42,IF((F41*24)-(E41*24)&gt;6,((((F41*24)-(E41*24))-0.25)/24)*$B42,(F41-E41)*$B42))))))))</f>
        <v/>
      </c>
      <c r="F42" s="599"/>
      <c r="G42" s="436" t="str">
        <f>IF(AND(G41="",H41=""),"",IFERROR(MATCH("*"&amp;G41&amp;"*",Paramètres!$A$2,0)*INDEX(Paramètres!$B$2:$E$2,MATCH(#REF!,Paramètres!$B$1:$E$1,0))*$B42,IFERROR(VLOOKUP(G41,_T1,2,0)*IF(VLOOKUP(G41,_T1,3,0),$B42,1),IF(AND(G41="23:59"*1,H41="07:59"*1),"08:00"*$B42,IF(AND(G41="20:00"*1,H41="05:00"*1),"09:00"*$B42,IF(AND(G41="21:00"*1,H41="07:00"*1),"10:00"*$B42,IF(AND(G41="21:00"*1,H41="08:00"*1),"11:00"*$B42,IF((H41*24)-(G41*24)&gt;6,((((H41*24)-(G41*24))-0.25)/24)*$B42,(H41-G41)*$B42))))))))</f>
        <v/>
      </c>
      <c r="H42" s="437"/>
      <c r="I42" s="620" t="str">
        <f>IF(AND(I41="",J41=""),"",IFERROR(MATCH("*"&amp;I41&amp;"*",Paramètres!$A$2,0)*INDEX(Paramètres!$B$2:$E$2,MATCH(#REF!,Paramètres!$B$1:$E$1,0))*$B42,IFERROR(VLOOKUP(I41,_T1,2,0)*IF(VLOOKUP(I41,_T1,3,0),$B42,1),IF(AND(I41="23:59"*1,J41="07:59"*1),"08:00"*$B42,IF(AND(I41="20:00"*1,J41="05:00"*1),"09:00"*$B42,IF(AND(I41="21:00"*1,J41="07:00"*1),"10:00"*$B42,IF(AND(I41="21:00"*1,J41="08:00"*1),"11:00"*$B42,IF((J41*24)-(I41*24)&gt;6,((((J41*24)-(I41*24))-0.25)/24)*$B42,(J41-I41)*$B42))))))))</f>
        <v/>
      </c>
      <c r="J42" s="599"/>
      <c r="K42" s="436" t="str">
        <f>IF(AND(K41="",L41=""),"",IFERROR(MATCH("*"&amp;K41&amp;"*",Paramètres!$A$2,0)*INDEX(Paramètres!$B$2:$E$2,MATCH(#REF!,Paramètres!$B$1:$E$1,0))*$B42,IFERROR(VLOOKUP(K41,_T1,2,0)*IF(VLOOKUP(K41,_T1,3,0),$B42,1),IF(AND(K41="23:59"*1,L41="07:59"*1),"08:00"*$B42,IF(AND(K41="20:00"*1,L41="05:00"*1),"09:00"*$B42,IF(AND(K41="21:00"*1,L41="07:00"*1),"10:00"*$B42,IF(AND(K41="21:00"*1,L41="08:00"*1),"11:00"*$B42,IF((L41*24)-(K41*24)&gt;6,((((L41*24)-(K41*24))-0.25)/24)*$B42,(L41-K41)*$B42))))))))</f>
        <v/>
      </c>
      <c r="L42" s="437"/>
      <c r="M42" s="645" t="str">
        <f>IF(AND(M41="",N41=""),"",IFERROR(MATCH("*"&amp;M41&amp;"*",Paramètres!$A$2,0)*INDEX(Paramètres!$B$2:$E$2,MATCH(#REF!,Paramètres!$B$1:$E$1,0))*$B42,IFERROR(VLOOKUP(M41,_T1,2,0)*IF(VLOOKUP(M41,_T1,3,0),$B42,1),IF(AND(M41="23:59"*1,N41="07:59"*1),"08:00"*$B42,IF(AND(M41="20:00"*1,N41="05:00"*1),"09:00"*$B42,IF(AND(M41="21:00"*1,N41="07:00"*1),"10:00"*$B42,IF(AND(M41="21:00"*1,N41="08:00"*1),"11:00"*$B42,IF((N41*24)-(M41*24)&gt;6,((((N41*24)-(M41*24))-0.25)/24)*$B42,(N41-M41)*$B42))))))))</f>
        <v/>
      </c>
      <c r="N42" s="646"/>
      <c r="O42" s="645" t="str">
        <f>IF(AND(O41="",P41=""),"",IFERROR(MATCH("*"&amp;O41&amp;"*",Paramètres!$A$2,0)*INDEX(Paramètres!$B$2:$E$2,MATCH(#REF!,Paramètres!$B$1:$E$1,0))*$B42,IFERROR(VLOOKUP(O41,_T1,2,0)*IF(VLOOKUP(O41,_T1,3,0),$B42,1),IF(AND(O41="23:59"*1,P41="07:59"*1),"08:00"*$B42,IF(AND(O41="20:00"*1,P41="05:00"*1),"09:00"*$B42,IF(AND(O41="21:00"*1,P41="07:00"*1),"10:00"*$B42,IF(AND(O41="21:00"*1,P41="08:00"*1),"11:00"*$B42,IF((P41*24)-(O41*24)&gt;6,((((P41*24)-(O41*24))-0.25)/24)*$B42,(P41-O41)*$B42))))))))</f>
        <v/>
      </c>
      <c r="P42" s="645"/>
      <c r="Q42" s="350"/>
      <c r="R42" s="436" t="str">
        <f>IF(ISBLANK(R41:S41),"",ABS(IF((S41*24)-(R41*24)&gt;6,(((S41*24)-(R41*24))-0.25)/24,S41-R41)))</f>
        <v/>
      </c>
      <c r="S42" s="437"/>
      <c r="T42" s="364" t="str">
        <f t="shared" ref="T42" si="510">IF(ISBLANK(T41:U41),"",ABS(IF((U41*24)-(T41*24)&gt;6,(((U41*24)-(T41*24))-0.25)/24,U41-T41)))</f>
        <v/>
      </c>
      <c r="U42" s="361"/>
      <c r="V42" s="436" t="str">
        <f t="shared" ref="V42" si="511">IF(ISBLANK(V41:W41),"",ABS(IF((W41*24)-(V41*24)&gt;6,(((W41*24)-(V41*24))-0.25)/24,W41-V41)))</f>
        <v/>
      </c>
      <c r="W42" s="437"/>
      <c r="X42" s="364" t="str">
        <f t="shared" ref="X42" si="512">IF(ISBLANK(X41:Y41),"",ABS(IF((Y41*24)-(X41*24)&gt;6,(((Y41*24)-(X41*24))-0.25)/24,Y41-X41)))</f>
        <v/>
      </c>
      <c r="Y42" s="361"/>
      <c r="Z42" s="436" t="str">
        <f t="shared" ref="Z42" si="513">IF(ISBLANK(Z41:AA41),"",ABS(IF((AA41*24)-(Z41*24)&gt;6,(((AA41*24)-(Z41*24))-0.25)/24,AA41-Z41)))</f>
        <v/>
      </c>
      <c r="AA42" s="437"/>
      <c r="AB42" s="604" t="str">
        <f t="shared" ref="AB42" si="514">IF(ISBLANK(AB41:AC41),"",ABS(IF((AC41*24)-(AB41*24)&gt;6,(((AC41*24)-(AB41*24))-0.25)/24,AC41-AB41)))</f>
        <v/>
      </c>
      <c r="AC42" s="600"/>
      <c r="AD42" s="604" t="str">
        <f t="shared" ref="AD42" si="515">IF(ISBLANK(AD41:AE41),"",ABS(IF((AE41*24)-(AD41*24)&gt;6,(((AE41*24)-(AD41*24))-0.25)/24,AE41-AD41)))</f>
        <v/>
      </c>
      <c r="AE42" s="604"/>
      <c r="AF42" s="350"/>
      <c r="AG42" s="436" t="str">
        <f>IF(ISBLANK(AG41:AH41),"",ABS(IF((AH41*24)-(AG41*24)&gt;6,(((AH41*24)-(AG41*24))-0.25)/24,AH41-AG41)))</f>
        <v/>
      </c>
      <c r="AH42" s="437"/>
      <c r="AI42" s="364" t="str">
        <f t="shared" ref="AI42" si="516">IF(ISBLANK(AI41:AJ41),"",ABS(IF((AJ41*24)-(AI41*24)&gt;6,(((AJ41*24)-(AI41*24))-0.25)/24,AJ41-AI41)))</f>
        <v/>
      </c>
      <c r="AJ42" s="361"/>
      <c r="AK42" s="436" t="str">
        <f t="shared" ref="AK42" si="517">IF(ISBLANK(AK41:AL41),"",ABS(IF((AL41*24)-(AK41*24)&gt;6,(((AL41*24)-(AK41*24))-0.25)/24,AL41-AK41)))</f>
        <v/>
      </c>
      <c r="AL42" s="437"/>
      <c r="AM42" s="364" t="str">
        <f t="shared" ref="AM42" si="518">IF(ISBLANK(AM41:AN41),"",ABS(IF((AN41*24)-(AM41*24)&gt;6,(((AN41*24)-(AM41*24))-0.25)/24,AN41-AM41)))</f>
        <v/>
      </c>
      <c r="AN42" s="361"/>
      <c r="AO42" s="436" t="str">
        <f t="shared" ref="AO42" si="519">IF(ISBLANK(AO41:AP41),"",ABS(IF((AP41*24)-(AO41*24)&gt;6,(((AP41*24)-(AO41*24))-0.25)/24,AP41-AO41)))</f>
        <v/>
      </c>
      <c r="AP42" s="437"/>
      <c r="AQ42" s="364" t="str">
        <f t="shared" ref="AQ42" si="520">IF(ISBLANK(AQ41:AR41),"",ABS(IF((AR41*24)-(AQ41*24)&gt;6,(((AR41*24)-(AQ41*24))-0.25)/24,AR41-AQ41)))</f>
        <v/>
      </c>
      <c r="AR42" s="361"/>
      <c r="AS42" s="364" t="str">
        <f t="shared" ref="AS42" si="521">IF(ISBLANK(AS41:AT41),"",ABS(IF((AT41*24)-(AS41*24)&gt;6,(((AT41*24)-(AS41*24))-0.25)/24,AT41-AS41)))</f>
        <v/>
      </c>
      <c r="AT42" s="364"/>
      <c r="AU42" s="350"/>
      <c r="AV42" s="436" t="str">
        <f>IF(ISBLANK(AV41:AW41),"",ABS(IF((AW41*24)-(AV41*24)&gt;6,(((AW41*24)-(AV41*24))-0.25)/24,AW41-AV41)))</f>
        <v/>
      </c>
      <c r="AW42" s="437"/>
      <c r="AX42" s="364" t="str">
        <f t="shared" ref="AX42" si="522">IF(ISBLANK(AX41:AY41),"",ABS(IF((AY41*24)-(AX41*24)&gt;6,(((AY41*24)-(AX41*24))-0.25)/24,AY41-AX41)))</f>
        <v/>
      </c>
      <c r="AY42" s="361"/>
      <c r="AZ42" s="436" t="str">
        <f t="shared" ref="AZ42" si="523">IF(ISBLANK(AZ41:BA41),"",ABS(IF((BA41*24)-(AZ41*24)&gt;6,(((BA41*24)-(AZ41*24))-0.25)/24,BA41-AZ41)))</f>
        <v/>
      </c>
      <c r="BA42" s="437"/>
      <c r="BB42" s="364" t="str">
        <f t="shared" ref="BB42" si="524">IF(ISBLANK(BB41:BC41),"",ABS(IF((BC41*24)-(BB41*24)&gt;6,(((BC41*24)-(BB41*24))-0.25)/24,BC41-BB41)))</f>
        <v/>
      </c>
      <c r="BC42" s="361"/>
      <c r="BD42" s="436" t="str">
        <f t="shared" ref="BD42" si="525">IF(ISBLANK(BD41:BE41),"",ABS(IF((BE41*24)-(BD41*24)&gt;6,(((BE41*24)-(BD41*24))-0.25)/24,BE41-BD41)))</f>
        <v/>
      </c>
      <c r="BE42" s="437"/>
      <c r="BF42" s="364" t="str">
        <f t="shared" ref="BF42" si="526">IF(ISBLANK(BF41:BG41),"",ABS(IF((BG41*24)-(BF41*24)&gt;6,(((BG41*24)-(BF41*24))-0.25)/24,BG41-BF41)))</f>
        <v/>
      </c>
      <c r="BG42" s="361"/>
      <c r="BH42" s="364" t="str">
        <f t="shared" ref="BH42" si="527">IF(ISBLANK(BH41:BI41),"",ABS(IF((BI41*24)-(BH41*24)&gt;6,(((BI41*24)-(BH41*24))-0.25)/24,BI41-BH41)))</f>
        <v/>
      </c>
      <c r="BI42" s="364"/>
      <c r="BJ42" s="346"/>
      <c r="BK42" s="436" t="str">
        <f>IF(ISBLANK(BK41:BL41),"",ABS(IF((BL41*24)-(BK41*24)&gt;6,(((BL41*24)-(BK41*24))-0.25)/24,BL41-BK41)))</f>
        <v/>
      </c>
      <c r="BL42" s="437"/>
      <c r="BM42" s="364" t="str">
        <f t="shared" ref="BM42" si="528">IF(ISBLANK(BM41:BN41),"",ABS(IF((BN41*24)-(BM41*24)&gt;6,(((BN41*24)-(BM41*24))-0.25)/24,BN41-BM41)))</f>
        <v/>
      </c>
      <c r="BN42" s="361"/>
      <c r="BO42" s="436" t="str">
        <f t="shared" ref="BO42" si="529">IF(ISBLANK(BO41:BP41),"",ABS(IF((BP41*24)-(BO41*24)&gt;6,(((BP41*24)-(BO41*24))-0.25)/24,BP41-BO41)))</f>
        <v/>
      </c>
      <c r="BP42" s="437"/>
      <c r="BQ42" s="364" t="str">
        <f t="shared" ref="BQ42" si="530">IF(ISBLANK(BQ41:BR41),"",ABS(IF((BR41*24)-(BQ41*24)&gt;6,(((BR41*24)-(BQ41*24))-0.25)/24,BR41-BQ41)))</f>
        <v/>
      </c>
      <c r="BR42" s="361"/>
      <c r="BS42" s="436" t="str">
        <f t="shared" ref="BS42" si="531">IF(ISBLANK(BS41:BT41),"",ABS(IF((BT41*24)-(BS41*24)&gt;6,(((BT41*24)-(BS41*24))-0.25)/24,BT41-BS41)))</f>
        <v/>
      </c>
      <c r="BT42" s="437"/>
      <c r="BU42" s="364" t="str">
        <f t="shared" ref="BU42" si="532">IF(ISBLANK(BU41:BV41),"",ABS(IF((BV41*24)-(BU41*24)&gt;6,(((BV41*24)-(BU41*24))-0.25)/24,BV41-BU41)))</f>
        <v/>
      </c>
      <c r="BV42" s="361"/>
      <c r="BW42" s="364" t="str">
        <f t="shared" ref="BW42" si="533">IF(ISBLANK(BW41:BX41),"",ABS(IF((BX41*24)-(BW41*24)&gt;6,(((BX41*24)-(BW41*24))-0.25)/24,BX41-BW41)))</f>
        <v/>
      </c>
      <c r="BX42" s="364"/>
      <c r="BY42" s="346"/>
      <c r="BZ42" s="436" t="str">
        <f>IF(ISBLANK(BZ41:CA41),"",ABS(IF((CA41*24)-(BZ41*24)&gt;6,(((CA41*24)-(BZ41*24))-0.25)/24,CA41-BZ41)))</f>
        <v/>
      </c>
      <c r="CA42" s="437"/>
      <c r="CB42" s="364" t="str">
        <f t="shared" ref="CB42" si="534">IF(ISBLANK(CB41:CC41),"",ABS(IF((CC41*24)-(CB41*24)&gt;6,(((CC41*24)-(CB41*24))-0.25)/24,CC41-CB41)))</f>
        <v/>
      </c>
      <c r="CC42" s="361"/>
      <c r="CD42" s="436" t="str">
        <f t="shared" ref="CD42" si="535">IF(ISBLANK(CD41:CE41),"",ABS(IF((CE41*24)-(CD41*24)&gt;6,(((CE41*24)-(CD41*24))-0.25)/24,CE41-CD41)))</f>
        <v/>
      </c>
      <c r="CE42" s="437"/>
      <c r="CF42" s="364" t="str">
        <f t="shared" ref="CF42" si="536">IF(ISBLANK(CF41:CG41),"",ABS(IF((CG41*24)-(CF41*24)&gt;6,(((CG41*24)-(CF41*24))-0.25)/24,CG41-CF41)))</f>
        <v/>
      </c>
      <c r="CG42" s="361"/>
      <c r="CH42" s="436" t="str">
        <f t="shared" ref="CH42" si="537">IF(ISBLANK(CH41:CI41),"",ABS(IF((CI41*24)-(CH41*24)&gt;6,(((CI41*24)-(CH41*24))-0.25)/24,CI41-CH41)))</f>
        <v/>
      </c>
      <c r="CI42" s="437"/>
      <c r="CJ42" s="364" t="str">
        <f t="shared" ref="CJ42" si="538">IF(ISBLANK(CJ41:CK41),"",ABS(IF((CK41*24)-(CJ41*24)&gt;6,(((CK41*24)-(CJ41*24))-0.25)/24,CK41-CJ41)))</f>
        <v/>
      </c>
      <c r="CK42" s="361"/>
      <c r="CL42" s="364" t="str">
        <f t="shared" ref="CL42" si="539">IF(ISBLANK(CL41:CM41),"",ABS(IF((CM41*24)-(CL41*24)&gt;6,(((CM41*24)-(CL41*24))-0.25)/24,CM41-CL41)))</f>
        <v/>
      </c>
      <c r="CM42" s="364"/>
      <c r="CN42" s="346"/>
      <c r="CO42" s="340"/>
      <c r="CP42" s="341"/>
      <c r="CQ42" s="156"/>
      <c r="CR42" s="363"/>
      <c r="CS42"/>
      <c r="CT42"/>
    </row>
    <row r="43" spans="1:98" s="489" customFormat="1" ht="30" customHeight="1">
      <c r="A43" s="533"/>
      <c r="B43" s="511"/>
      <c r="C43" s="595"/>
      <c r="D43" s="596"/>
      <c r="E43" s="481"/>
      <c r="F43" s="482"/>
      <c r="G43" s="595"/>
      <c r="H43" s="596"/>
      <c r="I43" s="481"/>
      <c r="J43" s="482"/>
      <c r="K43" s="595"/>
      <c r="L43" s="596"/>
      <c r="M43" s="642"/>
      <c r="N43" s="643"/>
      <c r="O43" s="642"/>
      <c r="P43" s="644"/>
      <c r="Q43" s="349">
        <f>SUM(C44:P44)</f>
        <v>0</v>
      </c>
      <c r="R43" s="481"/>
      <c r="S43" s="482"/>
      <c r="T43" s="483"/>
      <c r="U43" s="484"/>
      <c r="V43" s="481"/>
      <c r="W43" s="482"/>
      <c r="X43" s="483"/>
      <c r="Y43" s="484"/>
      <c r="Z43" s="481"/>
      <c r="AA43" s="482"/>
      <c r="AB43" s="601"/>
      <c r="AC43" s="603"/>
      <c r="AD43" s="601"/>
      <c r="AE43" s="605"/>
      <c r="AF43" s="349">
        <f>SUM(R44:AE44)</f>
        <v>0</v>
      </c>
      <c r="AG43" s="481"/>
      <c r="AH43" s="482"/>
      <c r="AI43" s="483"/>
      <c r="AJ43" s="484"/>
      <c r="AK43" s="481"/>
      <c r="AL43" s="482"/>
      <c r="AM43" s="483"/>
      <c r="AN43" s="484"/>
      <c r="AO43" s="481"/>
      <c r="AP43" s="482"/>
      <c r="AQ43" s="485"/>
      <c r="AR43" s="486"/>
      <c r="AS43" s="485"/>
      <c r="AT43" s="487"/>
      <c r="AU43" s="349">
        <f>SUM(AG44:AT44)</f>
        <v>0</v>
      </c>
      <c r="AV43" s="481"/>
      <c r="AW43" s="482"/>
      <c r="AX43" s="483"/>
      <c r="AY43" s="484"/>
      <c r="AZ43" s="481"/>
      <c r="BA43" s="482"/>
      <c r="BB43" s="483"/>
      <c r="BC43" s="484"/>
      <c r="BD43" s="481"/>
      <c r="BE43" s="482"/>
      <c r="BF43" s="485"/>
      <c r="BG43" s="486"/>
      <c r="BH43" s="485"/>
      <c r="BI43" s="487"/>
      <c r="BJ43" s="344">
        <f t="shared" ref="BJ43" si="540">SUM(AV44:BI44)</f>
        <v>0</v>
      </c>
      <c r="BK43" s="481"/>
      <c r="BL43" s="482"/>
      <c r="BM43" s="483"/>
      <c r="BN43" s="484"/>
      <c r="BO43" s="481"/>
      <c r="BP43" s="482"/>
      <c r="BQ43" s="483"/>
      <c r="BR43" s="484"/>
      <c r="BS43" s="481"/>
      <c r="BT43" s="482"/>
      <c r="BU43" s="485"/>
      <c r="BV43" s="486"/>
      <c r="BW43" s="485"/>
      <c r="BX43" s="487"/>
      <c r="BY43" s="344">
        <f t="shared" ref="BY43" si="541">SUM(BK44:BX44)</f>
        <v>0</v>
      </c>
      <c r="BZ43" s="481"/>
      <c r="CA43" s="482"/>
      <c r="CB43" s="483"/>
      <c r="CC43" s="484"/>
      <c r="CD43" s="481"/>
      <c r="CE43" s="482"/>
      <c r="CF43" s="483"/>
      <c r="CG43" s="484"/>
      <c r="CH43" s="481"/>
      <c r="CI43" s="482"/>
      <c r="CJ43" s="485"/>
      <c r="CK43" s="486"/>
      <c r="CL43" s="485"/>
      <c r="CM43" s="487"/>
      <c r="CN43" s="344">
        <f t="shared" ref="CN43" si="542">SUM(BZ44:CM44)</f>
        <v>0</v>
      </c>
      <c r="CO43" s="338">
        <f>SUM(Q43,AF44,AU44,BY44,CN44,BJ44)</f>
        <v>0</v>
      </c>
      <c r="CP43" s="339"/>
      <c r="CQ43" s="488"/>
      <c r="CR43" s="362">
        <f>$CO$2-CO43</f>
        <v>6.9666666666666659</v>
      </c>
    </row>
    <row r="44" spans="1:98" ht="20" customHeight="1">
      <c r="A44" s="260" t="s">
        <v>146</v>
      </c>
      <c r="B44" s="512"/>
      <c r="C44" s="620" t="str">
        <f>IF(AND(C43="",D43=""),"",IFERROR(MATCH("*"&amp;C43&amp;"*",Paramètres!$A$2,0)*INDEX(Paramètres!$B$2:$E$2,MATCH(#REF!,Paramètres!$B$1:$E$1,0))*$B44,IFERROR(VLOOKUP(C43,_T1,2,0)*IF(VLOOKUP(C43,_T1,3,0),$B44,1),IF(AND(C43="23:59"*1,D43="07:59"*1),"08:00"*$B44,IF(AND(C43="20:00"*1,D43="05:00"*1),"09:00"*$B44,IF(AND(C43="21:00"*1,D43="07:00"*1),"10:00"*$B44,IF(AND(C43="21:00"*1,D43="08:00"*1),"11:00"*$B44,IF((D43*24)-(C43*24)&gt;6,((((D43*24)-(C43*24))-0.25)/24)*$B44,(D43-C43)*$B44))))))))</f>
        <v/>
      </c>
      <c r="D44" s="599"/>
      <c r="E44" s="436" t="str">
        <f>IF(AND(E43="",F43=""),"",IFERROR(MATCH("*"&amp;E43&amp;"*",Paramètres!$A$2,0)*INDEX(Paramètres!$B$2:$E$2,MATCH(#REF!,Paramètres!$B$1:$E$1,0))*$B44,IFERROR(VLOOKUP(E43,_T1,2,0)*IF(VLOOKUP(E43,_T1,3,0),$B44,1),IF(AND(E43="23:59"*1,F43="07:59"*1),"08:00"*$B44,IF(AND(E43="20:00"*1,F43="05:00"*1),"09:00"*$B44,IF(AND(E43="21:00"*1,F43="07:00"*1),"10:00"*$B44,IF(AND(E43="21:00"*1,F43="08:00"*1),"11:00"*$B44,IF((F43*24)-(E43*24)&gt;6,((((F43*24)-(E43*24))-0.25)/24)*$B44,(F43-E43)*$B44))))))))</f>
        <v/>
      </c>
      <c r="F44" s="437"/>
      <c r="G44" s="620" t="str">
        <f>IF(AND(G43="",H43=""),"",IFERROR(MATCH("*"&amp;G43&amp;"*",Paramètres!$A$2,0)*INDEX(Paramètres!$B$2:$E$2,MATCH(#REF!,Paramètres!$B$1:$E$1,0))*$B44,IFERROR(VLOOKUP(G43,_T1,2,0)*IF(VLOOKUP(G43,_T1,3,0),$B44,1),IF(AND(G43="23:59"*1,H43="07:59"*1),"08:00"*$B44,IF(AND(G43="20:00"*1,H43="05:00"*1),"09:00"*$B44,IF(AND(G43="21:00"*1,H43="07:00"*1),"10:00"*$B44,IF(AND(G43="21:00"*1,H43="08:00"*1),"11:00"*$B44,IF((H43*24)-(G43*24)&gt;6,((((H43*24)-(G43*24))-0.25)/24)*$B44,(H43-G43)*$B44))))))))</f>
        <v/>
      </c>
      <c r="H44" s="599"/>
      <c r="I44" s="436" t="str">
        <f>IF(AND(I43="",J43=""),"",IFERROR(MATCH("*"&amp;I43&amp;"*",Paramètres!$A$2,0)*INDEX(Paramètres!$B$2:$E$2,MATCH(#REF!,Paramètres!$B$1:$E$1,0))*$B44,IFERROR(VLOOKUP(I43,_T1,2,0)*IF(VLOOKUP(I43,_T1,3,0),$B44,1),IF(AND(I43="23:59"*1,J43="07:59"*1),"08:00"*$B44,IF(AND(I43="20:00"*1,J43="05:00"*1),"09:00"*$B44,IF(AND(I43="21:00"*1,J43="07:00"*1),"10:00"*$B44,IF(AND(I43="21:00"*1,J43="08:00"*1),"11:00"*$B44,IF((J43*24)-(I43*24)&gt;6,((((J43*24)-(I43*24))-0.25)/24)*$B44,(J43-I43)*$B44))))))))</f>
        <v/>
      </c>
      <c r="J44" s="437"/>
      <c r="K44" s="620" t="str">
        <f>IF(AND(K43="",L43=""),"",IFERROR(MATCH("*"&amp;K43&amp;"*",Paramètres!$A$2,0)*INDEX(Paramètres!$B$2:$E$2,MATCH(#REF!,Paramètres!$B$1:$E$1,0))*$B44,IFERROR(VLOOKUP(K43,_T1,2,0)*IF(VLOOKUP(K43,_T1,3,0),$B44,1),IF(AND(K43="23:59"*1,L43="07:59"*1),"08:00"*$B44,IF(AND(K43="20:00"*1,L43="05:00"*1),"09:00"*$B44,IF(AND(K43="21:00"*1,L43="07:00"*1),"10:00"*$B44,IF(AND(K43="21:00"*1,L43="08:00"*1),"11:00"*$B44,IF((L43*24)-(K43*24)&gt;6,((((L43*24)-(K43*24))-0.25)/24)*$B44,(L43-K43)*$B44))))))))</f>
        <v/>
      </c>
      <c r="L44" s="599"/>
      <c r="M44" s="645" t="str">
        <f>IF(AND(M43="",N43=""),"",IFERROR(MATCH("*"&amp;M43&amp;"*",Paramètres!$A$2,0)*INDEX(Paramètres!$B$2:$E$2,MATCH(#REF!,Paramètres!$B$1:$E$1,0))*$B44,IFERROR(VLOOKUP(M43,_T1,2,0)*IF(VLOOKUP(M43,_T1,3,0),$B44,1),IF(AND(M43="23:59"*1,N43="07:59"*1),"08:00"*$B44,IF(AND(M43="20:00"*1,N43="05:00"*1),"09:00"*$B44,IF(AND(M43="21:00"*1,N43="07:00"*1),"10:00"*$B44,IF(AND(M43="21:00"*1,N43="08:00"*1),"11:00"*$B44,IF((N43*24)-(M43*24)&gt;6,((((N43*24)-(M43*24))-0.25)/24)*$B44,(N43-M43)*$B44))))))))</f>
        <v/>
      </c>
      <c r="N44" s="646"/>
      <c r="O44" s="645" t="str">
        <f>IF(AND(O43="",P43=""),"",IFERROR(MATCH("*"&amp;O43&amp;"*",Paramètres!$A$2,0)*INDEX(Paramètres!$B$2:$E$2,MATCH(#REF!,Paramètres!$B$1:$E$1,0))*$B44,IFERROR(VLOOKUP(O43,_T1,2,0)*IF(VLOOKUP(O43,_T1,3,0),$B44,1),IF(AND(O43="23:59"*1,P43="07:59"*1),"08:00"*$B44,IF(AND(O43="20:00"*1,P43="05:00"*1),"09:00"*$B44,IF(AND(O43="21:00"*1,P43="07:00"*1),"10:00"*$B44,IF(AND(O43="21:00"*1,P43="08:00"*1),"11:00"*$B44,IF((P43*24)-(O43*24)&gt;6,((((P43*24)-(O43*24))-0.25)/24)*$B44,(P43-O43)*$B44))))))))</f>
        <v/>
      </c>
      <c r="P44" s="645"/>
      <c r="Q44" s="350"/>
      <c r="R44" s="436" t="str">
        <f>IF(ISBLANK(R43:S43),"",ABS(IF((S43*24)-(R43*24)&gt;6,(((S43*24)-(R43*24))-0.25)/24,S43-R43)))</f>
        <v/>
      </c>
      <c r="S44" s="437"/>
      <c r="T44" s="364" t="str">
        <f t="shared" ref="T44" si="543">IF(ISBLANK(T43:U43),"",ABS(IF((U43*24)-(T43*24)&gt;6,(((U43*24)-(T43*24))-0.25)/24,U43-T43)))</f>
        <v/>
      </c>
      <c r="U44" s="361"/>
      <c r="V44" s="436" t="str">
        <f t="shared" ref="V44" si="544">IF(ISBLANK(V43:W43),"",ABS(IF((W43*24)-(V43*24)&gt;6,(((W43*24)-(V43*24))-0.25)/24,W43-V43)))</f>
        <v/>
      </c>
      <c r="W44" s="437"/>
      <c r="X44" s="364" t="str">
        <f t="shared" ref="X44" si="545">IF(ISBLANK(X43:Y43),"",ABS(IF((Y43*24)-(X43*24)&gt;6,(((Y43*24)-(X43*24))-0.25)/24,Y43-X43)))</f>
        <v/>
      </c>
      <c r="Y44" s="361"/>
      <c r="Z44" s="436" t="str">
        <f t="shared" ref="Z44" si="546">IF(ISBLANK(Z43:AA43),"",ABS(IF((AA43*24)-(Z43*24)&gt;6,(((AA43*24)-(Z43*24))-0.25)/24,AA43-Z43)))</f>
        <v/>
      </c>
      <c r="AA44" s="437"/>
      <c r="AB44" s="604" t="str">
        <f t="shared" ref="AB44" si="547">IF(ISBLANK(AB43:AC43),"",ABS(IF((AC43*24)-(AB43*24)&gt;6,(((AC43*24)-(AB43*24))-0.25)/24,AC43-AB43)))</f>
        <v/>
      </c>
      <c r="AC44" s="600"/>
      <c r="AD44" s="604" t="str">
        <f t="shared" ref="AD44" si="548">IF(ISBLANK(AD43:AE43),"",ABS(IF((AE43*24)-(AD43*24)&gt;6,(((AE43*24)-(AD43*24))-0.25)/24,AE43-AD43)))</f>
        <v/>
      </c>
      <c r="AE44" s="604"/>
      <c r="AF44" s="350"/>
      <c r="AG44" s="436" t="str">
        <f>IF(ISBLANK(AG43:AH43),"",ABS(IF((AH43*24)-(AG43*24)&gt;6,(((AH43*24)-(AG43*24))-0.25)/24,AH43-AG43)))</f>
        <v/>
      </c>
      <c r="AH44" s="437"/>
      <c r="AI44" s="364" t="str">
        <f t="shared" ref="AI44" si="549">IF(ISBLANK(AI43:AJ43),"",ABS(IF((AJ43*24)-(AI43*24)&gt;6,(((AJ43*24)-(AI43*24))-0.25)/24,AJ43-AI43)))</f>
        <v/>
      </c>
      <c r="AJ44" s="361"/>
      <c r="AK44" s="436" t="str">
        <f t="shared" ref="AK44" si="550">IF(ISBLANK(AK43:AL43),"",ABS(IF((AL43*24)-(AK43*24)&gt;6,(((AL43*24)-(AK43*24))-0.25)/24,AL43-AK43)))</f>
        <v/>
      </c>
      <c r="AL44" s="437"/>
      <c r="AM44" s="364" t="str">
        <f t="shared" ref="AM44" si="551">IF(ISBLANK(AM43:AN43),"",ABS(IF((AN43*24)-(AM43*24)&gt;6,(((AN43*24)-(AM43*24))-0.25)/24,AN43-AM43)))</f>
        <v/>
      </c>
      <c r="AN44" s="361"/>
      <c r="AO44" s="436" t="str">
        <f t="shared" ref="AO44" si="552">IF(ISBLANK(AO43:AP43),"",ABS(IF((AP43*24)-(AO43*24)&gt;6,(((AP43*24)-(AO43*24))-0.25)/24,AP43-AO43)))</f>
        <v/>
      </c>
      <c r="AP44" s="437"/>
      <c r="AQ44" s="364" t="str">
        <f t="shared" ref="AQ44" si="553">IF(ISBLANK(AQ43:AR43),"",ABS(IF((AR43*24)-(AQ43*24)&gt;6,(((AR43*24)-(AQ43*24))-0.25)/24,AR43-AQ43)))</f>
        <v/>
      </c>
      <c r="AR44" s="361"/>
      <c r="AS44" s="364" t="str">
        <f t="shared" ref="AS44" si="554">IF(ISBLANK(AS43:AT43),"",ABS(IF((AT43*24)-(AS43*24)&gt;6,(((AT43*24)-(AS43*24))-0.25)/24,AT43-AS43)))</f>
        <v/>
      </c>
      <c r="AT44" s="364"/>
      <c r="AU44" s="350"/>
      <c r="AV44" s="436" t="str">
        <f>IF(ISBLANK(AV43:AW43),"",ABS(IF((AW43*24)-(AV43*24)&gt;6,(((AW43*24)-(AV43*24))-0.25)/24,AW43-AV43)))</f>
        <v/>
      </c>
      <c r="AW44" s="437"/>
      <c r="AX44" s="364" t="str">
        <f t="shared" ref="AX44" si="555">IF(ISBLANK(AX43:AY43),"",ABS(IF((AY43*24)-(AX43*24)&gt;6,(((AY43*24)-(AX43*24))-0.25)/24,AY43-AX43)))</f>
        <v/>
      </c>
      <c r="AY44" s="361"/>
      <c r="AZ44" s="436" t="str">
        <f t="shared" ref="AZ44" si="556">IF(ISBLANK(AZ43:BA43),"",ABS(IF((BA43*24)-(AZ43*24)&gt;6,(((BA43*24)-(AZ43*24))-0.25)/24,BA43-AZ43)))</f>
        <v/>
      </c>
      <c r="BA44" s="437"/>
      <c r="BB44" s="364" t="str">
        <f t="shared" ref="BB44" si="557">IF(ISBLANK(BB43:BC43),"",ABS(IF((BC43*24)-(BB43*24)&gt;6,(((BC43*24)-(BB43*24))-0.25)/24,BC43-BB43)))</f>
        <v/>
      </c>
      <c r="BC44" s="361"/>
      <c r="BD44" s="436" t="str">
        <f t="shared" ref="BD44" si="558">IF(ISBLANK(BD43:BE43),"",ABS(IF((BE43*24)-(BD43*24)&gt;6,(((BE43*24)-(BD43*24))-0.25)/24,BE43-BD43)))</f>
        <v/>
      </c>
      <c r="BE44" s="437"/>
      <c r="BF44" s="364" t="str">
        <f t="shared" ref="BF44" si="559">IF(ISBLANK(BF43:BG43),"",ABS(IF((BG43*24)-(BF43*24)&gt;6,(((BG43*24)-(BF43*24))-0.25)/24,BG43-BF43)))</f>
        <v/>
      </c>
      <c r="BG44" s="361"/>
      <c r="BH44" s="364" t="str">
        <f t="shared" ref="BH44" si="560">IF(ISBLANK(BH43:BI43),"",ABS(IF((BI43*24)-(BH43*24)&gt;6,(((BI43*24)-(BH43*24))-0.25)/24,BI43-BH43)))</f>
        <v/>
      </c>
      <c r="BI44" s="364"/>
      <c r="BJ44" s="346"/>
      <c r="BK44" s="436" t="str">
        <f>IF(ISBLANK(BK43:BL43),"",ABS(IF((BL43*24)-(BK43*24)&gt;6,(((BL43*24)-(BK43*24))-0.25)/24,BL43-BK43)))</f>
        <v/>
      </c>
      <c r="BL44" s="437"/>
      <c r="BM44" s="364" t="str">
        <f t="shared" ref="BM44" si="561">IF(ISBLANK(BM43:BN43),"",ABS(IF((BN43*24)-(BM43*24)&gt;6,(((BN43*24)-(BM43*24))-0.25)/24,BN43-BM43)))</f>
        <v/>
      </c>
      <c r="BN44" s="361"/>
      <c r="BO44" s="436" t="str">
        <f t="shared" ref="BO44" si="562">IF(ISBLANK(BO43:BP43),"",ABS(IF((BP43*24)-(BO43*24)&gt;6,(((BP43*24)-(BO43*24))-0.25)/24,BP43-BO43)))</f>
        <v/>
      </c>
      <c r="BP44" s="437"/>
      <c r="BQ44" s="364" t="str">
        <f t="shared" ref="BQ44" si="563">IF(ISBLANK(BQ43:BR43),"",ABS(IF((BR43*24)-(BQ43*24)&gt;6,(((BR43*24)-(BQ43*24))-0.25)/24,BR43-BQ43)))</f>
        <v/>
      </c>
      <c r="BR44" s="361"/>
      <c r="BS44" s="436" t="str">
        <f t="shared" ref="BS44" si="564">IF(ISBLANK(BS43:BT43),"",ABS(IF((BT43*24)-(BS43*24)&gt;6,(((BT43*24)-(BS43*24))-0.25)/24,BT43-BS43)))</f>
        <v/>
      </c>
      <c r="BT44" s="437"/>
      <c r="BU44" s="364" t="str">
        <f t="shared" ref="BU44" si="565">IF(ISBLANK(BU43:BV43),"",ABS(IF((BV43*24)-(BU43*24)&gt;6,(((BV43*24)-(BU43*24))-0.25)/24,BV43-BU43)))</f>
        <v/>
      </c>
      <c r="BV44" s="361"/>
      <c r="BW44" s="364" t="str">
        <f t="shared" ref="BW44" si="566">IF(ISBLANK(BW43:BX43),"",ABS(IF((BX43*24)-(BW43*24)&gt;6,(((BX43*24)-(BW43*24))-0.25)/24,BX43-BW43)))</f>
        <v/>
      </c>
      <c r="BX44" s="364"/>
      <c r="BY44" s="346"/>
      <c r="BZ44" s="436" t="str">
        <f>IF(ISBLANK(BZ43:CA43),"",ABS(IF((CA43*24)-(BZ43*24)&gt;6,(((CA43*24)-(BZ43*24))-0.25)/24,CA43-BZ43)))</f>
        <v/>
      </c>
      <c r="CA44" s="437"/>
      <c r="CB44" s="364" t="str">
        <f t="shared" ref="CB44" si="567">IF(ISBLANK(CB43:CC43),"",ABS(IF((CC43*24)-(CB43*24)&gt;6,(((CC43*24)-(CB43*24))-0.25)/24,CC43-CB43)))</f>
        <v/>
      </c>
      <c r="CC44" s="361"/>
      <c r="CD44" s="436" t="str">
        <f t="shared" ref="CD44" si="568">IF(ISBLANK(CD43:CE43),"",ABS(IF((CE43*24)-(CD43*24)&gt;6,(((CE43*24)-(CD43*24))-0.25)/24,CE43-CD43)))</f>
        <v/>
      </c>
      <c r="CE44" s="437"/>
      <c r="CF44" s="364" t="str">
        <f t="shared" ref="CF44" si="569">IF(ISBLANK(CF43:CG43),"",ABS(IF((CG43*24)-(CF43*24)&gt;6,(((CG43*24)-(CF43*24))-0.25)/24,CG43-CF43)))</f>
        <v/>
      </c>
      <c r="CG44" s="361"/>
      <c r="CH44" s="436" t="str">
        <f t="shared" ref="CH44" si="570">IF(ISBLANK(CH43:CI43),"",ABS(IF((CI43*24)-(CH43*24)&gt;6,(((CI43*24)-(CH43*24))-0.25)/24,CI43-CH43)))</f>
        <v/>
      </c>
      <c r="CI44" s="437"/>
      <c r="CJ44" s="364" t="str">
        <f t="shared" ref="CJ44" si="571">IF(ISBLANK(CJ43:CK43),"",ABS(IF((CK43*24)-(CJ43*24)&gt;6,(((CK43*24)-(CJ43*24))-0.25)/24,CK43-CJ43)))</f>
        <v/>
      </c>
      <c r="CK44" s="361"/>
      <c r="CL44" s="364" t="str">
        <f t="shared" ref="CL44" si="572">IF(ISBLANK(CL43:CM43),"",ABS(IF((CM43*24)-(CL43*24)&gt;6,(((CM43*24)-(CL43*24))-0.25)/24,CM43-CL43)))</f>
        <v/>
      </c>
      <c r="CM44" s="364"/>
      <c r="CN44" s="346"/>
      <c r="CO44" s="340"/>
      <c r="CP44" s="341"/>
      <c r="CQ44" s="156"/>
      <c r="CR44" s="363"/>
      <c r="CS44"/>
      <c r="CT44"/>
    </row>
    <row r="45" spans="1:98" s="489" customFormat="1" ht="30" customHeight="1">
      <c r="A45" s="533"/>
      <c r="B45" s="511"/>
      <c r="C45" s="481"/>
      <c r="D45" s="482"/>
      <c r="E45" s="595"/>
      <c r="F45" s="596"/>
      <c r="G45" s="481"/>
      <c r="H45" s="482"/>
      <c r="I45" s="595"/>
      <c r="J45" s="596"/>
      <c r="K45" s="481"/>
      <c r="L45" s="482"/>
      <c r="M45" s="642"/>
      <c r="N45" s="643"/>
      <c r="O45" s="642"/>
      <c r="P45" s="644"/>
      <c r="Q45" s="349">
        <f>SUM(C46:P46)</f>
        <v>0</v>
      </c>
      <c r="R45" s="481"/>
      <c r="S45" s="482"/>
      <c r="T45" s="483"/>
      <c r="U45" s="484"/>
      <c r="V45" s="481"/>
      <c r="W45" s="482"/>
      <c r="X45" s="483"/>
      <c r="Y45" s="484"/>
      <c r="Z45" s="481"/>
      <c r="AA45" s="482"/>
      <c r="AB45" s="601"/>
      <c r="AC45" s="603"/>
      <c r="AD45" s="601"/>
      <c r="AE45" s="605"/>
      <c r="AF45" s="349">
        <f>SUM(R46:AE46)</f>
        <v>0</v>
      </c>
      <c r="AG45" s="481"/>
      <c r="AH45" s="482"/>
      <c r="AI45" s="483"/>
      <c r="AJ45" s="484"/>
      <c r="AK45" s="481"/>
      <c r="AL45" s="482"/>
      <c r="AM45" s="483"/>
      <c r="AN45" s="484"/>
      <c r="AO45" s="481"/>
      <c r="AP45" s="482"/>
      <c r="AQ45" s="485"/>
      <c r="AR45" s="486"/>
      <c r="AS45" s="485"/>
      <c r="AT45" s="487"/>
      <c r="AU45" s="349">
        <f>SUM(AG46:AT46)</f>
        <v>0</v>
      </c>
      <c r="AV45" s="481"/>
      <c r="AW45" s="482"/>
      <c r="AX45" s="483"/>
      <c r="AY45" s="484"/>
      <c r="AZ45" s="481"/>
      <c r="BA45" s="482"/>
      <c r="BB45" s="483"/>
      <c r="BC45" s="484"/>
      <c r="BD45" s="481"/>
      <c r="BE45" s="482"/>
      <c r="BF45" s="485"/>
      <c r="BG45" s="486"/>
      <c r="BH45" s="485"/>
      <c r="BI45" s="487"/>
      <c r="BJ45" s="344">
        <f t="shared" ref="BJ45" si="573">SUM(AV46:BI46)</f>
        <v>0</v>
      </c>
      <c r="BK45" s="481"/>
      <c r="BL45" s="482"/>
      <c r="BM45" s="483"/>
      <c r="BN45" s="484"/>
      <c r="BO45" s="481"/>
      <c r="BP45" s="482"/>
      <c r="BQ45" s="483"/>
      <c r="BR45" s="484"/>
      <c r="BS45" s="481"/>
      <c r="BT45" s="482"/>
      <c r="BU45" s="485"/>
      <c r="BV45" s="486"/>
      <c r="BW45" s="485"/>
      <c r="BX45" s="487"/>
      <c r="BY45" s="344">
        <f t="shared" ref="BY45" si="574">SUM(BK46:BX46)</f>
        <v>0</v>
      </c>
      <c r="BZ45" s="481"/>
      <c r="CA45" s="482"/>
      <c r="CB45" s="483"/>
      <c r="CC45" s="484"/>
      <c r="CD45" s="481"/>
      <c r="CE45" s="482"/>
      <c r="CF45" s="483"/>
      <c r="CG45" s="484"/>
      <c r="CH45" s="481"/>
      <c r="CI45" s="482"/>
      <c r="CJ45" s="485"/>
      <c r="CK45" s="486"/>
      <c r="CL45" s="485"/>
      <c r="CM45" s="487"/>
      <c r="CN45" s="344">
        <f t="shared" ref="CN45" si="575">SUM(BZ46:CM46)</f>
        <v>0</v>
      </c>
      <c r="CO45" s="338">
        <f>SUM(Q45,AF46,AU46,BY46,CN46,BJ46)</f>
        <v>0</v>
      </c>
      <c r="CP45" s="339"/>
      <c r="CQ45" s="488"/>
      <c r="CR45" s="362">
        <f>$CO$2-CO45</f>
        <v>6.9666666666666659</v>
      </c>
    </row>
    <row r="46" spans="1:98" ht="20" customHeight="1">
      <c r="A46" s="260" t="s">
        <v>147</v>
      </c>
      <c r="B46" s="512"/>
      <c r="C46" s="436" t="str">
        <f>IF(AND(C45="",D45=""),"",IFERROR(MATCH("*"&amp;C45&amp;"*",Paramètres!$A$2,0)*INDEX(Paramètres!$B$2:$E$2,MATCH(#REF!,Paramètres!$B$1:$E$1,0))*$B46,IFERROR(VLOOKUP(C45,_T1,2,0)*IF(VLOOKUP(C45,_T1,3,0),$B46,1),IF(AND(C45="23:59"*1,D45="07:59"*1),"08:00"*$B46,IF(AND(C45="20:00"*1,D45="05:00"*1),"09:00"*$B46,IF(AND(C45="21:00"*1,D45="07:00"*1),"10:00"*$B46,IF(AND(C45="21:00"*1,D45="08:00"*1),"11:00"*$B46,IF((D45*24)-(C45*24)&gt;6,((((D45*24)-(C45*24))-0.25)/24)*$B46,(D45-C45)*$B46))))))))</f>
        <v/>
      </c>
      <c r="D46" s="437"/>
      <c r="E46" s="620" t="str">
        <f>IF(AND(E45="",F45=""),"",IFERROR(MATCH("*"&amp;E45&amp;"*",Paramètres!$A$2,0)*INDEX(Paramètres!$B$2:$E$2,MATCH(#REF!,Paramètres!$B$1:$E$1,0))*$B46,IFERROR(VLOOKUP(E45,_T1,2,0)*IF(VLOOKUP(E45,_T1,3,0),$B46,1),IF(AND(E45="23:59"*1,F45="07:59"*1),"08:00"*$B46,IF(AND(E45="20:00"*1,F45="05:00"*1),"09:00"*$B46,IF(AND(E45="21:00"*1,F45="07:00"*1),"10:00"*$B46,IF(AND(E45="21:00"*1,F45="08:00"*1),"11:00"*$B46,IF((F45*24)-(E45*24)&gt;6,((((F45*24)-(E45*24))-0.25)/24)*$B46,(F45-E45)*$B46))))))))</f>
        <v/>
      </c>
      <c r="F46" s="599"/>
      <c r="G46" s="436" t="str">
        <f>IF(AND(G45="",H45=""),"",IFERROR(MATCH("*"&amp;G45&amp;"*",Paramètres!$A$2,0)*INDEX(Paramètres!$B$2:$E$2,MATCH(#REF!,Paramètres!$B$1:$E$1,0))*$B46,IFERROR(VLOOKUP(G45,_T1,2,0)*IF(VLOOKUP(G45,_T1,3,0),$B46,1),IF(AND(G45="23:59"*1,H45="07:59"*1),"08:00"*$B46,IF(AND(G45="20:00"*1,H45="05:00"*1),"09:00"*$B46,IF(AND(G45="21:00"*1,H45="07:00"*1),"10:00"*$B46,IF(AND(G45="21:00"*1,H45="08:00"*1),"11:00"*$B46,IF((H45*24)-(G45*24)&gt;6,((((H45*24)-(G45*24))-0.25)/24)*$B46,(H45-G45)*$B46))))))))</f>
        <v/>
      </c>
      <c r="H46" s="437"/>
      <c r="I46" s="620" t="str">
        <f>IF(AND(I45="",J45=""),"",IFERROR(MATCH("*"&amp;I45&amp;"*",Paramètres!$A$2,0)*INDEX(Paramètres!$B$2:$E$2,MATCH(#REF!,Paramètres!$B$1:$E$1,0))*$B46,IFERROR(VLOOKUP(I45,_T1,2,0)*IF(VLOOKUP(I45,_T1,3,0),$B46,1),IF(AND(I45="23:59"*1,J45="07:59"*1),"08:00"*$B46,IF(AND(I45="20:00"*1,J45="05:00"*1),"09:00"*$B46,IF(AND(I45="21:00"*1,J45="07:00"*1),"10:00"*$B46,IF(AND(I45="21:00"*1,J45="08:00"*1),"11:00"*$B46,IF((J45*24)-(I45*24)&gt;6,((((J45*24)-(I45*24))-0.25)/24)*$B46,(J45-I45)*$B46))))))))</f>
        <v/>
      </c>
      <c r="J46" s="599"/>
      <c r="K46" s="436" t="str">
        <f>IF(AND(K45="",L45=""),"",IFERROR(MATCH("*"&amp;K45&amp;"*",Paramètres!$A$2,0)*INDEX(Paramètres!$B$2:$E$2,MATCH(#REF!,Paramètres!$B$1:$E$1,0))*$B46,IFERROR(VLOOKUP(K45,_T1,2,0)*IF(VLOOKUP(K45,_T1,3,0),$B46,1),IF(AND(K45="23:59"*1,L45="07:59"*1),"08:00"*$B46,IF(AND(K45="20:00"*1,L45="05:00"*1),"09:00"*$B46,IF(AND(K45="21:00"*1,L45="07:00"*1),"10:00"*$B46,IF(AND(K45="21:00"*1,L45="08:00"*1),"11:00"*$B46,IF((L45*24)-(K45*24)&gt;6,((((L45*24)-(K45*24))-0.25)/24)*$B46,(L45-K45)*$B46))))))))</f>
        <v/>
      </c>
      <c r="L46" s="437"/>
      <c r="M46" s="645" t="str">
        <f>IF(AND(M45="",N45=""),"",IFERROR(MATCH("*"&amp;M45&amp;"*",Paramètres!$A$2,0)*INDEX(Paramètres!$B$2:$E$2,MATCH(#REF!,Paramètres!$B$1:$E$1,0))*$B46,IFERROR(VLOOKUP(M45,_T1,2,0)*IF(VLOOKUP(M45,_T1,3,0),$B46,1),IF(AND(M45="23:59"*1,N45="07:59"*1),"08:00"*$B46,IF(AND(M45="20:00"*1,N45="05:00"*1),"09:00"*$B46,IF(AND(M45="21:00"*1,N45="07:00"*1),"10:00"*$B46,IF(AND(M45="21:00"*1,N45="08:00"*1),"11:00"*$B46,IF((N45*24)-(M45*24)&gt;6,((((N45*24)-(M45*24))-0.25)/24)*$B46,(N45-M45)*$B46))))))))</f>
        <v/>
      </c>
      <c r="N46" s="646"/>
      <c r="O46" s="645" t="str">
        <f>IF(AND(O45="",P45=""),"",IFERROR(MATCH("*"&amp;O45&amp;"*",Paramètres!$A$2,0)*INDEX(Paramètres!$B$2:$E$2,MATCH(#REF!,Paramètres!$B$1:$E$1,0))*$B46,IFERROR(VLOOKUP(O45,_T1,2,0)*IF(VLOOKUP(O45,_T1,3,0),$B46,1),IF(AND(O45="23:59"*1,P45="07:59"*1),"08:00"*$B46,IF(AND(O45="20:00"*1,P45="05:00"*1),"09:00"*$B46,IF(AND(O45="21:00"*1,P45="07:00"*1),"10:00"*$B46,IF(AND(O45="21:00"*1,P45="08:00"*1),"11:00"*$B46,IF((P45*24)-(O45*24)&gt;6,((((P45*24)-(O45*24))-0.25)/24)*$B46,(P45-O45)*$B46))))))))</f>
        <v/>
      </c>
      <c r="P46" s="645"/>
      <c r="Q46" s="350"/>
      <c r="R46" s="436" t="str">
        <f>IF(ISBLANK(R45:S45),"",ABS(IF((S45*24)-(R45*24)&gt;6,(((S45*24)-(R45*24))-0.25)/24,S45-R45)))</f>
        <v/>
      </c>
      <c r="S46" s="437"/>
      <c r="T46" s="364" t="str">
        <f t="shared" ref="T46" si="576">IF(ISBLANK(T45:U45),"",ABS(IF((U45*24)-(T45*24)&gt;6,(((U45*24)-(T45*24))-0.25)/24,U45-T45)))</f>
        <v/>
      </c>
      <c r="U46" s="361"/>
      <c r="V46" s="436" t="str">
        <f t="shared" ref="V46" si="577">IF(ISBLANK(V45:W45),"",ABS(IF((W45*24)-(V45*24)&gt;6,(((W45*24)-(V45*24))-0.25)/24,W45-V45)))</f>
        <v/>
      </c>
      <c r="W46" s="437"/>
      <c r="X46" s="364" t="str">
        <f t="shared" ref="X46" si="578">IF(ISBLANK(X45:Y45),"",ABS(IF((Y45*24)-(X45*24)&gt;6,(((Y45*24)-(X45*24))-0.25)/24,Y45-X45)))</f>
        <v/>
      </c>
      <c r="Y46" s="361"/>
      <c r="Z46" s="436" t="str">
        <f t="shared" ref="Z46" si="579">IF(ISBLANK(Z45:AA45),"",ABS(IF((AA45*24)-(Z45*24)&gt;6,(((AA45*24)-(Z45*24))-0.25)/24,AA45-Z45)))</f>
        <v/>
      </c>
      <c r="AA46" s="437"/>
      <c r="AB46" s="604" t="str">
        <f t="shared" ref="AB46" si="580">IF(ISBLANK(AB45:AC45),"",ABS(IF((AC45*24)-(AB45*24)&gt;6,(((AC45*24)-(AB45*24))-0.25)/24,AC45-AB45)))</f>
        <v/>
      </c>
      <c r="AC46" s="600"/>
      <c r="AD46" s="604" t="str">
        <f t="shared" ref="AD46" si="581">IF(ISBLANK(AD45:AE45),"",ABS(IF((AE45*24)-(AD45*24)&gt;6,(((AE45*24)-(AD45*24))-0.25)/24,AE45-AD45)))</f>
        <v/>
      </c>
      <c r="AE46" s="604"/>
      <c r="AF46" s="350"/>
      <c r="AG46" s="436" t="str">
        <f>IF(ISBLANK(AG45:AH45),"",ABS(IF((AH45*24)-(AG45*24)&gt;6,(((AH45*24)-(AG45*24))-0.25)/24,AH45-AG45)))</f>
        <v/>
      </c>
      <c r="AH46" s="437"/>
      <c r="AI46" s="364" t="str">
        <f t="shared" ref="AI46" si="582">IF(ISBLANK(AI45:AJ45),"",ABS(IF((AJ45*24)-(AI45*24)&gt;6,(((AJ45*24)-(AI45*24))-0.25)/24,AJ45-AI45)))</f>
        <v/>
      </c>
      <c r="AJ46" s="361"/>
      <c r="AK46" s="436" t="str">
        <f t="shared" ref="AK46" si="583">IF(ISBLANK(AK45:AL45),"",ABS(IF((AL45*24)-(AK45*24)&gt;6,(((AL45*24)-(AK45*24))-0.25)/24,AL45-AK45)))</f>
        <v/>
      </c>
      <c r="AL46" s="437"/>
      <c r="AM46" s="364" t="str">
        <f t="shared" ref="AM46" si="584">IF(ISBLANK(AM45:AN45),"",ABS(IF((AN45*24)-(AM45*24)&gt;6,(((AN45*24)-(AM45*24))-0.25)/24,AN45-AM45)))</f>
        <v/>
      </c>
      <c r="AN46" s="361"/>
      <c r="AO46" s="436" t="str">
        <f t="shared" ref="AO46" si="585">IF(ISBLANK(AO45:AP45),"",ABS(IF((AP45*24)-(AO45*24)&gt;6,(((AP45*24)-(AO45*24))-0.25)/24,AP45-AO45)))</f>
        <v/>
      </c>
      <c r="AP46" s="437"/>
      <c r="AQ46" s="364" t="str">
        <f t="shared" ref="AQ46" si="586">IF(ISBLANK(AQ45:AR45),"",ABS(IF((AR45*24)-(AQ45*24)&gt;6,(((AR45*24)-(AQ45*24))-0.25)/24,AR45-AQ45)))</f>
        <v/>
      </c>
      <c r="AR46" s="361"/>
      <c r="AS46" s="364" t="str">
        <f t="shared" ref="AS46" si="587">IF(ISBLANK(AS45:AT45),"",ABS(IF((AT45*24)-(AS45*24)&gt;6,(((AT45*24)-(AS45*24))-0.25)/24,AT45-AS45)))</f>
        <v/>
      </c>
      <c r="AT46" s="364"/>
      <c r="AU46" s="350"/>
      <c r="AV46" s="436" t="str">
        <f>IF(ISBLANK(AV45:AW45),"",ABS(IF((AW45*24)-(AV45*24)&gt;6,(((AW45*24)-(AV45*24))-0.25)/24,AW45-AV45)))</f>
        <v/>
      </c>
      <c r="AW46" s="437"/>
      <c r="AX46" s="364" t="str">
        <f t="shared" ref="AX46" si="588">IF(ISBLANK(AX45:AY45),"",ABS(IF((AY45*24)-(AX45*24)&gt;6,(((AY45*24)-(AX45*24))-0.25)/24,AY45-AX45)))</f>
        <v/>
      </c>
      <c r="AY46" s="361"/>
      <c r="AZ46" s="436" t="str">
        <f t="shared" ref="AZ46" si="589">IF(ISBLANK(AZ45:BA45),"",ABS(IF((BA45*24)-(AZ45*24)&gt;6,(((BA45*24)-(AZ45*24))-0.25)/24,BA45-AZ45)))</f>
        <v/>
      </c>
      <c r="BA46" s="437"/>
      <c r="BB46" s="364" t="str">
        <f t="shared" ref="BB46" si="590">IF(ISBLANK(BB45:BC45),"",ABS(IF((BC45*24)-(BB45*24)&gt;6,(((BC45*24)-(BB45*24))-0.25)/24,BC45-BB45)))</f>
        <v/>
      </c>
      <c r="BC46" s="361"/>
      <c r="BD46" s="436" t="str">
        <f t="shared" ref="BD46" si="591">IF(ISBLANK(BD45:BE45),"",ABS(IF((BE45*24)-(BD45*24)&gt;6,(((BE45*24)-(BD45*24))-0.25)/24,BE45-BD45)))</f>
        <v/>
      </c>
      <c r="BE46" s="437"/>
      <c r="BF46" s="364" t="str">
        <f t="shared" ref="BF46" si="592">IF(ISBLANK(BF45:BG45),"",ABS(IF((BG45*24)-(BF45*24)&gt;6,(((BG45*24)-(BF45*24))-0.25)/24,BG45-BF45)))</f>
        <v/>
      </c>
      <c r="BG46" s="361"/>
      <c r="BH46" s="364" t="str">
        <f t="shared" ref="BH46" si="593">IF(ISBLANK(BH45:BI45),"",ABS(IF((BI45*24)-(BH45*24)&gt;6,(((BI45*24)-(BH45*24))-0.25)/24,BI45-BH45)))</f>
        <v/>
      </c>
      <c r="BI46" s="364"/>
      <c r="BJ46" s="346"/>
      <c r="BK46" s="436" t="str">
        <f>IF(ISBLANK(BK45:BL45),"",ABS(IF((BL45*24)-(BK45*24)&gt;6,(((BL45*24)-(BK45*24))-0.25)/24,BL45-BK45)))</f>
        <v/>
      </c>
      <c r="BL46" s="437"/>
      <c r="BM46" s="364" t="str">
        <f t="shared" ref="BM46" si="594">IF(ISBLANK(BM45:BN45),"",ABS(IF((BN45*24)-(BM45*24)&gt;6,(((BN45*24)-(BM45*24))-0.25)/24,BN45-BM45)))</f>
        <v/>
      </c>
      <c r="BN46" s="361"/>
      <c r="BO46" s="436" t="str">
        <f t="shared" ref="BO46" si="595">IF(ISBLANK(BO45:BP45),"",ABS(IF((BP45*24)-(BO45*24)&gt;6,(((BP45*24)-(BO45*24))-0.25)/24,BP45-BO45)))</f>
        <v/>
      </c>
      <c r="BP46" s="437"/>
      <c r="BQ46" s="364" t="str">
        <f t="shared" ref="BQ46" si="596">IF(ISBLANK(BQ45:BR45),"",ABS(IF((BR45*24)-(BQ45*24)&gt;6,(((BR45*24)-(BQ45*24))-0.25)/24,BR45-BQ45)))</f>
        <v/>
      </c>
      <c r="BR46" s="361"/>
      <c r="BS46" s="436" t="str">
        <f t="shared" ref="BS46" si="597">IF(ISBLANK(BS45:BT45),"",ABS(IF((BT45*24)-(BS45*24)&gt;6,(((BT45*24)-(BS45*24))-0.25)/24,BT45-BS45)))</f>
        <v/>
      </c>
      <c r="BT46" s="437"/>
      <c r="BU46" s="364" t="str">
        <f t="shared" ref="BU46" si="598">IF(ISBLANK(BU45:BV45),"",ABS(IF((BV45*24)-(BU45*24)&gt;6,(((BV45*24)-(BU45*24))-0.25)/24,BV45-BU45)))</f>
        <v/>
      </c>
      <c r="BV46" s="361"/>
      <c r="BW46" s="364" t="str">
        <f t="shared" ref="BW46" si="599">IF(ISBLANK(BW45:BX45),"",ABS(IF((BX45*24)-(BW45*24)&gt;6,(((BX45*24)-(BW45*24))-0.25)/24,BX45-BW45)))</f>
        <v/>
      </c>
      <c r="BX46" s="364"/>
      <c r="BY46" s="346"/>
      <c r="BZ46" s="436" t="str">
        <f>IF(ISBLANK(BZ45:CA45),"",ABS(IF((CA45*24)-(BZ45*24)&gt;6,(((CA45*24)-(BZ45*24))-0.25)/24,CA45-BZ45)))</f>
        <v/>
      </c>
      <c r="CA46" s="437"/>
      <c r="CB46" s="364" t="str">
        <f t="shared" ref="CB46" si="600">IF(ISBLANK(CB45:CC45),"",ABS(IF((CC45*24)-(CB45*24)&gt;6,(((CC45*24)-(CB45*24))-0.25)/24,CC45-CB45)))</f>
        <v/>
      </c>
      <c r="CC46" s="361"/>
      <c r="CD46" s="436" t="str">
        <f t="shared" ref="CD46" si="601">IF(ISBLANK(CD45:CE45),"",ABS(IF((CE45*24)-(CD45*24)&gt;6,(((CE45*24)-(CD45*24))-0.25)/24,CE45-CD45)))</f>
        <v/>
      </c>
      <c r="CE46" s="437"/>
      <c r="CF46" s="364" t="str">
        <f t="shared" ref="CF46" si="602">IF(ISBLANK(CF45:CG45),"",ABS(IF((CG45*24)-(CF45*24)&gt;6,(((CG45*24)-(CF45*24))-0.25)/24,CG45-CF45)))</f>
        <v/>
      </c>
      <c r="CG46" s="361"/>
      <c r="CH46" s="436" t="str">
        <f t="shared" ref="CH46" si="603">IF(ISBLANK(CH45:CI45),"",ABS(IF((CI45*24)-(CH45*24)&gt;6,(((CI45*24)-(CH45*24))-0.25)/24,CI45-CH45)))</f>
        <v/>
      </c>
      <c r="CI46" s="437"/>
      <c r="CJ46" s="364" t="str">
        <f t="shared" ref="CJ46" si="604">IF(ISBLANK(CJ45:CK45),"",ABS(IF((CK45*24)-(CJ45*24)&gt;6,(((CK45*24)-(CJ45*24))-0.25)/24,CK45-CJ45)))</f>
        <v/>
      </c>
      <c r="CK46" s="361"/>
      <c r="CL46" s="364" t="str">
        <f t="shared" ref="CL46" si="605">IF(ISBLANK(CL45:CM45),"",ABS(IF((CM45*24)-(CL45*24)&gt;6,(((CM45*24)-(CL45*24))-0.25)/24,CM45-CL45)))</f>
        <v/>
      </c>
      <c r="CM46" s="364"/>
      <c r="CN46" s="346"/>
      <c r="CO46" s="340"/>
      <c r="CP46" s="341"/>
      <c r="CQ46" s="156"/>
      <c r="CR46" s="363"/>
      <c r="CS46"/>
      <c r="CT46"/>
    </row>
    <row r="47" spans="1:98" s="489" customFormat="1" ht="30" customHeight="1">
      <c r="A47" s="533"/>
      <c r="B47" s="511"/>
      <c r="C47" s="595"/>
      <c r="D47" s="596"/>
      <c r="E47" s="481"/>
      <c r="F47" s="482"/>
      <c r="G47" s="595"/>
      <c r="H47" s="596"/>
      <c r="I47" s="481"/>
      <c r="J47" s="482"/>
      <c r="K47" s="595"/>
      <c r="L47" s="596"/>
      <c r="M47" s="642"/>
      <c r="N47" s="643"/>
      <c r="O47" s="642"/>
      <c r="P47" s="644"/>
      <c r="Q47" s="349">
        <f>SUM(C48:P48)</f>
        <v>0</v>
      </c>
      <c r="R47" s="481"/>
      <c r="S47" s="482"/>
      <c r="T47" s="483"/>
      <c r="U47" s="484"/>
      <c r="V47" s="481"/>
      <c r="W47" s="482"/>
      <c r="X47" s="483"/>
      <c r="Y47" s="484"/>
      <c r="Z47" s="481"/>
      <c r="AA47" s="482"/>
      <c r="AB47" s="601"/>
      <c r="AC47" s="603"/>
      <c r="AD47" s="601"/>
      <c r="AE47" s="605"/>
      <c r="AF47" s="349">
        <f>SUM(R48:AE48)</f>
        <v>0</v>
      </c>
      <c r="AG47" s="481"/>
      <c r="AH47" s="482"/>
      <c r="AI47" s="483"/>
      <c r="AJ47" s="484"/>
      <c r="AK47" s="481"/>
      <c r="AL47" s="482"/>
      <c r="AM47" s="483"/>
      <c r="AN47" s="484"/>
      <c r="AO47" s="481"/>
      <c r="AP47" s="482"/>
      <c r="AQ47" s="485"/>
      <c r="AR47" s="486"/>
      <c r="AS47" s="485"/>
      <c r="AT47" s="487"/>
      <c r="AU47" s="349">
        <f>SUM(AG48:AT48)</f>
        <v>0</v>
      </c>
      <c r="AV47" s="481"/>
      <c r="AW47" s="482"/>
      <c r="AX47" s="483"/>
      <c r="AY47" s="484"/>
      <c r="AZ47" s="481"/>
      <c r="BA47" s="482"/>
      <c r="BB47" s="483"/>
      <c r="BC47" s="484"/>
      <c r="BD47" s="481"/>
      <c r="BE47" s="482"/>
      <c r="BF47" s="485"/>
      <c r="BG47" s="486"/>
      <c r="BH47" s="485"/>
      <c r="BI47" s="487"/>
      <c r="BJ47" s="344">
        <f t="shared" ref="BJ47" si="606">SUM(AV48:BI48)</f>
        <v>0</v>
      </c>
      <c r="BK47" s="481"/>
      <c r="BL47" s="482"/>
      <c r="BM47" s="483"/>
      <c r="BN47" s="484"/>
      <c r="BO47" s="481"/>
      <c r="BP47" s="482"/>
      <c r="BQ47" s="483"/>
      <c r="BR47" s="484"/>
      <c r="BS47" s="481"/>
      <c r="BT47" s="482"/>
      <c r="BU47" s="485"/>
      <c r="BV47" s="486"/>
      <c r="BW47" s="485"/>
      <c r="BX47" s="487"/>
      <c r="BY47" s="344">
        <f t="shared" ref="BY47" si="607">SUM(BK48:BX48)</f>
        <v>0</v>
      </c>
      <c r="BZ47" s="481"/>
      <c r="CA47" s="482"/>
      <c r="CB47" s="483"/>
      <c r="CC47" s="484"/>
      <c r="CD47" s="481"/>
      <c r="CE47" s="482"/>
      <c r="CF47" s="483"/>
      <c r="CG47" s="484"/>
      <c r="CH47" s="481"/>
      <c r="CI47" s="482"/>
      <c r="CJ47" s="485"/>
      <c r="CK47" s="486"/>
      <c r="CL47" s="485"/>
      <c r="CM47" s="487"/>
      <c r="CN47" s="344">
        <f t="shared" ref="CN47" si="608">SUM(BZ48:CM48)</f>
        <v>0</v>
      </c>
      <c r="CO47" s="338">
        <f>SUM(Q47,AF48,AU48,BY48,CN48,BJ48)</f>
        <v>0</v>
      </c>
      <c r="CP47" s="339"/>
      <c r="CQ47" s="488"/>
      <c r="CR47" s="362">
        <f>$CO$2-CO47</f>
        <v>6.9666666666666659</v>
      </c>
    </row>
    <row r="48" spans="1:98" ht="20" customHeight="1">
      <c r="A48" s="260" t="s">
        <v>148</v>
      </c>
      <c r="B48" s="512"/>
      <c r="C48" s="620" t="str">
        <f>IF(AND(C47="",D47=""),"",IFERROR(MATCH("*"&amp;C47&amp;"*",Paramètres!$A$2,0)*INDEX(Paramètres!$B$2:$E$2,MATCH(#REF!,Paramètres!$B$1:$E$1,0))*$B48,IFERROR(VLOOKUP(C47,_T1,2,0)*IF(VLOOKUP(C47,_T1,3,0),$B48,1),IF(AND(C47="23:59"*1,D47="07:59"*1),"08:00"*$B48,IF(AND(C47="20:00"*1,D47="05:00"*1),"09:00"*$B48,IF(AND(C47="21:00"*1,D47="07:00"*1),"10:00"*$B48,IF(AND(C47="21:00"*1,D47="08:00"*1),"11:00"*$B48,IF((D47*24)-(C47*24)&gt;6,((((D47*24)-(C47*24))-0.25)/24)*$B48,(D47-C47)*$B48))))))))</f>
        <v/>
      </c>
      <c r="D48" s="599"/>
      <c r="E48" s="436" t="str">
        <f>IF(AND(E47="",F47=""),"",IFERROR(MATCH("*"&amp;E47&amp;"*",Paramètres!$A$2,0)*INDEX(Paramètres!$B$2:$E$2,MATCH(#REF!,Paramètres!$B$1:$E$1,0))*$B48,IFERROR(VLOOKUP(E47,_T1,2,0)*IF(VLOOKUP(E47,_T1,3,0),$B48,1),IF(AND(E47="23:59"*1,F47="07:59"*1),"08:00"*$B48,IF(AND(E47="20:00"*1,F47="05:00"*1),"09:00"*$B48,IF(AND(E47="21:00"*1,F47="07:00"*1),"10:00"*$B48,IF(AND(E47="21:00"*1,F47="08:00"*1),"11:00"*$B48,IF((F47*24)-(E47*24)&gt;6,((((F47*24)-(E47*24))-0.25)/24)*$B48,(F47-E47)*$B48))))))))</f>
        <v/>
      </c>
      <c r="F48" s="437"/>
      <c r="G48" s="620" t="str">
        <f>IF(AND(G47="",H47=""),"",IFERROR(MATCH("*"&amp;G47&amp;"*",Paramètres!$A$2,0)*INDEX(Paramètres!$B$2:$E$2,MATCH(#REF!,Paramètres!$B$1:$E$1,0))*$B48,IFERROR(VLOOKUP(G47,_T1,2,0)*IF(VLOOKUP(G47,_T1,3,0),$B48,1),IF(AND(G47="23:59"*1,H47="07:59"*1),"08:00"*$B48,IF(AND(G47="20:00"*1,H47="05:00"*1),"09:00"*$B48,IF(AND(G47="21:00"*1,H47="07:00"*1),"10:00"*$B48,IF(AND(G47="21:00"*1,H47="08:00"*1),"11:00"*$B48,IF((H47*24)-(G47*24)&gt;6,((((H47*24)-(G47*24))-0.25)/24)*$B48,(H47-G47)*$B48))))))))</f>
        <v/>
      </c>
      <c r="H48" s="599"/>
      <c r="I48" s="436" t="str">
        <f>IF(AND(I47="",J47=""),"",IFERROR(MATCH("*"&amp;I47&amp;"*",Paramètres!$A$2,0)*INDEX(Paramètres!$B$2:$E$2,MATCH(#REF!,Paramètres!$B$1:$E$1,0))*$B48,IFERROR(VLOOKUP(I47,_T1,2,0)*IF(VLOOKUP(I47,_T1,3,0),$B48,1),IF(AND(I47="23:59"*1,J47="07:59"*1),"08:00"*$B48,IF(AND(I47="20:00"*1,J47="05:00"*1),"09:00"*$B48,IF(AND(I47="21:00"*1,J47="07:00"*1),"10:00"*$B48,IF(AND(I47="21:00"*1,J47="08:00"*1),"11:00"*$B48,IF((J47*24)-(I47*24)&gt;6,((((J47*24)-(I47*24))-0.25)/24)*$B48,(J47-I47)*$B48))))))))</f>
        <v/>
      </c>
      <c r="J48" s="437"/>
      <c r="K48" s="620" t="str">
        <f>IF(AND(K47="",L47=""),"",IFERROR(MATCH("*"&amp;K47&amp;"*",Paramètres!$A$2,0)*INDEX(Paramètres!$B$2:$E$2,MATCH(#REF!,Paramètres!$B$1:$E$1,0))*$B48,IFERROR(VLOOKUP(K47,_T1,2,0)*IF(VLOOKUP(K47,_T1,3,0),$B48,1),IF(AND(K47="23:59"*1,L47="07:59"*1),"08:00"*$B48,IF(AND(K47="20:00"*1,L47="05:00"*1),"09:00"*$B48,IF(AND(K47="21:00"*1,L47="07:00"*1),"10:00"*$B48,IF(AND(K47="21:00"*1,L47="08:00"*1),"11:00"*$B48,IF((L47*24)-(K47*24)&gt;6,((((L47*24)-(K47*24))-0.25)/24)*$B48,(L47-K47)*$B48))))))))</f>
        <v/>
      </c>
      <c r="L48" s="599"/>
      <c r="M48" s="645" t="str">
        <f>IF(AND(M47="",N47=""),"",IFERROR(MATCH("*"&amp;M47&amp;"*",Paramètres!$A$2,0)*INDEX(Paramètres!$B$2:$E$2,MATCH(#REF!,Paramètres!$B$1:$E$1,0))*$B48,IFERROR(VLOOKUP(M47,_T1,2,0)*IF(VLOOKUP(M47,_T1,3,0),$B48,1),IF(AND(M47="23:59"*1,N47="07:59"*1),"08:00"*$B48,IF(AND(M47="20:00"*1,N47="05:00"*1),"09:00"*$B48,IF(AND(M47="21:00"*1,N47="07:00"*1),"10:00"*$B48,IF(AND(M47="21:00"*1,N47="08:00"*1),"11:00"*$B48,IF((N47*24)-(M47*24)&gt;6,((((N47*24)-(M47*24))-0.25)/24)*$B48,(N47-M47)*$B48))))))))</f>
        <v/>
      </c>
      <c r="N48" s="646"/>
      <c r="O48" s="645" t="str">
        <f>IF(AND(O47="",P47=""),"",IFERROR(MATCH("*"&amp;O47&amp;"*",Paramètres!$A$2,0)*INDEX(Paramètres!$B$2:$E$2,MATCH(#REF!,Paramètres!$B$1:$E$1,0))*$B48,IFERROR(VLOOKUP(O47,_T1,2,0)*IF(VLOOKUP(O47,_T1,3,0),$B48,1),IF(AND(O47="23:59"*1,P47="07:59"*1),"08:00"*$B48,IF(AND(O47="20:00"*1,P47="05:00"*1),"09:00"*$B48,IF(AND(O47="21:00"*1,P47="07:00"*1),"10:00"*$B48,IF(AND(O47="21:00"*1,P47="08:00"*1),"11:00"*$B48,IF((P47*24)-(O47*24)&gt;6,((((P47*24)-(O47*24))-0.25)/24)*$B48,(P47-O47)*$B48))))))))</f>
        <v/>
      </c>
      <c r="P48" s="645"/>
      <c r="Q48" s="350"/>
      <c r="R48" s="436" t="str">
        <f>IF(ISBLANK(R47:S47),"",ABS(IF((S47*24)-(R47*24)&gt;6,(((S47*24)-(R47*24))-0.25)/24,S47-R47)))</f>
        <v/>
      </c>
      <c r="S48" s="437"/>
      <c r="T48" s="364" t="str">
        <f t="shared" ref="T48" si="609">IF(ISBLANK(T47:U47),"",ABS(IF((U47*24)-(T47*24)&gt;6,(((U47*24)-(T47*24))-0.25)/24,U47-T47)))</f>
        <v/>
      </c>
      <c r="U48" s="361"/>
      <c r="V48" s="436" t="str">
        <f t="shared" ref="V48" si="610">IF(ISBLANK(V47:W47),"",ABS(IF((W47*24)-(V47*24)&gt;6,(((W47*24)-(V47*24))-0.25)/24,W47-V47)))</f>
        <v/>
      </c>
      <c r="W48" s="437"/>
      <c r="X48" s="364" t="str">
        <f t="shared" ref="X48" si="611">IF(ISBLANK(X47:Y47),"",ABS(IF((Y47*24)-(X47*24)&gt;6,(((Y47*24)-(X47*24))-0.25)/24,Y47-X47)))</f>
        <v/>
      </c>
      <c r="Y48" s="361"/>
      <c r="Z48" s="436" t="str">
        <f t="shared" ref="Z48" si="612">IF(ISBLANK(Z47:AA47),"",ABS(IF((AA47*24)-(Z47*24)&gt;6,(((AA47*24)-(Z47*24))-0.25)/24,AA47-Z47)))</f>
        <v/>
      </c>
      <c r="AA48" s="437"/>
      <c r="AB48" s="604" t="str">
        <f t="shared" ref="AB48" si="613">IF(ISBLANK(AB47:AC47),"",ABS(IF((AC47*24)-(AB47*24)&gt;6,(((AC47*24)-(AB47*24))-0.25)/24,AC47-AB47)))</f>
        <v/>
      </c>
      <c r="AC48" s="600"/>
      <c r="AD48" s="604" t="str">
        <f t="shared" ref="AD48" si="614">IF(ISBLANK(AD47:AE47),"",ABS(IF((AE47*24)-(AD47*24)&gt;6,(((AE47*24)-(AD47*24))-0.25)/24,AE47-AD47)))</f>
        <v/>
      </c>
      <c r="AE48" s="604"/>
      <c r="AF48" s="350"/>
      <c r="AG48" s="436" t="str">
        <f>IF(ISBLANK(AG47:AH47),"",ABS(IF((AH47*24)-(AG47*24)&gt;6,(((AH47*24)-(AG47*24))-0.25)/24,AH47-AG47)))</f>
        <v/>
      </c>
      <c r="AH48" s="437"/>
      <c r="AI48" s="364" t="str">
        <f t="shared" ref="AI48" si="615">IF(ISBLANK(AI47:AJ47),"",ABS(IF((AJ47*24)-(AI47*24)&gt;6,(((AJ47*24)-(AI47*24))-0.25)/24,AJ47-AI47)))</f>
        <v/>
      </c>
      <c r="AJ48" s="361"/>
      <c r="AK48" s="436" t="str">
        <f t="shared" ref="AK48" si="616">IF(ISBLANK(AK47:AL47),"",ABS(IF((AL47*24)-(AK47*24)&gt;6,(((AL47*24)-(AK47*24))-0.25)/24,AL47-AK47)))</f>
        <v/>
      </c>
      <c r="AL48" s="437"/>
      <c r="AM48" s="364" t="str">
        <f t="shared" ref="AM48" si="617">IF(ISBLANK(AM47:AN47),"",ABS(IF((AN47*24)-(AM47*24)&gt;6,(((AN47*24)-(AM47*24))-0.25)/24,AN47-AM47)))</f>
        <v/>
      </c>
      <c r="AN48" s="361"/>
      <c r="AO48" s="436" t="str">
        <f t="shared" ref="AO48" si="618">IF(ISBLANK(AO47:AP47),"",ABS(IF((AP47*24)-(AO47*24)&gt;6,(((AP47*24)-(AO47*24))-0.25)/24,AP47-AO47)))</f>
        <v/>
      </c>
      <c r="AP48" s="437"/>
      <c r="AQ48" s="364" t="str">
        <f t="shared" ref="AQ48" si="619">IF(ISBLANK(AQ47:AR47),"",ABS(IF((AR47*24)-(AQ47*24)&gt;6,(((AR47*24)-(AQ47*24))-0.25)/24,AR47-AQ47)))</f>
        <v/>
      </c>
      <c r="AR48" s="361"/>
      <c r="AS48" s="364" t="str">
        <f t="shared" ref="AS48" si="620">IF(ISBLANK(AS47:AT47),"",ABS(IF((AT47*24)-(AS47*24)&gt;6,(((AT47*24)-(AS47*24))-0.25)/24,AT47-AS47)))</f>
        <v/>
      </c>
      <c r="AT48" s="364"/>
      <c r="AU48" s="350"/>
      <c r="AV48" s="436" t="str">
        <f>IF(ISBLANK(AV47:AW47),"",ABS(IF((AW47*24)-(AV47*24)&gt;6,(((AW47*24)-(AV47*24))-0.25)/24,AW47-AV47)))</f>
        <v/>
      </c>
      <c r="AW48" s="437"/>
      <c r="AX48" s="364" t="str">
        <f t="shared" ref="AX48" si="621">IF(ISBLANK(AX47:AY47),"",ABS(IF((AY47*24)-(AX47*24)&gt;6,(((AY47*24)-(AX47*24))-0.25)/24,AY47-AX47)))</f>
        <v/>
      </c>
      <c r="AY48" s="361"/>
      <c r="AZ48" s="436" t="str">
        <f t="shared" ref="AZ48" si="622">IF(ISBLANK(AZ47:BA47),"",ABS(IF((BA47*24)-(AZ47*24)&gt;6,(((BA47*24)-(AZ47*24))-0.25)/24,BA47-AZ47)))</f>
        <v/>
      </c>
      <c r="BA48" s="437"/>
      <c r="BB48" s="364" t="str">
        <f t="shared" ref="BB48" si="623">IF(ISBLANK(BB47:BC47),"",ABS(IF((BC47*24)-(BB47*24)&gt;6,(((BC47*24)-(BB47*24))-0.25)/24,BC47-BB47)))</f>
        <v/>
      </c>
      <c r="BC48" s="361"/>
      <c r="BD48" s="436" t="str">
        <f t="shared" ref="BD48" si="624">IF(ISBLANK(BD47:BE47),"",ABS(IF((BE47*24)-(BD47*24)&gt;6,(((BE47*24)-(BD47*24))-0.25)/24,BE47-BD47)))</f>
        <v/>
      </c>
      <c r="BE48" s="437"/>
      <c r="BF48" s="364" t="str">
        <f t="shared" ref="BF48" si="625">IF(ISBLANK(BF47:BG47),"",ABS(IF((BG47*24)-(BF47*24)&gt;6,(((BG47*24)-(BF47*24))-0.25)/24,BG47-BF47)))</f>
        <v/>
      </c>
      <c r="BG48" s="361"/>
      <c r="BH48" s="364" t="str">
        <f t="shared" ref="BH48" si="626">IF(ISBLANK(BH47:BI47),"",ABS(IF((BI47*24)-(BH47*24)&gt;6,(((BI47*24)-(BH47*24))-0.25)/24,BI47-BH47)))</f>
        <v/>
      </c>
      <c r="BI48" s="364"/>
      <c r="BJ48" s="346"/>
      <c r="BK48" s="436" t="str">
        <f>IF(ISBLANK(BK47:BL47),"",ABS(IF((BL47*24)-(BK47*24)&gt;6,(((BL47*24)-(BK47*24))-0.25)/24,BL47-BK47)))</f>
        <v/>
      </c>
      <c r="BL48" s="437"/>
      <c r="BM48" s="364" t="str">
        <f t="shared" ref="BM48" si="627">IF(ISBLANK(BM47:BN47),"",ABS(IF((BN47*24)-(BM47*24)&gt;6,(((BN47*24)-(BM47*24))-0.25)/24,BN47-BM47)))</f>
        <v/>
      </c>
      <c r="BN48" s="361"/>
      <c r="BO48" s="436" t="str">
        <f t="shared" ref="BO48" si="628">IF(ISBLANK(BO47:BP47),"",ABS(IF((BP47*24)-(BO47*24)&gt;6,(((BP47*24)-(BO47*24))-0.25)/24,BP47-BO47)))</f>
        <v/>
      </c>
      <c r="BP48" s="437"/>
      <c r="BQ48" s="364" t="str">
        <f t="shared" ref="BQ48" si="629">IF(ISBLANK(BQ47:BR47),"",ABS(IF((BR47*24)-(BQ47*24)&gt;6,(((BR47*24)-(BQ47*24))-0.25)/24,BR47-BQ47)))</f>
        <v/>
      </c>
      <c r="BR48" s="361"/>
      <c r="BS48" s="436" t="str">
        <f t="shared" ref="BS48" si="630">IF(ISBLANK(BS47:BT47),"",ABS(IF((BT47*24)-(BS47*24)&gt;6,(((BT47*24)-(BS47*24))-0.25)/24,BT47-BS47)))</f>
        <v/>
      </c>
      <c r="BT48" s="437"/>
      <c r="BU48" s="364" t="str">
        <f t="shared" ref="BU48" si="631">IF(ISBLANK(BU47:BV47),"",ABS(IF((BV47*24)-(BU47*24)&gt;6,(((BV47*24)-(BU47*24))-0.25)/24,BV47-BU47)))</f>
        <v/>
      </c>
      <c r="BV48" s="361"/>
      <c r="BW48" s="364" t="str">
        <f t="shared" ref="BW48" si="632">IF(ISBLANK(BW47:BX47),"",ABS(IF((BX47*24)-(BW47*24)&gt;6,(((BX47*24)-(BW47*24))-0.25)/24,BX47-BW47)))</f>
        <v/>
      </c>
      <c r="BX48" s="364"/>
      <c r="BY48" s="346"/>
      <c r="BZ48" s="436" t="str">
        <f>IF(ISBLANK(BZ47:CA47),"",ABS(IF((CA47*24)-(BZ47*24)&gt;6,(((CA47*24)-(BZ47*24))-0.25)/24,CA47-BZ47)))</f>
        <v/>
      </c>
      <c r="CA48" s="437"/>
      <c r="CB48" s="364" t="str">
        <f t="shared" ref="CB48" si="633">IF(ISBLANK(CB47:CC47),"",ABS(IF((CC47*24)-(CB47*24)&gt;6,(((CC47*24)-(CB47*24))-0.25)/24,CC47-CB47)))</f>
        <v/>
      </c>
      <c r="CC48" s="361"/>
      <c r="CD48" s="436" t="str">
        <f t="shared" ref="CD48" si="634">IF(ISBLANK(CD47:CE47),"",ABS(IF((CE47*24)-(CD47*24)&gt;6,(((CE47*24)-(CD47*24))-0.25)/24,CE47-CD47)))</f>
        <v/>
      </c>
      <c r="CE48" s="437"/>
      <c r="CF48" s="364" t="str">
        <f t="shared" ref="CF48" si="635">IF(ISBLANK(CF47:CG47),"",ABS(IF((CG47*24)-(CF47*24)&gt;6,(((CG47*24)-(CF47*24))-0.25)/24,CG47-CF47)))</f>
        <v/>
      </c>
      <c r="CG48" s="361"/>
      <c r="CH48" s="436" t="str">
        <f t="shared" ref="CH48" si="636">IF(ISBLANK(CH47:CI47),"",ABS(IF((CI47*24)-(CH47*24)&gt;6,(((CI47*24)-(CH47*24))-0.25)/24,CI47-CH47)))</f>
        <v/>
      </c>
      <c r="CI48" s="437"/>
      <c r="CJ48" s="364" t="str">
        <f t="shared" ref="CJ48" si="637">IF(ISBLANK(CJ47:CK47),"",ABS(IF((CK47*24)-(CJ47*24)&gt;6,(((CK47*24)-(CJ47*24))-0.25)/24,CK47-CJ47)))</f>
        <v/>
      </c>
      <c r="CK48" s="361"/>
      <c r="CL48" s="364" t="str">
        <f t="shared" ref="CL48" si="638">IF(ISBLANK(CL47:CM47),"",ABS(IF((CM47*24)-(CL47*24)&gt;6,(((CM47*24)-(CL47*24))-0.25)/24,CM47-CL47)))</f>
        <v/>
      </c>
      <c r="CM48" s="364"/>
      <c r="CN48" s="346"/>
      <c r="CO48" s="340"/>
      <c r="CP48" s="341"/>
      <c r="CQ48" s="156"/>
      <c r="CR48" s="363"/>
      <c r="CS48"/>
      <c r="CT48"/>
    </row>
    <row r="49" spans="1:102" s="489" customFormat="1" ht="30" customHeight="1">
      <c r="A49" s="535"/>
      <c r="B49" s="511"/>
      <c r="C49" s="481"/>
      <c r="D49" s="482"/>
      <c r="E49" s="595"/>
      <c r="F49" s="596"/>
      <c r="G49" s="481"/>
      <c r="H49" s="482"/>
      <c r="I49" s="595"/>
      <c r="J49" s="596"/>
      <c r="K49" s="481"/>
      <c r="L49" s="482"/>
      <c r="M49" s="642"/>
      <c r="N49" s="643"/>
      <c r="O49" s="642"/>
      <c r="P49" s="644"/>
      <c r="Q49" s="349">
        <f>SUM(C50:P50)</f>
        <v>0</v>
      </c>
      <c r="R49" s="481"/>
      <c r="S49" s="482"/>
      <c r="T49" s="483"/>
      <c r="U49" s="484"/>
      <c r="V49" s="481"/>
      <c r="W49" s="482"/>
      <c r="X49" s="483"/>
      <c r="Y49" s="484"/>
      <c r="Z49" s="481"/>
      <c r="AA49" s="482"/>
      <c r="AB49" s="601"/>
      <c r="AC49" s="603"/>
      <c r="AD49" s="601"/>
      <c r="AE49" s="605"/>
      <c r="AF49" s="349">
        <f>SUM(R50:AE50)</f>
        <v>0</v>
      </c>
      <c r="AG49" s="481"/>
      <c r="AH49" s="482"/>
      <c r="AI49" s="483"/>
      <c r="AJ49" s="484"/>
      <c r="AK49" s="481"/>
      <c r="AL49" s="482"/>
      <c r="AM49" s="483"/>
      <c r="AN49" s="484"/>
      <c r="AO49" s="481"/>
      <c r="AP49" s="482"/>
      <c r="AQ49" s="485"/>
      <c r="AR49" s="486"/>
      <c r="AS49" s="485"/>
      <c r="AT49" s="487"/>
      <c r="AU49" s="349">
        <f>SUM(AG50:AT50)</f>
        <v>0</v>
      </c>
      <c r="AV49" s="481"/>
      <c r="AW49" s="482"/>
      <c r="AX49" s="483"/>
      <c r="AY49" s="484"/>
      <c r="AZ49" s="481"/>
      <c r="BA49" s="482"/>
      <c r="BB49" s="483"/>
      <c r="BC49" s="484"/>
      <c r="BD49" s="481"/>
      <c r="BE49" s="482"/>
      <c r="BF49" s="485"/>
      <c r="BG49" s="486"/>
      <c r="BH49" s="485"/>
      <c r="BI49" s="487"/>
      <c r="BJ49" s="344">
        <f t="shared" ref="BJ49" si="639">SUM(AV50:BI50)</f>
        <v>0</v>
      </c>
      <c r="BK49" s="481"/>
      <c r="BL49" s="482"/>
      <c r="BM49" s="483"/>
      <c r="BN49" s="484"/>
      <c r="BO49" s="481"/>
      <c r="BP49" s="482"/>
      <c r="BQ49" s="483"/>
      <c r="BR49" s="484"/>
      <c r="BS49" s="481"/>
      <c r="BT49" s="482"/>
      <c r="BU49" s="485"/>
      <c r="BV49" s="486"/>
      <c r="BW49" s="485"/>
      <c r="BX49" s="487"/>
      <c r="BY49" s="344">
        <f t="shared" ref="BY49" si="640">SUM(BK50:BX50)</f>
        <v>0</v>
      </c>
      <c r="BZ49" s="481"/>
      <c r="CA49" s="482"/>
      <c r="CB49" s="483"/>
      <c r="CC49" s="484"/>
      <c r="CD49" s="481"/>
      <c r="CE49" s="482"/>
      <c r="CF49" s="483"/>
      <c r="CG49" s="484"/>
      <c r="CH49" s="481"/>
      <c r="CI49" s="482"/>
      <c r="CJ49" s="485"/>
      <c r="CK49" s="486"/>
      <c r="CL49" s="485"/>
      <c r="CM49" s="487"/>
      <c r="CN49" s="344">
        <f t="shared" ref="CN49" si="641">SUM(BZ50:CM50)</f>
        <v>0</v>
      </c>
      <c r="CO49" s="338">
        <f>SUM(Q49,AF50,AU50,BY50,CN50,BJ50)</f>
        <v>0</v>
      </c>
      <c r="CP49" s="339"/>
      <c r="CQ49" s="488"/>
      <c r="CR49" s="362">
        <f>$CO$2-CO49</f>
        <v>6.9666666666666659</v>
      </c>
    </row>
    <row r="50" spans="1:102" s="30" customFormat="1" ht="20" customHeight="1">
      <c r="A50" s="260" t="s">
        <v>149</v>
      </c>
      <c r="B50" s="512"/>
      <c r="C50" s="436" t="str">
        <f>IF(AND(C49="",D49=""),"",IFERROR(MATCH("*"&amp;C49&amp;"*",Paramètres!$A$2,0)*INDEX(Paramètres!$B$2:$E$2,MATCH(#REF!,Paramètres!$B$1:$E$1,0))*$B50,IFERROR(VLOOKUP(C49,_T1,2,0)*IF(VLOOKUP(C49,_T1,3,0),$B50,1),IF(AND(C49="23:59"*1,D49="07:59"*1),"08:00"*$B50,IF(AND(C49="20:00"*1,D49="05:00"*1),"09:00"*$B50,IF(AND(C49="21:00"*1,D49="07:00"*1),"10:00"*$B50,IF(AND(C49="21:00"*1,D49="08:00"*1),"11:00"*$B50,IF((D49*24)-(C49*24)&gt;6,((((D49*24)-(C49*24))-0.25)/24)*$B50,(D49-C49)*$B50))))))))</f>
        <v/>
      </c>
      <c r="D50" s="437"/>
      <c r="E50" s="620" t="str">
        <f>IF(AND(E49="",F49=""),"",IFERROR(MATCH("*"&amp;E49&amp;"*",Paramètres!$A$2,0)*INDEX(Paramètres!$B$2:$E$2,MATCH(#REF!,Paramètres!$B$1:$E$1,0))*$B50,IFERROR(VLOOKUP(E49,_T1,2,0)*IF(VLOOKUP(E49,_T1,3,0),$B50,1),IF(AND(E49="23:59"*1,F49="07:59"*1),"08:00"*$B50,IF(AND(E49="20:00"*1,F49="05:00"*1),"09:00"*$B50,IF(AND(E49="21:00"*1,F49="07:00"*1),"10:00"*$B50,IF(AND(E49="21:00"*1,F49="08:00"*1),"11:00"*$B50,IF((F49*24)-(E49*24)&gt;6,((((F49*24)-(E49*24))-0.25)/24)*$B50,(F49-E49)*$B50))))))))</f>
        <v/>
      </c>
      <c r="F50" s="599"/>
      <c r="G50" s="436" t="str">
        <f>IF(AND(G49="",H49=""),"",IFERROR(MATCH("*"&amp;G49&amp;"*",Paramètres!$A$2,0)*INDEX(Paramètres!$B$2:$E$2,MATCH(#REF!,Paramètres!$B$1:$E$1,0))*$B50,IFERROR(VLOOKUP(G49,_T1,2,0)*IF(VLOOKUP(G49,_T1,3,0),$B50,1),IF(AND(G49="23:59"*1,H49="07:59"*1),"08:00"*$B50,IF(AND(G49="20:00"*1,H49="05:00"*1),"09:00"*$B50,IF(AND(G49="21:00"*1,H49="07:00"*1),"10:00"*$B50,IF(AND(G49="21:00"*1,H49="08:00"*1),"11:00"*$B50,IF((H49*24)-(G49*24)&gt;6,((((H49*24)-(G49*24))-0.25)/24)*$B50,(H49-G49)*$B50))))))))</f>
        <v/>
      </c>
      <c r="H50" s="437"/>
      <c r="I50" s="620" t="str">
        <f>IF(AND(I49="",J49=""),"",IFERROR(MATCH("*"&amp;I49&amp;"*",Paramètres!$A$2,0)*INDEX(Paramètres!$B$2:$E$2,MATCH(#REF!,Paramètres!$B$1:$E$1,0))*$B50,IFERROR(VLOOKUP(I49,_T1,2,0)*IF(VLOOKUP(I49,_T1,3,0),$B50,1),IF(AND(I49="23:59"*1,J49="07:59"*1),"08:00"*$B50,IF(AND(I49="20:00"*1,J49="05:00"*1),"09:00"*$B50,IF(AND(I49="21:00"*1,J49="07:00"*1),"10:00"*$B50,IF(AND(I49="21:00"*1,J49="08:00"*1),"11:00"*$B50,IF((J49*24)-(I49*24)&gt;6,((((J49*24)-(I49*24))-0.25)/24)*$B50,(J49-I49)*$B50))))))))</f>
        <v/>
      </c>
      <c r="J50" s="599"/>
      <c r="K50" s="436" t="str">
        <f>IF(AND(K49="",L49=""),"",IFERROR(MATCH("*"&amp;K49&amp;"*",Paramètres!$A$2,0)*INDEX(Paramètres!$B$2:$E$2,MATCH(#REF!,Paramètres!$B$1:$E$1,0))*$B50,IFERROR(VLOOKUP(K49,_T1,2,0)*IF(VLOOKUP(K49,_T1,3,0),$B50,1),IF(AND(K49="23:59"*1,L49="07:59"*1),"08:00"*$B50,IF(AND(K49="20:00"*1,L49="05:00"*1),"09:00"*$B50,IF(AND(K49="21:00"*1,L49="07:00"*1),"10:00"*$B50,IF(AND(K49="21:00"*1,L49="08:00"*1),"11:00"*$B50,IF((L49*24)-(K49*24)&gt;6,((((L49*24)-(K49*24))-0.25)/24)*$B50,(L49-K49)*$B50))))))))</f>
        <v/>
      </c>
      <c r="L50" s="437"/>
      <c r="M50" s="645" t="str">
        <f>IF(AND(M49="",N49=""),"",IFERROR(MATCH("*"&amp;M49&amp;"*",Paramètres!$A$2,0)*INDEX(Paramètres!$B$2:$E$2,MATCH(#REF!,Paramètres!$B$1:$E$1,0))*$B50,IFERROR(VLOOKUP(M49,_T1,2,0)*IF(VLOOKUP(M49,_T1,3,0),$B50,1),IF(AND(M49="23:59"*1,N49="07:59"*1),"08:00"*$B50,IF(AND(M49="20:00"*1,N49="05:00"*1),"09:00"*$B50,IF(AND(M49="21:00"*1,N49="07:00"*1),"10:00"*$B50,IF(AND(M49="21:00"*1,N49="08:00"*1),"11:00"*$B50,IF((N49*24)-(M49*24)&gt;6,((((N49*24)-(M49*24))-0.25)/24)*$B50,(N49-M49)*$B50))))))))</f>
        <v/>
      </c>
      <c r="N50" s="646"/>
      <c r="O50" s="645" t="str">
        <f>IF(AND(O49="",P49=""),"",IFERROR(MATCH("*"&amp;O49&amp;"*",Paramètres!$A$2,0)*INDEX(Paramètres!$B$2:$E$2,MATCH(#REF!,Paramètres!$B$1:$E$1,0))*$B50,IFERROR(VLOOKUP(O49,_T1,2,0)*IF(VLOOKUP(O49,_T1,3,0),$B50,1),IF(AND(O49="23:59"*1,P49="07:59"*1),"08:00"*$B50,IF(AND(O49="20:00"*1,P49="05:00"*1),"09:00"*$B50,IF(AND(O49="21:00"*1,P49="07:00"*1),"10:00"*$B50,IF(AND(O49="21:00"*1,P49="08:00"*1),"11:00"*$B50,IF((P49*24)-(O49*24)&gt;6,((((P49*24)-(O49*24))-0.25)/24)*$B50,(P49-O49)*$B50))))))))</f>
        <v/>
      </c>
      <c r="P50" s="645"/>
      <c r="Q50" s="350"/>
      <c r="R50" s="436" t="str">
        <f>IF(ISBLANK(R49:S49),"",ABS(IF((S49*24)-(R49*24)&gt;6,(((S49*24)-(R49*24))-0.25)/24,S49-R49)))</f>
        <v/>
      </c>
      <c r="S50" s="437"/>
      <c r="T50" s="364" t="str">
        <f t="shared" ref="T50" si="642">IF(ISBLANK(T49:U49),"",ABS(IF((U49*24)-(T49*24)&gt;6,(((U49*24)-(T49*24))-0.25)/24,U49-T49)))</f>
        <v/>
      </c>
      <c r="U50" s="361"/>
      <c r="V50" s="436" t="str">
        <f t="shared" ref="V50" si="643">IF(ISBLANK(V49:W49),"",ABS(IF((W49*24)-(V49*24)&gt;6,(((W49*24)-(V49*24))-0.25)/24,W49-V49)))</f>
        <v/>
      </c>
      <c r="W50" s="437"/>
      <c r="X50" s="364" t="str">
        <f t="shared" ref="X50" si="644">IF(ISBLANK(X49:Y49),"",ABS(IF((Y49*24)-(X49*24)&gt;6,(((Y49*24)-(X49*24))-0.25)/24,Y49-X49)))</f>
        <v/>
      </c>
      <c r="Y50" s="361"/>
      <c r="Z50" s="436" t="str">
        <f t="shared" ref="Z50" si="645">IF(ISBLANK(Z49:AA49),"",ABS(IF((AA49*24)-(Z49*24)&gt;6,(((AA49*24)-(Z49*24))-0.25)/24,AA49-Z49)))</f>
        <v/>
      </c>
      <c r="AA50" s="437"/>
      <c r="AB50" s="604" t="str">
        <f t="shared" ref="AB50" si="646">IF(ISBLANK(AB49:AC49),"",ABS(IF((AC49*24)-(AB49*24)&gt;6,(((AC49*24)-(AB49*24))-0.25)/24,AC49-AB49)))</f>
        <v/>
      </c>
      <c r="AC50" s="600"/>
      <c r="AD50" s="604" t="str">
        <f t="shared" ref="AD50" si="647">IF(ISBLANK(AD49:AE49),"",ABS(IF((AE49*24)-(AD49*24)&gt;6,(((AE49*24)-(AD49*24))-0.25)/24,AE49-AD49)))</f>
        <v/>
      </c>
      <c r="AE50" s="604"/>
      <c r="AF50" s="350"/>
      <c r="AG50" s="436" t="str">
        <f>IF(ISBLANK(AG49:AH49),"",ABS(IF((AH49*24)-(AG49*24)&gt;6,(((AH49*24)-(AG49*24))-0.25)/24,AH49-AG49)))</f>
        <v/>
      </c>
      <c r="AH50" s="437"/>
      <c r="AI50" s="364" t="str">
        <f t="shared" ref="AI50" si="648">IF(ISBLANK(AI49:AJ49),"",ABS(IF((AJ49*24)-(AI49*24)&gt;6,(((AJ49*24)-(AI49*24))-0.25)/24,AJ49-AI49)))</f>
        <v/>
      </c>
      <c r="AJ50" s="361"/>
      <c r="AK50" s="436" t="str">
        <f t="shared" ref="AK50" si="649">IF(ISBLANK(AK49:AL49),"",ABS(IF((AL49*24)-(AK49*24)&gt;6,(((AL49*24)-(AK49*24))-0.25)/24,AL49-AK49)))</f>
        <v/>
      </c>
      <c r="AL50" s="437"/>
      <c r="AM50" s="364" t="str">
        <f t="shared" ref="AM50" si="650">IF(ISBLANK(AM49:AN49),"",ABS(IF((AN49*24)-(AM49*24)&gt;6,(((AN49*24)-(AM49*24))-0.25)/24,AN49-AM49)))</f>
        <v/>
      </c>
      <c r="AN50" s="361"/>
      <c r="AO50" s="436" t="str">
        <f t="shared" ref="AO50" si="651">IF(ISBLANK(AO49:AP49),"",ABS(IF((AP49*24)-(AO49*24)&gt;6,(((AP49*24)-(AO49*24))-0.25)/24,AP49-AO49)))</f>
        <v/>
      </c>
      <c r="AP50" s="437"/>
      <c r="AQ50" s="364" t="str">
        <f t="shared" ref="AQ50" si="652">IF(ISBLANK(AQ49:AR49),"",ABS(IF((AR49*24)-(AQ49*24)&gt;6,(((AR49*24)-(AQ49*24))-0.25)/24,AR49-AQ49)))</f>
        <v/>
      </c>
      <c r="AR50" s="361"/>
      <c r="AS50" s="364" t="str">
        <f t="shared" ref="AS50" si="653">IF(ISBLANK(AS49:AT49),"",ABS(IF((AT49*24)-(AS49*24)&gt;6,(((AT49*24)-(AS49*24))-0.25)/24,AT49-AS49)))</f>
        <v/>
      </c>
      <c r="AT50" s="364"/>
      <c r="AU50" s="350"/>
      <c r="AV50" s="436" t="str">
        <f>IF(ISBLANK(AV49:AW49),"",ABS(IF((AW49*24)-(AV49*24)&gt;6,(((AW49*24)-(AV49*24))-0.25)/24,AW49-AV49)))</f>
        <v/>
      </c>
      <c r="AW50" s="437"/>
      <c r="AX50" s="364" t="str">
        <f t="shared" ref="AX50" si="654">IF(ISBLANK(AX49:AY49),"",ABS(IF((AY49*24)-(AX49*24)&gt;6,(((AY49*24)-(AX49*24))-0.25)/24,AY49-AX49)))</f>
        <v/>
      </c>
      <c r="AY50" s="361"/>
      <c r="AZ50" s="436" t="str">
        <f t="shared" ref="AZ50" si="655">IF(ISBLANK(AZ49:BA49),"",ABS(IF((BA49*24)-(AZ49*24)&gt;6,(((BA49*24)-(AZ49*24))-0.25)/24,BA49-AZ49)))</f>
        <v/>
      </c>
      <c r="BA50" s="437"/>
      <c r="BB50" s="364" t="str">
        <f t="shared" ref="BB50" si="656">IF(ISBLANK(BB49:BC49),"",ABS(IF((BC49*24)-(BB49*24)&gt;6,(((BC49*24)-(BB49*24))-0.25)/24,BC49-BB49)))</f>
        <v/>
      </c>
      <c r="BC50" s="361"/>
      <c r="BD50" s="436" t="str">
        <f t="shared" ref="BD50" si="657">IF(ISBLANK(BD49:BE49),"",ABS(IF((BE49*24)-(BD49*24)&gt;6,(((BE49*24)-(BD49*24))-0.25)/24,BE49-BD49)))</f>
        <v/>
      </c>
      <c r="BE50" s="437"/>
      <c r="BF50" s="364" t="str">
        <f t="shared" ref="BF50" si="658">IF(ISBLANK(BF49:BG49),"",ABS(IF((BG49*24)-(BF49*24)&gt;6,(((BG49*24)-(BF49*24))-0.25)/24,BG49-BF49)))</f>
        <v/>
      </c>
      <c r="BG50" s="361"/>
      <c r="BH50" s="364" t="str">
        <f t="shared" ref="BH50" si="659">IF(ISBLANK(BH49:BI49),"",ABS(IF((BI49*24)-(BH49*24)&gt;6,(((BI49*24)-(BH49*24))-0.25)/24,BI49-BH49)))</f>
        <v/>
      </c>
      <c r="BI50" s="364"/>
      <c r="BJ50" s="346"/>
      <c r="BK50" s="436" t="str">
        <f>IF(ISBLANK(BK49:BL49),"",ABS(IF((BL49*24)-(BK49*24)&gt;6,(((BL49*24)-(BK49*24))-0.25)/24,BL49-BK49)))</f>
        <v/>
      </c>
      <c r="BL50" s="437"/>
      <c r="BM50" s="364" t="str">
        <f t="shared" ref="BM50" si="660">IF(ISBLANK(BM49:BN49),"",ABS(IF((BN49*24)-(BM49*24)&gt;6,(((BN49*24)-(BM49*24))-0.25)/24,BN49-BM49)))</f>
        <v/>
      </c>
      <c r="BN50" s="361"/>
      <c r="BO50" s="436" t="str">
        <f t="shared" ref="BO50" si="661">IF(ISBLANK(BO49:BP49),"",ABS(IF((BP49*24)-(BO49*24)&gt;6,(((BP49*24)-(BO49*24))-0.25)/24,BP49-BO49)))</f>
        <v/>
      </c>
      <c r="BP50" s="437"/>
      <c r="BQ50" s="364" t="str">
        <f t="shared" ref="BQ50" si="662">IF(ISBLANK(BQ49:BR49),"",ABS(IF((BR49*24)-(BQ49*24)&gt;6,(((BR49*24)-(BQ49*24))-0.25)/24,BR49-BQ49)))</f>
        <v/>
      </c>
      <c r="BR50" s="361"/>
      <c r="BS50" s="436" t="str">
        <f t="shared" ref="BS50" si="663">IF(ISBLANK(BS49:BT49),"",ABS(IF((BT49*24)-(BS49*24)&gt;6,(((BT49*24)-(BS49*24))-0.25)/24,BT49-BS49)))</f>
        <v/>
      </c>
      <c r="BT50" s="437"/>
      <c r="BU50" s="364" t="str">
        <f t="shared" ref="BU50" si="664">IF(ISBLANK(BU49:BV49),"",ABS(IF((BV49*24)-(BU49*24)&gt;6,(((BV49*24)-(BU49*24))-0.25)/24,BV49-BU49)))</f>
        <v/>
      </c>
      <c r="BV50" s="361"/>
      <c r="BW50" s="364" t="str">
        <f t="shared" ref="BW50" si="665">IF(ISBLANK(BW49:BX49),"",ABS(IF((BX49*24)-(BW49*24)&gt;6,(((BX49*24)-(BW49*24))-0.25)/24,BX49-BW49)))</f>
        <v/>
      </c>
      <c r="BX50" s="364"/>
      <c r="BY50" s="346"/>
      <c r="BZ50" s="436" t="str">
        <f>IF(ISBLANK(BZ49:CA49),"",ABS(IF((CA49*24)-(BZ49*24)&gt;6,(((CA49*24)-(BZ49*24))-0.25)/24,CA49-BZ49)))</f>
        <v/>
      </c>
      <c r="CA50" s="437"/>
      <c r="CB50" s="364" t="str">
        <f t="shared" ref="CB50" si="666">IF(ISBLANK(CB49:CC49),"",ABS(IF((CC49*24)-(CB49*24)&gt;6,(((CC49*24)-(CB49*24))-0.25)/24,CC49-CB49)))</f>
        <v/>
      </c>
      <c r="CC50" s="361"/>
      <c r="CD50" s="436" t="str">
        <f t="shared" ref="CD50" si="667">IF(ISBLANK(CD49:CE49),"",ABS(IF((CE49*24)-(CD49*24)&gt;6,(((CE49*24)-(CD49*24))-0.25)/24,CE49-CD49)))</f>
        <v/>
      </c>
      <c r="CE50" s="437"/>
      <c r="CF50" s="364" t="str">
        <f t="shared" ref="CF50" si="668">IF(ISBLANK(CF49:CG49),"",ABS(IF((CG49*24)-(CF49*24)&gt;6,(((CG49*24)-(CF49*24))-0.25)/24,CG49-CF49)))</f>
        <v/>
      </c>
      <c r="CG50" s="361"/>
      <c r="CH50" s="436" t="str">
        <f t="shared" ref="CH50" si="669">IF(ISBLANK(CH49:CI49),"",ABS(IF((CI49*24)-(CH49*24)&gt;6,(((CI49*24)-(CH49*24))-0.25)/24,CI49-CH49)))</f>
        <v/>
      </c>
      <c r="CI50" s="437"/>
      <c r="CJ50" s="364" t="str">
        <f t="shared" ref="CJ50" si="670">IF(ISBLANK(CJ49:CK49),"",ABS(IF((CK49*24)-(CJ49*24)&gt;6,(((CK49*24)-(CJ49*24))-0.25)/24,CK49-CJ49)))</f>
        <v/>
      </c>
      <c r="CK50" s="361"/>
      <c r="CL50" s="364" t="str">
        <f t="shared" ref="CL50" si="671">IF(ISBLANK(CL49:CM49),"",ABS(IF((CM49*24)-(CL49*24)&gt;6,(((CM49*24)-(CL49*24))-0.25)/24,CM49-CL49)))</f>
        <v/>
      </c>
      <c r="CM50" s="364"/>
      <c r="CN50" s="346"/>
      <c r="CO50" s="340"/>
      <c r="CP50" s="341"/>
      <c r="CQ50" s="156"/>
      <c r="CR50" s="363"/>
      <c r="CS50"/>
      <c r="CT50"/>
      <c r="CU50"/>
      <c r="CV50"/>
      <c r="CW50"/>
      <c r="CX50"/>
    </row>
    <row r="51" spans="1:102" s="499" customFormat="1" ht="30" customHeight="1">
      <c r="A51" s="535"/>
      <c r="B51" s="511"/>
      <c r="C51" s="595"/>
      <c r="D51" s="596"/>
      <c r="E51" s="481"/>
      <c r="F51" s="482"/>
      <c r="G51" s="595"/>
      <c r="H51" s="596"/>
      <c r="I51" s="481"/>
      <c r="J51" s="482"/>
      <c r="K51" s="595"/>
      <c r="L51" s="596"/>
      <c r="M51" s="642"/>
      <c r="N51" s="643"/>
      <c r="O51" s="642"/>
      <c r="P51" s="644"/>
      <c r="Q51" s="349">
        <f>SUM(C52:P52)</f>
        <v>0</v>
      </c>
      <c r="R51" s="481"/>
      <c r="S51" s="482"/>
      <c r="T51" s="483"/>
      <c r="U51" s="484"/>
      <c r="V51" s="481"/>
      <c r="W51" s="482"/>
      <c r="X51" s="483"/>
      <c r="Y51" s="484"/>
      <c r="Z51" s="481"/>
      <c r="AA51" s="482"/>
      <c r="AB51" s="601"/>
      <c r="AC51" s="603"/>
      <c r="AD51" s="601"/>
      <c r="AE51" s="605"/>
      <c r="AF51" s="349">
        <f>SUM(R52:AE52)</f>
        <v>0</v>
      </c>
      <c r="AG51" s="481"/>
      <c r="AH51" s="482"/>
      <c r="AI51" s="483"/>
      <c r="AJ51" s="484"/>
      <c r="AK51" s="481"/>
      <c r="AL51" s="482"/>
      <c r="AM51" s="483"/>
      <c r="AN51" s="484"/>
      <c r="AO51" s="481"/>
      <c r="AP51" s="482"/>
      <c r="AQ51" s="485"/>
      <c r="AR51" s="486"/>
      <c r="AS51" s="485"/>
      <c r="AT51" s="487"/>
      <c r="AU51" s="349">
        <f>SUM(AG52:AT52)</f>
        <v>0</v>
      </c>
      <c r="AV51" s="481"/>
      <c r="AW51" s="482"/>
      <c r="AX51" s="483"/>
      <c r="AY51" s="484"/>
      <c r="AZ51" s="481"/>
      <c r="BA51" s="482"/>
      <c r="BB51" s="483"/>
      <c r="BC51" s="484"/>
      <c r="BD51" s="481"/>
      <c r="BE51" s="482"/>
      <c r="BF51" s="485"/>
      <c r="BG51" s="486"/>
      <c r="BH51" s="485"/>
      <c r="BI51" s="487"/>
      <c r="BJ51" s="344">
        <f t="shared" ref="BJ51" si="672">SUM(AV52:BI52)</f>
        <v>0</v>
      </c>
      <c r="BK51" s="481"/>
      <c r="BL51" s="482"/>
      <c r="BM51" s="483"/>
      <c r="BN51" s="484"/>
      <c r="BO51" s="481"/>
      <c r="BP51" s="482"/>
      <c r="BQ51" s="483"/>
      <c r="BR51" s="484"/>
      <c r="BS51" s="481"/>
      <c r="BT51" s="482"/>
      <c r="BU51" s="485"/>
      <c r="BV51" s="486"/>
      <c r="BW51" s="485"/>
      <c r="BX51" s="487"/>
      <c r="BY51" s="344">
        <f t="shared" ref="BY51" si="673">SUM(BK52:BX52)</f>
        <v>0</v>
      </c>
      <c r="BZ51" s="481"/>
      <c r="CA51" s="482"/>
      <c r="CB51" s="483"/>
      <c r="CC51" s="484"/>
      <c r="CD51" s="481"/>
      <c r="CE51" s="482"/>
      <c r="CF51" s="483"/>
      <c r="CG51" s="484"/>
      <c r="CH51" s="481"/>
      <c r="CI51" s="482"/>
      <c r="CJ51" s="485"/>
      <c r="CK51" s="486"/>
      <c r="CL51" s="485"/>
      <c r="CM51" s="487"/>
      <c r="CN51" s="344">
        <f t="shared" ref="CN51" si="674">SUM(BZ52:CM52)</f>
        <v>0</v>
      </c>
      <c r="CO51" s="338">
        <f>SUM(Q51,AF52,AU52,BY52,CN52,BJ52)</f>
        <v>0</v>
      </c>
      <c r="CP51" s="339"/>
      <c r="CQ51" s="488"/>
      <c r="CR51" s="362">
        <f>$CO$2-CO51</f>
        <v>6.9666666666666659</v>
      </c>
      <c r="CS51" s="489"/>
      <c r="CT51" s="489"/>
      <c r="CU51" s="489"/>
      <c r="CV51" s="489"/>
      <c r="CW51" s="489"/>
      <c r="CX51" s="489"/>
    </row>
    <row r="52" spans="1:102" s="30" customFormat="1" ht="20" customHeight="1">
      <c r="A52" s="260" t="s">
        <v>150</v>
      </c>
      <c r="B52" s="512"/>
      <c r="C52" s="620" t="str">
        <f>IF(AND(C51="",D51=""),"",IFERROR(MATCH("*"&amp;C51&amp;"*",Paramètres!$A$2,0)*INDEX(Paramètres!$B$2:$E$2,MATCH(#REF!,Paramètres!$B$1:$E$1,0))*$B52,IFERROR(VLOOKUP(C51,_T1,2,0)*IF(VLOOKUP(C51,_T1,3,0),$B52,1),IF(AND(C51="23:59"*1,D51="07:59"*1),"08:00"*$B52,IF(AND(C51="20:00"*1,D51="05:00"*1),"09:00"*$B52,IF(AND(C51="21:00"*1,D51="07:00"*1),"10:00"*$B52,IF(AND(C51="21:00"*1,D51="08:00"*1),"11:00"*$B52,IF((D51*24)-(C51*24)&gt;6,((((D51*24)-(C51*24))-0.25)/24)*$B52,(D51-C51)*$B52))))))))</f>
        <v/>
      </c>
      <c r="D52" s="599"/>
      <c r="E52" s="436" t="str">
        <f>IF(AND(E51="",F51=""),"",IFERROR(MATCH("*"&amp;E51&amp;"*",Paramètres!$A$2,0)*INDEX(Paramètres!$B$2:$E$2,MATCH(#REF!,Paramètres!$B$1:$E$1,0))*$B52,IFERROR(VLOOKUP(E51,_T1,2,0)*IF(VLOOKUP(E51,_T1,3,0),$B52,1),IF(AND(E51="23:59"*1,F51="07:59"*1),"08:00"*$B52,IF(AND(E51="20:00"*1,F51="05:00"*1),"09:00"*$B52,IF(AND(E51="21:00"*1,F51="07:00"*1),"10:00"*$B52,IF(AND(E51="21:00"*1,F51="08:00"*1),"11:00"*$B52,IF((F51*24)-(E51*24)&gt;6,((((F51*24)-(E51*24))-0.25)/24)*$B52,(F51-E51)*$B52))))))))</f>
        <v/>
      </c>
      <c r="F52" s="437"/>
      <c r="G52" s="620" t="str">
        <f>IF(AND(G51="",H51=""),"",IFERROR(MATCH("*"&amp;G51&amp;"*",Paramètres!$A$2,0)*INDEX(Paramètres!$B$2:$E$2,MATCH(#REF!,Paramètres!$B$1:$E$1,0))*$B52,IFERROR(VLOOKUP(G51,_T1,2,0)*IF(VLOOKUP(G51,_T1,3,0),$B52,1),IF(AND(G51="23:59"*1,H51="07:59"*1),"08:00"*$B52,IF(AND(G51="20:00"*1,H51="05:00"*1),"09:00"*$B52,IF(AND(G51="21:00"*1,H51="07:00"*1),"10:00"*$B52,IF(AND(G51="21:00"*1,H51="08:00"*1),"11:00"*$B52,IF((H51*24)-(G51*24)&gt;6,((((H51*24)-(G51*24))-0.25)/24)*$B52,(H51-G51)*$B52))))))))</f>
        <v/>
      </c>
      <c r="H52" s="599"/>
      <c r="I52" s="436" t="str">
        <f>IF(AND(I51="",J51=""),"",IFERROR(MATCH("*"&amp;I51&amp;"*",Paramètres!$A$2,0)*INDEX(Paramètres!$B$2:$E$2,MATCH(#REF!,Paramètres!$B$1:$E$1,0))*$B52,IFERROR(VLOOKUP(I51,_T1,2,0)*IF(VLOOKUP(I51,_T1,3,0),$B52,1),IF(AND(I51="23:59"*1,J51="07:59"*1),"08:00"*$B52,IF(AND(I51="20:00"*1,J51="05:00"*1),"09:00"*$B52,IF(AND(I51="21:00"*1,J51="07:00"*1),"10:00"*$B52,IF(AND(I51="21:00"*1,J51="08:00"*1),"11:00"*$B52,IF((J51*24)-(I51*24)&gt;6,((((J51*24)-(I51*24))-0.25)/24)*$B52,(J51-I51)*$B52))))))))</f>
        <v/>
      </c>
      <c r="J52" s="437"/>
      <c r="K52" s="620" t="str">
        <f>IF(AND(K51="",L51=""),"",IFERROR(MATCH("*"&amp;K51&amp;"*",Paramètres!$A$2,0)*INDEX(Paramètres!$B$2:$E$2,MATCH(#REF!,Paramètres!$B$1:$E$1,0))*$B52,IFERROR(VLOOKUP(K51,_T1,2,0)*IF(VLOOKUP(K51,_T1,3,0),$B52,1),IF(AND(K51="23:59"*1,L51="07:59"*1),"08:00"*$B52,IF(AND(K51="20:00"*1,L51="05:00"*1),"09:00"*$B52,IF(AND(K51="21:00"*1,L51="07:00"*1),"10:00"*$B52,IF(AND(K51="21:00"*1,L51="08:00"*1),"11:00"*$B52,IF((L51*24)-(K51*24)&gt;6,((((L51*24)-(K51*24))-0.25)/24)*$B52,(L51-K51)*$B52))))))))</f>
        <v/>
      </c>
      <c r="L52" s="599"/>
      <c r="M52" s="645" t="str">
        <f>IF(AND(M51="",N51=""),"",IFERROR(MATCH("*"&amp;M51&amp;"*",Paramètres!$A$2,0)*INDEX(Paramètres!$B$2:$E$2,MATCH(#REF!,Paramètres!$B$1:$E$1,0))*$B52,IFERROR(VLOOKUP(M51,_T1,2,0)*IF(VLOOKUP(M51,_T1,3,0),$B52,1),IF(AND(M51="23:59"*1,N51="07:59"*1),"08:00"*$B52,IF(AND(M51="20:00"*1,N51="05:00"*1),"09:00"*$B52,IF(AND(M51="21:00"*1,N51="07:00"*1),"10:00"*$B52,IF(AND(M51="21:00"*1,N51="08:00"*1),"11:00"*$B52,IF((N51*24)-(M51*24)&gt;6,((((N51*24)-(M51*24))-0.25)/24)*$B52,(N51-M51)*$B52))))))))</f>
        <v/>
      </c>
      <c r="N52" s="646"/>
      <c r="O52" s="645" t="str">
        <f>IF(AND(O51="",P51=""),"",IFERROR(MATCH("*"&amp;O51&amp;"*",Paramètres!$A$2,0)*INDEX(Paramètres!$B$2:$E$2,MATCH(#REF!,Paramètres!$B$1:$E$1,0))*$B52,IFERROR(VLOOKUP(O51,_T1,2,0)*IF(VLOOKUP(O51,_T1,3,0),$B52,1),IF(AND(O51="23:59"*1,P51="07:59"*1),"08:00"*$B52,IF(AND(O51="20:00"*1,P51="05:00"*1),"09:00"*$B52,IF(AND(O51="21:00"*1,P51="07:00"*1),"10:00"*$B52,IF(AND(O51="21:00"*1,P51="08:00"*1),"11:00"*$B52,IF((P51*24)-(O51*24)&gt;6,((((P51*24)-(O51*24))-0.25)/24)*$B52,(P51-O51)*$B52))))))))</f>
        <v/>
      </c>
      <c r="P52" s="645"/>
      <c r="Q52" s="350"/>
      <c r="R52" s="436" t="str">
        <f>IF(ISBLANK(R51:S51),"",ABS(IF((S51*24)-(R51*24)&gt;6,(((S51*24)-(R51*24))-0.25)/24,S51-R51)))</f>
        <v/>
      </c>
      <c r="S52" s="437"/>
      <c r="T52" s="364" t="str">
        <f t="shared" ref="T52" si="675">IF(ISBLANK(T51:U51),"",ABS(IF((U51*24)-(T51*24)&gt;6,(((U51*24)-(T51*24))-0.25)/24,U51-T51)))</f>
        <v/>
      </c>
      <c r="U52" s="361"/>
      <c r="V52" s="436" t="str">
        <f t="shared" ref="V52" si="676">IF(ISBLANK(V51:W51),"",ABS(IF((W51*24)-(V51*24)&gt;6,(((W51*24)-(V51*24))-0.25)/24,W51-V51)))</f>
        <v/>
      </c>
      <c r="W52" s="437"/>
      <c r="X52" s="364" t="str">
        <f t="shared" ref="X52" si="677">IF(ISBLANK(X51:Y51),"",ABS(IF((Y51*24)-(X51*24)&gt;6,(((Y51*24)-(X51*24))-0.25)/24,Y51-X51)))</f>
        <v/>
      </c>
      <c r="Y52" s="361"/>
      <c r="Z52" s="436" t="str">
        <f t="shared" ref="Z52" si="678">IF(ISBLANK(Z51:AA51),"",ABS(IF((AA51*24)-(Z51*24)&gt;6,(((AA51*24)-(Z51*24))-0.25)/24,AA51-Z51)))</f>
        <v/>
      </c>
      <c r="AA52" s="437"/>
      <c r="AB52" s="604" t="str">
        <f t="shared" ref="AB52" si="679">IF(ISBLANK(AB51:AC51),"",ABS(IF((AC51*24)-(AB51*24)&gt;6,(((AC51*24)-(AB51*24))-0.25)/24,AC51-AB51)))</f>
        <v/>
      </c>
      <c r="AC52" s="600"/>
      <c r="AD52" s="604" t="str">
        <f t="shared" ref="AD52" si="680">IF(ISBLANK(AD51:AE51),"",ABS(IF((AE51*24)-(AD51*24)&gt;6,(((AE51*24)-(AD51*24))-0.25)/24,AE51-AD51)))</f>
        <v/>
      </c>
      <c r="AE52" s="604"/>
      <c r="AF52" s="350"/>
      <c r="AG52" s="436" t="str">
        <f>IF(ISBLANK(AG51:AH51),"",ABS(IF((AH51*24)-(AG51*24)&gt;6,(((AH51*24)-(AG51*24))-0.25)/24,AH51-AG51)))</f>
        <v/>
      </c>
      <c r="AH52" s="437"/>
      <c r="AI52" s="364" t="str">
        <f t="shared" ref="AI52" si="681">IF(ISBLANK(AI51:AJ51),"",ABS(IF((AJ51*24)-(AI51*24)&gt;6,(((AJ51*24)-(AI51*24))-0.25)/24,AJ51-AI51)))</f>
        <v/>
      </c>
      <c r="AJ52" s="361"/>
      <c r="AK52" s="436" t="str">
        <f t="shared" ref="AK52" si="682">IF(ISBLANK(AK51:AL51),"",ABS(IF((AL51*24)-(AK51*24)&gt;6,(((AL51*24)-(AK51*24))-0.25)/24,AL51-AK51)))</f>
        <v/>
      </c>
      <c r="AL52" s="437"/>
      <c r="AM52" s="364" t="str">
        <f t="shared" ref="AM52" si="683">IF(ISBLANK(AM51:AN51),"",ABS(IF((AN51*24)-(AM51*24)&gt;6,(((AN51*24)-(AM51*24))-0.25)/24,AN51-AM51)))</f>
        <v/>
      </c>
      <c r="AN52" s="361"/>
      <c r="AO52" s="436" t="str">
        <f t="shared" ref="AO52" si="684">IF(ISBLANK(AO51:AP51),"",ABS(IF((AP51*24)-(AO51*24)&gt;6,(((AP51*24)-(AO51*24))-0.25)/24,AP51-AO51)))</f>
        <v/>
      </c>
      <c r="AP52" s="437"/>
      <c r="AQ52" s="364" t="str">
        <f t="shared" ref="AQ52" si="685">IF(ISBLANK(AQ51:AR51),"",ABS(IF((AR51*24)-(AQ51*24)&gt;6,(((AR51*24)-(AQ51*24))-0.25)/24,AR51-AQ51)))</f>
        <v/>
      </c>
      <c r="AR52" s="361"/>
      <c r="AS52" s="364" t="str">
        <f t="shared" ref="AS52" si="686">IF(ISBLANK(AS51:AT51),"",ABS(IF((AT51*24)-(AS51*24)&gt;6,(((AT51*24)-(AS51*24))-0.25)/24,AT51-AS51)))</f>
        <v/>
      </c>
      <c r="AT52" s="364"/>
      <c r="AU52" s="350"/>
      <c r="AV52" s="436" t="str">
        <f>IF(ISBLANK(AV51:AW51),"",ABS(IF((AW51*24)-(AV51*24)&gt;6,(((AW51*24)-(AV51*24))-0.25)/24,AW51-AV51)))</f>
        <v/>
      </c>
      <c r="AW52" s="437"/>
      <c r="AX52" s="364" t="str">
        <f t="shared" ref="AX52" si="687">IF(ISBLANK(AX51:AY51),"",ABS(IF((AY51*24)-(AX51*24)&gt;6,(((AY51*24)-(AX51*24))-0.25)/24,AY51-AX51)))</f>
        <v/>
      </c>
      <c r="AY52" s="361"/>
      <c r="AZ52" s="436" t="str">
        <f t="shared" ref="AZ52" si="688">IF(ISBLANK(AZ51:BA51),"",ABS(IF((BA51*24)-(AZ51*24)&gt;6,(((BA51*24)-(AZ51*24))-0.25)/24,BA51-AZ51)))</f>
        <v/>
      </c>
      <c r="BA52" s="437"/>
      <c r="BB52" s="364" t="str">
        <f t="shared" ref="BB52" si="689">IF(ISBLANK(BB51:BC51),"",ABS(IF((BC51*24)-(BB51*24)&gt;6,(((BC51*24)-(BB51*24))-0.25)/24,BC51-BB51)))</f>
        <v/>
      </c>
      <c r="BC52" s="361"/>
      <c r="BD52" s="436" t="str">
        <f t="shared" ref="BD52" si="690">IF(ISBLANK(BD51:BE51),"",ABS(IF((BE51*24)-(BD51*24)&gt;6,(((BE51*24)-(BD51*24))-0.25)/24,BE51-BD51)))</f>
        <v/>
      </c>
      <c r="BE52" s="437"/>
      <c r="BF52" s="364" t="str">
        <f t="shared" ref="BF52" si="691">IF(ISBLANK(BF51:BG51),"",ABS(IF((BG51*24)-(BF51*24)&gt;6,(((BG51*24)-(BF51*24))-0.25)/24,BG51-BF51)))</f>
        <v/>
      </c>
      <c r="BG52" s="361"/>
      <c r="BH52" s="364" t="str">
        <f t="shared" ref="BH52" si="692">IF(ISBLANK(BH51:BI51),"",ABS(IF((BI51*24)-(BH51*24)&gt;6,(((BI51*24)-(BH51*24))-0.25)/24,BI51-BH51)))</f>
        <v/>
      </c>
      <c r="BI52" s="364"/>
      <c r="BJ52" s="346"/>
      <c r="BK52" s="436" t="str">
        <f>IF(ISBLANK(BK51:BL51),"",ABS(IF((BL51*24)-(BK51*24)&gt;6,(((BL51*24)-(BK51*24))-0.25)/24,BL51-BK51)))</f>
        <v/>
      </c>
      <c r="BL52" s="437"/>
      <c r="BM52" s="364" t="str">
        <f t="shared" ref="BM52" si="693">IF(ISBLANK(BM51:BN51),"",ABS(IF((BN51*24)-(BM51*24)&gt;6,(((BN51*24)-(BM51*24))-0.25)/24,BN51-BM51)))</f>
        <v/>
      </c>
      <c r="BN52" s="361"/>
      <c r="BO52" s="436" t="str">
        <f t="shared" ref="BO52" si="694">IF(ISBLANK(BO51:BP51),"",ABS(IF((BP51*24)-(BO51*24)&gt;6,(((BP51*24)-(BO51*24))-0.25)/24,BP51-BO51)))</f>
        <v/>
      </c>
      <c r="BP52" s="437"/>
      <c r="BQ52" s="364" t="str">
        <f t="shared" ref="BQ52" si="695">IF(ISBLANK(BQ51:BR51),"",ABS(IF((BR51*24)-(BQ51*24)&gt;6,(((BR51*24)-(BQ51*24))-0.25)/24,BR51-BQ51)))</f>
        <v/>
      </c>
      <c r="BR52" s="361"/>
      <c r="BS52" s="436" t="str">
        <f t="shared" ref="BS52" si="696">IF(ISBLANK(BS51:BT51),"",ABS(IF((BT51*24)-(BS51*24)&gt;6,(((BT51*24)-(BS51*24))-0.25)/24,BT51-BS51)))</f>
        <v/>
      </c>
      <c r="BT52" s="437"/>
      <c r="BU52" s="364" t="str">
        <f t="shared" ref="BU52" si="697">IF(ISBLANK(BU51:BV51),"",ABS(IF((BV51*24)-(BU51*24)&gt;6,(((BV51*24)-(BU51*24))-0.25)/24,BV51-BU51)))</f>
        <v/>
      </c>
      <c r="BV52" s="361"/>
      <c r="BW52" s="364" t="str">
        <f t="shared" ref="BW52" si="698">IF(ISBLANK(BW51:BX51),"",ABS(IF((BX51*24)-(BW51*24)&gt;6,(((BX51*24)-(BW51*24))-0.25)/24,BX51-BW51)))</f>
        <v/>
      </c>
      <c r="BX52" s="364"/>
      <c r="BY52" s="346"/>
      <c r="BZ52" s="436" t="str">
        <f>IF(ISBLANK(BZ51:CA51),"",ABS(IF((CA51*24)-(BZ51*24)&gt;6,(((CA51*24)-(BZ51*24))-0.25)/24,CA51-BZ51)))</f>
        <v/>
      </c>
      <c r="CA52" s="437"/>
      <c r="CB52" s="364" t="str">
        <f t="shared" ref="CB52" si="699">IF(ISBLANK(CB51:CC51),"",ABS(IF((CC51*24)-(CB51*24)&gt;6,(((CC51*24)-(CB51*24))-0.25)/24,CC51-CB51)))</f>
        <v/>
      </c>
      <c r="CC52" s="361"/>
      <c r="CD52" s="436" t="str">
        <f t="shared" ref="CD52" si="700">IF(ISBLANK(CD51:CE51),"",ABS(IF((CE51*24)-(CD51*24)&gt;6,(((CE51*24)-(CD51*24))-0.25)/24,CE51-CD51)))</f>
        <v/>
      </c>
      <c r="CE52" s="437"/>
      <c r="CF52" s="364" t="str">
        <f t="shared" ref="CF52" si="701">IF(ISBLANK(CF51:CG51),"",ABS(IF((CG51*24)-(CF51*24)&gt;6,(((CG51*24)-(CF51*24))-0.25)/24,CG51-CF51)))</f>
        <v/>
      </c>
      <c r="CG52" s="361"/>
      <c r="CH52" s="436" t="str">
        <f t="shared" ref="CH52" si="702">IF(ISBLANK(CH51:CI51),"",ABS(IF((CI51*24)-(CH51*24)&gt;6,(((CI51*24)-(CH51*24))-0.25)/24,CI51-CH51)))</f>
        <v/>
      </c>
      <c r="CI52" s="437"/>
      <c r="CJ52" s="364" t="str">
        <f t="shared" ref="CJ52" si="703">IF(ISBLANK(CJ51:CK51),"",ABS(IF((CK51*24)-(CJ51*24)&gt;6,(((CK51*24)-(CJ51*24))-0.25)/24,CK51-CJ51)))</f>
        <v/>
      </c>
      <c r="CK52" s="361"/>
      <c r="CL52" s="364" t="str">
        <f t="shared" ref="CL52" si="704">IF(ISBLANK(CL51:CM51),"",ABS(IF((CM51*24)-(CL51*24)&gt;6,(((CM51*24)-(CL51*24))-0.25)/24,CM51-CL51)))</f>
        <v/>
      </c>
      <c r="CM52" s="364"/>
      <c r="CN52" s="346"/>
      <c r="CO52" s="340"/>
      <c r="CP52" s="341"/>
      <c r="CQ52" s="156"/>
      <c r="CR52" s="363"/>
      <c r="CS52"/>
      <c r="CT52"/>
      <c r="CU52"/>
      <c r="CV52"/>
      <c r="CW52"/>
      <c r="CX52"/>
    </row>
    <row r="53" spans="1:102" s="499" customFormat="1" ht="30" customHeight="1">
      <c r="A53" s="536"/>
      <c r="B53" s="511"/>
      <c r="C53" s="481"/>
      <c r="D53" s="482"/>
      <c r="E53" s="595"/>
      <c r="F53" s="596"/>
      <c r="G53" s="481"/>
      <c r="H53" s="482"/>
      <c r="I53" s="595"/>
      <c r="J53" s="596"/>
      <c r="K53" s="481"/>
      <c r="L53" s="482"/>
      <c r="M53" s="642"/>
      <c r="N53" s="643"/>
      <c r="O53" s="642"/>
      <c r="P53" s="644"/>
      <c r="Q53" s="349">
        <f>SUM(C54:P54)</f>
        <v>0</v>
      </c>
      <c r="R53" s="481"/>
      <c r="S53" s="482"/>
      <c r="T53" s="483"/>
      <c r="U53" s="484"/>
      <c r="V53" s="481"/>
      <c r="W53" s="482"/>
      <c r="X53" s="483"/>
      <c r="Y53" s="484"/>
      <c r="Z53" s="481"/>
      <c r="AA53" s="482"/>
      <c r="AB53" s="601"/>
      <c r="AC53" s="603"/>
      <c r="AD53" s="601"/>
      <c r="AE53" s="605"/>
      <c r="AF53" s="349">
        <f>SUM(R54:AE54)</f>
        <v>0</v>
      </c>
      <c r="AG53" s="481"/>
      <c r="AH53" s="482"/>
      <c r="AI53" s="483"/>
      <c r="AJ53" s="484"/>
      <c r="AK53" s="481"/>
      <c r="AL53" s="482"/>
      <c r="AM53" s="483"/>
      <c r="AN53" s="484"/>
      <c r="AO53" s="481"/>
      <c r="AP53" s="482"/>
      <c r="AQ53" s="485"/>
      <c r="AR53" s="486"/>
      <c r="AS53" s="485"/>
      <c r="AT53" s="487"/>
      <c r="AU53" s="349">
        <f>SUM(AG54:AT54)</f>
        <v>0</v>
      </c>
      <c r="AV53" s="481"/>
      <c r="AW53" s="482"/>
      <c r="AX53" s="483"/>
      <c r="AY53" s="484"/>
      <c r="AZ53" s="481"/>
      <c r="BA53" s="482"/>
      <c r="BB53" s="483"/>
      <c r="BC53" s="484"/>
      <c r="BD53" s="481"/>
      <c r="BE53" s="482"/>
      <c r="BF53" s="485"/>
      <c r="BG53" s="486"/>
      <c r="BH53" s="485"/>
      <c r="BI53" s="487"/>
      <c r="BJ53" s="344">
        <f t="shared" ref="BJ53" si="705">SUM(AV54:BI54)</f>
        <v>0</v>
      </c>
      <c r="BK53" s="481"/>
      <c r="BL53" s="482"/>
      <c r="BM53" s="483"/>
      <c r="BN53" s="484"/>
      <c r="BO53" s="481"/>
      <c r="BP53" s="482"/>
      <c r="BQ53" s="483"/>
      <c r="BR53" s="484"/>
      <c r="BS53" s="481"/>
      <c r="BT53" s="482"/>
      <c r="BU53" s="485"/>
      <c r="BV53" s="486"/>
      <c r="BW53" s="485"/>
      <c r="BX53" s="487"/>
      <c r="BY53" s="344">
        <f t="shared" ref="BY53" si="706">SUM(BK54:BX54)</f>
        <v>0</v>
      </c>
      <c r="BZ53" s="481"/>
      <c r="CA53" s="482"/>
      <c r="CB53" s="483"/>
      <c r="CC53" s="484"/>
      <c r="CD53" s="481"/>
      <c r="CE53" s="482"/>
      <c r="CF53" s="483"/>
      <c r="CG53" s="484"/>
      <c r="CH53" s="481"/>
      <c r="CI53" s="482"/>
      <c r="CJ53" s="485"/>
      <c r="CK53" s="486"/>
      <c r="CL53" s="485"/>
      <c r="CM53" s="487"/>
      <c r="CN53" s="344">
        <f t="shared" ref="CN53" si="707">SUM(BZ54:CM54)</f>
        <v>0</v>
      </c>
      <c r="CO53" s="338">
        <f>SUM(Q53,AF54,AU54,BY54,CN54,BJ54)</f>
        <v>0</v>
      </c>
      <c r="CP53" s="339"/>
      <c r="CQ53" s="488"/>
      <c r="CR53" s="362">
        <f>$CO$2-CO53</f>
        <v>6.9666666666666659</v>
      </c>
      <c r="CS53" s="489"/>
      <c r="CT53" s="489"/>
      <c r="CU53" s="489"/>
      <c r="CV53" s="489"/>
      <c r="CW53" s="489"/>
      <c r="CX53" s="489"/>
    </row>
    <row r="54" spans="1:102" s="30" customFormat="1" ht="20" customHeight="1">
      <c r="A54" s="260" t="s">
        <v>151</v>
      </c>
      <c r="B54" s="512"/>
      <c r="C54" s="436" t="str">
        <f>IF(AND(C53="",D53=""),"",IFERROR(MATCH("*"&amp;C53&amp;"*",Paramètres!$A$2,0)*INDEX(Paramètres!$B$2:$E$2,MATCH(#REF!,Paramètres!$B$1:$E$1,0))*$B54,IFERROR(VLOOKUP(C53,_T1,2,0)*IF(VLOOKUP(C53,_T1,3,0),$B54,1),IF(AND(C53="23:59"*1,D53="07:59"*1),"08:00"*$B54,IF(AND(C53="20:00"*1,D53="05:00"*1),"09:00"*$B54,IF(AND(C53="21:00"*1,D53="07:00"*1),"10:00"*$B54,IF(AND(C53="21:00"*1,D53="08:00"*1),"11:00"*$B54,IF((D53*24)-(C53*24)&gt;6,((((D53*24)-(C53*24))-0.25)/24)*$B54,(D53-C53)*$B54))))))))</f>
        <v/>
      </c>
      <c r="D54" s="437"/>
      <c r="E54" s="620" t="str">
        <f>IF(AND(E53="",F53=""),"",IFERROR(MATCH("*"&amp;E53&amp;"*",Paramètres!$A$2,0)*INDEX(Paramètres!$B$2:$E$2,MATCH(#REF!,Paramètres!$B$1:$E$1,0))*$B54,IFERROR(VLOOKUP(E53,_T1,2,0)*IF(VLOOKUP(E53,_T1,3,0),$B54,1),IF(AND(E53="23:59"*1,F53="07:59"*1),"08:00"*$B54,IF(AND(E53="20:00"*1,F53="05:00"*1),"09:00"*$B54,IF(AND(E53="21:00"*1,F53="07:00"*1),"10:00"*$B54,IF(AND(E53="21:00"*1,F53="08:00"*1),"11:00"*$B54,IF((F53*24)-(E53*24)&gt;6,((((F53*24)-(E53*24))-0.25)/24)*$B54,(F53-E53)*$B54))))))))</f>
        <v/>
      </c>
      <c r="F54" s="599"/>
      <c r="G54" s="436" t="str">
        <f>IF(AND(G53="",H53=""),"",IFERROR(MATCH("*"&amp;G53&amp;"*",Paramètres!$A$2,0)*INDEX(Paramètres!$B$2:$E$2,MATCH(#REF!,Paramètres!$B$1:$E$1,0))*$B54,IFERROR(VLOOKUP(G53,_T1,2,0)*IF(VLOOKUP(G53,_T1,3,0),$B54,1),IF(AND(G53="23:59"*1,H53="07:59"*1),"08:00"*$B54,IF(AND(G53="20:00"*1,H53="05:00"*1),"09:00"*$B54,IF(AND(G53="21:00"*1,H53="07:00"*1),"10:00"*$B54,IF(AND(G53="21:00"*1,H53="08:00"*1),"11:00"*$B54,IF((H53*24)-(G53*24)&gt;6,((((H53*24)-(G53*24))-0.25)/24)*$B54,(H53-G53)*$B54))))))))</f>
        <v/>
      </c>
      <c r="H54" s="437"/>
      <c r="I54" s="620" t="str">
        <f>IF(AND(I53="",J53=""),"",IFERROR(MATCH("*"&amp;I53&amp;"*",Paramètres!$A$2,0)*INDEX(Paramètres!$B$2:$E$2,MATCH(#REF!,Paramètres!$B$1:$E$1,0))*$B54,IFERROR(VLOOKUP(I53,_T1,2,0)*IF(VLOOKUP(I53,_T1,3,0),$B54,1),IF(AND(I53="23:59"*1,J53="07:59"*1),"08:00"*$B54,IF(AND(I53="20:00"*1,J53="05:00"*1),"09:00"*$B54,IF(AND(I53="21:00"*1,J53="07:00"*1),"10:00"*$B54,IF(AND(I53="21:00"*1,J53="08:00"*1),"11:00"*$B54,IF((J53*24)-(I53*24)&gt;6,((((J53*24)-(I53*24))-0.25)/24)*$B54,(J53-I53)*$B54))))))))</f>
        <v/>
      </c>
      <c r="J54" s="599"/>
      <c r="K54" s="436" t="str">
        <f>IF(AND(K53="",L53=""),"",IFERROR(MATCH("*"&amp;K53&amp;"*",Paramètres!$A$2,0)*INDEX(Paramètres!$B$2:$E$2,MATCH(#REF!,Paramètres!$B$1:$E$1,0))*$B54,IFERROR(VLOOKUP(K53,_T1,2,0)*IF(VLOOKUP(K53,_T1,3,0),$B54,1),IF(AND(K53="23:59"*1,L53="07:59"*1),"08:00"*$B54,IF(AND(K53="20:00"*1,L53="05:00"*1),"09:00"*$B54,IF(AND(K53="21:00"*1,L53="07:00"*1),"10:00"*$B54,IF(AND(K53="21:00"*1,L53="08:00"*1),"11:00"*$B54,IF((L53*24)-(K53*24)&gt;6,((((L53*24)-(K53*24))-0.25)/24)*$B54,(L53-K53)*$B54))))))))</f>
        <v/>
      </c>
      <c r="L54" s="437"/>
      <c r="M54" s="645" t="str">
        <f>IF(AND(M53="",N53=""),"",IFERROR(MATCH("*"&amp;M53&amp;"*",Paramètres!$A$2,0)*INDEX(Paramètres!$B$2:$E$2,MATCH(#REF!,Paramètres!$B$1:$E$1,0))*$B54,IFERROR(VLOOKUP(M53,_T1,2,0)*IF(VLOOKUP(M53,_T1,3,0),$B54,1),IF(AND(M53="23:59"*1,N53="07:59"*1),"08:00"*$B54,IF(AND(M53="20:00"*1,N53="05:00"*1),"09:00"*$B54,IF(AND(M53="21:00"*1,N53="07:00"*1),"10:00"*$B54,IF(AND(M53="21:00"*1,N53="08:00"*1),"11:00"*$B54,IF((N53*24)-(M53*24)&gt;6,((((N53*24)-(M53*24))-0.25)/24)*$B54,(N53-M53)*$B54))))))))</f>
        <v/>
      </c>
      <c r="N54" s="646"/>
      <c r="O54" s="645" t="str">
        <f>IF(AND(O53="",P53=""),"",IFERROR(MATCH("*"&amp;O53&amp;"*",Paramètres!$A$2,0)*INDEX(Paramètres!$B$2:$E$2,MATCH(#REF!,Paramètres!$B$1:$E$1,0))*$B54,IFERROR(VLOOKUP(O53,_T1,2,0)*IF(VLOOKUP(O53,_T1,3,0),$B54,1),IF(AND(O53="23:59"*1,P53="07:59"*1),"08:00"*$B54,IF(AND(O53="20:00"*1,P53="05:00"*1),"09:00"*$B54,IF(AND(O53="21:00"*1,P53="07:00"*1),"10:00"*$B54,IF(AND(O53="21:00"*1,P53="08:00"*1),"11:00"*$B54,IF((P53*24)-(O53*24)&gt;6,((((P53*24)-(O53*24))-0.25)/24)*$B54,(P53-O53)*$B54))))))))</f>
        <v/>
      </c>
      <c r="P54" s="645"/>
      <c r="Q54" s="350"/>
      <c r="R54" s="436" t="str">
        <f>IF(ISBLANK(R53:S53),"",ABS(IF((S53*24)-(R53*24)&gt;6,(((S53*24)-(R53*24))-0.25)/24,S53-R53)))</f>
        <v/>
      </c>
      <c r="S54" s="437"/>
      <c r="T54" s="364" t="str">
        <f t="shared" ref="T54" si="708">IF(ISBLANK(T53:U53),"",ABS(IF((U53*24)-(T53*24)&gt;6,(((U53*24)-(T53*24))-0.25)/24,U53-T53)))</f>
        <v/>
      </c>
      <c r="U54" s="361"/>
      <c r="V54" s="436" t="str">
        <f t="shared" ref="V54" si="709">IF(ISBLANK(V53:W53),"",ABS(IF((W53*24)-(V53*24)&gt;6,(((W53*24)-(V53*24))-0.25)/24,W53-V53)))</f>
        <v/>
      </c>
      <c r="W54" s="437"/>
      <c r="X54" s="364" t="str">
        <f t="shared" ref="X54" si="710">IF(ISBLANK(X53:Y53),"",ABS(IF((Y53*24)-(X53*24)&gt;6,(((Y53*24)-(X53*24))-0.25)/24,Y53-X53)))</f>
        <v/>
      </c>
      <c r="Y54" s="361"/>
      <c r="Z54" s="436" t="str">
        <f t="shared" ref="Z54" si="711">IF(ISBLANK(Z53:AA53),"",ABS(IF((AA53*24)-(Z53*24)&gt;6,(((AA53*24)-(Z53*24))-0.25)/24,AA53-Z53)))</f>
        <v/>
      </c>
      <c r="AA54" s="437"/>
      <c r="AB54" s="604" t="str">
        <f t="shared" ref="AB54" si="712">IF(ISBLANK(AB53:AC53),"",ABS(IF((AC53*24)-(AB53*24)&gt;6,(((AC53*24)-(AB53*24))-0.25)/24,AC53-AB53)))</f>
        <v/>
      </c>
      <c r="AC54" s="600"/>
      <c r="AD54" s="604" t="str">
        <f t="shared" ref="AD54" si="713">IF(ISBLANK(AD53:AE53),"",ABS(IF((AE53*24)-(AD53*24)&gt;6,(((AE53*24)-(AD53*24))-0.25)/24,AE53-AD53)))</f>
        <v/>
      </c>
      <c r="AE54" s="604"/>
      <c r="AF54" s="350"/>
      <c r="AG54" s="436" t="str">
        <f>IF(ISBLANK(AG53:AH53),"",ABS(IF((AH53*24)-(AG53*24)&gt;6,(((AH53*24)-(AG53*24))-0.25)/24,AH53-AG53)))</f>
        <v/>
      </c>
      <c r="AH54" s="437"/>
      <c r="AI54" s="364" t="str">
        <f t="shared" ref="AI54" si="714">IF(ISBLANK(AI53:AJ53),"",ABS(IF((AJ53*24)-(AI53*24)&gt;6,(((AJ53*24)-(AI53*24))-0.25)/24,AJ53-AI53)))</f>
        <v/>
      </c>
      <c r="AJ54" s="361"/>
      <c r="AK54" s="436" t="str">
        <f t="shared" ref="AK54" si="715">IF(ISBLANK(AK53:AL53),"",ABS(IF((AL53*24)-(AK53*24)&gt;6,(((AL53*24)-(AK53*24))-0.25)/24,AL53-AK53)))</f>
        <v/>
      </c>
      <c r="AL54" s="437"/>
      <c r="AM54" s="364" t="str">
        <f t="shared" ref="AM54" si="716">IF(ISBLANK(AM53:AN53),"",ABS(IF((AN53*24)-(AM53*24)&gt;6,(((AN53*24)-(AM53*24))-0.25)/24,AN53-AM53)))</f>
        <v/>
      </c>
      <c r="AN54" s="361"/>
      <c r="AO54" s="436" t="str">
        <f t="shared" ref="AO54" si="717">IF(ISBLANK(AO53:AP53),"",ABS(IF((AP53*24)-(AO53*24)&gt;6,(((AP53*24)-(AO53*24))-0.25)/24,AP53-AO53)))</f>
        <v/>
      </c>
      <c r="AP54" s="437"/>
      <c r="AQ54" s="364" t="str">
        <f t="shared" ref="AQ54" si="718">IF(ISBLANK(AQ53:AR53),"",ABS(IF((AR53*24)-(AQ53*24)&gt;6,(((AR53*24)-(AQ53*24))-0.25)/24,AR53-AQ53)))</f>
        <v/>
      </c>
      <c r="AR54" s="361"/>
      <c r="AS54" s="364" t="str">
        <f t="shared" ref="AS54" si="719">IF(ISBLANK(AS53:AT53),"",ABS(IF((AT53*24)-(AS53*24)&gt;6,(((AT53*24)-(AS53*24))-0.25)/24,AT53-AS53)))</f>
        <v/>
      </c>
      <c r="AT54" s="364"/>
      <c r="AU54" s="350"/>
      <c r="AV54" s="436" t="str">
        <f>IF(ISBLANK(AV53:AW53),"",ABS(IF((AW53*24)-(AV53*24)&gt;6,(((AW53*24)-(AV53*24))-0.25)/24,AW53-AV53)))</f>
        <v/>
      </c>
      <c r="AW54" s="437"/>
      <c r="AX54" s="364" t="str">
        <f t="shared" ref="AX54" si="720">IF(ISBLANK(AX53:AY53),"",ABS(IF((AY53*24)-(AX53*24)&gt;6,(((AY53*24)-(AX53*24))-0.25)/24,AY53-AX53)))</f>
        <v/>
      </c>
      <c r="AY54" s="361"/>
      <c r="AZ54" s="436" t="str">
        <f t="shared" ref="AZ54" si="721">IF(ISBLANK(AZ53:BA53),"",ABS(IF((BA53*24)-(AZ53*24)&gt;6,(((BA53*24)-(AZ53*24))-0.25)/24,BA53-AZ53)))</f>
        <v/>
      </c>
      <c r="BA54" s="437"/>
      <c r="BB54" s="364" t="str">
        <f t="shared" ref="BB54" si="722">IF(ISBLANK(BB53:BC53),"",ABS(IF((BC53*24)-(BB53*24)&gt;6,(((BC53*24)-(BB53*24))-0.25)/24,BC53-BB53)))</f>
        <v/>
      </c>
      <c r="BC54" s="361"/>
      <c r="BD54" s="436" t="str">
        <f t="shared" ref="BD54" si="723">IF(ISBLANK(BD53:BE53),"",ABS(IF((BE53*24)-(BD53*24)&gt;6,(((BE53*24)-(BD53*24))-0.25)/24,BE53-BD53)))</f>
        <v/>
      </c>
      <c r="BE54" s="437"/>
      <c r="BF54" s="364" t="str">
        <f t="shared" ref="BF54" si="724">IF(ISBLANK(BF53:BG53),"",ABS(IF((BG53*24)-(BF53*24)&gt;6,(((BG53*24)-(BF53*24))-0.25)/24,BG53-BF53)))</f>
        <v/>
      </c>
      <c r="BG54" s="361"/>
      <c r="BH54" s="364" t="str">
        <f t="shared" ref="BH54" si="725">IF(ISBLANK(BH53:BI53),"",ABS(IF((BI53*24)-(BH53*24)&gt;6,(((BI53*24)-(BH53*24))-0.25)/24,BI53-BH53)))</f>
        <v/>
      </c>
      <c r="BI54" s="364"/>
      <c r="BJ54" s="346"/>
      <c r="BK54" s="436" t="str">
        <f>IF(ISBLANK(BK53:BL53),"",ABS(IF((BL53*24)-(BK53*24)&gt;6,(((BL53*24)-(BK53*24))-0.25)/24,BL53-BK53)))</f>
        <v/>
      </c>
      <c r="BL54" s="437"/>
      <c r="BM54" s="364" t="str">
        <f t="shared" ref="BM54" si="726">IF(ISBLANK(BM53:BN53),"",ABS(IF((BN53*24)-(BM53*24)&gt;6,(((BN53*24)-(BM53*24))-0.25)/24,BN53-BM53)))</f>
        <v/>
      </c>
      <c r="BN54" s="361"/>
      <c r="BO54" s="436" t="str">
        <f t="shared" ref="BO54" si="727">IF(ISBLANK(BO53:BP53),"",ABS(IF((BP53*24)-(BO53*24)&gt;6,(((BP53*24)-(BO53*24))-0.25)/24,BP53-BO53)))</f>
        <v/>
      </c>
      <c r="BP54" s="437"/>
      <c r="BQ54" s="364" t="str">
        <f t="shared" ref="BQ54" si="728">IF(ISBLANK(BQ53:BR53),"",ABS(IF((BR53*24)-(BQ53*24)&gt;6,(((BR53*24)-(BQ53*24))-0.25)/24,BR53-BQ53)))</f>
        <v/>
      </c>
      <c r="BR54" s="361"/>
      <c r="BS54" s="436" t="str">
        <f t="shared" ref="BS54" si="729">IF(ISBLANK(BS53:BT53),"",ABS(IF((BT53*24)-(BS53*24)&gt;6,(((BT53*24)-(BS53*24))-0.25)/24,BT53-BS53)))</f>
        <v/>
      </c>
      <c r="BT54" s="437"/>
      <c r="BU54" s="364" t="str">
        <f t="shared" ref="BU54" si="730">IF(ISBLANK(BU53:BV53),"",ABS(IF((BV53*24)-(BU53*24)&gt;6,(((BV53*24)-(BU53*24))-0.25)/24,BV53-BU53)))</f>
        <v/>
      </c>
      <c r="BV54" s="361"/>
      <c r="BW54" s="364" t="str">
        <f t="shared" ref="BW54" si="731">IF(ISBLANK(BW53:BX53),"",ABS(IF((BX53*24)-(BW53*24)&gt;6,(((BX53*24)-(BW53*24))-0.25)/24,BX53-BW53)))</f>
        <v/>
      </c>
      <c r="BX54" s="364"/>
      <c r="BY54" s="346"/>
      <c r="BZ54" s="436" t="str">
        <f>IF(ISBLANK(BZ53:CA53),"",ABS(IF((CA53*24)-(BZ53*24)&gt;6,(((CA53*24)-(BZ53*24))-0.25)/24,CA53-BZ53)))</f>
        <v/>
      </c>
      <c r="CA54" s="437"/>
      <c r="CB54" s="364" t="str">
        <f t="shared" ref="CB54" si="732">IF(ISBLANK(CB53:CC53),"",ABS(IF((CC53*24)-(CB53*24)&gt;6,(((CC53*24)-(CB53*24))-0.25)/24,CC53-CB53)))</f>
        <v/>
      </c>
      <c r="CC54" s="361"/>
      <c r="CD54" s="436" t="str">
        <f t="shared" ref="CD54" si="733">IF(ISBLANK(CD53:CE53),"",ABS(IF((CE53*24)-(CD53*24)&gt;6,(((CE53*24)-(CD53*24))-0.25)/24,CE53-CD53)))</f>
        <v/>
      </c>
      <c r="CE54" s="437"/>
      <c r="CF54" s="364" t="str">
        <f t="shared" ref="CF54" si="734">IF(ISBLANK(CF53:CG53),"",ABS(IF((CG53*24)-(CF53*24)&gt;6,(((CG53*24)-(CF53*24))-0.25)/24,CG53-CF53)))</f>
        <v/>
      </c>
      <c r="CG54" s="361"/>
      <c r="CH54" s="436" t="str">
        <f t="shared" ref="CH54" si="735">IF(ISBLANK(CH53:CI53),"",ABS(IF((CI53*24)-(CH53*24)&gt;6,(((CI53*24)-(CH53*24))-0.25)/24,CI53-CH53)))</f>
        <v/>
      </c>
      <c r="CI54" s="437"/>
      <c r="CJ54" s="364" t="str">
        <f t="shared" ref="CJ54" si="736">IF(ISBLANK(CJ53:CK53),"",ABS(IF((CK53*24)-(CJ53*24)&gt;6,(((CK53*24)-(CJ53*24))-0.25)/24,CK53-CJ53)))</f>
        <v/>
      </c>
      <c r="CK54" s="361"/>
      <c r="CL54" s="364" t="str">
        <f t="shared" ref="CL54" si="737">IF(ISBLANK(CL53:CM53),"",ABS(IF((CM53*24)-(CL53*24)&gt;6,(((CM53*24)-(CL53*24))-0.25)/24,CM53-CL53)))</f>
        <v/>
      </c>
      <c r="CM54" s="364"/>
      <c r="CN54" s="346"/>
      <c r="CO54" s="340"/>
      <c r="CP54" s="341"/>
      <c r="CQ54" s="156"/>
      <c r="CR54" s="363"/>
      <c r="CS54"/>
      <c r="CT54"/>
      <c r="CU54"/>
      <c r="CV54"/>
      <c r="CW54"/>
      <c r="CX54"/>
    </row>
    <row r="55" spans="1:102" s="489" customFormat="1" ht="30" customHeight="1">
      <c r="A55" s="535"/>
      <c r="B55" s="511"/>
      <c r="C55" s="595"/>
      <c r="D55" s="596"/>
      <c r="E55" s="481"/>
      <c r="F55" s="482"/>
      <c r="G55" s="595"/>
      <c r="H55" s="596"/>
      <c r="I55" s="481"/>
      <c r="J55" s="482"/>
      <c r="K55" s="595"/>
      <c r="L55" s="596"/>
      <c r="M55" s="642"/>
      <c r="N55" s="643"/>
      <c r="O55" s="642"/>
      <c r="P55" s="644"/>
      <c r="Q55" s="349">
        <f>SUM(C56:P56)</f>
        <v>0</v>
      </c>
      <c r="R55" s="481"/>
      <c r="S55" s="482"/>
      <c r="T55" s="483"/>
      <c r="U55" s="484"/>
      <c r="V55" s="481"/>
      <c r="W55" s="482"/>
      <c r="X55" s="483"/>
      <c r="Y55" s="484"/>
      <c r="Z55" s="481"/>
      <c r="AA55" s="482"/>
      <c r="AB55" s="601"/>
      <c r="AC55" s="603"/>
      <c r="AD55" s="601"/>
      <c r="AE55" s="605"/>
      <c r="AF55" s="349">
        <f>SUM(R56:AE56)</f>
        <v>0</v>
      </c>
      <c r="AG55" s="481"/>
      <c r="AH55" s="482"/>
      <c r="AI55" s="483"/>
      <c r="AJ55" s="484"/>
      <c r="AK55" s="481"/>
      <c r="AL55" s="482"/>
      <c r="AM55" s="483"/>
      <c r="AN55" s="484"/>
      <c r="AO55" s="481"/>
      <c r="AP55" s="482"/>
      <c r="AQ55" s="485"/>
      <c r="AR55" s="486"/>
      <c r="AS55" s="485"/>
      <c r="AT55" s="487"/>
      <c r="AU55" s="349">
        <f>SUM(AG56:AT56)</f>
        <v>0</v>
      </c>
      <c r="AV55" s="481"/>
      <c r="AW55" s="482"/>
      <c r="AX55" s="483"/>
      <c r="AY55" s="484"/>
      <c r="AZ55" s="481"/>
      <c r="BA55" s="482"/>
      <c r="BB55" s="483"/>
      <c r="BC55" s="484"/>
      <c r="BD55" s="481"/>
      <c r="BE55" s="482"/>
      <c r="BF55" s="485"/>
      <c r="BG55" s="486"/>
      <c r="BH55" s="485"/>
      <c r="BI55" s="487"/>
      <c r="BJ55" s="344">
        <f t="shared" ref="BJ55" si="738">SUM(AV56:BI56)</f>
        <v>0</v>
      </c>
      <c r="BK55" s="481"/>
      <c r="BL55" s="482"/>
      <c r="BM55" s="483"/>
      <c r="BN55" s="484"/>
      <c r="BO55" s="481"/>
      <c r="BP55" s="482"/>
      <c r="BQ55" s="483"/>
      <c r="BR55" s="484"/>
      <c r="BS55" s="481"/>
      <c r="BT55" s="482"/>
      <c r="BU55" s="485"/>
      <c r="BV55" s="486"/>
      <c r="BW55" s="485"/>
      <c r="BX55" s="487"/>
      <c r="BY55" s="344">
        <f t="shared" ref="BY55" si="739">SUM(BK56:BX56)</f>
        <v>0</v>
      </c>
      <c r="BZ55" s="481"/>
      <c r="CA55" s="482"/>
      <c r="CB55" s="483"/>
      <c r="CC55" s="484"/>
      <c r="CD55" s="481"/>
      <c r="CE55" s="482"/>
      <c r="CF55" s="483"/>
      <c r="CG55" s="484"/>
      <c r="CH55" s="481"/>
      <c r="CI55" s="482"/>
      <c r="CJ55" s="485"/>
      <c r="CK55" s="486"/>
      <c r="CL55" s="485"/>
      <c r="CM55" s="487"/>
      <c r="CN55" s="344">
        <f t="shared" ref="CN55" si="740">SUM(BZ56:CM56)</f>
        <v>0</v>
      </c>
      <c r="CO55" s="338">
        <f>SUM(Q55,AF56,AU56,BY56,CN56,BJ56)</f>
        <v>0</v>
      </c>
      <c r="CP55" s="339"/>
      <c r="CQ55" s="488"/>
      <c r="CR55" s="362">
        <f>$CO$2-CO55</f>
        <v>6.9666666666666659</v>
      </c>
    </row>
    <row r="56" spans="1:102" s="30" customFormat="1" ht="20" customHeight="1" thickBot="1">
      <c r="A56" s="260" t="s">
        <v>152</v>
      </c>
      <c r="B56" s="512"/>
      <c r="C56" s="620" t="str">
        <f>IF(AND(C55="",D55=""),"",IFERROR(MATCH("*"&amp;C55&amp;"*",Paramètres!$A$2,0)*INDEX(Paramètres!$B$2:$E$2,MATCH(#REF!,Paramètres!$B$1:$E$1,0))*$B56,IFERROR(VLOOKUP(C55,_T1,2,0)*IF(VLOOKUP(C55,_T1,3,0),$B56,1),IF(AND(C55="23:59"*1,D55="07:59"*1),"08:00"*$B56,IF(AND(C55="20:00"*1,D55="05:00"*1),"09:00"*$B56,IF(AND(C55="21:00"*1,D55="07:00"*1),"10:00"*$B56,IF(AND(C55="21:00"*1,D55="08:00"*1),"11:00"*$B56,IF((D55*24)-(C55*24)&gt;6,((((D55*24)-(C55*24))-0.25)/24)*$B56,(D55-C55)*$B56))))))))</f>
        <v/>
      </c>
      <c r="D56" s="599"/>
      <c r="E56" s="436" t="str">
        <f>IF(AND(E55="",F55=""),"",IFERROR(MATCH("*"&amp;E55&amp;"*",Paramètres!$A$2,0)*INDEX(Paramètres!$B$2:$E$2,MATCH(#REF!,Paramètres!$B$1:$E$1,0))*$B56,IFERROR(VLOOKUP(E55,_T1,2,0)*IF(VLOOKUP(E55,_T1,3,0),$B56,1),IF(AND(E55="23:59"*1,F55="07:59"*1),"08:00"*$B56,IF(AND(E55="20:00"*1,F55="05:00"*1),"09:00"*$B56,IF(AND(E55="21:00"*1,F55="07:00"*1),"10:00"*$B56,IF(AND(E55="21:00"*1,F55="08:00"*1),"11:00"*$B56,IF((F55*24)-(E55*24)&gt;6,((((F55*24)-(E55*24))-0.25)/24)*$B56,(F55-E55)*$B56))))))))</f>
        <v/>
      </c>
      <c r="F56" s="437"/>
      <c r="G56" s="620" t="str">
        <f>IF(AND(G55="",H55=""),"",IFERROR(MATCH("*"&amp;G55&amp;"*",Paramètres!$A$2,0)*INDEX(Paramètres!$B$2:$E$2,MATCH(#REF!,Paramètres!$B$1:$E$1,0))*$B56,IFERROR(VLOOKUP(G55,_T1,2,0)*IF(VLOOKUP(G55,_T1,3,0),$B56,1),IF(AND(G55="23:59"*1,H55="07:59"*1),"08:00"*$B56,IF(AND(G55="20:00"*1,H55="05:00"*1),"09:00"*$B56,IF(AND(G55="21:00"*1,H55="07:00"*1),"10:00"*$B56,IF(AND(G55="21:00"*1,H55="08:00"*1),"11:00"*$B56,IF((H55*24)-(G55*24)&gt;6,((((H55*24)-(G55*24))-0.25)/24)*$B56,(H55-G55)*$B56))))))))</f>
        <v/>
      </c>
      <c r="H56" s="599"/>
      <c r="I56" s="436" t="str">
        <f>IF(AND(I55="",J55=""),"",IFERROR(MATCH("*"&amp;I55&amp;"*",Paramètres!$A$2,0)*INDEX(Paramètres!$B$2:$E$2,MATCH(#REF!,Paramètres!$B$1:$E$1,0))*$B56,IFERROR(VLOOKUP(I55,_T1,2,0)*IF(VLOOKUP(I55,_T1,3,0),$B56,1),IF(AND(I55="23:59"*1,J55="07:59"*1),"08:00"*$B56,IF(AND(I55="20:00"*1,J55="05:00"*1),"09:00"*$B56,IF(AND(I55="21:00"*1,J55="07:00"*1),"10:00"*$B56,IF(AND(I55="21:00"*1,J55="08:00"*1),"11:00"*$B56,IF((J55*24)-(I55*24)&gt;6,((((J55*24)-(I55*24))-0.25)/24)*$B56,(J55-I55)*$B56))))))))</f>
        <v/>
      </c>
      <c r="J56" s="437"/>
      <c r="K56" s="620" t="str">
        <f>IF(AND(K55="",L55=""),"",IFERROR(MATCH("*"&amp;K55&amp;"*",Paramètres!$A$2,0)*INDEX(Paramètres!$B$2:$E$2,MATCH(#REF!,Paramètres!$B$1:$E$1,0))*$B56,IFERROR(VLOOKUP(K55,_T1,2,0)*IF(VLOOKUP(K55,_T1,3,0),$B56,1),IF(AND(K55="23:59"*1,L55="07:59"*1),"08:00"*$B56,IF(AND(K55="20:00"*1,L55="05:00"*1),"09:00"*$B56,IF(AND(K55="21:00"*1,L55="07:00"*1),"10:00"*$B56,IF(AND(K55="21:00"*1,L55="08:00"*1),"11:00"*$B56,IF((L55*24)-(K55*24)&gt;6,((((L55*24)-(K55*24))-0.25)/24)*$B56,(L55-K55)*$B56))))))))</f>
        <v/>
      </c>
      <c r="L56" s="599"/>
      <c r="M56" s="645" t="str">
        <f>IF(AND(M55="",N55=""),"",IFERROR(MATCH("*"&amp;M55&amp;"*",Paramètres!$A$2,0)*INDEX(Paramètres!$B$2:$E$2,MATCH(#REF!,Paramètres!$B$1:$E$1,0))*$B56,IFERROR(VLOOKUP(M55,_T1,2,0)*IF(VLOOKUP(M55,_T1,3,0),$B56,1),IF(AND(M55="23:59"*1,N55="07:59"*1),"08:00"*$B56,IF(AND(M55="20:00"*1,N55="05:00"*1),"09:00"*$B56,IF(AND(M55="21:00"*1,N55="07:00"*1),"10:00"*$B56,IF(AND(M55="21:00"*1,N55="08:00"*1),"11:00"*$B56,IF((N55*24)-(M55*24)&gt;6,((((N55*24)-(M55*24))-0.25)/24)*$B56,(N55-M55)*$B56))))))))</f>
        <v/>
      </c>
      <c r="N56" s="646"/>
      <c r="O56" s="645" t="str">
        <f>IF(AND(O55="",P55=""),"",IFERROR(MATCH("*"&amp;O55&amp;"*",Paramètres!$A$2,0)*INDEX(Paramètres!$B$2:$E$2,MATCH(#REF!,Paramètres!$B$1:$E$1,0))*$B56,IFERROR(VLOOKUP(O55,_T1,2,0)*IF(VLOOKUP(O55,_T1,3,0),$B56,1),IF(AND(O55="23:59"*1,P55="07:59"*1),"08:00"*$B56,IF(AND(O55="20:00"*1,P55="05:00"*1),"09:00"*$B56,IF(AND(O55="21:00"*1,P55="07:00"*1),"10:00"*$B56,IF(AND(O55="21:00"*1,P55="08:00"*1),"11:00"*$B56,IF((P55*24)-(O55*24)&gt;6,((((P55*24)-(O55*24))-0.25)/24)*$B56,(P55-O55)*$B56))))))))</f>
        <v/>
      </c>
      <c r="P56" s="645"/>
      <c r="Q56" s="350"/>
      <c r="R56" s="436" t="str">
        <f>IF(ISBLANK(R55:S55),"",ABS(IF((S55*24)-(R55*24)&gt;6,(((S55*24)-(R55*24))-0.25)/24,S55-R55)))</f>
        <v/>
      </c>
      <c r="S56" s="437"/>
      <c r="T56" s="364" t="str">
        <f t="shared" ref="T56" si="741">IF(ISBLANK(T55:U55),"",ABS(IF((U55*24)-(T55*24)&gt;6,(((U55*24)-(T55*24))-0.25)/24,U55-T55)))</f>
        <v/>
      </c>
      <c r="U56" s="361"/>
      <c r="V56" s="436" t="str">
        <f t="shared" ref="V56" si="742">IF(ISBLANK(V55:W55),"",ABS(IF((W55*24)-(V55*24)&gt;6,(((W55*24)-(V55*24))-0.25)/24,W55-V55)))</f>
        <v/>
      </c>
      <c r="W56" s="437"/>
      <c r="X56" s="364" t="str">
        <f t="shared" ref="X56" si="743">IF(ISBLANK(X55:Y55),"",ABS(IF((Y55*24)-(X55*24)&gt;6,(((Y55*24)-(X55*24))-0.25)/24,Y55-X55)))</f>
        <v/>
      </c>
      <c r="Y56" s="361"/>
      <c r="Z56" s="436" t="str">
        <f t="shared" ref="Z56" si="744">IF(ISBLANK(Z55:AA55),"",ABS(IF((AA55*24)-(Z55*24)&gt;6,(((AA55*24)-(Z55*24))-0.25)/24,AA55-Z55)))</f>
        <v/>
      </c>
      <c r="AA56" s="437"/>
      <c r="AB56" s="604" t="str">
        <f t="shared" ref="AB56" si="745">IF(ISBLANK(AB55:AC55),"",ABS(IF((AC55*24)-(AB55*24)&gt;6,(((AC55*24)-(AB55*24))-0.25)/24,AC55-AB55)))</f>
        <v/>
      </c>
      <c r="AC56" s="600"/>
      <c r="AD56" s="604" t="str">
        <f t="shared" ref="AD56" si="746">IF(ISBLANK(AD55:AE55),"",ABS(IF((AE55*24)-(AD55*24)&gt;6,(((AE55*24)-(AD55*24))-0.25)/24,AE55-AD55)))</f>
        <v/>
      </c>
      <c r="AE56" s="604"/>
      <c r="AF56" s="350"/>
      <c r="AG56" s="436" t="str">
        <f>IF(ISBLANK(AG55:AH55),"",ABS(IF((AH55*24)-(AG55*24)&gt;6,(((AH55*24)-(AG55*24))-0.25)/24,AH55-AG55)))</f>
        <v/>
      </c>
      <c r="AH56" s="437"/>
      <c r="AI56" s="364" t="str">
        <f t="shared" ref="AI56" si="747">IF(ISBLANK(AI55:AJ55),"",ABS(IF((AJ55*24)-(AI55*24)&gt;6,(((AJ55*24)-(AI55*24))-0.25)/24,AJ55-AI55)))</f>
        <v/>
      </c>
      <c r="AJ56" s="361"/>
      <c r="AK56" s="436" t="str">
        <f t="shared" ref="AK56" si="748">IF(ISBLANK(AK55:AL55),"",ABS(IF((AL55*24)-(AK55*24)&gt;6,(((AL55*24)-(AK55*24))-0.25)/24,AL55-AK55)))</f>
        <v/>
      </c>
      <c r="AL56" s="437"/>
      <c r="AM56" s="364" t="str">
        <f t="shared" ref="AM56" si="749">IF(ISBLANK(AM55:AN55),"",ABS(IF((AN55*24)-(AM55*24)&gt;6,(((AN55*24)-(AM55*24))-0.25)/24,AN55-AM55)))</f>
        <v/>
      </c>
      <c r="AN56" s="361"/>
      <c r="AO56" s="436" t="str">
        <f t="shared" ref="AO56" si="750">IF(ISBLANK(AO55:AP55),"",ABS(IF((AP55*24)-(AO55*24)&gt;6,(((AP55*24)-(AO55*24))-0.25)/24,AP55-AO55)))</f>
        <v/>
      </c>
      <c r="AP56" s="437"/>
      <c r="AQ56" s="364" t="str">
        <f t="shared" ref="AQ56" si="751">IF(ISBLANK(AQ55:AR55),"",ABS(IF((AR55*24)-(AQ55*24)&gt;6,(((AR55*24)-(AQ55*24))-0.25)/24,AR55-AQ55)))</f>
        <v/>
      </c>
      <c r="AR56" s="361"/>
      <c r="AS56" s="364" t="str">
        <f t="shared" ref="AS56" si="752">IF(ISBLANK(AS55:AT55),"",ABS(IF((AT55*24)-(AS55*24)&gt;6,(((AT55*24)-(AS55*24))-0.25)/24,AT55-AS55)))</f>
        <v/>
      </c>
      <c r="AT56" s="364"/>
      <c r="AU56" s="350"/>
      <c r="AV56" s="436" t="str">
        <f>IF(ISBLANK(AV55:AW55),"",ABS(IF((AW55*24)-(AV55*24)&gt;6,(((AW55*24)-(AV55*24))-0.25)/24,AW55-AV55)))</f>
        <v/>
      </c>
      <c r="AW56" s="437"/>
      <c r="AX56" s="364" t="str">
        <f t="shared" ref="AX56" si="753">IF(ISBLANK(AX55:AY55),"",ABS(IF((AY55*24)-(AX55*24)&gt;6,(((AY55*24)-(AX55*24))-0.25)/24,AY55-AX55)))</f>
        <v/>
      </c>
      <c r="AY56" s="361"/>
      <c r="AZ56" s="436" t="str">
        <f t="shared" ref="AZ56" si="754">IF(ISBLANK(AZ55:BA55),"",ABS(IF((BA55*24)-(AZ55*24)&gt;6,(((BA55*24)-(AZ55*24))-0.25)/24,BA55-AZ55)))</f>
        <v/>
      </c>
      <c r="BA56" s="437"/>
      <c r="BB56" s="364" t="str">
        <f t="shared" ref="BB56" si="755">IF(ISBLANK(BB55:BC55),"",ABS(IF((BC55*24)-(BB55*24)&gt;6,(((BC55*24)-(BB55*24))-0.25)/24,BC55-BB55)))</f>
        <v/>
      </c>
      <c r="BC56" s="361"/>
      <c r="BD56" s="436" t="str">
        <f t="shared" ref="BD56" si="756">IF(ISBLANK(BD55:BE55),"",ABS(IF((BE55*24)-(BD55*24)&gt;6,(((BE55*24)-(BD55*24))-0.25)/24,BE55-BD55)))</f>
        <v/>
      </c>
      <c r="BE56" s="437"/>
      <c r="BF56" s="364" t="str">
        <f t="shared" ref="BF56" si="757">IF(ISBLANK(BF55:BG55),"",ABS(IF((BG55*24)-(BF55*24)&gt;6,(((BG55*24)-(BF55*24))-0.25)/24,BG55-BF55)))</f>
        <v/>
      </c>
      <c r="BG56" s="361"/>
      <c r="BH56" s="364" t="str">
        <f t="shared" ref="BH56" si="758">IF(ISBLANK(BH55:BI55),"",ABS(IF((BI55*24)-(BH55*24)&gt;6,(((BI55*24)-(BH55*24))-0.25)/24,BI55-BH55)))</f>
        <v/>
      </c>
      <c r="BI56" s="364"/>
      <c r="BJ56" s="346"/>
      <c r="BK56" s="436" t="str">
        <f>IF(ISBLANK(BK55:BL55),"",ABS(IF((BL55*24)-(BK55*24)&gt;6,(((BL55*24)-(BK55*24))-0.25)/24,BL55-BK55)))</f>
        <v/>
      </c>
      <c r="BL56" s="437"/>
      <c r="BM56" s="364" t="str">
        <f t="shared" ref="BM56" si="759">IF(ISBLANK(BM55:BN55),"",ABS(IF((BN55*24)-(BM55*24)&gt;6,(((BN55*24)-(BM55*24))-0.25)/24,BN55-BM55)))</f>
        <v/>
      </c>
      <c r="BN56" s="361"/>
      <c r="BO56" s="436" t="str">
        <f t="shared" ref="BO56" si="760">IF(ISBLANK(BO55:BP55),"",ABS(IF((BP55*24)-(BO55*24)&gt;6,(((BP55*24)-(BO55*24))-0.25)/24,BP55-BO55)))</f>
        <v/>
      </c>
      <c r="BP56" s="437"/>
      <c r="BQ56" s="364" t="str">
        <f t="shared" ref="BQ56" si="761">IF(ISBLANK(BQ55:BR55),"",ABS(IF((BR55*24)-(BQ55*24)&gt;6,(((BR55*24)-(BQ55*24))-0.25)/24,BR55-BQ55)))</f>
        <v/>
      </c>
      <c r="BR56" s="361"/>
      <c r="BS56" s="436" t="str">
        <f t="shared" ref="BS56" si="762">IF(ISBLANK(BS55:BT55),"",ABS(IF((BT55*24)-(BS55*24)&gt;6,(((BT55*24)-(BS55*24))-0.25)/24,BT55-BS55)))</f>
        <v/>
      </c>
      <c r="BT56" s="437"/>
      <c r="BU56" s="364" t="str">
        <f t="shared" ref="BU56" si="763">IF(ISBLANK(BU55:BV55),"",ABS(IF((BV55*24)-(BU55*24)&gt;6,(((BV55*24)-(BU55*24))-0.25)/24,BV55-BU55)))</f>
        <v/>
      </c>
      <c r="BV56" s="361"/>
      <c r="BW56" s="364" t="str">
        <f t="shared" ref="BW56" si="764">IF(ISBLANK(BW55:BX55),"",ABS(IF((BX55*24)-(BW55*24)&gt;6,(((BX55*24)-(BW55*24))-0.25)/24,BX55-BW55)))</f>
        <v/>
      </c>
      <c r="BX56" s="364"/>
      <c r="BY56" s="346"/>
      <c r="BZ56" s="436" t="str">
        <f>IF(ISBLANK(BZ55:CA55),"",ABS(IF((CA55*24)-(BZ55*24)&gt;6,(((CA55*24)-(BZ55*24))-0.25)/24,CA55-BZ55)))</f>
        <v/>
      </c>
      <c r="CA56" s="437"/>
      <c r="CB56" s="364" t="str">
        <f t="shared" ref="CB56" si="765">IF(ISBLANK(CB55:CC55),"",ABS(IF((CC55*24)-(CB55*24)&gt;6,(((CC55*24)-(CB55*24))-0.25)/24,CC55-CB55)))</f>
        <v/>
      </c>
      <c r="CC56" s="361"/>
      <c r="CD56" s="436" t="str">
        <f t="shared" ref="CD56" si="766">IF(ISBLANK(CD55:CE55),"",ABS(IF((CE55*24)-(CD55*24)&gt;6,(((CE55*24)-(CD55*24))-0.25)/24,CE55-CD55)))</f>
        <v/>
      </c>
      <c r="CE56" s="437"/>
      <c r="CF56" s="364" t="str">
        <f t="shared" ref="CF56" si="767">IF(ISBLANK(CF55:CG55),"",ABS(IF((CG55*24)-(CF55*24)&gt;6,(((CG55*24)-(CF55*24))-0.25)/24,CG55-CF55)))</f>
        <v/>
      </c>
      <c r="CG56" s="361"/>
      <c r="CH56" s="436" t="str">
        <f t="shared" ref="CH56" si="768">IF(ISBLANK(CH55:CI55),"",ABS(IF((CI55*24)-(CH55*24)&gt;6,(((CI55*24)-(CH55*24))-0.25)/24,CI55-CH55)))</f>
        <v/>
      </c>
      <c r="CI56" s="437"/>
      <c r="CJ56" s="364" t="str">
        <f t="shared" ref="CJ56" si="769">IF(ISBLANK(CJ55:CK55),"",ABS(IF((CK55*24)-(CJ55*24)&gt;6,(((CK55*24)-(CJ55*24))-0.25)/24,CK55-CJ55)))</f>
        <v/>
      </c>
      <c r="CK56" s="361"/>
      <c r="CL56" s="364" t="str">
        <f t="shared" ref="CL56" si="770">IF(ISBLANK(CL55:CM55),"",ABS(IF((CM55*24)-(CL55*24)&gt;6,(((CM55*24)-(CL55*24))-0.25)/24,CM55-CL55)))</f>
        <v/>
      </c>
      <c r="CM56" s="364"/>
      <c r="CN56" s="346"/>
      <c r="CO56" s="340"/>
      <c r="CP56" s="341"/>
      <c r="CQ56" s="156"/>
      <c r="CR56" s="363"/>
      <c r="CS56"/>
      <c r="CT56"/>
      <c r="CU56"/>
      <c r="CV56"/>
      <c r="CW56"/>
      <c r="CX56"/>
    </row>
    <row r="57" spans="1:102" s="30" customFormat="1" ht="40" customHeight="1" thickBot="1">
      <c r="A57" s="469" t="s">
        <v>83</v>
      </c>
      <c r="B57" s="519"/>
      <c r="C57" s="197"/>
      <c r="D57" s="198"/>
      <c r="E57" s="198"/>
      <c r="F57" s="198"/>
      <c r="G57" s="198"/>
      <c r="H57" s="198"/>
      <c r="I57" s="198"/>
      <c r="J57" s="198"/>
      <c r="K57" s="198"/>
      <c r="L57" s="198"/>
      <c r="M57" s="198"/>
      <c r="N57" s="198"/>
      <c r="O57" s="198"/>
      <c r="P57" s="198"/>
      <c r="Q57" s="263"/>
      <c r="R57" s="197"/>
      <c r="S57" s="198"/>
      <c r="T57" s="198"/>
      <c r="U57" s="198"/>
      <c r="V57" s="198"/>
      <c r="W57" s="198"/>
      <c r="X57" s="198"/>
      <c r="Y57" s="198"/>
      <c r="Z57" s="198"/>
      <c r="AA57" s="198"/>
      <c r="AB57" s="198"/>
      <c r="AC57" s="198"/>
      <c r="AD57" s="198"/>
      <c r="AE57" s="198"/>
      <c r="AF57" s="263"/>
      <c r="AG57" s="197"/>
      <c r="AH57" s="198"/>
      <c r="AI57" s="198"/>
      <c r="AJ57" s="198"/>
      <c r="AK57" s="198"/>
      <c r="AL57" s="198"/>
      <c r="AM57" s="198"/>
      <c r="AN57" s="198"/>
      <c r="AO57" s="198"/>
      <c r="AP57" s="198"/>
      <c r="AQ57" s="198"/>
      <c r="AR57" s="198"/>
      <c r="AS57" s="198"/>
      <c r="AT57" s="198"/>
      <c r="AU57" s="263"/>
      <c r="AV57" s="197"/>
      <c r="AW57" s="198"/>
      <c r="AX57" s="198"/>
      <c r="AY57" s="198"/>
      <c r="AZ57" s="198"/>
      <c r="BA57" s="198"/>
      <c r="BB57" s="198"/>
      <c r="BC57" s="198"/>
      <c r="BD57" s="198"/>
      <c r="BE57" s="198"/>
      <c r="BF57" s="198"/>
      <c r="BG57" s="198"/>
      <c r="BH57" s="198"/>
      <c r="BI57" s="198"/>
      <c r="BJ57" s="268"/>
      <c r="BK57" s="197"/>
      <c r="BL57" s="198"/>
      <c r="BM57" s="198"/>
      <c r="BN57" s="198"/>
      <c r="BO57" s="198"/>
      <c r="BP57" s="198"/>
      <c r="BQ57" s="198"/>
      <c r="BR57" s="198"/>
      <c r="BS57" s="198"/>
      <c r="BT57" s="198"/>
      <c r="BU57" s="198"/>
      <c r="BV57" s="198"/>
      <c r="BW57" s="198"/>
      <c r="BX57" s="198"/>
      <c r="BY57" s="268"/>
      <c r="BZ57" s="197"/>
      <c r="CA57" s="198"/>
      <c r="CB57" s="198"/>
      <c r="CC57" s="198"/>
      <c r="CD57" s="198"/>
      <c r="CE57" s="198"/>
      <c r="CF57" s="198"/>
      <c r="CG57" s="198"/>
      <c r="CH57" s="198"/>
      <c r="CI57" s="198"/>
      <c r="CJ57" s="198"/>
      <c r="CK57" s="198"/>
      <c r="CL57" s="198"/>
      <c r="CM57" s="198"/>
      <c r="CN57" s="268"/>
      <c r="CO57" s="263"/>
      <c r="CP57" s="275"/>
      <c r="CQ57" s="156"/>
      <c r="CS57"/>
      <c r="CT57"/>
      <c r="CU57"/>
      <c r="CV57"/>
      <c r="CW57"/>
      <c r="CX57"/>
    </row>
    <row r="58" spans="1:102" s="499" customFormat="1" ht="30" customHeight="1">
      <c r="A58" s="479"/>
      <c r="B58" s="511"/>
      <c r="C58" s="481"/>
      <c r="D58" s="482"/>
      <c r="E58" s="595"/>
      <c r="F58" s="596"/>
      <c r="G58" s="481"/>
      <c r="H58" s="482"/>
      <c r="I58" s="595"/>
      <c r="J58" s="596"/>
      <c r="K58" s="481"/>
      <c r="L58" s="482"/>
      <c r="M58" s="642"/>
      <c r="N58" s="643"/>
      <c r="O58" s="642"/>
      <c r="P58" s="644"/>
      <c r="Q58" s="349">
        <f>SUM(C59:P59)</f>
        <v>0</v>
      </c>
      <c r="R58" s="481"/>
      <c r="S58" s="482"/>
      <c r="T58" s="483"/>
      <c r="U58" s="484"/>
      <c r="V58" s="481"/>
      <c r="W58" s="482"/>
      <c r="X58" s="483"/>
      <c r="Y58" s="484"/>
      <c r="Z58" s="481"/>
      <c r="AA58" s="482"/>
      <c r="AB58" s="601"/>
      <c r="AC58" s="603"/>
      <c r="AD58" s="601"/>
      <c r="AE58" s="605"/>
      <c r="AF58" s="349">
        <f>SUM(R59:AE59)</f>
        <v>0</v>
      </c>
      <c r="AG58" s="481"/>
      <c r="AH58" s="482"/>
      <c r="AI58" s="483"/>
      <c r="AJ58" s="484"/>
      <c r="AK58" s="481"/>
      <c r="AL58" s="482"/>
      <c r="AM58" s="483"/>
      <c r="AN58" s="484"/>
      <c r="AO58" s="481"/>
      <c r="AP58" s="482"/>
      <c r="AQ58" s="485"/>
      <c r="AR58" s="486"/>
      <c r="AS58" s="485"/>
      <c r="AT58" s="487"/>
      <c r="AU58" s="349">
        <f>SUM(AG59:AT59)</f>
        <v>0</v>
      </c>
      <c r="AV58" s="481"/>
      <c r="AW58" s="482"/>
      <c r="AX58" s="483"/>
      <c r="AY58" s="484"/>
      <c r="AZ58" s="481"/>
      <c r="BA58" s="482"/>
      <c r="BB58" s="483"/>
      <c r="BC58" s="484"/>
      <c r="BD58" s="481"/>
      <c r="BE58" s="482"/>
      <c r="BF58" s="485"/>
      <c r="BG58" s="486"/>
      <c r="BH58" s="485"/>
      <c r="BI58" s="487"/>
      <c r="BJ58" s="344">
        <f>SUM(AV59:BI59)</f>
        <v>0</v>
      </c>
      <c r="BK58" s="481"/>
      <c r="BL58" s="482"/>
      <c r="BM58" s="483"/>
      <c r="BN58" s="484"/>
      <c r="BO58" s="481"/>
      <c r="BP58" s="482"/>
      <c r="BQ58" s="483"/>
      <c r="BR58" s="484"/>
      <c r="BS58" s="481"/>
      <c r="BT58" s="482"/>
      <c r="BU58" s="485"/>
      <c r="BV58" s="486"/>
      <c r="BW58" s="485"/>
      <c r="BX58" s="487"/>
      <c r="BY58" s="344">
        <f>SUM(BK59:BX59)</f>
        <v>0</v>
      </c>
      <c r="BZ58" s="481"/>
      <c r="CA58" s="482"/>
      <c r="CB58" s="483"/>
      <c r="CC58" s="484"/>
      <c r="CD58" s="481"/>
      <c r="CE58" s="482"/>
      <c r="CF58" s="483"/>
      <c r="CG58" s="484"/>
      <c r="CH58" s="481"/>
      <c r="CI58" s="482"/>
      <c r="CJ58" s="485"/>
      <c r="CK58" s="486"/>
      <c r="CL58" s="485"/>
      <c r="CM58" s="487"/>
      <c r="CN58" s="344">
        <f>SUM(BZ59:CM59)</f>
        <v>0</v>
      </c>
      <c r="CO58" s="338">
        <f>SUM(Q58,AF59,AU59,BY59,CN59,BJ59)</f>
        <v>0</v>
      </c>
      <c r="CP58" s="339"/>
      <c r="CQ58" s="488"/>
      <c r="CR58" s="362">
        <f>$CO$2-CO58</f>
        <v>6.9666666666666659</v>
      </c>
      <c r="CS58" s="489"/>
      <c r="CT58" s="489"/>
      <c r="CU58" s="489"/>
      <c r="CV58" s="489"/>
      <c r="CW58" s="489"/>
      <c r="CX58" s="489"/>
    </row>
    <row r="59" spans="1:102" s="30" customFormat="1" ht="20" customHeight="1">
      <c r="A59" s="261" t="s">
        <v>153</v>
      </c>
      <c r="B59" s="512"/>
      <c r="C59" s="436" t="str">
        <f>IF(AND(C58="",D58=""),"",IFERROR(MATCH("*"&amp;C58&amp;"*",Paramètres!$A$2,0)*INDEX(Paramètres!$B$2:$E$2,MATCH(#REF!,Paramètres!$B$1:$E$1,0))*$B59,IFERROR(VLOOKUP(C58,_T1,2,0)*IF(VLOOKUP(C58,_T1,3,0),$B59,1),IF(AND(C58="23:59"*1,D58="07:59"*1),"08:00"*$B59,IF(AND(C58="20:00"*1,D58="05:00"*1),"09:00"*$B59,IF(AND(C58="21:00"*1,D58="07:00"*1),"10:00"*$B59,IF(AND(C58="21:00"*1,D58="08:00"*1),"11:00"*$B59,IF((D58*24)-(C58*24)&gt;6,((((D58*24)-(C58*24))-0.25)/24)*$B59,(D58-C58)*$B59))))))))</f>
        <v/>
      </c>
      <c r="D59" s="437"/>
      <c r="E59" s="620" t="str">
        <f>IF(AND(E58="",F58=""),"",IFERROR(MATCH("*"&amp;E58&amp;"*",Paramètres!$A$2,0)*INDEX(Paramètres!$B$2:$E$2,MATCH(#REF!,Paramètres!$B$1:$E$1,0))*$B59,IFERROR(VLOOKUP(E58,_T1,2,0)*IF(VLOOKUP(E58,_T1,3,0),$B59,1),IF(AND(E58="23:59"*1,F58="07:59"*1),"08:00"*$B59,IF(AND(E58="20:00"*1,F58="05:00"*1),"09:00"*$B59,IF(AND(E58="21:00"*1,F58="07:00"*1),"10:00"*$B59,IF(AND(E58="21:00"*1,F58="08:00"*1),"11:00"*$B59,IF((F58*24)-(E58*24)&gt;6,((((F58*24)-(E58*24))-0.25)/24)*$B59,(F58-E58)*$B59))))))))</f>
        <v/>
      </c>
      <c r="F59" s="599"/>
      <c r="G59" s="436" t="str">
        <f>IF(AND(G58="",H58=""),"",IFERROR(MATCH("*"&amp;G58&amp;"*",Paramètres!$A$2,0)*INDEX(Paramètres!$B$2:$E$2,MATCH(#REF!,Paramètres!$B$1:$E$1,0))*$B59,IFERROR(VLOOKUP(G58,_T1,2,0)*IF(VLOOKUP(G58,_T1,3,0),$B59,1),IF(AND(G58="23:59"*1,H58="07:59"*1),"08:00"*$B59,IF(AND(G58="20:00"*1,H58="05:00"*1),"09:00"*$B59,IF(AND(G58="21:00"*1,H58="07:00"*1),"10:00"*$B59,IF(AND(G58="21:00"*1,H58="08:00"*1),"11:00"*$B59,IF((H58*24)-(G58*24)&gt;6,((((H58*24)-(G58*24))-0.25)/24)*$B59,(H58-G58)*$B59))))))))</f>
        <v/>
      </c>
      <c r="H59" s="437"/>
      <c r="I59" s="620" t="str">
        <f>IF(AND(I58="",J58=""),"",IFERROR(MATCH("*"&amp;I58&amp;"*",Paramètres!$A$2,0)*INDEX(Paramètres!$B$2:$E$2,MATCH(#REF!,Paramètres!$B$1:$E$1,0))*$B59,IFERROR(VLOOKUP(I58,_T1,2,0)*IF(VLOOKUP(I58,_T1,3,0),$B59,1),IF(AND(I58="23:59"*1,J58="07:59"*1),"08:00"*$B59,IF(AND(I58="20:00"*1,J58="05:00"*1),"09:00"*$B59,IF(AND(I58="21:00"*1,J58="07:00"*1),"10:00"*$B59,IF(AND(I58="21:00"*1,J58="08:00"*1),"11:00"*$B59,IF((J58*24)-(I58*24)&gt;6,((((J58*24)-(I58*24))-0.25)/24)*$B59,(J58-I58)*$B59))))))))</f>
        <v/>
      </c>
      <c r="J59" s="599"/>
      <c r="K59" s="436" t="str">
        <f>IF(AND(K58="",L58=""),"",IFERROR(MATCH("*"&amp;K58&amp;"*",Paramètres!$A$2,0)*INDEX(Paramètres!$B$2:$E$2,MATCH(#REF!,Paramètres!$B$1:$E$1,0))*$B59,IFERROR(VLOOKUP(K58,_T1,2,0)*IF(VLOOKUP(K58,_T1,3,0),$B59,1),IF(AND(K58="23:59"*1,L58="07:59"*1),"08:00"*$B59,IF(AND(K58="20:00"*1,L58="05:00"*1),"09:00"*$B59,IF(AND(K58="21:00"*1,L58="07:00"*1),"10:00"*$B59,IF(AND(K58="21:00"*1,L58="08:00"*1),"11:00"*$B59,IF((L58*24)-(K58*24)&gt;6,((((L58*24)-(K58*24))-0.25)/24)*$B59,(L58-K58)*$B59))))))))</f>
        <v/>
      </c>
      <c r="L59" s="437"/>
      <c r="M59" s="645" t="str">
        <f>IF(AND(M58="",N58=""),"",IFERROR(MATCH("*"&amp;M58&amp;"*",Paramètres!$A$2,0)*INDEX(Paramètres!$B$2:$E$2,MATCH(#REF!,Paramètres!$B$1:$E$1,0))*$B59,IFERROR(VLOOKUP(M58,_T1,2,0)*IF(VLOOKUP(M58,_T1,3,0),$B59,1),IF(AND(M58="23:59"*1,N58="07:59"*1),"08:00"*$B59,IF(AND(M58="20:00"*1,N58="05:00"*1),"09:00"*$B59,IF(AND(M58="21:00"*1,N58="07:00"*1),"10:00"*$B59,IF(AND(M58="21:00"*1,N58="08:00"*1),"11:00"*$B59,IF((N58*24)-(M58*24)&gt;6,((((N58*24)-(M58*24))-0.25)/24)*$B59,(N58-M58)*$B59))))))))</f>
        <v/>
      </c>
      <c r="N59" s="646"/>
      <c r="O59" s="645" t="str">
        <f>IF(AND(O58="",P58=""),"",IFERROR(MATCH("*"&amp;O58&amp;"*",Paramètres!$A$2,0)*INDEX(Paramètres!$B$2:$E$2,MATCH(#REF!,Paramètres!$B$1:$E$1,0))*$B59,IFERROR(VLOOKUP(O58,_T1,2,0)*IF(VLOOKUP(O58,_T1,3,0),$B59,1),IF(AND(O58="23:59"*1,P58="07:59"*1),"08:00"*$B59,IF(AND(O58="20:00"*1,P58="05:00"*1),"09:00"*$B59,IF(AND(O58="21:00"*1,P58="07:00"*1),"10:00"*$B59,IF(AND(O58="21:00"*1,P58="08:00"*1),"11:00"*$B59,IF((P58*24)-(O58*24)&gt;6,((((P58*24)-(O58*24))-0.25)/24)*$B59,(P58-O58)*$B59))))))))</f>
        <v/>
      </c>
      <c r="P59" s="645"/>
      <c r="Q59" s="351"/>
      <c r="R59" s="436" t="str">
        <f>IF(ISBLANK(R58:S58),"",ABS(IF((S58*24)-(R58*24)&gt;6,(((S58*24)-(R58*24))-0.25)/24,S58-R58)))</f>
        <v/>
      </c>
      <c r="S59" s="437"/>
      <c r="T59" s="364" t="str">
        <f t="shared" ref="T59" si="771">IF(ISBLANK(T58:U58),"",ABS(IF((U58*24)-(T58*24)&gt;6,(((U58*24)-(T58*24))-0.25)/24,U58-T58)))</f>
        <v/>
      </c>
      <c r="U59" s="361"/>
      <c r="V59" s="436" t="str">
        <f t="shared" ref="V59" si="772">IF(ISBLANK(V58:W58),"",ABS(IF((W58*24)-(V58*24)&gt;6,(((W58*24)-(V58*24))-0.25)/24,W58-V58)))</f>
        <v/>
      </c>
      <c r="W59" s="437"/>
      <c r="X59" s="364" t="str">
        <f t="shared" ref="X59" si="773">IF(ISBLANK(X58:Y58),"",ABS(IF((Y58*24)-(X58*24)&gt;6,(((Y58*24)-(X58*24))-0.25)/24,Y58-X58)))</f>
        <v/>
      </c>
      <c r="Y59" s="361"/>
      <c r="Z59" s="436" t="str">
        <f t="shared" ref="Z59" si="774">IF(ISBLANK(Z58:AA58),"",ABS(IF((AA58*24)-(Z58*24)&gt;6,(((AA58*24)-(Z58*24))-0.25)/24,AA58-Z58)))</f>
        <v/>
      </c>
      <c r="AA59" s="437"/>
      <c r="AB59" s="604" t="str">
        <f t="shared" ref="AB59" si="775">IF(ISBLANK(AB58:AC58),"",ABS(IF((AC58*24)-(AB58*24)&gt;6,(((AC58*24)-(AB58*24))-0.25)/24,AC58-AB58)))</f>
        <v/>
      </c>
      <c r="AC59" s="600"/>
      <c r="AD59" s="604" t="str">
        <f t="shared" ref="AD59" si="776">IF(ISBLANK(AD58:AE58),"",ABS(IF((AE58*24)-(AD58*24)&gt;6,(((AE58*24)-(AD58*24))-0.25)/24,AE58-AD58)))</f>
        <v/>
      </c>
      <c r="AE59" s="604"/>
      <c r="AF59" s="351"/>
      <c r="AG59" s="436" t="str">
        <f>IF(ISBLANK(AG58:AH58),"",ABS(IF((AH58*24)-(AG58*24)&gt;6,(((AH58*24)-(AG58*24))-0.25)/24,AH58-AG58)))</f>
        <v/>
      </c>
      <c r="AH59" s="437"/>
      <c r="AI59" s="364" t="str">
        <f t="shared" ref="AI59" si="777">IF(ISBLANK(AI58:AJ58),"",ABS(IF((AJ58*24)-(AI58*24)&gt;6,(((AJ58*24)-(AI58*24))-0.25)/24,AJ58-AI58)))</f>
        <v/>
      </c>
      <c r="AJ59" s="361"/>
      <c r="AK59" s="436" t="str">
        <f t="shared" ref="AK59" si="778">IF(ISBLANK(AK58:AL58),"",ABS(IF((AL58*24)-(AK58*24)&gt;6,(((AL58*24)-(AK58*24))-0.25)/24,AL58-AK58)))</f>
        <v/>
      </c>
      <c r="AL59" s="437"/>
      <c r="AM59" s="364" t="str">
        <f t="shared" ref="AM59" si="779">IF(ISBLANK(AM58:AN58),"",ABS(IF((AN58*24)-(AM58*24)&gt;6,(((AN58*24)-(AM58*24))-0.25)/24,AN58-AM58)))</f>
        <v/>
      </c>
      <c r="AN59" s="361"/>
      <c r="AO59" s="436" t="str">
        <f t="shared" ref="AO59" si="780">IF(ISBLANK(AO58:AP58),"",ABS(IF((AP58*24)-(AO58*24)&gt;6,(((AP58*24)-(AO58*24))-0.25)/24,AP58-AO58)))</f>
        <v/>
      </c>
      <c r="AP59" s="437"/>
      <c r="AQ59" s="364" t="str">
        <f t="shared" ref="AQ59" si="781">IF(ISBLANK(AQ58:AR58),"",ABS(IF((AR58*24)-(AQ58*24)&gt;6,(((AR58*24)-(AQ58*24))-0.25)/24,AR58-AQ58)))</f>
        <v/>
      </c>
      <c r="AR59" s="361"/>
      <c r="AS59" s="364" t="str">
        <f t="shared" ref="AS59" si="782">IF(ISBLANK(AS58:AT58),"",ABS(IF((AT58*24)-(AS58*24)&gt;6,(((AT58*24)-(AS58*24))-0.25)/24,AT58-AS58)))</f>
        <v/>
      </c>
      <c r="AT59" s="364"/>
      <c r="AU59" s="351"/>
      <c r="AV59" s="436" t="str">
        <f>IF(ISBLANK(AV58:AW58),"",ABS(IF((AW58*24)-(AV58*24)&gt;6,(((AW58*24)-(AV58*24))-0.25)/24,AW58-AV58)))</f>
        <v/>
      </c>
      <c r="AW59" s="437"/>
      <c r="AX59" s="364" t="str">
        <f t="shared" ref="AX59" si="783">IF(ISBLANK(AX58:AY58),"",ABS(IF((AY58*24)-(AX58*24)&gt;6,(((AY58*24)-(AX58*24))-0.25)/24,AY58-AX58)))</f>
        <v/>
      </c>
      <c r="AY59" s="361"/>
      <c r="AZ59" s="436" t="str">
        <f t="shared" ref="AZ59" si="784">IF(ISBLANK(AZ58:BA58),"",ABS(IF((BA58*24)-(AZ58*24)&gt;6,(((BA58*24)-(AZ58*24))-0.25)/24,BA58-AZ58)))</f>
        <v/>
      </c>
      <c r="BA59" s="437"/>
      <c r="BB59" s="364" t="str">
        <f t="shared" ref="BB59" si="785">IF(ISBLANK(BB58:BC58),"",ABS(IF((BC58*24)-(BB58*24)&gt;6,(((BC58*24)-(BB58*24))-0.25)/24,BC58-BB58)))</f>
        <v/>
      </c>
      <c r="BC59" s="361"/>
      <c r="BD59" s="436" t="str">
        <f t="shared" ref="BD59" si="786">IF(ISBLANK(BD58:BE58),"",ABS(IF((BE58*24)-(BD58*24)&gt;6,(((BE58*24)-(BD58*24))-0.25)/24,BE58-BD58)))</f>
        <v/>
      </c>
      <c r="BE59" s="437"/>
      <c r="BF59" s="364" t="str">
        <f t="shared" ref="BF59" si="787">IF(ISBLANK(BF58:BG58),"",ABS(IF((BG58*24)-(BF58*24)&gt;6,(((BG58*24)-(BF58*24))-0.25)/24,BG58-BF58)))</f>
        <v/>
      </c>
      <c r="BG59" s="361"/>
      <c r="BH59" s="364" t="str">
        <f t="shared" ref="BH59" si="788">IF(ISBLANK(BH58:BI58),"",ABS(IF((BI58*24)-(BH58*24)&gt;6,(((BI58*24)-(BH58*24))-0.25)/24,BI58-BH58)))</f>
        <v/>
      </c>
      <c r="BI59" s="364"/>
      <c r="BJ59" s="345"/>
      <c r="BK59" s="436" t="str">
        <f>IF(ISBLANK(BK58:BL58),"",ABS(IF((BL58*24)-(BK58*24)&gt;6,(((BL58*24)-(BK58*24))-0.25)/24,BL58-BK58)))</f>
        <v/>
      </c>
      <c r="BL59" s="437"/>
      <c r="BM59" s="364" t="str">
        <f t="shared" ref="BM59" si="789">IF(ISBLANK(BM58:BN58),"",ABS(IF((BN58*24)-(BM58*24)&gt;6,(((BN58*24)-(BM58*24))-0.25)/24,BN58-BM58)))</f>
        <v/>
      </c>
      <c r="BN59" s="361"/>
      <c r="BO59" s="436" t="str">
        <f t="shared" ref="BO59" si="790">IF(ISBLANK(BO58:BP58),"",ABS(IF((BP58*24)-(BO58*24)&gt;6,(((BP58*24)-(BO58*24))-0.25)/24,BP58-BO58)))</f>
        <v/>
      </c>
      <c r="BP59" s="437"/>
      <c r="BQ59" s="364" t="str">
        <f t="shared" ref="BQ59" si="791">IF(ISBLANK(BQ58:BR58),"",ABS(IF((BR58*24)-(BQ58*24)&gt;6,(((BR58*24)-(BQ58*24))-0.25)/24,BR58-BQ58)))</f>
        <v/>
      </c>
      <c r="BR59" s="361"/>
      <c r="BS59" s="436" t="str">
        <f t="shared" ref="BS59" si="792">IF(ISBLANK(BS58:BT58),"",ABS(IF((BT58*24)-(BS58*24)&gt;6,(((BT58*24)-(BS58*24))-0.25)/24,BT58-BS58)))</f>
        <v/>
      </c>
      <c r="BT59" s="437"/>
      <c r="BU59" s="364" t="str">
        <f t="shared" ref="BU59" si="793">IF(ISBLANK(BU58:BV58),"",ABS(IF((BV58*24)-(BU58*24)&gt;6,(((BV58*24)-(BU58*24))-0.25)/24,BV58-BU58)))</f>
        <v/>
      </c>
      <c r="BV59" s="361"/>
      <c r="BW59" s="364" t="str">
        <f t="shared" ref="BW59" si="794">IF(ISBLANK(BW58:BX58),"",ABS(IF((BX58*24)-(BW58*24)&gt;6,(((BX58*24)-(BW58*24))-0.25)/24,BX58-BW58)))</f>
        <v/>
      </c>
      <c r="BX59" s="364"/>
      <c r="BY59" s="345"/>
      <c r="BZ59" s="436" t="str">
        <f>IF(ISBLANK(BZ58:CA58),"",ABS(IF((CA58*24)-(BZ58*24)&gt;6,(((CA58*24)-(BZ58*24))-0.25)/24,CA58-BZ58)))</f>
        <v/>
      </c>
      <c r="CA59" s="437"/>
      <c r="CB59" s="364" t="str">
        <f t="shared" ref="CB59" si="795">IF(ISBLANK(CB58:CC58),"",ABS(IF((CC58*24)-(CB58*24)&gt;6,(((CC58*24)-(CB58*24))-0.25)/24,CC58-CB58)))</f>
        <v/>
      </c>
      <c r="CC59" s="361"/>
      <c r="CD59" s="436" t="str">
        <f t="shared" ref="CD59" si="796">IF(ISBLANK(CD58:CE58),"",ABS(IF((CE58*24)-(CD58*24)&gt;6,(((CE58*24)-(CD58*24))-0.25)/24,CE58-CD58)))</f>
        <v/>
      </c>
      <c r="CE59" s="437"/>
      <c r="CF59" s="364" t="str">
        <f t="shared" ref="CF59" si="797">IF(ISBLANK(CF58:CG58),"",ABS(IF((CG58*24)-(CF58*24)&gt;6,(((CG58*24)-(CF58*24))-0.25)/24,CG58-CF58)))</f>
        <v/>
      </c>
      <c r="CG59" s="361"/>
      <c r="CH59" s="436" t="str">
        <f t="shared" ref="CH59" si="798">IF(ISBLANK(CH58:CI58),"",ABS(IF((CI58*24)-(CH58*24)&gt;6,(((CI58*24)-(CH58*24))-0.25)/24,CI58-CH58)))</f>
        <v/>
      </c>
      <c r="CI59" s="437"/>
      <c r="CJ59" s="364" t="str">
        <f t="shared" ref="CJ59" si="799">IF(ISBLANK(CJ58:CK58),"",ABS(IF((CK58*24)-(CJ58*24)&gt;6,(((CK58*24)-(CJ58*24))-0.25)/24,CK58-CJ58)))</f>
        <v/>
      </c>
      <c r="CK59" s="361"/>
      <c r="CL59" s="364" t="str">
        <f t="shared" ref="CL59" si="800">IF(ISBLANK(CL58:CM58),"",ABS(IF((CM58*24)-(CL58*24)&gt;6,(((CM58*24)-(CL58*24))-0.25)/24,CM58-CL58)))</f>
        <v/>
      </c>
      <c r="CM59" s="364"/>
      <c r="CN59" s="345"/>
      <c r="CO59" s="340"/>
      <c r="CP59" s="341"/>
      <c r="CQ59" s="156"/>
      <c r="CR59" s="363"/>
      <c r="CS59"/>
      <c r="CT59"/>
      <c r="CU59"/>
      <c r="CV59"/>
      <c r="CW59"/>
      <c r="CX59"/>
    </row>
    <row r="60" spans="1:102" s="499" customFormat="1" ht="30" customHeight="1">
      <c r="A60" s="537"/>
      <c r="B60" s="511"/>
      <c r="C60" s="595"/>
      <c r="D60" s="596"/>
      <c r="E60" s="481"/>
      <c r="F60" s="482"/>
      <c r="G60" s="595"/>
      <c r="H60" s="596"/>
      <c r="I60" s="481"/>
      <c r="J60" s="482"/>
      <c r="K60" s="595"/>
      <c r="L60" s="596"/>
      <c r="M60" s="642"/>
      <c r="N60" s="643"/>
      <c r="O60" s="642"/>
      <c r="P60" s="644"/>
      <c r="Q60" s="349">
        <f>SUM(C61:P61)</f>
        <v>0</v>
      </c>
      <c r="R60" s="481"/>
      <c r="S60" s="482"/>
      <c r="T60" s="483"/>
      <c r="U60" s="484"/>
      <c r="V60" s="481"/>
      <c r="W60" s="482"/>
      <c r="X60" s="483"/>
      <c r="Y60" s="484"/>
      <c r="Z60" s="481"/>
      <c r="AA60" s="482"/>
      <c r="AB60" s="601"/>
      <c r="AC60" s="603"/>
      <c r="AD60" s="601"/>
      <c r="AE60" s="605"/>
      <c r="AF60" s="349">
        <f>SUM(R61:AE61)</f>
        <v>0</v>
      </c>
      <c r="AG60" s="481"/>
      <c r="AH60" s="482"/>
      <c r="AI60" s="483"/>
      <c r="AJ60" s="484"/>
      <c r="AK60" s="481"/>
      <c r="AL60" s="482"/>
      <c r="AM60" s="483"/>
      <c r="AN60" s="484"/>
      <c r="AO60" s="481"/>
      <c r="AP60" s="482"/>
      <c r="AQ60" s="485"/>
      <c r="AR60" s="486"/>
      <c r="AS60" s="485"/>
      <c r="AT60" s="487"/>
      <c r="AU60" s="349">
        <f>SUM(AG61:AT61)</f>
        <v>0</v>
      </c>
      <c r="AV60" s="481"/>
      <c r="AW60" s="482"/>
      <c r="AX60" s="483"/>
      <c r="AY60" s="484"/>
      <c r="AZ60" s="481"/>
      <c r="BA60" s="482"/>
      <c r="BB60" s="483"/>
      <c r="BC60" s="484"/>
      <c r="BD60" s="481"/>
      <c r="BE60" s="482"/>
      <c r="BF60" s="485"/>
      <c r="BG60" s="486"/>
      <c r="BH60" s="485"/>
      <c r="BI60" s="487"/>
      <c r="BJ60" s="344">
        <f t="shared" ref="BJ60" si="801">SUM(AV61:BI61)</f>
        <v>0</v>
      </c>
      <c r="BK60" s="481"/>
      <c r="BL60" s="482"/>
      <c r="BM60" s="483"/>
      <c r="BN60" s="484"/>
      <c r="BO60" s="481"/>
      <c r="BP60" s="482"/>
      <c r="BQ60" s="483"/>
      <c r="BR60" s="484"/>
      <c r="BS60" s="481"/>
      <c r="BT60" s="482"/>
      <c r="BU60" s="485"/>
      <c r="BV60" s="486"/>
      <c r="BW60" s="485"/>
      <c r="BX60" s="487"/>
      <c r="BY60" s="344">
        <f t="shared" ref="BY60" si="802">SUM(BK61:BX61)</f>
        <v>0</v>
      </c>
      <c r="BZ60" s="481"/>
      <c r="CA60" s="482"/>
      <c r="CB60" s="483"/>
      <c r="CC60" s="484"/>
      <c r="CD60" s="481"/>
      <c r="CE60" s="482"/>
      <c r="CF60" s="483"/>
      <c r="CG60" s="484"/>
      <c r="CH60" s="481"/>
      <c r="CI60" s="482"/>
      <c r="CJ60" s="485"/>
      <c r="CK60" s="486"/>
      <c r="CL60" s="485"/>
      <c r="CM60" s="487"/>
      <c r="CN60" s="344">
        <f t="shared" ref="CN60" si="803">SUM(BZ61:CM61)</f>
        <v>0</v>
      </c>
      <c r="CO60" s="338">
        <f>SUM(Q60,AF61,AU61,BY61,CN61,BJ61)</f>
        <v>0</v>
      </c>
      <c r="CP60" s="339"/>
      <c r="CQ60" s="488"/>
      <c r="CR60" s="362">
        <f>$CO$2-CO60</f>
        <v>6.9666666666666659</v>
      </c>
      <c r="CS60" s="489"/>
      <c r="CT60" s="489"/>
      <c r="CU60" s="489"/>
      <c r="CV60" s="489"/>
      <c r="CW60" s="489"/>
      <c r="CX60" s="489"/>
    </row>
    <row r="61" spans="1:102" s="30" customFormat="1" ht="20" customHeight="1">
      <c r="A61" s="251" t="s">
        <v>154</v>
      </c>
      <c r="B61" s="516"/>
      <c r="C61" s="620" t="str">
        <f>IF(AND(C60="",D60=""),"",IFERROR(MATCH("*"&amp;C60&amp;"*",Paramètres!$A$2,0)*INDEX(Paramètres!$B$2:$E$2,MATCH(#REF!,Paramètres!$B$1:$E$1,0))*$B61,IFERROR(VLOOKUP(C60,_T1,2,0)*IF(VLOOKUP(C60,_T1,3,0),$B61,1),IF(AND(C60="23:59"*1,D60="07:59"*1),"08:00"*$B61,IF(AND(C60="20:00"*1,D60="05:00"*1),"09:00"*$B61,IF(AND(C60="21:00"*1,D60="07:00"*1),"10:00"*$B61,IF(AND(C60="21:00"*1,D60="08:00"*1),"11:00"*$B61,IF((D60*24)-(C60*24)&gt;6,((((D60*24)-(C60*24))-0.25)/24)*$B61,(D60-C60)*$B61))))))))</f>
        <v/>
      </c>
      <c r="D61" s="599"/>
      <c r="E61" s="436" t="str">
        <f>IF(AND(E60="",F60=""),"",IFERROR(MATCH("*"&amp;E60&amp;"*",Paramètres!$A$2,0)*INDEX(Paramètres!$B$2:$E$2,MATCH(#REF!,Paramètres!$B$1:$E$1,0))*$B61,IFERROR(VLOOKUP(E60,_T1,2,0)*IF(VLOOKUP(E60,_T1,3,0),$B61,1),IF(AND(E60="23:59"*1,F60="07:59"*1),"08:00"*$B61,IF(AND(E60="20:00"*1,F60="05:00"*1),"09:00"*$B61,IF(AND(E60="21:00"*1,F60="07:00"*1),"10:00"*$B61,IF(AND(E60="21:00"*1,F60="08:00"*1),"11:00"*$B61,IF((F60*24)-(E60*24)&gt;6,((((F60*24)-(E60*24))-0.25)/24)*$B61,(F60-E60)*$B61))))))))</f>
        <v/>
      </c>
      <c r="F61" s="437"/>
      <c r="G61" s="620" t="str">
        <f>IF(AND(G60="",H60=""),"",IFERROR(MATCH("*"&amp;G60&amp;"*",Paramètres!$A$2,0)*INDEX(Paramètres!$B$2:$E$2,MATCH(#REF!,Paramètres!$B$1:$E$1,0))*$B61,IFERROR(VLOOKUP(G60,_T1,2,0)*IF(VLOOKUP(G60,_T1,3,0),$B61,1),IF(AND(G60="23:59"*1,H60="07:59"*1),"08:00"*$B61,IF(AND(G60="20:00"*1,H60="05:00"*1),"09:00"*$B61,IF(AND(G60="21:00"*1,H60="07:00"*1),"10:00"*$B61,IF(AND(G60="21:00"*1,H60="08:00"*1),"11:00"*$B61,IF((H60*24)-(G60*24)&gt;6,((((H60*24)-(G60*24))-0.25)/24)*$B61,(H60-G60)*$B61))))))))</f>
        <v/>
      </c>
      <c r="H61" s="599"/>
      <c r="I61" s="436" t="str">
        <f>IF(AND(I60="",J60=""),"",IFERROR(MATCH("*"&amp;I60&amp;"*",Paramètres!$A$2,0)*INDEX(Paramètres!$B$2:$E$2,MATCH(#REF!,Paramètres!$B$1:$E$1,0))*$B61,IFERROR(VLOOKUP(I60,_T1,2,0)*IF(VLOOKUP(I60,_T1,3,0),$B61,1),IF(AND(I60="23:59"*1,J60="07:59"*1),"08:00"*$B61,IF(AND(I60="20:00"*1,J60="05:00"*1),"09:00"*$B61,IF(AND(I60="21:00"*1,J60="07:00"*1),"10:00"*$B61,IF(AND(I60="21:00"*1,J60="08:00"*1),"11:00"*$B61,IF((J60*24)-(I60*24)&gt;6,((((J60*24)-(I60*24))-0.25)/24)*$B61,(J60-I60)*$B61))))))))</f>
        <v/>
      </c>
      <c r="J61" s="437"/>
      <c r="K61" s="620" t="str">
        <f>IF(AND(K60="",L60=""),"",IFERROR(MATCH("*"&amp;K60&amp;"*",Paramètres!$A$2,0)*INDEX(Paramètres!$B$2:$E$2,MATCH(#REF!,Paramètres!$B$1:$E$1,0))*$B61,IFERROR(VLOOKUP(K60,_T1,2,0)*IF(VLOOKUP(K60,_T1,3,0),$B61,1),IF(AND(K60="23:59"*1,L60="07:59"*1),"08:00"*$B61,IF(AND(K60="20:00"*1,L60="05:00"*1),"09:00"*$B61,IF(AND(K60="21:00"*1,L60="07:00"*1),"10:00"*$B61,IF(AND(K60="21:00"*1,L60="08:00"*1),"11:00"*$B61,IF((L60*24)-(K60*24)&gt;6,((((L60*24)-(K60*24))-0.25)/24)*$B61,(L60-K60)*$B61))))))))</f>
        <v/>
      </c>
      <c r="L61" s="599"/>
      <c r="M61" s="645" t="str">
        <f>IF(AND(M60="",N60=""),"",IFERROR(MATCH("*"&amp;M60&amp;"*",Paramètres!$A$2,0)*INDEX(Paramètres!$B$2:$E$2,MATCH(#REF!,Paramètres!$B$1:$E$1,0))*$B61,IFERROR(VLOOKUP(M60,_T1,2,0)*IF(VLOOKUP(M60,_T1,3,0),$B61,1),IF(AND(M60="23:59"*1,N60="07:59"*1),"08:00"*$B61,IF(AND(M60="20:00"*1,N60="05:00"*1),"09:00"*$B61,IF(AND(M60="21:00"*1,N60="07:00"*1),"10:00"*$B61,IF(AND(M60="21:00"*1,N60="08:00"*1),"11:00"*$B61,IF((N60*24)-(M60*24)&gt;6,((((N60*24)-(M60*24))-0.25)/24)*$B61,(N60-M60)*$B61))))))))</f>
        <v/>
      </c>
      <c r="N61" s="646"/>
      <c r="O61" s="645" t="str">
        <f>IF(AND(O60="",P60=""),"",IFERROR(MATCH("*"&amp;O60&amp;"*",Paramètres!$A$2,0)*INDEX(Paramètres!$B$2:$E$2,MATCH(#REF!,Paramètres!$B$1:$E$1,0))*$B61,IFERROR(VLOOKUP(O60,_T1,2,0)*IF(VLOOKUP(O60,_T1,3,0),$B61,1),IF(AND(O60="23:59"*1,P60="07:59"*1),"08:00"*$B61,IF(AND(O60="20:00"*1,P60="05:00"*1),"09:00"*$B61,IF(AND(O60="21:00"*1,P60="07:00"*1),"10:00"*$B61,IF(AND(O60="21:00"*1,P60="08:00"*1),"11:00"*$B61,IF((P60*24)-(O60*24)&gt;6,((((P60*24)-(O60*24))-0.25)/24)*$B61,(P60-O60)*$B61))))))))</f>
        <v/>
      </c>
      <c r="P61" s="645"/>
      <c r="Q61" s="350"/>
      <c r="R61" s="436" t="str">
        <f>IF(ISBLANK(R60:S60),"",ABS(IF((S60*24)-(R60*24)&gt;6,(((S60*24)-(R60*24))-0.25)/24,S60-R60)))</f>
        <v/>
      </c>
      <c r="S61" s="437"/>
      <c r="T61" s="364" t="str">
        <f t="shared" ref="T61" si="804">IF(ISBLANK(T60:U60),"",ABS(IF((U60*24)-(T60*24)&gt;6,(((U60*24)-(T60*24))-0.25)/24,U60-T60)))</f>
        <v/>
      </c>
      <c r="U61" s="361"/>
      <c r="V61" s="436" t="str">
        <f t="shared" ref="V61" si="805">IF(ISBLANK(V60:W60),"",ABS(IF((W60*24)-(V60*24)&gt;6,(((W60*24)-(V60*24))-0.25)/24,W60-V60)))</f>
        <v/>
      </c>
      <c r="W61" s="437"/>
      <c r="X61" s="364" t="str">
        <f t="shared" ref="X61" si="806">IF(ISBLANK(X60:Y60),"",ABS(IF((Y60*24)-(X60*24)&gt;6,(((Y60*24)-(X60*24))-0.25)/24,Y60-X60)))</f>
        <v/>
      </c>
      <c r="Y61" s="361"/>
      <c r="Z61" s="436" t="str">
        <f t="shared" ref="Z61" si="807">IF(ISBLANK(Z60:AA60),"",ABS(IF((AA60*24)-(Z60*24)&gt;6,(((AA60*24)-(Z60*24))-0.25)/24,AA60-Z60)))</f>
        <v/>
      </c>
      <c r="AA61" s="437"/>
      <c r="AB61" s="604" t="str">
        <f t="shared" ref="AB61" si="808">IF(ISBLANK(AB60:AC60),"",ABS(IF((AC60*24)-(AB60*24)&gt;6,(((AC60*24)-(AB60*24))-0.25)/24,AC60-AB60)))</f>
        <v/>
      </c>
      <c r="AC61" s="600"/>
      <c r="AD61" s="604" t="str">
        <f t="shared" ref="AD61" si="809">IF(ISBLANK(AD60:AE60),"",ABS(IF((AE60*24)-(AD60*24)&gt;6,(((AE60*24)-(AD60*24))-0.25)/24,AE60-AD60)))</f>
        <v/>
      </c>
      <c r="AE61" s="604"/>
      <c r="AF61" s="350"/>
      <c r="AG61" s="436" t="str">
        <f>IF(ISBLANK(AG60:AH60),"",ABS(IF((AH60*24)-(AG60*24)&gt;6,(((AH60*24)-(AG60*24))-0.25)/24,AH60-AG60)))</f>
        <v/>
      </c>
      <c r="AH61" s="437"/>
      <c r="AI61" s="364" t="str">
        <f t="shared" ref="AI61" si="810">IF(ISBLANK(AI60:AJ60),"",ABS(IF((AJ60*24)-(AI60*24)&gt;6,(((AJ60*24)-(AI60*24))-0.25)/24,AJ60-AI60)))</f>
        <v/>
      </c>
      <c r="AJ61" s="361"/>
      <c r="AK61" s="436" t="str">
        <f t="shared" ref="AK61" si="811">IF(ISBLANK(AK60:AL60),"",ABS(IF((AL60*24)-(AK60*24)&gt;6,(((AL60*24)-(AK60*24))-0.25)/24,AL60-AK60)))</f>
        <v/>
      </c>
      <c r="AL61" s="437"/>
      <c r="AM61" s="364" t="str">
        <f t="shared" ref="AM61" si="812">IF(ISBLANK(AM60:AN60),"",ABS(IF((AN60*24)-(AM60*24)&gt;6,(((AN60*24)-(AM60*24))-0.25)/24,AN60-AM60)))</f>
        <v/>
      </c>
      <c r="AN61" s="361"/>
      <c r="AO61" s="436" t="str">
        <f t="shared" ref="AO61" si="813">IF(ISBLANK(AO60:AP60),"",ABS(IF((AP60*24)-(AO60*24)&gt;6,(((AP60*24)-(AO60*24))-0.25)/24,AP60-AO60)))</f>
        <v/>
      </c>
      <c r="AP61" s="437"/>
      <c r="AQ61" s="364" t="str">
        <f t="shared" ref="AQ61" si="814">IF(ISBLANK(AQ60:AR60),"",ABS(IF((AR60*24)-(AQ60*24)&gt;6,(((AR60*24)-(AQ60*24))-0.25)/24,AR60-AQ60)))</f>
        <v/>
      </c>
      <c r="AR61" s="361"/>
      <c r="AS61" s="364" t="str">
        <f t="shared" ref="AS61" si="815">IF(ISBLANK(AS60:AT60),"",ABS(IF((AT60*24)-(AS60*24)&gt;6,(((AT60*24)-(AS60*24))-0.25)/24,AT60-AS60)))</f>
        <v/>
      </c>
      <c r="AT61" s="364"/>
      <c r="AU61" s="350"/>
      <c r="AV61" s="436" t="str">
        <f>IF(ISBLANK(AV60:AW60),"",ABS(IF((AW60*24)-(AV60*24)&gt;6,(((AW60*24)-(AV60*24))-0.25)/24,AW60-AV60)))</f>
        <v/>
      </c>
      <c r="AW61" s="437"/>
      <c r="AX61" s="364" t="str">
        <f t="shared" ref="AX61" si="816">IF(ISBLANK(AX60:AY60),"",ABS(IF((AY60*24)-(AX60*24)&gt;6,(((AY60*24)-(AX60*24))-0.25)/24,AY60-AX60)))</f>
        <v/>
      </c>
      <c r="AY61" s="361"/>
      <c r="AZ61" s="436" t="str">
        <f t="shared" ref="AZ61" si="817">IF(ISBLANK(AZ60:BA60),"",ABS(IF((BA60*24)-(AZ60*24)&gt;6,(((BA60*24)-(AZ60*24))-0.25)/24,BA60-AZ60)))</f>
        <v/>
      </c>
      <c r="BA61" s="437"/>
      <c r="BB61" s="364" t="str">
        <f t="shared" ref="BB61" si="818">IF(ISBLANK(BB60:BC60),"",ABS(IF((BC60*24)-(BB60*24)&gt;6,(((BC60*24)-(BB60*24))-0.25)/24,BC60-BB60)))</f>
        <v/>
      </c>
      <c r="BC61" s="361"/>
      <c r="BD61" s="436" t="str">
        <f t="shared" ref="BD61" si="819">IF(ISBLANK(BD60:BE60),"",ABS(IF((BE60*24)-(BD60*24)&gt;6,(((BE60*24)-(BD60*24))-0.25)/24,BE60-BD60)))</f>
        <v/>
      </c>
      <c r="BE61" s="437"/>
      <c r="BF61" s="364" t="str">
        <f t="shared" ref="BF61" si="820">IF(ISBLANK(BF60:BG60),"",ABS(IF((BG60*24)-(BF60*24)&gt;6,(((BG60*24)-(BF60*24))-0.25)/24,BG60-BF60)))</f>
        <v/>
      </c>
      <c r="BG61" s="361"/>
      <c r="BH61" s="364" t="str">
        <f t="shared" ref="BH61" si="821">IF(ISBLANK(BH60:BI60),"",ABS(IF((BI60*24)-(BH60*24)&gt;6,(((BI60*24)-(BH60*24))-0.25)/24,BI60-BH60)))</f>
        <v/>
      </c>
      <c r="BI61" s="364"/>
      <c r="BJ61" s="345"/>
      <c r="BK61" s="436" t="str">
        <f>IF(ISBLANK(BK60:BL60),"",ABS(IF((BL60*24)-(BK60*24)&gt;6,(((BL60*24)-(BK60*24))-0.25)/24,BL60-BK60)))</f>
        <v/>
      </c>
      <c r="BL61" s="437"/>
      <c r="BM61" s="364" t="str">
        <f t="shared" ref="BM61" si="822">IF(ISBLANK(BM60:BN60),"",ABS(IF((BN60*24)-(BM60*24)&gt;6,(((BN60*24)-(BM60*24))-0.25)/24,BN60-BM60)))</f>
        <v/>
      </c>
      <c r="BN61" s="361"/>
      <c r="BO61" s="436" t="str">
        <f t="shared" ref="BO61" si="823">IF(ISBLANK(BO60:BP60),"",ABS(IF((BP60*24)-(BO60*24)&gt;6,(((BP60*24)-(BO60*24))-0.25)/24,BP60-BO60)))</f>
        <v/>
      </c>
      <c r="BP61" s="437"/>
      <c r="BQ61" s="364" t="str">
        <f t="shared" ref="BQ61" si="824">IF(ISBLANK(BQ60:BR60),"",ABS(IF((BR60*24)-(BQ60*24)&gt;6,(((BR60*24)-(BQ60*24))-0.25)/24,BR60-BQ60)))</f>
        <v/>
      </c>
      <c r="BR61" s="361"/>
      <c r="BS61" s="436" t="str">
        <f t="shared" ref="BS61" si="825">IF(ISBLANK(BS60:BT60),"",ABS(IF((BT60*24)-(BS60*24)&gt;6,(((BT60*24)-(BS60*24))-0.25)/24,BT60-BS60)))</f>
        <v/>
      </c>
      <c r="BT61" s="437"/>
      <c r="BU61" s="364" t="str">
        <f t="shared" ref="BU61" si="826">IF(ISBLANK(BU60:BV60),"",ABS(IF((BV60*24)-(BU60*24)&gt;6,(((BV60*24)-(BU60*24))-0.25)/24,BV60-BU60)))</f>
        <v/>
      </c>
      <c r="BV61" s="361"/>
      <c r="BW61" s="364" t="str">
        <f t="shared" ref="BW61" si="827">IF(ISBLANK(BW60:BX60),"",ABS(IF((BX60*24)-(BW60*24)&gt;6,(((BX60*24)-(BW60*24))-0.25)/24,BX60-BW60)))</f>
        <v/>
      </c>
      <c r="BX61" s="364"/>
      <c r="BY61" s="345"/>
      <c r="BZ61" s="436" t="str">
        <f>IF(ISBLANK(BZ60:CA60),"",ABS(IF((CA60*24)-(BZ60*24)&gt;6,(((CA60*24)-(BZ60*24))-0.25)/24,CA60-BZ60)))</f>
        <v/>
      </c>
      <c r="CA61" s="437"/>
      <c r="CB61" s="364" t="str">
        <f t="shared" ref="CB61" si="828">IF(ISBLANK(CB60:CC60),"",ABS(IF((CC60*24)-(CB60*24)&gt;6,(((CC60*24)-(CB60*24))-0.25)/24,CC60-CB60)))</f>
        <v/>
      </c>
      <c r="CC61" s="361"/>
      <c r="CD61" s="436" t="str">
        <f t="shared" ref="CD61" si="829">IF(ISBLANK(CD60:CE60),"",ABS(IF((CE60*24)-(CD60*24)&gt;6,(((CE60*24)-(CD60*24))-0.25)/24,CE60-CD60)))</f>
        <v/>
      </c>
      <c r="CE61" s="437"/>
      <c r="CF61" s="364" t="str">
        <f t="shared" ref="CF61" si="830">IF(ISBLANK(CF60:CG60),"",ABS(IF((CG60*24)-(CF60*24)&gt;6,(((CG60*24)-(CF60*24))-0.25)/24,CG60-CF60)))</f>
        <v/>
      </c>
      <c r="CG61" s="361"/>
      <c r="CH61" s="436" t="str">
        <f t="shared" ref="CH61" si="831">IF(ISBLANK(CH60:CI60),"",ABS(IF((CI60*24)-(CH60*24)&gt;6,(((CI60*24)-(CH60*24))-0.25)/24,CI60-CH60)))</f>
        <v/>
      </c>
      <c r="CI61" s="437"/>
      <c r="CJ61" s="364" t="str">
        <f t="shared" ref="CJ61" si="832">IF(ISBLANK(CJ60:CK60),"",ABS(IF((CK60*24)-(CJ60*24)&gt;6,(((CK60*24)-(CJ60*24))-0.25)/24,CK60-CJ60)))</f>
        <v/>
      </c>
      <c r="CK61" s="361"/>
      <c r="CL61" s="364" t="str">
        <f t="shared" ref="CL61" si="833">IF(ISBLANK(CL60:CM60),"",ABS(IF((CM60*24)-(CL60*24)&gt;6,(((CM60*24)-(CL60*24))-0.25)/24,CM60-CL60)))</f>
        <v/>
      </c>
      <c r="CM61" s="364"/>
      <c r="CN61" s="345"/>
      <c r="CO61" s="340"/>
      <c r="CP61" s="341"/>
      <c r="CQ61" s="156"/>
      <c r="CR61" s="363"/>
      <c r="CS61"/>
      <c r="CT61"/>
      <c r="CU61"/>
      <c r="CV61"/>
      <c r="CW61"/>
      <c r="CX61"/>
    </row>
    <row r="62" spans="1:102" s="499" customFormat="1" ht="30" customHeight="1">
      <c r="A62" s="537"/>
      <c r="B62" s="511"/>
      <c r="C62" s="481"/>
      <c r="D62" s="482"/>
      <c r="E62" s="595"/>
      <c r="F62" s="596"/>
      <c r="G62" s="481"/>
      <c r="H62" s="482"/>
      <c r="I62" s="595"/>
      <c r="J62" s="596"/>
      <c r="K62" s="481"/>
      <c r="L62" s="482"/>
      <c r="M62" s="642"/>
      <c r="N62" s="643"/>
      <c r="O62" s="642"/>
      <c r="P62" s="644"/>
      <c r="Q62" s="349">
        <f>SUM(C63:P63)</f>
        <v>0</v>
      </c>
      <c r="R62" s="481"/>
      <c r="S62" s="482"/>
      <c r="T62" s="483"/>
      <c r="U62" s="484"/>
      <c r="V62" s="481"/>
      <c r="W62" s="482"/>
      <c r="X62" s="483"/>
      <c r="Y62" s="484"/>
      <c r="Z62" s="481"/>
      <c r="AA62" s="482"/>
      <c r="AB62" s="601"/>
      <c r="AC62" s="603"/>
      <c r="AD62" s="601"/>
      <c r="AE62" s="605"/>
      <c r="AF62" s="349">
        <f>SUM(R63:AE63)</f>
        <v>0</v>
      </c>
      <c r="AG62" s="481"/>
      <c r="AH62" s="482"/>
      <c r="AI62" s="483"/>
      <c r="AJ62" s="484"/>
      <c r="AK62" s="481"/>
      <c r="AL62" s="482"/>
      <c r="AM62" s="483"/>
      <c r="AN62" s="484"/>
      <c r="AO62" s="481"/>
      <c r="AP62" s="482"/>
      <c r="AQ62" s="485"/>
      <c r="AR62" s="486"/>
      <c r="AS62" s="485"/>
      <c r="AT62" s="487"/>
      <c r="AU62" s="349">
        <f>SUM(AG63:AT63)</f>
        <v>0</v>
      </c>
      <c r="AV62" s="481"/>
      <c r="AW62" s="482"/>
      <c r="AX62" s="483"/>
      <c r="AY62" s="484"/>
      <c r="AZ62" s="481"/>
      <c r="BA62" s="482"/>
      <c r="BB62" s="483"/>
      <c r="BC62" s="484"/>
      <c r="BD62" s="481"/>
      <c r="BE62" s="482"/>
      <c r="BF62" s="485"/>
      <c r="BG62" s="486"/>
      <c r="BH62" s="485"/>
      <c r="BI62" s="487"/>
      <c r="BJ62" s="344">
        <f t="shared" ref="BJ62" si="834">SUM(AV63:BI63)</f>
        <v>0</v>
      </c>
      <c r="BK62" s="481"/>
      <c r="BL62" s="482"/>
      <c r="BM62" s="483"/>
      <c r="BN62" s="484"/>
      <c r="BO62" s="481"/>
      <c r="BP62" s="482"/>
      <c r="BQ62" s="483"/>
      <c r="BR62" s="484"/>
      <c r="BS62" s="481"/>
      <c r="BT62" s="482"/>
      <c r="BU62" s="485"/>
      <c r="BV62" s="486"/>
      <c r="BW62" s="485"/>
      <c r="BX62" s="487"/>
      <c r="BY62" s="344">
        <f t="shared" ref="BY62" si="835">SUM(BK63:BX63)</f>
        <v>0</v>
      </c>
      <c r="BZ62" s="481"/>
      <c r="CA62" s="482"/>
      <c r="CB62" s="483"/>
      <c r="CC62" s="484"/>
      <c r="CD62" s="481"/>
      <c r="CE62" s="482"/>
      <c r="CF62" s="483"/>
      <c r="CG62" s="484"/>
      <c r="CH62" s="481"/>
      <c r="CI62" s="482"/>
      <c r="CJ62" s="485"/>
      <c r="CK62" s="486"/>
      <c r="CL62" s="485"/>
      <c r="CM62" s="487"/>
      <c r="CN62" s="344">
        <f t="shared" ref="CN62" si="836">SUM(BZ63:CM63)</f>
        <v>0</v>
      </c>
      <c r="CO62" s="338">
        <f>SUM(Q62,AF63,AU63,BY63,CN63,BJ63)</f>
        <v>0</v>
      </c>
      <c r="CP62" s="339"/>
      <c r="CQ62" s="488"/>
      <c r="CR62" s="362">
        <f>$CO$2-CO62</f>
        <v>6.9666666666666659</v>
      </c>
      <c r="CS62" s="489"/>
      <c r="CT62" s="489"/>
      <c r="CU62" s="489"/>
      <c r="CV62" s="489"/>
      <c r="CW62" s="489"/>
      <c r="CX62" s="489"/>
    </row>
    <row r="63" spans="1:102" s="30" customFormat="1" ht="20" customHeight="1">
      <c r="A63" s="251" t="s">
        <v>155</v>
      </c>
      <c r="B63" s="516"/>
      <c r="C63" s="436" t="str">
        <f>IF(AND(C62="",D62=""),"",IFERROR(MATCH("*"&amp;C62&amp;"*",Paramètres!$A$2,0)*INDEX(Paramètres!$B$2:$E$2,MATCH(#REF!,Paramètres!$B$1:$E$1,0))*$B63,IFERROR(VLOOKUP(C62,_T1,2,0)*IF(VLOOKUP(C62,_T1,3,0),$B63,1),IF(AND(C62="23:59"*1,D62="07:59"*1),"08:00"*$B63,IF(AND(C62="20:00"*1,D62="05:00"*1),"09:00"*$B63,IF(AND(C62="21:00"*1,D62="07:00"*1),"10:00"*$B63,IF(AND(C62="21:00"*1,D62="08:00"*1),"11:00"*$B63,IF((D62*24)-(C62*24)&gt;6,((((D62*24)-(C62*24))-0.25)/24)*$B63,(D62-C62)*$B63))))))))</f>
        <v/>
      </c>
      <c r="D63" s="437"/>
      <c r="E63" s="620" t="str">
        <f>IF(AND(E62="",F62=""),"",IFERROR(MATCH("*"&amp;E62&amp;"*",Paramètres!$A$2,0)*INDEX(Paramètres!$B$2:$E$2,MATCH(#REF!,Paramètres!$B$1:$E$1,0))*$B63,IFERROR(VLOOKUP(E62,_T1,2,0)*IF(VLOOKUP(E62,_T1,3,0),$B63,1),IF(AND(E62="23:59"*1,F62="07:59"*1),"08:00"*$B63,IF(AND(E62="20:00"*1,F62="05:00"*1),"09:00"*$B63,IF(AND(E62="21:00"*1,F62="07:00"*1),"10:00"*$B63,IF(AND(E62="21:00"*1,F62="08:00"*1),"11:00"*$B63,IF((F62*24)-(E62*24)&gt;6,((((F62*24)-(E62*24))-0.25)/24)*$B63,(F62-E62)*$B63))))))))</f>
        <v/>
      </c>
      <c r="F63" s="599"/>
      <c r="G63" s="436" t="str">
        <f>IF(AND(G62="",H62=""),"",IFERROR(MATCH("*"&amp;G62&amp;"*",Paramètres!$A$2,0)*INDEX(Paramètres!$B$2:$E$2,MATCH(#REF!,Paramètres!$B$1:$E$1,0))*$B63,IFERROR(VLOOKUP(G62,_T1,2,0)*IF(VLOOKUP(G62,_T1,3,0),$B63,1),IF(AND(G62="23:59"*1,H62="07:59"*1),"08:00"*$B63,IF(AND(G62="20:00"*1,H62="05:00"*1),"09:00"*$B63,IF(AND(G62="21:00"*1,H62="07:00"*1),"10:00"*$B63,IF(AND(G62="21:00"*1,H62="08:00"*1),"11:00"*$B63,IF((H62*24)-(G62*24)&gt;6,((((H62*24)-(G62*24))-0.25)/24)*$B63,(H62-G62)*$B63))))))))</f>
        <v/>
      </c>
      <c r="H63" s="437"/>
      <c r="I63" s="620" t="str">
        <f>IF(AND(I62="",J62=""),"",IFERROR(MATCH("*"&amp;I62&amp;"*",Paramètres!$A$2,0)*INDEX(Paramètres!$B$2:$E$2,MATCH(#REF!,Paramètres!$B$1:$E$1,0))*$B63,IFERROR(VLOOKUP(I62,_T1,2,0)*IF(VLOOKUP(I62,_T1,3,0),$B63,1),IF(AND(I62="23:59"*1,J62="07:59"*1),"08:00"*$B63,IF(AND(I62="20:00"*1,J62="05:00"*1),"09:00"*$B63,IF(AND(I62="21:00"*1,J62="07:00"*1),"10:00"*$B63,IF(AND(I62="21:00"*1,J62="08:00"*1),"11:00"*$B63,IF((J62*24)-(I62*24)&gt;6,((((J62*24)-(I62*24))-0.25)/24)*$B63,(J62-I62)*$B63))))))))</f>
        <v/>
      </c>
      <c r="J63" s="599"/>
      <c r="K63" s="436" t="str">
        <f>IF(AND(K62="",L62=""),"",IFERROR(MATCH("*"&amp;K62&amp;"*",Paramètres!$A$2,0)*INDEX(Paramètres!$B$2:$E$2,MATCH(#REF!,Paramètres!$B$1:$E$1,0))*$B63,IFERROR(VLOOKUP(K62,_T1,2,0)*IF(VLOOKUP(K62,_T1,3,0),$B63,1),IF(AND(K62="23:59"*1,L62="07:59"*1),"08:00"*$B63,IF(AND(K62="20:00"*1,L62="05:00"*1),"09:00"*$B63,IF(AND(K62="21:00"*1,L62="07:00"*1),"10:00"*$B63,IF(AND(K62="21:00"*1,L62="08:00"*1),"11:00"*$B63,IF((L62*24)-(K62*24)&gt;6,((((L62*24)-(K62*24))-0.25)/24)*$B63,(L62-K62)*$B63))))))))</f>
        <v/>
      </c>
      <c r="L63" s="437"/>
      <c r="M63" s="645" t="str">
        <f>IF(AND(M62="",N62=""),"",IFERROR(MATCH("*"&amp;M62&amp;"*",Paramètres!$A$2,0)*INDEX(Paramètres!$B$2:$E$2,MATCH(#REF!,Paramètres!$B$1:$E$1,0))*$B63,IFERROR(VLOOKUP(M62,_T1,2,0)*IF(VLOOKUP(M62,_T1,3,0),$B63,1),IF(AND(M62="23:59"*1,N62="07:59"*1),"08:00"*$B63,IF(AND(M62="20:00"*1,N62="05:00"*1),"09:00"*$B63,IF(AND(M62="21:00"*1,N62="07:00"*1),"10:00"*$B63,IF(AND(M62="21:00"*1,N62="08:00"*1),"11:00"*$B63,IF((N62*24)-(M62*24)&gt;6,((((N62*24)-(M62*24))-0.25)/24)*$B63,(N62-M62)*$B63))))))))</f>
        <v/>
      </c>
      <c r="N63" s="646"/>
      <c r="O63" s="645" t="str">
        <f>IF(AND(O62="",P62=""),"",IFERROR(MATCH("*"&amp;O62&amp;"*",Paramètres!$A$2,0)*INDEX(Paramètres!$B$2:$E$2,MATCH(#REF!,Paramètres!$B$1:$E$1,0))*$B63,IFERROR(VLOOKUP(O62,_T1,2,0)*IF(VLOOKUP(O62,_T1,3,0),$B63,1),IF(AND(O62="23:59"*1,P62="07:59"*1),"08:00"*$B63,IF(AND(O62="20:00"*1,P62="05:00"*1),"09:00"*$B63,IF(AND(O62="21:00"*1,P62="07:00"*1),"10:00"*$B63,IF(AND(O62="21:00"*1,P62="08:00"*1),"11:00"*$B63,IF((P62*24)-(O62*24)&gt;6,((((P62*24)-(O62*24))-0.25)/24)*$B63,(P62-O62)*$B63))))))))</f>
        <v/>
      </c>
      <c r="P63" s="645"/>
      <c r="Q63" s="350"/>
      <c r="R63" s="436" t="str">
        <f>IF(ISBLANK(R62:S62),"",ABS(IF((S62*24)-(R62*24)&gt;6,(((S62*24)-(R62*24))-0.25)/24,S62-R62)))</f>
        <v/>
      </c>
      <c r="S63" s="437"/>
      <c r="T63" s="364" t="str">
        <f t="shared" ref="T63" si="837">IF(ISBLANK(T62:U62),"",ABS(IF((U62*24)-(T62*24)&gt;6,(((U62*24)-(T62*24))-0.25)/24,U62-T62)))</f>
        <v/>
      </c>
      <c r="U63" s="361"/>
      <c r="V63" s="436" t="str">
        <f t="shared" ref="V63" si="838">IF(ISBLANK(V62:W62),"",ABS(IF((W62*24)-(V62*24)&gt;6,(((W62*24)-(V62*24))-0.25)/24,W62-V62)))</f>
        <v/>
      </c>
      <c r="W63" s="437"/>
      <c r="X63" s="364" t="str">
        <f t="shared" ref="X63" si="839">IF(ISBLANK(X62:Y62),"",ABS(IF((Y62*24)-(X62*24)&gt;6,(((Y62*24)-(X62*24))-0.25)/24,Y62-X62)))</f>
        <v/>
      </c>
      <c r="Y63" s="361"/>
      <c r="Z63" s="436" t="str">
        <f t="shared" ref="Z63" si="840">IF(ISBLANK(Z62:AA62),"",ABS(IF((AA62*24)-(Z62*24)&gt;6,(((AA62*24)-(Z62*24))-0.25)/24,AA62-Z62)))</f>
        <v/>
      </c>
      <c r="AA63" s="437"/>
      <c r="AB63" s="604" t="str">
        <f t="shared" ref="AB63" si="841">IF(ISBLANK(AB62:AC62),"",ABS(IF((AC62*24)-(AB62*24)&gt;6,(((AC62*24)-(AB62*24))-0.25)/24,AC62-AB62)))</f>
        <v/>
      </c>
      <c r="AC63" s="600"/>
      <c r="AD63" s="604" t="str">
        <f t="shared" ref="AD63" si="842">IF(ISBLANK(AD62:AE62),"",ABS(IF((AE62*24)-(AD62*24)&gt;6,(((AE62*24)-(AD62*24))-0.25)/24,AE62-AD62)))</f>
        <v/>
      </c>
      <c r="AE63" s="604"/>
      <c r="AF63" s="350"/>
      <c r="AG63" s="436" t="str">
        <f>IF(ISBLANK(AG62:AH62),"",ABS(IF((AH62*24)-(AG62*24)&gt;6,(((AH62*24)-(AG62*24))-0.25)/24,AH62-AG62)))</f>
        <v/>
      </c>
      <c r="AH63" s="437"/>
      <c r="AI63" s="364" t="str">
        <f t="shared" ref="AI63" si="843">IF(ISBLANK(AI62:AJ62),"",ABS(IF((AJ62*24)-(AI62*24)&gt;6,(((AJ62*24)-(AI62*24))-0.25)/24,AJ62-AI62)))</f>
        <v/>
      </c>
      <c r="AJ63" s="361"/>
      <c r="AK63" s="436" t="str">
        <f t="shared" ref="AK63" si="844">IF(ISBLANK(AK62:AL62),"",ABS(IF((AL62*24)-(AK62*24)&gt;6,(((AL62*24)-(AK62*24))-0.25)/24,AL62-AK62)))</f>
        <v/>
      </c>
      <c r="AL63" s="437"/>
      <c r="AM63" s="364" t="str">
        <f t="shared" ref="AM63" si="845">IF(ISBLANK(AM62:AN62),"",ABS(IF((AN62*24)-(AM62*24)&gt;6,(((AN62*24)-(AM62*24))-0.25)/24,AN62-AM62)))</f>
        <v/>
      </c>
      <c r="AN63" s="361"/>
      <c r="AO63" s="436" t="str">
        <f t="shared" ref="AO63" si="846">IF(ISBLANK(AO62:AP62),"",ABS(IF((AP62*24)-(AO62*24)&gt;6,(((AP62*24)-(AO62*24))-0.25)/24,AP62-AO62)))</f>
        <v/>
      </c>
      <c r="AP63" s="437"/>
      <c r="AQ63" s="364" t="str">
        <f t="shared" ref="AQ63" si="847">IF(ISBLANK(AQ62:AR62),"",ABS(IF((AR62*24)-(AQ62*24)&gt;6,(((AR62*24)-(AQ62*24))-0.25)/24,AR62-AQ62)))</f>
        <v/>
      </c>
      <c r="AR63" s="361"/>
      <c r="AS63" s="364" t="str">
        <f t="shared" ref="AS63" si="848">IF(ISBLANK(AS62:AT62),"",ABS(IF((AT62*24)-(AS62*24)&gt;6,(((AT62*24)-(AS62*24))-0.25)/24,AT62-AS62)))</f>
        <v/>
      </c>
      <c r="AT63" s="364"/>
      <c r="AU63" s="350"/>
      <c r="AV63" s="436" t="str">
        <f>IF(ISBLANK(AV62:AW62),"",ABS(IF((AW62*24)-(AV62*24)&gt;6,(((AW62*24)-(AV62*24))-0.25)/24,AW62-AV62)))</f>
        <v/>
      </c>
      <c r="AW63" s="437"/>
      <c r="AX63" s="364" t="str">
        <f t="shared" ref="AX63" si="849">IF(ISBLANK(AX62:AY62),"",ABS(IF((AY62*24)-(AX62*24)&gt;6,(((AY62*24)-(AX62*24))-0.25)/24,AY62-AX62)))</f>
        <v/>
      </c>
      <c r="AY63" s="361"/>
      <c r="AZ63" s="436" t="str">
        <f t="shared" ref="AZ63" si="850">IF(ISBLANK(AZ62:BA62),"",ABS(IF((BA62*24)-(AZ62*24)&gt;6,(((BA62*24)-(AZ62*24))-0.25)/24,BA62-AZ62)))</f>
        <v/>
      </c>
      <c r="BA63" s="437"/>
      <c r="BB63" s="364" t="str">
        <f t="shared" ref="BB63" si="851">IF(ISBLANK(BB62:BC62),"",ABS(IF((BC62*24)-(BB62*24)&gt;6,(((BC62*24)-(BB62*24))-0.25)/24,BC62-BB62)))</f>
        <v/>
      </c>
      <c r="BC63" s="361"/>
      <c r="BD63" s="436" t="str">
        <f t="shared" ref="BD63" si="852">IF(ISBLANK(BD62:BE62),"",ABS(IF((BE62*24)-(BD62*24)&gt;6,(((BE62*24)-(BD62*24))-0.25)/24,BE62-BD62)))</f>
        <v/>
      </c>
      <c r="BE63" s="437"/>
      <c r="BF63" s="364" t="str">
        <f t="shared" ref="BF63" si="853">IF(ISBLANK(BF62:BG62),"",ABS(IF((BG62*24)-(BF62*24)&gt;6,(((BG62*24)-(BF62*24))-0.25)/24,BG62-BF62)))</f>
        <v/>
      </c>
      <c r="BG63" s="361"/>
      <c r="BH63" s="364" t="str">
        <f t="shared" ref="BH63" si="854">IF(ISBLANK(BH62:BI62),"",ABS(IF((BI62*24)-(BH62*24)&gt;6,(((BI62*24)-(BH62*24))-0.25)/24,BI62-BH62)))</f>
        <v/>
      </c>
      <c r="BI63" s="364"/>
      <c r="BJ63" s="345"/>
      <c r="BK63" s="436" t="str">
        <f>IF(ISBLANK(BK62:BL62),"",ABS(IF((BL62*24)-(BK62*24)&gt;6,(((BL62*24)-(BK62*24))-0.25)/24,BL62-BK62)))</f>
        <v/>
      </c>
      <c r="BL63" s="437"/>
      <c r="BM63" s="364" t="str">
        <f t="shared" ref="BM63" si="855">IF(ISBLANK(BM62:BN62),"",ABS(IF((BN62*24)-(BM62*24)&gt;6,(((BN62*24)-(BM62*24))-0.25)/24,BN62-BM62)))</f>
        <v/>
      </c>
      <c r="BN63" s="361"/>
      <c r="BO63" s="436" t="str">
        <f t="shared" ref="BO63" si="856">IF(ISBLANK(BO62:BP62),"",ABS(IF((BP62*24)-(BO62*24)&gt;6,(((BP62*24)-(BO62*24))-0.25)/24,BP62-BO62)))</f>
        <v/>
      </c>
      <c r="BP63" s="437"/>
      <c r="BQ63" s="364" t="str">
        <f t="shared" ref="BQ63" si="857">IF(ISBLANK(BQ62:BR62),"",ABS(IF((BR62*24)-(BQ62*24)&gt;6,(((BR62*24)-(BQ62*24))-0.25)/24,BR62-BQ62)))</f>
        <v/>
      </c>
      <c r="BR63" s="361"/>
      <c r="BS63" s="436" t="str">
        <f t="shared" ref="BS63" si="858">IF(ISBLANK(BS62:BT62),"",ABS(IF((BT62*24)-(BS62*24)&gt;6,(((BT62*24)-(BS62*24))-0.25)/24,BT62-BS62)))</f>
        <v/>
      </c>
      <c r="BT63" s="437"/>
      <c r="BU63" s="364" t="str">
        <f t="shared" ref="BU63" si="859">IF(ISBLANK(BU62:BV62),"",ABS(IF((BV62*24)-(BU62*24)&gt;6,(((BV62*24)-(BU62*24))-0.25)/24,BV62-BU62)))</f>
        <v/>
      </c>
      <c r="BV63" s="361"/>
      <c r="BW63" s="364" t="str">
        <f t="shared" ref="BW63" si="860">IF(ISBLANK(BW62:BX62),"",ABS(IF((BX62*24)-(BW62*24)&gt;6,(((BX62*24)-(BW62*24))-0.25)/24,BX62-BW62)))</f>
        <v/>
      </c>
      <c r="BX63" s="364"/>
      <c r="BY63" s="345"/>
      <c r="BZ63" s="436" t="str">
        <f>IF(ISBLANK(BZ62:CA62),"",ABS(IF((CA62*24)-(BZ62*24)&gt;6,(((CA62*24)-(BZ62*24))-0.25)/24,CA62-BZ62)))</f>
        <v/>
      </c>
      <c r="CA63" s="437"/>
      <c r="CB63" s="364" t="str">
        <f t="shared" ref="CB63" si="861">IF(ISBLANK(CB62:CC62),"",ABS(IF((CC62*24)-(CB62*24)&gt;6,(((CC62*24)-(CB62*24))-0.25)/24,CC62-CB62)))</f>
        <v/>
      </c>
      <c r="CC63" s="361"/>
      <c r="CD63" s="436" t="str">
        <f t="shared" ref="CD63" si="862">IF(ISBLANK(CD62:CE62),"",ABS(IF((CE62*24)-(CD62*24)&gt;6,(((CE62*24)-(CD62*24))-0.25)/24,CE62-CD62)))</f>
        <v/>
      </c>
      <c r="CE63" s="437"/>
      <c r="CF63" s="364" t="str">
        <f t="shared" ref="CF63" si="863">IF(ISBLANK(CF62:CG62),"",ABS(IF((CG62*24)-(CF62*24)&gt;6,(((CG62*24)-(CF62*24))-0.25)/24,CG62-CF62)))</f>
        <v/>
      </c>
      <c r="CG63" s="361"/>
      <c r="CH63" s="436" t="str">
        <f t="shared" ref="CH63" si="864">IF(ISBLANK(CH62:CI62),"",ABS(IF((CI62*24)-(CH62*24)&gt;6,(((CI62*24)-(CH62*24))-0.25)/24,CI62-CH62)))</f>
        <v/>
      </c>
      <c r="CI63" s="437"/>
      <c r="CJ63" s="364" t="str">
        <f t="shared" ref="CJ63" si="865">IF(ISBLANK(CJ62:CK62),"",ABS(IF((CK62*24)-(CJ62*24)&gt;6,(((CK62*24)-(CJ62*24))-0.25)/24,CK62-CJ62)))</f>
        <v/>
      </c>
      <c r="CK63" s="361"/>
      <c r="CL63" s="364" t="str">
        <f t="shared" ref="CL63" si="866">IF(ISBLANK(CL62:CM62),"",ABS(IF((CM62*24)-(CL62*24)&gt;6,(((CM62*24)-(CL62*24))-0.25)/24,CM62-CL62)))</f>
        <v/>
      </c>
      <c r="CM63" s="364"/>
      <c r="CN63" s="345"/>
      <c r="CO63" s="340"/>
      <c r="CP63" s="341"/>
      <c r="CQ63" s="156"/>
      <c r="CR63" s="363"/>
      <c r="CS63"/>
      <c r="CT63"/>
      <c r="CU63"/>
      <c r="CV63"/>
      <c r="CW63"/>
      <c r="CX63"/>
    </row>
    <row r="64" spans="1:102" s="499" customFormat="1" ht="30" customHeight="1">
      <c r="A64" s="537"/>
      <c r="B64" s="511"/>
      <c r="C64" s="595"/>
      <c r="D64" s="596"/>
      <c r="E64" s="481"/>
      <c r="F64" s="482"/>
      <c r="G64" s="595"/>
      <c r="H64" s="596"/>
      <c r="I64" s="481"/>
      <c r="J64" s="482"/>
      <c r="K64" s="595"/>
      <c r="L64" s="596"/>
      <c r="M64" s="642"/>
      <c r="N64" s="643"/>
      <c r="O64" s="642"/>
      <c r="P64" s="644"/>
      <c r="Q64" s="349">
        <f>SUM(C65:P65)</f>
        <v>0</v>
      </c>
      <c r="R64" s="481"/>
      <c r="S64" s="482"/>
      <c r="T64" s="483"/>
      <c r="U64" s="484"/>
      <c r="V64" s="481"/>
      <c r="W64" s="482"/>
      <c r="X64" s="483"/>
      <c r="Y64" s="484"/>
      <c r="Z64" s="481"/>
      <c r="AA64" s="482"/>
      <c r="AB64" s="601"/>
      <c r="AC64" s="603"/>
      <c r="AD64" s="601"/>
      <c r="AE64" s="605"/>
      <c r="AF64" s="349">
        <f>SUM(R65:AE65)</f>
        <v>0</v>
      </c>
      <c r="AG64" s="481"/>
      <c r="AH64" s="482"/>
      <c r="AI64" s="483"/>
      <c r="AJ64" s="484"/>
      <c r="AK64" s="481"/>
      <c r="AL64" s="482"/>
      <c r="AM64" s="483"/>
      <c r="AN64" s="484"/>
      <c r="AO64" s="481"/>
      <c r="AP64" s="482"/>
      <c r="AQ64" s="485"/>
      <c r="AR64" s="486"/>
      <c r="AS64" s="485"/>
      <c r="AT64" s="487"/>
      <c r="AU64" s="349">
        <f>SUM(AG65:AT65)</f>
        <v>0</v>
      </c>
      <c r="AV64" s="481"/>
      <c r="AW64" s="482"/>
      <c r="AX64" s="483"/>
      <c r="AY64" s="484"/>
      <c r="AZ64" s="481"/>
      <c r="BA64" s="482"/>
      <c r="BB64" s="483"/>
      <c r="BC64" s="484"/>
      <c r="BD64" s="481"/>
      <c r="BE64" s="482"/>
      <c r="BF64" s="485"/>
      <c r="BG64" s="486"/>
      <c r="BH64" s="485"/>
      <c r="BI64" s="487"/>
      <c r="BJ64" s="344">
        <f t="shared" ref="BJ64" si="867">SUM(AV65:BI65)</f>
        <v>0</v>
      </c>
      <c r="BK64" s="481"/>
      <c r="BL64" s="482"/>
      <c r="BM64" s="483"/>
      <c r="BN64" s="484"/>
      <c r="BO64" s="481"/>
      <c r="BP64" s="482"/>
      <c r="BQ64" s="483"/>
      <c r="BR64" s="484"/>
      <c r="BS64" s="481"/>
      <c r="BT64" s="482"/>
      <c r="BU64" s="485"/>
      <c r="BV64" s="486"/>
      <c r="BW64" s="485"/>
      <c r="BX64" s="487"/>
      <c r="BY64" s="344">
        <f t="shared" ref="BY64" si="868">SUM(BK65:BX65)</f>
        <v>0</v>
      </c>
      <c r="BZ64" s="481"/>
      <c r="CA64" s="482"/>
      <c r="CB64" s="483"/>
      <c r="CC64" s="484"/>
      <c r="CD64" s="481"/>
      <c r="CE64" s="482"/>
      <c r="CF64" s="483"/>
      <c r="CG64" s="484"/>
      <c r="CH64" s="481"/>
      <c r="CI64" s="482"/>
      <c r="CJ64" s="485"/>
      <c r="CK64" s="486"/>
      <c r="CL64" s="485"/>
      <c r="CM64" s="487"/>
      <c r="CN64" s="344">
        <f t="shared" ref="CN64" si="869">SUM(BZ65:CM65)</f>
        <v>0</v>
      </c>
      <c r="CO64" s="338">
        <f>SUM(Q64,AF65,AU65,BY65,CN65,BJ65)</f>
        <v>0</v>
      </c>
      <c r="CP64" s="339"/>
      <c r="CQ64" s="488"/>
      <c r="CR64" s="362">
        <f>$CO$2-CO64</f>
        <v>6.9666666666666659</v>
      </c>
      <c r="CS64" s="489"/>
      <c r="CT64" s="489"/>
      <c r="CU64" s="489"/>
      <c r="CV64" s="489"/>
      <c r="CW64" s="489"/>
      <c r="CX64" s="489"/>
    </row>
    <row r="65" spans="1:102" s="30" customFormat="1" ht="20" customHeight="1" thickBot="1">
      <c r="A65" s="251" t="s">
        <v>156</v>
      </c>
      <c r="B65" s="516"/>
      <c r="C65" s="620" t="str">
        <f>IF(AND(C64="",D64=""),"",IFERROR(MATCH("*"&amp;C64&amp;"*",Paramètres!$A$2,0)*INDEX(Paramètres!$B$2:$E$2,MATCH(#REF!,Paramètres!$B$1:$E$1,0))*$B65,IFERROR(VLOOKUP(C64,_T1,2,0)*IF(VLOOKUP(C64,_T1,3,0),$B65,1),IF(AND(C64="23:59"*1,D64="07:59"*1),"08:00"*$B65,IF(AND(C64="20:00"*1,D64="05:00"*1),"09:00"*$B65,IF(AND(C64="21:00"*1,D64="07:00"*1),"10:00"*$B65,IF(AND(C64="21:00"*1,D64="08:00"*1),"11:00"*$B65,IF((D64*24)-(C64*24)&gt;6,((((D64*24)-(C64*24))-0.25)/24)*$B65,(D64-C64)*$B65))))))))</f>
        <v/>
      </c>
      <c r="D65" s="599"/>
      <c r="E65" s="436" t="str">
        <f>IF(AND(E64="",F64=""),"",IFERROR(MATCH("*"&amp;E64&amp;"*",Paramètres!$A$2,0)*INDEX(Paramètres!$B$2:$E$2,MATCH(#REF!,Paramètres!$B$1:$E$1,0))*$B65,IFERROR(VLOOKUP(E64,_T1,2,0)*IF(VLOOKUP(E64,_T1,3,0),$B65,1),IF(AND(E64="23:59"*1,F64="07:59"*1),"08:00"*$B65,IF(AND(E64="20:00"*1,F64="05:00"*1),"09:00"*$B65,IF(AND(E64="21:00"*1,F64="07:00"*1),"10:00"*$B65,IF(AND(E64="21:00"*1,F64="08:00"*1),"11:00"*$B65,IF((F64*24)-(E64*24)&gt;6,((((F64*24)-(E64*24))-0.25)/24)*$B65,(F64-E64)*$B65))))))))</f>
        <v/>
      </c>
      <c r="F65" s="437"/>
      <c r="G65" s="620" t="str">
        <f>IF(AND(G64="",H64=""),"",IFERROR(MATCH("*"&amp;G64&amp;"*",Paramètres!$A$2,0)*INDEX(Paramètres!$B$2:$E$2,MATCH(#REF!,Paramètres!$B$1:$E$1,0))*$B65,IFERROR(VLOOKUP(G64,_T1,2,0)*IF(VLOOKUP(G64,_T1,3,0),$B65,1),IF(AND(G64="23:59"*1,H64="07:59"*1),"08:00"*$B65,IF(AND(G64="20:00"*1,H64="05:00"*1),"09:00"*$B65,IF(AND(G64="21:00"*1,H64="07:00"*1),"10:00"*$B65,IF(AND(G64="21:00"*1,H64="08:00"*1),"11:00"*$B65,IF((H64*24)-(G64*24)&gt;6,((((H64*24)-(G64*24))-0.25)/24)*$B65,(H64-G64)*$B65))))))))</f>
        <v/>
      </c>
      <c r="H65" s="599"/>
      <c r="I65" s="436" t="str">
        <f>IF(AND(I64="",J64=""),"",IFERROR(MATCH("*"&amp;I64&amp;"*",Paramètres!$A$2,0)*INDEX(Paramètres!$B$2:$E$2,MATCH(#REF!,Paramètres!$B$1:$E$1,0))*$B65,IFERROR(VLOOKUP(I64,_T1,2,0)*IF(VLOOKUP(I64,_T1,3,0),$B65,1),IF(AND(I64="23:59"*1,J64="07:59"*1),"08:00"*$B65,IF(AND(I64="20:00"*1,J64="05:00"*1),"09:00"*$B65,IF(AND(I64="21:00"*1,J64="07:00"*1),"10:00"*$B65,IF(AND(I64="21:00"*1,J64="08:00"*1),"11:00"*$B65,IF((J64*24)-(I64*24)&gt;6,((((J64*24)-(I64*24))-0.25)/24)*$B65,(J64-I64)*$B65))))))))</f>
        <v/>
      </c>
      <c r="J65" s="437"/>
      <c r="K65" s="620" t="str">
        <f>IF(AND(K64="",L64=""),"",IFERROR(MATCH("*"&amp;K64&amp;"*",Paramètres!$A$2,0)*INDEX(Paramètres!$B$2:$E$2,MATCH(#REF!,Paramètres!$B$1:$E$1,0))*$B65,IFERROR(VLOOKUP(K64,_T1,2,0)*IF(VLOOKUP(K64,_T1,3,0),$B65,1),IF(AND(K64="23:59"*1,L64="07:59"*1),"08:00"*$B65,IF(AND(K64="20:00"*1,L64="05:00"*1),"09:00"*$B65,IF(AND(K64="21:00"*1,L64="07:00"*1),"10:00"*$B65,IF(AND(K64="21:00"*1,L64="08:00"*1),"11:00"*$B65,IF((L64*24)-(K64*24)&gt;6,((((L64*24)-(K64*24))-0.25)/24)*$B65,(L64-K64)*$B65))))))))</f>
        <v/>
      </c>
      <c r="L65" s="599"/>
      <c r="M65" s="645" t="str">
        <f>IF(AND(M64="",N64=""),"",IFERROR(MATCH("*"&amp;M64&amp;"*",Paramètres!$A$2,0)*INDEX(Paramètres!$B$2:$E$2,MATCH(#REF!,Paramètres!$B$1:$E$1,0))*$B65,IFERROR(VLOOKUP(M64,_T1,2,0)*IF(VLOOKUP(M64,_T1,3,0),$B65,1),IF(AND(M64="23:59"*1,N64="07:59"*1),"08:00"*$B65,IF(AND(M64="20:00"*1,N64="05:00"*1),"09:00"*$B65,IF(AND(M64="21:00"*1,N64="07:00"*1),"10:00"*$B65,IF(AND(M64="21:00"*1,N64="08:00"*1),"11:00"*$B65,IF((N64*24)-(M64*24)&gt;6,((((N64*24)-(M64*24))-0.25)/24)*$B65,(N64-M64)*$B65))))))))</f>
        <v/>
      </c>
      <c r="N65" s="646"/>
      <c r="O65" s="645" t="str">
        <f>IF(AND(O64="",P64=""),"",IFERROR(MATCH("*"&amp;O64&amp;"*",Paramètres!$A$2,0)*INDEX(Paramètres!$B$2:$E$2,MATCH(#REF!,Paramètres!$B$1:$E$1,0))*$B65,IFERROR(VLOOKUP(O64,_T1,2,0)*IF(VLOOKUP(O64,_T1,3,0),$B65,1),IF(AND(O64="23:59"*1,P64="07:59"*1),"08:00"*$B65,IF(AND(O64="20:00"*1,P64="05:00"*1),"09:00"*$B65,IF(AND(O64="21:00"*1,P64="07:00"*1),"10:00"*$B65,IF(AND(O64="21:00"*1,P64="08:00"*1),"11:00"*$B65,IF((P64*24)-(O64*24)&gt;6,((((P64*24)-(O64*24))-0.25)/24)*$B65,(P64-O64)*$B65))))))))</f>
        <v/>
      </c>
      <c r="P65" s="645"/>
      <c r="Q65" s="350"/>
      <c r="R65" s="436" t="str">
        <f>IF(ISBLANK(R64:S64),"",ABS(IF((S64*24)-(R64*24)&gt;6,(((S64*24)-(R64*24))-0.25)/24,S64-R64)))</f>
        <v/>
      </c>
      <c r="S65" s="437"/>
      <c r="T65" s="364" t="str">
        <f t="shared" ref="T65" si="870">IF(ISBLANK(T64:U64),"",ABS(IF((U64*24)-(T64*24)&gt;6,(((U64*24)-(T64*24))-0.25)/24,U64-T64)))</f>
        <v/>
      </c>
      <c r="U65" s="361"/>
      <c r="V65" s="436" t="str">
        <f t="shared" ref="V65" si="871">IF(ISBLANK(V64:W64),"",ABS(IF((W64*24)-(V64*24)&gt;6,(((W64*24)-(V64*24))-0.25)/24,W64-V64)))</f>
        <v/>
      </c>
      <c r="W65" s="437"/>
      <c r="X65" s="364" t="str">
        <f t="shared" ref="X65" si="872">IF(ISBLANK(X64:Y64),"",ABS(IF((Y64*24)-(X64*24)&gt;6,(((Y64*24)-(X64*24))-0.25)/24,Y64-X64)))</f>
        <v/>
      </c>
      <c r="Y65" s="361"/>
      <c r="Z65" s="436" t="str">
        <f t="shared" ref="Z65" si="873">IF(ISBLANK(Z64:AA64),"",ABS(IF((AA64*24)-(Z64*24)&gt;6,(((AA64*24)-(Z64*24))-0.25)/24,AA64-Z64)))</f>
        <v/>
      </c>
      <c r="AA65" s="437"/>
      <c r="AB65" s="604" t="str">
        <f t="shared" ref="AB65" si="874">IF(ISBLANK(AB64:AC64),"",ABS(IF((AC64*24)-(AB64*24)&gt;6,(((AC64*24)-(AB64*24))-0.25)/24,AC64-AB64)))</f>
        <v/>
      </c>
      <c r="AC65" s="600"/>
      <c r="AD65" s="604" t="str">
        <f t="shared" ref="AD65" si="875">IF(ISBLANK(AD64:AE64),"",ABS(IF((AE64*24)-(AD64*24)&gt;6,(((AE64*24)-(AD64*24))-0.25)/24,AE64-AD64)))</f>
        <v/>
      </c>
      <c r="AE65" s="604"/>
      <c r="AF65" s="350"/>
      <c r="AG65" s="436" t="str">
        <f>IF(ISBLANK(AG64:AH64),"",ABS(IF((AH64*24)-(AG64*24)&gt;6,(((AH64*24)-(AG64*24))-0.25)/24,AH64-AG64)))</f>
        <v/>
      </c>
      <c r="AH65" s="437"/>
      <c r="AI65" s="364" t="str">
        <f t="shared" ref="AI65" si="876">IF(ISBLANK(AI64:AJ64),"",ABS(IF((AJ64*24)-(AI64*24)&gt;6,(((AJ64*24)-(AI64*24))-0.25)/24,AJ64-AI64)))</f>
        <v/>
      </c>
      <c r="AJ65" s="361"/>
      <c r="AK65" s="436" t="str">
        <f t="shared" ref="AK65" si="877">IF(ISBLANK(AK64:AL64),"",ABS(IF((AL64*24)-(AK64*24)&gt;6,(((AL64*24)-(AK64*24))-0.25)/24,AL64-AK64)))</f>
        <v/>
      </c>
      <c r="AL65" s="437"/>
      <c r="AM65" s="364" t="str">
        <f t="shared" ref="AM65" si="878">IF(ISBLANK(AM64:AN64),"",ABS(IF((AN64*24)-(AM64*24)&gt;6,(((AN64*24)-(AM64*24))-0.25)/24,AN64-AM64)))</f>
        <v/>
      </c>
      <c r="AN65" s="361"/>
      <c r="AO65" s="436" t="str">
        <f t="shared" ref="AO65" si="879">IF(ISBLANK(AO64:AP64),"",ABS(IF((AP64*24)-(AO64*24)&gt;6,(((AP64*24)-(AO64*24))-0.25)/24,AP64-AO64)))</f>
        <v/>
      </c>
      <c r="AP65" s="437"/>
      <c r="AQ65" s="364" t="str">
        <f t="shared" ref="AQ65" si="880">IF(ISBLANK(AQ64:AR64),"",ABS(IF((AR64*24)-(AQ64*24)&gt;6,(((AR64*24)-(AQ64*24))-0.25)/24,AR64-AQ64)))</f>
        <v/>
      </c>
      <c r="AR65" s="361"/>
      <c r="AS65" s="364" t="str">
        <f t="shared" ref="AS65" si="881">IF(ISBLANK(AS64:AT64),"",ABS(IF((AT64*24)-(AS64*24)&gt;6,(((AT64*24)-(AS64*24))-0.25)/24,AT64-AS64)))</f>
        <v/>
      </c>
      <c r="AT65" s="364"/>
      <c r="AU65" s="350"/>
      <c r="AV65" s="436" t="str">
        <f>IF(ISBLANK(AV64:AW64),"",ABS(IF((AW64*24)-(AV64*24)&gt;6,(((AW64*24)-(AV64*24))-0.25)/24,AW64-AV64)))</f>
        <v/>
      </c>
      <c r="AW65" s="437"/>
      <c r="AX65" s="364" t="str">
        <f t="shared" ref="AX65" si="882">IF(ISBLANK(AX64:AY64),"",ABS(IF((AY64*24)-(AX64*24)&gt;6,(((AY64*24)-(AX64*24))-0.25)/24,AY64-AX64)))</f>
        <v/>
      </c>
      <c r="AY65" s="361"/>
      <c r="AZ65" s="436" t="str">
        <f t="shared" ref="AZ65" si="883">IF(ISBLANK(AZ64:BA64),"",ABS(IF((BA64*24)-(AZ64*24)&gt;6,(((BA64*24)-(AZ64*24))-0.25)/24,BA64-AZ64)))</f>
        <v/>
      </c>
      <c r="BA65" s="437"/>
      <c r="BB65" s="364" t="str">
        <f t="shared" ref="BB65" si="884">IF(ISBLANK(BB64:BC64),"",ABS(IF((BC64*24)-(BB64*24)&gt;6,(((BC64*24)-(BB64*24))-0.25)/24,BC64-BB64)))</f>
        <v/>
      </c>
      <c r="BC65" s="361"/>
      <c r="BD65" s="436" t="str">
        <f t="shared" ref="BD65" si="885">IF(ISBLANK(BD64:BE64),"",ABS(IF((BE64*24)-(BD64*24)&gt;6,(((BE64*24)-(BD64*24))-0.25)/24,BE64-BD64)))</f>
        <v/>
      </c>
      <c r="BE65" s="437"/>
      <c r="BF65" s="364" t="str">
        <f t="shared" ref="BF65" si="886">IF(ISBLANK(BF64:BG64),"",ABS(IF((BG64*24)-(BF64*24)&gt;6,(((BG64*24)-(BF64*24))-0.25)/24,BG64-BF64)))</f>
        <v/>
      </c>
      <c r="BG65" s="361"/>
      <c r="BH65" s="364" t="str">
        <f t="shared" ref="BH65" si="887">IF(ISBLANK(BH64:BI64),"",ABS(IF((BI64*24)-(BH64*24)&gt;6,(((BI64*24)-(BH64*24))-0.25)/24,BI64-BH64)))</f>
        <v/>
      </c>
      <c r="BI65" s="364"/>
      <c r="BJ65" s="345"/>
      <c r="BK65" s="436" t="str">
        <f>IF(ISBLANK(BK64:BL64),"",ABS(IF((BL64*24)-(BK64*24)&gt;6,(((BL64*24)-(BK64*24))-0.25)/24,BL64-BK64)))</f>
        <v/>
      </c>
      <c r="BL65" s="437"/>
      <c r="BM65" s="364" t="str">
        <f t="shared" ref="BM65" si="888">IF(ISBLANK(BM64:BN64),"",ABS(IF((BN64*24)-(BM64*24)&gt;6,(((BN64*24)-(BM64*24))-0.25)/24,BN64-BM64)))</f>
        <v/>
      </c>
      <c r="BN65" s="361"/>
      <c r="BO65" s="436" t="str">
        <f t="shared" ref="BO65" si="889">IF(ISBLANK(BO64:BP64),"",ABS(IF((BP64*24)-(BO64*24)&gt;6,(((BP64*24)-(BO64*24))-0.25)/24,BP64-BO64)))</f>
        <v/>
      </c>
      <c r="BP65" s="437"/>
      <c r="BQ65" s="364" t="str">
        <f t="shared" ref="BQ65" si="890">IF(ISBLANK(BQ64:BR64),"",ABS(IF((BR64*24)-(BQ64*24)&gt;6,(((BR64*24)-(BQ64*24))-0.25)/24,BR64-BQ64)))</f>
        <v/>
      </c>
      <c r="BR65" s="361"/>
      <c r="BS65" s="436" t="str">
        <f t="shared" ref="BS65" si="891">IF(ISBLANK(BS64:BT64),"",ABS(IF((BT64*24)-(BS64*24)&gt;6,(((BT64*24)-(BS64*24))-0.25)/24,BT64-BS64)))</f>
        <v/>
      </c>
      <c r="BT65" s="437"/>
      <c r="BU65" s="364" t="str">
        <f t="shared" ref="BU65" si="892">IF(ISBLANK(BU64:BV64),"",ABS(IF((BV64*24)-(BU64*24)&gt;6,(((BV64*24)-(BU64*24))-0.25)/24,BV64-BU64)))</f>
        <v/>
      </c>
      <c r="BV65" s="361"/>
      <c r="BW65" s="364" t="str">
        <f t="shared" ref="BW65" si="893">IF(ISBLANK(BW64:BX64),"",ABS(IF((BX64*24)-(BW64*24)&gt;6,(((BX64*24)-(BW64*24))-0.25)/24,BX64-BW64)))</f>
        <v/>
      </c>
      <c r="BX65" s="364"/>
      <c r="BY65" s="345"/>
      <c r="BZ65" s="436" t="str">
        <f>IF(ISBLANK(BZ64:CA64),"",ABS(IF((CA64*24)-(BZ64*24)&gt;6,(((CA64*24)-(BZ64*24))-0.25)/24,CA64-BZ64)))</f>
        <v/>
      </c>
      <c r="CA65" s="437"/>
      <c r="CB65" s="364" t="str">
        <f t="shared" ref="CB65" si="894">IF(ISBLANK(CB64:CC64),"",ABS(IF((CC64*24)-(CB64*24)&gt;6,(((CC64*24)-(CB64*24))-0.25)/24,CC64-CB64)))</f>
        <v/>
      </c>
      <c r="CC65" s="361"/>
      <c r="CD65" s="436" t="str">
        <f t="shared" ref="CD65" si="895">IF(ISBLANK(CD64:CE64),"",ABS(IF((CE64*24)-(CD64*24)&gt;6,(((CE64*24)-(CD64*24))-0.25)/24,CE64-CD64)))</f>
        <v/>
      </c>
      <c r="CE65" s="437"/>
      <c r="CF65" s="364" t="str">
        <f t="shared" ref="CF65" si="896">IF(ISBLANK(CF64:CG64),"",ABS(IF((CG64*24)-(CF64*24)&gt;6,(((CG64*24)-(CF64*24))-0.25)/24,CG64-CF64)))</f>
        <v/>
      </c>
      <c r="CG65" s="361"/>
      <c r="CH65" s="436" t="str">
        <f t="shared" ref="CH65" si="897">IF(ISBLANK(CH64:CI64),"",ABS(IF((CI64*24)-(CH64*24)&gt;6,(((CI64*24)-(CH64*24))-0.25)/24,CI64-CH64)))</f>
        <v/>
      </c>
      <c r="CI65" s="437"/>
      <c r="CJ65" s="364" t="str">
        <f t="shared" ref="CJ65" si="898">IF(ISBLANK(CJ64:CK64),"",ABS(IF((CK64*24)-(CJ64*24)&gt;6,(((CK64*24)-(CJ64*24))-0.25)/24,CK64-CJ64)))</f>
        <v/>
      </c>
      <c r="CK65" s="361"/>
      <c r="CL65" s="364" t="str">
        <f t="shared" ref="CL65" si="899">IF(ISBLANK(CL64:CM64),"",ABS(IF((CM64*24)-(CL64*24)&gt;6,(((CM64*24)-(CL64*24))-0.25)/24,CM64-CL64)))</f>
        <v/>
      </c>
      <c r="CM65" s="364"/>
      <c r="CN65" s="345"/>
      <c r="CO65" s="340"/>
      <c r="CP65" s="341"/>
      <c r="CQ65" s="156"/>
      <c r="CR65" s="363"/>
      <c r="CS65"/>
      <c r="CT65"/>
      <c r="CU65"/>
      <c r="CV65"/>
      <c r="CW65"/>
      <c r="CX65"/>
    </row>
    <row r="66" spans="1:102" s="30" customFormat="1" ht="40" customHeight="1" thickBot="1">
      <c r="A66" s="470" t="s">
        <v>84</v>
      </c>
      <c r="B66" s="519"/>
      <c r="C66" s="196"/>
      <c r="D66" s="196"/>
      <c r="E66" s="196"/>
      <c r="F66" s="196"/>
      <c r="G66" s="196"/>
      <c r="H66" s="196"/>
      <c r="I66" s="196"/>
      <c r="J66" s="196"/>
      <c r="K66" s="196"/>
      <c r="L66" s="196"/>
      <c r="M66" s="196"/>
      <c r="N66" s="196"/>
      <c r="O66" s="196"/>
      <c r="P66" s="196"/>
      <c r="Q66" s="264"/>
      <c r="R66" s="196"/>
      <c r="S66" s="196"/>
      <c r="T66" s="196"/>
      <c r="U66" s="196"/>
      <c r="V66" s="196"/>
      <c r="W66" s="196"/>
      <c r="X66" s="196"/>
      <c r="Y66" s="196"/>
      <c r="Z66" s="196"/>
      <c r="AA66" s="196"/>
      <c r="AB66" s="196"/>
      <c r="AC66" s="196"/>
      <c r="AD66" s="196"/>
      <c r="AE66" s="196"/>
      <c r="AF66" s="264"/>
      <c r="AG66" s="196"/>
      <c r="AH66" s="196"/>
      <c r="AI66" s="196"/>
      <c r="AJ66" s="196"/>
      <c r="AK66" s="196"/>
      <c r="AL66" s="196"/>
      <c r="AM66" s="196"/>
      <c r="AN66" s="196"/>
      <c r="AO66" s="196"/>
      <c r="AP66" s="196"/>
      <c r="AQ66" s="196"/>
      <c r="AR66" s="196"/>
      <c r="AS66" s="196"/>
      <c r="AT66" s="196"/>
      <c r="AU66" s="264"/>
      <c r="AV66" s="196"/>
      <c r="AW66" s="196"/>
      <c r="AX66" s="196"/>
      <c r="AY66" s="196"/>
      <c r="AZ66" s="196"/>
      <c r="BA66" s="196"/>
      <c r="BB66" s="196"/>
      <c r="BC66" s="196"/>
      <c r="BD66" s="196"/>
      <c r="BE66" s="196"/>
      <c r="BF66" s="196"/>
      <c r="BG66" s="196"/>
      <c r="BH66" s="196"/>
      <c r="BI66" s="196"/>
      <c r="BJ66" s="269"/>
      <c r="BK66" s="196"/>
      <c r="BL66" s="196"/>
      <c r="BM66" s="196"/>
      <c r="BN66" s="196"/>
      <c r="BO66" s="196"/>
      <c r="BP66" s="196"/>
      <c r="BQ66" s="196"/>
      <c r="BR66" s="196"/>
      <c r="BS66" s="196"/>
      <c r="BT66" s="196"/>
      <c r="BU66" s="196"/>
      <c r="BV66" s="196"/>
      <c r="BW66" s="196"/>
      <c r="BX66" s="196"/>
      <c r="BY66" s="269"/>
      <c r="BZ66" s="196"/>
      <c r="CA66" s="196"/>
      <c r="CB66" s="196"/>
      <c r="CC66" s="196"/>
      <c r="CD66" s="196"/>
      <c r="CE66" s="196"/>
      <c r="CF66" s="196"/>
      <c r="CG66" s="196"/>
      <c r="CH66" s="196"/>
      <c r="CI66" s="196"/>
      <c r="CJ66" s="196"/>
      <c r="CK66" s="196"/>
      <c r="CL66" s="196"/>
      <c r="CM66" s="196"/>
      <c r="CN66" s="269"/>
      <c r="CO66" s="264"/>
      <c r="CP66" s="276"/>
      <c r="CQ66" s="11"/>
      <c r="CR66" s="172"/>
      <c r="CS66"/>
      <c r="CT66"/>
      <c r="CU66"/>
      <c r="CV66"/>
      <c r="CW66"/>
      <c r="CX66"/>
    </row>
    <row r="67" spans="1:102" s="499" customFormat="1" ht="30" customHeight="1">
      <c r="A67" s="537"/>
      <c r="B67" s="511"/>
      <c r="C67" s="481"/>
      <c r="D67" s="482"/>
      <c r="E67" s="595"/>
      <c r="F67" s="596"/>
      <c r="G67" s="481"/>
      <c r="H67" s="482"/>
      <c r="I67" s="595"/>
      <c r="J67" s="596"/>
      <c r="K67" s="481"/>
      <c r="L67" s="482"/>
      <c r="M67" s="642"/>
      <c r="N67" s="643"/>
      <c r="O67" s="642"/>
      <c r="P67" s="644"/>
      <c r="Q67" s="349">
        <f>SUM(C68:P68)</f>
        <v>0</v>
      </c>
      <c r="R67" s="481"/>
      <c r="S67" s="482"/>
      <c r="T67" s="483"/>
      <c r="U67" s="484"/>
      <c r="V67" s="481"/>
      <c r="W67" s="482"/>
      <c r="X67" s="483"/>
      <c r="Y67" s="484"/>
      <c r="Z67" s="481"/>
      <c r="AA67" s="482"/>
      <c r="AB67" s="601"/>
      <c r="AC67" s="603"/>
      <c r="AD67" s="601"/>
      <c r="AE67" s="605"/>
      <c r="AF67" s="349">
        <f>SUM(R68:AE68)</f>
        <v>0</v>
      </c>
      <c r="AG67" s="481"/>
      <c r="AH67" s="482"/>
      <c r="AI67" s="483"/>
      <c r="AJ67" s="484"/>
      <c r="AK67" s="481"/>
      <c r="AL67" s="482"/>
      <c r="AM67" s="483"/>
      <c r="AN67" s="484"/>
      <c r="AO67" s="481"/>
      <c r="AP67" s="482"/>
      <c r="AQ67" s="485"/>
      <c r="AR67" s="486"/>
      <c r="AS67" s="485"/>
      <c r="AT67" s="487"/>
      <c r="AU67" s="349">
        <f>SUM(AG68:AT68)</f>
        <v>0</v>
      </c>
      <c r="AV67" s="481"/>
      <c r="AW67" s="482"/>
      <c r="AX67" s="483"/>
      <c r="AY67" s="484"/>
      <c r="AZ67" s="481"/>
      <c r="BA67" s="482"/>
      <c r="BB67" s="483"/>
      <c r="BC67" s="484"/>
      <c r="BD67" s="481"/>
      <c r="BE67" s="482"/>
      <c r="BF67" s="485"/>
      <c r="BG67" s="486"/>
      <c r="BH67" s="485"/>
      <c r="BI67" s="487"/>
      <c r="BJ67" s="344">
        <f>SUM(AV68:BI68)</f>
        <v>0</v>
      </c>
      <c r="BK67" s="481"/>
      <c r="BL67" s="482"/>
      <c r="BM67" s="483"/>
      <c r="BN67" s="484"/>
      <c r="BO67" s="481"/>
      <c r="BP67" s="482"/>
      <c r="BQ67" s="483"/>
      <c r="BR67" s="484"/>
      <c r="BS67" s="481"/>
      <c r="BT67" s="482"/>
      <c r="BU67" s="485"/>
      <c r="BV67" s="486"/>
      <c r="BW67" s="485"/>
      <c r="BX67" s="487"/>
      <c r="BY67" s="344">
        <f>SUM(BK68:BX68)</f>
        <v>0</v>
      </c>
      <c r="BZ67" s="481"/>
      <c r="CA67" s="482"/>
      <c r="CB67" s="483"/>
      <c r="CC67" s="484"/>
      <c r="CD67" s="481"/>
      <c r="CE67" s="482"/>
      <c r="CF67" s="483"/>
      <c r="CG67" s="484"/>
      <c r="CH67" s="481"/>
      <c r="CI67" s="482"/>
      <c r="CJ67" s="485"/>
      <c r="CK67" s="486"/>
      <c r="CL67" s="485"/>
      <c r="CM67" s="487"/>
      <c r="CN67" s="344">
        <f>SUM(BZ68:CM68)</f>
        <v>0</v>
      </c>
      <c r="CO67" s="338">
        <f>SUM(Q67,AF68,AU68,BY68,CN68,BJ68)</f>
        <v>0</v>
      </c>
      <c r="CP67" s="339"/>
      <c r="CQ67" s="488"/>
      <c r="CR67" s="362">
        <f>$CO$2-CO67</f>
        <v>6.9666666666666659</v>
      </c>
      <c r="CS67" s="489"/>
      <c r="CT67" s="489"/>
      <c r="CU67" s="489"/>
      <c r="CV67" s="489"/>
      <c r="CW67" s="489"/>
      <c r="CX67" s="489"/>
    </row>
    <row r="68" spans="1:102" s="30" customFormat="1" ht="20" customHeight="1">
      <c r="A68" s="252" t="s">
        <v>61</v>
      </c>
      <c r="B68" s="512"/>
      <c r="C68" s="436" t="str">
        <f>IF(AND(C67="",D67=""),"",IFERROR(MATCH("*"&amp;C67&amp;"*",Paramètres!$A$2,0)*INDEX(Paramètres!$B$2:$E$2,MATCH(#REF!,Paramètres!$B$1:$E$1,0))*$B68,IFERROR(VLOOKUP(C67,_T1,2,0)*IF(VLOOKUP(C67,_T1,3,0),$B68,1),IF(AND(C67="23:59"*1,D67="07:59"*1),"08:00"*$B68,IF(AND(C67="20:00"*1,D67="05:00"*1),"09:00"*$B68,IF(AND(C67="21:00"*1,D67="07:00"*1),"10:00"*$B68,IF(AND(C67="21:00"*1,D67="08:00"*1),"11:00"*$B68,IF((D67*24)-(C67*24)&gt;6,((((D67*24)-(C67*24))-0.25)/24)*$B68,(D67-C67)*$B68))))))))</f>
        <v/>
      </c>
      <c r="D68" s="437"/>
      <c r="E68" s="620" t="str">
        <f>IF(AND(E67="",F67=""),"",IFERROR(MATCH("*"&amp;E67&amp;"*",Paramètres!$A$2,0)*INDEX(Paramètres!$B$2:$E$2,MATCH(#REF!,Paramètres!$B$1:$E$1,0))*$B68,IFERROR(VLOOKUP(E67,_T1,2,0)*IF(VLOOKUP(E67,_T1,3,0),$B68,1),IF(AND(E67="23:59"*1,F67="07:59"*1),"08:00"*$B68,IF(AND(E67="20:00"*1,F67="05:00"*1),"09:00"*$B68,IF(AND(E67="21:00"*1,F67="07:00"*1),"10:00"*$B68,IF(AND(E67="21:00"*1,F67="08:00"*1),"11:00"*$B68,IF((F67*24)-(E67*24)&gt;6,((((F67*24)-(E67*24))-0.25)/24)*$B68,(F67-E67)*$B68))))))))</f>
        <v/>
      </c>
      <c r="F68" s="599"/>
      <c r="G68" s="436" t="str">
        <f>IF(AND(G67="",H67=""),"",IFERROR(MATCH("*"&amp;G67&amp;"*",Paramètres!$A$2,0)*INDEX(Paramètres!$B$2:$E$2,MATCH(#REF!,Paramètres!$B$1:$E$1,0))*$B68,IFERROR(VLOOKUP(G67,_T1,2,0)*IF(VLOOKUP(G67,_T1,3,0),$B68,1),IF(AND(G67="23:59"*1,H67="07:59"*1),"08:00"*$B68,IF(AND(G67="20:00"*1,H67="05:00"*1),"09:00"*$B68,IF(AND(G67="21:00"*1,H67="07:00"*1),"10:00"*$B68,IF(AND(G67="21:00"*1,H67="08:00"*1),"11:00"*$B68,IF((H67*24)-(G67*24)&gt;6,((((H67*24)-(G67*24))-0.25)/24)*$B68,(H67-G67)*$B68))))))))</f>
        <v/>
      </c>
      <c r="H68" s="437"/>
      <c r="I68" s="620" t="str">
        <f>IF(AND(I67="",J67=""),"",IFERROR(MATCH("*"&amp;I67&amp;"*",Paramètres!$A$2,0)*INDEX(Paramètres!$B$2:$E$2,MATCH(#REF!,Paramètres!$B$1:$E$1,0))*$B68,IFERROR(VLOOKUP(I67,_T1,2,0)*IF(VLOOKUP(I67,_T1,3,0),$B68,1),IF(AND(I67="23:59"*1,J67="07:59"*1),"08:00"*$B68,IF(AND(I67="20:00"*1,J67="05:00"*1),"09:00"*$B68,IF(AND(I67="21:00"*1,J67="07:00"*1),"10:00"*$B68,IF(AND(I67="21:00"*1,J67="08:00"*1),"11:00"*$B68,IF((J67*24)-(I67*24)&gt;6,((((J67*24)-(I67*24))-0.25)/24)*$B68,(J67-I67)*$B68))))))))</f>
        <v/>
      </c>
      <c r="J68" s="599"/>
      <c r="K68" s="436" t="str">
        <f>IF(AND(K67="",L67=""),"",IFERROR(MATCH("*"&amp;K67&amp;"*",Paramètres!$A$2,0)*INDEX(Paramètres!$B$2:$E$2,MATCH(#REF!,Paramètres!$B$1:$E$1,0))*$B68,IFERROR(VLOOKUP(K67,_T1,2,0)*IF(VLOOKUP(K67,_T1,3,0),$B68,1),IF(AND(K67="23:59"*1,L67="07:59"*1),"08:00"*$B68,IF(AND(K67="20:00"*1,L67="05:00"*1),"09:00"*$B68,IF(AND(K67="21:00"*1,L67="07:00"*1),"10:00"*$B68,IF(AND(K67="21:00"*1,L67="08:00"*1),"11:00"*$B68,IF((L67*24)-(K67*24)&gt;6,((((L67*24)-(K67*24))-0.25)/24)*$B68,(L67-K67)*$B68))))))))</f>
        <v/>
      </c>
      <c r="L68" s="437"/>
      <c r="M68" s="645" t="str">
        <f>IF(AND(M67="",N67=""),"",IFERROR(MATCH("*"&amp;M67&amp;"*",Paramètres!$A$2,0)*INDEX(Paramètres!$B$2:$E$2,MATCH(#REF!,Paramètres!$B$1:$E$1,0))*$B68,IFERROR(VLOOKUP(M67,_T1,2,0)*IF(VLOOKUP(M67,_T1,3,0),$B68,1),IF(AND(M67="23:59"*1,N67="07:59"*1),"08:00"*$B68,IF(AND(M67="20:00"*1,N67="05:00"*1),"09:00"*$B68,IF(AND(M67="21:00"*1,N67="07:00"*1),"10:00"*$B68,IF(AND(M67="21:00"*1,N67="08:00"*1),"11:00"*$B68,IF((N67*24)-(M67*24)&gt;6,((((N67*24)-(M67*24))-0.25)/24)*$B68,(N67-M67)*$B68))))))))</f>
        <v/>
      </c>
      <c r="N68" s="646"/>
      <c r="O68" s="645" t="str">
        <f>IF(AND(O67="",P67=""),"",IFERROR(MATCH("*"&amp;O67&amp;"*",Paramètres!$A$2,0)*INDEX(Paramètres!$B$2:$E$2,MATCH(#REF!,Paramètres!$B$1:$E$1,0))*$B68,IFERROR(VLOOKUP(O67,_T1,2,0)*IF(VLOOKUP(O67,_T1,3,0),$B68,1),IF(AND(O67="23:59"*1,P67="07:59"*1),"08:00"*$B68,IF(AND(O67="20:00"*1,P67="05:00"*1),"09:00"*$B68,IF(AND(O67="21:00"*1,P67="07:00"*1),"10:00"*$B68,IF(AND(O67="21:00"*1,P67="08:00"*1),"11:00"*$B68,IF((P67*24)-(O67*24)&gt;6,((((P67*24)-(O67*24))-0.25)/24)*$B68,(P67-O67)*$B68))))))))</f>
        <v/>
      </c>
      <c r="P68" s="645"/>
      <c r="Q68" s="350"/>
      <c r="R68" s="436" t="str">
        <f>IF(R67&lt;&gt;"",MOD((S67-R67),1),"")</f>
        <v/>
      </c>
      <c r="S68" s="437"/>
      <c r="T68" s="364" t="str">
        <f t="shared" ref="T68" si="900">IF(T67&lt;&gt;"",MOD((U67-T67),1),"")</f>
        <v/>
      </c>
      <c r="U68" s="361"/>
      <c r="V68" s="436" t="str">
        <f t="shared" ref="V68" si="901">IF(V67&lt;&gt;"",MOD((W67-V67),1),"")</f>
        <v/>
      </c>
      <c r="W68" s="437"/>
      <c r="X68" s="364" t="str">
        <f t="shared" ref="X68" si="902">IF(X67&lt;&gt;"",MOD((Y67-X67),1),"")</f>
        <v/>
      </c>
      <c r="Y68" s="361"/>
      <c r="Z68" s="436" t="str">
        <f t="shared" ref="Z68" si="903">IF(Z67&lt;&gt;"",MOD((AA67-Z67),1),"")</f>
        <v/>
      </c>
      <c r="AA68" s="437"/>
      <c r="AB68" s="604" t="str">
        <f t="shared" ref="AB68" si="904">IF(AB67&lt;&gt;"",MOD((AC67-AB67),1),"")</f>
        <v/>
      </c>
      <c r="AC68" s="600"/>
      <c r="AD68" s="604" t="str">
        <f t="shared" ref="AD68" si="905">IF(AD67&lt;&gt;"",MOD((AE67-AD67),1),"")</f>
        <v/>
      </c>
      <c r="AE68" s="604"/>
      <c r="AF68" s="350"/>
      <c r="AG68" s="436" t="str">
        <f>IF(AG67&lt;&gt;"",MOD((AH67-AG67),1),"")</f>
        <v/>
      </c>
      <c r="AH68" s="437"/>
      <c r="AI68" s="364" t="str">
        <f t="shared" ref="AI68" si="906">IF(AI67&lt;&gt;"",MOD((AJ67-AI67),1),"")</f>
        <v/>
      </c>
      <c r="AJ68" s="361"/>
      <c r="AK68" s="436" t="str">
        <f t="shared" ref="AK68" si="907">IF(AK67&lt;&gt;"",MOD((AL67-AK67),1),"")</f>
        <v/>
      </c>
      <c r="AL68" s="437"/>
      <c r="AM68" s="364" t="str">
        <f t="shared" ref="AM68" si="908">IF(AM67&lt;&gt;"",MOD((AN67-AM67),1),"")</f>
        <v/>
      </c>
      <c r="AN68" s="361"/>
      <c r="AO68" s="436" t="str">
        <f t="shared" ref="AO68" si="909">IF(AO67&lt;&gt;"",MOD((AP67-AO67),1),"")</f>
        <v/>
      </c>
      <c r="AP68" s="437"/>
      <c r="AQ68" s="364" t="str">
        <f t="shared" ref="AQ68" si="910">IF(AQ67&lt;&gt;"",MOD((AR67-AQ67),1),"")</f>
        <v/>
      </c>
      <c r="AR68" s="361"/>
      <c r="AS68" s="364" t="str">
        <f t="shared" ref="AS68" si="911">IF(AS67&lt;&gt;"",MOD((AT67-AS67),1),"")</f>
        <v/>
      </c>
      <c r="AT68" s="364"/>
      <c r="AU68" s="350"/>
      <c r="AV68" s="436" t="str">
        <f>IF(AV67&lt;&gt;"",MOD((AW67-AV67),1),"")</f>
        <v/>
      </c>
      <c r="AW68" s="437"/>
      <c r="AX68" s="364" t="str">
        <f t="shared" ref="AX68" si="912">IF(AX67&lt;&gt;"",MOD((AY67-AX67),1),"")</f>
        <v/>
      </c>
      <c r="AY68" s="361"/>
      <c r="AZ68" s="436" t="str">
        <f t="shared" ref="AZ68" si="913">IF(AZ67&lt;&gt;"",MOD((BA67-AZ67),1),"")</f>
        <v/>
      </c>
      <c r="BA68" s="437"/>
      <c r="BB68" s="364" t="str">
        <f t="shared" ref="BB68" si="914">IF(BB67&lt;&gt;"",MOD((BC67-BB67),1),"")</f>
        <v/>
      </c>
      <c r="BC68" s="361"/>
      <c r="BD68" s="436" t="str">
        <f t="shared" ref="BD68" si="915">IF(BD67&lt;&gt;"",MOD((BE67-BD67),1),"")</f>
        <v/>
      </c>
      <c r="BE68" s="437"/>
      <c r="BF68" s="364" t="str">
        <f t="shared" ref="BF68" si="916">IF(BF67&lt;&gt;"",MOD((BG67-BF67),1),"")</f>
        <v/>
      </c>
      <c r="BG68" s="361"/>
      <c r="BH68" s="364" t="str">
        <f t="shared" ref="BH68" si="917">IF(BH67&lt;&gt;"",MOD((BI67-BH67),1),"")</f>
        <v/>
      </c>
      <c r="BI68" s="364"/>
      <c r="BJ68" s="346"/>
      <c r="BK68" s="436" t="str">
        <f>IF(BK67&lt;&gt;"",MOD((BL67-BK67),1),"")</f>
        <v/>
      </c>
      <c r="BL68" s="437"/>
      <c r="BM68" s="364" t="str">
        <f t="shared" ref="BM68" si="918">IF(BM67&lt;&gt;"",MOD((BN67-BM67),1),"")</f>
        <v/>
      </c>
      <c r="BN68" s="361"/>
      <c r="BO68" s="436" t="str">
        <f t="shared" ref="BO68" si="919">IF(BO67&lt;&gt;"",MOD((BP67-BO67),1),"")</f>
        <v/>
      </c>
      <c r="BP68" s="437"/>
      <c r="BQ68" s="364" t="str">
        <f t="shared" ref="BQ68" si="920">IF(BQ67&lt;&gt;"",MOD((BR67-BQ67),1),"")</f>
        <v/>
      </c>
      <c r="BR68" s="361"/>
      <c r="BS68" s="436" t="str">
        <f t="shared" ref="BS68" si="921">IF(BS67&lt;&gt;"",MOD((BT67-BS67),1),"")</f>
        <v/>
      </c>
      <c r="BT68" s="437"/>
      <c r="BU68" s="364" t="str">
        <f t="shared" ref="BU68" si="922">IF(BU67&lt;&gt;"",MOD((BV67-BU67),1),"")</f>
        <v/>
      </c>
      <c r="BV68" s="361"/>
      <c r="BW68" s="364" t="str">
        <f t="shared" ref="BW68" si="923">IF(BW67&lt;&gt;"",MOD((BX67-BW67),1),"")</f>
        <v/>
      </c>
      <c r="BX68" s="364"/>
      <c r="BY68" s="346"/>
      <c r="BZ68" s="436" t="str">
        <f>IF(BZ67&lt;&gt;"",MOD((CA67-BZ67),1),"")</f>
        <v/>
      </c>
      <c r="CA68" s="437"/>
      <c r="CB68" s="364" t="str">
        <f t="shared" ref="CB68" si="924">IF(CB67&lt;&gt;"",MOD((CC67-CB67),1),"")</f>
        <v/>
      </c>
      <c r="CC68" s="361"/>
      <c r="CD68" s="436" t="str">
        <f t="shared" ref="CD68" si="925">IF(CD67&lt;&gt;"",MOD((CE67-CD67),1),"")</f>
        <v/>
      </c>
      <c r="CE68" s="437"/>
      <c r="CF68" s="364" t="str">
        <f t="shared" ref="CF68" si="926">IF(CF67&lt;&gt;"",MOD((CG67-CF67),1),"")</f>
        <v/>
      </c>
      <c r="CG68" s="361"/>
      <c r="CH68" s="436" t="str">
        <f t="shared" ref="CH68" si="927">IF(CH67&lt;&gt;"",MOD((CI67-CH67),1),"")</f>
        <v/>
      </c>
      <c r="CI68" s="437"/>
      <c r="CJ68" s="364" t="str">
        <f t="shared" ref="CJ68" si="928">IF(CJ67&lt;&gt;"",MOD((CK67-CJ67),1),"")</f>
        <v/>
      </c>
      <c r="CK68" s="361"/>
      <c r="CL68" s="364" t="str">
        <f t="shared" ref="CL68" si="929">IF(CL67&lt;&gt;"",MOD((CM67-CL67),1),"")</f>
        <v/>
      </c>
      <c r="CM68" s="364"/>
      <c r="CN68" s="346"/>
      <c r="CO68" s="340"/>
      <c r="CP68" s="341"/>
      <c r="CQ68" s="156"/>
      <c r="CR68" s="363"/>
      <c r="CS68"/>
      <c r="CT68"/>
      <c r="CU68"/>
      <c r="CV68"/>
      <c r="CW68"/>
      <c r="CX68"/>
    </row>
    <row r="69" spans="1:102" s="499" customFormat="1" ht="30" customHeight="1">
      <c r="A69" s="537"/>
      <c r="B69" s="511"/>
      <c r="C69" s="595"/>
      <c r="D69" s="596"/>
      <c r="E69" s="481"/>
      <c r="F69" s="482"/>
      <c r="G69" s="595"/>
      <c r="H69" s="596"/>
      <c r="I69" s="481"/>
      <c r="J69" s="482"/>
      <c r="K69" s="595"/>
      <c r="L69" s="596"/>
      <c r="M69" s="642"/>
      <c r="N69" s="643"/>
      <c r="O69" s="642"/>
      <c r="P69" s="644"/>
      <c r="Q69" s="349">
        <f>SUM(C70:P70)</f>
        <v>0</v>
      </c>
      <c r="R69" s="481"/>
      <c r="S69" s="482"/>
      <c r="T69" s="483"/>
      <c r="U69" s="484"/>
      <c r="V69" s="481"/>
      <c r="W69" s="482"/>
      <c r="X69" s="483"/>
      <c r="Y69" s="484"/>
      <c r="Z69" s="481"/>
      <c r="AA69" s="482"/>
      <c r="AB69" s="601"/>
      <c r="AC69" s="603"/>
      <c r="AD69" s="601"/>
      <c r="AE69" s="605"/>
      <c r="AF69" s="349">
        <f>SUM(R70:AE70)</f>
        <v>0</v>
      </c>
      <c r="AG69" s="481"/>
      <c r="AH69" s="482"/>
      <c r="AI69" s="483"/>
      <c r="AJ69" s="484"/>
      <c r="AK69" s="481"/>
      <c r="AL69" s="482"/>
      <c r="AM69" s="483"/>
      <c r="AN69" s="484"/>
      <c r="AO69" s="481"/>
      <c r="AP69" s="482"/>
      <c r="AQ69" s="485"/>
      <c r="AR69" s="486"/>
      <c r="AS69" s="485"/>
      <c r="AT69" s="487"/>
      <c r="AU69" s="349">
        <f>SUM(AG70:AT70)</f>
        <v>0</v>
      </c>
      <c r="AV69" s="481"/>
      <c r="AW69" s="482"/>
      <c r="AX69" s="483"/>
      <c r="AY69" s="484"/>
      <c r="AZ69" s="481"/>
      <c r="BA69" s="482"/>
      <c r="BB69" s="483"/>
      <c r="BC69" s="484"/>
      <c r="BD69" s="481"/>
      <c r="BE69" s="482"/>
      <c r="BF69" s="485"/>
      <c r="BG69" s="486"/>
      <c r="BH69" s="485"/>
      <c r="BI69" s="487"/>
      <c r="BJ69" s="344">
        <f t="shared" ref="BJ69" si="930">SUM(AV70:BI70)</f>
        <v>0</v>
      </c>
      <c r="BK69" s="481"/>
      <c r="BL69" s="482"/>
      <c r="BM69" s="483"/>
      <c r="BN69" s="484"/>
      <c r="BO69" s="481"/>
      <c r="BP69" s="482"/>
      <c r="BQ69" s="483"/>
      <c r="BR69" s="484"/>
      <c r="BS69" s="481"/>
      <c r="BT69" s="482"/>
      <c r="BU69" s="485"/>
      <c r="BV69" s="486"/>
      <c r="BW69" s="485"/>
      <c r="BX69" s="487"/>
      <c r="BY69" s="344">
        <f t="shared" ref="BY69" si="931">SUM(BK70:BX70)</f>
        <v>0</v>
      </c>
      <c r="BZ69" s="481"/>
      <c r="CA69" s="482"/>
      <c r="CB69" s="483"/>
      <c r="CC69" s="484"/>
      <c r="CD69" s="481"/>
      <c r="CE69" s="482"/>
      <c r="CF69" s="483"/>
      <c r="CG69" s="484"/>
      <c r="CH69" s="481"/>
      <c r="CI69" s="482"/>
      <c r="CJ69" s="485"/>
      <c r="CK69" s="486"/>
      <c r="CL69" s="485"/>
      <c r="CM69" s="487"/>
      <c r="CN69" s="344">
        <f t="shared" ref="CN69" si="932">SUM(BZ70:CM70)</f>
        <v>0</v>
      </c>
      <c r="CO69" s="338">
        <f>SUM(Q69,AF70,AU70,BY70,CN70,BJ70)</f>
        <v>0</v>
      </c>
      <c r="CP69" s="339"/>
      <c r="CQ69" s="488"/>
      <c r="CR69" s="362">
        <f>$CO$2-CO69</f>
        <v>6.9666666666666659</v>
      </c>
      <c r="CS69" s="489"/>
      <c r="CT69" s="489"/>
      <c r="CU69" s="489"/>
      <c r="CV69" s="489"/>
      <c r="CW69" s="489"/>
      <c r="CX69" s="489"/>
    </row>
    <row r="70" spans="1:102" s="30" customFormat="1" ht="20" customHeight="1">
      <c r="A70" s="252" t="s">
        <v>103</v>
      </c>
      <c r="B70" s="512"/>
      <c r="C70" s="620" t="str">
        <f>IF(AND(C69="",D69=""),"",IFERROR(MATCH("*"&amp;C69&amp;"*",Paramètres!$A$2,0)*INDEX(Paramètres!$B$2:$E$2,MATCH(#REF!,Paramètres!$B$1:$E$1,0))*$B70,IFERROR(VLOOKUP(C69,_T1,2,0)*IF(VLOOKUP(C69,_T1,3,0),$B70,1),IF(AND(C69="23:59"*1,D69="07:59"*1),"08:00"*$B70,IF(AND(C69="20:00"*1,D69="05:00"*1),"09:00"*$B70,IF(AND(C69="21:00"*1,D69="07:00"*1),"10:00"*$B70,IF(AND(C69="21:00"*1,D69="08:00"*1),"11:00"*$B70,IF((D69*24)-(C69*24)&gt;6,((((D69*24)-(C69*24))-0.25)/24)*$B70,(D69-C69)*$B70))))))))</f>
        <v/>
      </c>
      <c r="D70" s="599"/>
      <c r="E70" s="436" t="str">
        <f>IF(AND(E69="",F69=""),"",IFERROR(MATCH("*"&amp;E69&amp;"*",Paramètres!$A$2,0)*INDEX(Paramètres!$B$2:$E$2,MATCH(#REF!,Paramètres!$B$1:$E$1,0))*$B70,IFERROR(VLOOKUP(E69,_T1,2,0)*IF(VLOOKUP(E69,_T1,3,0),$B70,1),IF(AND(E69="23:59"*1,F69="07:59"*1),"08:00"*$B70,IF(AND(E69="20:00"*1,F69="05:00"*1),"09:00"*$B70,IF(AND(E69="21:00"*1,F69="07:00"*1),"10:00"*$B70,IF(AND(E69="21:00"*1,F69="08:00"*1),"11:00"*$B70,IF((F69*24)-(E69*24)&gt;6,((((F69*24)-(E69*24))-0.25)/24)*$B70,(F69-E69)*$B70))))))))</f>
        <v/>
      </c>
      <c r="F70" s="437"/>
      <c r="G70" s="620" t="str">
        <f>IF(AND(G69="",H69=""),"",IFERROR(MATCH("*"&amp;G69&amp;"*",Paramètres!$A$2,0)*INDEX(Paramètres!$B$2:$E$2,MATCH(#REF!,Paramètres!$B$1:$E$1,0))*$B70,IFERROR(VLOOKUP(G69,_T1,2,0)*IF(VLOOKUP(G69,_T1,3,0),$B70,1),IF(AND(G69="23:59"*1,H69="07:59"*1),"08:00"*$B70,IF(AND(G69="20:00"*1,H69="05:00"*1),"09:00"*$B70,IF(AND(G69="21:00"*1,H69="07:00"*1),"10:00"*$B70,IF(AND(G69="21:00"*1,H69="08:00"*1),"11:00"*$B70,IF((H69*24)-(G69*24)&gt;6,((((H69*24)-(G69*24))-0.25)/24)*$B70,(H69-G69)*$B70))))))))</f>
        <v/>
      </c>
      <c r="H70" s="599"/>
      <c r="I70" s="436" t="str">
        <f>IF(AND(I69="",J69=""),"",IFERROR(MATCH("*"&amp;I69&amp;"*",Paramètres!$A$2,0)*INDEX(Paramètres!$B$2:$E$2,MATCH(#REF!,Paramètres!$B$1:$E$1,0))*$B70,IFERROR(VLOOKUP(I69,_T1,2,0)*IF(VLOOKUP(I69,_T1,3,0),$B70,1),IF(AND(I69="23:59"*1,J69="07:59"*1),"08:00"*$B70,IF(AND(I69="20:00"*1,J69="05:00"*1),"09:00"*$B70,IF(AND(I69="21:00"*1,J69="07:00"*1),"10:00"*$B70,IF(AND(I69="21:00"*1,J69="08:00"*1),"11:00"*$B70,IF((J69*24)-(I69*24)&gt;6,((((J69*24)-(I69*24))-0.25)/24)*$B70,(J69-I69)*$B70))))))))</f>
        <v/>
      </c>
      <c r="J70" s="437"/>
      <c r="K70" s="620" t="str">
        <f>IF(AND(K69="",L69=""),"",IFERROR(MATCH("*"&amp;K69&amp;"*",Paramètres!$A$2,0)*INDEX(Paramètres!$B$2:$E$2,MATCH(#REF!,Paramètres!$B$1:$E$1,0))*$B70,IFERROR(VLOOKUP(K69,_T1,2,0)*IF(VLOOKUP(K69,_T1,3,0),$B70,1),IF(AND(K69="23:59"*1,L69="07:59"*1),"08:00"*$B70,IF(AND(K69="20:00"*1,L69="05:00"*1),"09:00"*$B70,IF(AND(K69="21:00"*1,L69="07:00"*1),"10:00"*$B70,IF(AND(K69="21:00"*1,L69="08:00"*1),"11:00"*$B70,IF((L69*24)-(K69*24)&gt;6,((((L69*24)-(K69*24))-0.25)/24)*$B70,(L69-K69)*$B70))))))))</f>
        <v/>
      </c>
      <c r="L70" s="599"/>
      <c r="M70" s="645" t="str">
        <f>IF(AND(M69="",N69=""),"",IFERROR(MATCH("*"&amp;M69&amp;"*",Paramètres!$A$2,0)*INDEX(Paramètres!$B$2:$E$2,MATCH(#REF!,Paramètres!$B$1:$E$1,0))*$B70,IFERROR(VLOOKUP(M69,_T1,2,0)*IF(VLOOKUP(M69,_T1,3,0),$B70,1),IF(AND(M69="23:59"*1,N69="07:59"*1),"08:00"*$B70,IF(AND(M69="20:00"*1,N69="05:00"*1),"09:00"*$B70,IF(AND(M69="21:00"*1,N69="07:00"*1),"10:00"*$B70,IF(AND(M69="21:00"*1,N69="08:00"*1),"11:00"*$B70,IF((N69*24)-(M69*24)&gt;6,((((N69*24)-(M69*24))-0.25)/24)*$B70,(N69-M69)*$B70))))))))</f>
        <v/>
      </c>
      <c r="N70" s="646"/>
      <c r="O70" s="645" t="str">
        <f>IF(AND(O69="",P69=""),"",IFERROR(MATCH("*"&amp;O69&amp;"*",Paramètres!$A$2,0)*INDEX(Paramètres!$B$2:$E$2,MATCH(#REF!,Paramètres!$B$1:$E$1,0))*$B70,IFERROR(VLOOKUP(O69,_T1,2,0)*IF(VLOOKUP(O69,_T1,3,0),$B70,1),IF(AND(O69="23:59"*1,P69="07:59"*1),"08:00"*$B70,IF(AND(O69="20:00"*1,P69="05:00"*1),"09:00"*$B70,IF(AND(O69="21:00"*1,P69="07:00"*1),"10:00"*$B70,IF(AND(O69="21:00"*1,P69="08:00"*1),"11:00"*$B70,IF((P69*24)-(O69*24)&gt;6,((((P69*24)-(O69*24))-0.25)/24)*$B70,(P69-O69)*$B70))))))))</f>
        <v/>
      </c>
      <c r="P70" s="645"/>
      <c r="Q70" s="350"/>
      <c r="R70" s="436" t="str">
        <f>IF(R69&lt;&gt;"",MOD((S69-R69),1),"")</f>
        <v/>
      </c>
      <c r="S70" s="437"/>
      <c r="T70" s="364" t="str">
        <f t="shared" ref="T70" si="933">IF(T69&lt;&gt;"",MOD((U69-T69),1),"")</f>
        <v/>
      </c>
      <c r="U70" s="361"/>
      <c r="V70" s="436" t="str">
        <f t="shared" ref="V70" si="934">IF(V69&lt;&gt;"",MOD((W69-V69),1),"")</f>
        <v/>
      </c>
      <c r="W70" s="437"/>
      <c r="X70" s="364" t="str">
        <f t="shared" ref="X70" si="935">IF(X69&lt;&gt;"",MOD((Y69-X69),1),"")</f>
        <v/>
      </c>
      <c r="Y70" s="361"/>
      <c r="Z70" s="436" t="str">
        <f t="shared" ref="Z70" si="936">IF(Z69&lt;&gt;"",MOD((AA69-Z69),1),"")</f>
        <v/>
      </c>
      <c r="AA70" s="437"/>
      <c r="AB70" s="604" t="str">
        <f t="shared" ref="AB70" si="937">IF(AB69&lt;&gt;"",MOD((AC69-AB69),1),"")</f>
        <v/>
      </c>
      <c r="AC70" s="600"/>
      <c r="AD70" s="604" t="str">
        <f t="shared" ref="AD70" si="938">IF(AD69&lt;&gt;"",MOD((AE69-AD69),1),"")</f>
        <v/>
      </c>
      <c r="AE70" s="604"/>
      <c r="AF70" s="350"/>
      <c r="AG70" s="436" t="str">
        <f>IF(AG69&lt;&gt;"",MOD((AH69-AG69),1),"")</f>
        <v/>
      </c>
      <c r="AH70" s="437"/>
      <c r="AI70" s="364" t="str">
        <f t="shared" ref="AI70" si="939">IF(AI69&lt;&gt;"",MOD((AJ69-AI69),1),"")</f>
        <v/>
      </c>
      <c r="AJ70" s="361"/>
      <c r="AK70" s="436" t="str">
        <f t="shared" ref="AK70" si="940">IF(AK69&lt;&gt;"",MOD((AL69-AK69),1),"")</f>
        <v/>
      </c>
      <c r="AL70" s="437"/>
      <c r="AM70" s="364" t="str">
        <f t="shared" ref="AM70" si="941">IF(AM69&lt;&gt;"",MOD((AN69-AM69),1),"")</f>
        <v/>
      </c>
      <c r="AN70" s="361"/>
      <c r="AO70" s="436" t="str">
        <f t="shared" ref="AO70" si="942">IF(AO69&lt;&gt;"",MOD((AP69-AO69),1),"")</f>
        <v/>
      </c>
      <c r="AP70" s="437"/>
      <c r="AQ70" s="364" t="str">
        <f t="shared" ref="AQ70" si="943">IF(AQ69&lt;&gt;"",MOD((AR69-AQ69),1),"")</f>
        <v/>
      </c>
      <c r="AR70" s="361"/>
      <c r="AS70" s="364" t="str">
        <f t="shared" ref="AS70" si="944">IF(AS69&lt;&gt;"",MOD((AT69-AS69),1),"")</f>
        <v/>
      </c>
      <c r="AT70" s="364"/>
      <c r="AU70" s="350"/>
      <c r="AV70" s="436" t="str">
        <f>IF(AV69&lt;&gt;"",MOD((AW69-AV69),1),"")</f>
        <v/>
      </c>
      <c r="AW70" s="437"/>
      <c r="AX70" s="364" t="str">
        <f t="shared" ref="AX70" si="945">IF(AX69&lt;&gt;"",MOD((AY69-AX69),1),"")</f>
        <v/>
      </c>
      <c r="AY70" s="361"/>
      <c r="AZ70" s="436" t="str">
        <f t="shared" ref="AZ70" si="946">IF(AZ69&lt;&gt;"",MOD((BA69-AZ69),1),"")</f>
        <v/>
      </c>
      <c r="BA70" s="437"/>
      <c r="BB70" s="364" t="str">
        <f t="shared" ref="BB70" si="947">IF(BB69&lt;&gt;"",MOD((BC69-BB69),1),"")</f>
        <v/>
      </c>
      <c r="BC70" s="361"/>
      <c r="BD70" s="436" t="str">
        <f t="shared" ref="BD70" si="948">IF(BD69&lt;&gt;"",MOD((BE69-BD69),1),"")</f>
        <v/>
      </c>
      <c r="BE70" s="437"/>
      <c r="BF70" s="364" t="str">
        <f t="shared" ref="BF70" si="949">IF(BF69&lt;&gt;"",MOD((BG69-BF69),1),"")</f>
        <v/>
      </c>
      <c r="BG70" s="361"/>
      <c r="BH70" s="364" t="str">
        <f t="shared" ref="BH70" si="950">IF(BH69&lt;&gt;"",MOD((BI69-BH69),1),"")</f>
        <v/>
      </c>
      <c r="BI70" s="364"/>
      <c r="BJ70" s="346"/>
      <c r="BK70" s="436" t="str">
        <f>IF(BK69&lt;&gt;"",MOD((BL69-BK69),1),"")</f>
        <v/>
      </c>
      <c r="BL70" s="437"/>
      <c r="BM70" s="364" t="str">
        <f t="shared" ref="BM70" si="951">IF(BM69&lt;&gt;"",MOD((BN69-BM69),1),"")</f>
        <v/>
      </c>
      <c r="BN70" s="361"/>
      <c r="BO70" s="436" t="str">
        <f t="shared" ref="BO70" si="952">IF(BO69&lt;&gt;"",MOD((BP69-BO69),1),"")</f>
        <v/>
      </c>
      <c r="BP70" s="437"/>
      <c r="BQ70" s="364" t="str">
        <f t="shared" ref="BQ70" si="953">IF(BQ69&lt;&gt;"",MOD((BR69-BQ69),1),"")</f>
        <v/>
      </c>
      <c r="BR70" s="361"/>
      <c r="BS70" s="436" t="str">
        <f t="shared" ref="BS70" si="954">IF(BS69&lt;&gt;"",MOD((BT69-BS69),1),"")</f>
        <v/>
      </c>
      <c r="BT70" s="437"/>
      <c r="BU70" s="364" t="str">
        <f t="shared" ref="BU70" si="955">IF(BU69&lt;&gt;"",MOD((BV69-BU69),1),"")</f>
        <v/>
      </c>
      <c r="BV70" s="361"/>
      <c r="BW70" s="364" t="str">
        <f t="shared" ref="BW70" si="956">IF(BW69&lt;&gt;"",MOD((BX69-BW69),1),"")</f>
        <v/>
      </c>
      <c r="BX70" s="364"/>
      <c r="BY70" s="346"/>
      <c r="BZ70" s="436" t="str">
        <f>IF(BZ69&lt;&gt;"",MOD((CA69-BZ69),1),"")</f>
        <v/>
      </c>
      <c r="CA70" s="437"/>
      <c r="CB70" s="364" t="str">
        <f t="shared" ref="CB70" si="957">IF(CB69&lt;&gt;"",MOD((CC69-CB69),1),"")</f>
        <v/>
      </c>
      <c r="CC70" s="361"/>
      <c r="CD70" s="436" t="str">
        <f t="shared" ref="CD70" si="958">IF(CD69&lt;&gt;"",MOD((CE69-CD69),1),"")</f>
        <v/>
      </c>
      <c r="CE70" s="437"/>
      <c r="CF70" s="364" t="str">
        <f t="shared" ref="CF70" si="959">IF(CF69&lt;&gt;"",MOD((CG69-CF69),1),"")</f>
        <v/>
      </c>
      <c r="CG70" s="361"/>
      <c r="CH70" s="436" t="str">
        <f t="shared" ref="CH70" si="960">IF(CH69&lt;&gt;"",MOD((CI69-CH69),1),"")</f>
        <v/>
      </c>
      <c r="CI70" s="437"/>
      <c r="CJ70" s="364" t="str">
        <f t="shared" ref="CJ70" si="961">IF(CJ69&lt;&gt;"",MOD((CK69-CJ69),1),"")</f>
        <v/>
      </c>
      <c r="CK70" s="361"/>
      <c r="CL70" s="364" t="str">
        <f t="shared" ref="CL70" si="962">IF(CL69&lt;&gt;"",MOD((CM69-CL69),1),"")</f>
        <v/>
      </c>
      <c r="CM70" s="364"/>
      <c r="CN70" s="346"/>
      <c r="CO70" s="340"/>
      <c r="CP70" s="341"/>
      <c r="CQ70" s="156"/>
      <c r="CR70" s="363"/>
      <c r="CS70"/>
      <c r="CT70"/>
      <c r="CU70"/>
      <c r="CV70"/>
      <c r="CW70"/>
      <c r="CX70"/>
    </row>
    <row r="71" spans="1:102" s="499" customFormat="1" ht="30" customHeight="1">
      <c r="A71" s="537"/>
      <c r="B71" s="511"/>
      <c r="C71" s="481"/>
      <c r="D71" s="482"/>
      <c r="E71" s="595"/>
      <c r="F71" s="596"/>
      <c r="G71" s="481"/>
      <c r="H71" s="482"/>
      <c r="I71" s="595"/>
      <c r="J71" s="596"/>
      <c r="K71" s="481"/>
      <c r="L71" s="482"/>
      <c r="M71" s="642"/>
      <c r="N71" s="643"/>
      <c r="O71" s="642"/>
      <c r="P71" s="644"/>
      <c r="Q71" s="349">
        <f>SUM(C72:P72)</f>
        <v>0</v>
      </c>
      <c r="R71" s="481"/>
      <c r="S71" s="482"/>
      <c r="T71" s="483"/>
      <c r="U71" s="484"/>
      <c r="V71" s="481"/>
      <c r="W71" s="482"/>
      <c r="X71" s="483"/>
      <c r="Y71" s="484"/>
      <c r="Z71" s="481"/>
      <c r="AA71" s="482"/>
      <c r="AB71" s="601"/>
      <c r="AC71" s="603"/>
      <c r="AD71" s="601"/>
      <c r="AE71" s="605"/>
      <c r="AF71" s="349">
        <f>SUM(R72:AE72)</f>
        <v>0</v>
      </c>
      <c r="AG71" s="481"/>
      <c r="AH71" s="482"/>
      <c r="AI71" s="483"/>
      <c r="AJ71" s="484"/>
      <c r="AK71" s="481"/>
      <c r="AL71" s="482"/>
      <c r="AM71" s="483"/>
      <c r="AN71" s="484"/>
      <c r="AO71" s="481"/>
      <c r="AP71" s="482"/>
      <c r="AQ71" s="485"/>
      <c r="AR71" s="486"/>
      <c r="AS71" s="485"/>
      <c r="AT71" s="487"/>
      <c r="AU71" s="349">
        <f>SUM(AG72:AT72)</f>
        <v>0</v>
      </c>
      <c r="AV71" s="481"/>
      <c r="AW71" s="482"/>
      <c r="AX71" s="483"/>
      <c r="AY71" s="484"/>
      <c r="AZ71" s="481"/>
      <c r="BA71" s="482"/>
      <c r="BB71" s="483"/>
      <c r="BC71" s="484"/>
      <c r="BD71" s="481"/>
      <c r="BE71" s="482"/>
      <c r="BF71" s="485"/>
      <c r="BG71" s="486"/>
      <c r="BH71" s="485"/>
      <c r="BI71" s="487"/>
      <c r="BJ71" s="344">
        <f t="shared" ref="BJ71" si="963">SUM(AV72:BI72)</f>
        <v>0</v>
      </c>
      <c r="BK71" s="481"/>
      <c r="BL71" s="482"/>
      <c r="BM71" s="483"/>
      <c r="BN71" s="484"/>
      <c r="BO71" s="481"/>
      <c r="BP71" s="482"/>
      <c r="BQ71" s="483"/>
      <c r="BR71" s="484"/>
      <c r="BS71" s="481"/>
      <c r="BT71" s="482"/>
      <c r="BU71" s="485"/>
      <c r="BV71" s="486"/>
      <c r="BW71" s="485"/>
      <c r="BX71" s="487"/>
      <c r="BY71" s="344">
        <f t="shared" ref="BY71" si="964">SUM(BK72:BX72)</f>
        <v>0</v>
      </c>
      <c r="BZ71" s="481"/>
      <c r="CA71" s="482"/>
      <c r="CB71" s="483"/>
      <c r="CC71" s="484"/>
      <c r="CD71" s="481"/>
      <c r="CE71" s="482"/>
      <c r="CF71" s="483"/>
      <c r="CG71" s="484"/>
      <c r="CH71" s="481"/>
      <c r="CI71" s="482"/>
      <c r="CJ71" s="485"/>
      <c r="CK71" s="486"/>
      <c r="CL71" s="485"/>
      <c r="CM71" s="487"/>
      <c r="CN71" s="344">
        <f t="shared" ref="CN71" si="965">SUM(BZ72:CM72)</f>
        <v>0</v>
      </c>
      <c r="CO71" s="338">
        <f>SUM(Q71,AF72,AU72,BY72,CN72,BJ72)</f>
        <v>0</v>
      </c>
      <c r="CP71" s="339"/>
      <c r="CQ71" s="488"/>
      <c r="CR71" s="362">
        <f>$CO$2-CO71</f>
        <v>6.9666666666666659</v>
      </c>
      <c r="CS71" s="489"/>
      <c r="CT71" s="489"/>
      <c r="CU71" s="489"/>
      <c r="CV71" s="489"/>
      <c r="CW71" s="489"/>
      <c r="CX71" s="489"/>
    </row>
    <row r="72" spans="1:102" s="30" customFormat="1" ht="20" customHeight="1">
      <c r="A72" s="251" t="s">
        <v>101</v>
      </c>
      <c r="B72" s="516"/>
      <c r="C72" s="436" t="str">
        <f>IF(AND(C71="",D71=""),"",IFERROR(MATCH("*"&amp;C71&amp;"*",Paramètres!$A$2,0)*INDEX(Paramètres!$B$2:$E$2,MATCH(#REF!,Paramètres!$B$1:$E$1,0))*$B72,IFERROR(VLOOKUP(C71,_T1,2,0)*IF(VLOOKUP(C71,_T1,3,0),$B72,1),IF(AND(C71="23:59"*1,D71="07:59"*1),"08:00"*$B72,IF(AND(C71="20:00"*1,D71="05:00"*1),"09:00"*$B72,IF(AND(C71="21:00"*1,D71="07:00"*1),"10:00"*$B72,IF(AND(C71="21:00"*1,D71="08:00"*1),"11:00"*$B72,IF((D71*24)-(C71*24)&gt;6,((((D71*24)-(C71*24))-0.25)/24)*$B72,(D71-C71)*$B72))))))))</f>
        <v/>
      </c>
      <c r="D72" s="437"/>
      <c r="E72" s="620" t="str">
        <f>IF(AND(E71="",F71=""),"",IFERROR(MATCH("*"&amp;E71&amp;"*",Paramètres!$A$2,0)*INDEX(Paramètres!$B$2:$E$2,MATCH(#REF!,Paramètres!$B$1:$E$1,0))*$B72,IFERROR(VLOOKUP(E71,_T1,2,0)*IF(VLOOKUP(E71,_T1,3,0),$B72,1),IF(AND(E71="23:59"*1,F71="07:59"*1),"08:00"*$B72,IF(AND(E71="20:00"*1,F71="05:00"*1),"09:00"*$B72,IF(AND(E71="21:00"*1,F71="07:00"*1),"10:00"*$B72,IF(AND(E71="21:00"*1,F71="08:00"*1),"11:00"*$B72,IF((F71*24)-(E71*24)&gt;6,((((F71*24)-(E71*24))-0.25)/24)*$B72,(F71-E71)*$B72))))))))</f>
        <v/>
      </c>
      <c r="F72" s="599"/>
      <c r="G72" s="436" t="str">
        <f>IF(AND(G71="",H71=""),"",IFERROR(MATCH("*"&amp;G71&amp;"*",Paramètres!$A$2,0)*INDEX(Paramètres!$B$2:$E$2,MATCH(#REF!,Paramètres!$B$1:$E$1,0))*$B72,IFERROR(VLOOKUP(G71,_T1,2,0)*IF(VLOOKUP(G71,_T1,3,0),$B72,1),IF(AND(G71="23:59"*1,H71="07:59"*1),"08:00"*$B72,IF(AND(G71="20:00"*1,H71="05:00"*1),"09:00"*$B72,IF(AND(G71="21:00"*1,H71="07:00"*1),"10:00"*$B72,IF(AND(G71="21:00"*1,H71="08:00"*1),"11:00"*$B72,IF((H71*24)-(G71*24)&gt;6,((((H71*24)-(G71*24))-0.25)/24)*$B72,(H71-G71)*$B72))))))))</f>
        <v/>
      </c>
      <c r="H72" s="437"/>
      <c r="I72" s="620" t="str">
        <f>IF(AND(I71="",J71=""),"",IFERROR(MATCH("*"&amp;I71&amp;"*",Paramètres!$A$2,0)*INDEX(Paramètres!$B$2:$E$2,MATCH(#REF!,Paramètres!$B$1:$E$1,0))*$B72,IFERROR(VLOOKUP(I71,_T1,2,0)*IF(VLOOKUP(I71,_T1,3,0),$B72,1),IF(AND(I71="23:59"*1,J71="07:59"*1),"08:00"*$B72,IF(AND(I71="20:00"*1,J71="05:00"*1),"09:00"*$B72,IF(AND(I71="21:00"*1,J71="07:00"*1),"10:00"*$B72,IF(AND(I71="21:00"*1,J71="08:00"*1),"11:00"*$B72,IF((J71*24)-(I71*24)&gt;6,((((J71*24)-(I71*24))-0.25)/24)*$B72,(J71-I71)*$B72))))))))</f>
        <v/>
      </c>
      <c r="J72" s="599"/>
      <c r="K72" s="436" t="str">
        <f>IF(AND(K71="",L71=""),"",IFERROR(MATCH("*"&amp;K71&amp;"*",Paramètres!$A$2,0)*INDEX(Paramètres!$B$2:$E$2,MATCH(#REF!,Paramètres!$B$1:$E$1,0))*$B72,IFERROR(VLOOKUP(K71,_T1,2,0)*IF(VLOOKUP(K71,_T1,3,0),$B72,1),IF(AND(K71="23:59"*1,L71="07:59"*1),"08:00"*$B72,IF(AND(K71="20:00"*1,L71="05:00"*1),"09:00"*$B72,IF(AND(K71="21:00"*1,L71="07:00"*1),"10:00"*$B72,IF(AND(K71="21:00"*1,L71="08:00"*1),"11:00"*$B72,IF((L71*24)-(K71*24)&gt;6,((((L71*24)-(K71*24))-0.25)/24)*$B72,(L71-K71)*$B72))))))))</f>
        <v/>
      </c>
      <c r="L72" s="437"/>
      <c r="M72" s="645" t="str">
        <f>IF(AND(M71="",N71=""),"",IFERROR(MATCH("*"&amp;M71&amp;"*",Paramètres!$A$2,0)*INDEX(Paramètres!$B$2:$E$2,MATCH(#REF!,Paramètres!$B$1:$E$1,0))*$B72,IFERROR(VLOOKUP(M71,_T1,2,0)*IF(VLOOKUP(M71,_T1,3,0),$B72,1),IF(AND(M71="23:59"*1,N71="07:59"*1),"08:00"*$B72,IF(AND(M71="20:00"*1,N71="05:00"*1),"09:00"*$B72,IF(AND(M71="21:00"*1,N71="07:00"*1),"10:00"*$B72,IF(AND(M71="21:00"*1,N71="08:00"*1),"11:00"*$B72,IF((N71*24)-(M71*24)&gt;6,((((N71*24)-(M71*24))-0.25)/24)*$B72,(N71-M71)*$B72))))))))</f>
        <v/>
      </c>
      <c r="N72" s="646"/>
      <c r="O72" s="645" t="str">
        <f>IF(AND(O71="",P71=""),"",IFERROR(MATCH("*"&amp;O71&amp;"*",Paramètres!$A$2,0)*INDEX(Paramètres!$B$2:$E$2,MATCH(#REF!,Paramètres!$B$1:$E$1,0))*$B72,IFERROR(VLOOKUP(O71,_T1,2,0)*IF(VLOOKUP(O71,_T1,3,0),$B72,1),IF(AND(O71="23:59"*1,P71="07:59"*1),"08:00"*$B72,IF(AND(O71="20:00"*1,P71="05:00"*1),"09:00"*$B72,IF(AND(O71="21:00"*1,P71="07:00"*1),"10:00"*$B72,IF(AND(O71="21:00"*1,P71="08:00"*1),"11:00"*$B72,IF((P71*24)-(O71*24)&gt;6,((((P71*24)-(O71*24))-0.25)/24)*$B72,(P71-O71)*$B72))))))))</f>
        <v/>
      </c>
      <c r="P72" s="645"/>
      <c r="Q72" s="350"/>
      <c r="R72" s="436" t="str">
        <f>IF(R71&lt;&gt;"",MOD((S71-R71),1),"")</f>
        <v/>
      </c>
      <c r="S72" s="437"/>
      <c r="T72" s="364" t="str">
        <f t="shared" ref="T72" si="966">IF(T71&lt;&gt;"",MOD((U71-T71),1),"")</f>
        <v/>
      </c>
      <c r="U72" s="361"/>
      <c r="V72" s="436" t="str">
        <f t="shared" ref="V72" si="967">IF(V71&lt;&gt;"",MOD((W71-V71),1),"")</f>
        <v/>
      </c>
      <c r="W72" s="437"/>
      <c r="X72" s="364" t="str">
        <f t="shared" ref="X72" si="968">IF(X71&lt;&gt;"",MOD((Y71-X71),1),"")</f>
        <v/>
      </c>
      <c r="Y72" s="361"/>
      <c r="Z72" s="436" t="str">
        <f t="shared" ref="Z72" si="969">IF(Z71&lt;&gt;"",MOD((AA71-Z71),1),"")</f>
        <v/>
      </c>
      <c r="AA72" s="437"/>
      <c r="AB72" s="604" t="str">
        <f t="shared" ref="AB72" si="970">IF(AB71&lt;&gt;"",MOD((AC71-AB71),1),"")</f>
        <v/>
      </c>
      <c r="AC72" s="600"/>
      <c r="AD72" s="604" t="str">
        <f t="shared" ref="AD72" si="971">IF(AD71&lt;&gt;"",MOD((AE71-AD71),1),"")</f>
        <v/>
      </c>
      <c r="AE72" s="604"/>
      <c r="AF72" s="350"/>
      <c r="AG72" s="436" t="str">
        <f>IF(AG71&lt;&gt;"",MOD((AH71-AG71),1),"")</f>
        <v/>
      </c>
      <c r="AH72" s="437"/>
      <c r="AI72" s="364" t="str">
        <f t="shared" ref="AI72" si="972">IF(AI71&lt;&gt;"",MOD((AJ71-AI71),1),"")</f>
        <v/>
      </c>
      <c r="AJ72" s="361"/>
      <c r="AK72" s="436" t="str">
        <f t="shared" ref="AK72" si="973">IF(AK71&lt;&gt;"",MOD((AL71-AK71),1),"")</f>
        <v/>
      </c>
      <c r="AL72" s="437"/>
      <c r="AM72" s="364" t="str">
        <f t="shared" ref="AM72" si="974">IF(AM71&lt;&gt;"",MOD((AN71-AM71),1),"")</f>
        <v/>
      </c>
      <c r="AN72" s="361"/>
      <c r="AO72" s="436" t="str">
        <f t="shared" ref="AO72" si="975">IF(AO71&lt;&gt;"",MOD((AP71-AO71),1),"")</f>
        <v/>
      </c>
      <c r="AP72" s="437"/>
      <c r="AQ72" s="364" t="str">
        <f t="shared" ref="AQ72" si="976">IF(AQ71&lt;&gt;"",MOD((AR71-AQ71),1),"")</f>
        <v/>
      </c>
      <c r="AR72" s="361"/>
      <c r="AS72" s="364" t="str">
        <f t="shared" ref="AS72" si="977">IF(AS71&lt;&gt;"",MOD((AT71-AS71),1),"")</f>
        <v/>
      </c>
      <c r="AT72" s="364"/>
      <c r="AU72" s="350"/>
      <c r="AV72" s="436" t="str">
        <f>IF(AV71&lt;&gt;"",MOD((AW71-AV71),1),"")</f>
        <v/>
      </c>
      <c r="AW72" s="437"/>
      <c r="AX72" s="364" t="str">
        <f t="shared" ref="AX72" si="978">IF(AX71&lt;&gt;"",MOD((AY71-AX71),1),"")</f>
        <v/>
      </c>
      <c r="AY72" s="361"/>
      <c r="AZ72" s="436" t="str">
        <f t="shared" ref="AZ72" si="979">IF(AZ71&lt;&gt;"",MOD((BA71-AZ71),1),"")</f>
        <v/>
      </c>
      <c r="BA72" s="437"/>
      <c r="BB72" s="364" t="str">
        <f t="shared" ref="BB72" si="980">IF(BB71&lt;&gt;"",MOD((BC71-BB71),1),"")</f>
        <v/>
      </c>
      <c r="BC72" s="361"/>
      <c r="BD72" s="436" t="str">
        <f t="shared" ref="BD72" si="981">IF(BD71&lt;&gt;"",MOD((BE71-BD71),1),"")</f>
        <v/>
      </c>
      <c r="BE72" s="437"/>
      <c r="BF72" s="364" t="str">
        <f t="shared" ref="BF72" si="982">IF(BF71&lt;&gt;"",MOD((BG71-BF71),1),"")</f>
        <v/>
      </c>
      <c r="BG72" s="361"/>
      <c r="BH72" s="364" t="str">
        <f t="shared" ref="BH72" si="983">IF(BH71&lt;&gt;"",MOD((BI71-BH71),1),"")</f>
        <v/>
      </c>
      <c r="BI72" s="364"/>
      <c r="BJ72" s="346"/>
      <c r="BK72" s="436" t="str">
        <f>IF(BK71&lt;&gt;"",MOD((BL71-BK71),1),"")</f>
        <v/>
      </c>
      <c r="BL72" s="437"/>
      <c r="BM72" s="364" t="str">
        <f t="shared" ref="BM72" si="984">IF(BM71&lt;&gt;"",MOD((BN71-BM71),1),"")</f>
        <v/>
      </c>
      <c r="BN72" s="361"/>
      <c r="BO72" s="436" t="str">
        <f t="shared" ref="BO72" si="985">IF(BO71&lt;&gt;"",MOD((BP71-BO71),1),"")</f>
        <v/>
      </c>
      <c r="BP72" s="437"/>
      <c r="BQ72" s="364" t="str">
        <f t="shared" ref="BQ72" si="986">IF(BQ71&lt;&gt;"",MOD((BR71-BQ71),1),"")</f>
        <v/>
      </c>
      <c r="BR72" s="361"/>
      <c r="BS72" s="436" t="str">
        <f t="shared" ref="BS72" si="987">IF(BS71&lt;&gt;"",MOD((BT71-BS71),1),"")</f>
        <v/>
      </c>
      <c r="BT72" s="437"/>
      <c r="BU72" s="364" t="str">
        <f t="shared" ref="BU72" si="988">IF(BU71&lt;&gt;"",MOD((BV71-BU71),1),"")</f>
        <v/>
      </c>
      <c r="BV72" s="361"/>
      <c r="BW72" s="364" t="str">
        <f t="shared" ref="BW72" si="989">IF(BW71&lt;&gt;"",MOD((BX71-BW71),1),"")</f>
        <v/>
      </c>
      <c r="BX72" s="364"/>
      <c r="BY72" s="346"/>
      <c r="BZ72" s="436" t="str">
        <f>IF(BZ71&lt;&gt;"",MOD((CA71-BZ71),1),"")</f>
        <v/>
      </c>
      <c r="CA72" s="437"/>
      <c r="CB72" s="364" t="str">
        <f t="shared" ref="CB72" si="990">IF(CB71&lt;&gt;"",MOD((CC71-CB71),1),"")</f>
        <v/>
      </c>
      <c r="CC72" s="361"/>
      <c r="CD72" s="436" t="str">
        <f t="shared" ref="CD72" si="991">IF(CD71&lt;&gt;"",MOD((CE71-CD71),1),"")</f>
        <v/>
      </c>
      <c r="CE72" s="437"/>
      <c r="CF72" s="364" t="str">
        <f t="shared" ref="CF72" si="992">IF(CF71&lt;&gt;"",MOD((CG71-CF71),1),"")</f>
        <v/>
      </c>
      <c r="CG72" s="361"/>
      <c r="CH72" s="436" t="str">
        <f t="shared" ref="CH72" si="993">IF(CH71&lt;&gt;"",MOD((CI71-CH71),1),"")</f>
        <v/>
      </c>
      <c r="CI72" s="437"/>
      <c r="CJ72" s="364" t="str">
        <f t="shared" ref="CJ72" si="994">IF(CJ71&lt;&gt;"",MOD((CK71-CJ71),1),"")</f>
        <v/>
      </c>
      <c r="CK72" s="361"/>
      <c r="CL72" s="364" t="str">
        <f t="shared" ref="CL72" si="995">IF(CL71&lt;&gt;"",MOD((CM71-CL71),1),"")</f>
        <v/>
      </c>
      <c r="CM72" s="364"/>
      <c r="CN72" s="346"/>
      <c r="CO72" s="340"/>
      <c r="CP72" s="341"/>
      <c r="CQ72" s="156"/>
      <c r="CR72" s="363"/>
      <c r="CS72"/>
      <c r="CT72"/>
      <c r="CU72"/>
      <c r="CV72"/>
      <c r="CW72"/>
      <c r="CX72"/>
    </row>
    <row r="73" spans="1:102" s="499" customFormat="1" ht="30" customHeight="1">
      <c r="A73" s="537"/>
      <c r="B73" s="511"/>
      <c r="C73" s="595"/>
      <c r="D73" s="596"/>
      <c r="E73" s="481"/>
      <c r="F73" s="482"/>
      <c r="G73" s="595"/>
      <c r="H73" s="596"/>
      <c r="I73" s="481"/>
      <c r="J73" s="482"/>
      <c r="K73" s="595"/>
      <c r="L73" s="596"/>
      <c r="M73" s="642"/>
      <c r="N73" s="643"/>
      <c r="O73" s="642"/>
      <c r="P73" s="644"/>
      <c r="Q73" s="349">
        <f>SUM(C74:P74)</f>
        <v>0</v>
      </c>
      <c r="R73" s="481"/>
      <c r="S73" s="482"/>
      <c r="T73" s="483"/>
      <c r="U73" s="484"/>
      <c r="V73" s="481"/>
      <c r="W73" s="482"/>
      <c r="X73" s="483"/>
      <c r="Y73" s="484"/>
      <c r="Z73" s="481"/>
      <c r="AA73" s="482"/>
      <c r="AB73" s="601"/>
      <c r="AC73" s="603"/>
      <c r="AD73" s="601"/>
      <c r="AE73" s="605"/>
      <c r="AF73" s="349">
        <f>SUM(R74:AE74)</f>
        <v>0</v>
      </c>
      <c r="AG73" s="481"/>
      <c r="AH73" s="482"/>
      <c r="AI73" s="483"/>
      <c r="AJ73" s="484"/>
      <c r="AK73" s="481"/>
      <c r="AL73" s="482"/>
      <c r="AM73" s="483"/>
      <c r="AN73" s="484"/>
      <c r="AO73" s="481"/>
      <c r="AP73" s="482"/>
      <c r="AQ73" s="485"/>
      <c r="AR73" s="486"/>
      <c r="AS73" s="485"/>
      <c r="AT73" s="487"/>
      <c r="AU73" s="349">
        <f>SUM(AG74:AT74)</f>
        <v>0</v>
      </c>
      <c r="AV73" s="481"/>
      <c r="AW73" s="482"/>
      <c r="AX73" s="483"/>
      <c r="AY73" s="484"/>
      <c r="AZ73" s="481"/>
      <c r="BA73" s="482"/>
      <c r="BB73" s="483"/>
      <c r="BC73" s="484"/>
      <c r="BD73" s="481"/>
      <c r="BE73" s="482"/>
      <c r="BF73" s="485"/>
      <c r="BG73" s="486"/>
      <c r="BH73" s="485"/>
      <c r="BI73" s="487"/>
      <c r="BJ73" s="344">
        <f t="shared" ref="BJ73" si="996">SUM(AV74:BI74)</f>
        <v>0</v>
      </c>
      <c r="BK73" s="481"/>
      <c r="BL73" s="482"/>
      <c r="BM73" s="483"/>
      <c r="BN73" s="484"/>
      <c r="BO73" s="481"/>
      <c r="BP73" s="482"/>
      <c r="BQ73" s="483"/>
      <c r="BR73" s="484"/>
      <c r="BS73" s="481"/>
      <c r="BT73" s="482"/>
      <c r="BU73" s="485"/>
      <c r="BV73" s="486"/>
      <c r="BW73" s="485"/>
      <c r="BX73" s="487"/>
      <c r="BY73" s="344">
        <f t="shared" ref="BY73" si="997">SUM(BK74:BX74)</f>
        <v>0</v>
      </c>
      <c r="BZ73" s="481"/>
      <c r="CA73" s="482"/>
      <c r="CB73" s="483"/>
      <c r="CC73" s="484"/>
      <c r="CD73" s="481"/>
      <c r="CE73" s="482"/>
      <c r="CF73" s="483"/>
      <c r="CG73" s="484"/>
      <c r="CH73" s="481"/>
      <c r="CI73" s="482"/>
      <c r="CJ73" s="485"/>
      <c r="CK73" s="486"/>
      <c r="CL73" s="485"/>
      <c r="CM73" s="487"/>
      <c r="CN73" s="344">
        <f t="shared" ref="CN73" si="998">SUM(BZ74:CM74)</f>
        <v>0</v>
      </c>
      <c r="CO73" s="338">
        <f>SUM(Q73,AF74,AU74,BY74,CN74,BJ74)</f>
        <v>0</v>
      </c>
      <c r="CP73" s="339"/>
      <c r="CQ73" s="488"/>
      <c r="CR73" s="362">
        <f>$CO$2-CO73</f>
        <v>6.9666666666666659</v>
      </c>
      <c r="CS73" s="489"/>
      <c r="CT73" s="489"/>
      <c r="CU73" s="489"/>
      <c r="CV73" s="489"/>
      <c r="CW73" s="489"/>
      <c r="CX73" s="489"/>
    </row>
    <row r="74" spans="1:102" s="30" customFormat="1" ht="20" customHeight="1">
      <c r="A74" s="252" t="s">
        <v>85</v>
      </c>
      <c r="B74" s="512"/>
      <c r="C74" s="620" t="str">
        <f>IF(AND(C73="",D73=""),"",IFERROR(MATCH("*"&amp;C73&amp;"*",Paramètres!$A$2,0)*INDEX(Paramètres!$B$2:$E$2,MATCH(#REF!,Paramètres!$B$1:$E$1,0))*$B74,IFERROR(VLOOKUP(C73,_T1,2,0)*IF(VLOOKUP(C73,_T1,3,0),$B74,1),IF(AND(C73="23:59"*1,D73="07:59"*1),"08:00"*$B74,IF(AND(C73="20:00"*1,D73="05:00"*1),"09:00"*$B74,IF(AND(C73="21:00"*1,D73="07:00"*1),"10:00"*$B74,IF(AND(C73="21:00"*1,D73="08:00"*1),"11:00"*$B74,IF((D73*24)-(C73*24)&gt;6,((((D73*24)-(C73*24))-0.25)/24)*$B74,(D73-C73)*$B74))))))))</f>
        <v/>
      </c>
      <c r="D74" s="599"/>
      <c r="E74" s="436" t="str">
        <f>IF(AND(E73="",F73=""),"",IFERROR(MATCH("*"&amp;E73&amp;"*",Paramètres!$A$2,0)*INDEX(Paramètres!$B$2:$E$2,MATCH(#REF!,Paramètres!$B$1:$E$1,0))*$B74,IFERROR(VLOOKUP(E73,_T1,2,0)*IF(VLOOKUP(E73,_T1,3,0),$B74,1),IF(AND(E73="23:59"*1,F73="07:59"*1),"08:00"*$B74,IF(AND(E73="20:00"*1,F73="05:00"*1),"09:00"*$B74,IF(AND(E73="21:00"*1,F73="07:00"*1),"10:00"*$B74,IF(AND(E73="21:00"*1,F73="08:00"*1),"11:00"*$B74,IF((F73*24)-(E73*24)&gt;6,((((F73*24)-(E73*24))-0.25)/24)*$B74,(F73-E73)*$B74))))))))</f>
        <v/>
      </c>
      <c r="F74" s="437"/>
      <c r="G74" s="620" t="str">
        <f>IF(AND(G73="",H73=""),"",IFERROR(MATCH("*"&amp;G73&amp;"*",Paramètres!$A$2,0)*INDEX(Paramètres!$B$2:$E$2,MATCH(#REF!,Paramètres!$B$1:$E$1,0))*$B74,IFERROR(VLOOKUP(G73,_T1,2,0)*IF(VLOOKUP(G73,_T1,3,0),$B74,1),IF(AND(G73="23:59"*1,H73="07:59"*1),"08:00"*$B74,IF(AND(G73="20:00"*1,H73="05:00"*1),"09:00"*$B74,IF(AND(G73="21:00"*1,H73="07:00"*1),"10:00"*$B74,IF(AND(G73="21:00"*1,H73="08:00"*1),"11:00"*$B74,IF((H73*24)-(G73*24)&gt;6,((((H73*24)-(G73*24))-0.25)/24)*$B74,(H73-G73)*$B74))))))))</f>
        <v/>
      </c>
      <c r="H74" s="599"/>
      <c r="I74" s="436" t="str">
        <f>IF(AND(I73="",J73=""),"",IFERROR(MATCH("*"&amp;I73&amp;"*",Paramètres!$A$2,0)*INDEX(Paramètres!$B$2:$E$2,MATCH(#REF!,Paramètres!$B$1:$E$1,0))*$B74,IFERROR(VLOOKUP(I73,_T1,2,0)*IF(VLOOKUP(I73,_T1,3,0),$B74,1),IF(AND(I73="23:59"*1,J73="07:59"*1),"08:00"*$B74,IF(AND(I73="20:00"*1,J73="05:00"*1),"09:00"*$B74,IF(AND(I73="21:00"*1,J73="07:00"*1),"10:00"*$B74,IF(AND(I73="21:00"*1,J73="08:00"*1),"11:00"*$B74,IF((J73*24)-(I73*24)&gt;6,((((J73*24)-(I73*24))-0.25)/24)*$B74,(J73-I73)*$B74))))))))</f>
        <v/>
      </c>
      <c r="J74" s="437"/>
      <c r="K74" s="620" t="str">
        <f>IF(AND(K73="",L73=""),"",IFERROR(MATCH("*"&amp;K73&amp;"*",Paramètres!$A$2,0)*INDEX(Paramètres!$B$2:$E$2,MATCH(#REF!,Paramètres!$B$1:$E$1,0))*$B74,IFERROR(VLOOKUP(K73,_T1,2,0)*IF(VLOOKUP(K73,_T1,3,0),$B74,1),IF(AND(K73="23:59"*1,L73="07:59"*1),"08:00"*$B74,IF(AND(K73="20:00"*1,L73="05:00"*1),"09:00"*$B74,IF(AND(K73="21:00"*1,L73="07:00"*1),"10:00"*$B74,IF(AND(K73="21:00"*1,L73="08:00"*1),"11:00"*$B74,IF((L73*24)-(K73*24)&gt;6,((((L73*24)-(K73*24))-0.25)/24)*$B74,(L73-K73)*$B74))))))))</f>
        <v/>
      </c>
      <c r="L74" s="599"/>
      <c r="M74" s="645" t="str">
        <f>IF(AND(M73="",N73=""),"",IFERROR(MATCH("*"&amp;M73&amp;"*",Paramètres!$A$2,0)*INDEX(Paramètres!$B$2:$E$2,MATCH(#REF!,Paramètres!$B$1:$E$1,0))*$B74,IFERROR(VLOOKUP(M73,_T1,2,0)*IF(VLOOKUP(M73,_T1,3,0),$B74,1),IF(AND(M73="23:59"*1,N73="07:59"*1),"08:00"*$B74,IF(AND(M73="20:00"*1,N73="05:00"*1),"09:00"*$B74,IF(AND(M73="21:00"*1,N73="07:00"*1),"10:00"*$B74,IF(AND(M73="21:00"*1,N73="08:00"*1),"11:00"*$B74,IF((N73*24)-(M73*24)&gt;6,((((N73*24)-(M73*24))-0.25)/24)*$B74,(N73-M73)*$B74))))))))</f>
        <v/>
      </c>
      <c r="N74" s="646"/>
      <c r="O74" s="645" t="str">
        <f>IF(AND(O73="",P73=""),"",IFERROR(MATCH("*"&amp;O73&amp;"*",Paramètres!$A$2,0)*INDEX(Paramètres!$B$2:$E$2,MATCH(#REF!,Paramètres!$B$1:$E$1,0))*$B74,IFERROR(VLOOKUP(O73,_T1,2,0)*IF(VLOOKUP(O73,_T1,3,0),$B74,1),IF(AND(O73="23:59"*1,P73="07:59"*1),"08:00"*$B74,IF(AND(O73="20:00"*1,P73="05:00"*1),"09:00"*$B74,IF(AND(O73="21:00"*1,P73="07:00"*1),"10:00"*$B74,IF(AND(O73="21:00"*1,P73="08:00"*1),"11:00"*$B74,IF((P73*24)-(O73*24)&gt;6,((((P73*24)-(O73*24))-0.25)/24)*$B74,(P73-O73)*$B74))))))))</f>
        <v/>
      </c>
      <c r="P74" s="645"/>
      <c r="Q74" s="350"/>
      <c r="R74" s="436" t="str">
        <f>IF(R73&lt;&gt;"",MOD((S73-R73),1),"")</f>
        <v/>
      </c>
      <c r="S74" s="437"/>
      <c r="T74" s="364" t="str">
        <f t="shared" ref="T74" si="999">IF(T73&lt;&gt;"",MOD((U73-T73),1),"")</f>
        <v/>
      </c>
      <c r="U74" s="361"/>
      <c r="V74" s="436" t="str">
        <f t="shared" ref="V74" si="1000">IF(V73&lt;&gt;"",MOD((W73-V73),1),"")</f>
        <v/>
      </c>
      <c r="W74" s="437"/>
      <c r="X74" s="364" t="str">
        <f t="shared" ref="X74" si="1001">IF(X73&lt;&gt;"",MOD((Y73-X73),1),"")</f>
        <v/>
      </c>
      <c r="Y74" s="361"/>
      <c r="Z74" s="436" t="str">
        <f t="shared" ref="Z74" si="1002">IF(Z73&lt;&gt;"",MOD((AA73-Z73),1),"")</f>
        <v/>
      </c>
      <c r="AA74" s="437"/>
      <c r="AB74" s="604" t="str">
        <f t="shared" ref="AB74" si="1003">IF(AB73&lt;&gt;"",MOD((AC73-AB73),1),"")</f>
        <v/>
      </c>
      <c r="AC74" s="600"/>
      <c r="AD74" s="604" t="str">
        <f t="shared" ref="AD74" si="1004">IF(AD73&lt;&gt;"",MOD((AE73-AD73),1),"")</f>
        <v/>
      </c>
      <c r="AE74" s="604"/>
      <c r="AF74" s="350"/>
      <c r="AG74" s="436" t="str">
        <f>IF(AG73&lt;&gt;"",MOD((AH73-AG73),1),"")</f>
        <v/>
      </c>
      <c r="AH74" s="437"/>
      <c r="AI74" s="364" t="str">
        <f t="shared" ref="AI74" si="1005">IF(AI73&lt;&gt;"",MOD((AJ73-AI73),1),"")</f>
        <v/>
      </c>
      <c r="AJ74" s="361"/>
      <c r="AK74" s="436" t="str">
        <f t="shared" ref="AK74" si="1006">IF(AK73&lt;&gt;"",MOD((AL73-AK73),1),"")</f>
        <v/>
      </c>
      <c r="AL74" s="437"/>
      <c r="AM74" s="364" t="str">
        <f t="shared" ref="AM74" si="1007">IF(AM73&lt;&gt;"",MOD((AN73-AM73),1),"")</f>
        <v/>
      </c>
      <c r="AN74" s="361"/>
      <c r="AO74" s="436" t="str">
        <f t="shared" ref="AO74" si="1008">IF(AO73&lt;&gt;"",MOD((AP73-AO73),1),"")</f>
        <v/>
      </c>
      <c r="AP74" s="437"/>
      <c r="AQ74" s="364" t="str">
        <f t="shared" ref="AQ74" si="1009">IF(AQ73&lt;&gt;"",MOD((AR73-AQ73),1),"")</f>
        <v/>
      </c>
      <c r="AR74" s="361"/>
      <c r="AS74" s="364" t="str">
        <f t="shared" ref="AS74" si="1010">IF(AS73&lt;&gt;"",MOD((AT73-AS73),1),"")</f>
        <v/>
      </c>
      <c r="AT74" s="364"/>
      <c r="AU74" s="350"/>
      <c r="AV74" s="436" t="str">
        <f>IF(AV73&lt;&gt;"",MOD((AW73-AV73),1),"")</f>
        <v/>
      </c>
      <c r="AW74" s="437"/>
      <c r="AX74" s="364" t="str">
        <f t="shared" ref="AX74" si="1011">IF(AX73&lt;&gt;"",MOD((AY73-AX73),1),"")</f>
        <v/>
      </c>
      <c r="AY74" s="361"/>
      <c r="AZ74" s="436" t="str">
        <f t="shared" ref="AZ74" si="1012">IF(AZ73&lt;&gt;"",MOD((BA73-AZ73),1),"")</f>
        <v/>
      </c>
      <c r="BA74" s="437"/>
      <c r="BB74" s="364" t="str">
        <f t="shared" ref="BB74" si="1013">IF(BB73&lt;&gt;"",MOD((BC73-BB73),1),"")</f>
        <v/>
      </c>
      <c r="BC74" s="361"/>
      <c r="BD74" s="436" t="str">
        <f t="shared" ref="BD74" si="1014">IF(BD73&lt;&gt;"",MOD((BE73-BD73),1),"")</f>
        <v/>
      </c>
      <c r="BE74" s="437"/>
      <c r="BF74" s="364" t="str">
        <f t="shared" ref="BF74" si="1015">IF(BF73&lt;&gt;"",MOD((BG73-BF73),1),"")</f>
        <v/>
      </c>
      <c r="BG74" s="361"/>
      <c r="BH74" s="364" t="str">
        <f t="shared" ref="BH74" si="1016">IF(BH73&lt;&gt;"",MOD((BI73-BH73),1),"")</f>
        <v/>
      </c>
      <c r="BI74" s="364"/>
      <c r="BJ74" s="346"/>
      <c r="BK74" s="436" t="str">
        <f>IF(BK73&lt;&gt;"",MOD((BL73-BK73),1),"")</f>
        <v/>
      </c>
      <c r="BL74" s="437"/>
      <c r="BM74" s="364" t="str">
        <f t="shared" ref="BM74" si="1017">IF(BM73&lt;&gt;"",MOD((BN73-BM73),1),"")</f>
        <v/>
      </c>
      <c r="BN74" s="361"/>
      <c r="BO74" s="436" t="str">
        <f t="shared" ref="BO74" si="1018">IF(BO73&lt;&gt;"",MOD((BP73-BO73),1),"")</f>
        <v/>
      </c>
      <c r="BP74" s="437"/>
      <c r="BQ74" s="364" t="str">
        <f t="shared" ref="BQ74" si="1019">IF(BQ73&lt;&gt;"",MOD((BR73-BQ73),1),"")</f>
        <v/>
      </c>
      <c r="BR74" s="361"/>
      <c r="BS74" s="436" t="str">
        <f t="shared" ref="BS74" si="1020">IF(BS73&lt;&gt;"",MOD((BT73-BS73),1),"")</f>
        <v/>
      </c>
      <c r="BT74" s="437"/>
      <c r="BU74" s="364" t="str">
        <f t="shared" ref="BU74" si="1021">IF(BU73&lt;&gt;"",MOD((BV73-BU73),1),"")</f>
        <v/>
      </c>
      <c r="BV74" s="361"/>
      <c r="BW74" s="364" t="str">
        <f t="shared" ref="BW74" si="1022">IF(BW73&lt;&gt;"",MOD((BX73-BW73),1),"")</f>
        <v/>
      </c>
      <c r="BX74" s="364"/>
      <c r="BY74" s="346"/>
      <c r="BZ74" s="436" t="str">
        <f>IF(BZ73&lt;&gt;"",MOD((CA73-BZ73),1),"")</f>
        <v/>
      </c>
      <c r="CA74" s="437"/>
      <c r="CB74" s="364" t="str">
        <f t="shared" ref="CB74" si="1023">IF(CB73&lt;&gt;"",MOD((CC73-CB73),1),"")</f>
        <v/>
      </c>
      <c r="CC74" s="361"/>
      <c r="CD74" s="436" t="str">
        <f t="shared" ref="CD74" si="1024">IF(CD73&lt;&gt;"",MOD((CE73-CD73),1),"")</f>
        <v/>
      </c>
      <c r="CE74" s="437"/>
      <c r="CF74" s="364" t="str">
        <f t="shared" ref="CF74" si="1025">IF(CF73&lt;&gt;"",MOD((CG73-CF73),1),"")</f>
        <v/>
      </c>
      <c r="CG74" s="361"/>
      <c r="CH74" s="436" t="str">
        <f t="shared" ref="CH74" si="1026">IF(CH73&lt;&gt;"",MOD((CI73-CH73),1),"")</f>
        <v/>
      </c>
      <c r="CI74" s="437"/>
      <c r="CJ74" s="364" t="str">
        <f t="shared" ref="CJ74" si="1027">IF(CJ73&lt;&gt;"",MOD((CK73-CJ73),1),"")</f>
        <v/>
      </c>
      <c r="CK74" s="361"/>
      <c r="CL74" s="364" t="str">
        <f t="shared" ref="CL74" si="1028">IF(CL73&lt;&gt;"",MOD((CM73-CL73),1),"")</f>
        <v/>
      </c>
      <c r="CM74" s="364"/>
      <c r="CN74" s="346"/>
      <c r="CO74" s="340"/>
      <c r="CP74" s="341"/>
      <c r="CQ74" s="156"/>
      <c r="CR74" s="363"/>
      <c r="CS74"/>
      <c r="CT74"/>
      <c r="CU74"/>
      <c r="CV74"/>
      <c r="CW74"/>
      <c r="CX74"/>
    </row>
    <row r="75" spans="1:102" s="499" customFormat="1" ht="30" customHeight="1">
      <c r="A75" s="537"/>
      <c r="B75" s="511"/>
      <c r="C75" s="481"/>
      <c r="D75" s="482"/>
      <c r="E75" s="595"/>
      <c r="F75" s="596"/>
      <c r="G75" s="481"/>
      <c r="H75" s="482"/>
      <c r="I75" s="595"/>
      <c r="J75" s="596"/>
      <c r="K75" s="481"/>
      <c r="L75" s="482"/>
      <c r="M75" s="642"/>
      <c r="N75" s="643"/>
      <c r="O75" s="642"/>
      <c r="P75" s="644"/>
      <c r="Q75" s="349">
        <f>SUM(C76:P76)</f>
        <v>0</v>
      </c>
      <c r="R75" s="481"/>
      <c r="S75" s="482"/>
      <c r="T75" s="483"/>
      <c r="U75" s="484"/>
      <c r="V75" s="481"/>
      <c r="W75" s="482"/>
      <c r="X75" s="483"/>
      <c r="Y75" s="484"/>
      <c r="Z75" s="481"/>
      <c r="AA75" s="482"/>
      <c r="AB75" s="601"/>
      <c r="AC75" s="603"/>
      <c r="AD75" s="601"/>
      <c r="AE75" s="605"/>
      <c r="AF75" s="349">
        <f>SUM(R76:AE76)</f>
        <v>0</v>
      </c>
      <c r="AG75" s="481"/>
      <c r="AH75" s="482"/>
      <c r="AI75" s="483"/>
      <c r="AJ75" s="484"/>
      <c r="AK75" s="481"/>
      <c r="AL75" s="482"/>
      <c r="AM75" s="483"/>
      <c r="AN75" s="484"/>
      <c r="AO75" s="481"/>
      <c r="AP75" s="482"/>
      <c r="AQ75" s="485"/>
      <c r="AR75" s="486"/>
      <c r="AS75" s="485"/>
      <c r="AT75" s="487"/>
      <c r="AU75" s="349">
        <f>SUM(AG76:AT76)</f>
        <v>0</v>
      </c>
      <c r="AV75" s="481"/>
      <c r="AW75" s="482"/>
      <c r="AX75" s="483"/>
      <c r="AY75" s="484"/>
      <c r="AZ75" s="481"/>
      <c r="BA75" s="482"/>
      <c r="BB75" s="483"/>
      <c r="BC75" s="484"/>
      <c r="BD75" s="481"/>
      <c r="BE75" s="482"/>
      <c r="BF75" s="485"/>
      <c r="BG75" s="486"/>
      <c r="BH75" s="485"/>
      <c r="BI75" s="487"/>
      <c r="BJ75" s="344">
        <f t="shared" ref="BJ75" si="1029">SUM(AV76:BI76)</f>
        <v>0</v>
      </c>
      <c r="BK75" s="481"/>
      <c r="BL75" s="482"/>
      <c r="BM75" s="483"/>
      <c r="BN75" s="484"/>
      <c r="BO75" s="481"/>
      <c r="BP75" s="482"/>
      <c r="BQ75" s="483"/>
      <c r="BR75" s="484"/>
      <c r="BS75" s="481"/>
      <c r="BT75" s="482"/>
      <c r="BU75" s="485"/>
      <c r="BV75" s="486"/>
      <c r="BW75" s="485"/>
      <c r="BX75" s="487"/>
      <c r="BY75" s="344">
        <f t="shared" ref="BY75" si="1030">SUM(BK76:BX76)</f>
        <v>0</v>
      </c>
      <c r="BZ75" s="481"/>
      <c r="CA75" s="482"/>
      <c r="CB75" s="483"/>
      <c r="CC75" s="484"/>
      <c r="CD75" s="481"/>
      <c r="CE75" s="482"/>
      <c r="CF75" s="483"/>
      <c r="CG75" s="484"/>
      <c r="CH75" s="481"/>
      <c r="CI75" s="482"/>
      <c r="CJ75" s="485"/>
      <c r="CK75" s="486"/>
      <c r="CL75" s="485"/>
      <c r="CM75" s="487"/>
      <c r="CN75" s="344">
        <f t="shared" ref="CN75" si="1031">SUM(BZ76:CM76)</f>
        <v>0</v>
      </c>
      <c r="CO75" s="338">
        <f>SUM(Q75,AF76,AU76,BY76,CN76,BJ76)</f>
        <v>0</v>
      </c>
      <c r="CP75" s="339"/>
      <c r="CQ75" s="488"/>
      <c r="CR75" s="362">
        <f>$CO$2-CO75</f>
        <v>6.9666666666666659</v>
      </c>
      <c r="CS75" s="489"/>
      <c r="CT75" s="489"/>
      <c r="CU75" s="489"/>
      <c r="CV75" s="489"/>
      <c r="CW75" s="489"/>
      <c r="CX75" s="489"/>
    </row>
    <row r="76" spans="1:102" s="30" customFormat="1" ht="20" customHeight="1" thickBot="1">
      <c r="A76" s="252" t="s">
        <v>86</v>
      </c>
      <c r="B76" s="512">
        <v>1</v>
      </c>
      <c r="C76" s="436" t="str">
        <f>IF(AND(C75="",D75=""),"",IFERROR(MATCH("*"&amp;C75&amp;"*",Paramètres!$A$2,0)*INDEX(Paramètres!$B$2:$E$2,MATCH(#REF!,Paramètres!$B$1:$E$1,0))*$B76,IFERROR(VLOOKUP(C75,_T1,2,0)*IF(VLOOKUP(C75,_T1,3,0),$B76,1),IF(AND(C75="23:59"*1,D75="07:59"*1),"08:00"*$B76,IF(AND(C75="20:00"*1,D75="05:00"*1),"09:00"*$B76,IF(AND(C75="21:00"*1,D75="07:00"*1),"10:00"*$B76,IF(AND(C75="21:00"*1,D75="08:00"*1),"11:00"*$B76,IF((D75*24)-(C75*24)&gt;6,((((D75*24)-(C75*24))-0.25)/24)*$B76,(D75-C75)*$B76))))))))</f>
        <v/>
      </c>
      <c r="D76" s="437"/>
      <c r="E76" s="620" t="str">
        <f>IF(AND(E75="",F75=""),"",IFERROR(MATCH("*"&amp;E75&amp;"*",Paramètres!$A$2,0)*INDEX(Paramètres!$B$2:$E$2,MATCH(#REF!,Paramètres!$B$1:$E$1,0))*$B76,IFERROR(VLOOKUP(E75,_T1,2,0)*IF(VLOOKUP(E75,_T1,3,0),$B76,1),IF(AND(E75="23:59"*1,F75="07:59"*1),"08:00"*$B76,IF(AND(E75="20:00"*1,F75="05:00"*1),"09:00"*$B76,IF(AND(E75="21:00"*1,F75="07:00"*1),"10:00"*$B76,IF(AND(E75="21:00"*1,F75="08:00"*1),"11:00"*$B76,IF((F75*24)-(E75*24)&gt;6,((((F75*24)-(E75*24))-0.25)/24)*$B76,(F75-E75)*$B76))))))))</f>
        <v/>
      </c>
      <c r="F76" s="599"/>
      <c r="G76" s="436" t="str">
        <f>IF(AND(G75="",H75=""),"",IFERROR(MATCH("*"&amp;G75&amp;"*",Paramètres!$A$2,0)*INDEX(Paramètres!$B$2:$E$2,MATCH(#REF!,Paramètres!$B$1:$E$1,0))*$B76,IFERROR(VLOOKUP(G75,_T1,2,0)*IF(VLOOKUP(G75,_T1,3,0),$B76,1),IF(AND(G75="23:59"*1,H75="07:59"*1),"08:00"*$B76,IF(AND(G75="20:00"*1,H75="05:00"*1),"09:00"*$B76,IF(AND(G75="21:00"*1,H75="07:00"*1),"10:00"*$B76,IF(AND(G75="21:00"*1,H75="08:00"*1),"11:00"*$B76,IF((H75*24)-(G75*24)&gt;6,((((H75*24)-(G75*24))-0.25)/24)*$B76,(H75-G75)*$B76))))))))</f>
        <v/>
      </c>
      <c r="H76" s="437"/>
      <c r="I76" s="620" t="str">
        <f>IF(AND(I75="",J75=""),"",IFERROR(MATCH("*"&amp;I75&amp;"*",Paramètres!$A$2,0)*INDEX(Paramètres!$B$2:$E$2,MATCH(#REF!,Paramètres!$B$1:$E$1,0))*$B76,IFERROR(VLOOKUP(I75,_T1,2,0)*IF(VLOOKUP(I75,_T1,3,0),$B76,1),IF(AND(I75="23:59"*1,J75="07:59"*1),"08:00"*$B76,IF(AND(I75="20:00"*1,J75="05:00"*1),"09:00"*$B76,IF(AND(I75="21:00"*1,J75="07:00"*1),"10:00"*$B76,IF(AND(I75="21:00"*1,J75="08:00"*1),"11:00"*$B76,IF((J75*24)-(I75*24)&gt;6,((((J75*24)-(I75*24))-0.25)/24)*$B76,(J75-I75)*$B76))))))))</f>
        <v/>
      </c>
      <c r="J76" s="599"/>
      <c r="K76" s="436" t="str">
        <f>IF(AND(K75="",L75=""),"",IFERROR(MATCH("*"&amp;K75&amp;"*",Paramètres!$A$2,0)*INDEX(Paramètres!$B$2:$E$2,MATCH(#REF!,Paramètres!$B$1:$E$1,0))*$B76,IFERROR(VLOOKUP(K75,_T1,2,0)*IF(VLOOKUP(K75,_T1,3,0),$B76,1),IF(AND(K75="23:59"*1,L75="07:59"*1),"08:00"*$B76,IF(AND(K75="20:00"*1,L75="05:00"*1),"09:00"*$B76,IF(AND(K75="21:00"*1,L75="07:00"*1),"10:00"*$B76,IF(AND(K75="21:00"*1,L75="08:00"*1),"11:00"*$B76,IF((L75*24)-(K75*24)&gt;6,((((L75*24)-(K75*24))-0.25)/24)*$B76,(L75-K75)*$B76))))))))</f>
        <v/>
      </c>
      <c r="L76" s="437"/>
      <c r="M76" s="645" t="str">
        <f>IF(AND(M75="",N75=""),"",IFERROR(MATCH("*"&amp;M75&amp;"*",Paramètres!$A$2,0)*INDEX(Paramètres!$B$2:$E$2,MATCH(#REF!,Paramètres!$B$1:$E$1,0))*$B76,IFERROR(VLOOKUP(M75,_T1,2,0)*IF(VLOOKUP(M75,_T1,3,0),$B76,1),IF(AND(M75="23:59"*1,N75="07:59"*1),"08:00"*$B76,IF(AND(M75="20:00"*1,N75="05:00"*1),"09:00"*$B76,IF(AND(M75="21:00"*1,N75="07:00"*1),"10:00"*$B76,IF(AND(M75="21:00"*1,N75="08:00"*1),"11:00"*$B76,IF((N75*24)-(M75*24)&gt;6,((((N75*24)-(M75*24))-0.25)/24)*$B76,(N75-M75)*$B76))))))))</f>
        <v/>
      </c>
      <c r="N76" s="646"/>
      <c r="O76" s="645" t="str">
        <f>IF(AND(O75="",P75=""),"",IFERROR(MATCH("*"&amp;O75&amp;"*",Paramètres!$A$2,0)*INDEX(Paramètres!$B$2:$E$2,MATCH(#REF!,Paramètres!$B$1:$E$1,0))*$B76,IFERROR(VLOOKUP(O75,_T1,2,0)*IF(VLOOKUP(O75,_T1,3,0),$B76,1),IF(AND(O75="23:59"*1,P75="07:59"*1),"08:00"*$B76,IF(AND(O75="20:00"*1,P75="05:00"*1),"09:00"*$B76,IF(AND(O75="21:00"*1,P75="07:00"*1),"10:00"*$B76,IF(AND(O75="21:00"*1,P75="08:00"*1),"11:00"*$B76,IF((P75*24)-(O75*24)&gt;6,((((P75*24)-(O75*24))-0.25)/24)*$B76,(P75-O75)*$B76))))))))</f>
        <v/>
      </c>
      <c r="P76" s="645"/>
      <c r="Q76" s="350"/>
      <c r="R76" s="436" t="str">
        <f>IF(R75&lt;&gt;"",MOD((S75-R75),1),"")</f>
        <v/>
      </c>
      <c r="S76" s="437"/>
      <c r="T76" s="364" t="str">
        <f t="shared" ref="T76" si="1032">IF(T75&lt;&gt;"",MOD((U75-T75),1),"")</f>
        <v/>
      </c>
      <c r="U76" s="361"/>
      <c r="V76" s="436" t="str">
        <f t="shared" ref="V76" si="1033">IF(V75&lt;&gt;"",MOD((W75-V75),1),"")</f>
        <v/>
      </c>
      <c r="W76" s="437"/>
      <c r="X76" s="364" t="str">
        <f t="shared" ref="X76" si="1034">IF(X75&lt;&gt;"",MOD((Y75-X75),1),"")</f>
        <v/>
      </c>
      <c r="Y76" s="361"/>
      <c r="Z76" s="436" t="str">
        <f t="shared" ref="Z76" si="1035">IF(Z75&lt;&gt;"",MOD((AA75-Z75),1),"")</f>
        <v/>
      </c>
      <c r="AA76" s="437"/>
      <c r="AB76" s="604" t="str">
        <f t="shared" ref="AB76" si="1036">IF(AB75&lt;&gt;"",MOD((AC75-AB75),1),"")</f>
        <v/>
      </c>
      <c r="AC76" s="600"/>
      <c r="AD76" s="604" t="str">
        <f t="shared" ref="AD76" si="1037">IF(AD75&lt;&gt;"",MOD((AE75-AD75),1),"")</f>
        <v/>
      </c>
      <c r="AE76" s="604"/>
      <c r="AF76" s="350"/>
      <c r="AG76" s="436" t="str">
        <f>IF(AG75&lt;&gt;"",MOD((AH75-AG75),1),"")</f>
        <v/>
      </c>
      <c r="AH76" s="437"/>
      <c r="AI76" s="364" t="str">
        <f t="shared" ref="AI76" si="1038">IF(AI75&lt;&gt;"",MOD((AJ75-AI75),1),"")</f>
        <v/>
      </c>
      <c r="AJ76" s="361"/>
      <c r="AK76" s="436" t="str">
        <f t="shared" ref="AK76" si="1039">IF(AK75&lt;&gt;"",MOD((AL75-AK75),1),"")</f>
        <v/>
      </c>
      <c r="AL76" s="437"/>
      <c r="AM76" s="364" t="str">
        <f t="shared" ref="AM76" si="1040">IF(AM75&lt;&gt;"",MOD((AN75-AM75),1),"")</f>
        <v/>
      </c>
      <c r="AN76" s="361"/>
      <c r="AO76" s="436" t="str">
        <f t="shared" ref="AO76" si="1041">IF(AO75&lt;&gt;"",MOD((AP75-AO75),1),"")</f>
        <v/>
      </c>
      <c r="AP76" s="437"/>
      <c r="AQ76" s="364" t="str">
        <f t="shared" ref="AQ76" si="1042">IF(AQ75&lt;&gt;"",MOD((AR75-AQ75),1),"")</f>
        <v/>
      </c>
      <c r="AR76" s="361"/>
      <c r="AS76" s="364" t="str">
        <f t="shared" ref="AS76" si="1043">IF(AS75&lt;&gt;"",MOD((AT75-AS75),1),"")</f>
        <v/>
      </c>
      <c r="AT76" s="364"/>
      <c r="AU76" s="350"/>
      <c r="AV76" s="436" t="str">
        <f>IF(AV75&lt;&gt;"",MOD((AW75-AV75),1),"")</f>
        <v/>
      </c>
      <c r="AW76" s="437"/>
      <c r="AX76" s="364" t="str">
        <f t="shared" ref="AX76" si="1044">IF(AX75&lt;&gt;"",MOD((AY75-AX75),1),"")</f>
        <v/>
      </c>
      <c r="AY76" s="361"/>
      <c r="AZ76" s="436" t="str">
        <f t="shared" ref="AZ76" si="1045">IF(AZ75&lt;&gt;"",MOD((BA75-AZ75),1),"")</f>
        <v/>
      </c>
      <c r="BA76" s="437"/>
      <c r="BB76" s="364" t="str">
        <f t="shared" ref="BB76" si="1046">IF(BB75&lt;&gt;"",MOD((BC75-BB75),1),"")</f>
        <v/>
      </c>
      <c r="BC76" s="361"/>
      <c r="BD76" s="436" t="str">
        <f t="shared" ref="BD76" si="1047">IF(BD75&lt;&gt;"",MOD((BE75-BD75),1),"")</f>
        <v/>
      </c>
      <c r="BE76" s="437"/>
      <c r="BF76" s="364" t="str">
        <f t="shared" ref="BF76" si="1048">IF(BF75&lt;&gt;"",MOD((BG75-BF75),1),"")</f>
        <v/>
      </c>
      <c r="BG76" s="361"/>
      <c r="BH76" s="364" t="str">
        <f t="shared" ref="BH76" si="1049">IF(BH75&lt;&gt;"",MOD((BI75-BH75),1),"")</f>
        <v/>
      </c>
      <c r="BI76" s="364"/>
      <c r="BJ76" s="346"/>
      <c r="BK76" s="436" t="str">
        <f>IF(BK75&lt;&gt;"",MOD((BL75-BK75),1),"")</f>
        <v/>
      </c>
      <c r="BL76" s="437"/>
      <c r="BM76" s="364" t="str">
        <f t="shared" ref="BM76" si="1050">IF(BM75&lt;&gt;"",MOD((BN75-BM75),1),"")</f>
        <v/>
      </c>
      <c r="BN76" s="361"/>
      <c r="BO76" s="436" t="str">
        <f t="shared" ref="BO76" si="1051">IF(BO75&lt;&gt;"",MOD((BP75-BO75),1),"")</f>
        <v/>
      </c>
      <c r="BP76" s="437"/>
      <c r="BQ76" s="364" t="str">
        <f t="shared" ref="BQ76" si="1052">IF(BQ75&lt;&gt;"",MOD((BR75-BQ75),1),"")</f>
        <v/>
      </c>
      <c r="BR76" s="361"/>
      <c r="BS76" s="436" t="str">
        <f t="shared" ref="BS76" si="1053">IF(BS75&lt;&gt;"",MOD((BT75-BS75),1),"")</f>
        <v/>
      </c>
      <c r="BT76" s="437"/>
      <c r="BU76" s="364" t="str">
        <f t="shared" ref="BU76" si="1054">IF(BU75&lt;&gt;"",MOD((BV75-BU75),1),"")</f>
        <v/>
      </c>
      <c r="BV76" s="361"/>
      <c r="BW76" s="364" t="str">
        <f t="shared" ref="BW76" si="1055">IF(BW75&lt;&gt;"",MOD((BX75-BW75),1),"")</f>
        <v/>
      </c>
      <c r="BX76" s="364"/>
      <c r="BY76" s="346"/>
      <c r="BZ76" s="436" t="str">
        <f>IF(BZ75&lt;&gt;"",MOD((CA75-BZ75),1),"")</f>
        <v/>
      </c>
      <c r="CA76" s="437"/>
      <c r="CB76" s="364" t="str">
        <f t="shared" ref="CB76" si="1056">IF(CB75&lt;&gt;"",MOD((CC75-CB75),1),"")</f>
        <v/>
      </c>
      <c r="CC76" s="361"/>
      <c r="CD76" s="436" t="str">
        <f t="shared" ref="CD76" si="1057">IF(CD75&lt;&gt;"",MOD((CE75-CD75),1),"")</f>
        <v/>
      </c>
      <c r="CE76" s="437"/>
      <c r="CF76" s="364" t="str">
        <f t="shared" ref="CF76" si="1058">IF(CF75&lt;&gt;"",MOD((CG75-CF75),1),"")</f>
        <v/>
      </c>
      <c r="CG76" s="361"/>
      <c r="CH76" s="436" t="str">
        <f t="shared" ref="CH76" si="1059">IF(CH75&lt;&gt;"",MOD((CI75-CH75),1),"")</f>
        <v/>
      </c>
      <c r="CI76" s="437"/>
      <c r="CJ76" s="364" t="str">
        <f t="shared" ref="CJ76" si="1060">IF(CJ75&lt;&gt;"",MOD((CK75-CJ75),1),"")</f>
        <v/>
      </c>
      <c r="CK76" s="361"/>
      <c r="CL76" s="364" t="str">
        <f t="shared" ref="CL76" si="1061">IF(CL75&lt;&gt;"",MOD((CM75-CL75),1),"")</f>
        <v/>
      </c>
      <c r="CM76" s="364"/>
      <c r="CN76" s="346"/>
      <c r="CO76" s="340"/>
      <c r="CP76" s="341"/>
      <c r="CQ76" s="156"/>
      <c r="CR76" s="363"/>
      <c r="CS76"/>
      <c r="CT76"/>
      <c r="CU76"/>
      <c r="CV76"/>
      <c r="CW76"/>
      <c r="CX76"/>
    </row>
    <row r="77" spans="1:102" s="30" customFormat="1" ht="40" customHeight="1" thickBot="1">
      <c r="A77" s="471" t="s">
        <v>87</v>
      </c>
      <c r="B77" s="520"/>
      <c r="C77" s="195"/>
      <c r="D77" s="195"/>
      <c r="E77" s="195"/>
      <c r="F77" s="195"/>
      <c r="G77" s="195"/>
      <c r="H77" s="195"/>
      <c r="I77" s="195"/>
      <c r="J77" s="195"/>
      <c r="K77" s="195"/>
      <c r="L77" s="195"/>
      <c r="M77" s="195"/>
      <c r="N77" s="195"/>
      <c r="O77" s="195"/>
      <c r="P77" s="195"/>
      <c r="Q77" s="265"/>
      <c r="R77" s="195"/>
      <c r="S77" s="195"/>
      <c r="T77" s="195"/>
      <c r="U77" s="195"/>
      <c r="V77" s="195"/>
      <c r="W77" s="195"/>
      <c r="X77" s="195"/>
      <c r="Y77" s="195"/>
      <c r="Z77" s="195"/>
      <c r="AA77" s="195"/>
      <c r="AB77" s="195"/>
      <c r="AC77" s="195"/>
      <c r="AD77" s="195"/>
      <c r="AE77" s="195"/>
      <c r="AF77" s="265"/>
      <c r="AG77" s="195"/>
      <c r="AH77" s="195"/>
      <c r="AI77" s="195"/>
      <c r="AJ77" s="195"/>
      <c r="AK77" s="195"/>
      <c r="AL77" s="195"/>
      <c r="AM77" s="195"/>
      <c r="AN77" s="195"/>
      <c r="AO77" s="195"/>
      <c r="AP77" s="195"/>
      <c r="AQ77" s="195"/>
      <c r="AR77" s="195"/>
      <c r="AS77" s="195"/>
      <c r="AT77" s="195"/>
      <c r="AU77" s="265"/>
      <c r="AV77" s="195"/>
      <c r="AW77" s="195"/>
      <c r="AX77" s="195"/>
      <c r="AY77" s="195"/>
      <c r="AZ77" s="195"/>
      <c r="BA77" s="195"/>
      <c r="BB77" s="195"/>
      <c r="BC77" s="195"/>
      <c r="BD77" s="195"/>
      <c r="BE77" s="195"/>
      <c r="BF77" s="195"/>
      <c r="BG77" s="195"/>
      <c r="BH77" s="195"/>
      <c r="BI77" s="195"/>
      <c r="BJ77" s="270"/>
      <c r="BK77" s="195"/>
      <c r="BL77" s="195"/>
      <c r="BM77" s="195"/>
      <c r="BN77" s="195"/>
      <c r="BO77" s="195"/>
      <c r="BP77" s="195"/>
      <c r="BQ77" s="195"/>
      <c r="BR77" s="195"/>
      <c r="BS77" s="195"/>
      <c r="BT77" s="195"/>
      <c r="BU77" s="195"/>
      <c r="BV77" s="195"/>
      <c r="BW77" s="195"/>
      <c r="BX77" s="195"/>
      <c r="BY77" s="270"/>
      <c r="BZ77" s="195"/>
      <c r="CA77" s="195"/>
      <c r="CB77" s="195"/>
      <c r="CC77" s="195"/>
      <c r="CD77" s="195"/>
      <c r="CE77" s="195"/>
      <c r="CF77" s="195"/>
      <c r="CG77" s="195"/>
      <c r="CH77" s="195"/>
      <c r="CI77" s="195"/>
      <c r="CJ77" s="195"/>
      <c r="CK77" s="195"/>
      <c r="CL77" s="195"/>
      <c r="CM77" s="195"/>
      <c r="CN77" s="270"/>
      <c r="CO77" s="265"/>
      <c r="CP77" s="277"/>
      <c r="CR77" s="172"/>
      <c r="CS77"/>
      <c r="CT77"/>
      <c r="CU77"/>
      <c r="CV77"/>
      <c r="CW77"/>
      <c r="CX77"/>
    </row>
    <row r="78" spans="1:102" s="499" customFormat="1" ht="30" customHeight="1">
      <c r="A78" s="538"/>
      <c r="B78" s="517"/>
      <c r="C78" s="481"/>
      <c r="D78" s="482"/>
      <c r="E78" s="595"/>
      <c r="F78" s="596"/>
      <c r="G78" s="481"/>
      <c r="H78" s="481"/>
      <c r="I78" s="595"/>
      <c r="J78" s="596"/>
      <c r="K78" s="481"/>
      <c r="L78" s="482"/>
      <c r="M78" s="642"/>
      <c r="N78" s="643"/>
      <c r="O78" s="642"/>
      <c r="P78" s="644"/>
      <c r="Q78" s="349">
        <f>SUM(C79:P79)</f>
        <v>0</v>
      </c>
      <c r="R78" s="481"/>
      <c r="S78" s="482"/>
      <c r="T78" s="483"/>
      <c r="U78" s="484"/>
      <c r="V78" s="481"/>
      <c r="W78" s="481"/>
      <c r="X78" s="483"/>
      <c r="Y78" s="484"/>
      <c r="Z78" s="481"/>
      <c r="AA78" s="482"/>
      <c r="AB78" s="601"/>
      <c r="AC78" s="603"/>
      <c r="AD78" s="601"/>
      <c r="AE78" s="605"/>
      <c r="AF78" s="349">
        <f>SUM(R79:AE79)</f>
        <v>0</v>
      </c>
      <c r="AG78" s="481"/>
      <c r="AH78" s="482"/>
      <c r="AI78" s="483"/>
      <c r="AJ78" s="484"/>
      <c r="AK78" s="481"/>
      <c r="AL78" s="481"/>
      <c r="AM78" s="483"/>
      <c r="AN78" s="484"/>
      <c r="AO78" s="481"/>
      <c r="AP78" s="482"/>
      <c r="AQ78" s="485"/>
      <c r="AR78" s="486"/>
      <c r="AS78" s="485"/>
      <c r="AT78" s="487"/>
      <c r="AU78" s="349">
        <f>SUM(AG79:AT79)</f>
        <v>0</v>
      </c>
      <c r="AV78" s="481"/>
      <c r="AW78" s="482"/>
      <c r="AX78" s="483"/>
      <c r="AY78" s="484"/>
      <c r="AZ78" s="481"/>
      <c r="BA78" s="481"/>
      <c r="BB78" s="483"/>
      <c r="BC78" s="484"/>
      <c r="BD78" s="481"/>
      <c r="BE78" s="482"/>
      <c r="BF78" s="485"/>
      <c r="BG78" s="486"/>
      <c r="BH78" s="485"/>
      <c r="BI78" s="487"/>
      <c r="BJ78" s="344">
        <f>SUM(AV79:BI79)</f>
        <v>0</v>
      </c>
      <c r="BK78" s="481"/>
      <c r="BL78" s="482"/>
      <c r="BM78" s="483"/>
      <c r="BN78" s="484"/>
      <c r="BO78" s="481"/>
      <c r="BP78" s="481"/>
      <c r="BQ78" s="483"/>
      <c r="BR78" s="484"/>
      <c r="BS78" s="481"/>
      <c r="BT78" s="482"/>
      <c r="BU78" s="485"/>
      <c r="BV78" s="486"/>
      <c r="BW78" s="485"/>
      <c r="BX78" s="487"/>
      <c r="BY78" s="344">
        <f>SUM(BK79:BX79)</f>
        <v>0</v>
      </c>
      <c r="BZ78" s="481"/>
      <c r="CA78" s="482"/>
      <c r="CB78" s="483"/>
      <c r="CC78" s="484"/>
      <c r="CD78" s="481"/>
      <c r="CE78" s="481"/>
      <c r="CF78" s="483"/>
      <c r="CG78" s="484"/>
      <c r="CH78" s="481"/>
      <c r="CI78" s="482"/>
      <c r="CJ78" s="485"/>
      <c r="CK78" s="486"/>
      <c r="CL78" s="485"/>
      <c r="CM78" s="487"/>
      <c r="CN78" s="344">
        <f>SUM(BZ79:CM79)</f>
        <v>0</v>
      </c>
      <c r="CO78" s="338">
        <f>SUM(Q78,AF79,AU79,BY79,CN79,BJ79)</f>
        <v>0</v>
      </c>
      <c r="CP78" s="339"/>
      <c r="CQ78" s="488"/>
      <c r="CR78" s="362">
        <f>$CO$2-CO78</f>
        <v>6.9666666666666659</v>
      </c>
      <c r="CS78" s="489"/>
      <c r="CT78" s="489"/>
      <c r="CU78" s="489"/>
      <c r="CV78" s="489"/>
      <c r="CW78" s="489"/>
      <c r="CX78" s="489"/>
    </row>
    <row r="79" spans="1:102" s="30" customFormat="1" ht="20" customHeight="1">
      <c r="A79" s="251" t="s">
        <v>88</v>
      </c>
      <c r="B79" s="518">
        <v>1</v>
      </c>
      <c r="C79" s="436" t="str">
        <f>IF(AND(C78="",D78=""),"",IFERROR(MATCH("*"&amp;C78&amp;"*",Paramètres!$A$2,0)*INDEX(Paramètres!$B$2:$E$2,MATCH(#REF!,Paramètres!$B$1:$E$1,0))*$B79,IFERROR(VLOOKUP(C78,_T1,2,0)*IF(VLOOKUP(C78,_T1,3,0),$B79,1),IF(AND(C78="23:59"*1,D78="07:59"*1),"08:00"*$B79,IF(AND(C78="20:00"*1,D78="05:00"*1),"09:00"*$B79,IF(AND(C78="21:00"*1,D78="07:00"*1),"10:00"*$B79,IF(AND(C78="21:00"*1,D78="08:00"*1),"11:00"*$B79,IF((D78*24)-(C78*24)&gt;6,((((D78*24)-(C78*24))-0.5)/24)*$B79,(D78-C78)*$B79))))))))</f>
        <v/>
      </c>
      <c r="D79" s="437"/>
      <c r="E79" s="620" t="str">
        <f>IF(AND(E78="",F78=""),"",IFERROR(MATCH("*"&amp;E78&amp;"*",Paramètres!$A$2,0)*INDEX(Paramètres!$B$2:$E$2,MATCH(#REF!,Paramètres!$B$1:$E$1,0))*$B79,IFERROR(VLOOKUP(E78,_T1,2,0)*IF(VLOOKUP(E78,_T1,3,0),$B79,1),IF(AND(E78="23:59"*1,F78="07:59"*1),"08:00"*$B79,IF(AND(E78="20:00"*1,F78="05:00"*1),"09:00"*$B79,IF(AND(E78="21:00"*1,F78="07:00"*1),"10:00"*$B79,IF(AND(E78="21:00"*1,F78="08:00"*1),"11:00"*$B79,IF((F78*24)-(E78*24)&gt;6,((((F78*24)-(E78*24))-0.5)/24)*$B79,(F78-E78)*$B79))))))))</f>
        <v/>
      </c>
      <c r="F79" s="599"/>
      <c r="G79" s="436" t="str">
        <f>IF(AND(G78="",H78=""),"",IFERROR(MATCH("*"&amp;G78&amp;"*",Paramètres!$A$2,0)*INDEX(Paramètres!$B$2:$E$2,MATCH(#REF!,Paramètres!$B$1:$E$1,0))*$B79,IFERROR(VLOOKUP(G78,_T1,2,0)*IF(VLOOKUP(G78,_T1,3,0),$B79,1),IF(AND(G78="23:59"*1,H78="07:59"*1),"08:00"*$B79,IF(AND(G78="20:00"*1,H78="05:00"*1),"09:00"*$B79,IF(AND(G78="21:00"*1,H78="07:00"*1),"10:00"*$B79,IF(AND(G78="21:00"*1,H78="08:00"*1),"11:00"*$B79,IF((H78*24)-(G78*24)&gt;6,((((H78*24)-(G78*24))-0.5)/24)*$B79,(H78-G78)*$B79))))))))</f>
        <v/>
      </c>
      <c r="H79" s="437"/>
      <c r="I79" s="620" t="str">
        <f>IF(AND(I78="",J78=""),"",IFERROR(MATCH("*"&amp;I78&amp;"*",Paramètres!$A$2,0)*INDEX(Paramètres!$B$2:$E$2,MATCH(#REF!,Paramètres!$B$1:$E$1,0))*$B79,IFERROR(VLOOKUP(I78,_T1,2,0)*IF(VLOOKUP(I78,_T1,3,0),$B79,1),IF(AND(I78="23:59"*1,J78="07:59"*1),"08:00"*$B79,IF(AND(I78="20:00"*1,J78="05:00"*1),"09:00"*$B79,IF(AND(I78="21:00"*1,J78="07:00"*1),"10:00"*$B79,IF(AND(I78="21:00"*1,J78="08:00"*1),"11:00"*$B79,IF((J78*24)-(I78*24)&gt;6,((((J78*24)-(I78*24))-0.5)/24)*$B79,(J78-I78)*$B79))))))))</f>
        <v/>
      </c>
      <c r="J79" s="599"/>
      <c r="K79" s="436" t="str">
        <f>IF(AND(K78="",L78=""),"",IFERROR(MATCH("*"&amp;K78&amp;"*",Paramètres!$A$2,0)*INDEX(Paramètres!$B$2:$E$2,MATCH(#REF!,Paramètres!$B$1:$E$1,0))*$B79,IFERROR(VLOOKUP(K78,_T1,2,0)*IF(VLOOKUP(K78,_T1,3,0),$B79,1),IF(AND(K78="23:59"*1,L78="07:59"*1),"08:00"*$B79,IF(AND(K78="20:00"*1,L78="05:00"*1),"09:00"*$B79,IF(AND(K78="21:00"*1,L78="07:00"*1),"10:00"*$B79,IF(AND(K78="21:00"*1,L78="08:00"*1),"11:00"*$B79,IF((L78*24)-(K78*24)&gt;6,((((L78*24)-(K78*24))-0.5)/24)*$B79,(L78-K78)*$B79))))))))</f>
        <v/>
      </c>
      <c r="L79" s="437"/>
      <c r="M79" s="645" t="str">
        <f>IF(AND(M78="",N78=""),"",IFERROR(MATCH("*"&amp;M78&amp;"*",Paramètres!$A$2,0)*INDEX(Paramètres!$B$2:$E$2,MATCH(#REF!,Paramètres!$B$1:$E$1,0))*$B79,IFERROR(VLOOKUP(M78,_T1,2,0)*IF(VLOOKUP(M78,_T1,3,0),$B79,1),IF(AND(M78="23:59"*1,N78="07:59"*1),"08:00"*$B79,IF(AND(M78="20:00"*1,N78="05:00"*1),"09:00"*$B79,IF(AND(M78="21:00"*1,N78="07:00"*1),"10:00"*$B79,IF(AND(M78="21:00"*1,N78="08:00"*1),"11:00"*$B79,IF((N78*24)-(M78*24)&gt;6,((((N78*24)-(M78*24))-0.5)/24)*$B79,(N78-M78)*$B79))))))))</f>
        <v/>
      </c>
      <c r="N79" s="646"/>
      <c r="O79" s="645" t="str">
        <f>IF(AND(O78="",P78=""),"",IFERROR(MATCH("*"&amp;O78&amp;"*",Paramètres!$A$2,0)*INDEX(Paramètres!$B$2:$E$2,MATCH(#REF!,Paramètres!$B$1:$E$1,0))*$B79,IFERROR(VLOOKUP(O78,_T1,2,0)*IF(VLOOKUP(O78,_T1,3,0),$B79,1),IF(AND(O78="23:59"*1,P78="07:59"*1),"08:00"*$B79,IF(AND(O78="20:00"*1,P78="05:00"*1),"09:00"*$B79,IF(AND(O78="21:00"*1,P78="07:00"*1),"10:00"*$B79,IF(AND(O78="21:00"*1,P78="08:00"*1),"11:00"*$B79,IF((P78*24)-(O78*24)&gt;6,((((P78*24)-(O78*24))-0.5)/24)*$B79,(P78-O78)*$B79))))))))</f>
        <v/>
      </c>
      <c r="P79" s="645"/>
      <c r="Q79" s="350"/>
      <c r="R79" s="436" t="str">
        <f>IF(ISBLANK(R78:S78),"",ABS(IF((S78*24)-(R78*24)&gt;6,(((S78*24)-(R78*24))-0.25)/24,S78-R78)))</f>
        <v/>
      </c>
      <c r="S79" s="437"/>
      <c r="T79" s="364" t="str">
        <f t="shared" ref="T79" si="1062">IF(ISBLANK(T78:U78),"",ABS(IF((U78*24)-(T78*24)&gt;6,(((U78*24)-(T78*24))-0.25)/24,U78-T78)))</f>
        <v/>
      </c>
      <c r="U79" s="361"/>
      <c r="V79" s="436" t="str">
        <f t="shared" ref="V79" si="1063">IF(ISBLANK(V78:W78),"",ABS(IF((W78*24)-(V78*24)&gt;6,(((W78*24)-(V78*24))-0.25)/24,W78-V78)))</f>
        <v/>
      </c>
      <c r="W79" s="437"/>
      <c r="X79" s="364" t="str">
        <f t="shared" ref="X79" si="1064">IF(ISBLANK(X78:Y78),"",ABS(IF((Y78*24)-(X78*24)&gt;6,(((Y78*24)-(X78*24))-0.25)/24,Y78-X78)))</f>
        <v/>
      </c>
      <c r="Y79" s="361"/>
      <c r="Z79" s="436" t="str">
        <f t="shared" ref="Z79" si="1065">IF(ISBLANK(Z78:AA78),"",ABS(IF((AA78*24)-(Z78*24)&gt;6,(((AA78*24)-(Z78*24))-0.25)/24,AA78-Z78)))</f>
        <v/>
      </c>
      <c r="AA79" s="437"/>
      <c r="AB79" s="604" t="str">
        <f t="shared" ref="AB79" si="1066">IF(ISBLANK(AB78:AC78),"",ABS(IF((AC78*24)-(AB78*24)&gt;6,(((AC78*24)-(AB78*24))-0.25)/24,AC78-AB78)))</f>
        <v/>
      </c>
      <c r="AC79" s="600"/>
      <c r="AD79" s="604" t="str">
        <f t="shared" ref="AD79" si="1067">IF(ISBLANK(AD78:AE78),"",ABS(IF((AE78*24)-(AD78*24)&gt;6,(((AE78*24)-(AD78*24))-0.25)/24,AE78-AD78)))</f>
        <v/>
      </c>
      <c r="AE79" s="604"/>
      <c r="AF79" s="350"/>
      <c r="AG79" s="436" t="str">
        <f>IF(ISBLANK(AG78:AH78),"",ABS(IF((AH78*24)-(AG78*24)&gt;6,(((AH78*24)-(AG78*24))-0.25)/24,AH78-AG78)))</f>
        <v/>
      </c>
      <c r="AH79" s="437"/>
      <c r="AI79" s="364" t="str">
        <f t="shared" ref="AI79" si="1068">IF(ISBLANK(AI78:AJ78),"",ABS(IF((AJ78*24)-(AI78*24)&gt;6,(((AJ78*24)-(AI78*24))-0.25)/24,AJ78-AI78)))</f>
        <v/>
      </c>
      <c r="AJ79" s="361"/>
      <c r="AK79" s="436" t="str">
        <f t="shared" ref="AK79" si="1069">IF(ISBLANK(AK78:AL78),"",ABS(IF((AL78*24)-(AK78*24)&gt;6,(((AL78*24)-(AK78*24))-0.25)/24,AL78-AK78)))</f>
        <v/>
      </c>
      <c r="AL79" s="437"/>
      <c r="AM79" s="364" t="str">
        <f t="shared" ref="AM79" si="1070">IF(ISBLANK(AM78:AN78),"",ABS(IF((AN78*24)-(AM78*24)&gt;6,(((AN78*24)-(AM78*24))-0.25)/24,AN78-AM78)))</f>
        <v/>
      </c>
      <c r="AN79" s="361"/>
      <c r="AO79" s="436" t="str">
        <f t="shared" ref="AO79" si="1071">IF(ISBLANK(AO78:AP78),"",ABS(IF((AP78*24)-(AO78*24)&gt;6,(((AP78*24)-(AO78*24))-0.25)/24,AP78-AO78)))</f>
        <v/>
      </c>
      <c r="AP79" s="437"/>
      <c r="AQ79" s="364" t="str">
        <f t="shared" ref="AQ79" si="1072">IF(ISBLANK(AQ78:AR78),"",ABS(IF((AR78*24)-(AQ78*24)&gt;6,(((AR78*24)-(AQ78*24))-0.25)/24,AR78-AQ78)))</f>
        <v/>
      </c>
      <c r="AR79" s="361"/>
      <c r="AS79" s="364" t="str">
        <f t="shared" ref="AS79" si="1073">IF(ISBLANK(AS78:AT78),"",ABS(IF((AT78*24)-(AS78*24)&gt;6,(((AT78*24)-(AS78*24))-0.25)/24,AT78-AS78)))</f>
        <v/>
      </c>
      <c r="AT79" s="364"/>
      <c r="AU79" s="350"/>
      <c r="AV79" s="436" t="str">
        <f>IF(ISBLANK(AV78:AW78),"",ABS(IF((AW78*24)-(AV78*24)&gt;6,(((AW78*24)-(AV78*24))-0.25)/24,AW78-AV78)))</f>
        <v/>
      </c>
      <c r="AW79" s="437"/>
      <c r="AX79" s="364" t="str">
        <f t="shared" ref="AX79" si="1074">IF(ISBLANK(AX78:AY78),"",ABS(IF((AY78*24)-(AX78*24)&gt;6,(((AY78*24)-(AX78*24))-0.25)/24,AY78-AX78)))</f>
        <v/>
      </c>
      <c r="AY79" s="361"/>
      <c r="AZ79" s="436" t="str">
        <f t="shared" ref="AZ79" si="1075">IF(ISBLANK(AZ78:BA78),"",ABS(IF((BA78*24)-(AZ78*24)&gt;6,(((BA78*24)-(AZ78*24))-0.25)/24,BA78-AZ78)))</f>
        <v/>
      </c>
      <c r="BA79" s="437"/>
      <c r="BB79" s="364" t="str">
        <f t="shared" ref="BB79" si="1076">IF(ISBLANK(BB78:BC78),"",ABS(IF((BC78*24)-(BB78*24)&gt;6,(((BC78*24)-(BB78*24))-0.25)/24,BC78-BB78)))</f>
        <v/>
      </c>
      <c r="BC79" s="361"/>
      <c r="BD79" s="436" t="str">
        <f t="shared" ref="BD79" si="1077">IF(ISBLANK(BD78:BE78),"",ABS(IF((BE78*24)-(BD78*24)&gt;6,(((BE78*24)-(BD78*24))-0.25)/24,BE78-BD78)))</f>
        <v/>
      </c>
      <c r="BE79" s="437"/>
      <c r="BF79" s="364" t="str">
        <f t="shared" ref="BF79" si="1078">IF(ISBLANK(BF78:BG78),"",ABS(IF((BG78*24)-(BF78*24)&gt;6,(((BG78*24)-(BF78*24))-0.25)/24,BG78-BF78)))</f>
        <v/>
      </c>
      <c r="BG79" s="361"/>
      <c r="BH79" s="364" t="str">
        <f t="shared" ref="BH79" si="1079">IF(ISBLANK(BH78:BI78),"",ABS(IF((BI78*24)-(BH78*24)&gt;6,(((BI78*24)-(BH78*24))-0.25)/24,BI78-BH78)))</f>
        <v/>
      </c>
      <c r="BI79" s="364"/>
      <c r="BJ79" s="346"/>
      <c r="BK79" s="436" t="str">
        <f>IF(ISBLANK(BK78:BL78),"",ABS(IF((BL78*24)-(BK78*24)&gt;6,(((BL78*24)-(BK78*24))-0.25)/24,BL78-BK78)))</f>
        <v/>
      </c>
      <c r="BL79" s="437"/>
      <c r="BM79" s="364" t="str">
        <f t="shared" ref="BM79" si="1080">IF(ISBLANK(BM78:BN78),"",ABS(IF((BN78*24)-(BM78*24)&gt;6,(((BN78*24)-(BM78*24))-0.25)/24,BN78-BM78)))</f>
        <v/>
      </c>
      <c r="BN79" s="361"/>
      <c r="BO79" s="436" t="str">
        <f t="shared" ref="BO79" si="1081">IF(ISBLANK(BO78:BP78),"",ABS(IF((BP78*24)-(BO78*24)&gt;6,(((BP78*24)-(BO78*24))-0.25)/24,BP78-BO78)))</f>
        <v/>
      </c>
      <c r="BP79" s="437"/>
      <c r="BQ79" s="364" t="str">
        <f t="shared" ref="BQ79" si="1082">IF(ISBLANK(BQ78:BR78),"",ABS(IF((BR78*24)-(BQ78*24)&gt;6,(((BR78*24)-(BQ78*24))-0.25)/24,BR78-BQ78)))</f>
        <v/>
      </c>
      <c r="BR79" s="361"/>
      <c r="BS79" s="436" t="str">
        <f t="shared" ref="BS79" si="1083">IF(ISBLANK(BS78:BT78),"",ABS(IF((BT78*24)-(BS78*24)&gt;6,(((BT78*24)-(BS78*24))-0.25)/24,BT78-BS78)))</f>
        <v/>
      </c>
      <c r="BT79" s="437"/>
      <c r="BU79" s="364" t="str">
        <f t="shared" ref="BU79" si="1084">IF(ISBLANK(BU78:BV78),"",ABS(IF((BV78*24)-(BU78*24)&gt;6,(((BV78*24)-(BU78*24))-0.25)/24,BV78-BU78)))</f>
        <v/>
      </c>
      <c r="BV79" s="361"/>
      <c r="BW79" s="364" t="str">
        <f t="shared" ref="BW79" si="1085">IF(ISBLANK(BW78:BX78),"",ABS(IF((BX78*24)-(BW78*24)&gt;6,(((BX78*24)-(BW78*24))-0.25)/24,BX78-BW78)))</f>
        <v/>
      </c>
      <c r="BX79" s="364"/>
      <c r="BY79" s="346"/>
      <c r="BZ79" s="436" t="str">
        <f>IF(ISBLANK(BZ78:CA78),"",ABS(IF((CA78*24)-(BZ78*24)&gt;6,(((CA78*24)-(BZ78*24))-0.25)/24,CA78-BZ78)))</f>
        <v/>
      </c>
      <c r="CA79" s="437"/>
      <c r="CB79" s="364" t="str">
        <f t="shared" ref="CB79" si="1086">IF(ISBLANK(CB78:CC78),"",ABS(IF((CC78*24)-(CB78*24)&gt;6,(((CC78*24)-(CB78*24))-0.25)/24,CC78-CB78)))</f>
        <v/>
      </c>
      <c r="CC79" s="361"/>
      <c r="CD79" s="436" t="str">
        <f t="shared" ref="CD79" si="1087">IF(ISBLANK(CD78:CE78),"",ABS(IF((CE78*24)-(CD78*24)&gt;6,(((CE78*24)-(CD78*24))-0.25)/24,CE78-CD78)))</f>
        <v/>
      </c>
      <c r="CE79" s="437"/>
      <c r="CF79" s="364" t="str">
        <f t="shared" ref="CF79" si="1088">IF(ISBLANK(CF78:CG78),"",ABS(IF((CG78*24)-(CF78*24)&gt;6,(((CG78*24)-(CF78*24))-0.25)/24,CG78-CF78)))</f>
        <v/>
      </c>
      <c r="CG79" s="361"/>
      <c r="CH79" s="436" t="str">
        <f t="shared" ref="CH79" si="1089">IF(ISBLANK(CH78:CI78),"",ABS(IF((CI78*24)-(CH78*24)&gt;6,(((CI78*24)-(CH78*24))-0.25)/24,CI78-CH78)))</f>
        <v/>
      </c>
      <c r="CI79" s="437"/>
      <c r="CJ79" s="364" t="str">
        <f t="shared" ref="CJ79" si="1090">IF(ISBLANK(CJ78:CK78),"",ABS(IF((CK78*24)-(CJ78*24)&gt;6,(((CK78*24)-(CJ78*24))-0.25)/24,CK78-CJ78)))</f>
        <v/>
      </c>
      <c r="CK79" s="361"/>
      <c r="CL79" s="364" t="str">
        <f t="shared" ref="CL79" si="1091">IF(ISBLANK(CL78:CM78),"",ABS(IF((CM78*24)-(CL78*24)&gt;6,(((CM78*24)-(CL78*24))-0.25)/24,CM78-CL78)))</f>
        <v/>
      </c>
      <c r="CM79" s="364"/>
      <c r="CN79" s="346"/>
      <c r="CO79" s="340"/>
      <c r="CP79" s="341"/>
      <c r="CQ79" s="156"/>
      <c r="CR79" s="363"/>
      <c r="CS79"/>
      <c r="CT79"/>
      <c r="CU79"/>
      <c r="CV79"/>
      <c r="CW79"/>
      <c r="CX79"/>
    </row>
    <row r="80" spans="1:102" s="499" customFormat="1" ht="30" customHeight="1">
      <c r="A80" s="538"/>
      <c r="B80" s="517"/>
      <c r="C80" s="595"/>
      <c r="D80" s="596"/>
      <c r="E80" s="481"/>
      <c r="F80" s="482"/>
      <c r="G80" s="595"/>
      <c r="H80" s="595"/>
      <c r="I80" s="481"/>
      <c r="J80" s="482"/>
      <c r="K80" s="595"/>
      <c r="L80" s="596"/>
      <c r="M80" s="642"/>
      <c r="N80" s="643"/>
      <c r="O80" s="642"/>
      <c r="P80" s="644"/>
      <c r="Q80" s="349">
        <f>SUM(C81:P81)</f>
        <v>0</v>
      </c>
      <c r="R80" s="481"/>
      <c r="S80" s="482"/>
      <c r="T80" s="483"/>
      <c r="U80" s="484"/>
      <c r="V80" s="481"/>
      <c r="W80" s="481"/>
      <c r="X80" s="483"/>
      <c r="Y80" s="484"/>
      <c r="Z80" s="481"/>
      <c r="AA80" s="482"/>
      <c r="AB80" s="601"/>
      <c r="AC80" s="603"/>
      <c r="AD80" s="601"/>
      <c r="AE80" s="605"/>
      <c r="AF80" s="349">
        <f>SUM(R81:AE81)</f>
        <v>0</v>
      </c>
      <c r="AG80" s="481"/>
      <c r="AH80" s="482"/>
      <c r="AI80" s="483"/>
      <c r="AJ80" s="484"/>
      <c r="AK80" s="481"/>
      <c r="AL80" s="481"/>
      <c r="AM80" s="483"/>
      <c r="AN80" s="484"/>
      <c r="AO80" s="481"/>
      <c r="AP80" s="482"/>
      <c r="AQ80" s="485"/>
      <c r="AR80" s="486"/>
      <c r="AS80" s="485"/>
      <c r="AT80" s="487"/>
      <c r="AU80" s="349">
        <f>SUM(AG81:AT81)</f>
        <v>0</v>
      </c>
      <c r="AV80" s="481"/>
      <c r="AW80" s="482"/>
      <c r="AX80" s="483"/>
      <c r="AY80" s="484"/>
      <c r="AZ80" s="481"/>
      <c r="BA80" s="481"/>
      <c r="BB80" s="483"/>
      <c r="BC80" s="484"/>
      <c r="BD80" s="481"/>
      <c r="BE80" s="482"/>
      <c r="BF80" s="485"/>
      <c r="BG80" s="486"/>
      <c r="BH80" s="485"/>
      <c r="BI80" s="487"/>
      <c r="BJ80" s="344">
        <f t="shared" ref="BJ80" si="1092">SUM(AV81:BI81)</f>
        <v>0</v>
      </c>
      <c r="BK80" s="481"/>
      <c r="BL80" s="482"/>
      <c r="BM80" s="483"/>
      <c r="BN80" s="484"/>
      <c r="BO80" s="481"/>
      <c r="BP80" s="481"/>
      <c r="BQ80" s="483"/>
      <c r="BR80" s="484"/>
      <c r="BS80" s="481"/>
      <c r="BT80" s="482"/>
      <c r="BU80" s="485"/>
      <c r="BV80" s="486"/>
      <c r="BW80" s="485"/>
      <c r="BX80" s="487"/>
      <c r="BY80" s="344">
        <f t="shared" ref="BY80" si="1093">SUM(BK81:BX81)</f>
        <v>0</v>
      </c>
      <c r="BZ80" s="481"/>
      <c r="CA80" s="482"/>
      <c r="CB80" s="483"/>
      <c r="CC80" s="484"/>
      <c r="CD80" s="481"/>
      <c r="CE80" s="481"/>
      <c r="CF80" s="483"/>
      <c r="CG80" s="484"/>
      <c r="CH80" s="481"/>
      <c r="CI80" s="482"/>
      <c r="CJ80" s="485"/>
      <c r="CK80" s="486"/>
      <c r="CL80" s="485"/>
      <c r="CM80" s="487"/>
      <c r="CN80" s="344">
        <f t="shared" ref="CN80" si="1094">SUM(BZ81:CM81)</f>
        <v>0</v>
      </c>
      <c r="CO80" s="338">
        <f>SUM(Q80,AF81,AU81,BY81,CN81,BJ81)</f>
        <v>0</v>
      </c>
      <c r="CP80" s="339"/>
      <c r="CQ80" s="488"/>
      <c r="CR80" s="362">
        <f>$CO$2-CO80</f>
        <v>6.9666666666666659</v>
      </c>
      <c r="CS80" s="489"/>
      <c r="CT80" s="489"/>
      <c r="CU80" s="489"/>
      <c r="CV80" s="489"/>
      <c r="CW80" s="489"/>
      <c r="CX80" s="489"/>
    </row>
    <row r="81" spans="1:102" s="30" customFormat="1" ht="20" customHeight="1">
      <c r="A81" s="252" t="s">
        <v>89</v>
      </c>
      <c r="B81" s="521"/>
      <c r="C81" s="620" t="str">
        <f>IF(AND(C80="",D80=""),"",IFERROR(MATCH("*"&amp;C80&amp;"*",Paramètres!$A$2,0)*INDEX(Paramètres!$B$2:$E$2,MATCH(#REF!,Paramètres!$B$1:$E$1,0))*$B81,IFERROR(VLOOKUP(C80,_T1,2,0)*IF(VLOOKUP(C80,_T1,3,0),$B81,1),IF(AND(C80="23:59"*1,D80="07:59"*1),"08:00"*$B81,IF(AND(C80="20:00"*1,D80="05:00"*1),"09:00"*$B81,IF(AND(C80="21:00"*1,D80="07:00"*1),"10:00"*$B81,IF(AND(C80="21:00"*1,D80="08:00"*1),"11:00"*$B81,IF((D80*24)-(C80*24)&gt;6,((((D80*24)-(C80*24))-0.5)/24)*$B81,(D80-C80)*$B81))))))))</f>
        <v/>
      </c>
      <c r="D81" s="599"/>
      <c r="E81" s="436" t="str">
        <f>IF(AND(E80="",F80=""),"",IFERROR(MATCH("*"&amp;E80&amp;"*",Paramètres!$A$2,0)*INDEX(Paramètres!$B$2:$E$2,MATCH(#REF!,Paramètres!$B$1:$E$1,0))*$B81,IFERROR(VLOOKUP(E80,_T1,2,0)*IF(VLOOKUP(E80,_T1,3,0),$B81,1),IF(AND(E80="23:59"*1,F80="07:59"*1),"08:00"*$B81,IF(AND(E80="20:00"*1,F80="05:00"*1),"09:00"*$B81,IF(AND(E80="21:00"*1,F80="07:00"*1),"10:00"*$B81,IF(AND(E80="21:00"*1,F80="08:00"*1),"11:00"*$B81,IF((F80*24)-(E80*24)&gt;6,((((F80*24)-(E80*24))-0.5)/24)*$B81,(F80-E80)*$B81))))))))</f>
        <v/>
      </c>
      <c r="F81" s="437"/>
      <c r="G81" s="620" t="str">
        <f>IF(AND(G80="",H80=""),"",IFERROR(MATCH("*"&amp;G80&amp;"*",Paramètres!$A$2,0)*INDEX(Paramètres!$B$2:$E$2,MATCH(#REF!,Paramètres!$B$1:$E$1,0))*$B81,IFERROR(VLOOKUP(G80,_T1,2,0)*IF(VLOOKUP(G80,_T1,3,0),$B81,1),IF(AND(G80="23:59"*1,H80="07:59"*1),"08:00"*$B81,IF(AND(G80="20:00"*1,H80="05:00"*1),"09:00"*$B81,IF(AND(G80="21:00"*1,H80="07:00"*1),"10:00"*$B81,IF(AND(G80="21:00"*1,H80="08:00"*1),"11:00"*$B81,IF((H80*24)-(G80*24)&gt;6,((((H80*24)-(G80*24))-0.5)/24)*$B81,(H80-G80)*$B81))))))))</f>
        <v/>
      </c>
      <c r="H81" s="599"/>
      <c r="I81" s="436" t="str">
        <f>IF(AND(I80="",J80=""),"",IFERROR(MATCH("*"&amp;I80&amp;"*",Paramètres!$A$2,0)*INDEX(Paramètres!$B$2:$E$2,MATCH(#REF!,Paramètres!$B$1:$E$1,0))*$B81,IFERROR(VLOOKUP(I80,_T1,2,0)*IF(VLOOKUP(I80,_T1,3,0),$B81,1),IF(AND(I80="23:59"*1,J80="07:59"*1),"08:00"*$B81,IF(AND(I80="20:00"*1,J80="05:00"*1),"09:00"*$B81,IF(AND(I80="21:00"*1,J80="07:00"*1),"10:00"*$B81,IF(AND(I80="21:00"*1,J80="08:00"*1),"11:00"*$B81,IF((J80*24)-(I80*24)&gt;6,((((J80*24)-(I80*24))-0.5)/24)*$B81,(J80-I80)*$B81))))))))</f>
        <v/>
      </c>
      <c r="J81" s="437"/>
      <c r="K81" s="620" t="str">
        <f>IF(AND(K80="",L80=""),"",IFERROR(MATCH("*"&amp;K80&amp;"*",Paramètres!$A$2,0)*INDEX(Paramètres!$B$2:$E$2,MATCH(#REF!,Paramètres!$B$1:$E$1,0))*$B81,IFERROR(VLOOKUP(K80,_T1,2,0)*IF(VLOOKUP(K80,_T1,3,0),$B81,1),IF(AND(K80="23:59"*1,L80="07:59"*1),"08:00"*$B81,IF(AND(K80="20:00"*1,L80="05:00"*1),"09:00"*$B81,IF(AND(K80="21:00"*1,L80="07:00"*1),"10:00"*$B81,IF(AND(K80="21:00"*1,L80="08:00"*1),"11:00"*$B81,IF((L80*24)-(K80*24)&gt;6,((((L80*24)-(K80*24))-0.5)/24)*$B81,(L80-K80)*$B81))))))))</f>
        <v/>
      </c>
      <c r="L81" s="599"/>
      <c r="M81" s="645" t="str">
        <f>IF(AND(M80="",N80=""),"",IFERROR(MATCH("*"&amp;M80&amp;"*",Paramètres!$A$2,0)*INDEX(Paramètres!$B$2:$E$2,MATCH(#REF!,Paramètres!$B$1:$E$1,0))*$B81,IFERROR(VLOOKUP(M80,_T1,2,0)*IF(VLOOKUP(M80,_T1,3,0),$B81,1),IF(AND(M80="23:59"*1,N80="07:59"*1),"08:00"*$B81,IF(AND(M80="20:00"*1,N80="05:00"*1),"09:00"*$B81,IF(AND(M80="21:00"*1,N80="07:00"*1),"10:00"*$B81,IF(AND(M80="21:00"*1,N80="08:00"*1),"11:00"*$B81,IF((N80*24)-(M80*24)&gt;6,((((N80*24)-(M80*24))-0.5)/24)*$B81,(N80-M80)*$B81))))))))</f>
        <v/>
      </c>
      <c r="N81" s="646"/>
      <c r="O81" s="645" t="str">
        <f>IF(AND(O80="",P80=""),"",IFERROR(MATCH("*"&amp;O80&amp;"*",Paramètres!$A$2,0)*INDEX(Paramètres!$B$2:$E$2,MATCH(#REF!,Paramètres!$B$1:$E$1,0))*$B81,IFERROR(VLOOKUP(O80,_T1,2,0)*IF(VLOOKUP(O80,_T1,3,0),$B81,1),IF(AND(O80="23:59"*1,P80="07:59"*1),"08:00"*$B81,IF(AND(O80="20:00"*1,P80="05:00"*1),"09:00"*$B81,IF(AND(O80="21:00"*1,P80="07:00"*1),"10:00"*$B81,IF(AND(O80="21:00"*1,P80="08:00"*1),"11:00"*$B81,IF((P80*24)-(O80*24)&gt;6,((((P80*24)-(O80*24))-0.5)/24)*$B81,(P80-O80)*$B81))))))))</f>
        <v/>
      </c>
      <c r="P81" s="645"/>
      <c r="Q81" s="350"/>
      <c r="R81" s="436" t="str">
        <f>IF(ISBLANK(R80:S80),"",ABS(IF((S80*24)-(R80*24)&gt;6,(((S80*24)-(R80*24))-0.25)/24,S80-R80)))</f>
        <v/>
      </c>
      <c r="S81" s="437"/>
      <c r="T81" s="364" t="str">
        <f t="shared" ref="T81" si="1095">IF(ISBLANK(T80:U80),"",ABS(IF((U80*24)-(T80*24)&gt;6,(((U80*24)-(T80*24))-0.25)/24,U80-T80)))</f>
        <v/>
      </c>
      <c r="U81" s="361"/>
      <c r="V81" s="436" t="str">
        <f t="shared" ref="V81" si="1096">IF(ISBLANK(V80:W80),"",ABS(IF((W80*24)-(V80*24)&gt;6,(((W80*24)-(V80*24))-0.25)/24,W80-V80)))</f>
        <v/>
      </c>
      <c r="W81" s="437"/>
      <c r="X81" s="364" t="str">
        <f t="shared" ref="X81" si="1097">IF(ISBLANK(X80:Y80),"",ABS(IF((Y80*24)-(X80*24)&gt;6,(((Y80*24)-(X80*24))-0.25)/24,Y80-X80)))</f>
        <v/>
      </c>
      <c r="Y81" s="361"/>
      <c r="Z81" s="436" t="str">
        <f t="shared" ref="Z81" si="1098">IF(ISBLANK(Z80:AA80),"",ABS(IF((AA80*24)-(Z80*24)&gt;6,(((AA80*24)-(Z80*24))-0.25)/24,AA80-Z80)))</f>
        <v/>
      </c>
      <c r="AA81" s="437"/>
      <c r="AB81" s="604" t="str">
        <f t="shared" ref="AB81" si="1099">IF(ISBLANK(AB80:AC80),"",ABS(IF((AC80*24)-(AB80*24)&gt;6,(((AC80*24)-(AB80*24))-0.25)/24,AC80-AB80)))</f>
        <v/>
      </c>
      <c r="AC81" s="600"/>
      <c r="AD81" s="604" t="str">
        <f t="shared" ref="AD81" si="1100">IF(ISBLANK(AD80:AE80),"",ABS(IF((AE80*24)-(AD80*24)&gt;6,(((AE80*24)-(AD80*24))-0.25)/24,AE80-AD80)))</f>
        <v/>
      </c>
      <c r="AE81" s="604"/>
      <c r="AF81" s="350"/>
      <c r="AG81" s="436" t="str">
        <f>IF(ISBLANK(AG80:AH80),"",ABS(IF((AH80*24)-(AG80*24)&gt;6,(((AH80*24)-(AG80*24))-0.25)/24,AH80-AG80)))</f>
        <v/>
      </c>
      <c r="AH81" s="437"/>
      <c r="AI81" s="364" t="str">
        <f t="shared" ref="AI81" si="1101">IF(ISBLANK(AI80:AJ80),"",ABS(IF((AJ80*24)-(AI80*24)&gt;6,(((AJ80*24)-(AI80*24))-0.25)/24,AJ80-AI80)))</f>
        <v/>
      </c>
      <c r="AJ81" s="361"/>
      <c r="AK81" s="436" t="str">
        <f t="shared" ref="AK81" si="1102">IF(ISBLANK(AK80:AL80),"",ABS(IF((AL80*24)-(AK80*24)&gt;6,(((AL80*24)-(AK80*24))-0.25)/24,AL80-AK80)))</f>
        <v/>
      </c>
      <c r="AL81" s="437"/>
      <c r="AM81" s="364" t="str">
        <f t="shared" ref="AM81" si="1103">IF(ISBLANK(AM80:AN80),"",ABS(IF((AN80*24)-(AM80*24)&gt;6,(((AN80*24)-(AM80*24))-0.25)/24,AN80-AM80)))</f>
        <v/>
      </c>
      <c r="AN81" s="361"/>
      <c r="AO81" s="436" t="str">
        <f t="shared" ref="AO81" si="1104">IF(ISBLANK(AO80:AP80),"",ABS(IF((AP80*24)-(AO80*24)&gt;6,(((AP80*24)-(AO80*24))-0.25)/24,AP80-AO80)))</f>
        <v/>
      </c>
      <c r="AP81" s="437"/>
      <c r="AQ81" s="364" t="str">
        <f t="shared" ref="AQ81" si="1105">IF(ISBLANK(AQ80:AR80),"",ABS(IF((AR80*24)-(AQ80*24)&gt;6,(((AR80*24)-(AQ80*24))-0.25)/24,AR80-AQ80)))</f>
        <v/>
      </c>
      <c r="AR81" s="361"/>
      <c r="AS81" s="364" t="str">
        <f t="shared" ref="AS81" si="1106">IF(ISBLANK(AS80:AT80),"",ABS(IF((AT80*24)-(AS80*24)&gt;6,(((AT80*24)-(AS80*24))-0.25)/24,AT80-AS80)))</f>
        <v/>
      </c>
      <c r="AT81" s="364"/>
      <c r="AU81" s="350"/>
      <c r="AV81" s="436" t="str">
        <f>IF(ISBLANK(AV80:AW80),"",ABS(IF((AW80*24)-(AV80*24)&gt;6,(((AW80*24)-(AV80*24))-0.25)/24,AW80-AV80)))</f>
        <v/>
      </c>
      <c r="AW81" s="437"/>
      <c r="AX81" s="364" t="str">
        <f t="shared" ref="AX81" si="1107">IF(ISBLANK(AX80:AY80),"",ABS(IF((AY80*24)-(AX80*24)&gt;6,(((AY80*24)-(AX80*24))-0.25)/24,AY80-AX80)))</f>
        <v/>
      </c>
      <c r="AY81" s="361"/>
      <c r="AZ81" s="436" t="str">
        <f t="shared" ref="AZ81" si="1108">IF(ISBLANK(AZ80:BA80),"",ABS(IF((BA80*24)-(AZ80*24)&gt;6,(((BA80*24)-(AZ80*24))-0.25)/24,BA80-AZ80)))</f>
        <v/>
      </c>
      <c r="BA81" s="437"/>
      <c r="BB81" s="364" t="str">
        <f t="shared" ref="BB81" si="1109">IF(ISBLANK(BB80:BC80),"",ABS(IF((BC80*24)-(BB80*24)&gt;6,(((BC80*24)-(BB80*24))-0.25)/24,BC80-BB80)))</f>
        <v/>
      </c>
      <c r="BC81" s="361"/>
      <c r="BD81" s="436" t="str">
        <f t="shared" ref="BD81" si="1110">IF(ISBLANK(BD80:BE80),"",ABS(IF((BE80*24)-(BD80*24)&gt;6,(((BE80*24)-(BD80*24))-0.25)/24,BE80-BD80)))</f>
        <v/>
      </c>
      <c r="BE81" s="437"/>
      <c r="BF81" s="364" t="str">
        <f t="shared" ref="BF81" si="1111">IF(ISBLANK(BF80:BG80),"",ABS(IF((BG80*24)-(BF80*24)&gt;6,(((BG80*24)-(BF80*24))-0.25)/24,BG80-BF80)))</f>
        <v/>
      </c>
      <c r="BG81" s="361"/>
      <c r="BH81" s="364" t="str">
        <f t="shared" ref="BH81" si="1112">IF(ISBLANK(BH80:BI80),"",ABS(IF((BI80*24)-(BH80*24)&gt;6,(((BI80*24)-(BH80*24))-0.25)/24,BI80-BH80)))</f>
        <v/>
      </c>
      <c r="BI81" s="364"/>
      <c r="BJ81" s="346"/>
      <c r="BK81" s="436" t="str">
        <f>IF(ISBLANK(BK80:BL80),"",ABS(IF((BL80*24)-(BK80*24)&gt;6,(((BL80*24)-(BK80*24))-0.25)/24,BL80-BK80)))</f>
        <v/>
      </c>
      <c r="BL81" s="437"/>
      <c r="BM81" s="364" t="str">
        <f t="shared" ref="BM81" si="1113">IF(ISBLANK(BM80:BN80),"",ABS(IF((BN80*24)-(BM80*24)&gt;6,(((BN80*24)-(BM80*24))-0.25)/24,BN80-BM80)))</f>
        <v/>
      </c>
      <c r="BN81" s="361"/>
      <c r="BO81" s="436" t="str">
        <f t="shared" ref="BO81" si="1114">IF(ISBLANK(BO80:BP80),"",ABS(IF((BP80*24)-(BO80*24)&gt;6,(((BP80*24)-(BO80*24))-0.25)/24,BP80-BO80)))</f>
        <v/>
      </c>
      <c r="BP81" s="437"/>
      <c r="BQ81" s="364" t="str">
        <f t="shared" ref="BQ81" si="1115">IF(ISBLANK(BQ80:BR80),"",ABS(IF((BR80*24)-(BQ80*24)&gt;6,(((BR80*24)-(BQ80*24))-0.25)/24,BR80-BQ80)))</f>
        <v/>
      </c>
      <c r="BR81" s="361"/>
      <c r="BS81" s="436" t="str">
        <f t="shared" ref="BS81" si="1116">IF(ISBLANK(BS80:BT80),"",ABS(IF((BT80*24)-(BS80*24)&gt;6,(((BT80*24)-(BS80*24))-0.25)/24,BT80-BS80)))</f>
        <v/>
      </c>
      <c r="BT81" s="437"/>
      <c r="BU81" s="364" t="str">
        <f t="shared" ref="BU81" si="1117">IF(ISBLANK(BU80:BV80),"",ABS(IF((BV80*24)-(BU80*24)&gt;6,(((BV80*24)-(BU80*24))-0.25)/24,BV80-BU80)))</f>
        <v/>
      </c>
      <c r="BV81" s="361"/>
      <c r="BW81" s="364" t="str">
        <f t="shared" ref="BW81" si="1118">IF(ISBLANK(BW80:BX80),"",ABS(IF((BX80*24)-(BW80*24)&gt;6,(((BX80*24)-(BW80*24))-0.25)/24,BX80-BW80)))</f>
        <v/>
      </c>
      <c r="BX81" s="364"/>
      <c r="BY81" s="346"/>
      <c r="BZ81" s="436" t="str">
        <f>IF(ISBLANK(BZ80:CA80),"",ABS(IF((CA80*24)-(BZ80*24)&gt;6,(((CA80*24)-(BZ80*24))-0.25)/24,CA80-BZ80)))</f>
        <v/>
      </c>
      <c r="CA81" s="437"/>
      <c r="CB81" s="364" t="str">
        <f t="shared" ref="CB81" si="1119">IF(ISBLANK(CB80:CC80),"",ABS(IF((CC80*24)-(CB80*24)&gt;6,(((CC80*24)-(CB80*24))-0.25)/24,CC80-CB80)))</f>
        <v/>
      </c>
      <c r="CC81" s="361"/>
      <c r="CD81" s="436" t="str">
        <f t="shared" ref="CD81" si="1120">IF(ISBLANK(CD80:CE80),"",ABS(IF((CE80*24)-(CD80*24)&gt;6,(((CE80*24)-(CD80*24))-0.25)/24,CE80-CD80)))</f>
        <v/>
      </c>
      <c r="CE81" s="437"/>
      <c r="CF81" s="364" t="str">
        <f t="shared" ref="CF81" si="1121">IF(ISBLANK(CF80:CG80),"",ABS(IF((CG80*24)-(CF80*24)&gt;6,(((CG80*24)-(CF80*24))-0.25)/24,CG80-CF80)))</f>
        <v/>
      </c>
      <c r="CG81" s="361"/>
      <c r="CH81" s="436" t="str">
        <f t="shared" ref="CH81" si="1122">IF(ISBLANK(CH80:CI80),"",ABS(IF((CI80*24)-(CH80*24)&gt;6,(((CI80*24)-(CH80*24))-0.25)/24,CI80-CH80)))</f>
        <v/>
      </c>
      <c r="CI81" s="437"/>
      <c r="CJ81" s="364" t="str">
        <f t="shared" ref="CJ81" si="1123">IF(ISBLANK(CJ80:CK80),"",ABS(IF((CK80*24)-(CJ80*24)&gt;6,(((CK80*24)-(CJ80*24))-0.25)/24,CK80-CJ80)))</f>
        <v/>
      </c>
      <c r="CK81" s="361"/>
      <c r="CL81" s="364" t="str">
        <f t="shared" ref="CL81" si="1124">IF(ISBLANK(CL80:CM80),"",ABS(IF((CM80*24)-(CL80*24)&gt;6,(((CM80*24)-(CL80*24))-0.25)/24,CM80-CL80)))</f>
        <v/>
      </c>
      <c r="CM81" s="364"/>
      <c r="CN81" s="346"/>
      <c r="CO81" s="340"/>
      <c r="CP81" s="341"/>
      <c r="CQ81" s="156"/>
      <c r="CR81" s="363"/>
      <c r="CS81"/>
      <c r="CT81"/>
      <c r="CU81"/>
      <c r="CV81"/>
      <c r="CW81"/>
      <c r="CX81"/>
    </row>
    <row r="82" spans="1:102" s="499" customFormat="1" ht="30" customHeight="1">
      <c r="A82" s="538"/>
      <c r="B82" s="517"/>
      <c r="C82" s="481"/>
      <c r="D82" s="482"/>
      <c r="E82" s="595"/>
      <c r="F82" s="596"/>
      <c r="G82" s="481"/>
      <c r="H82" s="481"/>
      <c r="I82" s="595"/>
      <c r="J82" s="596"/>
      <c r="K82" s="481"/>
      <c r="L82" s="482"/>
      <c r="M82" s="642"/>
      <c r="N82" s="643"/>
      <c r="O82" s="642"/>
      <c r="P82" s="644"/>
      <c r="Q82" s="349">
        <f>SUM(C83:P83)</f>
        <v>0</v>
      </c>
      <c r="R82" s="481"/>
      <c r="S82" s="482"/>
      <c r="T82" s="483"/>
      <c r="U82" s="484"/>
      <c r="V82" s="481"/>
      <c r="W82" s="481"/>
      <c r="X82" s="483"/>
      <c r="Y82" s="484"/>
      <c r="Z82" s="481"/>
      <c r="AA82" s="482"/>
      <c r="AB82" s="601"/>
      <c r="AC82" s="603"/>
      <c r="AD82" s="601"/>
      <c r="AE82" s="605"/>
      <c r="AF82" s="349">
        <f>SUM(R83:AE83)</f>
        <v>0</v>
      </c>
      <c r="AG82" s="481"/>
      <c r="AH82" s="482"/>
      <c r="AI82" s="483"/>
      <c r="AJ82" s="484"/>
      <c r="AK82" s="481"/>
      <c r="AL82" s="481"/>
      <c r="AM82" s="483"/>
      <c r="AN82" s="484"/>
      <c r="AO82" s="481"/>
      <c r="AP82" s="482"/>
      <c r="AQ82" s="485"/>
      <c r="AR82" s="486"/>
      <c r="AS82" s="485"/>
      <c r="AT82" s="487"/>
      <c r="AU82" s="349">
        <f>SUM(AG83:AT83)</f>
        <v>0</v>
      </c>
      <c r="AV82" s="481"/>
      <c r="AW82" s="482"/>
      <c r="AX82" s="483"/>
      <c r="AY82" s="484"/>
      <c r="AZ82" s="481"/>
      <c r="BA82" s="481"/>
      <c r="BB82" s="483"/>
      <c r="BC82" s="484"/>
      <c r="BD82" s="481"/>
      <c r="BE82" s="482"/>
      <c r="BF82" s="485"/>
      <c r="BG82" s="486"/>
      <c r="BH82" s="485"/>
      <c r="BI82" s="487"/>
      <c r="BJ82" s="344">
        <f t="shared" ref="BJ82" si="1125">SUM(AV83:BI83)</f>
        <v>0</v>
      </c>
      <c r="BK82" s="481"/>
      <c r="BL82" s="482"/>
      <c r="BM82" s="483"/>
      <c r="BN82" s="484"/>
      <c r="BO82" s="481"/>
      <c r="BP82" s="481"/>
      <c r="BQ82" s="483"/>
      <c r="BR82" s="484"/>
      <c r="BS82" s="481"/>
      <c r="BT82" s="482"/>
      <c r="BU82" s="485"/>
      <c r="BV82" s="486"/>
      <c r="BW82" s="485"/>
      <c r="BX82" s="487"/>
      <c r="BY82" s="344">
        <f t="shared" ref="BY82" si="1126">SUM(BK83:BX83)</f>
        <v>0</v>
      </c>
      <c r="BZ82" s="481"/>
      <c r="CA82" s="482"/>
      <c r="CB82" s="483"/>
      <c r="CC82" s="484"/>
      <c r="CD82" s="481"/>
      <c r="CE82" s="481"/>
      <c r="CF82" s="483"/>
      <c r="CG82" s="484"/>
      <c r="CH82" s="481"/>
      <c r="CI82" s="482"/>
      <c r="CJ82" s="485"/>
      <c r="CK82" s="486"/>
      <c r="CL82" s="485"/>
      <c r="CM82" s="487"/>
      <c r="CN82" s="344">
        <f t="shared" ref="CN82" si="1127">SUM(BZ83:CM83)</f>
        <v>0</v>
      </c>
      <c r="CO82" s="338">
        <f>SUM(Q82,AF83,AU83,BY83,CN83,BJ83)</f>
        <v>0</v>
      </c>
      <c r="CP82" s="339"/>
      <c r="CQ82" s="488"/>
      <c r="CR82" s="362">
        <f>$CO$2-CO82</f>
        <v>6.9666666666666659</v>
      </c>
      <c r="CS82" s="489"/>
      <c r="CT82" s="489"/>
      <c r="CU82" s="489"/>
      <c r="CV82" s="489"/>
      <c r="CW82" s="489"/>
      <c r="CX82" s="489"/>
    </row>
    <row r="83" spans="1:102" s="30" customFormat="1" ht="20" customHeight="1">
      <c r="A83" s="252" t="s">
        <v>90</v>
      </c>
      <c r="B83" s="521"/>
      <c r="C83" s="436" t="str">
        <f>IF(AND(C82="",D82=""),"",IFERROR(MATCH("*"&amp;C82&amp;"*",Paramètres!$A$2,0)*INDEX(Paramètres!$B$2:$E$2,MATCH(#REF!,Paramètres!$B$1:$E$1,0))*$B83,IFERROR(VLOOKUP(C82,_T1,2,0)*IF(VLOOKUP(C82,_T1,3,0),$B83,1),IF(AND(C82="23:59"*1,D82="07:59"*1),"08:00"*$B83,IF(AND(C82="20:00"*1,D82="05:00"*1),"09:00"*$B83,IF(AND(C82="21:00"*1,D82="07:00"*1),"10:00"*$B83,IF(AND(C82="21:00"*1,D82="08:00"*1),"11:00"*$B83,IF((D82*24)-(C82*24)&gt;6,((((D82*24)-(C82*24))-0.5)/24)*$B83,(D82-C82)*$B83))))))))</f>
        <v/>
      </c>
      <c r="D83" s="437"/>
      <c r="E83" s="620" t="str">
        <f>IF(AND(E82="",F82=""),"",IFERROR(MATCH("*"&amp;E82&amp;"*",Paramètres!$A$2,0)*INDEX(Paramètres!$B$2:$E$2,MATCH(#REF!,Paramètres!$B$1:$E$1,0))*$B83,IFERROR(VLOOKUP(E82,_T1,2,0)*IF(VLOOKUP(E82,_T1,3,0),$B83,1),IF(AND(E82="23:59"*1,F82="07:59"*1),"08:00"*$B83,IF(AND(E82="20:00"*1,F82="05:00"*1),"09:00"*$B83,IF(AND(E82="21:00"*1,F82="07:00"*1),"10:00"*$B83,IF(AND(E82="21:00"*1,F82="08:00"*1),"11:00"*$B83,IF((F82*24)-(E82*24)&gt;6,((((F82*24)-(E82*24))-0.5)/24)*$B83,(F82-E82)*$B83))))))))</f>
        <v/>
      </c>
      <c r="F83" s="599"/>
      <c r="G83" s="436" t="str">
        <f>IF(AND(G82="",H82=""),"",IFERROR(MATCH("*"&amp;G82&amp;"*",Paramètres!$A$2,0)*INDEX(Paramètres!$B$2:$E$2,MATCH(#REF!,Paramètres!$B$1:$E$1,0))*$B83,IFERROR(VLOOKUP(G82,_T1,2,0)*IF(VLOOKUP(G82,_T1,3,0),$B83,1),IF(AND(G82="23:59"*1,H82="07:59"*1),"08:00"*$B83,IF(AND(G82="20:00"*1,H82="05:00"*1),"09:00"*$B83,IF(AND(G82="21:00"*1,H82="07:00"*1),"10:00"*$B83,IF(AND(G82="21:00"*1,H82="08:00"*1),"11:00"*$B83,IF((H82*24)-(G82*24)&gt;6,((((H82*24)-(G82*24))-0.5)/24)*$B83,(H82-G82)*$B83))))))))</f>
        <v/>
      </c>
      <c r="H83" s="437"/>
      <c r="I83" s="620" t="str">
        <f>IF(AND(I82="",J82=""),"",IFERROR(MATCH("*"&amp;I82&amp;"*",Paramètres!$A$2,0)*INDEX(Paramètres!$B$2:$E$2,MATCH(#REF!,Paramètres!$B$1:$E$1,0))*$B83,IFERROR(VLOOKUP(I82,_T1,2,0)*IF(VLOOKUP(I82,_T1,3,0),$B83,1),IF(AND(I82="23:59"*1,J82="07:59"*1),"08:00"*$B83,IF(AND(I82="20:00"*1,J82="05:00"*1),"09:00"*$B83,IF(AND(I82="21:00"*1,J82="07:00"*1),"10:00"*$B83,IF(AND(I82="21:00"*1,J82="08:00"*1),"11:00"*$B83,IF((J82*24)-(I82*24)&gt;6,((((J82*24)-(I82*24))-0.5)/24)*$B83,(J82-I82)*$B83))))))))</f>
        <v/>
      </c>
      <c r="J83" s="599"/>
      <c r="K83" s="436" t="str">
        <f>IF(AND(K82="",L82=""),"",IFERROR(MATCH("*"&amp;K82&amp;"*",Paramètres!$A$2,0)*INDEX(Paramètres!$B$2:$E$2,MATCH(#REF!,Paramètres!$B$1:$E$1,0))*$B83,IFERROR(VLOOKUP(K82,_T1,2,0)*IF(VLOOKUP(K82,_T1,3,0),$B83,1),IF(AND(K82="23:59"*1,L82="07:59"*1),"08:00"*$B83,IF(AND(K82="20:00"*1,L82="05:00"*1),"09:00"*$B83,IF(AND(K82="21:00"*1,L82="07:00"*1),"10:00"*$B83,IF(AND(K82="21:00"*1,L82="08:00"*1),"11:00"*$B83,IF((L82*24)-(K82*24)&gt;6,((((L82*24)-(K82*24))-0.5)/24)*$B83,(L82-K82)*$B83))))))))</f>
        <v/>
      </c>
      <c r="L83" s="437"/>
      <c r="M83" s="645" t="str">
        <f>IF(AND(M82="",N82=""),"",IFERROR(MATCH("*"&amp;M82&amp;"*",Paramètres!$A$2,0)*INDEX(Paramètres!$B$2:$E$2,MATCH(#REF!,Paramètres!$B$1:$E$1,0))*$B83,IFERROR(VLOOKUP(M82,_T1,2,0)*IF(VLOOKUP(M82,_T1,3,0),$B83,1),IF(AND(M82="23:59"*1,N82="07:59"*1),"08:00"*$B83,IF(AND(M82="20:00"*1,N82="05:00"*1),"09:00"*$B83,IF(AND(M82="21:00"*1,N82="07:00"*1),"10:00"*$B83,IF(AND(M82="21:00"*1,N82="08:00"*1),"11:00"*$B83,IF((N82*24)-(M82*24)&gt;6,((((N82*24)-(M82*24))-0.5)/24)*$B83,(N82-M82)*$B83))))))))</f>
        <v/>
      </c>
      <c r="N83" s="646"/>
      <c r="O83" s="645" t="str">
        <f>IF(AND(O82="",P82=""),"",IFERROR(MATCH("*"&amp;O82&amp;"*",Paramètres!$A$2,0)*INDEX(Paramètres!$B$2:$E$2,MATCH(#REF!,Paramètres!$B$1:$E$1,0))*$B83,IFERROR(VLOOKUP(O82,_T1,2,0)*IF(VLOOKUP(O82,_T1,3,0),$B83,1),IF(AND(O82="23:59"*1,P82="07:59"*1),"08:00"*$B83,IF(AND(O82="20:00"*1,P82="05:00"*1),"09:00"*$B83,IF(AND(O82="21:00"*1,P82="07:00"*1),"10:00"*$B83,IF(AND(O82="21:00"*1,P82="08:00"*1),"11:00"*$B83,IF((P82*24)-(O82*24)&gt;6,((((P82*24)-(O82*24))-0.5)/24)*$B83,(P82-O82)*$B83))))))))</f>
        <v/>
      </c>
      <c r="P83" s="645"/>
      <c r="Q83" s="350"/>
      <c r="R83" s="436" t="str">
        <f>IF(ISBLANK(R82:S82),"",ABS(IF((S82*24)-(R82*24)&gt;6,(((S82*24)-(R82*24))-0.25)/24,S82-R82)))</f>
        <v/>
      </c>
      <c r="S83" s="437"/>
      <c r="T83" s="364" t="str">
        <f t="shared" ref="T83" si="1128">IF(ISBLANK(T82:U82),"",ABS(IF((U82*24)-(T82*24)&gt;6,(((U82*24)-(T82*24))-0.25)/24,U82-T82)))</f>
        <v/>
      </c>
      <c r="U83" s="361"/>
      <c r="V83" s="436" t="str">
        <f t="shared" ref="V83" si="1129">IF(ISBLANK(V82:W82),"",ABS(IF((W82*24)-(V82*24)&gt;6,(((W82*24)-(V82*24))-0.25)/24,W82-V82)))</f>
        <v/>
      </c>
      <c r="W83" s="437"/>
      <c r="X83" s="364" t="str">
        <f t="shared" ref="X83" si="1130">IF(ISBLANK(X82:Y82),"",ABS(IF((Y82*24)-(X82*24)&gt;6,(((Y82*24)-(X82*24))-0.25)/24,Y82-X82)))</f>
        <v/>
      </c>
      <c r="Y83" s="361"/>
      <c r="Z83" s="436" t="str">
        <f t="shared" ref="Z83" si="1131">IF(ISBLANK(Z82:AA82),"",ABS(IF((AA82*24)-(Z82*24)&gt;6,(((AA82*24)-(Z82*24))-0.25)/24,AA82-Z82)))</f>
        <v/>
      </c>
      <c r="AA83" s="437"/>
      <c r="AB83" s="604" t="str">
        <f t="shared" ref="AB83" si="1132">IF(ISBLANK(AB82:AC82),"",ABS(IF((AC82*24)-(AB82*24)&gt;6,(((AC82*24)-(AB82*24))-0.25)/24,AC82-AB82)))</f>
        <v/>
      </c>
      <c r="AC83" s="600"/>
      <c r="AD83" s="604" t="str">
        <f t="shared" ref="AD83" si="1133">IF(ISBLANK(AD82:AE82),"",ABS(IF((AE82*24)-(AD82*24)&gt;6,(((AE82*24)-(AD82*24))-0.25)/24,AE82-AD82)))</f>
        <v/>
      </c>
      <c r="AE83" s="604"/>
      <c r="AF83" s="350"/>
      <c r="AG83" s="436" t="str">
        <f>IF(ISBLANK(AG82:AH82),"",ABS(IF((AH82*24)-(AG82*24)&gt;6,(((AH82*24)-(AG82*24))-0.25)/24,AH82-AG82)))</f>
        <v/>
      </c>
      <c r="AH83" s="437"/>
      <c r="AI83" s="364" t="str">
        <f t="shared" ref="AI83" si="1134">IF(ISBLANK(AI82:AJ82),"",ABS(IF((AJ82*24)-(AI82*24)&gt;6,(((AJ82*24)-(AI82*24))-0.25)/24,AJ82-AI82)))</f>
        <v/>
      </c>
      <c r="AJ83" s="361"/>
      <c r="AK83" s="436" t="str">
        <f t="shared" ref="AK83" si="1135">IF(ISBLANK(AK82:AL82),"",ABS(IF((AL82*24)-(AK82*24)&gt;6,(((AL82*24)-(AK82*24))-0.25)/24,AL82-AK82)))</f>
        <v/>
      </c>
      <c r="AL83" s="437"/>
      <c r="AM83" s="364" t="str">
        <f t="shared" ref="AM83" si="1136">IF(ISBLANK(AM82:AN82),"",ABS(IF((AN82*24)-(AM82*24)&gt;6,(((AN82*24)-(AM82*24))-0.25)/24,AN82-AM82)))</f>
        <v/>
      </c>
      <c r="AN83" s="361"/>
      <c r="AO83" s="436" t="str">
        <f t="shared" ref="AO83" si="1137">IF(ISBLANK(AO82:AP82),"",ABS(IF((AP82*24)-(AO82*24)&gt;6,(((AP82*24)-(AO82*24))-0.25)/24,AP82-AO82)))</f>
        <v/>
      </c>
      <c r="AP83" s="437"/>
      <c r="AQ83" s="364" t="str">
        <f t="shared" ref="AQ83" si="1138">IF(ISBLANK(AQ82:AR82),"",ABS(IF((AR82*24)-(AQ82*24)&gt;6,(((AR82*24)-(AQ82*24))-0.25)/24,AR82-AQ82)))</f>
        <v/>
      </c>
      <c r="AR83" s="361"/>
      <c r="AS83" s="364" t="str">
        <f t="shared" ref="AS83" si="1139">IF(ISBLANK(AS82:AT82),"",ABS(IF((AT82*24)-(AS82*24)&gt;6,(((AT82*24)-(AS82*24))-0.25)/24,AT82-AS82)))</f>
        <v/>
      </c>
      <c r="AT83" s="364"/>
      <c r="AU83" s="350"/>
      <c r="AV83" s="436" t="str">
        <f>IF(ISBLANK(AV82:AW82),"",ABS(IF((AW82*24)-(AV82*24)&gt;6,(((AW82*24)-(AV82*24))-0.25)/24,AW82-AV82)))</f>
        <v/>
      </c>
      <c r="AW83" s="437"/>
      <c r="AX83" s="364" t="str">
        <f t="shared" ref="AX83" si="1140">IF(ISBLANK(AX82:AY82),"",ABS(IF((AY82*24)-(AX82*24)&gt;6,(((AY82*24)-(AX82*24))-0.25)/24,AY82-AX82)))</f>
        <v/>
      </c>
      <c r="AY83" s="361"/>
      <c r="AZ83" s="436" t="str">
        <f t="shared" ref="AZ83" si="1141">IF(ISBLANK(AZ82:BA82),"",ABS(IF((BA82*24)-(AZ82*24)&gt;6,(((BA82*24)-(AZ82*24))-0.25)/24,BA82-AZ82)))</f>
        <v/>
      </c>
      <c r="BA83" s="437"/>
      <c r="BB83" s="364" t="str">
        <f t="shared" ref="BB83" si="1142">IF(ISBLANK(BB82:BC82),"",ABS(IF((BC82*24)-(BB82*24)&gt;6,(((BC82*24)-(BB82*24))-0.25)/24,BC82-BB82)))</f>
        <v/>
      </c>
      <c r="BC83" s="361"/>
      <c r="BD83" s="436" t="str">
        <f t="shared" ref="BD83" si="1143">IF(ISBLANK(BD82:BE82),"",ABS(IF((BE82*24)-(BD82*24)&gt;6,(((BE82*24)-(BD82*24))-0.25)/24,BE82-BD82)))</f>
        <v/>
      </c>
      <c r="BE83" s="437"/>
      <c r="BF83" s="364" t="str">
        <f t="shared" ref="BF83" si="1144">IF(ISBLANK(BF82:BG82),"",ABS(IF((BG82*24)-(BF82*24)&gt;6,(((BG82*24)-(BF82*24))-0.25)/24,BG82-BF82)))</f>
        <v/>
      </c>
      <c r="BG83" s="361"/>
      <c r="BH83" s="364" t="str">
        <f t="shared" ref="BH83" si="1145">IF(ISBLANK(BH82:BI82),"",ABS(IF((BI82*24)-(BH82*24)&gt;6,(((BI82*24)-(BH82*24))-0.25)/24,BI82-BH82)))</f>
        <v/>
      </c>
      <c r="BI83" s="364"/>
      <c r="BJ83" s="346"/>
      <c r="BK83" s="436" t="str">
        <f>IF(ISBLANK(BK82:BL82),"",ABS(IF((BL82*24)-(BK82*24)&gt;6,(((BL82*24)-(BK82*24))-0.25)/24,BL82-BK82)))</f>
        <v/>
      </c>
      <c r="BL83" s="437"/>
      <c r="BM83" s="364" t="str">
        <f t="shared" ref="BM83" si="1146">IF(ISBLANK(BM82:BN82),"",ABS(IF((BN82*24)-(BM82*24)&gt;6,(((BN82*24)-(BM82*24))-0.25)/24,BN82-BM82)))</f>
        <v/>
      </c>
      <c r="BN83" s="361"/>
      <c r="BO83" s="436" t="str">
        <f t="shared" ref="BO83" si="1147">IF(ISBLANK(BO82:BP82),"",ABS(IF((BP82*24)-(BO82*24)&gt;6,(((BP82*24)-(BO82*24))-0.25)/24,BP82-BO82)))</f>
        <v/>
      </c>
      <c r="BP83" s="437"/>
      <c r="BQ83" s="364" t="str">
        <f t="shared" ref="BQ83" si="1148">IF(ISBLANK(BQ82:BR82),"",ABS(IF((BR82*24)-(BQ82*24)&gt;6,(((BR82*24)-(BQ82*24))-0.25)/24,BR82-BQ82)))</f>
        <v/>
      </c>
      <c r="BR83" s="361"/>
      <c r="BS83" s="436" t="str">
        <f t="shared" ref="BS83" si="1149">IF(ISBLANK(BS82:BT82),"",ABS(IF((BT82*24)-(BS82*24)&gt;6,(((BT82*24)-(BS82*24))-0.25)/24,BT82-BS82)))</f>
        <v/>
      </c>
      <c r="BT83" s="437"/>
      <c r="BU83" s="364" t="str">
        <f t="shared" ref="BU83" si="1150">IF(ISBLANK(BU82:BV82),"",ABS(IF((BV82*24)-(BU82*24)&gt;6,(((BV82*24)-(BU82*24))-0.25)/24,BV82-BU82)))</f>
        <v/>
      </c>
      <c r="BV83" s="361"/>
      <c r="BW83" s="364" t="str">
        <f t="shared" ref="BW83" si="1151">IF(ISBLANK(BW82:BX82),"",ABS(IF((BX82*24)-(BW82*24)&gt;6,(((BX82*24)-(BW82*24))-0.25)/24,BX82-BW82)))</f>
        <v/>
      </c>
      <c r="BX83" s="364"/>
      <c r="BY83" s="346"/>
      <c r="BZ83" s="436" t="str">
        <f>IF(ISBLANK(BZ82:CA82),"",ABS(IF((CA82*24)-(BZ82*24)&gt;6,(((CA82*24)-(BZ82*24))-0.25)/24,CA82-BZ82)))</f>
        <v/>
      </c>
      <c r="CA83" s="437"/>
      <c r="CB83" s="364" t="str">
        <f t="shared" ref="CB83" si="1152">IF(ISBLANK(CB82:CC82),"",ABS(IF((CC82*24)-(CB82*24)&gt;6,(((CC82*24)-(CB82*24))-0.25)/24,CC82-CB82)))</f>
        <v/>
      </c>
      <c r="CC83" s="361"/>
      <c r="CD83" s="436" t="str">
        <f t="shared" ref="CD83" si="1153">IF(ISBLANK(CD82:CE82),"",ABS(IF((CE82*24)-(CD82*24)&gt;6,(((CE82*24)-(CD82*24))-0.25)/24,CE82-CD82)))</f>
        <v/>
      </c>
      <c r="CE83" s="437"/>
      <c r="CF83" s="364" t="str">
        <f t="shared" ref="CF83" si="1154">IF(ISBLANK(CF82:CG82),"",ABS(IF((CG82*24)-(CF82*24)&gt;6,(((CG82*24)-(CF82*24))-0.25)/24,CG82-CF82)))</f>
        <v/>
      </c>
      <c r="CG83" s="361"/>
      <c r="CH83" s="436" t="str">
        <f t="shared" ref="CH83" si="1155">IF(ISBLANK(CH82:CI82),"",ABS(IF((CI82*24)-(CH82*24)&gt;6,(((CI82*24)-(CH82*24))-0.25)/24,CI82-CH82)))</f>
        <v/>
      </c>
      <c r="CI83" s="437"/>
      <c r="CJ83" s="364" t="str">
        <f t="shared" ref="CJ83" si="1156">IF(ISBLANK(CJ82:CK82),"",ABS(IF((CK82*24)-(CJ82*24)&gt;6,(((CK82*24)-(CJ82*24))-0.25)/24,CK82-CJ82)))</f>
        <v/>
      </c>
      <c r="CK83" s="361"/>
      <c r="CL83" s="364" t="str">
        <f t="shared" ref="CL83" si="1157">IF(ISBLANK(CL82:CM82),"",ABS(IF((CM82*24)-(CL82*24)&gt;6,(((CM82*24)-(CL82*24))-0.25)/24,CM82-CL82)))</f>
        <v/>
      </c>
      <c r="CM83" s="364"/>
      <c r="CN83" s="346"/>
      <c r="CO83" s="340"/>
      <c r="CP83" s="341"/>
      <c r="CQ83" s="156"/>
      <c r="CR83" s="363"/>
      <c r="CS83"/>
      <c r="CT83"/>
      <c r="CU83"/>
      <c r="CV83"/>
      <c r="CW83"/>
      <c r="CX83"/>
    </row>
    <row r="84" spans="1:102" s="499" customFormat="1" ht="30" customHeight="1">
      <c r="A84" s="538"/>
      <c r="B84" s="517"/>
      <c r="C84" s="595"/>
      <c r="D84" s="596"/>
      <c r="E84" s="481"/>
      <c r="F84" s="482"/>
      <c r="G84" s="595"/>
      <c r="H84" s="595"/>
      <c r="I84" s="481"/>
      <c r="J84" s="482"/>
      <c r="K84" s="595"/>
      <c r="L84" s="596"/>
      <c r="M84" s="642"/>
      <c r="N84" s="643"/>
      <c r="O84" s="642"/>
      <c r="P84" s="644"/>
      <c r="Q84" s="349">
        <f>SUM(C85:P85)</f>
        <v>0</v>
      </c>
      <c r="R84" s="481"/>
      <c r="S84" s="482"/>
      <c r="T84" s="483"/>
      <c r="U84" s="484"/>
      <c r="V84" s="481"/>
      <c r="W84" s="481"/>
      <c r="X84" s="483"/>
      <c r="Y84" s="484"/>
      <c r="Z84" s="481"/>
      <c r="AA84" s="482"/>
      <c r="AB84" s="601"/>
      <c r="AC84" s="603"/>
      <c r="AD84" s="601"/>
      <c r="AE84" s="605"/>
      <c r="AF84" s="349">
        <f>SUM(R85:AE85)</f>
        <v>0</v>
      </c>
      <c r="AG84" s="481"/>
      <c r="AH84" s="482"/>
      <c r="AI84" s="483"/>
      <c r="AJ84" s="484"/>
      <c r="AK84" s="481"/>
      <c r="AL84" s="481"/>
      <c r="AM84" s="483"/>
      <c r="AN84" s="484"/>
      <c r="AO84" s="481"/>
      <c r="AP84" s="482"/>
      <c r="AQ84" s="485"/>
      <c r="AR84" s="486"/>
      <c r="AS84" s="485"/>
      <c r="AT84" s="487"/>
      <c r="AU84" s="349">
        <f>SUM(AG85:AT85)</f>
        <v>0</v>
      </c>
      <c r="AV84" s="481"/>
      <c r="AW84" s="482"/>
      <c r="AX84" s="483"/>
      <c r="AY84" s="484"/>
      <c r="AZ84" s="481"/>
      <c r="BA84" s="481"/>
      <c r="BB84" s="483"/>
      <c r="BC84" s="484"/>
      <c r="BD84" s="481"/>
      <c r="BE84" s="482"/>
      <c r="BF84" s="485"/>
      <c r="BG84" s="486"/>
      <c r="BH84" s="485"/>
      <c r="BI84" s="487"/>
      <c r="BJ84" s="344">
        <f t="shared" ref="BJ84" si="1158">SUM(AV85:BI85)</f>
        <v>0</v>
      </c>
      <c r="BK84" s="481"/>
      <c r="BL84" s="482"/>
      <c r="BM84" s="483"/>
      <c r="BN84" s="484"/>
      <c r="BO84" s="481"/>
      <c r="BP84" s="481"/>
      <c r="BQ84" s="483"/>
      <c r="BR84" s="484"/>
      <c r="BS84" s="481"/>
      <c r="BT84" s="482"/>
      <c r="BU84" s="485"/>
      <c r="BV84" s="486"/>
      <c r="BW84" s="485"/>
      <c r="BX84" s="487"/>
      <c r="BY84" s="344">
        <f t="shared" ref="BY84" si="1159">SUM(BK85:BX85)</f>
        <v>0</v>
      </c>
      <c r="BZ84" s="481"/>
      <c r="CA84" s="482"/>
      <c r="CB84" s="483"/>
      <c r="CC84" s="484"/>
      <c r="CD84" s="481"/>
      <c r="CE84" s="481"/>
      <c r="CF84" s="483"/>
      <c r="CG84" s="484"/>
      <c r="CH84" s="481"/>
      <c r="CI84" s="482"/>
      <c r="CJ84" s="485"/>
      <c r="CK84" s="486"/>
      <c r="CL84" s="485"/>
      <c r="CM84" s="487"/>
      <c r="CN84" s="344">
        <f t="shared" ref="CN84" si="1160">SUM(BZ85:CM85)</f>
        <v>0</v>
      </c>
      <c r="CO84" s="338">
        <f>SUM(Q84,AF85,AU85,BY85,CN85,BJ85)</f>
        <v>0</v>
      </c>
      <c r="CP84" s="339"/>
      <c r="CQ84" s="488"/>
      <c r="CR84" s="362">
        <f>$CO$2-CO84</f>
        <v>6.9666666666666659</v>
      </c>
      <c r="CS84" s="489"/>
      <c r="CT84" s="489"/>
      <c r="CU84" s="489"/>
      <c r="CV84" s="489"/>
      <c r="CW84" s="489"/>
      <c r="CX84" s="489"/>
    </row>
    <row r="85" spans="1:102" s="30" customFormat="1" ht="20" customHeight="1">
      <c r="A85" s="251" t="s">
        <v>91</v>
      </c>
      <c r="B85" s="518"/>
      <c r="C85" s="620" t="str">
        <f>IF(AND(C84="",D84=""),"",IFERROR(MATCH("*"&amp;C84&amp;"*",Paramètres!$A$2,0)*INDEX(Paramètres!$B$2:$E$2,MATCH(#REF!,Paramètres!$B$1:$E$1,0))*$B85,IFERROR(VLOOKUP(C84,_T1,2,0)*IF(VLOOKUP(C84,_T1,3,0),$B85,1),IF(AND(C84="23:59"*1,D84="07:59"*1),"08:00"*$B85,IF(AND(C84="20:00"*1,D84="05:00"*1),"09:00"*$B85,IF(AND(C84="21:00"*1,D84="07:00"*1),"10:00"*$B85,IF(AND(C84="21:00"*1,D84="08:00"*1),"11:00"*$B85,IF((D84*24)-(C84*24)&gt;6,((((D84*24)-(C84*24))-0.5)/24)*$B85,(D84-C84)*$B85))))))))</f>
        <v/>
      </c>
      <c r="D85" s="599"/>
      <c r="E85" s="436" t="str">
        <f>IF(AND(E84="",F84=""),"",IFERROR(MATCH("*"&amp;E84&amp;"*",Paramètres!$A$2,0)*INDEX(Paramètres!$B$2:$E$2,MATCH(#REF!,Paramètres!$B$1:$E$1,0))*$B85,IFERROR(VLOOKUP(E84,_T1,2,0)*IF(VLOOKUP(E84,_T1,3,0),$B85,1),IF(AND(E84="23:59"*1,F84="07:59"*1),"08:00"*$B85,IF(AND(E84="20:00"*1,F84="05:00"*1),"09:00"*$B85,IF(AND(E84="21:00"*1,F84="07:00"*1),"10:00"*$B85,IF(AND(E84="21:00"*1,F84="08:00"*1),"11:00"*$B85,IF((F84*24)-(E84*24)&gt;6,((((F84*24)-(E84*24))-0.5)/24)*$B85,(F84-E84)*$B85))))))))</f>
        <v/>
      </c>
      <c r="F85" s="437"/>
      <c r="G85" s="620" t="str">
        <f>IF(AND(G84="",H84=""),"",IFERROR(MATCH("*"&amp;G84&amp;"*",Paramètres!$A$2,0)*INDEX(Paramètres!$B$2:$E$2,MATCH(#REF!,Paramètres!$B$1:$E$1,0))*$B85,IFERROR(VLOOKUP(G84,_T1,2,0)*IF(VLOOKUP(G84,_T1,3,0),$B85,1),IF(AND(G84="23:59"*1,H84="07:59"*1),"08:00"*$B85,IF(AND(G84="20:00"*1,H84="05:00"*1),"09:00"*$B85,IF(AND(G84="21:00"*1,H84="07:00"*1),"10:00"*$B85,IF(AND(G84="21:00"*1,H84="08:00"*1),"11:00"*$B85,IF((H84*24)-(G84*24)&gt;6,((((H84*24)-(G84*24))-0.5)/24)*$B85,(H84-G84)*$B85))))))))</f>
        <v/>
      </c>
      <c r="H85" s="599"/>
      <c r="I85" s="436" t="str">
        <f>IF(AND(I84="",J84=""),"",IFERROR(MATCH("*"&amp;I84&amp;"*",Paramètres!$A$2,0)*INDEX(Paramètres!$B$2:$E$2,MATCH(#REF!,Paramètres!$B$1:$E$1,0))*$B85,IFERROR(VLOOKUP(I84,_T1,2,0)*IF(VLOOKUP(I84,_T1,3,0),$B85,1),IF(AND(I84="23:59"*1,J84="07:59"*1),"08:00"*$B85,IF(AND(I84="20:00"*1,J84="05:00"*1),"09:00"*$B85,IF(AND(I84="21:00"*1,J84="07:00"*1),"10:00"*$B85,IF(AND(I84="21:00"*1,J84="08:00"*1),"11:00"*$B85,IF((J84*24)-(I84*24)&gt;6,((((J84*24)-(I84*24))-0.5)/24)*$B85,(J84-I84)*$B85))))))))</f>
        <v/>
      </c>
      <c r="J85" s="437"/>
      <c r="K85" s="620" t="str">
        <f>IF(AND(K84="",L84=""),"",IFERROR(MATCH("*"&amp;K84&amp;"*",Paramètres!$A$2,0)*INDEX(Paramètres!$B$2:$E$2,MATCH(#REF!,Paramètres!$B$1:$E$1,0))*$B85,IFERROR(VLOOKUP(K84,_T1,2,0)*IF(VLOOKUP(K84,_T1,3,0),$B85,1),IF(AND(K84="23:59"*1,L84="07:59"*1),"08:00"*$B85,IF(AND(K84="20:00"*1,L84="05:00"*1),"09:00"*$B85,IF(AND(K84="21:00"*1,L84="07:00"*1),"10:00"*$B85,IF(AND(K84="21:00"*1,L84="08:00"*1),"11:00"*$B85,IF((L84*24)-(K84*24)&gt;6,((((L84*24)-(K84*24))-0.5)/24)*$B85,(L84-K84)*$B85))))))))</f>
        <v/>
      </c>
      <c r="L85" s="599"/>
      <c r="M85" s="645" t="str">
        <f>IF(AND(M84="",N84=""),"",IFERROR(MATCH("*"&amp;M84&amp;"*",Paramètres!$A$2,0)*INDEX(Paramètres!$B$2:$E$2,MATCH(#REF!,Paramètres!$B$1:$E$1,0))*$B85,IFERROR(VLOOKUP(M84,_T1,2,0)*IF(VLOOKUP(M84,_T1,3,0),$B85,1),IF(AND(M84="23:59"*1,N84="07:59"*1),"08:00"*$B85,IF(AND(M84="20:00"*1,N84="05:00"*1),"09:00"*$B85,IF(AND(M84="21:00"*1,N84="07:00"*1),"10:00"*$B85,IF(AND(M84="21:00"*1,N84="08:00"*1),"11:00"*$B85,IF((N84*24)-(M84*24)&gt;6,((((N84*24)-(M84*24))-0.5)/24)*$B85,(N84-M84)*$B85))))))))</f>
        <v/>
      </c>
      <c r="N85" s="646"/>
      <c r="O85" s="645" t="str">
        <f>IF(AND(O84="",P84=""),"",IFERROR(MATCH("*"&amp;O84&amp;"*",Paramètres!$A$2,0)*INDEX(Paramètres!$B$2:$E$2,MATCH(#REF!,Paramètres!$B$1:$E$1,0))*$B85,IFERROR(VLOOKUP(O84,_T1,2,0)*IF(VLOOKUP(O84,_T1,3,0),$B85,1),IF(AND(O84="23:59"*1,P84="07:59"*1),"08:00"*$B85,IF(AND(O84="20:00"*1,P84="05:00"*1),"09:00"*$B85,IF(AND(O84="21:00"*1,P84="07:00"*1),"10:00"*$B85,IF(AND(O84="21:00"*1,P84="08:00"*1),"11:00"*$B85,IF((P84*24)-(O84*24)&gt;6,((((P84*24)-(O84*24))-0.5)/24)*$B85,(P84-O84)*$B85))))))))</f>
        <v/>
      </c>
      <c r="P85" s="645"/>
      <c r="Q85" s="350"/>
      <c r="R85" s="436" t="str">
        <f>IF(ISBLANK(R84:S84),"",ABS(IF((S84*24)-(R84*24)&gt;6,(((S84*24)-(R84*24))-0.25)/24,S84-R84)))</f>
        <v/>
      </c>
      <c r="S85" s="437"/>
      <c r="T85" s="364" t="str">
        <f t="shared" ref="T85" si="1161">IF(ISBLANK(T84:U84),"",ABS(IF((U84*24)-(T84*24)&gt;6,(((U84*24)-(T84*24))-0.25)/24,U84-T84)))</f>
        <v/>
      </c>
      <c r="U85" s="361"/>
      <c r="V85" s="436" t="str">
        <f t="shared" ref="V85" si="1162">IF(ISBLANK(V84:W84),"",ABS(IF((W84*24)-(V84*24)&gt;6,(((W84*24)-(V84*24))-0.25)/24,W84-V84)))</f>
        <v/>
      </c>
      <c r="W85" s="437"/>
      <c r="X85" s="364" t="str">
        <f t="shared" ref="X85" si="1163">IF(ISBLANK(X84:Y84),"",ABS(IF((Y84*24)-(X84*24)&gt;6,(((Y84*24)-(X84*24))-0.25)/24,Y84-X84)))</f>
        <v/>
      </c>
      <c r="Y85" s="361"/>
      <c r="Z85" s="436" t="str">
        <f t="shared" ref="Z85" si="1164">IF(ISBLANK(Z84:AA84),"",ABS(IF((AA84*24)-(Z84*24)&gt;6,(((AA84*24)-(Z84*24))-0.25)/24,AA84-Z84)))</f>
        <v/>
      </c>
      <c r="AA85" s="437"/>
      <c r="AB85" s="604" t="str">
        <f t="shared" ref="AB85" si="1165">IF(ISBLANK(AB84:AC84),"",ABS(IF((AC84*24)-(AB84*24)&gt;6,(((AC84*24)-(AB84*24))-0.25)/24,AC84-AB84)))</f>
        <v/>
      </c>
      <c r="AC85" s="600"/>
      <c r="AD85" s="604" t="str">
        <f t="shared" ref="AD85" si="1166">IF(ISBLANK(AD84:AE84),"",ABS(IF((AE84*24)-(AD84*24)&gt;6,(((AE84*24)-(AD84*24))-0.25)/24,AE84-AD84)))</f>
        <v/>
      </c>
      <c r="AE85" s="604"/>
      <c r="AF85" s="350"/>
      <c r="AG85" s="436" t="str">
        <f>IF(ISBLANK(AG84:AH84),"",ABS(IF((AH84*24)-(AG84*24)&gt;6,(((AH84*24)-(AG84*24))-0.25)/24,AH84-AG84)))</f>
        <v/>
      </c>
      <c r="AH85" s="437"/>
      <c r="AI85" s="364" t="str">
        <f t="shared" ref="AI85" si="1167">IF(ISBLANK(AI84:AJ84),"",ABS(IF((AJ84*24)-(AI84*24)&gt;6,(((AJ84*24)-(AI84*24))-0.25)/24,AJ84-AI84)))</f>
        <v/>
      </c>
      <c r="AJ85" s="361"/>
      <c r="AK85" s="436" t="str">
        <f t="shared" ref="AK85" si="1168">IF(ISBLANK(AK84:AL84),"",ABS(IF((AL84*24)-(AK84*24)&gt;6,(((AL84*24)-(AK84*24))-0.25)/24,AL84-AK84)))</f>
        <v/>
      </c>
      <c r="AL85" s="437"/>
      <c r="AM85" s="364" t="str">
        <f t="shared" ref="AM85" si="1169">IF(ISBLANK(AM84:AN84),"",ABS(IF((AN84*24)-(AM84*24)&gt;6,(((AN84*24)-(AM84*24))-0.25)/24,AN84-AM84)))</f>
        <v/>
      </c>
      <c r="AN85" s="361"/>
      <c r="AO85" s="436" t="str">
        <f t="shared" ref="AO85" si="1170">IF(ISBLANK(AO84:AP84),"",ABS(IF((AP84*24)-(AO84*24)&gt;6,(((AP84*24)-(AO84*24))-0.25)/24,AP84-AO84)))</f>
        <v/>
      </c>
      <c r="AP85" s="437"/>
      <c r="AQ85" s="364" t="str">
        <f t="shared" ref="AQ85" si="1171">IF(ISBLANK(AQ84:AR84),"",ABS(IF((AR84*24)-(AQ84*24)&gt;6,(((AR84*24)-(AQ84*24))-0.25)/24,AR84-AQ84)))</f>
        <v/>
      </c>
      <c r="AR85" s="361"/>
      <c r="AS85" s="364" t="str">
        <f t="shared" ref="AS85" si="1172">IF(ISBLANK(AS84:AT84),"",ABS(IF((AT84*24)-(AS84*24)&gt;6,(((AT84*24)-(AS84*24))-0.25)/24,AT84-AS84)))</f>
        <v/>
      </c>
      <c r="AT85" s="364"/>
      <c r="AU85" s="350"/>
      <c r="AV85" s="436" t="str">
        <f>IF(ISBLANK(AV84:AW84),"",ABS(IF((AW84*24)-(AV84*24)&gt;6,(((AW84*24)-(AV84*24))-0.25)/24,AW84-AV84)))</f>
        <v/>
      </c>
      <c r="AW85" s="437"/>
      <c r="AX85" s="364" t="str">
        <f t="shared" ref="AX85" si="1173">IF(ISBLANK(AX84:AY84),"",ABS(IF((AY84*24)-(AX84*24)&gt;6,(((AY84*24)-(AX84*24))-0.25)/24,AY84-AX84)))</f>
        <v/>
      </c>
      <c r="AY85" s="361"/>
      <c r="AZ85" s="436" t="str">
        <f t="shared" ref="AZ85" si="1174">IF(ISBLANK(AZ84:BA84),"",ABS(IF((BA84*24)-(AZ84*24)&gt;6,(((BA84*24)-(AZ84*24))-0.25)/24,BA84-AZ84)))</f>
        <v/>
      </c>
      <c r="BA85" s="437"/>
      <c r="BB85" s="364" t="str">
        <f t="shared" ref="BB85" si="1175">IF(ISBLANK(BB84:BC84),"",ABS(IF((BC84*24)-(BB84*24)&gt;6,(((BC84*24)-(BB84*24))-0.25)/24,BC84-BB84)))</f>
        <v/>
      </c>
      <c r="BC85" s="361"/>
      <c r="BD85" s="436" t="str">
        <f t="shared" ref="BD85" si="1176">IF(ISBLANK(BD84:BE84),"",ABS(IF((BE84*24)-(BD84*24)&gt;6,(((BE84*24)-(BD84*24))-0.25)/24,BE84-BD84)))</f>
        <v/>
      </c>
      <c r="BE85" s="437"/>
      <c r="BF85" s="364" t="str">
        <f t="shared" ref="BF85" si="1177">IF(ISBLANK(BF84:BG84),"",ABS(IF((BG84*24)-(BF84*24)&gt;6,(((BG84*24)-(BF84*24))-0.25)/24,BG84-BF84)))</f>
        <v/>
      </c>
      <c r="BG85" s="361"/>
      <c r="BH85" s="364" t="str">
        <f t="shared" ref="BH85" si="1178">IF(ISBLANK(BH84:BI84),"",ABS(IF((BI84*24)-(BH84*24)&gt;6,(((BI84*24)-(BH84*24))-0.25)/24,BI84-BH84)))</f>
        <v/>
      </c>
      <c r="BI85" s="364"/>
      <c r="BJ85" s="346"/>
      <c r="BK85" s="436" t="str">
        <f>IF(ISBLANK(BK84:BL84),"",ABS(IF((BL84*24)-(BK84*24)&gt;6,(((BL84*24)-(BK84*24))-0.25)/24,BL84-BK84)))</f>
        <v/>
      </c>
      <c r="BL85" s="437"/>
      <c r="BM85" s="364" t="str">
        <f t="shared" ref="BM85" si="1179">IF(ISBLANK(BM84:BN84),"",ABS(IF((BN84*24)-(BM84*24)&gt;6,(((BN84*24)-(BM84*24))-0.25)/24,BN84-BM84)))</f>
        <v/>
      </c>
      <c r="BN85" s="361"/>
      <c r="BO85" s="436" t="str">
        <f t="shared" ref="BO85" si="1180">IF(ISBLANK(BO84:BP84),"",ABS(IF((BP84*24)-(BO84*24)&gt;6,(((BP84*24)-(BO84*24))-0.25)/24,BP84-BO84)))</f>
        <v/>
      </c>
      <c r="BP85" s="437"/>
      <c r="BQ85" s="364" t="str">
        <f t="shared" ref="BQ85" si="1181">IF(ISBLANK(BQ84:BR84),"",ABS(IF((BR84*24)-(BQ84*24)&gt;6,(((BR84*24)-(BQ84*24))-0.25)/24,BR84-BQ84)))</f>
        <v/>
      </c>
      <c r="BR85" s="361"/>
      <c r="BS85" s="436" t="str">
        <f t="shared" ref="BS85" si="1182">IF(ISBLANK(BS84:BT84),"",ABS(IF((BT84*24)-(BS84*24)&gt;6,(((BT84*24)-(BS84*24))-0.25)/24,BT84-BS84)))</f>
        <v/>
      </c>
      <c r="BT85" s="437"/>
      <c r="BU85" s="364" t="str">
        <f t="shared" ref="BU85" si="1183">IF(ISBLANK(BU84:BV84),"",ABS(IF((BV84*24)-(BU84*24)&gt;6,(((BV84*24)-(BU84*24))-0.25)/24,BV84-BU84)))</f>
        <v/>
      </c>
      <c r="BV85" s="361"/>
      <c r="BW85" s="364" t="str">
        <f t="shared" ref="BW85" si="1184">IF(ISBLANK(BW84:BX84),"",ABS(IF((BX84*24)-(BW84*24)&gt;6,(((BX84*24)-(BW84*24))-0.25)/24,BX84-BW84)))</f>
        <v/>
      </c>
      <c r="BX85" s="364"/>
      <c r="BY85" s="346"/>
      <c r="BZ85" s="436" t="str">
        <f>IF(ISBLANK(BZ84:CA84),"",ABS(IF((CA84*24)-(BZ84*24)&gt;6,(((CA84*24)-(BZ84*24))-0.25)/24,CA84-BZ84)))</f>
        <v/>
      </c>
      <c r="CA85" s="437"/>
      <c r="CB85" s="364" t="str">
        <f t="shared" ref="CB85" si="1185">IF(ISBLANK(CB84:CC84),"",ABS(IF((CC84*24)-(CB84*24)&gt;6,(((CC84*24)-(CB84*24))-0.25)/24,CC84-CB84)))</f>
        <v/>
      </c>
      <c r="CC85" s="361"/>
      <c r="CD85" s="436" t="str">
        <f t="shared" ref="CD85" si="1186">IF(ISBLANK(CD84:CE84),"",ABS(IF((CE84*24)-(CD84*24)&gt;6,(((CE84*24)-(CD84*24))-0.25)/24,CE84-CD84)))</f>
        <v/>
      </c>
      <c r="CE85" s="437"/>
      <c r="CF85" s="364" t="str">
        <f t="shared" ref="CF85" si="1187">IF(ISBLANK(CF84:CG84),"",ABS(IF((CG84*24)-(CF84*24)&gt;6,(((CG84*24)-(CF84*24))-0.25)/24,CG84-CF84)))</f>
        <v/>
      </c>
      <c r="CG85" s="361"/>
      <c r="CH85" s="436" t="str">
        <f t="shared" ref="CH85" si="1188">IF(ISBLANK(CH84:CI84),"",ABS(IF((CI84*24)-(CH84*24)&gt;6,(((CI84*24)-(CH84*24))-0.25)/24,CI84-CH84)))</f>
        <v/>
      </c>
      <c r="CI85" s="437"/>
      <c r="CJ85" s="364" t="str">
        <f t="shared" ref="CJ85" si="1189">IF(ISBLANK(CJ84:CK84),"",ABS(IF((CK84*24)-(CJ84*24)&gt;6,(((CK84*24)-(CJ84*24))-0.25)/24,CK84-CJ84)))</f>
        <v/>
      </c>
      <c r="CK85" s="361"/>
      <c r="CL85" s="364" t="str">
        <f t="shared" ref="CL85" si="1190">IF(ISBLANK(CL84:CM84),"",ABS(IF((CM84*24)-(CL84*24)&gt;6,(((CM84*24)-(CL84*24))-0.25)/24,CM84-CL84)))</f>
        <v/>
      </c>
      <c r="CM85" s="364"/>
      <c r="CN85" s="346"/>
      <c r="CO85" s="340"/>
      <c r="CP85" s="341"/>
      <c r="CQ85" s="156"/>
      <c r="CR85" s="363"/>
      <c r="CS85"/>
      <c r="CT85"/>
      <c r="CU85"/>
      <c r="CV85"/>
      <c r="CW85"/>
      <c r="CX85"/>
    </row>
    <row r="86" spans="1:102" s="499" customFormat="1" ht="30" customHeight="1">
      <c r="A86" s="538"/>
      <c r="B86" s="517"/>
      <c r="C86" s="481"/>
      <c r="D86" s="482"/>
      <c r="E86" s="595"/>
      <c r="F86" s="596"/>
      <c r="G86" s="481"/>
      <c r="H86" s="481"/>
      <c r="I86" s="595"/>
      <c r="J86" s="596"/>
      <c r="K86" s="481"/>
      <c r="L86" s="482"/>
      <c r="M86" s="642"/>
      <c r="N86" s="643"/>
      <c r="O86" s="642"/>
      <c r="P86" s="644"/>
      <c r="Q86" s="349">
        <f>SUM(C87:P87)</f>
        <v>0</v>
      </c>
      <c r="R86" s="481"/>
      <c r="S86" s="482"/>
      <c r="T86" s="483"/>
      <c r="U86" s="484"/>
      <c r="V86" s="481"/>
      <c r="W86" s="481"/>
      <c r="X86" s="483"/>
      <c r="Y86" s="484"/>
      <c r="Z86" s="481"/>
      <c r="AA86" s="482"/>
      <c r="AB86" s="601"/>
      <c r="AC86" s="603"/>
      <c r="AD86" s="601"/>
      <c r="AE86" s="605"/>
      <c r="AF86" s="349">
        <f>SUM(R87:AE87)</f>
        <v>0</v>
      </c>
      <c r="AG86" s="481"/>
      <c r="AH86" s="482"/>
      <c r="AI86" s="483"/>
      <c r="AJ86" s="484"/>
      <c r="AK86" s="481"/>
      <c r="AL86" s="481"/>
      <c r="AM86" s="483"/>
      <c r="AN86" s="484"/>
      <c r="AO86" s="481"/>
      <c r="AP86" s="482"/>
      <c r="AQ86" s="485"/>
      <c r="AR86" s="486"/>
      <c r="AS86" s="485"/>
      <c r="AT86" s="487"/>
      <c r="AU86" s="349">
        <f>SUM(AG87:AT87)</f>
        <v>0</v>
      </c>
      <c r="AV86" s="481"/>
      <c r="AW86" s="482"/>
      <c r="AX86" s="483"/>
      <c r="AY86" s="484"/>
      <c r="AZ86" s="481"/>
      <c r="BA86" s="481"/>
      <c r="BB86" s="483"/>
      <c r="BC86" s="484"/>
      <c r="BD86" s="481"/>
      <c r="BE86" s="482"/>
      <c r="BF86" s="485"/>
      <c r="BG86" s="486"/>
      <c r="BH86" s="485"/>
      <c r="BI86" s="487"/>
      <c r="BJ86" s="344">
        <f t="shared" ref="BJ86" si="1191">SUM(AV87:BI87)</f>
        <v>0</v>
      </c>
      <c r="BK86" s="481"/>
      <c r="BL86" s="482"/>
      <c r="BM86" s="483"/>
      <c r="BN86" s="484"/>
      <c r="BO86" s="481"/>
      <c r="BP86" s="481"/>
      <c r="BQ86" s="483"/>
      <c r="BR86" s="484"/>
      <c r="BS86" s="481"/>
      <c r="BT86" s="482"/>
      <c r="BU86" s="485"/>
      <c r="BV86" s="486"/>
      <c r="BW86" s="485"/>
      <c r="BX86" s="487"/>
      <c r="BY86" s="344">
        <f t="shared" ref="BY86" si="1192">SUM(BK87:BX87)</f>
        <v>0</v>
      </c>
      <c r="BZ86" s="481"/>
      <c r="CA86" s="482"/>
      <c r="CB86" s="483"/>
      <c r="CC86" s="484"/>
      <c r="CD86" s="481"/>
      <c r="CE86" s="481"/>
      <c r="CF86" s="483"/>
      <c r="CG86" s="484"/>
      <c r="CH86" s="481"/>
      <c r="CI86" s="482"/>
      <c r="CJ86" s="485"/>
      <c r="CK86" s="486"/>
      <c r="CL86" s="485"/>
      <c r="CM86" s="487"/>
      <c r="CN86" s="344">
        <f t="shared" ref="CN86" si="1193">SUM(BZ87:CM87)</f>
        <v>0</v>
      </c>
      <c r="CO86" s="338">
        <f>SUM(Q86,AF87,AU87,BY87,CN87,BJ87)</f>
        <v>0</v>
      </c>
      <c r="CP86" s="339"/>
      <c r="CQ86" s="488"/>
      <c r="CR86" s="362">
        <f>$CO$2-CO86</f>
        <v>6.9666666666666659</v>
      </c>
      <c r="CS86" s="489"/>
      <c r="CT86" s="489"/>
      <c r="CU86" s="489"/>
      <c r="CV86" s="489"/>
      <c r="CW86" s="489"/>
      <c r="CX86" s="489"/>
    </row>
    <row r="87" spans="1:102" s="30" customFormat="1" ht="20" customHeight="1">
      <c r="A87" s="252" t="s">
        <v>92</v>
      </c>
      <c r="B87" s="521"/>
      <c r="C87" s="436" t="str">
        <f>IF(AND(C86="",D86=""),"",IFERROR(MATCH("*"&amp;C86&amp;"*",Paramètres!$A$2,0)*INDEX(Paramètres!$B$2:$E$2,MATCH(#REF!,Paramètres!$B$1:$E$1,0))*$B87,IFERROR(VLOOKUP(C86,_T1,2,0)*IF(VLOOKUP(C86,_T1,3,0),$B87,1),IF(AND(C86="23:59"*1,D86="07:59"*1),"08:00"*$B87,IF(AND(C86="20:00"*1,D86="05:00"*1),"09:00"*$B87,IF(AND(C86="21:00"*1,D86="07:00"*1),"10:00"*$B87,IF(AND(C86="21:00"*1,D86="08:00"*1),"11:00"*$B87,IF((D86*24)-(C86*24)&gt;6,((((D86*24)-(C86*24))-0.5)/24)*$B87,(D86-C86)*$B87))))))))</f>
        <v/>
      </c>
      <c r="D87" s="437"/>
      <c r="E87" s="620" t="str">
        <f>IF(AND(E86="",F86=""),"",IFERROR(MATCH("*"&amp;E86&amp;"*",Paramètres!$A$2,0)*INDEX(Paramètres!$B$2:$E$2,MATCH(#REF!,Paramètres!$B$1:$E$1,0))*$B87,IFERROR(VLOOKUP(E86,_T1,2,0)*IF(VLOOKUP(E86,_T1,3,0),$B87,1),IF(AND(E86="23:59"*1,F86="07:59"*1),"08:00"*$B87,IF(AND(E86="20:00"*1,F86="05:00"*1),"09:00"*$B87,IF(AND(E86="21:00"*1,F86="07:00"*1),"10:00"*$B87,IF(AND(E86="21:00"*1,F86="08:00"*1),"11:00"*$B87,IF((F86*24)-(E86*24)&gt;6,((((F86*24)-(E86*24))-0.5)/24)*$B87,(F86-E86)*$B87))))))))</f>
        <v/>
      </c>
      <c r="F87" s="599"/>
      <c r="G87" s="436" t="str">
        <f>IF(AND(G86="",H86=""),"",IFERROR(MATCH("*"&amp;G86&amp;"*",Paramètres!$A$2,0)*INDEX(Paramètres!$B$2:$E$2,MATCH(#REF!,Paramètres!$B$1:$E$1,0))*$B87,IFERROR(VLOOKUP(G86,_T1,2,0)*IF(VLOOKUP(G86,_T1,3,0),$B87,1),IF(AND(G86="23:59"*1,H86="07:59"*1),"08:00"*$B87,IF(AND(G86="20:00"*1,H86="05:00"*1),"09:00"*$B87,IF(AND(G86="21:00"*1,H86="07:00"*1),"10:00"*$B87,IF(AND(G86="21:00"*1,H86="08:00"*1),"11:00"*$B87,IF((H86*24)-(G86*24)&gt;6,((((H86*24)-(G86*24))-0.5)/24)*$B87,(H86-G86)*$B87))))))))</f>
        <v/>
      </c>
      <c r="H87" s="437"/>
      <c r="I87" s="620" t="str">
        <f>IF(AND(I86="",J86=""),"",IFERROR(MATCH("*"&amp;I86&amp;"*",Paramètres!$A$2,0)*INDEX(Paramètres!$B$2:$E$2,MATCH(#REF!,Paramètres!$B$1:$E$1,0))*$B87,IFERROR(VLOOKUP(I86,_T1,2,0)*IF(VLOOKUP(I86,_T1,3,0),$B87,1),IF(AND(I86="23:59"*1,J86="07:59"*1),"08:00"*$B87,IF(AND(I86="20:00"*1,J86="05:00"*1),"09:00"*$B87,IF(AND(I86="21:00"*1,J86="07:00"*1),"10:00"*$B87,IF(AND(I86="21:00"*1,J86="08:00"*1),"11:00"*$B87,IF((J86*24)-(I86*24)&gt;6,((((J86*24)-(I86*24))-0.5)/24)*$B87,(J86-I86)*$B87))))))))</f>
        <v/>
      </c>
      <c r="J87" s="599"/>
      <c r="K87" s="436" t="str">
        <f>IF(AND(K86="",L86=""),"",IFERROR(MATCH("*"&amp;K86&amp;"*",Paramètres!$A$2,0)*INDEX(Paramètres!$B$2:$E$2,MATCH(#REF!,Paramètres!$B$1:$E$1,0))*$B87,IFERROR(VLOOKUP(K86,_T1,2,0)*IF(VLOOKUP(K86,_T1,3,0),$B87,1),IF(AND(K86="23:59"*1,L86="07:59"*1),"08:00"*$B87,IF(AND(K86="20:00"*1,L86="05:00"*1),"09:00"*$B87,IF(AND(K86="21:00"*1,L86="07:00"*1),"10:00"*$B87,IF(AND(K86="21:00"*1,L86="08:00"*1),"11:00"*$B87,IF((L86*24)-(K86*24)&gt;6,((((L86*24)-(K86*24))-0.5)/24)*$B87,(L86-K86)*$B87))))))))</f>
        <v/>
      </c>
      <c r="L87" s="437"/>
      <c r="M87" s="645" t="str">
        <f>IF(AND(M86="",N86=""),"",IFERROR(MATCH("*"&amp;M86&amp;"*",Paramètres!$A$2,0)*INDEX(Paramètres!$B$2:$E$2,MATCH(#REF!,Paramètres!$B$1:$E$1,0))*$B87,IFERROR(VLOOKUP(M86,_T1,2,0)*IF(VLOOKUP(M86,_T1,3,0),$B87,1),IF(AND(M86="23:59"*1,N86="07:59"*1),"08:00"*$B87,IF(AND(M86="20:00"*1,N86="05:00"*1),"09:00"*$B87,IF(AND(M86="21:00"*1,N86="07:00"*1),"10:00"*$B87,IF(AND(M86="21:00"*1,N86="08:00"*1),"11:00"*$B87,IF((N86*24)-(M86*24)&gt;6,((((N86*24)-(M86*24))-0.5)/24)*$B87,(N86-M86)*$B87))))))))</f>
        <v/>
      </c>
      <c r="N87" s="646"/>
      <c r="O87" s="645" t="str">
        <f>IF(AND(O86="",P86=""),"",IFERROR(MATCH("*"&amp;O86&amp;"*",Paramètres!$A$2,0)*INDEX(Paramètres!$B$2:$E$2,MATCH(#REF!,Paramètres!$B$1:$E$1,0))*$B87,IFERROR(VLOOKUP(O86,_T1,2,0)*IF(VLOOKUP(O86,_T1,3,0),$B87,1),IF(AND(O86="23:59"*1,P86="07:59"*1),"08:00"*$B87,IF(AND(O86="20:00"*1,P86="05:00"*1),"09:00"*$B87,IF(AND(O86="21:00"*1,P86="07:00"*1),"10:00"*$B87,IF(AND(O86="21:00"*1,P86="08:00"*1),"11:00"*$B87,IF((P86*24)-(O86*24)&gt;6,((((P86*24)-(O86*24))-0.5)/24)*$B87,(P86-O86)*$B87))))))))</f>
        <v/>
      </c>
      <c r="P87" s="645"/>
      <c r="Q87" s="350"/>
      <c r="R87" s="436" t="str">
        <f>IF(ISBLANK(R86:S86),"",ABS(IF((S86*24)-(R86*24)&gt;6,(((S86*24)-(R86*24))-0.25)/24,S86-R86)))</f>
        <v/>
      </c>
      <c r="S87" s="437"/>
      <c r="T87" s="364" t="str">
        <f t="shared" ref="T87" si="1194">IF(ISBLANK(T86:U86),"",ABS(IF((U86*24)-(T86*24)&gt;6,(((U86*24)-(T86*24))-0.25)/24,U86-T86)))</f>
        <v/>
      </c>
      <c r="U87" s="361"/>
      <c r="V87" s="436" t="str">
        <f t="shared" ref="V87" si="1195">IF(ISBLANK(V86:W86),"",ABS(IF((W86*24)-(V86*24)&gt;6,(((W86*24)-(V86*24))-0.25)/24,W86-V86)))</f>
        <v/>
      </c>
      <c r="W87" s="437"/>
      <c r="X87" s="364" t="str">
        <f t="shared" ref="X87" si="1196">IF(ISBLANK(X86:Y86),"",ABS(IF((Y86*24)-(X86*24)&gt;6,(((Y86*24)-(X86*24))-0.25)/24,Y86-X86)))</f>
        <v/>
      </c>
      <c r="Y87" s="361"/>
      <c r="Z87" s="436" t="str">
        <f t="shared" ref="Z87" si="1197">IF(ISBLANK(Z86:AA86),"",ABS(IF((AA86*24)-(Z86*24)&gt;6,(((AA86*24)-(Z86*24))-0.25)/24,AA86-Z86)))</f>
        <v/>
      </c>
      <c r="AA87" s="437"/>
      <c r="AB87" s="604" t="str">
        <f t="shared" ref="AB87" si="1198">IF(ISBLANK(AB86:AC86),"",ABS(IF((AC86*24)-(AB86*24)&gt;6,(((AC86*24)-(AB86*24))-0.25)/24,AC86-AB86)))</f>
        <v/>
      </c>
      <c r="AC87" s="600"/>
      <c r="AD87" s="604" t="str">
        <f t="shared" ref="AD87" si="1199">IF(ISBLANK(AD86:AE86),"",ABS(IF((AE86*24)-(AD86*24)&gt;6,(((AE86*24)-(AD86*24))-0.25)/24,AE86-AD86)))</f>
        <v/>
      </c>
      <c r="AE87" s="604"/>
      <c r="AF87" s="350"/>
      <c r="AG87" s="436" t="str">
        <f>IF(ISBLANK(AG86:AH86),"",ABS(IF((AH86*24)-(AG86*24)&gt;6,(((AH86*24)-(AG86*24))-0.25)/24,AH86-AG86)))</f>
        <v/>
      </c>
      <c r="AH87" s="437"/>
      <c r="AI87" s="364" t="str">
        <f t="shared" ref="AI87" si="1200">IF(ISBLANK(AI86:AJ86),"",ABS(IF((AJ86*24)-(AI86*24)&gt;6,(((AJ86*24)-(AI86*24))-0.25)/24,AJ86-AI86)))</f>
        <v/>
      </c>
      <c r="AJ87" s="361"/>
      <c r="AK87" s="436" t="str">
        <f t="shared" ref="AK87" si="1201">IF(ISBLANK(AK86:AL86),"",ABS(IF((AL86*24)-(AK86*24)&gt;6,(((AL86*24)-(AK86*24))-0.25)/24,AL86-AK86)))</f>
        <v/>
      </c>
      <c r="AL87" s="437"/>
      <c r="AM87" s="364" t="str">
        <f t="shared" ref="AM87" si="1202">IF(ISBLANK(AM86:AN86),"",ABS(IF((AN86*24)-(AM86*24)&gt;6,(((AN86*24)-(AM86*24))-0.25)/24,AN86-AM86)))</f>
        <v/>
      </c>
      <c r="AN87" s="361"/>
      <c r="AO87" s="436" t="str">
        <f t="shared" ref="AO87" si="1203">IF(ISBLANK(AO86:AP86),"",ABS(IF((AP86*24)-(AO86*24)&gt;6,(((AP86*24)-(AO86*24))-0.25)/24,AP86-AO86)))</f>
        <v/>
      </c>
      <c r="AP87" s="437"/>
      <c r="AQ87" s="364" t="str">
        <f t="shared" ref="AQ87" si="1204">IF(ISBLANK(AQ86:AR86),"",ABS(IF((AR86*24)-(AQ86*24)&gt;6,(((AR86*24)-(AQ86*24))-0.25)/24,AR86-AQ86)))</f>
        <v/>
      </c>
      <c r="AR87" s="361"/>
      <c r="AS87" s="364" t="str">
        <f t="shared" ref="AS87" si="1205">IF(ISBLANK(AS86:AT86),"",ABS(IF((AT86*24)-(AS86*24)&gt;6,(((AT86*24)-(AS86*24))-0.25)/24,AT86-AS86)))</f>
        <v/>
      </c>
      <c r="AT87" s="364"/>
      <c r="AU87" s="350"/>
      <c r="AV87" s="436" t="str">
        <f>IF(ISBLANK(AV86:AW86),"",ABS(IF((AW86*24)-(AV86*24)&gt;6,(((AW86*24)-(AV86*24))-0.25)/24,AW86-AV86)))</f>
        <v/>
      </c>
      <c r="AW87" s="437"/>
      <c r="AX87" s="364" t="str">
        <f t="shared" ref="AX87" si="1206">IF(ISBLANK(AX86:AY86),"",ABS(IF((AY86*24)-(AX86*24)&gt;6,(((AY86*24)-(AX86*24))-0.25)/24,AY86-AX86)))</f>
        <v/>
      </c>
      <c r="AY87" s="361"/>
      <c r="AZ87" s="436" t="str">
        <f t="shared" ref="AZ87" si="1207">IF(ISBLANK(AZ86:BA86),"",ABS(IF((BA86*24)-(AZ86*24)&gt;6,(((BA86*24)-(AZ86*24))-0.25)/24,BA86-AZ86)))</f>
        <v/>
      </c>
      <c r="BA87" s="437"/>
      <c r="BB87" s="364" t="str">
        <f t="shared" ref="BB87" si="1208">IF(ISBLANK(BB86:BC86),"",ABS(IF((BC86*24)-(BB86*24)&gt;6,(((BC86*24)-(BB86*24))-0.25)/24,BC86-BB86)))</f>
        <v/>
      </c>
      <c r="BC87" s="361"/>
      <c r="BD87" s="436" t="str">
        <f t="shared" ref="BD87" si="1209">IF(ISBLANK(BD86:BE86),"",ABS(IF((BE86*24)-(BD86*24)&gt;6,(((BE86*24)-(BD86*24))-0.25)/24,BE86-BD86)))</f>
        <v/>
      </c>
      <c r="BE87" s="437"/>
      <c r="BF87" s="364" t="str">
        <f t="shared" ref="BF87" si="1210">IF(ISBLANK(BF86:BG86),"",ABS(IF((BG86*24)-(BF86*24)&gt;6,(((BG86*24)-(BF86*24))-0.25)/24,BG86-BF86)))</f>
        <v/>
      </c>
      <c r="BG87" s="361"/>
      <c r="BH87" s="364" t="str">
        <f t="shared" ref="BH87" si="1211">IF(ISBLANK(BH86:BI86),"",ABS(IF((BI86*24)-(BH86*24)&gt;6,(((BI86*24)-(BH86*24))-0.25)/24,BI86-BH86)))</f>
        <v/>
      </c>
      <c r="BI87" s="364"/>
      <c r="BJ87" s="346"/>
      <c r="BK87" s="436" t="str">
        <f>IF(ISBLANK(BK86:BL86),"",ABS(IF((BL86*24)-(BK86*24)&gt;6,(((BL86*24)-(BK86*24))-0.25)/24,BL86-BK86)))</f>
        <v/>
      </c>
      <c r="BL87" s="437"/>
      <c r="BM87" s="364" t="str">
        <f t="shared" ref="BM87" si="1212">IF(ISBLANK(BM86:BN86),"",ABS(IF((BN86*24)-(BM86*24)&gt;6,(((BN86*24)-(BM86*24))-0.25)/24,BN86-BM86)))</f>
        <v/>
      </c>
      <c r="BN87" s="361"/>
      <c r="BO87" s="436" t="str">
        <f t="shared" ref="BO87" si="1213">IF(ISBLANK(BO86:BP86),"",ABS(IF((BP86*24)-(BO86*24)&gt;6,(((BP86*24)-(BO86*24))-0.25)/24,BP86-BO86)))</f>
        <v/>
      </c>
      <c r="BP87" s="437"/>
      <c r="BQ87" s="364" t="str">
        <f t="shared" ref="BQ87" si="1214">IF(ISBLANK(BQ86:BR86),"",ABS(IF((BR86*24)-(BQ86*24)&gt;6,(((BR86*24)-(BQ86*24))-0.25)/24,BR86-BQ86)))</f>
        <v/>
      </c>
      <c r="BR87" s="361"/>
      <c r="BS87" s="436" t="str">
        <f t="shared" ref="BS87" si="1215">IF(ISBLANK(BS86:BT86),"",ABS(IF((BT86*24)-(BS86*24)&gt;6,(((BT86*24)-(BS86*24))-0.25)/24,BT86-BS86)))</f>
        <v/>
      </c>
      <c r="BT87" s="437"/>
      <c r="BU87" s="364" t="str">
        <f t="shared" ref="BU87" si="1216">IF(ISBLANK(BU86:BV86),"",ABS(IF((BV86*24)-(BU86*24)&gt;6,(((BV86*24)-(BU86*24))-0.25)/24,BV86-BU86)))</f>
        <v/>
      </c>
      <c r="BV87" s="361"/>
      <c r="BW87" s="364" t="str">
        <f t="shared" ref="BW87" si="1217">IF(ISBLANK(BW86:BX86),"",ABS(IF((BX86*24)-(BW86*24)&gt;6,(((BX86*24)-(BW86*24))-0.25)/24,BX86-BW86)))</f>
        <v/>
      </c>
      <c r="BX87" s="364"/>
      <c r="BY87" s="346"/>
      <c r="BZ87" s="436" t="str">
        <f>IF(ISBLANK(BZ86:CA86),"",ABS(IF((CA86*24)-(BZ86*24)&gt;6,(((CA86*24)-(BZ86*24))-0.25)/24,CA86-BZ86)))</f>
        <v/>
      </c>
      <c r="CA87" s="437"/>
      <c r="CB87" s="364" t="str">
        <f t="shared" ref="CB87" si="1218">IF(ISBLANK(CB86:CC86),"",ABS(IF((CC86*24)-(CB86*24)&gt;6,(((CC86*24)-(CB86*24))-0.25)/24,CC86-CB86)))</f>
        <v/>
      </c>
      <c r="CC87" s="361"/>
      <c r="CD87" s="436" t="str">
        <f t="shared" ref="CD87" si="1219">IF(ISBLANK(CD86:CE86),"",ABS(IF((CE86*24)-(CD86*24)&gt;6,(((CE86*24)-(CD86*24))-0.25)/24,CE86-CD86)))</f>
        <v/>
      </c>
      <c r="CE87" s="437"/>
      <c r="CF87" s="364" t="str">
        <f t="shared" ref="CF87" si="1220">IF(ISBLANK(CF86:CG86),"",ABS(IF((CG86*24)-(CF86*24)&gt;6,(((CG86*24)-(CF86*24))-0.25)/24,CG86-CF86)))</f>
        <v/>
      </c>
      <c r="CG87" s="361"/>
      <c r="CH87" s="436" t="str">
        <f t="shared" ref="CH87" si="1221">IF(ISBLANK(CH86:CI86),"",ABS(IF((CI86*24)-(CH86*24)&gt;6,(((CI86*24)-(CH86*24))-0.25)/24,CI86-CH86)))</f>
        <v/>
      </c>
      <c r="CI87" s="437"/>
      <c r="CJ87" s="364" t="str">
        <f t="shared" ref="CJ87" si="1222">IF(ISBLANK(CJ86:CK86),"",ABS(IF((CK86*24)-(CJ86*24)&gt;6,(((CK86*24)-(CJ86*24))-0.25)/24,CK86-CJ86)))</f>
        <v/>
      </c>
      <c r="CK87" s="361"/>
      <c r="CL87" s="364" t="str">
        <f t="shared" ref="CL87" si="1223">IF(ISBLANK(CL86:CM86),"",ABS(IF((CM86*24)-(CL86*24)&gt;6,(((CM86*24)-(CL86*24))-0.25)/24,CM86-CL86)))</f>
        <v/>
      </c>
      <c r="CM87" s="364"/>
      <c r="CN87" s="346"/>
      <c r="CO87" s="340"/>
      <c r="CP87" s="341"/>
      <c r="CQ87" s="156"/>
      <c r="CR87" s="363"/>
      <c r="CS87"/>
      <c r="CT87"/>
      <c r="CU87"/>
      <c r="CV87"/>
      <c r="CW87"/>
      <c r="CX87"/>
    </row>
    <row r="88" spans="1:102" s="499" customFormat="1" ht="30" customHeight="1">
      <c r="A88" s="538"/>
      <c r="B88" s="517"/>
      <c r="C88" s="595"/>
      <c r="D88" s="596"/>
      <c r="E88" s="481"/>
      <c r="F88" s="482"/>
      <c r="G88" s="595"/>
      <c r="H88" s="595"/>
      <c r="I88" s="481"/>
      <c r="J88" s="482"/>
      <c r="K88" s="595"/>
      <c r="L88" s="596"/>
      <c r="M88" s="642"/>
      <c r="N88" s="643"/>
      <c r="O88" s="642"/>
      <c r="P88" s="644"/>
      <c r="Q88" s="349">
        <f>SUM(C89:P89)</f>
        <v>0</v>
      </c>
      <c r="R88" s="481"/>
      <c r="S88" s="482"/>
      <c r="T88" s="483"/>
      <c r="U88" s="484"/>
      <c r="V88" s="481"/>
      <c r="W88" s="481"/>
      <c r="X88" s="483"/>
      <c r="Y88" s="484"/>
      <c r="Z88" s="481"/>
      <c r="AA88" s="482"/>
      <c r="AB88" s="601"/>
      <c r="AC88" s="603"/>
      <c r="AD88" s="601"/>
      <c r="AE88" s="605"/>
      <c r="AF88" s="349">
        <f>SUM(R89:AE89)</f>
        <v>0</v>
      </c>
      <c r="AG88" s="481"/>
      <c r="AH88" s="482"/>
      <c r="AI88" s="483"/>
      <c r="AJ88" s="484"/>
      <c r="AK88" s="481"/>
      <c r="AL88" s="481"/>
      <c r="AM88" s="483"/>
      <c r="AN88" s="484"/>
      <c r="AO88" s="481"/>
      <c r="AP88" s="482"/>
      <c r="AQ88" s="485"/>
      <c r="AR88" s="486"/>
      <c r="AS88" s="485"/>
      <c r="AT88" s="487"/>
      <c r="AU88" s="349">
        <f>SUM(AG89:AT89)</f>
        <v>0</v>
      </c>
      <c r="AV88" s="481"/>
      <c r="AW88" s="482"/>
      <c r="AX88" s="483"/>
      <c r="AY88" s="484"/>
      <c r="AZ88" s="481"/>
      <c r="BA88" s="481"/>
      <c r="BB88" s="483"/>
      <c r="BC88" s="484"/>
      <c r="BD88" s="481"/>
      <c r="BE88" s="482"/>
      <c r="BF88" s="485"/>
      <c r="BG88" s="486"/>
      <c r="BH88" s="485"/>
      <c r="BI88" s="487"/>
      <c r="BJ88" s="344">
        <f t="shared" ref="BJ88" si="1224">SUM(AV89:BI89)</f>
        <v>0</v>
      </c>
      <c r="BK88" s="481"/>
      <c r="BL88" s="482"/>
      <c r="BM88" s="483"/>
      <c r="BN88" s="484"/>
      <c r="BO88" s="481"/>
      <c r="BP88" s="481"/>
      <c r="BQ88" s="483"/>
      <c r="BR88" s="484"/>
      <c r="BS88" s="481"/>
      <c r="BT88" s="482"/>
      <c r="BU88" s="485"/>
      <c r="BV88" s="486"/>
      <c r="BW88" s="485"/>
      <c r="BX88" s="487"/>
      <c r="BY88" s="344">
        <f t="shared" ref="BY88" si="1225">SUM(BK89:BX89)</f>
        <v>0</v>
      </c>
      <c r="BZ88" s="481"/>
      <c r="CA88" s="482"/>
      <c r="CB88" s="483"/>
      <c r="CC88" s="484"/>
      <c r="CD88" s="481"/>
      <c r="CE88" s="481"/>
      <c r="CF88" s="483"/>
      <c r="CG88" s="484"/>
      <c r="CH88" s="481"/>
      <c r="CI88" s="482"/>
      <c r="CJ88" s="485"/>
      <c r="CK88" s="486"/>
      <c r="CL88" s="485"/>
      <c r="CM88" s="487"/>
      <c r="CN88" s="344">
        <f t="shared" ref="CN88" si="1226">SUM(BZ89:CM89)</f>
        <v>0</v>
      </c>
      <c r="CO88" s="338">
        <f>SUM(Q88,AF89,AU89,BY89,CN89,BJ89)</f>
        <v>0</v>
      </c>
      <c r="CP88" s="339"/>
      <c r="CQ88" s="488"/>
      <c r="CR88" s="362">
        <f>$CO$2-CO88</f>
        <v>6.9666666666666659</v>
      </c>
      <c r="CS88" s="489"/>
      <c r="CT88" s="489"/>
      <c r="CU88" s="489"/>
      <c r="CV88" s="489"/>
      <c r="CW88" s="489"/>
      <c r="CX88" s="489"/>
    </row>
    <row r="89" spans="1:102" s="30" customFormat="1" ht="20" customHeight="1">
      <c r="A89" s="252" t="s">
        <v>157</v>
      </c>
      <c r="B89" s="521"/>
      <c r="C89" s="620" t="str">
        <f>IF(AND(C88="",D88=""),"",IFERROR(MATCH("*"&amp;C88&amp;"*",Paramètres!$A$2,0)*INDEX(Paramètres!$B$2:$E$2,MATCH(#REF!,Paramètres!$B$1:$E$1,0))*$B89,IFERROR(VLOOKUP(C88,_T1,2,0)*IF(VLOOKUP(C88,_T1,3,0),$B89,1),IF(AND(C88="23:59"*1,D88="07:59"*1),"08:00"*$B89,IF(AND(C88="20:00"*1,D88="05:00"*1),"09:00"*$B89,IF(AND(C88="21:00"*1,D88="07:00"*1),"10:00"*$B89,IF(AND(C88="21:00"*1,D88="08:00"*1),"11:00"*$B89,IF((D88*24)-(C88*24)&gt;6,((((D88*24)-(C88*24))-0.5)/24)*$B89,(D88-C88)*$B89))))))))</f>
        <v/>
      </c>
      <c r="D89" s="599"/>
      <c r="E89" s="436" t="str">
        <f>IF(AND(E88="",F88=""),"",IFERROR(MATCH("*"&amp;E88&amp;"*",Paramètres!$A$2,0)*INDEX(Paramètres!$B$2:$E$2,MATCH(#REF!,Paramètres!$B$1:$E$1,0))*$B89,IFERROR(VLOOKUP(E88,_T1,2,0)*IF(VLOOKUP(E88,_T1,3,0),$B89,1),IF(AND(E88="23:59"*1,F88="07:59"*1),"08:00"*$B89,IF(AND(E88="20:00"*1,F88="05:00"*1),"09:00"*$B89,IF(AND(E88="21:00"*1,F88="07:00"*1),"10:00"*$B89,IF(AND(E88="21:00"*1,F88="08:00"*1),"11:00"*$B89,IF((F88*24)-(E88*24)&gt;6,((((F88*24)-(E88*24))-0.5)/24)*$B89,(F88-E88)*$B89))))))))</f>
        <v/>
      </c>
      <c r="F89" s="437"/>
      <c r="G89" s="620" t="str">
        <f>IF(AND(G88="",H88=""),"",IFERROR(MATCH("*"&amp;G88&amp;"*",Paramètres!$A$2,0)*INDEX(Paramètres!$B$2:$E$2,MATCH(#REF!,Paramètres!$B$1:$E$1,0))*$B89,IFERROR(VLOOKUP(G88,_T1,2,0)*IF(VLOOKUP(G88,_T1,3,0),$B89,1),IF(AND(G88="23:59"*1,H88="07:59"*1),"08:00"*$B89,IF(AND(G88="20:00"*1,H88="05:00"*1),"09:00"*$B89,IF(AND(G88="21:00"*1,H88="07:00"*1),"10:00"*$B89,IF(AND(G88="21:00"*1,H88="08:00"*1),"11:00"*$B89,IF((H88*24)-(G88*24)&gt;6,((((H88*24)-(G88*24))-0.5)/24)*$B89,(H88-G88)*$B89))))))))</f>
        <v/>
      </c>
      <c r="H89" s="599"/>
      <c r="I89" s="436" t="str">
        <f>IF(AND(I88="",J88=""),"",IFERROR(MATCH("*"&amp;I88&amp;"*",Paramètres!$A$2,0)*INDEX(Paramètres!$B$2:$E$2,MATCH(#REF!,Paramètres!$B$1:$E$1,0))*$B89,IFERROR(VLOOKUP(I88,_T1,2,0)*IF(VLOOKUP(I88,_T1,3,0),$B89,1),IF(AND(I88="23:59"*1,J88="07:59"*1),"08:00"*$B89,IF(AND(I88="20:00"*1,J88="05:00"*1),"09:00"*$B89,IF(AND(I88="21:00"*1,J88="07:00"*1),"10:00"*$B89,IF(AND(I88="21:00"*1,J88="08:00"*1),"11:00"*$B89,IF((J88*24)-(I88*24)&gt;6,((((J88*24)-(I88*24))-0.5)/24)*$B89,(J88-I88)*$B89))))))))</f>
        <v/>
      </c>
      <c r="J89" s="437"/>
      <c r="K89" s="620" t="str">
        <f>IF(AND(K88="",L88=""),"",IFERROR(MATCH("*"&amp;K88&amp;"*",Paramètres!$A$2,0)*INDEX(Paramètres!$B$2:$E$2,MATCH(#REF!,Paramètres!$B$1:$E$1,0))*$B89,IFERROR(VLOOKUP(K88,_T1,2,0)*IF(VLOOKUP(K88,_T1,3,0),$B89,1),IF(AND(K88="23:59"*1,L88="07:59"*1),"08:00"*$B89,IF(AND(K88="20:00"*1,L88="05:00"*1),"09:00"*$B89,IF(AND(K88="21:00"*1,L88="07:00"*1),"10:00"*$B89,IF(AND(K88="21:00"*1,L88="08:00"*1),"11:00"*$B89,IF((L88*24)-(K88*24)&gt;6,((((L88*24)-(K88*24))-0.5)/24)*$B89,(L88-K88)*$B89))))))))</f>
        <v/>
      </c>
      <c r="L89" s="599"/>
      <c r="M89" s="645" t="str">
        <f>IF(AND(M88="",N88=""),"",IFERROR(MATCH("*"&amp;M88&amp;"*",Paramètres!$A$2,0)*INDEX(Paramètres!$B$2:$E$2,MATCH(#REF!,Paramètres!$B$1:$E$1,0))*$B89,IFERROR(VLOOKUP(M88,_T1,2,0)*IF(VLOOKUP(M88,_T1,3,0),$B89,1),IF(AND(M88="23:59"*1,N88="07:59"*1),"08:00"*$B89,IF(AND(M88="20:00"*1,N88="05:00"*1),"09:00"*$B89,IF(AND(M88="21:00"*1,N88="07:00"*1),"10:00"*$B89,IF(AND(M88="21:00"*1,N88="08:00"*1),"11:00"*$B89,IF((N88*24)-(M88*24)&gt;6,((((N88*24)-(M88*24))-0.5)/24)*$B89,(N88-M88)*$B89))))))))</f>
        <v/>
      </c>
      <c r="N89" s="646"/>
      <c r="O89" s="645" t="str">
        <f>IF(AND(O88="",P88=""),"",IFERROR(MATCH("*"&amp;O88&amp;"*",Paramètres!$A$2,0)*INDEX(Paramètres!$B$2:$E$2,MATCH(#REF!,Paramètres!$B$1:$E$1,0))*$B89,IFERROR(VLOOKUP(O88,_T1,2,0)*IF(VLOOKUP(O88,_T1,3,0),$B89,1),IF(AND(O88="23:59"*1,P88="07:59"*1),"08:00"*$B89,IF(AND(O88="20:00"*1,P88="05:00"*1),"09:00"*$B89,IF(AND(O88="21:00"*1,P88="07:00"*1),"10:00"*$B89,IF(AND(O88="21:00"*1,P88="08:00"*1),"11:00"*$B89,IF((P88*24)-(O88*24)&gt;6,((((P88*24)-(O88*24))-0.5)/24)*$B89,(P88-O88)*$B89))))))))</f>
        <v/>
      </c>
      <c r="P89" s="645"/>
      <c r="Q89" s="350"/>
      <c r="R89" s="436" t="str">
        <f>IF(ISBLANK(R88:S88),"",ABS(IF((S88*24)-(R88*24)&gt;6,(((S88*24)-(R88*24))-0.25)/24,S88-R88)))</f>
        <v/>
      </c>
      <c r="S89" s="437"/>
      <c r="T89" s="364" t="str">
        <f t="shared" ref="T89" si="1227">IF(ISBLANK(T88:U88),"",ABS(IF((U88*24)-(T88*24)&gt;6,(((U88*24)-(T88*24))-0.25)/24,U88-T88)))</f>
        <v/>
      </c>
      <c r="U89" s="361"/>
      <c r="V89" s="436" t="str">
        <f t="shared" ref="V89" si="1228">IF(ISBLANK(V88:W88),"",ABS(IF((W88*24)-(V88*24)&gt;6,(((W88*24)-(V88*24))-0.25)/24,W88-V88)))</f>
        <v/>
      </c>
      <c r="W89" s="437"/>
      <c r="X89" s="364" t="str">
        <f t="shared" ref="X89" si="1229">IF(ISBLANK(X88:Y88),"",ABS(IF((Y88*24)-(X88*24)&gt;6,(((Y88*24)-(X88*24))-0.25)/24,Y88-X88)))</f>
        <v/>
      </c>
      <c r="Y89" s="361"/>
      <c r="Z89" s="436" t="str">
        <f t="shared" ref="Z89" si="1230">IF(ISBLANK(Z88:AA88),"",ABS(IF((AA88*24)-(Z88*24)&gt;6,(((AA88*24)-(Z88*24))-0.25)/24,AA88-Z88)))</f>
        <v/>
      </c>
      <c r="AA89" s="437"/>
      <c r="AB89" s="604" t="str">
        <f t="shared" ref="AB89" si="1231">IF(ISBLANK(AB88:AC88),"",ABS(IF((AC88*24)-(AB88*24)&gt;6,(((AC88*24)-(AB88*24))-0.25)/24,AC88-AB88)))</f>
        <v/>
      </c>
      <c r="AC89" s="600"/>
      <c r="AD89" s="604" t="str">
        <f t="shared" ref="AD89" si="1232">IF(ISBLANK(AD88:AE88),"",ABS(IF((AE88*24)-(AD88*24)&gt;6,(((AE88*24)-(AD88*24))-0.25)/24,AE88-AD88)))</f>
        <v/>
      </c>
      <c r="AE89" s="604"/>
      <c r="AF89" s="350"/>
      <c r="AG89" s="436" t="str">
        <f>IF(ISBLANK(AG88:AH88),"",ABS(IF((AH88*24)-(AG88*24)&gt;6,(((AH88*24)-(AG88*24))-0.25)/24,AH88-AG88)))</f>
        <v/>
      </c>
      <c r="AH89" s="437"/>
      <c r="AI89" s="364" t="str">
        <f t="shared" ref="AI89" si="1233">IF(ISBLANK(AI88:AJ88),"",ABS(IF((AJ88*24)-(AI88*24)&gt;6,(((AJ88*24)-(AI88*24))-0.25)/24,AJ88-AI88)))</f>
        <v/>
      </c>
      <c r="AJ89" s="361"/>
      <c r="AK89" s="436" t="str">
        <f t="shared" ref="AK89" si="1234">IF(ISBLANK(AK88:AL88),"",ABS(IF((AL88*24)-(AK88*24)&gt;6,(((AL88*24)-(AK88*24))-0.25)/24,AL88-AK88)))</f>
        <v/>
      </c>
      <c r="AL89" s="437"/>
      <c r="AM89" s="364" t="str">
        <f t="shared" ref="AM89" si="1235">IF(ISBLANK(AM88:AN88),"",ABS(IF((AN88*24)-(AM88*24)&gt;6,(((AN88*24)-(AM88*24))-0.25)/24,AN88-AM88)))</f>
        <v/>
      </c>
      <c r="AN89" s="361"/>
      <c r="AO89" s="436" t="str">
        <f t="shared" ref="AO89" si="1236">IF(ISBLANK(AO88:AP88),"",ABS(IF((AP88*24)-(AO88*24)&gt;6,(((AP88*24)-(AO88*24))-0.25)/24,AP88-AO88)))</f>
        <v/>
      </c>
      <c r="AP89" s="437"/>
      <c r="AQ89" s="364" t="str">
        <f t="shared" ref="AQ89" si="1237">IF(ISBLANK(AQ88:AR88),"",ABS(IF((AR88*24)-(AQ88*24)&gt;6,(((AR88*24)-(AQ88*24))-0.25)/24,AR88-AQ88)))</f>
        <v/>
      </c>
      <c r="AR89" s="361"/>
      <c r="AS89" s="364" t="str">
        <f t="shared" ref="AS89" si="1238">IF(ISBLANK(AS88:AT88),"",ABS(IF((AT88*24)-(AS88*24)&gt;6,(((AT88*24)-(AS88*24))-0.25)/24,AT88-AS88)))</f>
        <v/>
      </c>
      <c r="AT89" s="364"/>
      <c r="AU89" s="350"/>
      <c r="AV89" s="436" t="str">
        <f>IF(ISBLANK(AV88:AW88),"",ABS(IF((AW88*24)-(AV88*24)&gt;6,(((AW88*24)-(AV88*24))-0.25)/24,AW88-AV88)))</f>
        <v/>
      </c>
      <c r="AW89" s="437"/>
      <c r="AX89" s="364" t="str">
        <f t="shared" ref="AX89" si="1239">IF(ISBLANK(AX88:AY88),"",ABS(IF((AY88*24)-(AX88*24)&gt;6,(((AY88*24)-(AX88*24))-0.25)/24,AY88-AX88)))</f>
        <v/>
      </c>
      <c r="AY89" s="361"/>
      <c r="AZ89" s="436" t="str">
        <f t="shared" ref="AZ89" si="1240">IF(ISBLANK(AZ88:BA88),"",ABS(IF((BA88*24)-(AZ88*24)&gt;6,(((BA88*24)-(AZ88*24))-0.25)/24,BA88-AZ88)))</f>
        <v/>
      </c>
      <c r="BA89" s="437"/>
      <c r="BB89" s="364" t="str">
        <f t="shared" ref="BB89" si="1241">IF(ISBLANK(BB88:BC88),"",ABS(IF((BC88*24)-(BB88*24)&gt;6,(((BC88*24)-(BB88*24))-0.25)/24,BC88-BB88)))</f>
        <v/>
      </c>
      <c r="BC89" s="361"/>
      <c r="BD89" s="436" t="str">
        <f t="shared" ref="BD89" si="1242">IF(ISBLANK(BD88:BE88),"",ABS(IF((BE88*24)-(BD88*24)&gt;6,(((BE88*24)-(BD88*24))-0.25)/24,BE88-BD88)))</f>
        <v/>
      </c>
      <c r="BE89" s="437"/>
      <c r="BF89" s="364" t="str">
        <f t="shared" ref="BF89" si="1243">IF(ISBLANK(BF88:BG88),"",ABS(IF((BG88*24)-(BF88*24)&gt;6,(((BG88*24)-(BF88*24))-0.25)/24,BG88-BF88)))</f>
        <v/>
      </c>
      <c r="BG89" s="361"/>
      <c r="BH89" s="364" t="str">
        <f t="shared" ref="BH89" si="1244">IF(ISBLANK(BH88:BI88),"",ABS(IF((BI88*24)-(BH88*24)&gt;6,(((BI88*24)-(BH88*24))-0.25)/24,BI88-BH88)))</f>
        <v/>
      </c>
      <c r="BI89" s="364"/>
      <c r="BJ89" s="346"/>
      <c r="BK89" s="436" t="str">
        <f>IF(ISBLANK(BK88:BL88),"",ABS(IF((BL88*24)-(BK88*24)&gt;6,(((BL88*24)-(BK88*24))-0.25)/24,BL88-BK88)))</f>
        <v/>
      </c>
      <c r="BL89" s="437"/>
      <c r="BM89" s="364" t="str">
        <f t="shared" ref="BM89" si="1245">IF(ISBLANK(BM88:BN88),"",ABS(IF((BN88*24)-(BM88*24)&gt;6,(((BN88*24)-(BM88*24))-0.25)/24,BN88-BM88)))</f>
        <v/>
      </c>
      <c r="BN89" s="361"/>
      <c r="BO89" s="436" t="str">
        <f t="shared" ref="BO89" si="1246">IF(ISBLANK(BO88:BP88),"",ABS(IF((BP88*24)-(BO88*24)&gt;6,(((BP88*24)-(BO88*24))-0.25)/24,BP88-BO88)))</f>
        <v/>
      </c>
      <c r="BP89" s="437"/>
      <c r="BQ89" s="364" t="str">
        <f t="shared" ref="BQ89" si="1247">IF(ISBLANK(BQ88:BR88),"",ABS(IF((BR88*24)-(BQ88*24)&gt;6,(((BR88*24)-(BQ88*24))-0.25)/24,BR88-BQ88)))</f>
        <v/>
      </c>
      <c r="BR89" s="361"/>
      <c r="BS89" s="436" t="str">
        <f t="shared" ref="BS89" si="1248">IF(ISBLANK(BS88:BT88),"",ABS(IF((BT88*24)-(BS88*24)&gt;6,(((BT88*24)-(BS88*24))-0.25)/24,BT88-BS88)))</f>
        <v/>
      </c>
      <c r="BT89" s="437"/>
      <c r="BU89" s="364" t="str">
        <f t="shared" ref="BU89" si="1249">IF(ISBLANK(BU88:BV88),"",ABS(IF((BV88*24)-(BU88*24)&gt;6,(((BV88*24)-(BU88*24))-0.25)/24,BV88-BU88)))</f>
        <v/>
      </c>
      <c r="BV89" s="361"/>
      <c r="BW89" s="364" t="str">
        <f t="shared" ref="BW89" si="1250">IF(ISBLANK(BW88:BX88),"",ABS(IF((BX88*24)-(BW88*24)&gt;6,(((BX88*24)-(BW88*24))-0.25)/24,BX88-BW88)))</f>
        <v/>
      </c>
      <c r="BX89" s="364"/>
      <c r="BY89" s="346"/>
      <c r="BZ89" s="436" t="str">
        <f>IF(ISBLANK(BZ88:CA88),"",ABS(IF((CA88*24)-(BZ88*24)&gt;6,(((CA88*24)-(BZ88*24))-0.25)/24,CA88-BZ88)))</f>
        <v/>
      </c>
      <c r="CA89" s="437"/>
      <c r="CB89" s="364" t="str">
        <f t="shared" ref="CB89" si="1251">IF(ISBLANK(CB88:CC88),"",ABS(IF((CC88*24)-(CB88*24)&gt;6,(((CC88*24)-(CB88*24))-0.25)/24,CC88-CB88)))</f>
        <v/>
      </c>
      <c r="CC89" s="361"/>
      <c r="CD89" s="436" t="str">
        <f t="shared" ref="CD89" si="1252">IF(ISBLANK(CD88:CE88),"",ABS(IF((CE88*24)-(CD88*24)&gt;6,(((CE88*24)-(CD88*24))-0.25)/24,CE88-CD88)))</f>
        <v/>
      </c>
      <c r="CE89" s="437"/>
      <c r="CF89" s="364" t="str">
        <f t="shared" ref="CF89" si="1253">IF(ISBLANK(CF88:CG88),"",ABS(IF((CG88*24)-(CF88*24)&gt;6,(((CG88*24)-(CF88*24))-0.25)/24,CG88-CF88)))</f>
        <v/>
      </c>
      <c r="CG89" s="361"/>
      <c r="CH89" s="436" t="str">
        <f t="shared" ref="CH89" si="1254">IF(ISBLANK(CH88:CI88),"",ABS(IF((CI88*24)-(CH88*24)&gt;6,(((CI88*24)-(CH88*24))-0.25)/24,CI88-CH88)))</f>
        <v/>
      </c>
      <c r="CI89" s="437"/>
      <c r="CJ89" s="364" t="str">
        <f t="shared" ref="CJ89" si="1255">IF(ISBLANK(CJ88:CK88),"",ABS(IF((CK88*24)-(CJ88*24)&gt;6,(((CK88*24)-(CJ88*24))-0.25)/24,CK88-CJ88)))</f>
        <v/>
      </c>
      <c r="CK89" s="361"/>
      <c r="CL89" s="364" t="str">
        <f t="shared" ref="CL89" si="1256">IF(ISBLANK(CL88:CM88),"",ABS(IF((CM88*24)-(CL88*24)&gt;6,(((CM88*24)-(CL88*24))-0.25)/24,CM88-CL88)))</f>
        <v/>
      </c>
      <c r="CM89" s="364"/>
      <c r="CN89" s="346"/>
      <c r="CO89" s="340"/>
      <c r="CP89" s="341"/>
      <c r="CQ89" s="156"/>
      <c r="CR89" s="363"/>
      <c r="CS89"/>
      <c r="CT89"/>
      <c r="CU89"/>
      <c r="CV89"/>
      <c r="CW89"/>
      <c r="CX89"/>
    </row>
    <row r="90" spans="1:102" s="499" customFormat="1" ht="30" customHeight="1">
      <c r="A90" s="538"/>
      <c r="B90" s="517"/>
      <c r="C90" s="500" t="s">
        <v>126</v>
      </c>
      <c r="D90" s="501"/>
      <c r="E90" s="501"/>
      <c r="F90" s="501"/>
      <c r="G90" s="501"/>
      <c r="H90" s="501"/>
      <c r="I90" s="501"/>
      <c r="J90" s="501"/>
      <c r="K90" s="501"/>
      <c r="L90" s="501"/>
      <c r="M90" s="501"/>
      <c r="N90" s="501"/>
      <c r="O90" s="501"/>
      <c r="P90" s="502"/>
      <c r="Q90" s="349">
        <f t="shared" ref="Q90" si="1257">SUM(C91:P91)</f>
        <v>0.79166666666666663</v>
      </c>
      <c r="R90" s="500" t="s">
        <v>126</v>
      </c>
      <c r="S90" s="501"/>
      <c r="T90" s="501"/>
      <c r="U90" s="501"/>
      <c r="V90" s="501"/>
      <c r="W90" s="501"/>
      <c r="X90" s="501"/>
      <c r="Y90" s="501"/>
      <c r="Z90" s="501"/>
      <c r="AA90" s="501"/>
      <c r="AB90" s="501"/>
      <c r="AC90" s="501"/>
      <c r="AD90" s="501"/>
      <c r="AE90" s="501"/>
      <c r="AF90" s="349">
        <f t="shared" ref="AF90" si="1258">SUM(R91:AE91)</f>
        <v>0.79166666666666663</v>
      </c>
      <c r="AG90" s="500" t="s">
        <v>126</v>
      </c>
      <c r="AH90" s="501"/>
      <c r="AI90" s="501"/>
      <c r="AJ90" s="501"/>
      <c r="AK90" s="501"/>
      <c r="AL90" s="501"/>
      <c r="AM90" s="501"/>
      <c r="AN90" s="501"/>
      <c r="AO90" s="501"/>
      <c r="AP90" s="501"/>
      <c r="AQ90" s="501"/>
      <c r="AR90" s="501"/>
      <c r="AS90" s="501"/>
      <c r="AT90" s="501"/>
      <c r="AU90" s="349">
        <f t="shared" ref="AU90" si="1259">SUM(AG91:AT91)</f>
        <v>0.79166666666666663</v>
      </c>
      <c r="AV90" s="500" t="s">
        <v>126</v>
      </c>
      <c r="AW90" s="501"/>
      <c r="AX90" s="501"/>
      <c r="AY90" s="501"/>
      <c r="AZ90" s="501"/>
      <c r="BA90" s="501"/>
      <c r="BB90" s="501"/>
      <c r="BC90" s="501"/>
      <c r="BD90" s="501"/>
      <c r="BE90" s="501"/>
      <c r="BF90" s="501"/>
      <c r="BG90" s="501"/>
      <c r="BH90" s="501"/>
      <c r="BI90" s="501"/>
      <c r="BJ90" s="344">
        <f t="shared" ref="BJ90" si="1260">SUM(AV91:BI91)</f>
        <v>0.79166666666666663</v>
      </c>
      <c r="BK90" s="500" t="s">
        <v>126</v>
      </c>
      <c r="BL90" s="501"/>
      <c r="BM90" s="501"/>
      <c r="BN90" s="501"/>
      <c r="BO90" s="501"/>
      <c r="BP90" s="501"/>
      <c r="BQ90" s="501"/>
      <c r="BR90" s="501"/>
      <c r="BS90" s="501"/>
      <c r="BT90" s="501"/>
      <c r="BU90" s="501"/>
      <c r="BV90" s="501"/>
      <c r="BW90" s="501"/>
      <c r="BX90" s="501"/>
      <c r="BY90" s="344">
        <f t="shared" ref="BY90" si="1261">SUM(BK91:BX91)</f>
        <v>0.79166666666666663</v>
      </c>
      <c r="BZ90" s="500" t="s">
        <v>126</v>
      </c>
      <c r="CA90" s="501"/>
      <c r="CB90" s="501"/>
      <c r="CC90" s="501"/>
      <c r="CD90" s="501"/>
      <c r="CE90" s="501"/>
      <c r="CF90" s="501"/>
      <c r="CG90" s="501"/>
      <c r="CH90" s="501"/>
      <c r="CI90" s="501"/>
      <c r="CJ90" s="501"/>
      <c r="CK90" s="501"/>
      <c r="CL90" s="501"/>
      <c r="CM90" s="501"/>
      <c r="CN90" s="344">
        <f t="shared" ref="CN90" si="1262">SUM(BZ91:CM91)</f>
        <v>0.79166666666666663</v>
      </c>
      <c r="CO90" s="338">
        <f>SUM(Q90,AF91,AU91,BY91,CN91,BJ91)</f>
        <v>0.79166666666666663</v>
      </c>
      <c r="CP90" s="339"/>
      <c r="CQ90" s="488"/>
      <c r="CR90" s="362">
        <f>$CO$2-CO90</f>
        <v>6.1749999999999989</v>
      </c>
      <c r="CS90" s="489"/>
      <c r="CT90" s="489"/>
      <c r="CU90" s="489"/>
      <c r="CV90" s="489"/>
      <c r="CW90" s="489"/>
      <c r="CX90" s="489"/>
    </row>
    <row r="91" spans="1:102" ht="20" customHeight="1">
      <c r="A91" s="251" t="s">
        <v>158</v>
      </c>
      <c r="B91" s="518"/>
      <c r="C91" s="412">
        <v>0.79166666666666663</v>
      </c>
      <c r="D91" s="413"/>
      <c r="E91" s="413"/>
      <c r="F91" s="413"/>
      <c r="G91" s="413"/>
      <c r="H91" s="413"/>
      <c r="I91" s="413"/>
      <c r="J91" s="413"/>
      <c r="K91" s="413"/>
      <c r="L91" s="413"/>
      <c r="M91" s="413"/>
      <c r="N91" s="413"/>
      <c r="O91" s="413"/>
      <c r="P91" s="416"/>
      <c r="Q91" s="350"/>
      <c r="R91" s="412">
        <v>0.79166666666666663</v>
      </c>
      <c r="S91" s="413"/>
      <c r="T91" s="413"/>
      <c r="U91" s="413"/>
      <c r="V91" s="413"/>
      <c r="W91" s="413"/>
      <c r="X91" s="413"/>
      <c r="Y91" s="413"/>
      <c r="Z91" s="413"/>
      <c r="AA91" s="413"/>
      <c r="AB91" s="413"/>
      <c r="AC91" s="413"/>
      <c r="AD91" s="413"/>
      <c r="AE91" s="413"/>
      <c r="AF91" s="350"/>
      <c r="AG91" s="412">
        <v>0.79166666666666663</v>
      </c>
      <c r="AH91" s="413"/>
      <c r="AI91" s="413"/>
      <c r="AJ91" s="413"/>
      <c r="AK91" s="413"/>
      <c r="AL91" s="413"/>
      <c r="AM91" s="413"/>
      <c r="AN91" s="413"/>
      <c r="AO91" s="413"/>
      <c r="AP91" s="413"/>
      <c r="AQ91" s="413"/>
      <c r="AR91" s="413"/>
      <c r="AS91" s="413"/>
      <c r="AT91" s="413"/>
      <c r="AU91" s="350"/>
      <c r="AV91" s="412">
        <v>0.79166666666666663</v>
      </c>
      <c r="AW91" s="413"/>
      <c r="AX91" s="413"/>
      <c r="AY91" s="413"/>
      <c r="AZ91" s="413"/>
      <c r="BA91" s="413"/>
      <c r="BB91" s="413"/>
      <c r="BC91" s="413"/>
      <c r="BD91" s="413"/>
      <c r="BE91" s="413"/>
      <c r="BF91" s="413"/>
      <c r="BG91" s="413"/>
      <c r="BH91" s="413"/>
      <c r="BI91" s="413"/>
      <c r="BJ91" s="346"/>
      <c r="BK91" s="412">
        <v>0.79166666666666663</v>
      </c>
      <c r="BL91" s="413"/>
      <c r="BM91" s="413"/>
      <c r="BN91" s="413"/>
      <c r="BO91" s="413"/>
      <c r="BP91" s="413"/>
      <c r="BQ91" s="413"/>
      <c r="BR91" s="413"/>
      <c r="BS91" s="413"/>
      <c r="BT91" s="413"/>
      <c r="BU91" s="413"/>
      <c r="BV91" s="413"/>
      <c r="BW91" s="413"/>
      <c r="BX91" s="413"/>
      <c r="BY91" s="346"/>
      <c r="BZ91" s="412">
        <v>0.79166666666666663</v>
      </c>
      <c r="CA91" s="413"/>
      <c r="CB91" s="413"/>
      <c r="CC91" s="413"/>
      <c r="CD91" s="413"/>
      <c r="CE91" s="413"/>
      <c r="CF91" s="413"/>
      <c r="CG91" s="413"/>
      <c r="CH91" s="413"/>
      <c r="CI91" s="413"/>
      <c r="CJ91" s="413"/>
      <c r="CK91" s="413"/>
      <c r="CL91" s="413"/>
      <c r="CM91" s="413"/>
      <c r="CN91" s="346"/>
      <c r="CO91" s="340"/>
      <c r="CP91" s="341"/>
      <c r="CQ91" s="156"/>
      <c r="CR91" s="363"/>
      <c r="CS91"/>
      <c r="CT91"/>
    </row>
    <row r="92" spans="1:102" s="489" customFormat="1" ht="30" customHeight="1">
      <c r="A92" s="538"/>
      <c r="B92" s="517"/>
      <c r="C92" s="500" t="s">
        <v>126</v>
      </c>
      <c r="D92" s="501"/>
      <c r="E92" s="501"/>
      <c r="F92" s="501"/>
      <c r="G92" s="501"/>
      <c r="H92" s="501"/>
      <c r="I92" s="501"/>
      <c r="J92" s="501"/>
      <c r="K92" s="501"/>
      <c r="L92" s="501"/>
      <c r="M92" s="501"/>
      <c r="N92" s="501"/>
      <c r="O92" s="501"/>
      <c r="P92" s="502"/>
      <c r="Q92" s="349">
        <f t="shared" ref="Q92" si="1263">SUM(C93:P93)</f>
        <v>0.79166666666666663</v>
      </c>
      <c r="R92" s="500" t="s">
        <v>126</v>
      </c>
      <c r="S92" s="501"/>
      <c r="T92" s="501"/>
      <c r="U92" s="501"/>
      <c r="V92" s="501"/>
      <c r="W92" s="501"/>
      <c r="X92" s="501"/>
      <c r="Y92" s="501"/>
      <c r="Z92" s="501"/>
      <c r="AA92" s="501"/>
      <c r="AB92" s="501"/>
      <c r="AC92" s="501"/>
      <c r="AD92" s="501"/>
      <c r="AE92" s="501"/>
      <c r="AF92" s="349">
        <f t="shared" ref="AF92" si="1264">SUM(R93:AE93)</f>
        <v>0.79166666666666663</v>
      </c>
      <c r="AG92" s="500" t="s">
        <v>126</v>
      </c>
      <c r="AH92" s="501"/>
      <c r="AI92" s="501"/>
      <c r="AJ92" s="501"/>
      <c r="AK92" s="501"/>
      <c r="AL92" s="501"/>
      <c r="AM92" s="501"/>
      <c r="AN92" s="501"/>
      <c r="AO92" s="501"/>
      <c r="AP92" s="501"/>
      <c r="AQ92" s="501"/>
      <c r="AR92" s="501"/>
      <c r="AS92" s="501"/>
      <c r="AT92" s="501"/>
      <c r="AU92" s="349">
        <f t="shared" ref="AU92" si="1265">SUM(AG93:AT93)</f>
        <v>0.79166666666666663</v>
      </c>
      <c r="AV92" s="500" t="s">
        <v>126</v>
      </c>
      <c r="AW92" s="501"/>
      <c r="AX92" s="501"/>
      <c r="AY92" s="501"/>
      <c r="AZ92" s="501"/>
      <c r="BA92" s="501"/>
      <c r="BB92" s="501"/>
      <c r="BC92" s="501"/>
      <c r="BD92" s="501"/>
      <c r="BE92" s="501"/>
      <c r="BF92" s="501"/>
      <c r="BG92" s="501"/>
      <c r="BH92" s="501"/>
      <c r="BI92" s="501"/>
      <c r="BJ92" s="344">
        <f t="shared" ref="BJ92" si="1266">SUM(AV93:BI93)</f>
        <v>0.79166666666666663</v>
      </c>
      <c r="BK92" s="500" t="s">
        <v>126</v>
      </c>
      <c r="BL92" s="501"/>
      <c r="BM92" s="501"/>
      <c r="BN92" s="501"/>
      <c r="BO92" s="501"/>
      <c r="BP92" s="501"/>
      <c r="BQ92" s="501"/>
      <c r="BR92" s="501"/>
      <c r="BS92" s="501"/>
      <c r="BT92" s="501"/>
      <c r="BU92" s="501"/>
      <c r="BV92" s="501"/>
      <c r="BW92" s="501"/>
      <c r="BX92" s="501"/>
      <c r="BY92" s="344">
        <f t="shared" ref="BY92" si="1267">SUM(BK93:BX93)</f>
        <v>0.79166666666666663</v>
      </c>
      <c r="BZ92" s="500" t="s">
        <v>126</v>
      </c>
      <c r="CA92" s="501"/>
      <c r="CB92" s="501"/>
      <c r="CC92" s="501"/>
      <c r="CD92" s="501"/>
      <c r="CE92" s="501"/>
      <c r="CF92" s="501"/>
      <c r="CG92" s="501"/>
      <c r="CH92" s="501"/>
      <c r="CI92" s="501"/>
      <c r="CJ92" s="501"/>
      <c r="CK92" s="501"/>
      <c r="CL92" s="501"/>
      <c r="CM92" s="501"/>
      <c r="CN92" s="344">
        <f t="shared" ref="CN92" si="1268">SUM(BZ93:CM93)</f>
        <v>0.79166666666666663</v>
      </c>
      <c r="CO92" s="338">
        <f>SUM(Q92,AF93,AU93,BY93,CN93,BJ93)</f>
        <v>0.79166666666666663</v>
      </c>
      <c r="CP92" s="339"/>
      <c r="CQ92" s="488"/>
      <c r="CR92" s="362">
        <f>$CO$2-CO92</f>
        <v>6.1749999999999989</v>
      </c>
    </row>
    <row r="93" spans="1:102" ht="20" customHeight="1" thickBot="1">
      <c r="A93" s="251" t="s">
        <v>158</v>
      </c>
      <c r="B93" s="518"/>
      <c r="C93" s="414">
        <v>0.79166666666666663</v>
      </c>
      <c r="D93" s="415"/>
      <c r="E93" s="415"/>
      <c r="F93" s="415"/>
      <c r="G93" s="415"/>
      <c r="H93" s="415"/>
      <c r="I93" s="415"/>
      <c r="J93" s="415"/>
      <c r="K93" s="415"/>
      <c r="L93" s="415"/>
      <c r="M93" s="415"/>
      <c r="N93" s="415"/>
      <c r="O93" s="415"/>
      <c r="P93" s="421"/>
      <c r="Q93" s="350"/>
      <c r="R93" s="414">
        <v>0.79166666666666663</v>
      </c>
      <c r="S93" s="415"/>
      <c r="T93" s="415"/>
      <c r="U93" s="415"/>
      <c r="V93" s="415"/>
      <c r="W93" s="415"/>
      <c r="X93" s="415"/>
      <c r="Y93" s="415"/>
      <c r="Z93" s="415"/>
      <c r="AA93" s="415"/>
      <c r="AB93" s="415"/>
      <c r="AC93" s="415"/>
      <c r="AD93" s="415"/>
      <c r="AE93" s="415"/>
      <c r="AF93" s="350"/>
      <c r="AG93" s="414">
        <v>0.79166666666666663</v>
      </c>
      <c r="AH93" s="415"/>
      <c r="AI93" s="415"/>
      <c r="AJ93" s="415"/>
      <c r="AK93" s="415"/>
      <c r="AL93" s="415"/>
      <c r="AM93" s="415"/>
      <c r="AN93" s="415"/>
      <c r="AO93" s="415"/>
      <c r="AP93" s="415"/>
      <c r="AQ93" s="415"/>
      <c r="AR93" s="415"/>
      <c r="AS93" s="415"/>
      <c r="AT93" s="415"/>
      <c r="AU93" s="350"/>
      <c r="AV93" s="414">
        <v>0.79166666666666663</v>
      </c>
      <c r="AW93" s="415"/>
      <c r="AX93" s="415"/>
      <c r="AY93" s="415"/>
      <c r="AZ93" s="415"/>
      <c r="BA93" s="415"/>
      <c r="BB93" s="415"/>
      <c r="BC93" s="415"/>
      <c r="BD93" s="415"/>
      <c r="BE93" s="415"/>
      <c r="BF93" s="415"/>
      <c r="BG93" s="415"/>
      <c r="BH93" s="415"/>
      <c r="BI93" s="415"/>
      <c r="BJ93" s="346"/>
      <c r="BK93" s="414">
        <v>0.79166666666666663</v>
      </c>
      <c r="BL93" s="415"/>
      <c r="BM93" s="415"/>
      <c r="BN93" s="415"/>
      <c r="BO93" s="415"/>
      <c r="BP93" s="415"/>
      <c r="BQ93" s="415"/>
      <c r="BR93" s="415"/>
      <c r="BS93" s="415"/>
      <c r="BT93" s="415"/>
      <c r="BU93" s="415"/>
      <c r="BV93" s="415"/>
      <c r="BW93" s="415"/>
      <c r="BX93" s="415"/>
      <c r="BY93" s="346"/>
      <c r="BZ93" s="414">
        <v>0.79166666666666663</v>
      </c>
      <c r="CA93" s="415"/>
      <c r="CB93" s="415"/>
      <c r="CC93" s="415"/>
      <c r="CD93" s="415"/>
      <c r="CE93" s="415"/>
      <c r="CF93" s="415"/>
      <c r="CG93" s="415"/>
      <c r="CH93" s="415"/>
      <c r="CI93" s="415"/>
      <c r="CJ93" s="415"/>
      <c r="CK93" s="415"/>
      <c r="CL93" s="415"/>
      <c r="CM93" s="415"/>
      <c r="CN93" s="346"/>
      <c r="CO93" s="340"/>
      <c r="CP93" s="341"/>
      <c r="CQ93" s="156"/>
      <c r="CR93" s="363"/>
      <c r="CS93"/>
      <c r="CT93"/>
    </row>
    <row r="94" spans="1:102" ht="40" customHeight="1" thickBot="1">
      <c r="A94" s="471" t="s">
        <v>93</v>
      </c>
      <c r="B94" s="520"/>
      <c r="C94" s="195"/>
      <c r="D94" s="195"/>
      <c r="E94" s="195"/>
      <c r="F94" s="195"/>
      <c r="G94" s="195"/>
      <c r="H94" s="195"/>
      <c r="I94" s="195"/>
      <c r="J94" s="195"/>
      <c r="K94" s="195"/>
      <c r="L94" s="195"/>
      <c r="M94" s="195"/>
      <c r="N94" s="195"/>
      <c r="O94" s="195"/>
      <c r="P94" s="195"/>
      <c r="Q94" s="265"/>
      <c r="R94" s="195"/>
      <c r="S94" s="195"/>
      <c r="T94" s="195"/>
      <c r="U94" s="195"/>
      <c r="V94" s="195"/>
      <c r="W94" s="195"/>
      <c r="X94" s="195"/>
      <c r="Y94" s="195"/>
      <c r="Z94" s="195"/>
      <c r="AA94" s="195"/>
      <c r="AB94" s="195"/>
      <c r="AC94" s="195"/>
      <c r="AD94" s="195"/>
      <c r="AE94" s="195"/>
      <c r="AF94" s="265"/>
      <c r="AG94" s="195"/>
      <c r="AH94" s="195"/>
      <c r="AI94" s="195"/>
      <c r="AJ94" s="195"/>
      <c r="AK94" s="195"/>
      <c r="AL94" s="195"/>
      <c r="AM94" s="195"/>
      <c r="AN94" s="195"/>
      <c r="AO94" s="195"/>
      <c r="AP94" s="195"/>
      <c r="AQ94" s="195"/>
      <c r="AR94" s="195"/>
      <c r="AS94" s="195"/>
      <c r="AT94" s="195"/>
      <c r="AU94" s="265"/>
      <c r="AV94" s="195"/>
      <c r="AW94" s="195"/>
      <c r="AX94" s="195"/>
      <c r="AY94" s="195"/>
      <c r="AZ94" s="195"/>
      <c r="BA94" s="195"/>
      <c r="BB94" s="195"/>
      <c r="BC94" s="195"/>
      <c r="BD94" s="195"/>
      <c r="BE94" s="195"/>
      <c r="BF94" s="195"/>
      <c r="BG94" s="195"/>
      <c r="BH94" s="195"/>
      <c r="BI94" s="195"/>
      <c r="BJ94" s="270"/>
      <c r="BK94" s="195"/>
      <c r="BL94" s="195"/>
      <c r="BM94" s="195"/>
      <c r="BN94" s="195"/>
      <c r="BO94" s="195"/>
      <c r="BP94" s="195"/>
      <c r="BQ94" s="195"/>
      <c r="BR94" s="195"/>
      <c r="BS94" s="195"/>
      <c r="BT94" s="195"/>
      <c r="BU94" s="195"/>
      <c r="BV94" s="195"/>
      <c r="BW94" s="195"/>
      <c r="BX94" s="195"/>
      <c r="BY94" s="270"/>
      <c r="BZ94" s="195"/>
      <c r="CA94" s="195"/>
      <c r="CB94" s="195"/>
      <c r="CC94" s="195"/>
      <c r="CD94" s="195"/>
      <c r="CE94" s="195"/>
      <c r="CF94" s="195"/>
      <c r="CG94" s="195"/>
      <c r="CH94" s="195"/>
      <c r="CI94" s="195"/>
      <c r="CJ94" s="195"/>
      <c r="CK94" s="195"/>
      <c r="CL94" s="195"/>
      <c r="CM94" s="195"/>
      <c r="CN94" s="270"/>
      <c r="CO94" s="278"/>
      <c r="CP94" s="279"/>
      <c r="CQ94" s="11"/>
      <c r="CR94" s="172"/>
      <c r="CS94"/>
      <c r="CT94"/>
    </row>
    <row r="95" spans="1:102" s="489" customFormat="1" ht="30" customHeight="1">
      <c r="A95" s="537" t="s">
        <v>159</v>
      </c>
      <c r="B95" s="517"/>
      <c r="C95" s="481"/>
      <c r="D95" s="482"/>
      <c r="E95" s="595"/>
      <c r="F95" s="596"/>
      <c r="G95" s="481"/>
      <c r="H95" s="482"/>
      <c r="I95" s="595"/>
      <c r="J95" s="596"/>
      <c r="K95" s="481"/>
      <c r="L95" s="482"/>
      <c r="M95" s="625"/>
      <c r="N95" s="626"/>
      <c r="O95" s="625"/>
      <c r="P95" s="627"/>
      <c r="Q95" s="349">
        <f>SUM(C96:P96)</f>
        <v>0</v>
      </c>
      <c r="R95" s="503"/>
      <c r="S95" s="504"/>
      <c r="T95" s="483"/>
      <c r="U95" s="484"/>
      <c r="V95" s="503"/>
      <c r="W95" s="504"/>
      <c r="X95" s="483"/>
      <c r="Y95" s="484"/>
      <c r="Z95" s="503"/>
      <c r="AA95" s="504"/>
      <c r="AB95" s="485"/>
      <c r="AC95" s="486"/>
      <c r="AD95" s="485"/>
      <c r="AE95" s="487"/>
      <c r="AF95" s="349">
        <f>SUM(R96:AE96)</f>
        <v>0</v>
      </c>
      <c r="AG95" s="503"/>
      <c r="AH95" s="504"/>
      <c r="AI95" s="483"/>
      <c r="AJ95" s="484"/>
      <c r="AK95" s="503"/>
      <c r="AL95" s="504"/>
      <c r="AM95" s="483"/>
      <c r="AN95" s="484"/>
      <c r="AO95" s="503"/>
      <c r="AP95" s="504"/>
      <c r="AQ95" s="485"/>
      <c r="AR95" s="486"/>
      <c r="AS95" s="485"/>
      <c r="AT95" s="487"/>
      <c r="AU95" s="349">
        <f>SUM(AG96:AT96)</f>
        <v>0</v>
      </c>
      <c r="AV95" s="503"/>
      <c r="AW95" s="504"/>
      <c r="AX95" s="483"/>
      <c r="AY95" s="484"/>
      <c r="AZ95" s="503"/>
      <c r="BA95" s="504"/>
      <c r="BB95" s="483"/>
      <c r="BC95" s="484"/>
      <c r="BD95" s="503"/>
      <c r="BE95" s="504"/>
      <c r="BF95" s="485"/>
      <c r="BG95" s="486"/>
      <c r="BH95" s="485"/>
      <c r="BI95" s="487"/>
      <c r="BJ95" s="344">
        <f>SUM(AV96:BI96)</f>
        <v>0</v>
      </c>
      <c r="BK95" s="503"/>
      <c r="BL95" s="504"/>
      <c r="BM95" s="483"/>
      <c r="BN95" s="484"/>
      <c r="BO95" s="503"/>
      <c r="BP95" s="504"/>
      <c r="BQ95" s="483"/>
      <c r="BR95" s="484"/>
      <c r="BS95" s="503"/>
      <c r="BT95" s="504"/>
      <c r="BU95" s="485"/>
      <c r="BV95" s="486"/>
      <c r="BW95" s="485"/>
      <c r="BX95" s="487"/>
      <c r="BY95" s="344">
        <f>SUM(BK96:BX96)</f>
        <v>0</v>
      </c>
      <c r="BZ95" s="503"/>
      <c r="CA95" s="504"/>
      <c r="CB95" s="483"/>
      <c r="CC95" s="484"/>
      <c r="CD95" s="503"/>
      <c r="CE95" s="504"/>
      <c r="CF95" s="483"/>
      <c r="CG95" s="484"/>
      <c r="CH95" s="503"/>
      <c r="CI95" s="504"/>
      <c r="CJ95" s="485"/>
      <c r="CK95" s="486"/>
      <c r="CL95" s="485"/>
      <c r="CM95" s="487"/>
      <c r="CN95" s="344">
        <f>SUM(BZ96:CM96)</f>
        <v>0</v>
      </c>
      <c r="CO95" s="505"/>
      <c r="CP95" s="506"/>
      <c r="CQ95" s="488"/>
      <c r="CR95" s="362">
        <f>$CO$2-CO96</f>
        <v>6.9666666666666659</v>
      </c>
    </row>
    <row r="96" spans="1:102" ht="20" customHeight="1">
      <c r="A96" s="251"/>
      <c r="B96" s="518"/>
      <c r="C96" s="438" t="str">
        <f>IF(ISBLANK(C95:D95),"",ABS(IF((D95*24)-(C95*24)&gt;6,(((D95*24)-(C95*24))-0.25)/24,D95-C95)))</f>
        <v/>
      </c>
      <c r="D96" s="437"/>
      <c r="E96" s="660" t="str">
        <f t="shared" ref="E96" si="1269">IF(ISBLANK(E95:F95),"",ABS(IF((F95*24)-(E95*24)&gt;6,(((F95*24)-(E95*24))-0.25)/24,F95-E95)))</f>
        <v/>
      </c>
      <c r="F96" s="599"/>
      <c r="G96" s="438" t="str">
        <f t="shared" ref="G96" si="1270">IF(ISBLANK(G95:H95),"",ABS(IF((H95*24)-(G95*24)&gt;6,(((H95*24)-(G95*24))-0.25)/24,H95-G95)))</f>
        <v/>
      </c>
      <c r="H96" s="437"/>
      <c r="I96" s="660" t="str">
        <f t="shared" ref="I96" si="1271">IF(ISBLANK(I95:J95),"",ABS(IF((J95*24)-(I95*24)&gt;6,(((J95*24)-(I95*24))-0.25)/24,J95-I95)))</f>
        <v/>
      </c>
      <c r="J96" s="599"/>
      <c r="K96" s="438" t="str">
        <f t="shared" ref="K96" si="1272">IF(ISBLANK(K95:L95),"",ABS(IF((L95*24)-(K95*24)&gt;6,(((L95*24)-(K95*24))-0.25)/24,L95-K95)))</f>
        <v/>
      </c>
      <c r="L96" s="437"/>
      <c r="M96" s="650" t="str">
        <f t="shared" ref="M96" si="1273">IF(ISBLANK(M95:N95),"",ABS(IF((N95*24)-(M95*24)&gt;6,(((N95*24)-(M95*24))-0.25)/24,N95-M95)))</f>
        <v/>
      </c>
      <c r="N96" s="651"/>
      <c r="O96" s="650" t="str">
        <f t="shared" ref="O96" si="1274">IF(ISBLANK(O95:P95),"",ABS(IF((P95*24)-(O95*24)&gt;6,(((P95*24)-(O95*24))-0.25)/24,P95-O95)))</f>
        <v/>
      </c>
      <c r="P96" s="652"/>
      <c r="Q96" s="350"/>
      <c r="R96" s="364" t="str">
        <f>IF(ISBLANK(R95:S95),"",ABS(IF((S95*24)-(R95*24)&gt;6,(((S95*24)-(R95*24))-0.25)/24,S95-R95)))</f>
        <v/>
      </c>
      <c r="S96" s="361"/>
      <c r="T96" s="360" t="str">
        <f t="shared" ref="T96" si="1275">IF(ISBLANK(T95:U95),"",ABS(IF((U95*24)-(T95*24)&gt;6,(((U95*24)-(T95*24))-0.25)/24,U95-T95)))</f>
        <v/>
      </c>
      <c r="U96" s="361"/>
      <c r="V96" s="360" t="str">
        <f t="shared" ref="V96" si="1276">IF(ISBLANK(V95:W95),"",ABS(IF((W95*24)-(V95*24)&gt;6,(((W95*24)-(V95*24))-0.25)/24,W95-V95)))</f>
        <v/>
      </c>
      <c r="W96" s="361"/>
      <c r="X96" s="360" t="str">
        <f t="shared" ref="X96" si="1277">IF(ISBLANK(X95:Y95),"",ABS(IF((Y95*24)-(X95*24)&gt;6,(((Y95*24)-(X95*24))-0.25)/24,Y95-X95)))</f>
        <v/>
      </c>
      <c r="Y96" s="361"/>
      <c r="Z96" s="360" t="str">
        <f t="shared" ref="Z96" si="1278">IF(ISBLANK(Z95:AA95),"",ABS(IF((AA95*24)-(Z95*24)&gt;6,(((AA95*24)-(Z95*24))-0.25)/24,AA95-Z95)))</f>
        <v/>
      </c>
      <c r="AA96" s="361"/>
      <c r="AB96" s="360" t="str">
        <f t="shared" ref="AB96" si="1279">IF(ISBLANK(AB95:AC95),"",ABS(IF((AC95*24)-(AB95*24)&gt;6,(((AC95*24)-(AB95*24))-0.25)/24,AC95-AB95)))</f>
        <v/>
      </c>
      <c r="AC96" s="361"/>
      <c r="AD96" s="360" t="str">
        <f t="shared" ref="AD96" si="1280">IF(ISBLANK(AD95:AE95),"",ABS(IF((AE95*24)-(AD95*24)&gt;6,(((AE95*24)-(AD95*24))-0.25)/24,AE95-AD95)))</f>
        <v/>
      </c>
      <c r="AE96" s="364"/>
      <c r="AF96" s="350"/>
      <c r="AG96" s="360" t="str">
        <f>IF(ISBLANK(AG95:AH95),"",ABS(IF((AH95*24)-(AG95*24)&gt;6,(((AH95*24)-(AG95*24))-0.25)/24,AH95-AG95)))</f>
        <v/>
      </c>
      <c r="AH96" s="361"/>
      <c r="AI96" s="360" t="str">
        <f t="shared" ref="AI96" si="1281">IF(ISBLANK(AI95:AJ95),"",ABS(IF((AJ95*24)-(AI95*24)&gt;6,(((AJ95*24)-(AI95*24))-0.25)/24,AJ95-AI95)))</f>
        <v/>
      </c>
      <c r="AJ96" s="361"/>
      <c r="AK96" s="360" t="str">
        <f t="shared" ref="AK96" si="1282">IF(ISBLANK(AK95:AL95),"",ABS(IF((AL95*24)-(AK95*24)&gt;6,(((AL95*24)-(AK95*24))-0.25)/24,AL95-AK95)))</f>
        <v/>
      </c>
      <c r="AL96" s="361"/>
      <c r="AM96" s="360" t="str">
        <f t="shared" ref="AM96" si="1283">IF(ISBLANK(AM95:AN95),"",ABS(IF((AN95*24)-(AM95*24)&gt;6,(((AN95*24)-(AM95*24))-0.25)/24,AN95-AM95)))</f>
        <v/>
      </c>
      <c r="AN96" s="361"/>
      <c r="AO96" s="360" t="str">
        <f t="shared" ref="AO96" si="1284">IF(ISBLANK(AO95:AP95),"",ABS(IF((AP95*24)-(AO95*24)&gt;6,(((AP95*24)-(AO95*24))-0.25)/24,AP95-AO95)))</f>
        <v/>
      </c>
      <c r="AP96" s="361"/>
      <c r="AQ96" s="360" t="str">
        <f t="shared" ref="AQ96" si="1285">IF(ISBLANK(AQ95:AR95),"",ABS(IF((AR95*24)-(AQ95*24)&gt;6,(((AR95*24)-(AQ95*24))-0.25)/24,AR95-AQ95)))</f>
        <v/>
      </c>
      <c r="AR96" s="361"/>
      <c r="AS96" s="360" t="str">
        <f t="shared" ref="AS96" si="1286">IF(ISBLANK(AS95:AT95),"",ABS(IF((AT95*24)-(AS95*24)&gt;6,(((AT95*24)-(AS95*24))-0.25)/24,AT95-AS95)))</f>
        <v/>
      </c>
      <c r="AT96" s="364"/>
      <c r="AU96" s="350"/>
      <c r="AV96" s="360" t="str">
        <f>IF(ISBLANK(AV95:AW95),"",ABS(IF((AW95*24)-(AV95*24)&gt;6,(((AW95*24)-(AV95*24))-0.25)/24,AW95-AV95)))</f>
        <v/>
      </c>
      <c r="AW96" s="361"/>
      <c r="AX96" s="360" t="str">
        <f t="shared" ref="AX96" si="1287">IF(ISBLANK(AX95:AY95),"",ABS(IF((AY95*24)-(AX95*24)&gt;6,(((AY95*24)-(AX95*24))-0.25)/24,AY95-AX95)))</f>
        <v/>
      </c>
      <c r="AY96" s="361"/>
      <c r="AZ96" s="360" t="str">
        <f t="shared" ref="AZ96" si="1288">IF(ISBLANK(AZ95:BA95),"",ABS(IF((BA95*24)-(AZ95*24)&gt;6,(((BA95*24)-(AZ95*24))-0.25)/24,BA95-AZ95)))</f>
        <v/>
      </c>
      <c r="BA96" s="361"/>
      <c r="BB96" s="360" t="str">
        <f t="shared" ref="BB96" si="1289">IF(ISBLANK(BB95:BC95),"",ABS(IF((BC95*24)-(BB95*24)&gt;6,(((BC95*24)-(BB95*24))-0.25)/24,BC95-BB95)))</f>
        <v/>
      </c>
      <c r="BC96" s="361"/>
      <c r="BD96" s="360" t="str">
        <f t="shared" ref="BD96" si="1290">IF(ISBLANK(BD95:BE95),"",ABS(IF((BE95*24)-(BD95*24)&gt;6,(((BE95*24)-(BD95*24))-0.25)/24,BE95-BD95)))</f>
        <v/>
      </c>
      <c r="BE96" s="361"/>
      <c r="BF96" s="360" t="str">
        <f t="shared" ref="BF96" si="1291">IF(ISBLANK(BF95:BG95),"",ABS(IF((BG95*24)-(BF95*24)&gt;6,(((BG95*24)-(BF95*24))-0.25)/24,BG95-BF95)))</f>
        <v/>
      </c>
      <c r="BG96" s="361"/>
      <c r="BH96" s="360" t="str">
        <f t="shared" ref="BH96" si="1292">IF(ISBLANK(BH95:BI95),"",ABS(IF((BI95*24)-(BH95*24)&gt;6,(((BI95*24)-(BH95*24))-0.25)/24,BI95-BH95)))</f>
        <v/>
      </c>
      <c r="BI96" s="364"/>
      <c r="BJ96" s="346"/>
      <c r="BK96" s="360" t="str">
        <f>IF(ISBLANK(BK95:BL95),"",ABS(IF((BL95*24)-(BK95*24)&gt;6,(((BL95*24)-(BK95*24))-0.25)/24,BL95-BK95)))</f>
        <v/>
      </c>
      <c r="BL96" s="361"/>
      <c r="BM96" s="360" t="str">
        <f t="shared" ref="BM96" si="1293">IF(ISBLANK(BM95:BN95),"",ABS(IF((BN95*24)-(BM95*24)&gt;6,(((BN95*24)-(BM95*24))-0.25)/24,BN95-BM95)))</f>
        <v/>
      </c>
      <c r="BN96" s="361"/>
      <c r="BO96" s="360" t="str">
        <f t="shared" ref="BO96" si="1294">IF(ISBLANK(BO95:BP95),"",ABS(IF((BP95*24)-(BO95*24)&gt;6,(((BP95*24)-(BO95*24))-0.25)/24,BP95-BO95)))</f>
        <v/>
      </c>
      <c r="BP96" s="361"/>
      <c r="BQ96" s="360" t="str">
        <f t="shared" ref="BQ96" si="1295">IF(ISBLANK(BQ95:BR95),"",ABS(IF((BR95*24)-(BQ95*24)&gt;6,(((BR95*24)-(BQ95*24))-0.25)/24,BR95-BQ95)))</f>
        <v/>
      </c>
      <c r="BR96" s="361"/>
      <c r="BS96" s="360" t="str">
        <f t="shared" ref="BS96" si="1296">IF(ISBLANK(BS95:BT95),"",ABS(IF((BT95*24)-(BS95*24)&gt;6,(((BT95*24)-(BS95*24))-0.25)/24,BT95-BS95)))</f>
        <v/>
      </c>
      <c r="BT96" s="361"/>
      <c r="BU96" s="360" t="str">
        <f t="shared" ref="BU96" si="1297">IF(ISBLANK(BU95:BV95),"",ABS(IF((BV95*24)-(BU95*24)&gt;6,(((BV95*24)-(BU95*24))-0.25)/24,BV95-BU95)))</f>
        <v/>
      </c>
      <c r="BV96" s="361"/>
      <c r="BW96" s="360" t="str">
        <f t="shared" ref="BW96" si="1298">IF(ISBLANK(BW95:BX95),"",ABS(IF((BX95*24)-(BW95*24)&gt;6,(((BX95*24)-(BW95*24))-0.25)/24,BX95-BW95)))</f>
        <v/>
      </c>
      <c r="BX96" s="364"/>
      <c r="BY96" s="346"/>
      <c r="BZ96" s="360" t="str">
        <f>IF(ISBLANK(BZ95:CA95),"",ABS(IF((CA95*24)-(BZ95*24)&gt;6,(((CA95*24)-(BZ95*24))-0.25)/24,CA95-BZ95)))</f>
        <v/>
      </c>
      <c r="CA96" s="361"/>
      <c r="CB96" s="360" t="str">
        <f t="shared" ref="CB96" si="1299">IF(ISBLANK(CB95:CC95),"",ABS(IF((CC95*24)-(CB95*24)&gt;6,(((CC95*24)-(CB95*24))-0.25)/24,CC95-CB95)))</f>
        <v/>
      </c>
      <c r="CC96" s="361"/>
      <c r="CD96" s="360" t="str">
        <f t="shared" ref="CD96" si="1300">IF(ISBLANK(CD95:CE95),"",ABS(IF((CE95*24)-(CD95*24)&gt;6,(((CE95*24)-(CD95*24))-0.25)/24,CE95-CD95)))</f>
        <v/>
      </c>
      <c r="CE96" s="361"/>
      <c r="CF96" s="360" t="str">
        <f t="shared" ref="CF96" si="1301">IF(ISBLANK(CF95:CG95),"",ABS(IF((CG95*24)-(CF95*24)&gt;6,(((CG95*24)-(CF95*24))-0.25)/24,CG95-CF95)))</f>
        <v/>
      </c>
      <c r="CG96" s="361"/>
      <c r="CH96" s="360" t="str">
        <f t="shared" ref="CH96" si="1302">IF(ISBLANK(CH95:CI95),"",ABS(IF((CI95*24)-(CH95*24)&gt;6,(((CI95*24)-(CH95*24))-0.25)/24,CI95-CH95)))</f>
        <v/>
      </c>
      <c r="CI96" s="361"/>
      <c r="CJ96" s="360" t="str">
        <f t="shared" ref="CJ96" si="1303">IF(ISBLANK(CJ95:CK95),"",ABS(IF((CK95*24)-(CJ95*24)&gt;6,(((CK95*24)-(CJ95*24))-0.25)/24,CK95-CJ95)))</f>
        <v/>
      </c>
      <c r="CK96" s="361"/>
      <c r="CL96" s="360" t="str">
        <f t="shared" ref="CL96" si="1304">IF(ISBLANK(CL95:CM95),"",ABS(IF((CM95*24)-(CL95*24)&gt;6,(((CM95*24)-(CL95*24))-0.25)/24,CM95-CL95)))</f>
        <v/>
      </c>
      <c r="CM96" s="364"/>
      <c r="CN96" s="346"/>
      <c r="CO96" s="397">
        <f>SUM(Q95,AF96,AU96,BY96,CN96,BJ96)</f>
        <v>0</v>
      </c>
      <c r="CP96" s="398"/>
      <c r="CQ96" s="156"/>
      <c r="CR96" s="363"/>
      <c r="CS96"/>
      <c r="CT96"/>
    </row>
    <row r="97" spans="1:99" s="489" customFormat="1" ht="30" customHeight="1">
      <c r="A97" s="537" t="s">
        <v>159</v>
      </c>
      <c r="B97" s="517"/>
      <c r="C97" s="595"/>
      <c r="D97" s="596"/>
      <c r="E97" s="481"/>
      <c r="F97" s="482"/>
      <c r="G97" s="595"/>
      <c r="H97" s="596"/>
      <c r="I97" s="481"/>
      <c r="J97" s="482"/>
      <c r="K97" s="595"/>
      <c r="L97" s="596"/>
      <c r="M97" s="625"/>
      <c r="N97" s="626"/>
      <c r="O97" s="625"/>
      <c r="P97" s="627"/>
      <c r="Q97" s="349">
        <f>SUM(C98:P98)</f>
        <v>0</v>
      </c>
      <c r="R97" s="503"/>
      <c r="S97" s="504"/>
      <c r="T97" s="483"/>
      <c r="U97" s="484"/>
      <c r="V97" s="503"/>
      <c r="W97" s="504"/>
      <c r="X97" s="483"/>
      <c r="Y97" s="484"/>
      <c r="Z97" s="503"/>
      <c r="AA97" s="504"/>
      <c r="AB97" s="485"/>
      <c r="AC97" s="486"/>
      <c r="AD97" s="485"/>
      <c r="AE97" s="487"/>
      <c r="AF97" s="349">
        <f>SUM(R98:AE98)</f>
        <v>0</v>
      </c>
      <c r="AG97" s="503"/>
      <c r="AH97" s="504"/>
      <c r="AI97" s="483"/>
      <c r="AJ97" s="484"/>
      <c r="AK97" s="503"/>
      <c r="AL97" s="504"/>
      <c r="AM97" s="483"/>
      <c r="AN97" s="484"/>
      <c r="AO97" s="503"/>
      <c r="AP97" s="504"/>
      <c r="AQ97" s="485"/>
      <c r="AR97" s="486"/>
      <c r="AS97" s="485"/>
      <c r="AT97" s="487"/>
      <c r="AU97" s="349">
        <f>SUM(AG98:AT98)</f>
        <v>0</v>
      </c>
      <c r="AV97" s="503"/>
      <c r="AW97" s="504"/>
      <c r="AX97" s="483"/>
      <c r="AY97" s="484"/>
      <c r="AZ97" s="503"/>
      <c r="BA97" s="504"/>
      <c r="BB97" s="483"/>
      <c r="BC97" s="484"/>
      <c r="BD97" s="503"/>
      <c r="BE97" s="504"/>
      <c r="BF97" s="485"/>
      <c r="BG97" s="486"/>
      <c r="BH97" s="485"/>
      <c r="BI97" s="487"/>
      <c r="BJ97" s="344">
        <f>SUM(AV98:BI98)</f>
        <v>0</v>
      </c>
      <c r="BK97" s="503"/>
      <c r="BL97" s="504"/>
      <c r="BM97" s="483"/>
      <c r="BN97" s="484"/>
      <c r="BO97" s="503"/>
      <c r="BP97" s="504"/>
      <c r="BQ97" s="483"/>
      <c r="BR97" s="484"/>
      <c r="BS97" s="503"/>
      <c r="BT97" s="504"/>
      <c r="BU97" s="485"/>
      <c r="BV97" s="486"/>
      <c r="BW97" s="485"/>
      <c r="BX97" s="487"/>
      <c r="BY97" s="344">
        <f>SUM(BK98:BX98)</f>
        <v>0</v>
      </c>
      <c r="BZ97" s="503"/>
      <c r="CA97" s="504"/>
      <c r="CB97" s="483"/>
      <c r="CC97" s="484"/>
      <c r="CD97" s="503"/>
      <c r="CE97" s="504"/>
      <c r="CF97" s="483"/>
      <c r="CG97" s="484"/>
      <c r="CH97" s="503"/>
      <c r="CI97" s="504"/>
      <c r="CJ97" s="485"/>
      <c r="CK97" s="486"/>
      <c r="CL97" s="485"/>
      <c r="CM97" s="487"/>
      <c r="CN97" s="344">
        <f>SUM(BZ98:CM98)</f>
        <v>0</v>
      </c>
      <c r="CO97" s="507"/>
      <c r="CP97" s="508"/>
      <c r="CQ97" s="488"/>
      <c r="CR97" s="362">
        <f>$CO$2-CO98</f>
        <v>6.9666666666666659</v>
      </c>
    </row>
    <row r="98" spans="1:99" ht="20" customHeight="1" thickBot="1">
      <c r="A98" s="251"/>
      <c r="B98" s="518"/>
      <c r="C98" s="660" t="str">
        <f>IF(ISBLANK(C97:D97),"",ABS(IF((D97*24)-(C97*24)&gt;6,(((D97*24)-(C97*24))-0.25)/24,D97-C97)))</f>
        <v/>
      </c>
      <c r="D98" s="599"/>
      <c r="E98" s="438" t="str">
        <f t="shared" ref="E98" si="1305">IF(ISBLANK(E97:F97),"",ABS(IF((F97*24)-(E97*24)&gt;6,(((F97*24)-(E97*24))-0.25)/24,F97-E97)))</f>
        <v/>
      </c>
      <c r="F98" s="437"/>
      <c r="G98" s="660" t="str">
        <f t="shared" ref="G98" si="1306">IF(ISBLANK(G97:H97),"",ABS(IF((H97*24)-(G97*24)&gt;6,(((H97*24)-(G97*24))-0.25)/24,H97-G97)))</f>
        <v/>
      </c>
      <c r="H98" s="599"/>
      <c r="I98" s="438" t="str">
        <f t="shared" ref="I98" si="1307">IF(ISBLANK(I97:J97),"",ABS(IF((J97*24)-(I97*24)&gt;6,(((J97*24)-(I97*24))-0.25)/24,J97-I97)))</f>
        <v/>
      </c>
      <c r="J98" s="437"/>
      <c r="K98" s="660" t="str">
        <f t="shared" ref="K98" si="1308">IF(ISBLANK(K97:L97),"",ABS(IF((L97*24)-(K97*24)&gt;6,(((L97*24)-(K97*24))-0.25)/24,L97-K97)))</f>
        <v/>
      </c>
      <c r="L98" s="599"/>
      <c r="M98" s="360" t="str">
        <f t="shared" ref="M98" si="1309">IF(ISBLANK(M97:N97),"",ABS(IF((N97*24)-(M97*24)&gt;6,(((N97*24)-(M97*24))-0.25)/24,N97-M97)))</f>
        <v/>
      </c>
      <c r="N98" s="361"/>
      <c r="O98" s="360" t="str">
        <f t="shared" ref="O98" si="1310">IF(ISBLANK(O97:P97),"",ABS(IF((P97*24)-(O97*24)&gt;6,(((P97*24)-(O97*24))-0.25)/24,P97-O97)))</f>
        <v/>
      </c>
      <c r="P98" s="364"/>
      <c r="Q98" s="350"/>
      <c r="R98" s="364" t="str">
        <f>IF(ISBLANK(R97:S97),"",ABS(IF((S97*24)-(R97*24)&gt;6,(((S97*24)-(R97*24))-0.25)/24,S97-R97)))</f>
        <v/>
      </c>
      <c r="S98" s="361"/>
      <c r="T98" s="360" t="str">
        <f t="shared" ref="T98" si="1311">IF(ISBLANK(T97:U97),"",ABS(IF((U97*24)-(T97*24)&gt;6,(((U97*24)-(T97*24))-0.25)/24,U97-T97)))</f>
        <v/>
      </c>
      <c r="U98" s="361"/>
      <c r="V98" s="360" t="str">
        <f t="shared" ref="V98" si="1312">IF(ISBLANK(V97:W97),"",ABS(IF((W97*24)-(V97*24)&gt;6,(((W97*24)-(V97*24))-0.25)/24,W97-V97)))</f>
        <v/>
      </c>
      <c r="W98" s="361"/>
      <c r="X98" s="360" t="str">
        <f t="shared" ref="X98" si="1313">IF(ISBLANK(X97:Y97),"",ABS(IF((Y97*24)-(X97*24)&gt;6,(((Y97*24)-(X97*24))-0.25)/24,Y97-X97)))</f>
        <v/>
      </c>
      <c r="Y98" s="361"/>
      <c r="Z98" s="360" t="str">
        <f t="shared" ref="Z98" si="1314">IF(ISBLANK(Z97:AA97),"",ABS(IF((AA97*24)-(Z97*24)&gt;6,(((AA97*24)-(Z97*24))-0.25)/24,AA97-Z97)))</f>
        <v/>
      </c>
      <c r="AA98" s="361"/>
      <c r="AB98" s="360" t="str">
        <f t="shared" ref="AB98" si="1315">IF(ISBLANK(AB97:AC97),"",ABS(IF((AC97*24)-(AB97*24)&gt;6,(((AC97*24)-(AB97*24))-0.25)/24,AC97-AB97)))</f>
        <v/>
      </c>
      <c r="AC98" s="361"/>
      <c r="AD98" s="360" t="str">
        <f t="shared" ref="AD98" si="1316">IF(ISBLANK(AD97:AE97),"",ABS(IF((AE97*24)-(AD97*24)&gt;6,(((AE97*24)-(AD97*24))-0.25)/24,AE97-AD97)))</f>
        <v/>
      </c>
      <c r="AE98" s="364"/>
      <c r="AF98" s="350"/>
      <c r="AG98" s="360" t="str">
        <f>IF(ISBLANK(AG97:AH97),"",ABS(IF((AH97*24)-(AG97*24)&gt;6,(((AH97*24)-(AG97*24))-0.25)/24,AH97-AG97)))</f>
        <v/>
      </c>
      <c r="AH98" s="361"/>
      <c r="AI98" s="360" t="str">
        <f t="shared" ref="AI98" si="1317">IF(ISBLANK(AI97:AJ97),"",ABS(IF((AJ97*24)-(AI97*24)&gt;6,(((AJ97*24)-(AI97*24))-0.25)/24,AJ97-AI97)))</f>
        <v/>
      </c>
      <c r="AJ98" s="361"/>
      <c r="AK98" s="360" t="str">
        <f t="shared" ref="AK98" si="1318">IF(ISBLANK(AK97:AL97),"",ABS(IF((AL97*24)-(AK97*24)&gt;6,(((AL97*24)-(AK97*24))-0.25)/24,AL97-AK97)))</f>
        <v/>
      </c>
      <c r="AL98" s="361"/>
      <c r="AM98" s="360" t="str">
        <f t="shared" ref="AM98" si="1319">IF(ISBLANK(AM97:AN97),"",ABS(IF((AN97*24)-(AM97*24)&gt;6,(((AN97*24)-(AM97*24))-0.25)/24,AN97-AM97)))</f>
        <v/>
      </c>
      <c r="AN98" s="361"/>
      <c r="AO98" s="360" t="str">
        <f t="shared" ref="AO98" si="1320">IF(ISBLANK(AO97:AP97),"",ABS(IF((AP97*24)-(AO97*24)&gt;6,(((AP97*24)-(AO97*24))-0.25)/24,AP97-AO97)))</f>
        <v/>
      </c>
      <c r="AP98" s="361"/>
      <c r="AQ98" s="360" t="str">
        <f t="shared" ref="AQ98" si="1321">IF(ISBLANK(AQ97:AR97),"",ABS(IF((AR97*24)-(AQ97*24)&gt;6,(((AR97*24)-(AQ97*24))-0.25)/24,AR97-AQ97)))</f>
        <v/>
      </c>
      <c r="AR98" s="361"/>
      <c r="AS98" s="360" t="str">
        <f t="shared" ref="AS98" si="1322">IF(ISBLANK(AS97:AT97),"",ABS(IF((AT97*24)-(AS97*24)&gt;6,(((AT97*24)-(AS97*24))-0.25)/24,AT97-AS97)))</f>
        <v/>
      </c>
      <c r="AT98" s="364"/>
      <c r="AU98" s="350"/>
      <c r="AV98" s="360" t="str">
        <f>IF(ISBLANK(AV97:AW97),"",ABS(IF((AW97*24)-(AV97*24)&gt;6,(((AW97*24)-(AV97*24))-0.25)/24,AW97-AV97)))</f>
        <v/>
      </c>
      <c r="AW98" s="361"/>
      <c r="AX98" s="360" t="str">
        <f t="shared" ref="AX98" si="1323">IF(ISBLANK(AX97:AY97),"",ABS(IF((AY97*24)-(AX97*24)&gt;6,(((AY97*24)-(AX97*24))-0.25)/24,AY97-AX97)))</f>
        <v/>
      </c>
      <c r="AY98" s="361"/>
      <c r="AZ98" s="360" t="str">
        <f t="shared" ref="AZ98" si="1324">IF(ISBLANK(AZ97:BA97),"",ABS(IF((BA97*24)-(AZ97*24)&gt;6,(((BA97*24)-(AZ97*24))-0.25)/24,BA97-AZ97)))</f>
        <v/>
      </c>
      <c r="BA98" s="361"/>
      <c r="BB98" s="360" t="str">
        <f t="shared" ref="BB98" si="1325">IF(ISBLANK(BB97:BC97),"",ABS(IF((BC97*24)-(BB97*24)&gt;6,(((BC97*24)-(BB97*24))-0.25)/24,BC97-BB97)))</f>
        <v/>
      </c>
      <c r="BC98" s="361"/>
      <c r="BD98" s="360" t="str">
        <f t="shared" ref="BD98" si="1326">IF(ISBLANK(BD97:BE97),"",ABS(IF((BE97*24)-(BD97*24)&gt;6,(((BE97*24)-(BD97*24))-0.25)/24,BE97-BD97)))</f>
        <v/>
      </c>
      <c r="BE98" s="361"/>
      <c r="BF98" s="360" t="str">
        <f t="shared" ref="BF98" si="1327">IF(ISBLANK(BF97:BG97),"",ABS(IF((BG97*24)-(BF97*24)&gt;6,(((BG97*24)-(BF97*24))-0.25)/24,BG97-BF97)))</f>
        <v/>
      </c>
      <c r="BG98" s="361"/>
      <c r="BH98" s="360" t="str">
        <f t="shared" ref="BH98" si="1328">IF(ISBLANK(BH97:BI97),"",ABS(IF((BI97*24)-(BH97*24)&gt;6,(((BI97*24)-(BH97*24))-0.25)/24,BI97-BH97)))</f>
        <v/>
      </c>
      <c r="BI98" s="364"/>
      <c r="BJ98" s="346"/>
      <c r="BK98" s="360" t="str">
        <f>IF(ISBLANK(BK97:BL97),"",ABS(IF((BL97*24)-(BK97*24)&gt;6,(((BL97*24)-(BK97*24))-0.25)/24,BL97-BK97)))</f>
        <v/>
      </c>
      <c r="BL98" s="361"/>
      <c r="BM98" s="360" t="str">
        <f t="shared" ref="BM98" si="1329">IF(ISBLANK(BM97:BN97),"",ABS(IF((BN97*24)-(BM97*24)&gt;6,(((BN97*24)-(BM97*24))-0.25)/24,BN97-BM97)))</f>
        <v/>
      </c>
      <c r="BN98" s="361"/>
      <c r="BO98" s="360" t="str">
        <f t="shared" ref="BO98" si="1330">IF(ISBLANK(BO97:BP97),"",ABS(IF((BP97*24)-(BO97*24)&gt;6,(((BP97*24)-(BO97*24))-0.25)/24,BP97-BO97)))</f>
        <v/>
      </c>
      <c r="BP98" s="361"/>
      <c r="BQ98" s="360" t="str">
        <f t="shared" ref="BQ98" si="1331">IF(ISBLANK(BQ97:BR97),"",ABS(IF((BR97*24)-(BQ97*24)&gt;6,(((BR97*24)-(BQ97*24))-0.25)/24,BR97-BQ97)))</f>
        <v/>
      </c>
      <c r="BR98" s="361"/>
      <c r="BS98" s="360" t="str">
        <f t="shared" ref="BS98" si="1332">IF(ISBLANK(BS97:BT97),"",ABS(IF((BT97*24)-(BS97*24)&gt;6,(((BT97*24)-(BS97*24))-0.25)/24,BT97-BS97)))</f>
        <v/>
      </c>
      <c r="BT98" s="361"/>
      <c r="BU98" s="360" t="str">
        <f t="shared" ref="BU98" si="1333">IF(ISBLANK(BU97:BV97),"",ABS(IF((BV97*24)-(BU97*24)&gt;6,(((BV97*24)-(BU97*24))-0.25)/24,BV97-BU97)))</f>
        <v/>
      </c>
      <c r="BV98" s="361"/>
      <c r="BW98" s="360" t="str">
        <f t="shared" ref="BW98" si="1334">IF(ISBLANK(BW97:BX97),"",ABS(IF((BX97*24)-(BW97*24)&gt;6,(((BX97*24)-(BW97*24))-0.25)/24,BX97-BW97)))</f>
        <v/>
      </c>
      <c r="BX98" s="364"/>
      <c r="BY98" s="346"/>
      <c r="BZ98" s="360" t="str">
        <f>IF(ISBLANK(BZ97:CA97),"",ABS(IF((CA97*24)-(BZ97*24)&gt;6,(((CA97*24)-(BZ97*24))-0.25)/24,CA97-BZ97)))</f>
        <v/>
      </c>
      <c r="CA98" s="361"/>
      <c r="CB98" s="360" t="str">
        <f t="shared" ref="CB98" si="1335">IF(ISBLANK(CB97:CC97),"",ABS(IF((CC97*24)-(CB97*24)&gt;6,(((CC97*24)-(CB97*24))-0.25)/24,CC97-CB97)))</f>
        <v/>
      </c>
      <c r="CC98" s="361"/>
      <c r="CD98" s="360" t="str">
        <f t="shared" ref="CD98" si="1336">IF(ISBLANK(CD97:CE97),"",ABS(IF((CE97*24)-(CD97*24)&gt;6,(((CE97*24)-(CD97*24))-0.25)/24,CE97-CD97)))</f>
        <v/>
      </c>
      <c r="CE98" s="361"/>
      <c r="CF98" s="360" t="str">
        <f t="shared" ref="CF98" si="1337">IF(ISBLANK(CF97:CG97),"",ABS(IF((CG97*24)-(CF97*24)&gt;6,(((CG97*24)-(CF97*24))-0.25)/24,CG97-CF97)))</f>
        <v/>
      </c>
      <c r="CG98" s="361"/>
      <c r="CH98" s="360" t="str">
        <f t="shared" ref="CH98" si="1338">IF(ISBLANK(CH97:CI97),"",ABS(IF((CI97*24)-(CH97*24)&gt;6,(((CI97*24)-(CH97*24))-0.25)/24,CI97-CH97)))</f>
        <v/>
      </c>
      <c r="CI98" s="361"/>
      <c r="CJ98" s="360" t="str">
        <f t="shared" ref="CJ98" si="1339">IF(ISBLANK(CJ97:CK97),"",ABS(IF((CK97*24)-(CJ97*24)&gt;6,(((CK97*24)-(CJ97*24))-0.25)/24,CK97-CJ97)))</f>
        <v/>
      </c>
      <c r="CK98" s="361"/>
      <c r="CL98" s="360" t="str">
        <f t="shared" ref="CL98" si="1340">IF(ISBLANK(CL97:CM97),"",ABS(IF((CM97*24)-(CL97*24)&gt;6,(((CM97*24)-(CL97*24))-0.25)/24,CM97-CL97)))</f>
        <v/>
      </c>
      <c r="CM98" s="364"/>
      <c r="CN98" s="346"/>
      <c r="CO98" s="338">
        <f>SUM(Q97,AF98,AU98,BY98,CN98,BJ98)</f>
        <v>0</v>
      </c>
      <c r="CP98" s="339"/>
      <c r="CQ98" s="156"/>
      <c r="CR98" s="363"/>
      <c r="CS98"/>
      <c r="CT98"/>
    </row>
    <row r="99" spans="1:99" ht="40" customHeight="1" thickBot="1">
      <c r="A99" s="472" t="s">
        <v>132</v>
      </c>
      <c r="B99" s="522"/>
      <c r="C99" s="192"/>
      <c r="D99" s="192"/>
      <c r="E99" s="192"/>
      <c r="F99" s="192"/>
      <c r="G99" s="192"/>
      <c r="H99" s="192"/>
      <c r="I99" s="192"/>
      <c r="J99" s="192"/>
      <c r="K99" s="192"/>
      <c r="L99" s="192"/>
      <c r="M99" s="192"/>
      <c r="N99" s="192"/>
      <c r="O99" s="192"/>
      <c r="P99" s="192"/>
      <c r="Q99" s="266"/>
      <c r="R99" s="192"/>
      <c r="S99" s="192"/>
      <c r="T99" s="192"/>
      <c r="U99" s="192"/>
      <c r="V99" s="192"/>
      <c r="W99" s="192"/>
      <c r="X99" s="192"/>
      <c r="Y99" s="192"/>
      <c r="Z99" s="192"/>
      <c r="AA99" s="192"/>
      <c r="AB99" s="192"/>
      <c r="AC99" s="192"/>
      <c r="AD99" s="192"/>
      <c r="AE99" s="192"/>
      <c r="AF99" s="266"/>
      <c r="AG99" s="192"/>
      <c r="AH99" s="192"/>
      <c r="AI99" s="192"/>
      <c r="AJ99" s="192"/>
      <c r="AK99" s="192"/>
      <c r="AL99" s="192"/>
      <c r="AM99" s="192"/>
      <c r="AN99" s="192"/>
      <c r="AO99" s="192"/>
      <c r="AP99" s="192"/>
      <c r="AQ99" s="192"/>
      <c r="AR99" s="192"/>
      <c r="AS99" s="192"/>
      <c r="AT99" s="192"/>
      <c r="AU99" s="266"/>
      <c r="AV99" s="192"/>
      <c r="AW99" s="192"/>
      <c r="AX99" s="192"/>
      <c r="AY99" s="192"/>
      <c r="AZ99" s="192"/>
      <c r="BA99" s="192"/>
      <c r="BB99" s="192"/>
      <c r="BC99" s="192"/>
      <c r="BD99" s="192"/>
      <c r="BE99" s="192"/>
      <c r="BF99" s="192"/>
      <c r="BG99" s="192"/>
      <c r="BH99" s="192"/>
      <c r="BI99" s="192"/>
      <c r="BJ99" s="271"/>
      <c r="BK99" s="192"/>
      <c r="BL99" s="192"/>
      <c r="BM99" s="192"/>
      <c r="BN99" s="192"/>
      <c r="BO99" s="192"/>
      <c r="BP99" s="192"/>
      <c r="BQ99" s="192"/>
      <c r="BR99" s="192"/>
      <c r="BS99" s="192"/>
      <c r="BT99" s="192"/>
      <c r="BU99" s="192"/>
      <c r="BV99" s="192"/>
      <c r="BW99" s="192"/>
      <c r="BX99" s="192"/>
      <c r="BY99" s="271"/>
      <c r="BZ99" s="192"/>
      <c r="CA99" s="192"/>
      <c r="CB99" s="192"/>
      <c r="CC99" s="192"/>
      <c r="CD99" s="192"/>
      <c r="CE99" s="192"/>
      <c r="CF99" s="192"/>
      <c r="CG99" s="192"/>
      <c r="CH99" s="192"/>
      <c r="CI99" s="192"/>
      <c r="CJ99" s="192"/>
      <c r="CK99" s="192"/>
      <c r="CL99" s="192"/>
      <c r="CM99" s="192"/>
      <c r="CN99" s="271"/>
      <c r="CO99" s="193"/>
      <c r="CP99" s="194"/>
      <c r="CQ99" s="158"/>
      <c r="CR99" s="172"/>
      <c r="CS99"/>
      <c r="CT99"/>
    </row>
    <row r="100" spans="1:99" s="489" customFormat="1" ht="30" customHeight="1">
      <c r="A100" s="539" t="s">
        <v>94</v>
      </c>
      <c r="B100" s="523"/>
      <c r="C100" s="481"/>
      <c r="D100" s="482"/>
      <c r="E100" s="595"/>
      <c r="F100" s="596"/>
      <c r="G100" s="481"/>
      <c r="H100" s="482"/>
      <c r="I100" s="595"/>
      <c r="J100" s="596"/>
      <c r="K100" s="481"/>
      <c r="L100" s="482"/>
      <c r="M100" s="625"/>
      <c r="N100" s="626"/>
      <c r="O100" s="625"/>
      <c r="P100" s="627"/>
      <c r="Q100" s="349">
        <f>SUM(C101:P101)</f>
        <v>0</v>
      </c>
      <c r="R100" s="503"/>
      <c r="S100" s="504"/>
      <c r="T100" s="483"/>
      <c r="U100" s="484"/>
      <c r="V100" s="503"/>
      <c r="W100" s="504"/>
      <c r="X100" s="483"/>
      <c r="Y100" s="484"/>
      <c r="Z100" s="503"/>
      <c r="AA100" s="504"/>
      <c r="AB100" s="485"/>
      <c r="AC100" s="486"/>
      <c r="AD100" s="485"/>
      <c r="AE100" s="487"/>
      <c r="AF100" s="349">
        <f>SUM(R101:AE101)</f>
        <v>0</v>
      </c>
      <c r="AG100" s="503"/>
      <c r="AH100" s="504"/>
      <c r="AI100" s="483"/>
      <c r="AJ100" s="484"/>
      <c r="AK100" s="503"/>
      <c r="AL100" s="504"/>
      <c r="AM100" s="483"/>
      <c r="AN100" s="484"/>
      <c r="AO100" s="503"/>
      <c r="AP100" s="504"/>
      <c r="AQ100" s="485"/>
      <c r="AR100" s="486"/>
      <c r="AS100" s="485"/>
      <c r="AT100" s="487"/>
      <c r="AU100" s="349">
        <f>SUM(AG101:AT101)</f>
        <v>0</v>
      </c>
      <c r="AV100" s="503"/>
      <c r="AW100" s="504"/>
      <c r="AX100" s="483"/>
      <c r="AY100" s="484"/>
      <c r="AZ100" s="503"/>
      <c r="BA100" s="504"/>
      <c r="BB100" s="483"/>
      <c r="BC100" s="484"/>
      <c r="BD100" s="503"/>
      <c r="BE100" s="504"/>
      <c r="BF100" s="485"/>
      <c r="BG100" s="486"/>
      <c r="BH100" s="485"/>
      <c r="BI100" s="487"/>
      <c r="BJ100" s="344">
        <v>0</v>
      </c>
      <c r="BK100" s="503"/>
      <c r="BL100" s="504"/>
      <c r="BM100" s="483"/>
      <c r="BN100" s="484"/>
      <c r="BO100" s="503"/>
      <c r="BP100" s="504"/>
      <c r="BQ100" s="483"/>
      <c r="BR100" s="484"/>
      <c r="BS100" s="503"/>
      <c r="BT100" s="504"/>
      <c r="BU100" s="485"/>
      <c r="BV100" s="486"/>
      <c r="BW100" s="485"/>
      <c r="BX100" s="487"/>
      <c r="BY100" s="344">
        <v>0</v>
      </c>
      <c r="BZ100" s="503"/>
      <c r="CA100" s="504"/>
      <c r="CB100" s="483"/>
      <c r="CC100" s="484"/>
      <c r="CD100" s="503"/>
      <c r="CE100" s="504"/>
      <c r="CF100" s="483"/>
      <c r="CG100" s="484"/>
      <c r="CH100" s="503"/>
      <c r="CI100" s="504"/>
      <c r="CJ100" s="485"/>
      <c r="CK100" s="486"/>
      <c r="CL100" s="485"/>
      <c r="CM100" s="487"/>
      <c r="CN100" s="344">
        <v>0</v>
      </c>
      <c r="CO100" s="505"/>
      <c r="CP100" s="506"/>
      <c r="CQ100" s="488"/>
      <c r="CR100" s="362">
        <f>$CO$2-CO101</f>
        <v>6.9666666666666659</v>
      </c>
    </row>
    <row r="101" spans="1:99" ht="20" customHeight="1">
      <c r="A101" s="253"/>
      <c r="B101" s="518"/>
      <c r="C101" s="437" t="str">
        <f>IF(AND(C100="",D100=""),"",IF((D100*24)-(C100*24)&gt;6,(((D100*24)-(C100*24))-0.25)/24,D100-C100))</f>
        <v/>
      </c>
      <c r="D101" s="439"/>
      <c r="E101" s="599" t="str">
        <f>IF(AND(E100="",F100=""),"",IF((F100*24)-(E100*24)&gt;6,(((F100*24)-(E100*24))-0.25)/24,F100-E100))</f>
        <v/>
      </c>
      <c r="F101" s="661"/>
      <c r="G101" s="437" t="str">
        <f>IF(AND(G100="",H100=""),"",IF((H100*24)-(G100*24)&gt;6,(((H100*24)-(G100*24))-0.25)/24,H100-G100))</f>
        <v/>
      </c>
      <c r="H101" s="439"/>
      <c r="I101" s="599" t="str">
        <f>IF(AND(I100="",J100=""),"",IF((J100*24)-(I100*24)&gt;6,(((J100*24)-(I100*24))-0.25)/24,J100-I100))</f>
        <v/>
      </c>
      <c r="J101" s="661"/>
      <c r="K101" s="437" t="str">
        <f>IF(AND(K100="",L100=""),"",IF((L100*24)-(K100*24)&gt;6,(((L100*24)-(K100*24))-0.25)/24,L100-K100))</f>
        <v/>
      </c>
      <c r="L101" s="439"/>
      <c r="M101" s="651" t="str">
        <f>IF(AND(M100="",N100=""),"",IF((N100*24)-(M100*24)&gt;6,(((N100*24)-(M100*24))-0.25)/24,N100-M100))</f>
        <v/>
      </c>
      <c r="N101" s="653"/>
      <c r="O101" s="651" t="str">
        <f>IF(AND(O100="",P100=""),"",IF((P100*24)-(O100*24)&gt;6,(((P100*24)-(O100*24))-0.25)/24,P100-O100))</f>
        <v/>
      </c>
      <c r="P101" s="654"/>
      <c r="Q101" s="350"/>
      <c r="R101" s="361" t="str">
        <f>IF(AND(R100="",S100=""),"",IF((S100*24)-(R100*24)&gt;6,(((S100*24)-(R100*24))-0.25)/24,S100-R100))</f>
        <v/>
      </c>
      <c r="S101" s="371"/>
      <c r="T101" s="361" t="str">
        <f>IF(AND(T100="",U100=""),"",IF((U100*24)-(T100*24)&gt;6,(((U100*24)-(T100*24))-0.25)/24,U100-T100))</f>
        <v/>
      </c>
      <c r="U101" s="371"/>
      <c r="V101" s="361" t="str">
        <f>IF(AND(V100="",W100=""),"",IF((W100*24)-(V100*24)&gt;6,(((W100*24)-(V100*24))-0.25)/24,W100-V100))</f>
        <v/>
      </c>
      <c r="W101" s="371"/>
      <c r="X101" s="361" t="str">
        <f>IF(AND(X100="",Y100=""),"",IF((Y100*24)-(X100*24)&gt;6,(((Y100*24)-(X100*24))-0.25)/24,Y100-X100))</f>
        <v/>
      </c>
      <c r="Y101" s="371"/>
      <c r="Z101" s="361" t="str">
        <f>IF(AND(Z100="",AA100=""),"",IF((AA100*24)-(Z100*24)&gt;6,(((AA100*24)-(Z100*24))-0.25)/24,AA100-Z100))</f>
        <v/>
      </c>
      <c r="AA101" s="371"/>
      <c r="AB101" s="361" t="str">
        <f>IF(AND(AB100="",AC100=""),"",IF((AC100*24)-(AB100*24)&gt;6,(((AC100*24)-(AB100*24))-0.25)/24,AC100-AB100))</f>
        <v/>
      </c>
      <c r="AC101" s="371"/>
      <c r="AD101" s="361" t="str">
        <f>IF(AND(AD100="",AE100=""),"",IF((AE100*24)-(AD100*24)&gt;6,(((AE100*24)-(AD100*24))-0.25)/24,AE100-AD100))</f>
        <v/>
      </c>
      <c r="AE101" s="423"/>
      <c r="AF101" s="350"/>
      <c r="AG101" s="361" t="str">
        <f>IF(AND(AG100="",AH100=""),"",IF((AH100*24)-(AG100*24)&gt;6,(((AH100*24)-(AG100*24))-0.25)/24,AH100-AG100))</f>
        <v/>
      </c>
      <c r="AH101" s="371"/>
      <c r="AI101" s="361" t="str">
        <f>IF(AND(AI100="",AJ100=""),"",IF((AJ100*24)-(AI100*24)&gt;6,(((AJ100*24)-(AI100*24))-0.25)/24,AJ100-AI100))</f>
        <v/>
      </c>
      <c r="AJ101" s="371"/>
      <c r="AK101" s="361" t="str">
        <f>IF(AND(AK100="",AL100=""),"",IF((AL100*24)-(AK100*24)&gt;6,(((AL100*24)-(AK100*24))-0.25)/24,AL100-AK100))</f>
        <v/>
      </c>
      <c r="AL101" s="371"/>
      <c r="AM101" s="361" t="str">
        <f>IF(AND(AM100="",AN100=""),"",IF((AN100*24)-(AM100*24)&gt;6,(((AN100*24)-(AM100*24))-0.25)/24,AN100-AM100))</f>
        <v/>
      </c>
      <c r="AN101" s="371"/>
      <c r="AO101" s="361" t="str">
        <f>IF(AND(AO100="",AP100=""),"",IF((AP100*24)-(AO100*24)&gt;6,(((AP100*24)-(AO100*24))-0.25)/24,AP100-AO100))</f>
        <v/>
      </c>
      <c r="AP101" s="371"/>
      <c r="AQ101" s="361" t="str">
        <f>IF(AND(AQ100="",AR100=""),"",IF((AR100*24)-(AQ100*24)&gt;6,(((AR100*24)-(AQ100*24))-0.25)/24,AR100-AQ100))</f>
        <v/>
      </c>
      <c r="AR101" s="371"/>
      <c r="AS101" s="361" t="str">
        <f>IF(AND(AS100="",AT100=""),"",IF((AT100*24)-(AS100*24)&gt;6,(((AT100*24)-(AS100*24))-0.25)/24,AT100-AS100))</f>
        <v/>
      </c>
      <c r="AT101" s="423"/>
      <c r="AU101" s="350"/>
      <c r="AV101" s="361" t="str">
        <f>IF(AND(AV100="",AW100=""),"",IF((AW100*24)-(AV100*24)&gt;6,(((AW100*24)-(AV100*24))-0.25)/24,AW100-AV100))</f>
        <v/>
      </c>
      <c r="AW101" s="371"/>
      <c r="AX101" s="361" t="str">
        <f>IF(AND(AX100="",AY100=""),"",IF((AY100*24)-(AX100*24)&gt;6,(((AY100*24)-(AX100*24))-0.25)/24,AY100-AX100))</f>
        <v/>
      </c>
      <c r="AY101" s="371"/>
      <c r="AZ101" s="361" t="str">
        <f>IF(AND(AZ100="",BA100=""),"",IF((BA100*24)-(AZ100*24)&gt;6,(((BA100*24)-(AZ100*24))-0.25)/24,BA100-AZ100))</f>
        <v/>
      </c>
      <c r="BA101" s="371"/>
      <c r="BB101" s="361" t="str">
        <f>IF(AND(BB100="",BC100=""),"",IF((BC100*24)-(BB100*24)&gt;6,(((BC100*24)-(BB100*24))-0.25)/24,BC100-BB100))</f>
        <v/>
      </c>
      <c r="BC101" s="371"/>
      <c r="BD101" s="361" t="str">
        <f>IF(AND(BD100="",BE100=""),"",IF((BE100*24)-(BD100*24)&gt;6,(((BE100*24)-(BD100*24))-0.25)/24,BE100-BD100))</f>
        <v/>
      </c>
      <c r="BE101" s="371"/>
      <c r="BF101" s="361" t="str">
        <f>IF(AND(BF100="",BG100=""),"",IF((BG100*24)-(BF100*24)&gt;6,(((BG100*24)-(BF100*24))-0.25)/24,BG100-BF100))</f>
        <v/>
      </c>
      <c r="BG101" s="371"/>
      <c r="BH101" s="361" t="str">
        <f>IF(AND(BH100="",BI100=""),"",IF((BI100*24)-(BH100*24)&gt;6,(((BI100*24)-(BH100*24))-0.25)/24,BI100-BH100))</f>
        <v/>
      </c>
      <c r="BI101" s="423"/>
      <c r="BJ101" s="346"/>
      <c r="BK101" s="361" t="str">
        <f>IF(AND(BK100="",BL100=""),"",IF((BL100*24)-(BK100*24)&gt;6,(((BL100*24)-(BK100*24))-0.25)/24,BL100-BK100))</f>
        <v/>
      </c>
      <c r="BL101" s="371"/>
      <c r="BM101" s="361" t="str">
        <f>IF(AND(BM100="",BN100=""),"",IF((BN100*24)-(BM100*24)&gt;6,(((BN100*24)-(BM100*24))-0.25)/24,BN100-BM100))</f>
        <v/>
      </c>
      <c r="BN101" s="371"/>
      <c r="BO101" s="361" t="str">
        <f>IF(AND(BO100="",BP100=""),"",IF((BP100*24)-(BO100*24)&gt;6,(((BP100*24)-(BO100*24))-0.25)/24,BP100-BO100))</f>
        <v/>
      </c>
      <c r="BP101" s="371"/>
      <c r="BQ101" s="361" t="str">
        <f>IF(AND(BQ100="",BR100=""),"",IF((BR100*24)-(BQ100*24)&gt;6,(((BR100*24)-(BQ100*24))-0.25)/24,BR100-BQ100))</f>
        <v/>
      </c>
      <c r="BR101" s="371"/>
      <c r="BS101" s="361" t="str">
        <f>IF(AND(BS100="",BT100=""),"",IF((BT100*24)-(BS100*24)&gt;6,(((BT100*24)-(BS100*24))-0.25)/24,BT100-BS100))</f>
        <v/>
      </c>
      <c r="BT101" s="371"/>
      <c r="BU101" s="361" t="str">
        <f>IF(AND(BU100="",BV100=""),"",IF((BV100*24)-(BU100*24)&gt;6,(((BV100*24)-(BU100*24))-0.25)/24,BV100-BU100))</f>
        <v/>
      </c>
      <c r="BV101" s="371"/>
      <c r="BW101" s="361" t="str">
        <f>IF(AND(BW100="",BX100=""),"",IF((BX100*24)-(BW100*24)&gt;6,(((BX100*24)-(BW100*24))-0.25)/24,BX100-BW100))</f>
        <v/>
      </c>
      <c r="BX101" s="423"/>
      <c r="BY101" s="346"/>
      <c r="BZ101" s="361" t="str">
        <f>IF(AND(BZ100="",CA100=""),"",IF((CA100*24)-(BZ100*24)&gt;6,(((CA100*24)-(BZ100*24))-0.25)/24,CA100-BZ100))</f>
        <v/>
      </c>
      <c r="CA101" s="371"/>
      <c r="CB101" s="361" t="str">
        <f>IF(AND(CB100="",CC100=""),"",IF((CC100*24)-(CB100*24)&gt;6,(((CC100*24)-(CB100*24))-0.25)/24,CC100-CB100))</f>
        <v/>
      </c>
      <c r="CC101" s="371"/>
      <c r="CD101" s="361" t="str">
        <f>IF(AND(CD100="",CE100=""),"",IF((CE100*24)-(CD100*24)&gt;6,(((CE100*24)-(CD100*24))-0.25)/24,CE100-CD100))</f>
        <v/>
      </c>
      <c r="CE101" s="371"/>
      <c r="CF101" s="361" t="str">
        <f>IF(AND(CF100="",CG100=""),"",IF((CG100*24)-(CF100*24)&gt;6,(((CG100*24)-(CF100*24))-0.25)/24,CG100-CF100))</f>
        <v/>
      </c>
      <c r="CG101" s="371"/>
      <c r="CH101" s="361" t="str">
        <f>IF(AND(CH100="",CI100=""),"",IF((CI100*24)-(CH100*24)&gt;6,(((CI100*24)-(CH100*24))-0.25)/24,CI100-CH100))</f>
        <v/>
      </c>
      <c r="CI101" s="371"/>
      <c r="CJ101" s="361" t="str">
        <f>IF(AND(CJ100="",CK100=""),"",IF((CK100*24)-(CJ100*24)&gt;6,(((CK100*24)-(CJ100*24))-0.25)/24,CK100-CJ100))</f>
        <v/>
      </c>
      <c r="CK101" s="371"/>
      <c r="CL101" s="361" t="str">
        <f>IF(AND(CL100="",CM100=""),"",IF((CM100*24)-(CL100*24)&gt;6,(((CM100*24)-(CL100*24))-0.25)/24,CM100-CL100))</f>
        <v/>
      </c>
      <c r="CM101" s="423"/>
      <c r="CN101" s="346"/>
      <c r="CO101" s="397">
        <f>SUM(Q100,AF101,AU101,BY101,CN101,BJ101)</f>
        <v>0</v>
      </c>
      <c r="CP101" s="398"/>
      <c r="CQ101" s="156"/>
      <c r="CR101" s="363"/>
      <c r="CS101"/>
      <c r="CT101"/>
    </row>
    <row r="102" spans="1:99" ht="30" customHeight="1">
      <c r="A102" s="540"/>
      <c r="B102" s="524"/>
      <c r="C102" s="584"/>
      <c r="D102" s="662"/>
      <c r="E102" s="434"/>
      <c r="F102" s="435"/>
      <c r="G102" s="584"/>
      <c r="H102" s="662"/>
      <c r="I102" s="434"/>
      <c r="J102" s="435"/>
      <c r="K102" s="584"/>
      <c r="L102" s="662"/>
      <c r="M102" s="655"/>
      <c r="N102" s="656"/>
      <c r="O102" s="655"/>
      <c r="P102" s="657"/>
      <c r="Q102" s="349">
        <f>SUM(C103:P103)</f>
        <v>0</v>
      </c>
      <c r="R102" s="164"/>
      <c r="S102" s="165"/>
      <c r="T102" s="166"/>
      <c r="U102" s="167"/>
      <c r="V102" s="164"/>
      <c r="W102" s="165"/>
      <c r="X102" s="166"/>
      <c r="Y102" s="167"/>
      <c r="Z102" s="164"/>
      <c r="AA102" s="165"/>
      <c r="AB102" s="431"/>
      <c r="AC102" s="432"/>
      <c r="AD102" s="431"/>
      <c r="AE102" s="433"/>
      <c r="AF102" s="349">
        <f>SUM(R103:AE103)</f>
        <v>0</v>
      </c>
      <c r="AG102" s="164"/>
      <c r="AH102" s="165"/>
      <c r="AI102" s="166"/>
      <c r="AJ102" s="167"/>
      <c r="AK102" s="164"/>
      <c r="AL102" s="165"/>
      <c r="AM102" s="166"/>
      <c r="AN102" s="167"/>
      <c r="AO102" s="164"/>
      <c r="AP102" s="165"/>
      <c r="AQ102" s="431"/>
      <c r="AR102" s="432"/>
      <c r="AS102" s="431"/>
      <c r="AT102" s="433"/>
      <c r="AU102" s="349">
        <f>SUM(AG103:AT103)</f>
        <v>0</v>
      </c>
      <c r="AV102" s="164"/>
      <c r="AW102" s="165"/>
      <c r="AX102" s="166"/>
      <c r="AY102" s="167"/>
      <c r="AZ102" s="164"/>
      <c r="BA102" s="165"/>
      <c r="BB102" s="166"/>
      <c r="BC102" s="167"/>
      <c r="BD102" s="164"/>
      <c r="BE102" s="165"/>
      <c r="BF102" s="431"/>
      <c r="BG102" s="432"/>
      <c r="BH102" s="431"/>
      <c r="BI102" s="433"/>
      <c r="BJ102" s="347">
        <v>0</v>
      </c>
      <c r="BK102" s="164"/>
      <c r="BL102" s="165"/>
      <c r="BM102" s="166"/>
      <c r="BN102" s="167"/>
      <c r="BO102" s="164"/>
      <c r="BP102" s="165"/>
      <c r="BQ102" s="166"/>
      <c r="BR102" s="167"/>
      <c r="BS102" s="164"/>
      <c r="BT102" s="165"/>
      <c r="BU102" s="431"/>
      <c r="BV102" s="432"/>
      <c r="BW102" s="431"/>
      <c r="BX102" s="433"/>
      <c r="BY102" s="347">
        <v>0</v>
      </c>
      <c r="BZ102" s="164"/>
      <c r="CA102" s="165"/>
      <c r="CB102" s="166"/>
      <c r="CC102" s="167"/>
      <c r="CD102" s="164"/>
      <c r="CE102" s="165"/>
      <c r="CF102" s="166"/>
      <c r="CG102" s="167"/>
      <c r="CH102" s="164"/>
      <c r="CI102" s="165"/>
      <c r="CJ102" s="431"/>
      <c r="CK102" s="432"/>
      <c r="CL102" s="431"/>
      <c r="CM102" s="433"/>
      <c r="CN102" s="347">
        <v>0</v>
      </c>
      <c r="CO102" s="397"/>
      <c r="CP102" s="398"/>
      <c r="CQ102" s="156"/>
      <c r="CR102" s="362">
        <f>$CO$2-CO103</f>
        <v>6.9666666666666659</v>
      </c>
      <c r="CS102"/>
      <c r="CT102"/>
    </row>
    <row r="103" spans="1:99" ht="20" customHeight="1" thickBot="1">
      <c r="A103" s="254"/>
      <c r="B103" s="518"/>
      <c r="C103" s="598" t="str">
        <f>IF(AND(C102="",D102=""),"",IF((D102*24)-(C102*24)&gt;6,(((D102*24)-(C102*24))-0.25)/24,D102-C102))</f>
        <v/>
      </c>
      <c r="D103" s="663"/>
      <c r="E103" s="440" t="str">
        <f>IF(AND(E102="",F102=""),"",IF((F102*24)-(E102*24)&gt;6,(((F102*24)-(E102*24))-0.25)/24,F102-E102))</f>
        <v/>
      </c>
      <c r="F103" s="441"/>
      <c r="G103" s="598" t="str">
        <f>IF(AND(G102="",H102=""),"",IF((H102*24)-(G102*24)&gt;6,(((H102*24)-(G102*24))-0.25)/24,H102-G102))</f>
        <v/>
      </c>
      <c r="H103" s="663"/>
      <c r="I103" s="440" t="str">
        <f>IF(AND(I102="",J102=""),"",IF((J102*24)-(I102*24)&gt;6,(((J102*24)-(I102*24))-0.25)/24,J102-I102))</f>
        <v/>
      </c>
      <c r="J103" s="441"/>
      <c r="K103" s="598" t="str">
        <f>IF(AND(K102="",L102=""),"",IF((L102*24)-(K102*24)&gt;6,(((L102*24)-(K102*24))-0.25)/24,L102-K102))</f>
        <v/>
      </c>
      <c r="L103" s="663"/>
      <c r="M103" s="631" t="str">
        <f>IF(AND(M102="",N102=""),"",IF((N102*24)-(M102*24)&gt;6,(((N102*24)-(M102*24))-0.25)/24,N102-M102))</f>
        <v/>
      </c>
      <c r="N103" s="658"/>
      <c r="O103" s="631" t="str">
        <f>IF(AND(O102="",P102=""),"",IF((P102*24)-(O102*24)&gt;6,(((P102*24)-(O102*24))-0.25)/24,P102-O102))</f>
        <v/>
      </c>
      <c r="P103" s="659"/>
      <c r="Q103" s="350"/>
      <c r="R103" s="386" t="str">
        <f>IF(AND(R102="",S102=""),"",IF((S102*24)-(R102*24)&gt;6,(((S102*24)-(R102*24))-0.25)/24,S102-R102))</f>
        <v/>
      </c>
      <c r="S103" s="372"/>
      <c r="T103" s="386" t="str">
        <f>IF(AND(T102="",U102=""),"",IF((U102*24)-(T102*24)&gt;6,(((U102*24)-(T102*24))-0.25)/24,U102-T102))</f>
        <v/>
      </c>
      <c r="U103" s="372"/>
      <c r="V103" s="386" t="str">
        <f>IF(AND(V102="",W102=""),"",IF((W102*24)-(V102*24)&gt;6,(((W102*24)-(V102*24))-0.25)/24,W102-V102))</f>
        <v/>
      </c>
      <c r="W103" s="372"/>
      <c r="X103" s="386" t="str">
        <f>IF(AND(X102="",Y102=""),"",IF((Y102*24)-(X102*24)&gt;6,(((Y102*24)-(X102*24))-0.25)/24,Y102-X102))</f>
        <v/>
      </c>
      <c r="Y103" s="372"/>
      <c r="Z103" s="386" t="str">
        <f>IF(AND(Z102="",AA102=""),"",IF((AA102*24)-(Z102*24)&gt;6,(((AA102*24)-(Z102*24))-0.25)/24,AA102-Z102))</f>
        <v/>
      </c>
      <c r="AA103" s="372"/>
      <c r="AB103" s="386" t="str">
        <f>IF(AND(AB102="",AC102=""),"",IF((AC102*24)-(AB102*24)&gt;6,(((AC102*24)-(AB102*24))-0.25)/24,AC102-AB102))</f>
        <v/>
      </c>
      <c r="AC103" s="372"/>
      <c r="AD103" s="386" t="str">
        <f>IF(AND(AD102="",AE102=""),"",IF((AE102*24)-(AD102*24)&gt;6,(((AE102*24)-(AD102*24))-0.25)/24,AE102-AD102))</f>
        <v/>
      </c>
      <c r="AE103" s="422"/>
      <c r="AF103" s="350"/>
      <c r="AG103" s="386" t="str">
        <f>IF(AND(AG102="",AH102=""),"",IF((AH102*24)-(AG102*24)&gt;6,(((AH102*24)-(AG102*24))-0.25)/24,AH102-AG102))</f>
        <v/>
      </c>
      <c r="AH103" s="372"/>
      <c r="AI103" s="386" t="str">
        <f>IF(AND(AI102="",AJ102=""),"",IF((AJ102*24)-(AI102*24)&gt;6,(((AJ102*24)-(AI102*24))-0.25)/24,AJ102-AI102))</f>
        <v/>
      </c>
      <c r="AJ103" s="372"/>
      <c r="AK103" s="386" t="str">
        <f>IF(AND(AK102="",AL102=""),"",IF((AL102*24)-(AK102*24)&gt;6,(((AL102*24)-(AK102*24))-0.25)/24,AL102-AK102))</f>
        <v/>
      </c>
      <c r="AL103" s="372"/>
      <c r="AM103" s="386" t="str">
        <f>IF(AND(AM102="",AN102=""),"",IF((AN102*24)-(AM102*24)&gt;6,(((AN102*24)-(AM102*24))-0.25)/24,AN102-AM102))</f>
        <v/>
      </c>
      <c r="AN103" s="372"/>
      <c r="AO103" s="386" t="str">
        <f>IF(AND(AO102="",AP102=""),"",IF((AP102*24)-(AO102*24)&gt;6,(((AP102*24)-(AO102*24))-0.25)/24,AP102-AO102))</f>
        <v/>
      </c>
      <c r="AP103" s="372"/>
      <c r="AQ103" s="386" t="str">
        <f>IF(AND(AQ102="",AR102=""),"",IF((AR102*24)-(AQ102*24)&gt;6,(((AR102*24)-(AQ102*24))-0.25)/24,AR102-AQ102))</f>
        <v/>
      </c>
      <c r="AR103" s="372"/>
      <c r="AS103" s="386" t="str">
        <f>IF(AND(AS102="",AT102=""),"",IF((AT102*24)-(AS102*24)&gt;6,(((AT102*24)-(AS102*24))-0.25)/24,AT102-AS102))</f>
        <v/>
      </c>
      <c r="AT103" s="422"/>
      <c r="AU103" s="350"/>
      <c r="AV103" s="386" t="str">
        <f>IF(AND(AV102="",AW102=""),"",IF((AW102*24)-(AV102*24)&gt;6,(((AW102*24)-(AV102*24))-0.25)/24,AW102-AV102))</f>
        <v/>
      </c>
      <c r="AW103" s="372"/>
      <c r="AX103" s="386" t="str">
        <f>IF(AND(AX102="",AY102=""),"",IF((AY102*24)-(AX102*24)&gt;6,(((AY102*24)-(AX102*24))-0.25)/24,AY102-AX102))</f>
        <v/>
      </c>
      <c r="AY103" s="372"/>
      <c r="AZ103" s="386" t="str">
        <f>IF(AND(AZ102="",BA102=""),"",IF((BA102*24)-(AZ102*24)&gt;6,(((BA102*24)-(AZ102*24))-0.25)/24,BA102-AZ102))</f>
        <v/>
      </c>
      <c r="BA103" s="372"/>
      <c r="BB103" s="386" t="str">
        <f>IF(AND(BB102="",BC102=""),"",IF((BC102*24)-(BB102*24)&gt;6,(((BC102*24)-(BB102*24))-0.25)/24,BC102-BB102))</f>
        <v/>
      </c>
      <c r="BC103" s="372"/>
      <c r="BD103" s="386" t="str">
        <f>IF(AND(BD102="",BE102=""),"",IF((BE102*24)-(BD102*24)&gt;6,(((BE102*24)-(BD102*24))-0.25)/24,BE102-BD102))</f>
        <v/>
      </c>
      <c r="BE103" s="372"/>
      <c r="BF103" s="386" t="str">
        <f>IF(AND(BF102="",BG102=""),"",IF((BG102*24)-(BF102*24)&gt;6,(((BG102*24)-(BF102*24))-0.25)/24,BG102-BF102))</f>
        <v/>
      </c>
      <c r="BG103" s="372"/>
      <c r="BH103" s="386" t="str">
        <f>IF(AND(BH102="",BI102=""),"",IF((BI102*24)-(BH102*24)&gt;6,(((BI102*24)-(BH102*24))-0.25)/24,BI102-BH102))</f>
        <v/>
      </c>
      <c r="BI103" s="422"/>
      <c r="BJ103" s="348"/>
      <c r="BK103" s="386" t="str">
        <f>IF(AND(BK102="",BL102=""),"",IF((BL102*24)-(BK102*24)&gt;6,(((BL102*24)-(BK102*24))-0.25)/24,BL102-BK102))</f>
        <v/>
      </c>
      <c r="BL103" s="372"/>
      <c r="BM103" s="386" t="str">
        <f>IF(AND(BM102="",BN102=""),"",IF((BN102*24)-(BM102*24)&gt;6,(((BN102*24)-(BM102*24))-0.25)/24,BN102-BM102))</f>
        <v/>
      </c>
      <c r="BN103" s="372"/>
      <c r="BO103" s="386" t="str">
        <f>IF(AND(BO102="",BP102=""),"",IF((BP102*24)-(BO102*24)&gt;6,(((BP102*24)-(BO102*24))-0.25)/24,BP102-BO102))</f>
        <v/>
      </c>
      <c r="BP103" s="372"/>
      <c r="BQ103" s="386" t="str">
        <f>IF(AND(BQ102="",BR102=""),"",IF((BR102*24)-(BQ102*24)&gt;6,(((BR102*24)-(BQ102*24))-0.25)/24,BR102-BQ102))</f>
        <v/>
      </c>
      <c r="BR103" s="372"/>
      <c r="BS103" s="386" t="str">
        <f>IF(AND(BS102="",BT102=""),"",IF((BT102*24)-(BS102*24)&gt;6,(((BT102*24)-(BS102*24))-0.25)/24,BT102-BS102))</f>
        <v/>
      </c>
      <c r="BT103" s="372"/>
      <c r="BU103" s="386" t="str">
        <f>IF(AND(BU102="",BV102=""),"",IF((BV102*24)-(BU102*24)&gt;6,(((BV102*24)-(BU102*24))-0.25)/24,BV102-BU102))</f>
        <v/>
      </c>
      <c r="BV103" s="372"/>
      <c r="BW103" s="386" t="str">
        <f>IF(AND(BW102="",BX102=""),"",IF((BX102*24)-(BW102*24)&gt;6,(((BX102*24)-(BW102*24))-0.25)/24,BX102-BW102))</f>
        <v/>
      </c>
      <c r="BX103" s="422"/>
      <c r="BY103" s="348"/>
      <c r="BZ103" s="386" t="str">
        <f>IF(AND(BZ102="",CA102=""),"",IF((CA102*24)-(BZ102*24)&gt;6,(((CA102*24)-(BZ102*24))-0.25)/24,CA102-BZ102))</f>
        <v/>
      </c>
      <c r="CA103" s="372"/>
      <c r="CB103" s="386" t="str">
        <f>IF(AND(CB102="",CC102=""),"",IF((CC102*24)-(CB102*24)&gt;6,(((CC102*24)-(CB102*24))-0.25)/24,CC102-CB102))</f>
        <v/>
      </c>
      <c r="CC103" s="372"/>
      <c r="CD103" s="386" t="str">
        <f>IF(AND(CD102="",CE102=""),"",IF((CE102*24)-(CD102*24)&gt;6,(((CE102*24)-(CD102*24))-0.25)/24,CE102-CD102))</f>
        <v/>
      </c>
      <c r="CE103" s="372"/>
      <c r="CF103" s="386" t="str">
        <f>IF(AND(CF102="",CG102=""),"",IF((CG102*24)-(CF102*24)&gt;6,(((CG102*24)-(CF102*24))-0.25)/24,CG102-CF102))</f>
        <v/>
      </c>
      <c r="CG103" s="372"/>
      <c r="CH103" s="386" t="str">
        <f>IF(AND(CH102="",CI102=""),"",IF((CI102*24)-(CH102*24)&gt;6,(((CI102*24)-(CH102*24))-0.25)/24,CI102-CH102))</f>
        <v/>
      </c>
      <c r="CI103" s="372"/>
      <c r="CJ103" s="386" t="str">
        <f>IF(AND(CJ102="",CK102=""),"",IF((CK102*24)-(CJ102*24)&gt;6,(((CK102*24)-(CJ102*24))-0.25)/24,CK102-CJ102))</f>
        <v/>
      </c>
      <c r="CK103" s="372"/>
      <c r="CL103" s="386" t="str">
        <f>IF(AND(CL102="",CM102=""),"",IF((CM102*24)-(CL102*24)&gt;6,(((CM102*24)-(CL102*24))-0.25)/24,CM102-CL102))</f>
        <v/>
      </c>
      <c r="CM103" s="422"/>
      <c r="CN103" s="348"/>
      <c r="CO103" s="338">
        <f>SUM(Q102,AF103,AU103,BY103,CN103,BJ103)</f>
        <v>0</v>
      </c>
      <c r="CP103" s="339"/>
      <c r="CQ103" s="156"/>
      <c r="CR103" s="363"/>
      <c r="CS103"/>
      <c r="CT103"/>
    </row>
    <row r="104" spans="1:99" ht="40" customHeight="1" thickBot="1">
      <c r="A104" s="473" t="s">
        <v>133</v>
      </c>
      <c r="B104" s="525"/>
      <c r="C104" s="191"/>
      <c r="D104" s="191"/>
      <c r="E104" s="191"/>
      <c r="F104" s="191"/>
      <c r="G104" s="191"/>
      <c r="H104" s="191"/>
      <c r="I104" s="191"/>
      <c r="J104" s="191"/>
      <c r="K104" s="191"/>
      <c r="L104" s="191"/>
      <c r="M104" s="191"/>
      <c r="N104" s="191"/>
      <c r="O104" s="191"/>
      <c r="P104" s="191"/>
      <c r="Q104" s="267"/>
      <c r="R104" s="191"/>
      <c r="S104" s="191"/>
      <c r="T104" s="191"/>
      <c r="U104" s="191"/>
      <c r="V104" s="191"/>
      <c r="W104" s="191"/>
      <c r="X104" s="191"/>
      <c r="Y104" s="191"/>
      <c r="Z104" s="191"/>
      <c r="AA104" s="191"/>
      <c r="AB104" s="191"/>
      <c r="AC104" s="191"/>
      <c r="AD104" s="191"/>
      <c r="AE104" s="191"/>
      <c r="AF104" s="242"/>
      <c r="AG104" s="191"/>
      <c r="AH104" s="191"/>
      <c r="AI104" s="191"/>
      <c r="AJ104" s="191"/>
      <c r="AK104" s="191"/>
      <c r="AL104" s="191"/>
      <c r="AM104" s="191"/>
      <c r="AN104" s="191"/>
      <c r="AO104" s="191"/>
      <c r="AP104" s="191"/>
      <c r="AQ104" s="191"/>
      <c r="AR104" s="191"/>
      <c r="AS104" s="191"/>
      <c r="AT104" s="191"/>
      <c r="AU104" s="242"/>
      <c r="AV104" s="191"/>
      <c r="AW104" s="191"/>
      <c r="AX104" s="191"/>
      <c r="AY104" s="191"/>
      <c r="AZ104" s="191"/>
      <c r="BA104" s="191"/>
      <c r="BB104" s="191"/>
      <c r="BC104" s="191"/>
      <c r="BD104" s="191"/>
      <c r="BE104" s="191"/>
      <c r="BF104" s="191"/>
      <c r="BG104" s="191"/>
      <c r="BH104" s="191"/>
      <c r="BI104" s="191"/>
      <c r="BJ104" s="242"/>
      <c r="BK104" s="191"/>
      <c r="BL104" s="191"/>
      <c r="BM104" s="191"/>
      <c r="BN104" s="191"/>
      <c r="BO104" s="191"/>
      <c r="BP104" s="191"/>
      <c r="BQ104" s="191"/>
      <c r="BR104" s="191"/>
      <c r="BS104" s="191"/>
      <c r="BT104" s="191"/>
      <c r="BU104" s="191"/>
      <c r="BV104" s="191"/>
      <c r="BW104" s="191"/>
      <c r="BX104" s="191"/>
      <c r="BY104" s="242"/>
      <c r="BZ104" s="191"/>
      <c r="CA104" s="191"/>
      <c r="CB104" s="191"/>
      <c r="CC104" s="191"/>
      <c r="CD104" s="191"/>
      <c r="CE104" s="191"/>
      <c r="CF104" s="191"/>
      <c r="CG104" s="191"/>
      <c r="CH104" s="191"/>
      <c r="CI104" s="191"/>
      <c r="CJ104" s="191"/>
      <c r="CK104" s="191"/>
      <c r="CL104" s="191"/>
      <c r="CM104" s="191"/>
      <c r="CN104" s="242"/>
      <c r="CO104" s="401"/>
      <c r="CP104" s="402"/>
      <c r="CQ104" s="156"/>
      <c r="CR104" s="172"/>
      <c r="CS104" s="173"/>
    </row>
    <row r="105" spans="1:99" ht="20" customHeight="1">
      <c r="A105" s="190"/>
      <c r="B105" s="526"/>
      <c r="C105" s="442"/>
      <c r="D105" s="443"/>
      <c r="E105" s="448"/>
      <c r="F105" s="443"/>
      <c r="G105" s="448"/>
      <c r="H105" s="443"/>
      <c r="I105" s="448"/>
      <c r="J105" s="443"/>
      <c r="K105" s="448"/>
      <c r="L105" s="443"/>
      <c r="M105" s="448"/>
      <c r="N105" s="443"/>
      <c r="O105" s="448"/>
      <c r="P105" s="451"/>
      <c r="Q105" s="236">
        <f t="shared" ref="Q105" si="1341">SUM(C105:P105)</f>
        <v>0</v>
      </c>
      <c r="R105" s="404"/>
      <c r="S105" s="388"/>
      <c r="T105" s="399"/>
      <c r="U105" s="400"/>
      <c r="V105" s="387"/>
      <c r="W105" s="388"/>
      <c r="X105" s="399"/>
      <c r="Y105" s="400"/>
      <c r="Z105" s="387"/>
      <c r="AA105" s="388"/>
      <c r="AB105" s="399"/>
      <c r="AC105" s="400"/>
      <c r="AD105" s="387"/>
      <c r="AE105" s="403"/>
      <c r="AF105" s="244">
        <f t="shared" ref="AF105:AF106" si="1342">SUM(R105:AE105)</f>
        <v>0</v>
      </c>
      <c r="AG105" s="404"/>
      <c r="AH105" s="388"/>
      <c r="AI105" s="399"/>
      <c r="AJ105" s="400"/>
      <c r="AK105" s="387"/>
      <c r="AL105" s="388"/>
      <c r="AM105" s="399"/>
      <c r="AN105" s="400"/>
      <c r="AO105" s="387"/>
      <c r="AP105" s="388"/>
      <c r="AQ105" s="399"/>
      <c r="AR105" s="400"/>
      <c r="AS105" s="387"/>
      <c r="AT105" s="403"/>
      <c r="AU105" s="244">
        <f t="shared" ref="AU105:AU106" si="1343">SUM(AG105:AT105)</f>
        <v>0</v>
      </c>
      <c r="AV105" s="404"/>
      <c r="AW105" s="388"/>
      <c r="AX105" s="399"/>
      <c r="AY105" s="400"/>
      <c r="AZ105" s="387"/>
      <c r="BA105" s="388"/>
      <c r="BB105" s="399"/>
      <c r="BC105" s="400"/>
      <c r="BD105" s="387"/>
      <c r="BE105" s="388"/>
      <c r="BF105" s="399"/>
      <c r="BG105" s="400"/>
      <c r="BH105" s="387"/>
      <c r="BI105" s="403"/>
      <c r="BJ105" s="240">
        <f>SUM(AV105:BI105)</f>
        <v>0</v>
      </c>
      <c r="BK105" s="404"/>
      <c r="BL105" s="388"/>
      <c r="BM105" s="399"/>
      <c r="BN105" s="400"/>
      <c r="BO105" s="387"/>
      <c r="BP105" s="388"/>
      <c r="BQ105" s="399"/>
      <c r="BR105" s="400"/>
      <c r="BS105" s="387"/>
      <c r="BT105" s="388"/>
      <c r="BU105" s="399"/>
      <c r="BV105" s="400"/>
      <c r="BW105" s="387"/>
      <c r="BX105" s="403"/>
      <c r="BY105" s="240">
        <f>SUM(BK105:BX105)</f>
        <v>0</v>
      </c>
      <c r="BZ105" s="404"/>
      <c r="CA105" s="388"/>
      <c r="CB105" s="399"/>
      <c r="CC105" s="400"/>
      <c r="CD105" s="387"/>
      <c r="CE105" s="388"/>
      <c r="CF105" s="399"/>
      <c r="CG105" s="400"/>
      <c r="CH105" s="387"/>
      <c r="CI105" s="388"/>
      <c r="CJ105" s="399"/>
      <c r="CK105" s="400"/>
      <c r="CL105" s="387"/>
      <c r="CM105" s="403"/>
      <c r="CN105" s="240">
        <f t="shared" ref="CN105:CN107" si="1344">SUM(BZ105:CM105)</f>
        <v>0</v>
      </c>
      <c r="CO105" s="340">
        <f>SUM(Q105,AF105,AU105,BY105,CN105,BJ105)</f>
        <v>0</v>
      </c>
      <c r="CP105" s="341"/>
      <c r="CQ105" s="156"/>
      <c r="CR105" s="172"/>
      <c r="CS105" s="173"/>
    </row>
    <row r="106" spans="1:99" ht="20" customHeight="1">
      <c r="A106" s="160"/>
      <c r="B106" s="527"/>
      <c r="C106" s="444"/>
      <c r="D106" s="445"/>
      <c r="E106" s="449"/>
      <c r="F106" s="445"/>
      <c r="G106" s="449"/>
      <c r="H106" s="445"/>
      <c r="I106" s="449"/>
      <c r="J106" s="445"/>
      <c r="K106" s="449"/>
      <c r="L106" s="445"/>
      <c r="M106" s="449"/>
      <c r="N106" s="445"/>
      <c r="O106" s="449"/>
      <c r="P106" s="452"/>
      <c r="Q106" s="239">
        <f t="shared" ref="Q106" si="1345">SUM(C106:P106)</f>
        <v>0</v>
      </c>
      <c r="R106" s="188"/>
      <c r="S106" s="186"/>
      <c r="T106" s="183"/>
      <c r="U106" s="184"/>
      <c r="V106" s="185"/>
      <c r="W106" s="186"/>
      <c r="X106" s="183"/>
      <c r="Y106" s="184"/>
      <c r="Z106" s="185"/>
      <c r="AA106" s="186"/>
      <c r="AB106" s="183"/>
      <c r="AC106" s="184"/>
      <c r="AD106" s="185"/>
      <c r="AE106" s="187"/>
      <c r="AF106" s="239">
        <f t="shared" si="1342"/>
        <v>0</v>
      </c>
      <c r="AG106" s="188"/>
      <c r="AH106" s="186"/>
      <c r="AI106" s="183"/>
      <c r="AJ106" s="184"/>
      <c r="AK106" s="185"/>
      <c r="AL106" s="186"/>
      <c r="AM106" s="183"/>
      <c r="AN106" s="184"/>
      <c r="AO106" s="185"/>
      <c r="AP106" s="186"/>
      <c r="AQ106" s="183"/>
      <c r="AR106" s="184"/>
      <c r="AS106" s="185"/>
      <c r="AT106" s="187"/>
      <c r="AU106" s="239">
        <f t="shared" si="1343"/>
        <v>0</v>
      </c>
      <c r="AV106" s="188"/>
      <c r="AW106" s="186"/>
      <c r="AX106" s="183"/>
      <c r="AY106" s="184"/>
      <c r="AZ106" s="185"/>
      <c r="BA106" s="186"/>
      <c r="BB106" s="183"/>
      <c r="BC106" s="184"/>
      <c r="BD106" s="185"/>
      <c r="BE106" s="186"/>
      <c r="BF106" s="183"/>
      <c r="BG106" s="184"/>
      <c r="BH106" s="185"/>
      <c r="BI106" s="187"/>
      <c r="BJ106" s="235"/>
      <c r="BK106" s="188"/>
      <c r="BL106" s="186"/>
      <c r="BM106" s="183"/>
      <c r="BN106" s="184"/>
      <c r="BO106" s="185"/>
      <c r="BP106" s="186"/>
      <c r="BQ106" s="183"/>
      <c r="BR106" s="184"/>
      <c r="BS106" s="185"/>
      <c r="BT106" s="186"/>
      <c r="BU106" s="183"/>
      <c r="BV106" s="184"/>
      <c r="BW106" s="185"/>
      <c r="BX106" s="187"/>
      <c r="BY106" s="239">
        <f t="shared" ref="BY106" si="1346">SUM(BK106:BX106)</f>
        <v>0</v>
      </c>
      <c r="BZ106" s="188"/>
      <c r="CA106" s="186"/>
      <c r="CB106" s="183"/>
      <c r="CC106" s="184"/>
      <c r="CD106" s="185"/>
      <c r="CE106" s="186"/>
      <c r="CF106" s="183"/>
      <c r="CG106" s="184"/>
      <c r="CH106" s="185"/>
      <c r="CI106" s="186"/>
      <c r="CJ106" s="183"/>
      <c r="CK106" s="184"/>
      <c r="CL106" s="185"/>
      <c r="CM106" s="187"/>
      <c r="CN106" s="235">
        <f t="shared" si="1344"/>
        <v>0</v>
      </c>
      <c r="CO106" s="397">
        <f>SUM(Q106,AF106,AU106,BY106,CN106,BJ106)</f>
        <v>0</v>
      </c>
      <c r="CP106" s="398"/>
      <c r="CQ106" s="156"/>
      <c r="CR106" s="172"/>
      <c r="CS106" s="173"/>
    </row>
    <row r="107" spans="1:99" ht="20" customHeight="1">
      <c r="A107" s="176"/>
      <c r="B107" s="527"/>
      <c r="C107" s="446"/>
      <c r="D107" s="447"/>
      <c r="E107" s="450"/>
      <c r="F107" s="447"/>
      <c r="G107" s="450"/>
      <c r="H107" s="447"/>
      <c r="I107" s="450"/>
      <c r="J107" s="447"/>
      <c r="K107" s="450"/>
      <c r="L107" s="447"/>
      <c r="M107" s="450"/>
      <c r="N107" s="447"/>
      <c r="O107" s="450"/>
      <c r="P107" s="453"/>
      <c r="Q107" s="239">
        <f t="shared" ref="Q107" si="1347">SUM(C107:P107)</f>
        <v>0</v>
      </c>
      <c r="R107" s="366"/>
      <c r="S107" s="367"/>
      <c r="T107" s="368"/>
      <c r="U107" s="369"/>
      <c r="V107" s="370"/>
      <c r="W107" s="367"/>
      <c r="X107" s="368"/>
      <c r="Y107" s="369"/>
      <c r="Z107" s="370"/>
      <c r="AA107" s="367"/>
      <c r="AB107" s="368"/>
      <c r="AC107" s="369"/>
      <c r="AD107" s="370"/>
      <c r="AE107" s="405"/>
      <c r="AF107" s="241">
        <f t="shared" ref="AF107" si="1348">SUM(R107:AE107)</f>
        <v>0</v>
      </c>
      <c r="AG107" s="366"/>
      <c r="AH107" s="367"/>
      <c r="AI107" s="368"/>
      <c r="AJ107" s="369"/>
      <c r="AK107" s="370"/>
      <c r="AL107" s="367"/>
      <c r="AM107" s="368"/>
      <c r="AN107" s="369"/>
      <c r="AO107" s="370"/>
      <c r="AP107" s="367"/>
      <c r="AQ107" s="368"/>
      <c r="AR107" s="369"/>
      <c r="AS107" s="370"/>
      <c r="AT107" s="405"/>
      <c r="AU107" s="241">
        <f t="shared" ref="AU107" si="1349">SUM(AG107:AT107)</f>
        <v>0</v>
      </c>
      <c r="AV107" s="366"/>
      <c r="AW107" s="367"/>
      <c r="AX107" s="368"/>
      <c r="AY107" s="369"/>
      <c r="AZ107" s="370"/>
      <c r="BA107" s="367"/>
      <c r="BB107" s="368"/>
      <c r="BC107" s="369"/>
      <c r="BD107" s="370"/>
      <c r="BE107" s="367"/>
      <c r="BF107" s="368"/>
      <c r="BG107" s="369"/>
      <c r="BH107" s="370"/>
      <c r="BI107" s="405"/>
      <c r="BJ107" s="235">
        <f>SUM(AV107:BI107)</f>
        <v>0</v>
      </c>
      <c r="BK107" s="366"/>
      <c r="BL107" s="367"/>
      <c r="BM107" s="368"/>
      <c r="BN107" s="369"/>
      <c r="BO107" s="370"/>
      <c r="BP107" s="367"/>
      <c r="BQ107" s="368"/>
      <c r="BR107" s="369"/>
      <c r="BS107" s="370"/>
      <c r="BT107" s="367"/>
      <c r="BU107" s="368"/>
      <c r="BV107" s="369"/>
      <c r="BW107" s="370"/>
      <c r="BX107" s="405"/>
      <c r="BY107" s="235">
        <f>SUM(BK107:BX107)</f>
        <v>0</v>
      </c>
      <c r="BZ107" s="366"/>
      <c r="CA107" s="367"/>
      <c r="CB107" s="368"/>
      <c r="CC107" s="369"/>
      <c r="CD107" s="370"/>
      <c r="CE107" s="367"/>
      <c r="CF107" s="368"/>
      <c r="CG107" s="369"/>
      <c r="CH107" s="370"/>
      <c r="CI107" s="367"/>
      <c r="CJ107" s="368"/>
      <c r="CK107" s="369"/>
      <c r="CL107" s="370"/>
      <c r="CM107" s="405"/>
      <c r="CN107" s="235">
        <f t="shared" si="1344"/>
        <v>0</v>
      </c>
      <c r="CO107" s="397">
        <f>SUM(Q107,AF107,AU107,BY107,CN107,BJ107)</f>
        <v>0</v>
      </c>
      <c r="CP107" s="398"/>
      <c r="CQ107" s="156"/>
      <c r="CS107" s="202"/>
      <c r="CT107" s="203"/>
      <c r="CU107" s="204"/>
    </row>
    <row r="108" spans="1:99" ht="20" customHeight="1">
      <c r="Q108" s="237"/>
      <c r="AF108" s="237"/>
      <c r="AU108" s="237"/>
      <c r="BJ108" s="237"/>
      <c r="BY108" s="170"/>
      <c r="CN108" s="170"/>
      <c r="CO108" s="172"/>
      <c r="CP108" s="172"/>
      <c r="CS108" s="205"/>
      <c r="CT108" s="206"/>
      <c r="CU108" s="204"/>
    </row>
    <row r="109" spans="1:99" ht="20" customHeight="1">
      <c r="A109" s="177" t="s">
        <v>95</v>
      </c>
      <c r="C109" s="163"/>
      <c r="D109" s="163"/>
      <c r="E109" s="163"/>
      <c r="F109" s="163"/>
      <c r="G109" s="163"/>
      <c r="H109" s="163"/>
      <c r="I109" s="163"/>
      <c r="J109" s="163"/>
      <c r="K109" s="163"/>
      <c r="L109" s="163"/>
      <c r="M109" s="163"/>
      <c r="N109" s="163"/>
      <c r="O109" s="163"/>
      <c r="P109" s="163"/>
      <c r="Q109" s="272">
        <f>SUM(Q9:Q10,Q12:Q19,Q25:Q56,Q58:Q64,Q67:Q75,Q78:Q78,Q95:Q97,Q100:Q102,Q90:Q92,Q105:Q107)</f>
        <v>4.0770833333333334</v>
      </c>
      <c r="R109" s="163"/>
      <c r="S109" s="163"/>
      <c r="T109" s="163"/>
      <c r="U109" s="163"/>
      <c r="V109" s="163"/>
      <c r="W109" s="163"/>
      <c r="X109" s="163"/>
      <c r="Y109" s="163"/>
      <c r="Z109" s="163"/>
      <c r="AA109" s="163"/>
      <c r="AB109" s="163"/>
      <c r="AC109" s="163"/>
      <c r="AD109" s="163"/>
      <c r="AE109" s="163"/>
      <c r="AF109" s="272">
        <f>SUM(AF9:AF10,AF12:AF19,AF25:AF56,AF58:AF65,AF67:AF76,AF78:AF79,AF95:AF98,AF100:AF103,AF90:AF93,AF105:AF107)</f>
        <v>1.5833333333333333</v>
      </c>
      <c r="AG109" s="163"/>
      <c r="AH109" s="163"/>
      <c r="AI109" s="163"/>
      <c r="AJ109" s="163"/>
      <c r="AK109" s="163"/>
      <c r="AL109" s="163"/>
      <c r="AM109" s="163"/>
      <c r="AN109" s="163"/>
      <c r="AO109" s="163"/>
      <c r="AP109" s="163"/>
      <c r="AQ109" s="163"/>
      <c r="AR109" s="163"/>
      <c r="AS109" s="163"/>
      <c r="AT109" s="163"/>
      <c r="AU109" s="272">
        <f>SUM(AU9:AU10,AU12:AU19,AU25:AU56,AU58:AU65,AU67:AU76,AU78:AU79,AU95:AU98,AU100:AU103,AU90:AU93,AU105:AU107)</f>
        <v>1.5833333333333333</v>
      </c>
      <c r="AV109" s="163"/>
      <c r="AW109" s="163"/>
      <c r="AX109" s="163"/>
      <c r="AY109" s="163"/>
      <c r="AZ109" s="163"/>
      <c r="BA109" s="163"/>
      <c r="BB109" s="163"/>
      <c r="BC109" s="163"/>
      <c r="BD109" s="163"/>
      <c r="BE109" s="163"/>
      <c r="BF109" s="163"/>
      <c r="BG109" s="163"/>
      <c r="BH109" s="163"/>
      <c r="BI109" s="163"/>
      <c r="BJ109" s="272">
        <f>SUM(BJ9:BJ10,BJ12:BJ19,BJ25:BJ56,BJ58:BJ65,BJ67:BJ76,BJ78:BJ79,BJ95:BJ98,BJ100:BJ103,BJ90:BJ93,BJ105:BJ107)</f>
        <v>1.5833333333333333</v>
      </c>
      <c r="BK109" s="163"/>
      <c r="BL109" s="163"/>
      <c r="BM109" s="163"/>
      <c r="BN109" s="163"/>
      <c r="BO109" s="163"/>
      <c r="BP109" s="163"/>
      <c r="BQ109" s="163"/>
      <c r="BR109" s="163"/>
      <c r="BS109" s="163"/>
      <c r="BT109" s="163"/>
      <c r="BU109" s="163"/>
      <c r="BV109" s="163"/>
      <c r="BW109" s="163"/>
      <c r="BX109" s="163"/>
      <c r="BY109" s="245">
        <f>SUM(BY9:BY10,BY12:BY19,BY25:BY56,BY58:BY65,BY67:BY76,BY78:BY79,BY95:BY98,BY100:BY103,BY90:BY93,BY105:BY107)</f>
        <v>1.5833333333333333</v>
      </c>
      <c r="BZ109" s="163"/>
      <c r="CA109" s="163"/>
      <c r="CB109" s="163"/>
      <c r="CC109" s="163"/>
      <c r="CD109" s="163"/>
      <c r="CE109" s="163"/>
      <c r="CF109" s="163"/>
      <c r="CG109" s="163"/>
      <c r="CH109" s="163"/>
      <c r="CI109" s="163"/>
      <c r="CJ109" s="163"/>
      <c r="CK109" s="163"/>
      <c r="CL109" s="163"/>
      <c r="CM109" s="163"/>
      <c r="CN109" s="245">
        <f>SUM(CN9:CN10,CN12:CN19,CN25:CN50,CN56:CN65,CN67:CN76,CN78:CN79,CN95:CN98,CN100:CN103,CN90:CN93,CN105:CN107)</f>
        <v>1.5833333333333333</v>
      </c>
      <c r="CO109" s="420">
        <f>SUM(Q109,AF109,AU109,BY109,CN109,BJ109)</f>
        <v>11.99375</v>
      </c>
      <c r="CP109" s="420"/>
      <c r="CQ109" s="174">
        <f>CO109*24</f>
        <v>287.85000000000002</v>
      </c>
      <c r="CS109" s="203"/>
      <c r="CT109" s="205"/>
      <c r="CU109" s="204"/>
    </row>
    <row r="110" spans="1:99" ht="20" customHeight="1">
      <c r="A110" s="178" t="s">
        <v>96</v>
      </c>
      <c r="C110" s="159"/>
      <c r="D110" s="159"/>
      <c r="E110" s="159"/>
      <c r="F110" s="159"/>
      <c r="G110" s="159"/>
      <c r="H110" s="159"/>
      <c r="I110" s="159"/>
      <c r="J110" s="159"/>
      <c r="K110" s="159"/>
      <c r="L110" s="159"/>
      <c r="M110" s="159"/>
      <c r="N110" s="159"/>
      <c r="O110" s="159"/>
      <c r="P110" s="159"/>
      <c r="Q110" s="273">
        <f>SUM(Q80:Q88)</f>
        <v>0</v>
      </c>
      <c r="R110" s="159"/>
      <c r="S110" s="159"/>
      <c r="T110" s="159"/>
      <c r="U110" s="159"/>
      <c r="V110" s="159"/>
      <c r="W110" s="159"/>
      <c r="X110" s="159"/>
      <c r="Y110" s="159"/>
      <c r="Z110" s="159"/>
      <c r="AA110" s="159"/>
      <c r="AB110" s="159"/>
      <c r="AC110" s="159"/>
      <c r="AD110" s="159"/>
      <c r="AE110" s="159"/>
      <c r="AF110" s="273">
        <f>SUM(AF80:AF89)</f>
        <v>0</v>
      </c>
      <c r="AG110" s="159"/>
      <c r="AH110" s="159"/>
      <c r="AI110" s="159"/>
      <c r="AJ110" s="159"/>
      <c r="AK110" s="159"/>
      <c r="AL110" s="159"/>
      <c r="AM110" s="159"/>
      <c r="AN110" s="159"/>
      <c r="AO110" s="159"/>
      <c r="AP110" s="159"/>
      <c r="AQ110" s="159"/>
      <c r="AR110" s="159"/>
      <c r="AS110" s="159"/>
      <c r="AT110" s="159"/>
      <c r="AU110" s="273">
        <f>SUM(AU80:AU89)</f>
        <v>0</v>
      </c>
      <c r="AV110" s="159"/>
      <c r="AW110" s="159"/>
      <c r="AX110" s="159"/>
      <c r="AY110" s="159"/>
      <c r="AZ110" s="159"/>
      <c r="BA110" s="159"/>
      <c r="BB110" s="159"/>
      <c r="BC110" s="159"/>
      <c r="BD110" s="159"/>
      <c r="BE110" s="159"/>
      <c r="BF110" s="159"/>
      <c r="BG110" s="159"/>
      <c r="BH110" s="159"/>
      <c r="BI110" s="159"/>
      <c r="BJ110" s="273">
        <f>SUM(BJ78:BJ93)</f>
        <v>1.5833333333333333</v>
      </c>
      <c r="BK110" s="159"/>
      <c r="BL110" s="159"/>
      <c r="BM110" s="159"/>
      <c r="BN110" s="159"/>
      <c r="BO110" s="159"/>
      <c r="BP110" s="159"/>
      <c r="BQ110" s="159"/>
      <c r="BR110" s="159"/>
      <c r="BS110" s="159"/>
      <c r="BT110" s="159"/>
      <c r="BU110" s="159"/>
      <c r="BV110" s="159"/>
      <c r="BW110" s="159"/>
      <c r="BX110" s="159"/>
      <c r="BY110" s="246">
        <f>SUM(BY80:BY89)</f>
        <v>0</v>
      </c>
      <c r="BZ110" s="159"/>
      <c r="CA110" s="159"/>
      <c r="CB110" s="159"/>
      <c r="CC110" s="159"/>
      <c r="CD110" s="159"/>
      <c r="CE110" s="159"/>
      <c r="CF110" s="159"/>
      <c r="CG110" s="159"/>
      <c r="CH110" s="159"/>
      <c r="CI110" s="159"/>
      <c r="CJ110" s="159"/>
      <c r="CK110" s="159"/>
      <c r="CL110" s="159"/>
      <c r="CM110" s="159"/>
      <c r="CN110" s="246">
        <f>SUM(CN80:CN89)</f>
        <v>0</v>
      </c>
      <c r="CO110" s="419">
        <f>SUM(Q110,AF110,AU110,BY110,CN110,BJ110)</f>
        <v>1.5833333333333333</v>
      </c>
      <c r="CP110" s="419"/>
      <c r="CQ110" s="174">
        <f>CO110*24</f>
        <v>38</v>
      </c>
      <c r="CR110" s="172"/>
    </row>
    <row r="111" spans="1:99" ht="20" customHeight="1">
      <c r="Q111" s="274"/>
      <c r="AF111" s="274"/>
      <c r="AU111" s="274"/>
      <c r="BJ111" s="274"/>
      <c r="BY111" s="170"/>
      <c r="CN111" s="170"/>
      <c r="CO111" s="418"/>
      <c r="CP111" s="418"/>
      <c r="CQ111" s="173"/>
      <c r="CR111" s="172"/>
    </row>
    <row r="112" spans="1:99" ht="20" customHeight="1">
      <c r="Q112" s="238"/>
      <c r="AF112" s="238"/>
      <c r="AU112" s="238"/>
      <c r="BJ112" s="238"/>
      <c r="BY112" s="171"/>
      <c r="CN112" s="171"/>
      <c r="CO112" s="172"/>
      <c r="CP112" s="172"/>
      <c r="CQ112" s="173"/>
      <c r="CR112" s="172"/>
    </row>
    <row r="113" spans="1:104" ht="20" customHeight="1">
      <c r="AF113" s="172"/>
      <c r="AU113" s="172"/>
      <c r="BJ113" s="172"/>
      <c r="BY113" s="172"/>
      <c r="CN113" s="172"/>
      <c r="CO113"/>
      <c r="CP113"/>
      <c r="CQ113"/>
      <c r="CR113" s="172"/>
    </row>
    <row r="114" spans="1:104" ht="20" customHeight="1">
      <c r="A114" s="35" t="s">
        <v>97</v>
      </c>
      <c r="B114" s="528"/>
      <c r="L114" s="410"/>
      <c r="M114" s="323"/>
      <c r="N114" s="323"/>
      <c r="O114" s="323"/>
      <c r="P114" s="323"/>
      <c r="Q114" s="243"/>
      <c r="CO114" s="417">
        <f>SUM(CO109,CO110)</f>
        <v>13.577083333333334</v>
      </c>
      <c r="CP114" s="417"/>
      <c r="CQ114" s="175">
        <f t="shared" ref="CQ114" si="1350">CO114*24</f>
        <v>325.85000000000002</v>
      </c>
    </row>
    <row r="115" spans="1:104" ht="20" customHeight="1">
      <c r="L115" s="410"/>
      <c r="M115" s="323"/>
      <c r="N115" s="323"/>
      <c r="O115" s="323"/>
      <c r="P115" s="323"/>
      <c r="Q115" s="243"/>
      <c r="CB115" s="233" t="s">
        <v>114</v>
      </c>
    </row>
    <row r="116" spans="1:104" ht="25" thickBot="1">
      <c r="CN116" s="207"/>
      <c r="CO116" s="208"/>
      <c r="CP116" s="209"/>
    </row>
    <row r="117" spans="1:104" ht="24">
      <c r="Q117" s="243"/>
      <c r="CN117" s="210"/>
      <c r="CO117" s="208"/>
      <c r="CP117" s="211"/>
      <c r="CQ117" s="216" t="s">
        <v>98</v>
      </c>
      <c r="CR117" s="383" t="s">
        <v>113</v>
      </c>
      <c r="CS117" s="217">
        <f>CQ118/CQ2</f>
        <v>1.7215909090909094</v>
      </c>
      <c r="CT117" s="375" t="s">
        <v>112</v>
      </c>
      <c r="CU117" s="221">
        <f>CS117/CU121</f>
        <v>0.11092724929709467</v>
      </c>
    </row>
    <row r="118" spans="1:104">
      <c r="CN118" s="210"/>
      <c r="CO118" s="208"/>
      <c r="CP118" s="211"/>
      <c r="CQ118" s="225">
        <f>CQ109</f>
        <v>287.85000000000002</v>
      </c>
      <c r="CR118" s="384"/>
      <c r="CS118" s="218">
        <f>CQ119/174.6</f>
        <v>0.21764032073310424</v>
      </c>
      <c r="CT118" s="376"/>
      <c r="CU118" s="222">
        <f>CS118/CU121</f>
        <v>1.4023216542081459E-2</v>
      </c>
    </row>
    <row r="119" spans="1:104" ht="16" thickBot="1">
      <c r="CG119" s="208"/>
      <c r="CH119" s="208"/>
      <c r="CI119" s="208"/>
      <c r="CJ119" s="208"/>
      <c r="CK119" s="208"/>
      <c r="CL119" s="208"/>
      <c r="CM119" s="208"/>
      <c r="CN119" s="212"/>
      <c r="CO119" s="211"/>
      <c r="CP119" s="211"/>
      <c r="CQ119" s="226">
        <f>CQ110</f>
        <v>38</v>
      </c>
      <c r="CR119" s="384"/>
      <c r="CS119" s="219">
        <v>2.19</v>
      </c>
      <c r="CT119" s="376"/>
      <c r="CU119" s="223">
        <f>CS119/CU121</f>
        <v>0.14110824742268041</v>
      </c>
    </row>
    <row r="120" spans="1:104" ht="27" customHeight="1" thickBot="1">
      <c r="CG120" s="208"/>
      <c r="CH120" s="208"/>
      <c r="CI120" s="208"/>
      <c r="CJ120" s="208"/>
      <c r="CK120" s="208"/>
      <c r="CL120" s="208"/>
      <c r="CM120" s="208"/>
      <c r="CN120" s="212"/>
      <c r="CO120" s="211"/>
      <c r="CP120" s="211"/>
      <c r="CQ120" s="228" t="s">
        <v>106</v>
      </c>
      <c r="CR120" s="385"/>
      <c r="CS120" s="220">
        <v>3.18</v>
      </c>
      <c r="CT120" s="377"/>
      <c r="CU120" s="224">
        <f>CS120/CU121</f>
        <v>0.20489690721649487</v>
      </c>
    </row>
    <row r="121" spans="1:104" ht="30.75" customHeight="1" thickBot="1">
      <c r="A121" s="162"/>
      <c r="CG121" s="208"/>
      <c r="CH121" s="208"/>
      <c r="CI121" s="208"/>
      <c r="CJ121" s="212"/>
      <c r="CK121" s="212"/>
      <c r="CL121" s="212"/>
      <c r="CM121" s="212"/>
      <c r="CN121" s="208"/>
      <c r="CO121" s="208"/>
      <c r="CP121" s="208"/>
      <c r="CQ121" s="230">
        <v>16</v>
      </c>
      <c r="CR121" s="229" t="s">
        <v>108</v>
      </c>
      <c r="CS121" s="231">
        <v>0.97</v>
      </c>
      <c r="CT121" s="232" t="s">
        <v>107</v>
      </c>
      <c r="CU121" s="227">
        <f>CQ121*CS121</f>
        <v>15.52</v>
      </c>
    </row>
    <row r="122" spans="1:104" ht="15" customHeight="1">
      <c r="A122" s="162"/>
      <c r="CG122" s="208"/>
      <c r="CH122" s="208"/>
      <c r="CI122" s="208"/>
      <c r="CJ122" s="212"/>
      <c r="CK122" s="212"/>
      <c r="CL122" s="212"/>
      <c r="CM122" s="212"/>
      <c r="CN122" s="208"/>
      <c r="CO122" s="208"/>
      <c r="CP122" s="213"/>
      <c r="CQ122" s="429" t="s">
        <v>109</v>
      </c>
      <c r="CR122" s="378" t="s">
        <v>111</v>
      </c>
      <c r="CS122" s="389">
        <f>SUM(CU117+CU119)</f>
        <v>0.2520354967197751</v>
      </c>
      <c r="CT122" s="389"/>
      <c r="CU122" s="390"/>
    </row>
    <row r="123" spans="1:104" ht="15" customHeight="1">
      <c r="A123" s="162"/>
      <c r="CI123"/>
      <c r="CJ123" s="214"/>
      <c r="CK123" s="214"/>
      <c r="CL123" s="214"/>
      <c r="CM123" s="214"/>
      <c r="CN123" s="214"/>
      <c r="CO123" s="214"/>
      <c r="CP123" s="214"/>
      <c r="CQ123" s="430" t="s">
        <v>99</v>
      </c>
      <c r="CR123" s="379"/>
      <c r="CS123" s="391"/>
      <c r="CT123" s="391"/>
      <c r="CU123" s="392"/>
    </row>
    <row r="124" spans="1:104" ht="15" customHeight="1">
      <c r="A124" s="161"/>
      <c r="B124" s="529"/>
      <c r="CJ124" s="208"/>
      <c r="CK124" s="208"/>
      <c r="CL124" s="208"/>
      <c r="CM124" s="208"/>
      <c r="CN124" s="208"/>
      <c r="CO124" s="208"/>
      <c r="CP124" s="208"/>
      <c r="CQ124" s="430" t="s">
        <v>99</v>
      </c>
      <c r="CR124" s="379"/>
      <c r="CS124" s="391"/>
      <c r="CT124" s="391"/>
      <c r="CU124" s="392"/>
    </row>
    <row r="125" spans="1:104" ht="15" customHeight="1">
      <c r="A125" s="162"/>
      <c r="CJ125" s="208"/>
      <c r="CK125" s="208"/>
      <c r="CL125" s="215"/>
      <c r="CM125" s="215"/>
      <c r="CN125" s="215"/>
      <c r="CO125" s="215"/>
      <c r="CP125" s="215"/>
      <c r="CQ125" s="427">
        <f>CU121*0.6</f>
        <v>9.3119999999999994</v>
      </c>
      <c r="CR125" s="380" t="s">
        <v>110</v>
      </c>
      <c r="CS125" s="393">
        <f>CU120+CU118</f>
        <v>0.21892012375857633</v>
      </c>
      <c r="CT125" s="393"/>
      <c r="CU125" s="394"/>
    </row>
    <row r="126" spans="1:104" ht="15" customHeight="1">
      <c r="A126" s="162"/>
      <c r="CJ126" s="208"/>
      <c r="CK126" s="208"/>
      <c r="CL126" s="215"/>
      <c r="CM126" s="215"/>
      <c r="CN126" s="215"/>
      <c r="CO126" s="215"/>
      <c r="CP126" s="215"/>
      <c r="CQ126" s="427">
        <f t="shared" ref="CQ126:CQ127" si="1351">CT122*0.6</f>
        <v>0</v>
      </c>
      <c r="CR126" s="381"/>
      <c r="CS126" s="393"/>
      <c r="CT126" s="393"/>
      <c r="CU126" s="394"/>
    </row>
    <row r="127" spans="1:104" ht="14.5" customHeight="1" thickBot="1">
      <c r="A127" s="162"/>
      <c r="CJ127" s="208"/>
      <c r="CK127" s="208"/>
      <c r="CL127" s="215"/>
      <c r="CM127" s="215"/>
      <c r="CN127" s="215"/>
      <c r="CO127" s="215"/>
      <c r="CP127" s="215"/>
      <c r="CQ127" s="428">
        <f t="shared" si="1351"/>
        <v>0</v>
      </c>
      <c r="CR127" s="382"/>
      <c r="CS127" s="395"/>
      <c r="CT127" s="395"/>
      <c r="CU127" s="396"/>
    </row>
    <row r="128" spans="1:104" s="30" customFormat="1">
      <c r="A128" s="162"/>
      <c r="B128" s="206"/>
      <c r="Q128" s="172"/>
      <c r="CL128" s="201"/>
      <c r="CM128" s="201"/>
      <c r="CN128" s="201"/>
      <c r="CO128" s="201"/>
      <c r="CP128" s="201"/>
      <c r="CU128"/>
      <c r="CV128"/>
      <c r="CW128"/>
      <c r="CX128"/>
      <c r="CY128"/>
      <c r="CZ128"/>
    </row>
    <row r="129" spans="1:104" s="30" customFormat="1">
      <c r="A129" s="162"/>
      <c r="B129" s="206"/>
      <c r="Q129" s="172"/>
      <c r="CU129"/>
      <c r="CV129"/>
      <c r="CW129"/>
      <c r="CX129"/>
      <c r="CY129"/>
      <c r="CZ129"/>
    </row>
    <row r="130" spans="1:104" s="30" customFormat="1">
      <c r="A130" s="154"/>
      <c r="B130" s="206"/>
      <c r="Q130" s="172"/>
      <c r="CU130"/>
      <c r="CV130"/>
      <c r="CW130"/>
      <c r="CX130"/>
      <c r="CY130"/>
      <c r="CZ130"/>
    </row>
    <row r="131" spans="1:104" s="30" customFormat="1">
      <c r="A131" s="162"/>
      <c r="B131" s="206"/>
      <c r="Q131" s="172"/>
      <c r="CU131"/>
      <c r="CV131"/>
      <c r="CW131"/>
      <c r="CX131"/>
      <c r="CY131"/>
      <c r="CZ131"/>
    </row>
    <row r="132" spans="1:104" s="30" customFormat="1">
      <c r="A132" s="162"/>
      <c r="B132" s="206"/>
      <c r="Q132" s="172"/>
      <c r="CU132"/>
      <c r="CV132"/>
      <c r="CW132"/>
      <c r="CX132"/>
      <c r="CY132"/>
      <c r="CZ132"/>
    </row>
    <row r="133" spans="1:104" s="30" customFormat="1">
      <c r="A133" s="153"/>
      <c r="B133" s="206"/>
      <c r="Q133" s="172"/>
      <c r="CU133"/>
      <c r="CV133"/>
      <c r="CW133"/>
      <c r="CX133"/>
      <c r="CY133"/>
      <c r="CZ133"/>
    </row>
  </sheetData>
  <mergeCells count="2393">
    <mergeCell ref="C8:D8"/>
    <mergeCell ref="E8:F8"/>
    <mergeCell ref="G8:H8"/>
    <mergeCell ref="I8:J8"/>
    <mergeCell ref="K8:L8"/>
    <mergeCell ref="M8:N8"/>
    <mergeCell ref="O8:P8"/>
    <mergeCell ref="R8:S8"/>
    <mergeCell ref="T8:U8"/>
    <mergeCell ref="V8:W8"/>
    <mergeCell ref="X8:Y8"/>
    <mergeCell ref="Z8:AA8"/>
    <mergeCell ref="AB8:AC8"/>
    <mergeCell ref="AD8:AE8"/>
    <mergeCell ref="AG8:AH8"/>
    <mergeCell ref="CQ125:CQ127"/>
    <mergeCell ref="CQ122:CQ124"/>
    <mergeCell ref="BO70:BP70"/>
    <mergeCell ref="BQ70:BR70"/>
    <mergeCell ref="BS70:BT70"/>
    <mergeCell ref="BU70:BV70"/>
    <mergeCell ref="BW70:BX70"/>
    <mergeCell ref="BU10:BV10"/>
    <mergeCell ref="BF10:BG10"/>
    <mergeCell ref="BH10:BI10"/>
    <mergeCell ref="BW56:BX56"/>
    <mergeCell ref="BW59:BX59"/>
    <mergeCell ref="BM48:BN48"/>
    <mergeCell ref="AX68:AY68"/>
    <mergeCell ref="AZ68:BA68"/>
    <mergeCell ref="AO13:AP13"/>
    <mergeCell ref="AQ13:AR13"/>
    <mergeCell ref="AZ50:BA50"/>
    <mergeCell ref="BH48:BI48"/>
    <mergeCell ref="AQ50:AR50"/>
    <mergeCell ref="AS50:AT50"/>
    <mergeCell ref="BM46:BN46"/>
    <mergeCell ref="BO46:BP46"/>
    <mergeCell ref="BQ46:BR46"/>
    <mergeCell ref="BS46:BT46"/>
    <mergeCell ref="AZ52:BA52"/>
    <mergeCell ref="BB52:BC52"/>
    <mergeCell ref="AG50:AH50"/>
    <mergeCell ref="AS8:AT8"/>
    <mergeCell ref="AV8:AW8"/>
    <mergeCell ref="AX8:AY8"/>
    <mergeCell ref="CR5:CR6"/>
    <mergeCell ref="CR7:CR8"/>
    <mergeCell ref="AZ8:BA8"/>
    <mergeCell ref="BB8:BC8"/>
    <mergeCell ref="CR9:CR10"/>
    <mergeCell ref="CR29:CR30"/>
    <mergeCell ref="CR27:CR28"/>
    <mergeCell ref="CL13:CM13"/>
    <mergeCell ref="BZ15:CA15"/>
    <mergeCell ref="CB15:CC15"/>
    <mergeCell ref="CD15:CE15"/>
    <mergeCell ref="CJ13:CK13"/>
    <mergeCell ref="BZ13:CA13"/>
    <mergeCell ref="CR12:CR13"/>
    <mergeCell ref="CR14:CR15"/>
    <mergeCell ref="CR16:CR17"/>
    <mergeCell ref="CR18:CR19"/>
    <mergeCell ref="CR25:CR26"/>
    <mergeCell ref="CR35:CR36"/>
    <mergeCell ref="CR33:CR34"/>
    <mergeCell ref="CR41:CR42"/>
    <mergeCell ref="CR60:CR61"/>
    <mergeCell ref="CO2:CP2"/>
    <mergeCell ref="CO1:CP1"/>
    <mergeCell ref="CD52:CE52"/>
    <mergeCell ref="CF52:CG52"/>
    <mergeCell ref="CH52:CI52"/>
    <mergeCell ref="CJ52:CK52"/>
    <mergeCell ref="CL52:CM52"/>
    <mergeCell ref="Z52:AA52"/>
    <mergeCell ref="AB52:AC52"/>
    <mergeCell ref="AD52:AE52"/>
    <mergeCell ref="AG52:AH52"/>
    <mergeCell ref="AI52:AJ52"/>
    <mergeCell ref="AK52:AL52"/>
    <mergeCell ref="AM52:AN52"/>
    <mergeCell ref="AO52:AP52"/>
    <mergeCell ref="AQ52:AR52"/>
    <mergeCell ref="Z10:AA10"/>
    <mergeCell ref="AB10:AC10"/>
    <mergeCell ref="BM15:BN15"/>
    <mergeCell ref="BO15:BP15"/>
    <mergeCell ref="BQ15:BR15"/>
    <mergeCell ref="BD8:BE8"/>
    <mergeCell ref="BF8:BG8"/>
    <mergeCell ref="CR69:CR70"/>
    <mergeCell ref="CR31:CR32"/>
    <mergeCell ref="CR49:CR50"/>
    <mergeCell ref="CR47:CR48"/>
    <mergeCell ref="CR62:CR63"/>
    <mergeCell ref="CR45:CR46"/>
    <mergeCell ref="CR102:CR103"/>
    <mergeCell ref="CR100:CR101"/>
    <mergeCell ref="CR97:CR98"/>
    <mergeCell ref="CR95:CR96"/>
    <mergeCell ref="CR92:CR93"/>
    <mergeCell ref="CR43:CR44"/>
    <mergeCell ref="CR51:CR52"/>
    <mergeCell ref="CO98:CP98"/>
    <mergeCell ref="CR67:CR68"/>
    <mergeCell ref="CR64:CR65"/>
    <mergeCell ref="CR84:CR85"/>
    <mergeCell ref="CR82:CR83"/>
    <mergeCell ref="CR80:CR81"/>
    <mergeCell ref="CR78:CR79"/>
    <mergeCell ref="CR75:CR76"/>
    <mergeCell ref="CR55:CR56"/>
    <mergeCell ref="CR73:CR74"/>
    <mergeCell ref="CR71:CR72"/>
    <mergeCell ref="CR90:CR91"/>
    <mergeCell ref="CR88:CR89"/>
    <mergeCell ref="CR86:CR87"/>
    <mergeCell ref="R101:S101"/>
    <mergeCell ref="T101:U101"/>
    <mergeCell ref="V101:W101"/>
    <mergeCell ref="X101:Y101"/>
    <mergeCell ref="Z101:AA101"/>
    <mergeCell ref="AB101:AC101"/>
    <mergeCell ref="AD101:AE101"/>
    <mergeCell ref="AG101:AH101"/>
    <mergeCell ref="BS85:BT85"/>
    <mergeCell ref="BQ74:BR74"/>
    <mergeCell ref="AX76:AY76"/>
    <mergeCell ref="AZ76:BA76"/>
    <mergeCell ref="BB76:BC76"/>
    <mergeCell ref="BD76:BE76"/>
    <mergeCell ref="BW85:BX85"/>
    <mergeCell ref="AI74:AJ74"/>
    <mergeCell ref="AK74:AL74"/>
    <mergeCell ref="BK91:BX91"/>
    <mergeCell ref="AG90:AT90"/>
    <mergeCell ref="BK90:BX90"/>
    <mergeCell ref="BB87:BC87"/>
    <mergeCell ref="BF87:BG87"/>
    <mergeCell ref="BH87:BI87"/>
    <mergeCell ref="AV92:BI92"/>
    <mergeCell ref="AU84:AU85"/>
    <mergeCell ref="AU86:AU87"/>
    <mergeCell ref="T76:U76"/>
    <mergeCell ref="V76:W76"/>
    <mergeCell ref="X76:Y76"/>
    <mergeCell ref="Z76:AA76"/>
    <mergeCell ref="BF79:BG79"/>
    <mergeCell ref="BH79:BI79"/>
    <mergeCell ref="AV98:AW98"/>
    <mergeCell ref="AX98:AY98"/>
    <mergeCell ref="AB79:AC79"/>
    <mergeCell ref="BK93:BX93"/>
    <mergeCell ref="AG92:AT92"/>
    <mergeCell ref="BQ85:BR85"/>
    <mergeCell ref="BO89:BP89"/>
    <mergeCell ref="BQ89:BR89"/>
    <mergeCell ref="BS89:BT89"/>
    <mergeCell ref="BU89:BV89"/>
    <mergeCell ref="BW89:BX89"/>
    <mergeCell ref="BU85:BV85"/>
    <mergeCell ref="BU96:BV96"/>
    <mergeCell ref="BW96:BX96"/>
    <mergeCell ref="AG93:AT93"/>
    <mergeCell ref="BK92:BX92"/>
    <mergeCell ref="K6:L6"/>
    <mergeCell ref="M6:N6"/>
    <mergeCell ref="O6:P6"/>
    <mergeCell ref="T6:U6"/>
    <mergeCell ref="AB6:AC6"/>
    <mergeCell ref="G65:H65"/>
    <mergeCell ref="AD76:AE76"/>
    <mergeCell ref="AD72:AE72"/>
    <mergeCell ref="AM74:AN74"/>
    <mergeCell ref="AO74:AP74"/>
    <mergeCell ref="AQ74:AR74"/>
    <mergeCell ref="AO72:AP72"/>
    <mergeCell ref="AQ72:AR72"/>
    <mergeCell ref="T59:U59"/>
    <mergeCell ref="V59:W59"/>
    <mergeCell ref="X59:Y59"/>
    <mergeCell ref="I52:J52"/>
    <mergeCell ref="I70:J70"/>
    <mergeCell ref="K70:L70"/>
    <mergeCell ref="M70:N70"/>
    <mergeCell ref="O70:P70"/>
    <mergeCell ref="M61:N61"/>
    <mergeCell ref="AM70:AN70"/>
    <mergeCell ref="AO70:AP70"/>
    <mergeCell ref="AQ70:AR70"/>
    <mergeCell ref="AM48:AN48"/>
    <mergeCell ref="AO48:AP48"/>
    <mergeCell ref="AQ48:AR48"/>
    <mergeCell ref="V10:W10"/>
    <mergeCell ref="X10:Y10"/>
    <mergeCell ref="AK13:AL13"/>
    <mergeCell ref="AM13:AN13"/>
    <mergeCell ref="M76:N76"/>
    <mergeCell ref="BW79:BX79"/>
    <mergeCell ref="BU81:BV81"/>
    <mergeCell ref="BW81:BX81"/>
    <mergeCell ref="AQ76:AR76"/>
    <mergeCell ref="AS76:AT76"/>
    <mergeCell ref="AQ68:AR68"/>
    <mergeCell ref="AS68:AT68"/>
    <mergeCell ref="AG72:AH72"/>
    <mergeCell ref="AK72:AL72"/>
    <mergeCell ref="AM72:AN72"/>
    <mergeCell ref="BW74:BX74"/>
    <mergeCell ref="BK76:BL76"/>
    <mergeCell ref="BM76:BN76"/>
    <mergeCell ref="BO76:BP76"/>
    <mergeCell ref="BQ76:BR76"/>
    <mergeCell ref="BS76:BT76"/>
    <mergeCell ref="BU76:BV76"/>
    <mergeCell ref="BW76:BX76"/>
    <mergeCell ref="AI72:AJ72"/>
    <mergeCell ref="BH74:BI74"/>
    <mergeCell ref="BB68:BC68"/>
    <mergeCell ref="BK72:BL72"/>
    <mergeCell ref="BM72:BN72"/>
    <mergeCell ref="BF76:BG76"/>
    <mergeCell ref="BH76:BI76"/>
    <mergeCell ref="AS74:AT74"/>
    <mergeCell ref="AV72:AW72"/>
    <mergeCell ref="AX72:AY72"/>
    <mergeCell ref="BD72:BE72"/>
    <mergeCell ref="AS72:AT72"/>
    <mergeCell ref="BF72:BG72"/>
    <mergeCell ref="M68:N68"/>
    <mergeCell ref="O68:P68"/>
    <mergeCell ref="C65:D65"/>
    <mergeCell ref="E65:F65"/>
    <mergeCell ref="E70:F70"/>
    <mergeCell ref="G70:H70"/>
    <mergeCell ref="M74:N74"/>
    <mergeCell ref="O74:P74"/>
    <mergeCell ref="BO72:BP72"/>
    <mergeCell ref="R76:S76"/>
    <mergeCell ref="AB76:AC76"/>
    <mergeCell ref="AQ63:AR63"/>
    <mergeCell ref="AG76:AH76"/>
    <mergeCell ref="R72:S72"/>
    <mergeCell ref="T72:U72"/>
    <mergeCell ref="V72:W72"/>
    <mergeCell ref="X72:Y72"/>
    <mergeCell ref="AI76:AJ76"/>
    <mergeCell ref="AK76:AL76"/>
    <mergeCell ref="AM76:AN76"/>
    <mergeCell ref="AO76:AP76"/>
    <mergeCell ref="V70:W70"/>
    <mergeCell ref="X70:Y70"/>
    <mergeCell ref="Z70:AA70"/>
    <mergeCell ref="AB70:AC70"/>
    <mergeCell ref="AD70:AE70"/>
    <mergeCell ref="AG70:AH70"/>
    <mergeCell ref="R74:S74"/>
    <mergeCell ref="R70:S70"/>
    <mergeCell ref="T70:U70"/>
    <mergeCell ref="AS63:AT63"/>
    <mergeCell ref="K76:L76"/>
    <mergeCell ref="AM59:AN59"/>
    <mergeCell ref="AO59:AP59"/>
    <mergeCell ref="AS61:AT61"/>
    <mergeCell ref="V63:W63"/>
    <mergeCell ref="X63:Y63"/>
    <mergeCell ref="Z63:AA63"/>
    <mergeCell ref="AB63:AC63"/>
    <mergeCell ref="AD63:AE63"/>
    <mergeCell ref="AB61:AC61"/>
    <mergeCell ref="AD61:AE61"/>
    <mergeCell ref="R63:S63"/>
    <mergeCell ref="T63:U63"/>
    <mergeCell ref="AO63:AP63"/>
    <mergeCell ref="X65:Y65"/>
    <mergeCell ref="Z65:AA65"/>
    <mergeCell ref="AB65:AC65"/>
    <mergeCell ref="AD65:AE65"/>
    <mergeCell ref="AI61:AJ61"/>
    <mergeCell ref="AK61:AL61"/>
    <mergeCell ref="AM61:AN61"/>
    <mergeCell ref="AK63:AL63"/>
    <mergeCell ref="AG61:AH61"/>
    <mergeCell ref="R61:S61"/>
    <mergeCell ref="T61:U61"/>
    <mergeCell ref="V61:W61"/>
    <mergeCell ref="X61:Y61"/>
    <mergeCell ref="Z61:AA61"/>
    <mergeCell ref="Z59:AA59"/>
    <mergeCell ref="AB59:AC59"/>
    <mergeCell ref="AD59:AE59"/>
    <mergeCell ref="R56:S56"/>
    <mergeCell ref="T56:U56"/>
    <mergeCell ref="V56:W56"/>
    <mergeCell ref="X56:Y56"/>
    <mergeCell ref="Z56:AA56"/>
    <mergeCell ref="AB56:AC56"/>
    <mergeCell ref="AB48:AC48"/>
    <mergeCell ref="AD48:AE48"/>
    <mergeCell ref="V50:W50"/>
    <mergeCell ref="R50:S50"/>
    <mergeCell ref="T50:U50"/>
    <mergeCell ref="R46:S46"/>
    <mergeCell ref="T46:U46"/>
    <mergeCell ref="V46:W46"/>
    <mergeCell ref="X46:Y46"/>
    <mergeCell ref="Z46:AA46"/>
    <mergeCell ref="AB46:AC46"/>
    <mergeCell ref="AD46:AE46"/>
    <mergeCell ref="R59:S59"/>
    <mergeCell ref="R54:S54"/>
    <mergeCell ref="T54:U54"/>
    <mergeCell ref="X52:Y52"/>
    <mergeCell ref="X50:Y50"/>
    <mergeCell ref="E34:F34"/>
    <mergeCell ref="C52:D52"/>
    <mergeCell ref="BW36:BX36"/>
    <mergeCell ref="BK42:BL42"/>
    <mergeCell ref="BM42:BN42"/>
    <mergeCell ref="BO42:BP42"/>
    <mergeCell ref="BQ42:BR42"/>
    <mergeCell ref="BS42:BT42"/>
    <mergeCell ref="BU42:BV42"/>
    <mergeCell ref="BW42:BX42"/>
    <mergeCell ref="E42:F42"/>
    <mergeCell ref="G42:H42"/>
    <mergeCell ref="I42:J42"/>
    <mergeCell ref="BK48:BL48"/>
    <mergeCell ref="AG48:AH48"/>
    <mergeCell ref="AI48:AJ48"/>
    <mergeCell ref="AK48:AL48"/>
    <mergeCell ref="O52:P52"/>
    <mergeCell ref="R52:S52"/>
    <mergeCell ref="T52:U52"/>
    <mergeCell ref="V52:W52"/>
    <mergeCell ref="C48:D48"/>
    <mergeCell ref="E48:F48"/>
    <mergeCell ref="AS48:AT48"/>
    <mergeCell ref="BW52:BX52"/>
    <mergeCell ref="T28:U28"/>
    <mergeCell ref="R30:S30"/>
    <mergeCell ref="T30:U30"/>
    <mergeCell ref="R32:S32"/>
    <mergeCell ref="BS15:BT15"/>
    <mergeCell ref="BU15:BV15"/>
    <mergeCell ref="BW15:BX15"/>
    <mergeCell ref="AS15:AT15"/>
    <mergeCell ref="BK15:BL15"/>
    <mergeCell ref="AO15:AP15"/>
    <mergeCell ref="AQ15:AR15"/>
    <mergeCell ref="C42:D42"/>
    <mergeCell ref="C36:D36"/>
    <mergeCell ref="E36:F36"/>
    <mergeCell ref="G36:H36"/>
    <mergeCell ref="I36:J36"/>
    <mergeCell ref="K36:L36"/>
    <mergeCell ref="M36:N36"/>
    <mergeCell ref="O36:P36"/>
    <mergeCell ref="K42:L42"/>
    <mergeCell ref="M42:N42"/>
    <mergeCell ref="O42:P42"/>
    <mergeCell ref="C28:D28"/>
    <mergeCell ref="C30:D30"/>
    <mergeCell ref="C19:D19"/>
    <mergeCell ref="M30:N30"/>
    <mergeCell ref="O30:P30"/>
    <mergeCell ref="C32:D32"/>
    <mergeCell ref="E32:F32"/>
    <mergeCell ref="G32:H32"/>
    <mergeCell ref="I32:J32"/>
    <mergeCell ref="K32:L32"/>
    <mergeCell ref="M101:N101"/>
    <mergeCell ref="O101:P101"/>
    <mergeCell ref="C98:D98"/>
    <mergeCell ref="C96:D96"/>
    <mergeCell ref="I65:J65"/>
    <mergeCell ref="K65:L65"/>
    <mergeCell ref="M65:N65"/>
    <mergeCell ref="O65:P65"/>
    <mergeCell ref="G87:H87"/>
    <mergeCell ref="I87:J87"/>
    <mergeCell ref="K87:L87"/>
    <mergeCell ref="M87:N87"/>
    <mergeCell ref="O87:P87"/>
    <mergeCell ref="C81:D81"/>
    <mergeCell ref="E81:F81"/>
    <mergeCell ref="G48:H48"/>
    <mergeCell ref="I48:J48"/>
    <mergeCell ref="K48:L48"/>
    <mergeCell ref="O54:P54"/>
    <mergeCell ref="K63:L63"/>
    <mergeCell ref="M63:N63"/>
    <mergeCell ref="O63:P63"/>
    <mergeCell ref="C63:D63"/>
    <mergeCell ref="E63:F63"/>
    <mergeCell ref="G63:H63"/>
    <mergeCell ref="I63:J63"/>
    <mergeCell ref="O61:P61"/>
    <mergeCell ref="E61:F61"/>
    <mergeCell ref="G61:H61"/>
    <mergeCell ref="I61:J61"/>
    <mergeCell ref="K61:L61"/>
    <mergeCell ref="M48:N48"/>
    <mergeCell ref="I79:J79"/>
    <mergeCell ref="C103:D103"/>
    <mergeCell ref="E103:F103"/>
    <mergeCell ref="G103:H103"/>
    <mergeCell ref="I103:J103"/>
    <mergeCell ref="K103:L103"/>
    <mergeCell ref="M103:N103"/>
    <mergeCell ref="O103:P103"/>
    <mergeCell ref="M98:N98"/>
    <mergeCell ref="M96:N96"/>
    <mergeCell ref="O98:P98"/>
    <mergeCell ref="O96:P96"/>
    <mergeCell ref="C101:D101"/>
    <mergeCell ref="E101:F101"/>
    <mergeCell ref="G101:H101"/>
    <mergeCell ref="I101:J101"/>
    <mergeCell ref="K101:L101"/>
    <mergeCell ref="C83:D83"/>
    <mergeCell ref="E83:F83"/>
    <mergeCell ref="G83:H83"/>
    <mergeCell ref="I83:J83"/>
    <mergeCell ref="K83:L83"/>
    <mergeCell ref="M83:N83"/>
    <mergeCell ref="O83:P83"/>
    <mergeCell ref="C79:D79"/>
    <mergeCell ref="E79:F79"/>
    <mergeCell ref="G79:H79"/>
    <mergeCell ref="G81:H81"/>
    <mergeCell ref="I81:J81"/>
    <mergeCell ref="K81:L81"/>
    <mergeCell ref="M81:N81"/>
    <mergeCell ref="O81:P81"/>
    <mergeCell ref="R10:S10"/>
    <mergeCell ref="R15:S15"/>
    <mergeCell ref="R17:S17"/>
    <mergeCell ref="R19:S19"/>
    <mergeCell ref="R28:S28"/>
    <mergeCell ref="E59:F59"/>
    <mergeCell ref="G59:H59"/>
    <mergeCell ref="I59:J59"/>
    <mergeCell ref="K59:L59"/>
    <mergeCell ref="M59:N59"/>
    <mergeCell ref="O59:P59"/>
    <mergeCell ref="K52:L52"/>
    <mergeCell ref="M52:N52"/>
    <mergeCell ref="E74:F74"/>
    <mergeCell ref="G74:H74"/>
    <mergeCell ref="I74:J74"/>
    <mergeCell ref="G34:H34"/>
    <mergeCell ref="I34:J34"/>
    <mergeCell ref="K34:L34"/>
    <mergeCell ref="M34:N34"/>
    <mergeCell ref="O34:P34"/>
    <mergeCell ref="E28:F28"/>
    <mergeCell ref="G28:H28"/>
    <mergeCell ref="I28:J28"/>
    <mergeCell ref="K28:L28"/>
    <mergeCell ref="M28:N28"/>
    <mergeCell ref="O28:P28"/>
    <mergeCell ref="E30:F30"/>
    <mergeCell ref="G30:H30"/>
    <mergeCell ref="I30:J30"/>
    <mergeCell ref="K30:L30"/>
    <mergeCell ref="O46:P46"/>
    <mergeCell ref="G98:H98"/>
    <mergeCell ref="G96:H96"/>
    <mergeCell ref="I98:J98"/>
    <mergeCell ref="I96:J96"/>
    <mergeCell ref="K98:L98"/>
    <mergeCell ref="K96:L96"/>
    <mergeCell ref="C85:D85"/>
    <mergeCell ref="E85:F85"/>
    <mergeCell ref="G85:H85"/>
    <mergeCell ref="I85:J85"/>
    <mergeCell ref="K85:L85"/>
    <mergeCell ref="M85:N85"/>
    <mergeCell ref="O85:P85"/>
    <mergeCell ref="C87:D87"/>
    <mergeCell ref="E87:F87"/>
    <mergeCell ref="C93:P93"/>
    <mergeCell ref="E98:F98"/>
    <mergeCell ref="E96:F96"/>
    <mergeCell ref="K89:L89"/>
    <mergeCell ref="M89:N89"/>
    <mergeCell ref="O89:P89"/>
    <mergeCell ref="C89:D89"/>
    <mergeCell ref="M72:N72"/>
    <mergeCell ref="O72:P72"/>
    <mergeCell ref="C74:D74"/>
    <mergeCell ref="E44:F44"/>
    <mergeCell ref="G44:H44"/>
    <mergeCell ref="I44:J44"/>
    <mergeCell ref="K44:L44"/>
    <mergeCell ref="M44:N44"/>
    <mergeCell ref="O44:P44"/>
    <mergeCell ref="O76:P76"/>
    <mergeCell ref="C61:D61"/>
    <mergeCell ref="E52:F52"/>
    <mergeCell ref="G52:H52"/>
    <mergeCell ref="C46:D46"/>
    <mergeCell ref="E46:F46"/>
    <mergeCell ref="G46:H46"/>
    <mergeCell ref="I46:J46"/>
    <mergeCell ref="K46:L46"/>
    <mergeCell ref="M46:N46"/>
    <mergeCell ref="C76:D76"/>
    <mergeCell ref="E76:F76"/>
    <mergeCell ref="G76:H76"/>
    <mergeCell ref="I76:J76"/>
    <mergeCell ref="K74:L74"/>
    <mergeCell ref="C59:D59"/>
    <mergeCell ref="O48:P48"/>
    <mergeCell ref="C70:D70"/>
    <mergeCell ref="C68:D68"/>
    <mergeCell ref="E68:F68"/>
    <mergeCell ref="G68:H68"/>
    <mergeCell ref="I68:J68"/>
    <mergeCell ref="K68:L68"/>
    <mergeCell ref="K79:L79"/>
    <mergeCell ref="I26:J26"/>
    <mergeCell ref="K26:L26"/>
    <mergeCell ref="M26:N26"/>
    <mergeCell ref="O26:P26"/>
    <mergeCell ref="I17:J17"/>
    <mergeCell ref="I19:J19"/>
    <mergeCell ref="K19:L19"/>
    <mergeCell ref="K17:L17"/>
    <mergeCell ref="M19:N19"/>
    <mergeCell ref="M17:N17"/>
    <mergeCell ref="C56:D56"/>
    <mergeCell ref="E56:F56"/>
    <mergeCell ref="G56:H56"/>
    <mergeCell ref="I56:J56"/>
    <mergeCell ref="K56:L56"/>
    <mergeCell ref="M56:N56"/>
    <mergeCell ref="O56:P56"/>
    <mergeCell ref="C54:D54"/>
    <mergeCell ref="E54:F54"/>
    <mergeCell ref="G54:H54"/>
    <mergeCell ref="I54:J54"/>
    <mergeCell ref="K54:L54"/>
    <mergeCell ref="M54:N54"/>
    <mergeCell ref="M79:N79"/>
    <mergeCell ref="O79:P79"/>
    <mergeCell ref="C72:D72"/>
    <mergeCell ref="E72:F72"/>
    <mergeCell ref="G72:H72"/>
    <mergeCell ref="I72:J72"/>
    <mergeCell ref="C44:D44"/>
    <mergeCell ref="K72:L72"/>
    <mergeCell ref="E17:F17"/>
    <mergeCell ref="G19:H19"/>
    <mergeCell ref="E89:F89"/>
    <mergeCell ref="AG91:AT91"/>
    <mergeCell ref="G17:H17"/>
    <mergeCell ref="E19:F19"/>
    <mergeCell ref="C10:D10"/>
    <mergeCell ref="E10:F10"/>
    <mergeCell ref="G10:H10"/>
    <mergeCell ref="I10:J10"/>
    <mergeCell ref="K10:L10"/>
    <mergeCell ref="M10:N10"/>
    <mergeCell ref="O10:P10"/>
    <mergeCell ref="C13:D13"/>
    <mergeCell ref="E13:F13"/>
    <mergeCell ref="G13:H13"/>
    <mergeCell ref="I13:J13"/>
    <mergeCell ref="K13:L13"/>
    <mergeCell ref="M13:N13"/>
    <mergeCell ref="O13:P13"/>
    <mergeCell ref="C15:D15"/>
    <mergeCell ref="E15:F15"/>
    <mergeCell ref="G15:H15"/>
    <mergeCell ref="I15:J15"/>
    <mergeCell ref="C50:D50"/>
    <mergeCell ref="E50:F50"/>
    <mergeCell ref="G50:H50"/>
    <mergeCell ref="I50:J50"/>
    <mergeCell ref="K50:L50"/>
    <mergeCell ref="M50:N50"/>
    <mergeCell ref="O50:P50"/>
    <mergeCell ref="G26:H26"/>
    <mergeCell ref="AB105:AC105"/>
    <mergeCell ref="Z105:AA105"/>
    <mergeCell ref="O17:P17"/>
    <mergeCell ref="C26:D26"/>
    <mergeCell ref="E26:F26"/>
    <mergeCell ref="K15:L15"/>
    <mergeCell ref="M15:N15"/>
    <mergeCell ref="O15:P15"/>
    <mergeCell ref="O19:P19"/>
    <mergeCell ref="BW6:BX6"/>
    <mergeCell ref="AD10:AE10"/>
    <mergeCell ref="AG10:AH10"/>
    <mergeCell ref="AI10:AJ10"/>
    <mergeCell ref="AK10:AL10"/>
    <mergeCell ref="AM10:AN10"/>
    <mergeCell ref="BW10:BX10"/>
    <mergeCell ref="AO10:AP10"/>
    <mergeCell ref="AQ10:AR10"/>
    <mergeCell ref="AS10:AT10"/>
    <mergeCell ref="BK10:BL10"/>
    <mergeCell ref="BM10:BN10"/>
    <mergeCell ref="BO10:BP10"/>
    <mergeCell ref="BQ10:BR10"/>
    <mergeCell ref="BS10:BT10"/>
    <mergeCell ref="T10:U10"/>
    <mergeCell ref="T15:U15"/>
    <mergeCell ref="T17:U17"/>
    <mergeCell ref="T19:U19"/>
    <mergeCell ref="M32:N32"/>
    <mergeCell ref="O32:P32"/>
    <mergeCell ref="C34:D34"/>
    <mergeCell ref="C17:D17"/>
    <mergeCell ref="CO110:CP110"/>
    <mergeCell ref="BK107:BL107"/>
    <mergeCell ref="BM107:BN107"/>
    <mergeCell ref="BO107:BP107"/>
    <mergeCell ref="BQ107:BR107"/>
    <mergeCell ref="BS107:BT107"/>
    <mergeCell ref="BU107:BV107"/>
    <mergeCell ref="BW107:BX107"/>
    <mergeCell ref="AM107:AN107"/>
    <mergeCell ref="AO107:AP107"/>
    <mergeCell ref="AQ107:AR107"/>
    <mergeCell ref="AS107:AT107"/>
    <mergeCell ref="CO109:CP109"/>
    <mergeCell ref="E6:F6"/>
    <mergeCell ref="G6:H6"/>
    <mergeCell ref="BU6:BV6"/>
    <mergeCell ref="BK6:BL6"/>
    <mergeCell ref="BM6:BN6"/>
    <mergeCell ref="BO6:BP6"/>
    <mergeCell ref="BQ6:BR6"/>
    <mergeCell ref="V13:W13"/>
    <mergeCell ref="AB103:AC103"/>
    <mergeCell ref="AD103:AE103"/>
    <mergeCell ref="AG103:AH103"/>
    <mergeCell ref="AI103:AJ103"/>
    <mergeCell ref="AK103:AL103"/>
    <mergeCell ref="AM103:AN103"/>
    <mergeCell ref="AO103:AP103"/>
    <mergeCell ref="AQ103:AR103"/>
    <mergeCell ref="AS103:AT103"/>
    <mergeCell ref="R105:S105"/>
    <mergeCell ref="AD105:AE105"/>
    <mergeCell ref="X105:Y105"/>
    <mergeCell ref="V105:W105"/>
    <mergeCell ref="BU105:BV105"/>
    <mergeCell ref="CJ107:CK107"/>
    <mergeCell ref="CL107:CM107"/>
    <mergeCell ref="BZ105:CA105"/>
    <mergeCell ref="CB105:CC105"/>
    <mergeCell ref="CD105:CE105"/>
    <mergeCell ref="CF105:CG105"/>
    <mergeCell ref="CH105:CI105"/>
    <mergeCell ref="CJ105:CK105"/>
    <mergeCell ref="CL105:CM105"/>
    <mergeCell ref="CO114:CP114"/>
    <mergeCell ref="CO111:CP111"/>
    <mergeCell ref="AV105:AW105"/>
    <mergeCell ref="AX105:AY105"/>
    <mergeCell ref="AZ105:BA105"/>
    <mergeCell ref="BB105:BC105"/>
    <mergeCell ref="BD105:BE105"/>
    <mergeCell ref="BF105:BG105"/>
    <mergeCell ref="BH105:BI105"/>
    <mergeCell ref="AV107:AW107"/>
    <mergeCell ref="AX107:AY107"/>
    <mergeCell ref="AZ107:BA107"/>
    <mergeCell ref="BB107:BC107"/>
    <mergeCell ref="BD107:BE107"/>
    <mergeCell ref="BF107:BG107"/>
    <mergeCell ref="BH107:BI107"/>
    <mergeCell ref="AK107:AL107"/>
    <mergeCell ref="BQ105:BR105"/>
    <mergeCell ref="BS105:BT105"/>
    <mergeCell ref="BW105:BX105"/>
    <mergeCell ref="BQ103:BR103"/>
    <mergeCell ref="BS103:BT103"/>
    <mergeCell ref="BU103:BV103"/>
    <mergeCell ref="BW103:BX103"/>
    <mergeCell ref="CO103:CP103"/>
    <mergeCell ref="R103:S103"/>
    <mergeCell ref="T103:U103"/>
    <mergeCell ref="V103:W103"/>
    <mergeCell ref="X103:Y103"/>
    <mergeCell ref="Z103:AA103"/>
    <mergeCell ref="BZ103:CA103"/>
    <mergeCell ref="CB103:CC103"/>
    <mergeCell ref="CD103:CE103"/>
    <mergeCell ref="CF103:CG103"/>
    <mergeCell ref="CH103:CI103"/>
    <mergeCell ref="CJ103:CK103"/>
    <mergeCell ref="CL103:CM103"/>
    <mergeCell ref="CN102:CN103"/>
    <mergeCell ref="CO100:CP100"/>
    <mergeCell ref="BU101:BV101"/>
    <mergeCell ref="BW101:BX101"/>
    <mergeCell ref="BQ101:BR101"/>
    <mergeCell ref="BS101:BT101"/>
    <mergeCell ref="AQ101:AR101"/>
    <mergeCell ref="AS101:AT101"/>
    <mergeCell ref="BK101:BL101"/>
    <mergeCell ref="BM101:BN101"/>
    <mergeCell ref="BO101:BP101"/>
    <mergeCell ref="AI101:AJ101"/>
    <mergeCell ref="AK101:AL101"/>
    <mergeCell ref="AM101:AN101"/>
    <mergeCell ref="AO101:AP101"/>
    <mergeCell ref="BZ101:CA101"/>
    <mergeCell ref="CB101:CC101"/>
    <mergeCell ref="CD101:CE101"/>
    <mergeCell ref="CF101:CG101"/>
    <mergeCell ref="CH101:CI101"/>
    <mergeCell ref="CJ101:CK101"/>
    <mergeCell ref="CN100:CN101"/>
    <mergeCell ref="CO97:CP97"/>
    <mergeCell ref="R98:S98"/>
    <mergeCell ref="T98:U98"/>
    <mergeCell ref="V98:W98"/>
    <mergeCell ref="X98:Y98"/>
    <mergeCell ref="Z98:AA98"/>
    <mergeCell ref="AB98:AC98"/>
    <mergeCell ref="AD98:AE98"/>
    <mergeCell ref="AG98:AH98"/>
    <mergeCell ref="AI98:AJ98"/>
    <mergeCell ref="AK98:AL98"/>
    <mergeCell ref="AM98:AN98"/>
    <mergeCell ref="AO98:AP98"/>
    <mergeCell ref="AQ98:AR98"/>
    <mergeCell ref="AS98:AT98"/>
    <mergeCell ref="BK98:BL98"/>
    <mergeCell ref="BM98:BN98"/>
    <mergeCell ref="BO98:BP98"/>
    <mergeCell ref="BQ98:BR98"/>
    <mergeCell ref="BS98:BT98"/>
    <mergeCell ref="BU98:BV98"/>
    <mergeCell ref="BW98:BX98"/>
    <mergeCell ref="CO96:CP96"/>
    <mergeCell ref="CO95:CP95"/>
    <mergeCell ref="R96:S96"/>
    <mergeCell ref="T96:U96"/>
    <mergeCell ref="V96:W96"/>
    <mergeCell ref="X96:Y96"/>
    <mergeCell ref="Z96:AA96"/>
    <mergeCell ref="AB96:AC96"/>
    <mergeCell ref="AD96:AE96"/>
    <mergeCell ref="AG96:AH96"/>
    <mergeCell ref="AI96:AJ96"/>
    <mergeCell ref="AK96:AL96"/>
    <mergeCell ref="AM96:AN96"/>
    <mergeCell ref="AO96:AP96"/>
    <mergeCell ref="AQ96:AR96"/>
    <mergeCell ref="AS96:AT96"/>
    <mergeCell ref="BK96:BL96"/>
    <mergeCell ref="BZ96:CA96"/>
    <mergeCell ref="CB96:CC96"/>
    <mergeCell ref="CD96:CE96"/>
    <mergeCell ref="CF96:CG96"/>
    <mergeCell ref="AF95:AF96"/>
    <mergeCell ref="BM96:BN96"/>
    <mergeCell ref="BO96:BP96"/>
    <mergeCell ref="BQ96:BR96"/>
    <mergeCell ref="BS96:BT96"/>
    <mergeCell ref="R93:AE93"/>
    <mergeCell ref="C92:P92"/>
    <mergeCell ref="R92:AE92"/>
    <mergeCell ref="C91:P91"/>
    <mergeCell ref="R91:AE91"/>
    <mergeCell ref="C90:P90"/>
    <mergeCell ref="R90:AE90"/>
    <mergeCell ref="AV89:AW89"/>
    <mergeCell ref="AX89:AY89"/>
    <mergeCell ref="AZ89:BA89"/>
    <mergeCell ref="BB89:BC89"/>
    <mergeCell ref="BD89:BE89"/>
    <mergeCell ref="BF89:BG89"/>
    <mergeCell ref="BH89:BI89"/>
    <mergeCell ref="BM89:BN89"/>
    <mergeCell ref="BZ91:CM91"/>
    <mergeCell ref="BZ92:CM92"/>
    <mergeCell ref="BZ93:CM93"/>
    <mergeCell ref="G89:H89"/>
    <mergeCell ref="I89:J89"/>
    <mergeCell ref="AV93:BI93"/>
    <mergeCell ref="AG89:AH89"/>
    <mergeCell ref="AI89:AJ89"/>
    <mergeCell ref="AK89:AL89"/>
    <mergeCell ref="AM89:AN89"/>
    <mergeCell ref="AO89:AP89"/>
    <mergeCell ref="AQ89:AR89"/>
    <mergeCell ref="AS89:AT89"/>
    <mergeCell ref="BK89:BL89"/>
    <mergeCell ref="X89:Y89"/>
    <mergeCell ref="Z89:AA89"/>
    <mergeCell ref="AB89:AC89"/>
    <mergeCell ref="AD89:AE89"/>
    <mergeCell ref="BZ90:CM90"/>
    <mergeCell ref="R89:S89"/>
    <mergeCell ref="T89:U89"/>
    <mergeCell ref="V89:W89"/>
    <mergeCell ref="AV90:BI90"/>
    <mergeCell ref="BZ89:CA89"/>
    <mergeCell ref="CB89:CC89"/>
    <mergeCell ref="CD89:CE89"/>
    <mergeCell ref="AU88:AU89"/>
    <mergeCell ref="AU90:AU91"/>
    <mergeCell ref="R87:S87"/>
    <mergeCell ref="T87:U87"/>
    <mergeCell ref="V87:W87"/>
    <mergeCell ref="X87:Y87"/>
    <mergeCell ref="Z87:AA87"/>
    <mergeCell ref="AB87:AC87"/>
    <mergeCell ref="AD87:AE87"/>
    <mergeCell ref="BO87:BP87"/>
    <mergeCell ref="BQ87:BR87"/>
    <mergeCell ref="BS87:BT87"/>
    <mergeCell ref="BU87:BV87"/>
    <mergeCell ref="BW87:BX87"/>
    <mergeCell ref="AG87:AH87"/>
    <mergeCell ref="AI87:AJ87"/>
    <mergeCell ref="AK87:AL87"/>
    <mergeCell ref="AM87:AN87"/>
    <mergeCell ref="AO87:AP87"/>
    <mergeCell ref="AV87:AW87"/>
    <mergeCell ref="AX87:AY87"/>
    <mergeCell ref="AZ87:BA87"/>
    <mergeCell ref="BD87:BE87"/>
    <mergeCell ref="BK87:BL87"/>
    <mergeCell ref="BM87:BN87"/>
    <mergeCell ref="AQ87:AR87"/>
    <mergeCell ref="AS87:AT87"/>
    <mergeCell ref="CJ83:CK83"/>
    <mergeCell ref="CL83:CM83"/>
    <mergeCell ref="BZ83:CA83"/>
    <mergeCell ref="AU82:AU83"/>
    <mergeCell ref="R85:S85"/>
    <mergeCell ref="T85:U85"/>
    <mergeCell ref="V85:W85"/>
    <mergeCell ref="X85:Y85"/>
    <mergeCell ref="Z85:AA85"/>
    <mergeCell ref="AB85:AC85"/>
    <mergeCell ref="AD85:AE85"/>
    <mergeCell ref="AG85:AH85"/>
    <mergeCell ref="AI85:AJ85"/>
    <mergeCell ref="AK85:AL85"/>
    <mergeCell ref="AM85:AN85"/>
    <mergeCell ref="AO85:AP85"/>
    <mergeCell ref="BK85:BL85"/>
    <mergeCell ref="BM85:BN85"/>
    <mergeCell ref="AQ85:AR85"/>
    <mergeCell ref="AS85:AT85"/>
    <mergeCell ref="BO85:BP85"/>
    <mergeCell ref="BZ85:CA85"/>
    <mergeCell ref="CB85:CC85"/>
    <mergeCell ref="CD85:CE85"/>
    <mergeCell ref="AG83:AH83"/>
    <mergeCell ref="AI83:AJ83"/>
    <mergeCell ref="AK83:AL83"/>
    <mergeCell ref="AM83:AN83"/>
    <mergeCell ref="AO83:AP83"/>
    <mergeCell ref="AQ83:AR83"/>
    <mergeCell ref="AV85:AW85"/>
    <mergeCell ref="AX85:AY85"/>
    <mergeCell ref="BZ81:CA81"/>
    <mergeCell ref="CB81:CC81"/>
    <mergeCell ref="R83:S83"/>
    <mergeCell ref="T83:U83"/>
    <mergeCell ref="V83:W83"/>
    <mergeCell ref="X83:Y83"/>
    <mergeCell ref="Z83:AA83"/>
    <mergeCell ref="AB83:AC83"/>
    <mergeCell ref="AD83:AE83"/>
    <mergeCell ref="BO83:BP83"/>
    <mergeCell ref="BQ83:BR83"/>
    <mergeCell ref="BS83:BT83"/>
    <mergeCell ref="BU83:BV83"/>
    <mergeCell ref="BW83:BX83"/>
    <mergeCell ref="AS83:AT83"/>
    <mergeCell ref="BK83:BL83"/>
    <mergeCell ref="BM83:BN83"/>
    <mergeCell ref="BH83:BI83"/>
    <mergeCell ref="AQ81:AR81"/>
    <mergeCell ref="AS81:AT81"/>
    <mergeCell ref="R81:S81"/>
    <mergeCell ref="T81:U81"/>
    <mergeCell ref="V81:W81"/>
    <mergeCell ref="X81:Y81"/>
    <mergeCell ref="Z81:AA81"/>
    <mergeCell ref="AB81:AC81"/>
    <mergeCell ref="AD81:AE81"/>
    <mergeCell ref="AG81:AH81"/>
    <mergeCell ref="AI81:AJ81"/>
    <mergeCell ref="AK81:AL81"/>
    <mergeCell ref="AM81:AN81"/>
    <mergeCell ref="AO81:AP81"/>
    <mergeCell ref="BK81:BL81"/>
    <mergeCell ref="BM81:BN81"/>
    <mergeCell ref="BO81:BP81"/>
    <mergeCell ref="BQ81:BR81"/>
    <mergeCell ref="BS81:BT81"/>
    <mergeCell ref="BF81:BG81"/>
    <mergeCell ref="BH81:BI81"/>
    <mergeCell ref="BO79:BP79"/>
    <mergeCell ref="BQ79:BR79"/>
    <mergeCell ref="BS79:BT79"/>
    <mergeCell ref="BU79:BV79"/>
    <mergeCell ref="BO68:BP68"/>
    <mergeCell ref="BQ68:BR68"/>
    <mergeCell ref="BS68:BT68"/>
    <mergeCell ref="BW72:BX72"/>
    <mergeCell ref="BS74:BT74"/>
    <mergeCell ref="BU74:BV74"/>
    <mergeCell ref="BS72:BT72"/>
    <mergeCell ref="BU72:BV72"/>
    <mergeCell ref="AZ74:BA74"/>
    <mergeCell ref="BB74:BC74"/>
    <mergeCell ref="BD74:BE74"/>
    <mergeCell ref="BF74:BG74"/>
    <mergeCell ref="BK74:BL74"/>
    <mergeCell ref="BB72:BC72"/>
    <mergeCell ref="BD70:BE70"/>
    <mergeCell ref="BF70:BG70"/>
    <mergeCell ref="BH70:BI70"/>
    <mergeCell ref="BK70:BL70"/>
    <mergeCell ref="BM70:BN70"/>
    <mergeCell ref="AQ61:AR61"/>
    <mergeCell ref="AS65:AT65"/>
    <mergeCell ref="R68:S68"/>
    <mergeCell ref="T68:U68"/>
    <mergeCell ref="V68:W68"/>
    <mergeCell ref="X68:Y68"/>
    <mergeCell ref="Z68:AA68"/>
    <mergeCell ref="AB68:AC68"/>
    <mergeCell ref="AD68:AE68"/>
    <mergeCell ref="AG68:AH68"/>
    <mergeCell ref="AI68:AJ68"/>
    <mergeCell ref="AK68:AL68"/>
    <mergeCell ref="AM68:AN68"/>
    <mergeCell ref="BK68:BL68"/>
    <mergeCell ref="BM68:BN68"/>
    <mergeCell ref="BQ72:BR72"/>
    <mergeCell ref="BM74:BN74"/>
    <mergeCell ref="BO74:BP74"/>
    <mergeCell ref="BK65:BL65"/>
    <mergeCell ref="Z72:AA72"/>
    <mergeCell ref="AB72:AC72"/>
    <mergeCell ref="AG74:AH74"/>
    <mergeCell ref="AV74:AW74"/>
    <mergeCell ref="AX74:AY74"/>
    <mergeCell ref="AO68:AP68"/>
    <mergeCell ref="T74:U74"/>
    <mergeCell ref="V74:W74"/>
    <mergeCell ref="AI70:AJ70"/>
    <mergeCell ref="AK70:AL70"/>
    <mergeCell ref="AS70:AT70"/>
    <mergeCell ref="AK59:AL59"/>
    <mergeCell ref="BD52:BE52"/>
    <mergeCell ref="BF52:BG52"/>
    <mergeCell ref="BH52:BI52"/>
    <mergeCell ref="BK52:BL52"/>
    <mergeCell ref="BM52:BN52"/>
    <mergeCell ref="BO52:BP52"/>
    <mergeCell ref="BQ52:BR52"/>
    <mergeCell ref="BS52:BT52"/>
    <mergeCell ref="BK54:BL54"/>
    <mergeCell ref="AV52:AW52"/>
    <mergeCell ref="AV56:AW56"/>
    <mergeCell ref="AO61:AP61"/>
    <mergeCell ref="R65:S65"/>
    <mergeCell ref="T65:U65"/>
    <mergeCell ref="V65:W65"/>
    <mergeCell ref="BD68:BE68"/>
    <mergeCell ref="BF68:BG68"/>
    <mergeCell ref="AV68:AW68"/>
    <mergeCell ref="BH63:BI63"/>
    <mergeCell ref="AV61:AW61"/>
    <mergeCell ref="AX61:AY61"/>
    <mergeCell ref="BH68:BI68"/>
    <mergeCell ref="AG65:AH65"/>
    <mergeCell ref="AV65:AW65"/>
    <mergeCell ref="AX65:AY65"/>
    <mergeCell ref="AZ65:BA65"/>
    <mergeCell ref="BB65:BC65"/>
    <mergeCell ref="BD65:BE65"/>
    <mergeCell ref="BF65:BG65"/>
    <mergeCell ref="BH65:BI65"/>
    <mergeCell ref="BK63:BL63"/>
    <mergeCell ref="AD54:AE54"/>
    <mergeCell ref="AG54:AH54"/>
    <mergeCell ref="AI54:AJ54"/>
    <mergeCell ref="AK54:AL54"/>
    <mergeCell ref="AX52:AY52"/>
    <mergeCell ref="BD50:BE50"/>
    <mergeCell ref="BF50:BG50"/>
    <mergeCell ref="BH50:BI50"/>
    <mergeCell ref="BB50:BC50"/>
    <mergeCell ref="AB50:AC50"/>
    <mergeCell ref="Z50:AA50"/>
    <mergeCell ref="AX56:AY56"/>
    <mergeCell ref="BO48:BP48"/>
    <mergeCell ref="BQ48:BR48"/>
    <mergeCell ref="BS48:BT48"/>
    <mergeCell ref="BK50:BL50"/>
    <mergeCell ref="BM50:BN50"/>
    <mergeCell ref="BO50:BP50"/>
    <mergeCell ref="BQ50:BR50"/>
    <mergeCell ref="BS50:BT50"/>
    <mergeCell ref="AD56:AE56"/>
    <mergeCell ref="AG56:AH56"/>
    <mergeCell ref="AI56:AJ56"/>
    <mergeCell ref="AK56:AL56"/>
    <mergeCell ref="AX54:AY54"/>
    <mergeCell ref="AZ54:BA54"/>
    <mergeCell ref="BB54:BC54"/>
    <mergeCell ref="BD54:BE54"/>
    <mergeCell ref="BF54:BG54"/>
    <mergeCell ref="BH54:BI54"/>
    <mergeCell ref="AS52:AT52"/>
    <mergeCell ref="AD50:AE50"/>
    <mergeCell ref="BU44:BV44"/>
    <mergeCell ref="BW44:BX44"/>
    <mergeCell ref="AQ44:AR44"/>
    <mergeCell ref="AV44:AW44"/>
    <mergeCell ref="AX44:AY44"/>
    <mergeCell ref="AS44:AT44"/>
    <mergeCell ref="AG46:AH46"/>
    <mergeCell ref="AV46:AW46"/>
    <mergeCell ref="AX46:AY46"/>
    <mergeCell ref="AZ46:BA46"/>
    <mergeCell ref="BB46:BC46"/>
    <mergeCell ref="BD46:BE46"/>
    <mergeCell ref="BF46:BG46"/>
    <mergeCell ref="BH46:BI46"/>
    <mergeCell ref="AI46:AJ46"/>
    <mergeCell ref="AK46:AL46"/>
    <mergeCell ref="BH56:BI56"/>
    <mergeCell ref="AI50:AJ50"/>
    <mergeCell ref="AK50:AL50"/>
    <mergeCell ref="AM50:AN50"/>
    <mergeCell ref="AO50:AP50"/>
    <mergeCell ref="AZ56:BA56"/>
    <mergeCell ref="AV48:AW48"/>
    <mergeCell ref="BM54:BN54"/>
    <mergeCell ref="BO54:BP54"/>
    <mergeCell ref="AV50:AW50"/>
    <mergeCell ref="AX50:AY50"/>
    <mergeCell ref="BU52:BV52"/>
    <mergeCell ref="AM46:AN46"/>
    <mergeCell ref="R44:S44"/>
    <mergeCell ref="T44:U44"/>
    <mergeCell ref="V44:W44"/>
    <mergeCell ref="X44:Y44"/>
    <mergeCell ref="Z44:AA44"/>
    <mergeCell ref="AB44:AC44"/>
    <mergeCell ref="AD44:AE44"/>
    <mergeCell ref="AG44:AH44"/>
    <mergeCell ref="AI44:AJ44"/>
    <mergeCell ref="AK44:AL44"/>
    <mergeCell ref="AM44:AN44"/>
    <mergeCell ref="AO44:AP44"/>
    <mergeCell ref="BK44:BL44"/>
    <mergeCell ref="BM44:BN44"/>
    <mergeCell ref="BO44:BP44"/>
    <mergeCell ref="BQ44:BR44"/>
    <mergeCell ref="BS44:BT44"/>
    <mergeCell ref="R42:S42"/>
    <mergeCell ref="T42:U42"/>
    <mergeCell ref="V42:W42"/>
    <mergeCell ref="X42:Y42"/>
    <mergeCell ref="Z42:AA42"/>
    <mergeCell ref="AB42:AC42"/>
    <mergeCell ref="AD42:AE42"/>
    <mergeCell ref="AG42:AH42"/>
    <mergeCell ref="AI42:AJ42"/>
    <mergeCell ref="AK42:AL42"/>
    <mergeCell ref="AM42:AN42"/>
    <mergeCell ref="AO42:AP42"/>
    <mergeCell ref="BB42:BC42"/>
    <mergeCell ref="BD42:BE42"/>
    <mergeCell ref="BF42:BG42"/>
    <mergeCell ref="BH42:BI42"/>
    <mergeCell ref="AQ42:AR42"/>
    <mergeCell ref="AS42:AT42"/>
    <mergeCell ref="R36:S36"/>
    <mergeCell ref="T36:U36"/>
    <mergeCell ref="V36:W36"/>
    <mergeCell ref="X36:Y36"/>
    <mergeCell ref="Z36:AA36"/>
    <mergeCell ref="AB36:AC36"/>
    <mergeCell ref="AD36:AE36"/>
    <mergeCell ref="BK36:BL36"/>
    <mergeCell ref="BM36:BN36"/>
    <mergeCell ref="BO36:BP36"/>
    <mergeCell ref="BQ36:BR36"/>
    <mergeCell ref="BS36:BT36"/>
    <mergeCell ref="AM36:AN36"/>
    <mergeCell ref="AO36:AP36"/>
    <mergeCell ref="AQ36:AR36"/>
    <mergeCell ref="AS36:AT36"/>
    <mergeCell ref="AG36:AH36"/>
    <mergeCell ref="AI36:AJ36"/>
    <mergeCell ref="AK36:AL36"/>
    <mergeCell ref="BD36:BE36"/>
    <mergeCell ref="BF36:BG36"/>
    <mergeCell ref="BB36:BC36"/>
    <mergeCell ref="R34:S34"/>
    <mergeCell ref="T34:U34"/>
    <mergeCell ref="V34:W34"/>
    <mergeCell ref="X34:Y34"/>
    <mergeCell ref="Z34:AA34"/>
    <mergeCell ref="AB34:AC34"/>
    <mergeCell ref="AD34:AE34"/>
    <mergeCell ref="AG34:AH34"/>
    <mergeCell ref="AI34:AJ34"/>
    <mergeCell ref="AK34:AL34"/>
    <mergeCell ref="AM34:AN34"/>
    <mergeCell ref="AO34:AP34"/>
    <mergeCell ref="AQ34:AR34"/>
    <mergeCell ref="AS34:AT34"/>
    <mergeCell ref="BK34:BL34"/>
    <mergeCell ref="BM34:BN34"/>
    <mergeCell ref="BO34:BP34"/>
    <mergeCell ref="AV34:AW34"/>
    <mergeCell ref="CO29:CP30"/>
    <mergeCell ref="T32:U32"/>
    <mergeCell ref="V32:W32"/>
    <mergeCell ref="X32:Y32"/>
    <mergeCell ref="Z32:AA32"/>
    <mergeCell ref="AB32:AC32"/>
    <mergeCell ref="AD32:AE32"/>
    <mergeCell ref="AG32:AH32"/>
    <mergeCell ref="AI32:AJ32"/>
    <mergeCell ref="AK32:AL32"/>
    <mergeCell ref="AM32:AN32"/>
    <mergeCell ref="AO32:AP32"/>
    <mergeCell ref="AQ32:AR32"/>
    <mergeCell ref="AS32:AT32"/>
    <mergeCell ref="BM32:BN32"/>
    <mergeCell ref="BO32:BP32"/>
    <mergeCell ref="BQ32:BR32"/>
    <mergeCell ref="BS32:BT32"/>
    <mergeCell ref="BU32:BV32"/>
    <mergeCell ref="BW32:BX32"/>
    <mergeCell ref="BK32:BL32"/>
    <mergeCell ref="AV32:AW32"/>
    <mergeCell ref="AX32:AY32"/>
    <mergeCell ref="AZ32:BA32"/>
    <mergeCell ref="V30:W30"/>
    <mergeCell ref="X30:Y30"/>
    <mergeCell ref="Z30:AA30"/>
    <mergeCell ref="AB30:AC30"/>
    <mergeCell ref="AD30:AE30"/>
    <mergeCell ref="AG30:AH30"/>
    <mergeCell ref="AI30:AJ30"/>
    <mergeCell ref="AK30:AL30"/>
    <mergeCell ref="AM30:AN30"/>
    <mergeCell ref="AO30:AP30"/>
    <mergeCell ref="AQ30:AR30"/>
    <mergeCell ref="AS30:AT30"/>
    <mergeCell ref="BK30:BL30"/>
    <mergeCell ref="BM30:BN30"/>
    <mergeCell ref="BO30:BP30"/>
    <mergeCell ref="BQ30:BR30"/>
    <mergeCell ref="BS30:BT30"/>
    <mergeCell ref="AV30:AW30"/>
    <mergeCell ref="BF30:BG30"/>
    <mergeCell ref="BH30:BI30"/>
    <mergeCell ref="CN25:CN26"/>
    <mergeCell ref="V28:W28"/>
    <mergeCell ref="X28:Y28"/>
    <mergeCell ref="Z28:AA28"/>
    <mergeCell ref="AB28:AC28"/>
    <mergeCell ref="AD28:AE28"/>
    <mergeCell ref="AG28:AH28"/>
    <mergeCell ref="AI28:AJ28"/>
    <mergeCell ref="AK28:AL28"/>
    <mergeCell ref="AM28:AN28"/>
    <mergeCell ref="AO28:AP28"/>
    <mergeCell ref="AQ28:AR28"/>
    <mergeCell ref="AS28:AT28"/>
    <mergeCell ref="BK28:BL28"/>
    <mergeCell ref="BM28:BN28"/>
    <mergeCell ref="BO28:BP28"/>
    <mergeCell ref="BQ28:BR28"/>
    <mergeCell ref="BS28:BT28"/>
    <mergeCell ref="BU28:BV28"/>
    <mergeCell ref="BW28:BX28"/>
    <mergeCell ref="BZ28:CA28"/>
    <mergeCell ref="AV28:AW28"/>
    <mergeCell ref="CB28:CC28"/>
    <mergeCell ref="CD28:CE28"/>
    <mergeCell ref="CF28:CG28"/>
    <mergeCell ref="CH28:CI28"/>
    <mergeCell ref="R26:S26"/>
    <mergeCell ref="T26:U26"/>
    <mergeCell ref="V26:W26"/>
    <mergeCell ref="X26:Y26"/>
    <mergeCell ref="Z26:AA26"/>
    <mergeCell ref="AB26:AC26"/>
    <mergeCell ref="AD26:AE26"/>
    <mergeCell ref="AG26:AH26"/>
    <mergeCell ref="AI26:AJ26"/>
    <mergeCell ref="AK26:AL26"/>
    <mergeCell ref="AM26:AN26"/>
    <mergeCell ref="AO26:AP26"/>
    <mergeCell ref="AQ26:AR26"/>
    <mergeCell ref="AS26:AT26"/>
    <mergeCell ref="BK26:BL26"/>
    <mergeCell ref="BM26:BN26"/>
    <mergeCell ref="BO26:BP26"/>
    <mergeCell ref="AV26:AW26"/>
    <mergeCell ref="V19:W19"/>
    <mergeCell ref="X19:Y19"/>
    <mergeCell ref="Z19:AA19"/>
    <mergeCell ref="AB19:AC19"/>
    <mergeCell ref="AD19:AE19"/>
    <mergeCell ref="BM19:BN19"/>
    <mergeCell ref="BO19:BP19"/>
    <mergeCell ref="BQ19:BR19"/>
    <mergeCell ref="BS19:BT19"/>
    <mergeCell ref="BU19:BV19"/>
    <mergeCell ref="BW19:BX19"/>
    <mergeCell ref="AG19:AH19"/>
    <mergeCell ref="AI19:AJ19"/>
    <mergeCell ref="AK19:AL19"/>
    <mergeCell ref="AM19:AN19"/>
    <mergeCell ref="AO19:AP19"/>
    <mergeCell ref="AQ19:AR19"/>
    <mergeCell ref="AS19:AT19"/>
    <mergeCell ref="BK19:BL19"/>
    <mergeCell ref="V17:W17"/>
    <mergeCell ref="X17:Y17"/>
    <mergeCell ref="Z17:AA17"/>
    <mergeCell ref="AB17:AC17"/>
    <mergeCell ref="AD17:AE17"/>
    <mergeCell ref="AG17:AH17"/>
    <mergeCell ref="AI17:AJ17"/>
    <mergeCell ref="AK17:AL17"/>
    <mergeCell ref="AM17:AN17"/>
    <mergeCell ref="AO17:AP17"/>
    <mergeCell ref="AQ17:AR17"/>
    <mergeCell ref="AS17:AT17"/>
    <mergeCell ref="BK17:BL17"/>
    <mergeCell ref="BM17:BN17"/>
    <mergeCell ref="BO17:BP17"/>
    <mergeCell ref="BQ17:BR17"/>
    <mergeCell ref="BS17:BT17"/>
    <mergeCell ref="AV17:AW17"/>
    <mergeCell ref="AX17:AY17"/>
    <mergeCell ref="AZ17:BA17"/>
    <mergeCell ref="BB17:BC17"/>
    <mergeCell ref="BD17:BE17"/>
    <mergeCell ref="BF17:BG17"/>
    <mergeCell ref="BH17:BI17"/>
    <mergeCell ref="BQ8:BR8"/>
    <mergeCell ref="BS8:BT8"/>
    <mergeCell ref="BU8:BV8"/>
    <mergeCell ref="BW8:BX8"/>
    <mergeCell ref="AI6:AJ6"/>
    <mergeCell ref="AK6:AL6"/>
    <mergeCell ref="AM6:AN6"/>
    <mergeCell ref="AO6:AP6"/>
    <mergeCell ref="AQ6:AR6"/>
    <mergeCell ref="AI8:AJ8"/>
    <mergeCell ref="AK8:AL8"/>
    <mergeCell ref="AM8:AN8"/>
    <mergeCell ref="AO8:AP8"/>
    <mergeCell ref="AQ8:AR8"/>
    <mergeCell ref="BZ8:CA8"/>
    <mergeCell ref="CB8:CC8"/>
    <mergeCell ref="BS13:BT13"/>
    <mergeCell ref="BU13:BV13"/>
    <mergeCell ref="BW13:BX13"/>
    <mergeCell ref="AS13:AT13"/>
    <mergeCell ref="BM13:BN13"/>
    <mergeCell ref="BO13:BP13"/>
    <mergeCell ref="AX13:AY13"/>
    <mergeCell ref="AI13:AJ13"/>
    <mergeCell ref="BY5:BY6"/>
    <mergeCell ref="AV13:AW13"/>
    <mergeCell ref="AZ13:BA13"/>
    <mergeCell ref="BB13:BC13"/>
    <mergeCell ref="BD13:BE13"/>
    <mergeCell ref="BF13:BG13"/>
    <mergeCell ref="BH8:BI8"/>
    <mergeCell ref="BK13:BL13"/>
    <mergeCell ref="C107:D107"/>
    <mergeCell ref="E107:F107"/>
    <mergeCell ref="AD6:AE6"/>
    <mergeCell ref="AG6:AH6"/>
    <mergeCell ref="AG59:AH59"/>
    <mergeCell ref="AI59:AJ59"/>
    <mergeCell ref="L114:P114"/>
    <mergeCell ref="L115:P115"/>
    <mergeCell ref="R48:S48"/>
    <mergeCell ref="T48:U48"/>
    <mergeCell ref="V48:W48"/>
    <mergeCell ref="X48:Y48"/>
    <mergeCell ref="Z48:AA48"/>
    <mergeCell ref="BW46:BX46"/>
    <mergeCell ref="BS59:BT59"/>
    <mergeCell ref="CB46:CC46"/>
    <mergeCell ref="CD46:CE46"/>
    <mergeCell ref="BH13:BI13"/>
    <mergeCell ref="R13:S13"/>
    <mergeCell ref="T13:U13"/>
    <mergeCell ref="AF5:AF6"/>
    <mergeCell ref="Z6:AA6"/>
    <mergeCell ref="AS6:AT6"/>
    <mergeCell ref="R6:S6"/>
    <mergeCell ref="BJ5:BJ6"/>
    <mergeCell ref="AV6:AW6"/>
    <mergeCell ref="AX6:AY6"/>
    <mergeCell ref="AZ6:BA6"/>
    <mergeCell ref="CB13:CC13"/>
    <mergeCell ref="BK8:BL8"/>
    <mergeCell ref="BM8:BN8"/>
    <mergeCell ref="BO8:BP8"/>
    <mergeCell ref="BS6:BT6"/>
    <mergeCell ref="CN5:CN6"/>
    <mergeCell ref="CO5:CP6"/>
    <mergeCell ref="BD19:BE19"/>
    <mergeCell ref="BF19:BG19"/>
    <mergeCell ref="BH19:BI19"/>
    <mergeCell ref="AS46:AT46"/>
    <mergeCell ref="V6:W6"/>
    <mergeCell ref="X6:Y6"/>
    <mergeCell ref="AU5:AU6"/>
    <mergeCell ref="CJ56:CK56"/>
    <mergeCell ref="BZ48:CA48"/>
    <mergeCell ref="CB48:CC48"/>
    <mergeCell ref="CD48:CE48"/>
    <mergeCell ref="CF48:CG48"/>
    <mergeCell ref="C6:D6"/>
    <mergeCell ref="I6:J6"/>
    <mergeCell ref="BK46:BL46"/>
    <mergeCell ref="BB56:BC56"/>
    <mergeCell ref="BD56:BE56"/>
    <mergeCell ref="BF56:BG56"/>
    <mergeCell ref="AS56:AT56"/>
    <mergeCell ref="BK56:BL56"/>
    <mergeCell ref="BU56:BV56"/>
    <mergeCell ref="CH48:CI48"/>
    <mergeCell ref="CJ48:CK48"/>
    <mergeCell ref="AQ56:AR56"/>
    <mergeCell ref="BF32:BG32"/>
    <mergeCell ref="BH32:BI32"/>
    <mergeCell ref="BQ13:BR13"/>
    <mergeCell ref="CF46:CG46"/>
    <mergeCell ref="CH46:CI46"/>
    <mergeCell ref="G107:H107"/>
    <mergeCell ref="I107:J107"/>
    <mergeCell ref="K107:L107"/>
    <mergeCell ref="M107:N107"/>
    <mergeCell ref="O107:P107"/>
    <mergeCell ref="R107:S107"/>
    <mergeCell ref="T107:U107"/>
    <mergeCell ref="V107:W107"/>
    <mergeCell ref="X107:Y107"/>
    <mergeCell ref="Z107:AA107"/>
    <mergeCell ref="AB107:AC107"/>
    <mergeCell ref="AD107:AE107"/>
    <mergeCell ref="AG107:AH107"/>
    <mergeCell ref="AI107:AJ107"/>
    <mergeCell ref="AO46:AP46"/>
    <mergeCell ref="AQ46:AR46"/>
    <mergeCell ref="X74:Y74"/>
    <mergeCell ref="Z74:AA74"/>
    <mergeCell ref="AB74:AC74"/>
    <mergeCell ref="AD74:AE74"/>
    <mergeCell ref="AD79:AE79"/>
    <mergeCell ref="AG79:AH79"/>
    <mergeCell ref="AI79:AJ79"/>
    <mergeCell ref="AK79:AL79"/>
    <mergeCell ref="AM79:AN79"/>
    <mergeCell ref="AO79:AP79"/>
    <mergeCell ref="AQ79:AR79"/>
    <mergeCell ref="AQ59:AR59"/>
    <mergeCell ref="V54:W54"/>
    <mergeCell ref="X54:Y54"/>
    <mergeCell ref="Z54:AA54"/>
    <mergeCell ref="AB54:AC54"/>
    <mergeCell ref="C105:D105"/>
    <mergeCell ref="E105:F105"/>
    <mergeCell ref="G105:H105"/>
    <mergeCell ref="I105:J105"/>
    <mergeCell ref="K105:L105"/>
    <mergeCell ref="M105:N105"/>
    <mergeCell ref="O105:P105"/>
    <mergeCell ref="T105:U105"/>
    <mergeCell ref="AG105:AH105"/>
    <mergeCell ref="AI105:AJ105"/>
    <mergeCell ref="AK105:AL105"/>
    <mergeCell ref="AM105:AN105"/>
    <mergeCell ref="AO105:AP105"/>
    <mergeCell ref="AQ105:AR105"/>
    <mergeCell ref="AS105:AT105"/>
    <mergeCell ref="BK105:BL105"/>
    <mergeCell ref="CL48:CM48"/>
    <mergeCell ref="CL50:CM50"/>
    <mergeCell ref="BZ59:CA59"/>
    <mergeCell ref="CB59:CC59"/>
    <mergeCell ref="CD59:CE59"/>
    <mergeCell ref="CF59:CG59"/>
    <mergeCell ref="CH59:CI59"/>
    <mergeCell ref="CJ59:CK59"/>
    <mergeCell ref="CL59:CM59"/>
    <mergeCell ref="CL56:CM56"/>
    <mergeCell ref="BZ56:CA56"/>
    <mergeCell ref="CB56:CC56"/>
    <mergeCell ref="BZ50:CA50"/>
    <mergeCell ref="CB50:CC50"/>
    <mergeCell ref="CD50:CE50"/>
    <mergeCell ref="CF50:CG50"/>
    <mergeCell ref="AS79:AT79"/>
    <mergeCell ref="BM56:BN56"/>
    <mergeCell ref="BO56:BP56"/>
    <mergeCell ref="BQ56:BR56"/>
    <mergeCell ref="BS56:BT56"/>
    <mergeCell ref="BZ70:CA70"/>
    <mergeCell ref="R79:S79"/>
    <mergeCell ref="T79:U79"/>
    <mergeCell ref="V79:W79"/>
    <mergeCell ref="X79:Y79"/>
    <mergeCell ref="Z79:AA79"/>
    <mergeCell ref="BQ61:BR61"/>
    <mergeCell ref="AM56:AN56"/>
    <mergeCell ref="AO56:AP56"/>
    <mergeCell ref="AX59:AY59"/>
    <mergeCell ref="AZ59:BA59"/>
    <mergeCell ref="BB59:BC59"/>
    <mergeCell ref="BW63:BX63"/>
    <mergeCell ref="BZ61:CA61"/>
    <mergeCell ref="AS59:AT59"/>
    <mergeCell ref="BK59:BL59"/>
    <mergeCell ref="AG63:AH63"/>
    <mergeCell ref="AI63:AJ63"/>
    <mergeCell ref="AM63:AN63"/>
    <mergeCell ref="AI65:AJ65"/>
    <mergeCell ref="AK65:AL65"/>
    <mergeCell ref="AM65:AN65"/>
    <mergeCell ref="AO65:AP65"/>
    <mergeCell ref="AQ65:AR65"/>
    <mergeCell ref="BK61:BL61"/>
    <mergeCell ref="BM61:BN61"/>
    <mergeCell ref="BD59:BE59"/>
    <mergeCell ref="BB19:BC19"/>
    <mergeCell ref="BS63:BT63"/>
    <mergeCell ref="BU63:BV63"/>
    <mergeCell ref="AV15:AW15"/>
    <mergeCell ref="AX15:AY15"/>
    <mergeCell ref="AZ15:BA15"/>
    <mergeCell ref="BB15:BC15"/>
    <mergeCell ref="BD15:BE15"/>
    <mergeCell ref="BF15:BG15"/>
    <mergeCell ref="BH15:BI15"/>
    <mergeCell ref="BU48:BV48"/>
    <mergeCell ref="BW48:BX48"/>
    <mergeCell ref="BU50:BV50"/>
    <mergeCell ref="BW50:BX50"/>
    <mergeCell ref="BM59:BN59"/>
    <mergeCell ref="BO59:BP59"/>
    <mergeCell ref="BQ59:BR59"/>
    <mergeCell ref="BU59:BV59"/>
    <mergeCell ref="BH28:BI28"/>
    <mergeCell ref="AX30:AY30"/>
    <mergeCell ref="AZ30:BA30"/>
    <mergeCell ref="BB30:BC30"/>
    <mergeCell ref="BD30:BE30"/>
    <mergeCell ref="BU46:BV46"/>
    <mergeCell ref="BU17:BV17"/>
    <mergeCell ref="BW17:BX17"/>
    <mergeCell ref="BS26:BT26"/>
    <mergeCell ref="BU26:BV26"/>
    <mergeCell ref="BW26:BX26"/>
    <mergeCell ref="BQ26:BR26"/>
    <mergeCell ref="BU30:BV30"/>
    <mergeCell ref="BW30:BX30"/>
    <mergeCell ref="BB6:BC6"/>
    <mergeCell ref="BD6:BE6"/>
    <mergeCell ref="BF6:BG6"/>
    <mergeCell ref="BH6:BI6"/>
    <mergeCell ref="AV10:AW10"/>
    <mergeCell ref="AX10:AY10"/>
    <mergeCell ref="AZ10:BA10"/>
    <mergeCell ref="BB10:BC10"/>
    <mergeCell ref="BD10:BE10"/>
    <mergeCell ref="AX48:AY48"/>
    <mergeCell ref="AZ48:BA48"/>
    <mergeCell ref="BB48:BC48"/>
    <mergeCell ref="BD48:BE48"/>
    <mergeCell ref="BF48:BG48"/>
    <mergeCell ref="BH36:BI36"/>
    <mergeCell ref="AX26:AY26"/>
    <mergeCell ref="AZ26:BA26"/>
    <mergeCell ref="BB26:BC26"/>
    <mergeCell ref="BD26:BE26"/>
    <mergeCell ref="BF26:BG26"/>
    <mergeCell ref="BH26:BI26"/>
    <mergeCell ref="AV42:AW42"/>
    <mergeCell ref="AX42:AY42"/>
    <mergeCell ref="AZ42:BA42"/>
    <mergeCell ref="AX28:AY28"/>
    <mergeCell ref="AZ28:BA28"/>
    <mergeCell ref="BB28:BC28"/>
    <mergeCell ref="BD28:BE28"/>
    <mergeCell ref="BF28:BG28"/>
    <mergeCell ref="AV19:AW19"/>
    <mergeCell ref="AX19:AY19"/>
    <mergeCell ref="AZ19:BA19"/>
    <mergeCell ref="BB32:BC32"/>
    <mergeCell ref="BD32:BE32"/>
    <mergeCell ref="AV63:AW63"/>
    <mergeCell ref="AX63:AY63"/>
    <mergeCell ref="AZ63:BA63"/>
    <mergeCell ref="BB63:BC63"/>
    <mergeCell ref="BD63:BE63"/>
    <mergeCell ref="BS61:BT61"/>
    <mergeCell ref="BU61:BV61"/>
    <mergeCell ref="BW61:BX61"/>
    <mergeCell ref="BO61:BP61"/>
    <mergeCell ref="BM63:BN63"/>
    <mergeCell ref="BO63:BP63"/>
    <mergeCell ref="AX34:AY34"/>
    <mergeCell ref="AZ34:BA34"/>
    <mergeCell ref="BB34:BC34"/>
    <mergeCell ref="BD34:BE34"/>
    <mergeCell ref="BF34:BG34"/>
    <mergeCell ref="BH34:BI34"/>
    <mergeCell ref="AZ44:BA44"/>
    <mergeCell ref="BB44:BC44"/>
    <mergeCell ref="BD44:BE44"/>
    <mergeCell ref="BF44:BG44"/>
    <mergeCell ref="BH44:BI44"/>
    <mergeCell ref="AV36:AW36"/>
    <mergeCell ref="AX36:AY36"/>
    <mergeCell ref="AZ36:BA36"/>
    <mergeCell ref="BQ34:BR34"/>
    <mergeCell ref="BS34:BT34"/>
    <mergeCell ref="BU34:BV34"/>
    <mergeCell ref="BW34:BX34"/>
    <mergeCell ref="BU36:BV36"/>
    <mergeCell ref="BS65:BT65"/>
    <mergeCell ref="BU65:BV65"/>
    <mergeCell ref="BW65:BX65"/>
    <mergeCell ref="BW68:BX68"/>
    <mergeCell ref="BM65:BN65"/>
    <mergeCell ref="BO65:BP65"/>
    <mergeCell ref="BQ65:BR65"/>
    <mergeCell ref="BQ63:BR63"/>
    <mergeCell ref="BF63:BG63"/>
    <mergeCell ref="BB79:BC79"/>
    <mergeCell ref="BD79:BE79"/>
    <mergeCell ref="AV59:AW59"/>
    <mergeCell ref="BH72:BI72"/>
    <mergeCell ref="AV79:AW79"/>
    <mergeCell ref="AX79:AY79"/>
    <mergeCell ref="AZ79:BA79"/>
    <mergeCell ref="AV76:AW76"/>
    <mergeCell ref="AZ72:BA72"/>
    <mergeCell ref="AV70:AW70"/>
    <mergeCell ref="AX70:AY70"/>
    <mergeCell ref="AZ70:BA70"/>
    <mergeCell ref="BB70:BC70"/>
    <mergeCell ref="AZ61:BA61"/>
    <mergeCell ref="BB61:BC61"/>
    <mergeCell ref="BD61:BE61"/>
    <mergeCell ref="BF61:BG61"/>
    <mergeCell ref="BH61:BI61"/>
    <mergeCell ref="BF59:BG59"/>
    <mergeCell ref="BH59:BI59"/>
    <mergeCell ref="BU68:BV68"/>
    <mergeCell ref="BK79:BL79"/>
    <mergeCell ref="BM79:BN79"/>
    <mergeCell ref="AZ98:BA98"/>
    <mergeCell ref="BB98:BC98"/>
    <mergeCell ref="BD98:BE98"/>
    <mergeCell ref="BF98:BG98"/>
    <mergeCell ref="BH98:BI98"/>
    <mergeCell ref="BB81:BC81"/>
    <mergeCell ref="BD81:BE81"/>
    <mergeCell ref="AV96:AW96"/>
    <mergeCell ref="AX96:AY96"/>
    <mergeCell ref="AZ96:BA96"/>
    <mergeCell ref="BB96:BC96"/>
    <mergeCell ref="BD96:BE96"/>
    <mergeCell ref="BF96:BG96"/>
    <mergeCell ref="BH96:BI96"/>
    <mergeCell ref="AV81:AW81"/>
    <mergeCell ref="AX81:AY81"/>
    <mergeCell ref="AZ81:BA81"/>
    <mergeCell ref="AV83:AW83"/>
    <mergeCell ref="AX83:AY83"/>
    <mergeCell ref="AZ83:BA83"/>
    <mergeCell ref="BB83:BC83"/>
    <mergeCell ref="BD83:BE83"/>
    <mergeCell ref="BF83:BG83"/>
    <mergeCell ref="AV91:BI91"/>
    <mergeCell ref="AZ85:BA85"/>
    <mergeCell ref="BB85:BC85"/>
    <mergeCell ref="BD85:BE85"/>
    <mergeCell ref="BF85:BG85"/>
    <mergeCell ref="BH85:BI85"/>
    <mergeCell ref="CT117:CT120"/>
    <mergeCell ref="CR122:CR124"/>
    <mergeCell ref="CR125:CR127"/>
    <mergeCell ref="CR117:CR120"/>
    <mergeCell ref="AV101:AW101"/>
    <mergeCell ref="AX101:AY101"/>
    <mergeCell ref="AZ101:BA101"/>
    <mergeCell ref="BB101:BC101"/>
    <mergeCell ref="BD101:BE101"/>
    <mergeCell ref="BF101:BG101"/>
    <mergeCell ref="BH101:BI101"/>
    <mergeCell ref="AV103:AW103"/>
    <mergeCell ref="AX103:AY103"/>
    <mergeCell ref="AZ103:BA103"/>
    <mergeCell ref="BB103:BC103"/>
    <mergeCell ref="BD103:BE103"/>
    <mergeCell ref="BF103:BG103"/>
    <mergeCell ref="BH103:BI103"/>
    <mergeCell ref="BO105:BP105"/>
    <mergeCell ref="CS122:CU124"/>
    <mergeCell ref="CS125:CU127"/>
    <mergeCell ref="CO106:CP106"/>
    <mergeCell ref="CO107:CP107"/>
    <mergeCell ref="BM105:BN105"/>
    <mergeCell ref="CO104:CP104"/>
    <mergeCell ref="CO105:CP105"/>
    <mergeCell ref="CL101:CM101"/>
    <mergeCell ref="CO101:CP101"/>
    <mergeCell ref="CO102:CP102"/>
    <mergeCell ref="BK103:BL103"/>
    <mergeCell ref="BM103:BN103"/>
    <mergeCell ref="BO103:BP103"/>
    <mergeCell ref="CH15:CI15"/>
    <mergeCell ref="CJ15:CK15"/>
    <mergeCell ref="CL15:CM15"/>
    <mergeCell ref="CF15:CG15"/>
    <mergeCell ref="BZ6:CA6"/>
    <mergeCell ref="CB6:CC6"/>
    <mergeCell ref="CD6:CE6"/>
    <mergeCell ref="CF6:CG6"/>
    <mergeCell ref="CH6:CI6"/>
    <mergeCell ref="CJ6:CK6"/>
    <mergeCell ref="CL6:CM6"/>
    <mergeCell ref="BZ10:CA10"/>
    <mergeCell ref="CB10:CC10"/>
    <mergeCell ref="CD10:CE10"/>
    <mergeCell ref="CF10:CG10"/>
    <mergeCell ref="CH10:CI10"/>
    <mergeCell ref="CJ10:CK10"/>
    <mergeCell ref="CL10:CM10"/>
    <mergeCell ref="CD8:CE8"/>
    <mergeCell ref="CF8:CG8"/>
    <mergeCell ref="CH8:CI8"/>
    <mergeCell ref="CJ8:CK8"/>
    <mergeCell ref="CL8:CM8"/>
    <mergeCell ref="CD13:CE13"/>
    <mergeCell ref="CF13:CG13"/>
    <mergeCell ref="CH13:CI13"/>
    <mergeCell ref="CD17:CE17"/>
    <mergeCell ref="CF17:CG17"/>
    <mergeCell ref="CH17:CI17"/>
    <mergeCell ref="CJ17:CK17"/>
    <mergeCell ref="CL17:CM17"/>
    <mergeCell ref="BZ19:CA19"/>
    <mergeCell ref="CB19:CC19"/>
    <mergeCell ref="CD19:CE19"/>
    <mergeCell ref="CF19:CG19"/>
    <mergeCell ref="CH19:CI19"/>
    <mergeCell ref="CJ19:CK19"/>
    <mergeCell ref="CL19:CM19"/>
    <mergeCell ref="BZ26:CA26"/>
    <mergeCell ref="CB26:CC26"/>
    <mergeCell ref="CD26:CE26"/>
    <mergeCell ref="CF26:CG26"/>
    <mergeCell ref="CH26:CI26"/>
    <mergeCell ref="CJ26:CK26"/>
    <mergeCell ref="CL26:CM26"/>
    <mergeCell ref="CB22:CC22"/>
    <mergeCell ref="CD22:CE22"/>
    <mergeCell ref="CF22:CG22"/>
    <mergeCell ref="CH22:CI22"/>
    <mergeCell ref="CJ22:CK22"/>
    <mergeCell ref="CL22:CM22"/>
    <mergeCell ref="BZ17:CA17"/>
    <mergeCell ref="CB17:CC17"/>
    <mergeCell ref="CF30:CG30"/>
    <mergeCell ref="CH30:CI30"/>
    <mergeCell ref="CJ30:CK30"/>
    <mergeCell ref="CL30:CM30"/>
    <mergeCell ref="BZ32:CA32"/>
    <mergeCell ref="CB32:CC32"/>
    <mergeCell ref="CD32:CE32"/>
    <mergeCell ref="CF32:CG32"/>
    <mergeCell ref="CH32:CI32"/>
    <mergeCell ref="CJ32:CK32"/>
    <mergeCell ref="CL32:CM32"/>
    <mergeCell ref="BZ44:CA44"/>
    <mergeCell ref="CB44:CC44"/>
    <mergeCell ref="CD44:CE44"/>
    <mergeCell ref="CF44:CG44"/>
    <mergeCell ref="CH44:CI44"/>
    <mergeCell ref="CJ44:CK44"/>
    <mergeCell ref="CL44:CM44"/>
    <mergeCell ref="CF34:CG34"/>
    <mergeCell ref="CH34:CI34"/>
    <mergeCell ref="CJ34:CK34"/>
    <mergeCell ref="CL34:CM34"/>
    <mergeCell ref="BZ36:CA36"/>
    <mergeCell ref="CB36:CC36"/>
    <mergeCell ref="CD36:CE36"/>
    <mergeCell ref="CF36:CG36"/>
    <mergeCell ref="CH36:CI36"/>
    <mergeCell ref="BZ34:CA34"/>
    <mergeCell ref="CB34:CC34"/>
    <mergeCell ref="CD34:CE34"/>
    <mergeCell ref="CJ36:CK36"/>
    <mergeCell ref="BZ42:CA42"/>
    <mergeCell ref="CB42:CC42"/>
    <mergeCell ref="CD42:CE42"/>
    <mergeCell ref="CF42:CG42"/>
    <mergeCell ref="CH42:CI42"/>
    <mergeCell ref="CJ42:CK42"/>
    <mergeCell ref="CL42:CM42"/>
    <mergeCell ref="CB40:CC40"/>
    <mergeCell ref="CD40:CE40"/>
    <mergeCell ref="CF40:CG40"/>
    <mergeCell ref="CH40:CI40"/>
    <mergeCell ref="CJ40:CK40"/>
    <mergeCell ref="CL40:CM40"/>
    <mergeCell ref="CH61:CI61"/>
    <mergeCell ref="CJ61:CK61"/>
    <mergeCell ref="CL61:CM61"/>
    <mergeCell ref="CJ50:CK50"/>
    <mergeCell ref="BZ46:CA46"/>
    <mergeCell ref="CH50:CI50"/>
    <mergeCell ref="CD56:CE56"/>
    <mergeCell ref="CF56:CG56"/>
    <mergeCell ref="CH56:CI56"/>
    <mergeCell ref="CB61:CC61"/>
    <mergeCell ref="CD61:CE61"/>
    <mergeCell ref="CF61:CG61"/>
    <mergeCell ref="CJ46:CK46"/>
    <mergeCell ref="CL46:CM46"/>
    <mergeCell ref="BZ52:CA52"/>
    <mergeCell ref="CB52:CC52"/>
    <mergeCell ref="CB79:CC79"/>
    <mergeCell ref="CD79:CE79"/>
    <mergeCell ref="CF79:CG79"/>
    <mergeCell ref="CH79:CI79"/>
    <mergeCell ref="CJ63:CK63"/>
    <mergeCell ref="CL63:CM63"/>
    <mergeCell ref="BZ63:CA63"/>
    <mergeCell ref="CB63:CC63"/>
    <mergeCell ref="CD63:CE63"/>
    <mergeCell ref="CF63:CG63"/>
    <mergeCell ref="CH63:CI63"/>
    <mergeCell ref="BZ65:CA65"/>
    <mergeCell ref="CB65:CC65"/>
    <mergeCell ref="CD65:CE65"/>
    <mergeCell ref="CF65:CG65"/>
    <mergeCell ref="CH65:CI65"/>
    <mergeCell ref="CJ65:CK65"/>
    <mergeCell ref="CL65:CM65"/>
    <mergeCell ref="BZ68:CA68"/>
    <mergeCell ref="CB68:CC68"/>
    <mergeCell ref="CD68:CE68"/>
    <mergeCell ref="CF68:CG68"/>
    <mergeCell ref="CH68:CI68"/>
    <mergeCell ref="CJ68:CK68"/>
    <mergeCell ref="CL68:CM68"/>
    <mergeCell ref="BZ79:CA79"/>
    <mergeCell ref="CB72:CC72"/>
    <mergeCell ref="CD72:CE72"/>
    <mergeCell ref="CF72:CG72"/>
    <mergeCell ref="CH72:CI72"/>
    <mergeCell ref="CJ72:CK72"/>
    <mergeCell ref="BZ72:CA72"/>
    <mergeCell ref="BY62:BY63"/>
    <mergeCell ref="BY64:BY65"/>
    <mergeCell ref="CF98:CG98"/>
    <mergeCell ref="CH98:CI98"/>
    <mergeCell ref="CJ98:CK98"/>
    <mergeCell ref="CL98:CM98"/>
    <mergeCell ref="CJ85:CK85"/>
    <mergeCell ref="CL85:CM85"/>
    <mergeCell ref="BZ87:CA87"/>
    <mergeCell ref="CB87:CC87"/>
    <mergeCell ref="CD87:CE87"/>
    <mergeCell ref="CF87:CG87"/>
    <mergeCell ref="CH87:CI87"/>
    <mergeCell ref="CJ87:CK87"/>
    <mergeCell ref="CL87:CM87"/>
    <mergeCell ref="CF89:CG89"/>
    <mergeCell ref="CH89:CI89"/>
    <mergeCell ref="CF85:CG85"/>
    <mergeCell ref="CH85:CI85"/>
    <mergeCell ref="CJ96:CK96"/>
    <mergeCell ref="CL72:CM72"/>
    <mergeCell ref="CH70:CI70"/>
    <mergeCell ref="CJ70:CK70"/>
    <mergeCell ref="CL70:CM70"/>
    <mergeCell ref="CH96:CI96"/>
    <mergeCell ref="CL96:CM96"/>
    <mergeCell ref="CB70:CC70"/>
    <mergeCell ref="CD70:CE70"/>
    <mergeCell ref="CF70:CG70"/>
    <mergeCell ref="CJ79:CK79"/>
    <mergeCell ref="CL79:CM79"/>
    <mergeCell ref="CD81:CE81"/>
    <mergeCell ref="BZ107:CA107"/>
    <mergeCell ref="CB107:CC107"/>
    <mergeCell ref="CD107:CE107"/>
    <mergeCell ref="CF107:CG107"/>
    <mergeCell ref="CH107:CI107"/>
    <mergeCell ref="BZ98:CA98"/>
    <mergeCell ref="CB98:CC98"/>
    <mergeCell ref="CD98:CE98"/>
    <mergeCell ref="BZ74:CA74"/>
    <mergeCell ref="CB74:CC74"/>
    <mergeCell ref="CD74:CE74"/>
    <mergeCell ref="CF74:CG74"/>
    <mergeCell ref="CH74:CI74"/>
    <mergeCell ref="CJ74:CK74"/>
    <mergeCell ref="CL74:CM74"/>
    <mergeCell ref="BZ76:CA76"/>
    <mergeCell ref="CB76:CC76"/>
    <mergeCell ref="CD76:CE76"/>
    <mergeCell ref="CF81:CG81"/>
    <mergeCell ref="CH81:CI81"/>
    <mergeCell ref="CJ81:CK81"/>
    <mergeCell ref="CL81:CM81"/>
    <mergeCell ref="CB83:CC83"/>
    <mergeCell ref="CD83:CE83"/>
    <mergeCell ref="CF83:CG83"/>
    <mergeCell ref="CH83:CI83"/>
    <mergeCell ref="CJ89:CK89"/>
    <mergeCell ref="CL89:CM89"/>
    <mergeCell ref="CF76:CG76"/>
    <mergeCell ref="CH76:CI76"/>
    <mergeCell ref="CJ76:CK76"/>
    <mergeCell ref="CL76:CM76"/>
    <mergeCell ref="C22:D22"/>
    <mergeCell ref="E22:F22"/>
    <mergeCell ref="G22:H22"/>
    <mergeCell ref="I22:J22"/>
    <mergeCell ref="K22:L22"/>
    <mergeCell ref="M22:N22"/>
    <mergeCell ref="O22:P22"/>
    <mergeCell ref="Z22:AA22"/>
    <mergeCell ref="AB22:AC22"/>
    <mergeCell ref="AD22:AE22"/>
    <mergeCell ref="AG22:AH22"/>
    <mergeCell ref="AI22:AJ22"/>
    <mergeCell ref="AK22:AL22"/>
    <mergeCell ref="AM22:AN22"/>
    <mergeCell ref="AO22:AP22"/>
    <mergeCell ref="AQ22:AR22"/>
    <mergeCell ref="AS22:AT22"/>
    <mergeCell ref="BO22:BP22"/>
    <mergeCell ref="BQ22:BR22"/>
    <mergeCell ref="BS22:BT22"/>
    <mergeCell ref="BU22:BV22"/>
    <mergeCell ref="BW22:BX22"/>
    <mergeCell ref="BZ22:CA22"/>
    <mergeCell ref="CJ2:CN2"/>
    <mergeCell ref="CJ1:CN1"/>
    <mergeCell ref="CR58:CR59"/>
    <mergeCell ref="CR53:CR54"/>
    <mergeCell ref="AM54:AN54"/>
    <mergeCell ref="AO54:AP54"/>
    <mergeCell ref="AQ54:AR54"/>
    <mergeCell ref="AS54:AT54"/>
    <mergeCell ref="AV54:AW54"/>
    <mergeCell ref="CR21:CR22"/>
    <mergeCell ref="R22:S22"/>
    <mergeCell ref="T22:U22"/>
    <mergeCell ref="V22:W22"/>
    <mergeCell ref="X22:Y22"/>
    <mergeCell ref="BQ54:BR54"/>
    <mergeCell ref="BS54:BT54"/>
    <mergeCell ref="BU54:BV54"/>
    <mergeCell ref="BW54:BX54"/>
    <mergeCell ref="BZ54:CA54"/>
    <mergeCell ref="CB54:CC54"/>
    <mergeCell ref="CD54:CE54"/>
    <mergeCell ref="CF54:CG54"/>
    <mergeCell ref="CH54:CI54"/>
    <mergeCell ref="CJ54:CK54"/>
    <mergeCell ref="CL54:CM54"/>
    <mergeCell ref="CL36:CM36"/>
    <mergeCell ref="CN23:CN24"/>
    <mergeCell ref="CR23:CR24"/>
    <mergeCell ref="C24:D24"/>
    <mergeCell ref="E24:F24"/>
    <mergeCell ref="G24:H24"/>
    <mergeCell ref="I24:J24"/>
    <mergeCell ref="K24:L24"/>
    <mergeCell ref="M24:N24"/>
    <mergeCell ref="O24:P24"/>
    <mergeCell ref="R24:S24"/>
    <mergeCell ref="T24:U24"/>
    <mergeCell ref="V24:W24"/>
    <mergeCell ref="X24:Y24"/>
    <mergeCell ref="Z24:AA24"/>
    <mergeCell ref="AB24:AC24"/>
    <mergeCell ref="AD24:AE24"/>
    <mergeCell ref="AG24:AH24"/>
    <mergeCell ref="AI24:AJ24"/>
    <mergeCell ref="AK24:AL24"/>
    <mergeCell ref="AM24:AN24"/>
    <mergeCell ref="BU24:BV24"/>
    <mergeCell ref="BW24:BX24"/>
    <mergeCell ref="AK40:AL40"/>
    <mergeCell ref="AM40:AN40"/>
    <mergeCell ref="AO40:AP40"/>
    <mergeCell ref="AQ40:AR40"/>
    <mergeCell ref="AS40:AT40"/>
    <mergeCell ref="BZ24:CA24"/>
    <mergeCell ref="CB24:CC24"/>
    <mergeCell ref="CD24:CE24"/>
    <mergeCell ref="CF24:CG24"/>
    <mergeCell ref="CH24:CI24"/>
    <mergeCell ref="CJ24:CK24"/>
    <mergeCell ref="CL24:CM24"/>
    <mergeCell ref="AO24:AP24"/>
    <mergeCell ref="AQ24:AR24"/>
    <mergeCell ref="AS24:AT24"/>
    <mergeCell ref="AV24:AW24"/>
    <mergeCell ref="AX24:AY24"/>
    <mergeCell ref="AZ24:BA24"/>
    <mergeCell ref="BB24:BC24"/>
    <mergeCell ref="BD24:BE24"/>
    <mergeCell ref="BF24:BG24"/>
    <mergeCell ref="BH24:BI24"/>
    <mergeCell ref="BK24:BL24"/>
    <mergeCell ref="BM24:BN24"/>
    <mergeCell ref="BO24:BP24"/>
    <mergeCell ref="BQ24:BR24"/>
    <mergeCell ref="BS24:BT24"/>
    <mergeCell ref="CJ28:CK28"/>
    <mergeCell ref="CL28:CM28"/>
    <mergeCell ref="BZ30:CA30"/>
    <mergeCell ref="CB30:CC30"/>
    <mergeCell ref="CD30:CE30"/>
    <mergeCell ref="AV40:AW40"/>
    <mergeCell ref="AX40:AY40"/>
    <mergeCell ref="AZ40:BA40"/>
    <mergeCell ref="BB40:BC40"/>
    <mergeCell ref="BD40:BE40"/>
    <mergeCell ref="BF40:BG40"/>
    <mergeCell ref="BH40:BI40"/>
    <mergeCell ref="BK40:BL40"/>
    <mergeCell ref="BM40:BN40"/>
    <mergeCell ref="BO40:BP40"/>
    <mergeCell ref="BQ40:BR40"/>
    <mergeCell ref="BS40:BT40"/>
    <mergeCell ref="BU40:BV40"/>
    <mergeCell ref="BW40:BX40"/>
    <mergeCell ref="BZ40:CA40"/>
    <mergeCell ref="CR39:CR40"/>
    <mergeCell ref="C40:D40"/>
    <mergeCell ref="E40:F40"/>
    <mergeCell ref="G40:H40"/>
    <mergeCell ref="I40:J40"/>
    <mergeCell ref="K40:L40"/>
    <mergeCell ref="M40:N40"/>
    <mergeCell ref="O40:P40"/>
    <mergeCell ref="R40:S40"/>
    <mergeCell ref="T40:U40"/>
    <mergeCell ref="V40:W40"/>
    <mergeCell ref="X40:Y40"/>
    <mergeCell ref="Z40:AA40"/>
    <mergeCell ref="AB40:AC40"/>
    <mergeCell ref="AD40:AE40"/>
    <mergeCell ref="AG40:AH40"/>
    <mergeCell ref="AI40:AJ40"/>
    <mergeCell ref="CR37:CR38"/>
    <mergeCell ref="C38:D38"/>
    <mergeCell ref="E38:F38"/>
    <mergeCell ref="G38:H38"/>
    <mergeCell ref="I38:J38"/>
    <mergeCell ref="K38:L38"/>
    <mergeCell ref="M38:N38"/>
    <mergeCell ref="O38:P38"/>
    <mergeCell ref="R38:S38"/>
    <mergeCell ref="T38:U38"/>
    <mergeCell ref="V38:W38"/>
    <mergeCell ref="X38:Y38"/>
    <mergeCell ref="Z38:AA38"/>
    <mergeCell ref="AB38:AC38"/>
    <mergeCell ref="AD38:AE38"/>
    <mergeCell ref="AG38:AH38"/>
    <mergeCell ref="AI38:AJ38"/>
    <mergeCell ref="AK38:AL38"/>
    <mergeCell ref="AM38:AN38"/>
    <mergeCell ref="AO38:AP38"/>
    <mergeCell ref="AQ38:AR38"/>
    <mergeCell ref="BW4:BX5"/>
    <mergeCell ref="BZ38:CA38"/>
    <mergeCell ref="CB38:CC38"/>
    <mergeCell ref="CD38:CE38"/>
    <mergeCell ref="CF38:CG38"/>
    <mergeCell ref="CH38:CI38"/>
    <mergeCell ref="CJ38:CK38"/>
    <mergeCell ref="CL38:CM38"/>
    <mergeCell ref="AS38:AT38"/>
    <mergeCell ref="AV38:AW38"/>
    <mergeCell ref="AX38:AY38"/>
    <mergeCell ref="AZ38:BA38"/>
    <mergeCell ref="BB38:BC38"/>
    <mergeCell ref="BD38:BE38"/>
    <mergeCell ref="BF38:BG38"/>
    <mergeCell ref="BH38:BI38"/>
    <mergeCell ref="BK38:BL38"/>
    <mergeCell ref="BM38:BN38"/>
    <mergeCell ref="BO38:BP38"/>
    <mergeCell ref="BQ38:BR38"/>
    <mergeCell ref="BS38:BT38"/>
    <mergeCell ref="BU38:BV38"/>
    <mergeCell ref="BW38:BX38"/>
    <mergeCell ref="AV22:AW22"/>
    <mergeCell ref="AX22:AY22"/>
    <mergeCell ref="AZ22:BA22"/>
    <mergeCell ref="BB22:BC22"/>
    <mergeCell ref="BD22:BE22"/>
    <mergeCell ref="BF22:BG22"/>
    <mergeCell ref="BH22:BI22"/>
    <mergeCell ref="BK22:BL22"/>
    <mergeCell ref="BM22:BN22"/>
    <mergeCell ref="A4:A5"/>
    <mergeCell ref="Q12:Q13"/>
    <mergeCell ref="Q14:Q15"/>
    <mergeCell ref="R4:S5"/>
    <mergeCell ref="T4:U5"/>
    <mergeCell ref="V4:W5"/>
    <mergeCell ref="X4:Y5"/>
    <mergeCell ref="Z4:AA5"/>
    <mergeCell ref="AB4:AC5"/>
    <mergeCell ref="AD4:AE5"/>
    <mergeCell ref="AG4:AH5"/>
    <mergeCell ref="AI4:AJ5"/>
    <mergeCell ref="AK4:AL5"/>
    <mergeCell ref="AM4:AN5"/>
    <mergeCell ref="AO4:AP5"/>
    <mergeCell ref="AQ4:AR5"/>
    <mergeCell ref="AS4:AT5"/>
    <mergeCell ref="Q5:Q6"/>
    <mergeCell ref="X13:Y13"/>
    <mergeCell ref="Z13:AA13"/>
    <mergeCell ref="AB13:AC13"/>
    <mergeCell ref="AD13:AE13"/>
    <mergeCell ref="AG13:AH13"/>
    <mergeCell ref="V15:W15"/>
    <mergeCell ref="X15:Y15"/>
    <mergeCell ref="Z15:AA15"/>
    <mergeCell ref="AB15:AC15"/>
    <mergeCell ref="AD15:AE15"/>
    <mergeCell ref="AG15:AH15"/>
    <mergeCell ref="AI15:AJ15"/>
    <mergeCell ref="AK15:AL15"/>
    <mergeCell ref="AM15:AN15"/>
    <mergeCell ref="BJ18:BJ19"/>
    <mergeCell ref="BY12:BY13"/>
    <mergeCell ref="BY14:BY15"/>
    <mergeCell ref="BY16:BY17"/>
    <mergeCell ref="BY18:BY19"/>
    <mergeCell ref="BZ4:CA5"/>
    <mergeCell ref="CB4:CC5"/>
    <mergeCell ref="CD4:CE5"/>
    <mergeCell ref="CF4:CG5"/>
    <mergeCell ref="CH4:CI5"/>
    <mergeCell ref="CJ4:CK5"/>
    <mergeCell ref="CL4:CM5"/>
    <mergeCell ref="C4:D5"/>
    <mergeCell ref="E4:F5"/>
    <mergeCell ref="G4:H5"/>
    <mergeCell ref="I4:J5"/>
    <mergeCell ref="K4:L5"/>
    <mergeCell ref="M4:N5"/>
    <mergeCell ref="O4:P5"/>
    <mergeCell ref="AV4:AW5"/>
    <mergeCell ref="AX4:AY5"/>
    <mergeCell ref="AZ4:BA5"/>
    <mergeCell ref="BB4:BC5"/>
    <mergeCell ref="BD4:BE5"/>
    <mergeCell ref="BF4:BG5"/>
    <mergeCell ref="BH4:BI5"/>
    <mergeCell ref="BK4:BL5"/>
    <mergeCell ref="BM4:BN5"/>
    <mergeCell ref="BO4:BP5"/>
    <mergeCell ref="BQ4:BR5"/>
    <mergeCell ref="BS4:BT5"/>
    <mergeCell ref="BU4:BV5"/>
    <mergeCell ref="CN12:CN13"/>
    <mergeCell ref="CN14:CN15"/>
    <mergeCell ref="CN16:CN17"/>
    <mergeCell ref="CN18:CN19"/>
    <mergeCell ref="Q7:Q8"/>
    <mergeCell ref="Q9:Q10"/>
    <mergeCell ref="AF7:AF8"/>
    <mergeCell ref="AF9:AF10"/>
    <mergeCell ref="AU7:AU8"/>
    <mergeCell ref="AU9:AU10"/>
    <mergeCell ref="BJ7:BJ8"/>
    <mergeCell ref="BJ9:BJ10"/>
    <mergeCell ref="BY7:BY8"/>
    <mergeCell ref="BY9:BY10"/>
    <mergeCell ref="CN7:CN8"/>
    <mergeCell ref="CN9:CN10"/>
    <mergeCell ref="Q21:Q22"/>
    <mergeCell ref="AF21:AF22"/>
    <mergeCell ref="CN21:CN22"/>
    <mergeCell ref="Q16:Q17"/>
    <mergeCell ref="Q18:Q19"/>
    <mergeCell ref="AF12:AF13"/>
    <mergeCell ref="AF14:AF15"/>
    <mergeCell ref="AF16:AF17"/>
    <mergeCell ref="AF18:AF19"/>
    <mergeCell ref="AU12:AU13"/>
    <mergeCell ref="AU14:AU15"/>
    <mergeCell ref="AU16:AU17"/>
    <mergeCell ref="AU18:AU19"/>
    <mergeCell ref="BJ12:BJ13"/>
    <mergeCell ref="BJ14:BJ15"/>
    <mergeCell ref="BJ16:BJ17"/>
    <mergeCell ref="Q23:Q24"/>
    <mergeCell ref="Q25:Q26"/>
    <mergeCell ref="Q27:Q28"/>
    <mergeCell ref="Q29:Q30"/>
    <mergeCell ref="Q31:Q32"/>
    <mergeCell ref="Q33:Q34"/>
    <mergeCell ref="Q35:Q36"/>
    <mergeCell ref="Q37:Q38"/>
    <mergeCell ref="Q39:Q40"/>
    <mergeCell ref="Q41:Q42"/>
    <mergeCell ref="Q43:Q44"/>
    <mergeCell ref="Q45:Q46"/>
    <mergeCell ref="Q47:Q48"/>
    <mergeCell ref="Q49:Q50"/>
    <mergeCell ref="Q51:Q52"/>
    <mergeCell ref="Q53:Q54"/>
    <mergeCell ref="Q55:Q56"/>
    <mergeCell ref="Q58:Q59"/>
    <mergeCell ref="Q60:Q61"/>
    <mergeCell ref="Q102:Q103"/>
    <mergeCell ref="Q100:Q101"/>
    <mergeCell ref="Q97:Q98"/>
    <mergeCell ref="Q95:Q96"/>
    <mergeCell ref="Q92:Q93"/>
    <mergeCell ref="Q90:Q91"/>
    <mergeCell ref="Q88:Q89"/>
    <mergeCell ref="Q86:Q87"/>
    <mergeCell ref="Q84:Q85"/>
    <mergeCell ref="Q82:Q83"/>
    <mergeCell ref="Q80:Q81"/>
    <mergeCell ref="Q78:Q79"/>
    <mergeCell ref="Q75:Q76"/>
    <mergeCell ref="Q73:Q74"/>
    <mergeCell ref="Q71:Q72"/>
    <mergeCell ref="Q69:Q70"/>
    <mergeCell ref="Q67:Q68"/>
    <mergeCell ref="Q64:Q65"/>
    <mergeCell ref="Q62:Q63"/>
    <mergeCell ref="AF23:AF24"/>
    <mergeCell ref="AF25:AF26"/>
    <mergeCell ref="AF27:AF28"/>
    <mergeCell ref="AF29:AF30"/>
    <mergeCell ref="AF31:AF32"/>
    <mergeCell ref="AF33:AF34"/>
    <mergeCell ref="AF35:AF36"/>
    <mergeCell ref="AF37:AF38"/>
    <mergeCell ref="AF39:AF40"/>
    <mergeCell ref="AF41:AF42"/>
    <mergeCell ref="AF43:AF44"/>
    <mergeCell ref="AF45:AF46"/>
    <mergeCell ref="AF47:AF48"/>
    <mergeCell ref="AF49:AF50"/>
    <mergeCell ref="AF51:AF52"/>
    <mergeCell ref="AF53:AF54"/>
    <mergeCell ref="AF55:AF56"/>
    <mergeCell ref="AF58:AF59"/>
    <mergeCell ref="AF60:AF61"/>
    <mergeCell ref="AF62:AF63"/>
    <mergeCell ref="AF64:AF65"/>
    <mergeCell ref="AF67:AF68"/>
    <mergeCell ref="AF69:AF70"/>
    <mergeCell ref="AF71:AF72"/>
    <mergeCell ref="AF73:AF74"/>
    <mergeCell ref="AF75:AF76"/>
    <mergeCell ref="AF78:AF79"/>
    <mergeCell ref="AF80:AF81"/>
    <mergeCell ref="AF82:AF83"/>
    <mergeCell ref="AF84:AF85"/>
    <mergeCell ref="AF86:AF87"/>
    <mergeCell ref="AF88:AF89"/>
    <mergeCell ref="AF90:AF91"/>
    <mergeCell ref="AF92:AF93"/>
    <mergeCell ref="AF97:AF98"/>
    <mergeCell ref="AF100:AF101"/>
    <mergeCell ref="AF102:AF103"/>
    <mergeCell ref="AU21:AU22"/>
    <mergeCell ref="AU23:AU24"/>
    <mergeCell ref="AU25:AU26"/>
    <mergeCell ref="AU27:AU28"/>
    <mergeCell ref="AU29:AU30"/>
    <mergeCell ref="AU31:AU32"/>
    <mergeCell ref="AU33:AU34"/>
    <mergeCell ref="AU35:AU36"/>
    <mergeCell ref="AU37:AU38"/>
    <mergeCell ref="AU39:AU40"/>
    <mergeCell ref="AU41:AU42"/>
    <mergeCell ref="AU43:AU44"/>
    <mergeCell ref="AU45:AU46"/>
    <mergeCell ref="AU47:AU48"/>
    <mergeCell ref="AU49:AU50"/>
    <mergeCell ref="AU51:AU52"/>
    <mergeCell ref="AU53:AU54"/>
    <mergeCell ref="AU55:AU56"/>
    <mergeCell ref="AU58:AU59"/>
    <mergeCell ref="AU60:AU61"/>
    <mergeCell ref="AU62:AU63"/>
    <mergeCell ref="AU64:AU65"/>
    <mergeCell ref="AU67:AU68"/>
    <mergeCell ref="AU69:AU70"/>
    <mergeCell ref="AU71:AU72"/>
    <mergeCell ref="AU73:AU74"/>
    <mergeCell ref="AU75:AU76"/>
    <mergeCell ref="AU78:AU79"/>
    <mergeCell ref="AU80:AU81"/>
    <mergeCell ref="AU92:AU93"/>
    <mergeCell ref="AU95:AU96"/>
    <mergeCell ref="AU97:AU98"/>
    <mergeCell ref="AU100:AU101"/>
    <mergeCell ref="AU102:AU103"/>
    <mergeCell ref="BJ21:BJ22"/>
    <mergeCell ref="BJ23:BJ24"/>
    <mergeCell ref="BJ25:BJ26"/>
    <mergeCell ref="BJ27:BJ28"/>
    <mergeCell ref="BJ29:BJ30"/>
    <mergeCell ref="BJ31:BJ32"/>
    <mergeCell ref="BJ33:BJ34"/>
    <mergeCell ref="BJ35:BJ36"/>
    <mergeCell ref="BJ37:BJ38"/>
    <mergeCell ref="BJ39:BJ40"/>
    <mergeCell ref="BJ41:BJ42"/>
    <mergeCell ref="BJ43:BJ44"/>
    <mergeCell ref="BJ45:BJ46"/>
    <mergeCell ref="BJ47:BJ48"/>
    <mergeCell ref="BJ49:BJ50"/>
    <mergeCell ref="BJ51:BJ52"/>
    <mergeCell ref="BJ53:BJ54"/>
    <mergeCell ref="BJ55:BJ56"/>
    <mergeCell ref="BJ58:BJ59"/>
    <mergeCell ref="BJ60:BJ61"/>
    <mergeCell ref="BJ62:BJ63"/>
    <mergeCell ref="BJ64:BJ65"/>
    <mergeCell ref="BJ67:BJ68"/>
    <mergeCell ref="BJ69:BJ70"/>
    <mergeCell ref="BJ71:BJ72"/>
    <mergeCell ref="BJ73:BJ74"/>
    <mergeCell ref="BJ75:BJ76"/>
    <mergeCell ref="BJ78:BJ79"/>
    <mergeCell ref="BJ80:BJ81"/>
    <mergeCell ref="BJ82:BJ83"/>
    <mergeCell ref="BJ84:BJ85"/>
    <mergeCell ref="BJ86:BJ87"/>
    <mergeCell ref="BJ88:BJ89"/>
    <mergeCell ref="BJ90:BJ91"/>
    <mergeCell ref="BJ92:BJ93"/>
    <mergeCell ref="BJ95:BJ96"/>
    <mergeCell ref="BJ97:BJ98"/>
    <mergeCell ref="BJ100:BJ101"/>
    <mergeCell ref="BJ102:BJ103"/>
    <mergeCell ref="BY21:BY22"/>
    <mergeCell ref="BY23:BY24"/>
    <mergeCell ref="BY25:BY26"/>
    <mergeCell ref="BY27:BY28"/>
    <mergeCell ref="BY29:BY30"/>
    <mergeCell ref="BY31:BY32"/>
    <mergeCell ref="BY33:BY34"/>
    <mergeCell ref="BY35:BY36"/>
    <mergeCell ref="BY37:BY38"/>
    <mergeCell ref="BY39:BY40"/>
    <mergeCell ref="BY41:BY42"/>
    <mergeCell ref="BY43:BY44"/>
    <mergeCell ref="BY45:BY46"/>
    <mergeCell ref="BY47:BY48"/>
    <mergeCell ref="BY49:BY50"/>
    <mergeCell ref="BY51:BY52"/>
    <mergeCell ref="BY53:BY54"/>
    <mergeCell ref="BY55:BY56"/>
    <mergeCell ref="BY58:BY59"/>
    <mergeCell ref="BY60:BY61"/>
    <mergeCell ref="BY67:BY68"/>
    <mergeCell ref="BY69:BY70"/>
    <mergeCell ref="BY71:BY72"/>
    <mergeCell ref="BY73:BY74"/>
    <mergeCell ref="BY75:BY76"/>
    <mergeCell ref="BY78:BY79"/>
    <mergeCell ref="BY80:BY81"/>
    <mergeCell ref="BY82:BY83"/>
    <mergeCell ref="BY84:BY85"/>
    <mergeCell ref="BY86:BY87"/>
    <mergeCell ref="BY88:BY89"/>
    <mergeCell ref="BY90:BY91"/>
    <mergeCell ref="BY92:BY93"/>
    <mergeCell ref="BY95:BY96"/>
    <mergeCell ref="BY97:BY98"/>
    <mergeCell ref="BY100:BY101"/>
    <mergeCell ref="BY102:BY103"/>
    <mergeCell ref="CN82:CN83"/>
    <mergeCell ref="CN84:CN85"/>
    <mergeCell ref="CN86:CN87"/>
    <mergeCell ref="CN88:CN89"/>
    <mergeCell ref="CN90:CN91"/>
    <mergeCell ref="CN92:CN93"/>
    <mergeCell ref="CN95:CN96"/>
    <mergeCell ref="CN97:CN98"/>
    <mergeCell ref="CN27:CN28"/>
    <mergeCell ref="CN29:CN30"/>
    <mergeCell ref="CN31:CN32"/>
    <mergeCell ref="CN33:CN34"/>
    <mergeCell ref="CN35:CN36"/>
    <mergeCell ref="CN37:CN38"/>
    <mergeCell ref="CN39:CN40"/>
    <mergeCell ref="CN41:CN42"/>
    <mergeCell ref="CN43:CN44"/>
    <mergeCell ref="CN45:CN46"/>
    <mergeCell ref="CN47:CN48"/>
    <mergeCell ref="CN49:CN50"/>
    <mergeCell ref="CN51:CN52"/>
    <mergeCell ref="CN53:CN54"/>
    <mergeCell ref="CN55:CN56"/>
    <mergeCell ref="CN58:CN59"/>
    <mergeCell ref="CN60:CN61"/>
    <mergeCell ref="CO45:CP46"/>
    <mergeCell ref="CO43:CP44"/>
    <mergeCell ref="CO41:CP42"/>
    <mergeCell ref="CO39:CP40"/>
    <mergeCell ref="CO37:CP38"/>
    <mergeCell ref="CO35:CP36"/>
    <mergeCell ref="CO33:CP34"/>
    <mergeCell ref="CO31:CP32"/>
    <mergeCell ref="CN62:CN63"/>
    <mergeCell ref="CN64:CN65"/>
    <mergeCell ref="CN67:CN68"/>
    <mergeCell ref="CN69:CN70"/>
    <mergeCell ref="CN71:CN72"/>
    <mergeCell ref="CN73:CN74"/>
    <mergeCell ref="CN75:CN76"/>
    <mergeCell ref="CN78:CN79"/>
    <mergeCell ref="CN80:CN81"/>
    <mergeCell ref="CO27:CP28"/>
    <mergeCell ref="CO25:CP26"/>
    <mergeCell ref="CO23:CP24"/>
    <mergeCell ref="CO21:CP22"/>
    <mergeCell ref="CO18:CP19"/>
    <mergeCell ref="CO16:CP17"/>
    <mergeCell ref="CO14:CP15"/>
    <mergeCell ref="CO12:CP13"/>
    <mergeCell ref="CO7:CP8"/>
    <mergeCell ref="CO9:CP10"/>
    <mergeCell ref="CO92:CP93"/>
    <mergeCell ref="CO90:CP91"/>
    <mergeCell ref="CO88:CP89"/>
    <mergeCell ref="CO86:CP87"/>
    <mergeCell ref="CO84:CP85"/>
    <mergeCell ref="CO82:CP83"/>
    <mergeCell ref="CO80:CP81"/>
    <mergeCell ref="CO78:CP79"/>
    <mergeCell ref="CO75:CP76"/>
    <mergeCell ref="CO73:CP74"/>
    <mergeCell ref="CO71:CP72"/>
    <mergeCell ref="CO69:CP70"/>
    <mergeCell ref="CO67:CP68"/>
    <mergeCell ref="CO64:CP65"/>
    <mergeCell ref="CO62:CP63"/>
    <mergeCell ref="CO60:CP61"/>
    <mergeCell ref="CO58:CP59"/>
    <mergeCell ref="CO55:CP56"/>
    <mergeCell ref="CO53:CP54"/>
    <mergeCell ref="CO51:CP52"/>
    <mergeCell ref="CO49:CP50"/>
    <mergeCell ref="CO47:CP48"/>
  </mergeCells>
  <conditionalFormatting sqref="C7:CM103">
    <cfRule type="containsText" dxfId="10" priority="796" operator="containsText" text="VJ">
      <formula>NOT(ISERROR(SEARCH("VJ",C7)))</formula>
    </cfRule>
    <cfRule type="containsText" dxfId="9" priority="797" operator="containsText" text="VAS">
      <formula>NOT(ISERROR(SEARCH("VAS",C7)))</formula>
    </cfRule>
    <cfRule type="containsText" dxfId="8" priority="798" operator="containsText" text="VA">
      <formula>NOT(ISERROR(SEARCH("VA",C7)))</formula>
    </cfRule>
    <cfRule type="containsText" dxfId="7" priority="810" operator="containsText" text="VSS">
      <formula>NOT(ISERROR(SEARCH("VSS",C7)))</formula>
    </cfRule>
    <cfRule type="containsText" dxfId="6" priority="811" operator="containsText" text="CP">
      <formula>NOT(ISERROR(SEARCH("CP",C7)))</formula>
    </cfRule>
    <cfRule type="containsText" dxfId="5" priority="812" operator="containsText" text="ML">
      <formula>NOT(ISERROR(SEARCH("ML",C7)))</formula>
    </cfRule>
    <cfRule type="containsText" dxfId="4" priority="813" operator="containsText" text="CM">
      <formula>NOT(ISERROR(SEARCH("CM",C7)))</formula>
    </cfRule>
    <cfRule type="containsText" dxfId="3" priority="814" operator="containsText" text="RSV">
      <formula>NOT(ISERROR(SEARCH("RSV",C7)))</formula>
    </cfRule>
    <cfRule type="containsText" dxfId="2" priority="815" operator="containsText" text="SV">
      <formula>NOT(ISERROR(SEARCH("SV",C7)))</formula>
    </cfRule>
    <cfRule type="containsText" dxfId="1" priority="816" operator="containsText" text="RF">
      <formula>NOT(ISERROR(SEARCH("RF",C7)))</formula>
    </cfRule>
    <cfRule type="containsText" dxfId="0" priority="817" operator="containsText" text="F">
      <formula>NOT(ISERROR(SEARCH("F",C7)))</formula>
    </cfRule>
  </conditionalFormatting>
  <pageMargins left="0.7" right="0.7" top="0.75" bottom="0.75" header="0.3" footer="0.3"/>
  <pageSetup paperSize="9" scale="47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8BAA9F-5D4E-E849-A367-D3EDE42FEAF8}">
  <dimension ref="A1:I12"/>
  <sheetViews>
    <sheetView zoomScale="165" workbookViewId="0">
      <selection activeCell="S27" sqref="S27"/>
    </sheetView>
  </sheetViews>
  <sheetFormatPr baseColWidth="10" defaultRowHeight="15"/>
  <cols>
    <col min="1" max="1" width="16.5" bestFit="1" customWidth="1"/>
    <col min="2" max="5" width="6.6640625" customWidth="1"/>
    <col min="7" max="7" width="7.5" customWidth="1"/>
    <col min="8" max="8" width="9.6640625" customWidth="1"/>
    <col min="9" max="9" width="15.33203125" bestFit="1" customWidth="1"/>
  </cols>
  <sheetData>
    <row r="1" spans="1:9">
      <c r="B1" s="262">
        <v>0.33263888888888887</v>
      </c>
      <c r="C1" s="262">
        <v>0.20833333333333334</v>
      </c>
      <c r="D1" s="262">
        <v>0.29166666666666669</v>
      </c>
      <c r="E1" s="262">
        <v>0.33333333333333331</v>
      </c>
      <c r="G1" t="s">
        <v>131</v>
      </c>
      <c r="H1" t="s">
        <v>130</v>
      </c>
      <c r="I1" t="s">
        <v>129</v>
      </c>
    </row>
    <row r="2" spans="1:9">
      <c r="A2" t="s">
        <v>128</v>
      </c>
      <c r="B2" s="262">
        <v>0.33333333333333331</v>
      </c>
      <c r="C2" s="262">
        <v>0.375</v>
      </c>
      <c r="D2" s="262">
        <v>0.41666666666666669</v>
      </c>
      <c r="E2" s="262">
        <v>0.45833333333333331</v>
      </c>
      <c r="G2" t="s">
        <v>115</v>
      </c>
      <c r="H2" s="262">
        <v>0.31666666666666665</v>
      </c>
      <c r="I2" t="b">
        <v>1</v>
      </c>
    </row>
    <row r="3" spans="1:9">
      <c r="G3" t="s">
        <v>116</v>
      </c>
      <c r="H3" s="262">
        <v>0.31666666666666665</v>
      </c>
      <c r="I3" t="b">
        <v>1</v>
      </c>
    </row>
    <row r="4" spans="1:9">
      <c r="G4" t="s">
        <v>117</v>
      </c>
      <c r="H4" s="262">
        <v>0.31666666666666665</v>
      </c>
      <c r="I4" t="b">
        <v>1</v>
      </c>
    </row>
    <row r="5" spans="1:9">
      <c r="G5" t="s">
        <v>118</v>
      </c>
      <c r="H5" s="262">
        <v>0.31666666666666665</v>
      </c>
      <c r="I5" t="b">
        <v>1</v>
      </c>
    </row>
    <row r="6" spans="1:9">
      <c r="G6" t="s">
        <v>119</v>
      </c>
      <c r="H6" s="262">
        <v>0.31666666666666665</v>
      </c>
      <c r="I6" t="b">
        <v>1</v>
      </c>
    </row>
    <row r="7" spans="1:9">
      <c r="C7" s="262"/>
      <c r="G7" t="s">
        <v>124</v>
      </c>
      <c r="H7" s="262">
        <v>0</v>
      </c>
      <c r="I7" t="b">
        <v>0</v>
      </c>
    </row>
    <row r="8" spans="1:9">
      <c r="G8" t="s">
        <v>125</v>
      </c>
      <c r="H8" s="262">
        <v>0</v>
      </c>
      <c r="I8" t="b">
        <v>0</v>
      </c>
    </row>
    <row r="9" spans="1:9">
      <c r="G9" t="s">
        <v>123</v>
      </c>
      <c r="H9" s="262">
        <v>0</v>
      </c>
      <c r="I9" t="b">
        <v>0</v>
      </c>
    </row>
    <row r="10" spans="1:9">
      <c r="G10" t="s">
        <v>120</v>
      </c>
      <c r="H10" s="262">
        <v>0.45833333333333331</v>
      </c>
      <c r="I10" t="b">
        <v>0</v>
      </c>
    </row>
    <row r="11" spans="1:9">
      <c r="G11" t="s">
        <v>121</v>
      </c>
      <c r="H11" s="262">
        <v>0.34722222222222227</v>
      </c>
      <c r="I11" t="b">
        <v>0</v>
      </c>
    </row>
    <row r="12" spans="1:9">
      <c r="G12" t="s">
        <v>122</v>
      </c>
      <c r="H12" s="262">
        <v>0</v>
      </c>
      <c r="I12" t="b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Cuisine</vt:lpstr>
      <vt:lpstr>H base novembre 2017</vt:lpstr>
      <vt:lpstr>Cuisine 2</vt:lpstr>
      <vt:lpstr>Horaire</vt:lpstr>
      <vt:lpstr>Paramètres</vt:lpstr>
      <vt:lpstr>_T1</vt:lpstr>
      <vt:lpstr>Horaire!Zone_d_impression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</dc:creator>
  <cp:keywords/>
  <dc:description/>
  <cp:lastModifiedBy>Tristan Mauroit</cp:lastModifiedBy>
  <cp:revision/>
  <dcterms:created xsi:type="dcterms:W3CDTF">2017-01-05T12:44:38Z</dcterms:created>
  <dcterms:modified xsi:type="dcterms:W3CDTF">2019-04-27T16:06:55Z</dcterms:modified>
  <cp:category/>
  <cp:contentStatus/>
</cp:coreProperties>
</file>